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.xml" ContentType="application/vnd.openxmlformats-officedocument.spreadsheetml.comments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nishathakkar/Downloads/"/>
    </mc:Choice>
  </mc:AlternateContent>
  <xr:revisionPtr revIDLastSave="0" documentId="8_{00BFAE8B-563F-6B4B-8E8A-498AEA6CF019}" xr6:coauthVersionLast="47" xr6:coauthVersionMax="47" xr10:uidLastSave="{00000000-0000-0000-0000-000000000000}"/>
  <bookViews>
    <workbookView xWindow="0" yWindow="460" windowWidth="35840" windowHeight="20220" xr2:uid="{00000000-000D-0000-FFFF-FFFF00000000}"/>
  </bookViews>
  <sheets>
    <sheet name="PRODUCTS DATABASE" sheetId="4" r:id="rId1"/>
    <sheet name="LIST" sheetId="8" r:id="rId2"/>
    <sheet name="EXPORTS" sheetId="9" r:id="rId3"/>
    <sheet name="FIXER" sheetId="10" r:id="rId4"/>
  </sheets>
  <definedNames>
    <definedName name="ALL_CUSTOMERS">EXPORTS!$J$1:$K$10000</definedName>
    <definedName name="all_exw">LIST!$AB$2:$AB$1000</definedName>
    <definedName name="ALL_LIST">LIST!$T$1:$AO$1000</definedName>
    <definedName name="ALL_PRODUCTS">EXPORTS!$A:$E</definedName>
    <definedName name="all_suppliers">EXPORTS!$G$1:$H$5000</definedName>
    <definedName name="bank_currency_list">LIST!$AD$2:$AD$1000</definedName>
    <definedName name="BRAND_NAME">LIST!$AL$2:$AL$1000</definedName>
    <definedName name="cd_custtype_col">#REF!</definedName>
    <definedName name="cd_industry_col">#REF!</definedName>
    <definedName name="country_name_list">LIST!$H$2:$H$220</definedName>
    <definedName name="currency_list">LIST!$R$2:$R$1000</definedName>
    <definedName name="customer_industry_list">LIST!$U$2:$U$1000</definedName>
    <definedName name="customer_location_list">LIST!$V$2:$V$1000</definedName>
    <definedName name="customer_name_list">EXPORTS!$J$2:$J$10000</definedName>
    <definedName name="customer_status_list">LIST!$W$2:$W$1000</definedName>
    <definedName name="customer_types_list">LIST!$T$2:$T$1000</definedName>
    <definedName name="employee_list">LIST!$B$2:$B$1000</definedName>
    <definedName name="payment_method_list">LIST!$L$2:$L$1000</definedName>
    <definedName name="payment_type_list">LIST!$N$2:$N$1000</definedName>
    <definedName name="PRODUCT_NAMES">EXPORTS!$A$2:$A$10000</definedName>
    <definedName name="purchase_terms">LIST!$AE$2:$AE$1000</definedName>
    <definedName name="sale_category">LIST!$F$2:$F$1000</definedName>
    <definedName name="sales_terms_list">LIST!$J$2:$J$1000</definedName>
    <definedName name="sd_industry_col">#REF!</definedName>
    <definedName name="sd_supplier_col">#REF!</definedName>
    <definedName name="sector_list">LIST!$D$2:$D$1000</definedName>
    <definedName name="stock_location_list">LIST!$P$2:$P$1000</definedName>
    <definedName name="supplier_industry_list">LIST!$AA$2:$AA$1000</definedName>
    <definedName name="supplier_location_list">LIST!$Y$2:$Y$1000</definedName>
    <definedName name="supplier_name_list">EXPORTS!$G$2:$G$10000</definedName>
    <definedName name="supplier_status_list">LIST!$Z$2:$Z$1000</definedName>
    <definedName name="supplier_type_list">LIST!$AC$2:$AC$1000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0" i="10" l="1"/>
  <c r="F59" i="10"/>
  <c r="F58" i="10"/>
  <c r="I57" i="10"/>
  <c r="F57" i="10"/>
  <c r="I56" i="10"/>
  <c r="F56" i="10"/>
  <c r="I55" i="10"/>
  <c r="F55" i="10"/>
  <c r="I54" i="10"/>
  <c r="F54" i="10"/>
  <c r="I53" i="10"/>
  <c r="F53" i="10"/>
  <c r="I52" i="10"/>
  <c r="F52" i="10"/>
  <c r="I51" i="10"/>
  <c r="F51" i="10"/>
  <c r="I50" i="10"/>
  <c r="F50" i="10"/>
  <c r="I49" i="10"/>
  <c r="F49" i="10"/>
  <c r="I48" i="10"/>
  <c r="F48" i="10"/>
  <c r="I47" i="10"/>
  <c r="F47" i="10"/>
  <c r="I46" i="10"/>
  <c r="F46" i="10"/>
  <c r="I45" i="10"/>
  <c r="F45" i="10"/>
  <c r="I44" i="10"/>
  <c r="F44" i="10"/>
  <c r="I43" i="10"/>
  <c r="F43" i="10"/>
  <c r="I42" i="10"/>
  <c r="F42" i="10"/>
  <c r="I41" i="10"/>
  <c r="F41" i="10"/>
  <c r="I40" i="10"/>
  <c r="F40" i="10"/>
  <c r="I39" i="10"/>
  <c r="F39" i="10"/>
  <c r="I38" i="10"/>
  <c r="F38" i="10"/>
  <c r="I37" i="10"/>
  <c r="F37" i="10"/>
  <c r="I36" i="10"/>
  <c r="F36" i="10"/>
  <c r="I35" i="10"/>
  <c r="F35" i="10"/>
  <c r="I34" i="10"/>
  <c r="F34" i="10"/>
  <c r="I33" i="10"/>
  <c r="F33" i="10"/>
  <c r="I32" i="10"/>
  <c r="F32" i="10"/>
  <c r="I31" i="10"/>
  <c r="F31" i="10"/>
  <c r="I30" i="10"/>
  <c r="I29" i="10"/>
  <c r="F29" i="10"/>
  <c r="I28" i="10"/>
  <c r="F28" i="10"/>
  <c r="I27" i="10"/>
  <c r="F27" i="10"/>
  <c r="I26" i="10"/>
  <c r="F26" i="10"/>
  <c r="I25" i="10"/>
  <c r="F25" i="10"/>
  <c r="I24" i="10"/>
  <c r="F24" i="10"/>
  <c r="I23" i="10"/>
  <c r="F23" i="10"/>
  <c r="I22" i="10"/>
  <c r="F22" i="10"/>
  <c r="I21" i="10"/>
  <c r="F21" i="10"/>
  <c r="I20" i="10"/>
  <c r="F20" i="10"/>
  <c r="I19" i="10"/>
  <c r="F19" i="10"/>
  <c r="I18" i="10"/>
  <c r="F18" i="10"/>
  <c r="I17" i="10"/>
  <c r="F17" i="10"/>
  <c r="I16" i="10"/>
  <c r="F16" i="10"/>
  <c r="I15" i="10"/>
  <c r="F15" i="10"/>
  <c r="I14" i="10"/>
  <c r="F14" i="10"/>
  <c r="I13" i="10"/>
  <c r="F13" i="10"/>
  <c r="I12" i="10"/>
  <c r="F12" i="10"/>
  <c r="I11" i="10"/>
  <c r="F11" i="10"/>
  <c r="I10" i="10"/>
  <c r="F10" i="10"/>
  <c r="I9" i="10"/>
  <c r="F9" i="10"/>
  <c r="I8" i="10"/>
  <c r="F8" i="10"/>
  <c r="I7" i="10"/>
  <c r="F7" i="10"/>
  <c r="I6" i="10"/>
  <c r="F6" i="10"/>
  <c r="I5" i="10"/>
  <c r="F5" i="10"/>
  <c r="I4" i="10"/>
  <c r="F4" i="10"/>
  <c r="I3" i="10"/>
  <c r="F3" i="10"/>
  <c r="I2" i="10"/>
  <c r="F2" i="10"/>
  <c r="AN167" i="8"/>
  <c r="AN166" i="8"/>
  <c r="AN165" i="8"/>
  <c r="AN164" i="8"/>
  <c r="AN163" i="8"/>
  <c r="AN162" i="8"/>
  <c r="AN161" i="8"/>
  <c r="AN160" i="8"/>
  <c r="AN159" i="8"/>
  <c r="AN158" i="8"/>
  <c r="AN157" i="8"/>
  <c r="AN156" i="8"/>
  <c r="AN155" i="8"/>
  <c r="AN154" i="8"/>
  <c r="AN153" i="8"/>
  <c r="AN152" i="8"/>
  <c r="AN151" i="8"/>
  <c r="AN150" i="8"/>
  <c r="AN149" i="8"/>
  <c r="AN148" i="8"/>
  <c r="AN147" i="8"/>
  <c r="AN146" i="8"/>
  <c r="AN145" i="8"/>
  <c r="AN144" i="8"/>
  <c r="AN143" i="8"/>
  <c r="AN142" i="8"/>
  <c r="AN141" i="8"/>
  <c r="AN140" i="8"/>
  <c r="AN139" i="8"/>
  <c r="AN138" i="8"/>
  <c r="AN137" i="8"/>
  <c r="AN136" i="8"/>
  <c r="AN135" i="8"/>
  <c r="AN134" i="8"/>
  <c r="AN133" i="8"/>
  <c r="AN132" i="8"/>
  <c r="AN131" i="8"/>
  <c r="AN130" i="8"/>
  <c r="AN129" i="8"/>
  <c r="AN128" i="8"/>
  <c r="AN127" i="8"/>
  <c r="AN126" i="8"/>
  <c r="AN125" i="8"/>
  <c r="AN124" i="8"/>
  <c r="AN123" i="8"/>
  <c r="AN122" i="8"/>
  <c r="AN121" i="8"/>
  <c r="AN120" i="8"/>
  <c r="AN119" i="8"/>
  <c r="AN118" i="8"/>
  <c r="AN117" i="8"/>
  <c r="AN116" i="8"/>
  <c r="AN115" i="8"/>
  <c r="AN114" i="8"/>
  <c r="AN113" i="8"/>
  <c r="AN112" i="8"/>
  <c r="AN111" i="8"/>
  <c r="AN110" i="8"/>
  <c r="AN109" i="8"/>
  <c r="AN108" i="8"/>
  <c r="AN107" i="8"/>
  <c r="AN106" i="8"/>
  <c r="AN105" i="8"/>
  <c r="AN104" i="8"/>
  <c r="AN103" i="8"/>
  <c r="AN102" i="8"/>
  <c r="AN101" i="8"/>
  <c r="AN100" i="8"/>
  <c r="AN99" i="8"/>
  <c r="AN98" i="8"/>
  <c r="AN97" i="8"/>
  <c r="AN96" i="8"/>
  <c r="AN95" i="8"/>
  <c r="AN94" i="8"/>
  <c r="AN93" i="8"/>
  <c r="AN92" i="8"/>
  <c r="AN91" i="8"/>
  <c r="AN90" i="8"/>
  <c r="AN89" i="8"/>
  <c r="AN88" i="8"/>
  <c r="AN87" i="8"/>
  <c r="AN86" i="8"/>
  <c r="AN85" i="8"/>
  <c r="AN84" i="8"/>
  <c r="AN83" i="8"/>
  <c r="AN82" i="8"/>
  <c r="AN81" i="8"/>
  <c r="AN80" i="8"/>
  <c r="AN79" i="8"/>
  <c r="AN78" i="8"/>
  <c r="AN77" i="8"/>
  <c r="AN76" i="8"/>
  <c r="AN75" i="8"/>
  <c r="AN74" i="8"/>
  <c r="AN73" i="8"/>
  <c r="AN72" i="8"/>
  <c r="AN71" i="8"/>
  <c r="AN70" i="8"/>
  <c r="AN69" i="8"/>
  <c r="AN68" i="8"/>
  <c r="AN67" i="8"/>
  <c r="AN66" i="8"/>
  <c r="AN65" i="8"/>
  <c r="AN64" i="8"/>
  <c r="AN63" i="8"/>
  <c r="AN62" i="8"/>
  <c r="AN61" i="8"/>
  <c r="AN60" i="8"/>
  <c r="AN59" i="8"/>
  <c r="AN58" i="8"/>
  <c r="AN57" i="8"/>
  <c r="AN56" i="8"/>
  <c r="AN55" i="8"/>
  <c r="AN54" i="8"/>
  <c r="AN53" i="8"/>
  <c r="AN52" i="8"/>
  <c r="AN51" i="8"/>
  <c r="AN50" i="8"/>
  <c r="AN49" i="8"/>
  <c r="AN48" i="8"/>
  <c r="AN47" i="8"/>
  <c r="AN46" i="8"/>
  <c r="AN45" i="8"/>
  <c r="AN44" i="8"/>
  <c r="AN43" i="8"/>
  <c r="AN42" i="8"/>
  <c r="AN41" i="8"/>
  <c r="AN40" i="8"/>
  <c r="AN39" i="8"/>
  <c r="AN38" i="8"/>
  <c r="AN37" i="8"/>
  <c r="AN36" i="8"/>
  <c r="AN35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N9" i="8"/>
  <c r="AN8" i="8"/>
  <c r="AN7" i="8"/>
  <c r="AN6" i="8"/>
  <c r="AN5" i="8"/>
  <c r="AN4" i="8"/>
  <c r="AN3" i="8"/>
  <c r="AN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K1" authorId="0" shapeId="0" xr:uid="{00000000-0006-0000-0700-000001000000}">
      <text>
        <r>
          <rPr>
            <sz val="10"/>
            <color rgb="FF000000"/>
            <rFont val="Arial"/>
            <scheme val="minor"/>
          </rPr>
          <t>@daniyal - we have 2 product type columns. This one isn't showing in the main Product Database tab.
	-Business Accounts</t>
        </r>
      </text>
    </comment>
  </commentList>
</comments>
</file>

<file path=xl/sharedStrings.xml><?xml version="1.0" encoding="utf-8"?>
<sst xmlns="http://schemas.openxmlformats.org/spreadsheetml/2006/main" count="68764" uniqueCount="16328">
  <si>
    <t>CUSTOMER NAME</t>
  </si>
  <si>
    <t>INDUSTRY</t>
  </si>
  <si>
    <t>FOMO INCHARGE</t>
  </si>
  <si>
    <t>PAYMENT TERMS</t>
  </si>
  <si>
    <t>Abbas Yamy</t>
  </si>
  <si>
    <t>Vikram</t>
  </si>
  <si>
    <t>Abdul Haq Electronic Company LLC</t>
  </si>
  <si>
    <t>Mahi</t>
  </si>
  <si>
    <t>Abir Almuheet Trading LLC</t>
  </si>
  <si>
    <t>Abu Hussain Perfumes</t>
  </si>
  <si>
    <t>Devi</t>
  </si>
  <si>
    <t>Adaa Lounge LLC</t>
  </si>
  <si>
    <t>Bhavani</t>
  </si>
  <si>
    <t>0 Days</t>
  </si>
  <si>
    <t>Adan Breeze Trading LLC</t>
  </si>
  <si>
    <t>Ahmad Ashoor Perfumes Trading LLC</t>
  </si>
  <si>
    <t>Akash</t>
  </si>
  <si>
    <t>Akshar Perfume LLC</t>
  </si>
  <si>
    <t>Al Buksha Trading LLC</t>
  </si>
  <si>
    <t>Al Hajis Perfumes LLC</t>
  </si>
  <si>
    <t>Al Huda and Al Heba Perfumes Trd LLC</t>
  </si>
  <si>
    <t>Al Jufoon Perfumes LLC</t>
  </si>
  <si>
    <t>Almazej Perfumes &amp; Cosmetics LLC</t>
  </si>
  <si>
    <t>Al Qais Perfumes Trading LLC</t>
  </si>
  <si>
    <t>Al Rafa Perfumes Trading LLC</t>
  </si>
  <si>
    <t>Al Safeer International LLC</t>
  </si>
  <si>
    <t>Noor</t>
  </si>
  <si>
    <t>15 Days</t>
  </si>
  <si>
    <t>Al Saisel Trading Co LLC</t>
  </si>
  <si>
    <t>Al Weena Perfumes LLC</t>
  </si>
  <si>
    <t>Alejaz Perfumes LLC</t>
  </si>
  <si>
    <t>Ali Hussaini General Trading LLC</t>
  </si>
  <si>
    <t>Almajez</t>
  </si>
  <si>
    <t>Amazon AE</t>
  </si>
  <si>
    <t>Naina</t>
  </si>
  <si>
    <t>Amazon Portal Account</t>
  </si>
  <si>
    <t>Ameegos Trading LLC</t>
  </si>
  <si>
    <t>Aqua Bliss Trading LLC</t>
  </si>
  <si>
    <t>Ard Al Zaafaran Trading</t>
  </si>
  <si>
    <t>Ard Alyameen Perfumes LLC</t>
  </si>
  <si>
    <t>Aroma Queen Perfumes Trading LLC</t>
  </si>
  <si>
    <t>Asama Traders LLC</t>
  </si>
  <si>
    <t>Ashraf Shafi General Trading LLC</t>
  </si>
  <si>
    <t>Al Asrar Perfumes Ind LLC</t>
  </si>
  <si>
    <t>Attractive Fashion Trading LLC</t>
  </si>
  <si>
    <t>Aurel Pte Ltd.</t>
  </si>
  <si>
    <t>Nisha</t>
  </si>
  <si>
    <t>Ayman Hashem</t>
  </si>
  <si>
    <t>Michelle</t>
  </si>
  <si>
    <t>Bab Al Tawfeeq Trading LLC</t>
  </si>
  <si>
    <t>Balhar Bhag Ram</t>
  </si>
  <si>
    <t>Bellissimo General Trading LLC</t>
  </si>
  <si>
    <t>Bhawani Rathore</t>
  </si>
  <si>
    <t>30 Days</t>
  </si>
  <si>
    <t>Bhowmik General Trading LLC</t>
  </si>
  <si>
    <t>Blanc Perfume</t>
  </si>
  <si>
    <t>Blumen Perfumes LLC</t>
  </si>
  <si>
    <t>Bombay Bazar</t>
  </si>
  <si>
    <t>Boss General Trading LLC</t>
  </si>
  <si>
    <t>Care Beauty</t>
  </si>
  <si>
    <t>Cartlow AE</t>
  </si>
  <si>
    <t>Cartlow</t>
  </si>
  <si>
    <t>Cash Sale</t>
  </si>
  <si>
    <t>Centrik Trading</t>
  </si>
  <si>
    <t>City Choice General Trading LLC</t>
  </si>
  <si>
    <t>Classic Papa Perfumes LLC</t>
  </si>
  <si>
    <t>Coffee Perfume Egypt</t>
  </si>
  <si>
    <t>Coral Perfumes Industry LLC</t>
  </si>
  <si>
    <t>Crown Star Trading LLC</t>
  </si>
  <si>
    <t>Damour</t>
  </si>
  <si>
    <t>Deepak</t>
  </si>
  <si>
    <t>Della Perfumes &amp; Gift LLC</t>
  </si>
  <si>
    <t>Devi Singh</t>
  </si>
  <si>
    <t>Dhani C/O Nisha Thakkar</t>
  </si>
  <si>
    <t>Dheeraj C/O Nisha</t>
  </si>
  <si>
    <t>Diamond Shadow Perfumes LLC</t>
  </si>
  <si>
    <t>Divina Perfumes</t>
  </si>
  <si>
    <t>Dubai Store</t>
  </si>
  <si>
    <t>Dubia Store</t>
  </si>
  <si>
    <t>Dubuy AE</t>
  </si>
  <si>
    <t>Dubuy Ae</t>
  </si>
  <si>
    <t>Edgardo Jr Polo Santiago</t>
  </si>
  <si>
    <t>Erica C/O Nisha</t>
  </si>
  <si>
    <t>Fatima Syeban</t>
  </si>
  <si>
    <t>Fomo</t>
  </si>
  <si>
    <t>Fakhruddin Khuman Trading Co LLC</t>
  </si>
  <si>
    <t>Fatio General Trading LLC</t>
  </si>
  <si>
    <t>Fime</t>
  </si>
  <si>
    <t>Fortune World General Trading LLC</t>
  </si>
  <si>
    <t>Fragrance Perfumes Trading LLC</t>
  </si>
  <si>
    <t>Fragrance Secrets Perfumes Trading LLC</t>
  </si>
  <si>
    <t>French  Fragrance</t>
  </si>
  <si>
    <t>Galaxy Star Perfumes Trading LLC</t>
  </si>
  <si>
    <t>7 Days</t>
  </si>
  <si>
    <t>Gateway</t>
  </si>
  <si>
    <t>Grand Empire Trading LLC</t>
  </si>
  <si>
    <t>Geltec Pharmacare Fzco</t>
  </si>
  <si>
    <t>Headway Trading Co. LLC</t>
  </si>
  <si>
    <t>Hugo Boss No.6 Tester Edt 100Ml</t>
  </si>
  <si>
    <t>Huyuen Anh Nhu</t>
  </si>
  <si>
    <t>Impulse Trading LLC</t>
  </si>
  <si>
    <t>Island Falcon Perfumes</t>
  </si>
  <si>
    <t>Ismail</t>
  </si>
  <si>
    <t>Izaur Azerbaijan</t>
  </si>
  <si>
    <t>Jeff Perez</t>
  </si>
  <si>
    <t>Kaidafa</t>
  </si>
  <si>
    <t>Kawal Kapoor</t>
  </si>
  <si>
    <t>Khanji &amp; Company LLC</t>
  </si>
  <si>
    <t>Korner Trading LLC</t>
  </si>
  <si>
    <t>Lets Tango Fze</t>
  </si>
  <si>
    <t>Little Forest Fashion LLC</t>
  </si>
  <si>
    <t>Lucky Village Trading LLC</t>
  </si>
  <si>
    <t>Mahi Singh</t>
  </si>
  <si>
    <t>Maraya Perfumes &amp; Flower</t>
  </si>
  <si>
    <t>Mareth Trading LLC</t>
  </si>
  <si>
    <t>Maryam Abbas Perfumes Trading</t>
  </si>
  <si>
    <t>Mawaz Perfum Trading LLC</t>
  </si>
  <si>
    <t>Mayco Gate Perfumes Trading LLC</t>
  </si>
  <si>
    <t>Menakart Dmcc</t>
  </si>
  <si>
    <t>Michelle Escobar</t>
  </si>
  <si>
    <t>Mohd Ali Ahmed Perfumes &amp; Cosmetic LLC</t>
  </si>
  <si>
    <t>Monado Perfumes LLC</t>
  </si>
  <si>
    <t>Nahr Al Ahmar General Trading</t>
  </si>
  <si>
    <t>Naina Mohammad</t>
  </si>
  <si>
    <t>New Perfume Gallery LLC</t>
  </si>
  <si>
    <t>Nirvana Perfumes LLC</t>
  </si>
  <si>
    <t>Nisha Thakkar</t>
  </si>
  <si>
    <t>Nisharagi Thakkar</t>
  </si>
  <si>
    <t>Nizam Bhai</t>
  </si>
  <si>
    <t>Nojoom Al Madina Perfumes Trading LLC</t>
  </si>
  <si>
    <t>Noon AE</t>
  </si>
  <si>
    <t>Office</t>
  </si>
  <si>
    <t>Oud Al Afhan Perfumes LLC</t>
  </si>
  <si>
    <t>Our Shopee Trading LLC</t>
  </si>
  <si>
    <t>Pacific World General Trading LLC</t>
  </si>
  <si>
    <t>Peaceful General Trading LLC</t>
  </si>
  <si>
    <t>Perfect Scent Perfumes &amp; Cosmetics Trading LLC</t>
  </si>
  <si>
    <t>Perfumagic Perfumes LLC</t>
  </si>
  <si>
    <t>Perfume Palace LLC</t>
  </si>
  <si>
    <t>Perfume Village Trading LLC</t>
  </si>
  <si>
    <t>Prince Gallery Perfumes</t>
  </si>
  <si>
    <t>Queen House</t>
  </si>
  <si>
    <t>Rabdan Perfumes &amp; Cosmetics Trading LLC Dr</t>
  </si>
  <si>
    <t>Radban</t>
  </si>
  <si>
    <t>Radha</t>
  </si>
  <si>
    <t>Radhan</t>
  </si>
  <si>
    <t>Rahul Perfumes LLC</t>
  </si>
  <si>
    <t>Rak Palace</t>
  </si>
  <si>
    <t>Rak Plaza Trading LLC</t>
  </si>
  <si>
    <t>Ratans General Trading LLC</t>
  </si>
  <si>
    <t>Ravi Perfumes LLC</t>
  </si>
  <si>
    <t>Rooh Almadina Perfumes &amp; Cosmetics Trading LLC</t>
  </si>
  <si>
    <t>Rosaliah Perfumes LLC</t>
  </si>
  <si>
    <t>Rupal General Trading LLC</t>
  </si>
  <si>
    <t>Sabrat Da Bhala</t>
  </si>
  <si>
    <t>Sadia Perfumes &amp; Cosmetics LLC</t>
  </si>
  <si>
    <t>Safia Perfumes &amp; Cosmetics Co LLC</t>
  </si>
  <si>
    <t>Salas Perfume Trading LLC</t>
  </si>
  <si>
    <t>Sara And Lara Trading LLC</t>
  </si>
  <si>
    <t>Scent</t>
  </si>
  <si>
    <t>Scentido Luxury Parfumerie</t>
  </si>
  <si>
    <t>Sharaf Dg</t>
  </si>
  <si>
    <t>Sheeba General Trading</t>
  </si>
  <si>
    <t>Silvio Oliverson LLC</t>
  </si>
  <si>
    <t>Skandhaprasaad Alagramam</t>
  </si>
  <si>
    <t>Smartarz LLC</t>
  </si>
  <si>
    <t>Stl General Trading LLC</t>
  </si>
  <si>
    <t>Store US</t>
  </si>
  <si>
    <t>Store Us</t>
  </si>
  <si>
    <t>Sugeesh</t>
  </si>
  <si>
    <t>Sushail Bhai</t>
  </si>
  <si>
    <t>Tatayub Perfumes LLC</t>
  </si>
  <si>
    <t>Time Machine Perfumes LLC</t>
  </si>
  <si>
    <t>Top Luxury Perfumes LLC</t>
  </si>
  <si>
    <t>Topaz General Trading LLC</t>
  </si>
  <si>
    <t>Town Square Perfumes LLC</t>
  </si>
  <si>
    <t>V Brand Gallery LLC</t>
  </si>
  <si>
    <t>Vascart General Trading LLC</t>
  </si>
  <si>
    <t>Vikram Singh</t>
  </si>
  <si>
    <t>Vinlexe Perfumes &amp; Cosmetic Trading LLL</t>
  </si>
  <si>
    <t>Vipad General Trading LLC</t>
  </si>
  <si>
    <t>Vogesh C/O Nisha</t>
  </si>
  <si>
    <t>Wadi Al Salam Trading LLC</t>
  </si>
  <si>
    <t>Walk-In Customer</t>
  </si>
  <si>
    <t>Walk-In Customer C/O Bhavani</t>
  </si>
  <si>
    <t>Walk-In Customer C/O Vikram</t>
  </si>
  <si>
    <t>Walk-In Customer C/O Devi</t>
  </si>
  <si>
    <t>Walk-In Customer C/O Mahi</t>
  </si>
  <si>
    <t>Yousco Trading LLC</t>
  </si>
  <si>
    <t>Zaharat Al Barari Shj</t>
  </si>
  <si>
    <t>Zahed And Reyan General Trading</t>
  </si>
  <si>
    <t>Ziro Technology</t>
  </si>
  <si>
    <t>Zoom Land Trading</t>
  </si>
  <si>
    <t>Vivek</t>
  </si>
  <si>
    <t>Moment Perfume Trading LLC</t>
  </si>
  <si>
    <t>Al Hamriya Star General Trading LLC</t>
  </si>
  <si>
    <t>Fomo Perfumes Trading Llc - Loss &amp; Broken</t>
  </si>
  <si>
    <t>Broken</t>
  </si>
  <si>
    <t>Ali Baku</t>
  </si>
  <si>
    <t>Gateway Perfumes LLC</t>
  </si>
  <si>
    <t>Saadia Trading Co. LLC</t>
  </si>
  <si>
    <t>Shamer</t>
  </si>
  <si>
    <t>Kishor Bhai</t>
  </si>
  <si>
    <t>Exotic Perfumes</t>
  </si>
  <si>
    <t>BARCODE (EAN CODE)</t>
  </si>
  <si>
    <t>BRAND TYPE</t>
  </si>
  <si>
    <t>BRAND NAME</t>
  </si>
  <si>
    <t>PRODUCT NAME</t>
  </si>
  <si>
    <t>BOTTLE SIZE</t>
  </si>
  <si>
    <t>PRODUCT GENDER</t>
  </si>
  <si>
    <t>PRODUCT TYPE</t>
  </si>
  <si>
    <t>‌7350094211725</t>
  </si>
  <si>
    <t>Niche</t>
  </si>
  <si>
    <t>1969</t>
  </si>
  <si>
    <t>Capri BP 200ML</t>
  </si>
  <si>
    <t>200ML / 6.7OZ</t>
  </si>
  <si>
    <t>Unisex</t>
  </si>
  <si>
    <t>Regular</t>
  </si>
  <si>
    <t>1969|Capri BP 200ML|200ML / 6.7OZ</t>
  </si>
  <si>
    <t>7350094210186</t>
  </si>
  <si>
    <t>Capri EDP 100ML</t>
  </si>
  <si>
    <t>100ML / 3.4OZ</t>
  </si>
  <si>
    <t>1969|Capri EDP 100ML|100ML / 3.4OZ</t>
  </si>
  <si>
    <t>7350094210186-T</t>
  </si>
  <si>
    <t>Capri EDP Tester 100ML</t>
  </si>
  <si>
    <t>Tester</t>
  </si>
  <si>
    <t>1969|Capri EDP Tester 100ML|100ML / 3.4OZ</t>
  </si>
  <si>
    <t>‌7350094211336</t>
  </si>
  <si>
    <t>Capri EDP 30ML</t>
  </si>
  <si>
    <t>30ML / 1OZ</t>
  </si>
  <si>
    <t>1969|Capri EDP 30ML|30ML / 1OZ</t>
  </si>
  <si>
    <t>7350094210209</t>
  </si>
  <si>
    <t>Chinese Tabacco EDP 100ML</t>
  </si>
  <si>
    <t>1969|Chinese Tabacco EDP 100ML|100ML / 3.4OZ</t>
  </si>
  <si>
    <t>7350094210209-T</t>
  </si>
  <si>
    <t>Chinese Tabacco EDP Tester 100ML</t>
  </si>
  <si>
    <t>1969|Chinese Tabacco EDP Tester 100ML|100ML / 3.4OZ</t>
  </si>
  <si>
    <t>‌7350094211732</t>
  </si>
  <si>
    <t>Chinese Tobacco BP 200ML</t>
  </si>
  <si>
    <t>1969|Chinese Tobacco BP 200ML|200ML / 6.7OZ</t>
  </si>
  <si>
    <t>7350094210858</t>
  </si>
  <si>
    <t>Christopher EDP 100ML</t>
  </si>
  <si>
    <t>1969|Christopher EDP 100ML|100ML / 3.4OZ</t>
  </si>
  <si>
    <t>7350094210858-T</t>
  </si>
  <si>
    <t>Christopher EDP Tester 100ML</t>
  </si>
  <si>
    <t>1969|Christopher EDP Tester 100ML|100ML / 3.4OZ</t>
  </si>
  <si>
    <t>7350094211800</t>
  </si>
  <si>
    <t>Christopher Street BP 200ML</t>
  </si>
  <si>
    <t>1969|Christopher Street BP 200ML|200ML / 6.7OZ</t>
  </si>
  <si>
    <t>‌7350094211770</t>
  </si>
  <si>
    <t>Chronic BP 200ML</t>
  </si>
  <si>
    <t>1969|Chronic BP 200ML|200ML / 6.7OZ</t>
  </si>
  <si>
    <t>7350094210322</t>
  </si>
  <si>
    <t>Chronic EDP 100ML</t>
  </si>
  <si>
    <t>1969|Chronic EDP 100ML|100ML / 3.4OZ</t>
  </si>
  <si>
    <t>7350094210322-T</t>
  </si>
  <si>
    <t>Chronic EDP Tester 100ML</t>
  </si>
  <si>
    <t>1969|Chronic EDP Tester 100ML|100ML / 3.4OZ</t>
  </si>
  <si>
    <t>‌7350094211794</t>
  </si>
  <si>
    <t>Female Christ BP 200ML</t>
  </si>
  <si>
    <t>1969|Female Christ BP 200ML|200ML / 6.7OZ</t>
  </si>
  <si>
    <t>7350094210308</t>
  </si>
  <si>
    <t>Female Christ EDP 100ML</t>
  </si>
  <si>
    <t>1969|Female Christ EDP 100ML|100ML / 3.4OZ</t>
  </si>
  <si>
    <t>7350094210308-T</t>
  </si>
  <si>
    <t>Female Christ EDP Tester 100ML</t>
  </si>
  <si>
    <t>1969|Female Christ EDP Tester 100ML|100ML / 3.4OZ</t>
  </si>
  <si>
    <t>‌7350094211978</t>
  </si>
  <si>
    <t>Higher Peace EDP 100ML</t>
  </si>
  <si>
    <t>1969|Higher Peace EDP 100ML|100ML / 3.4OZ</t>
  </si>
  <si>
    <t>‌7350094211978-T</t>
  </si>
  <si>
    <t>Higher Peace EDP Tester 100ML</t>
  </si>
  <si>
    <t>1969|Higher Peace EDP Tester 100ML|100ML / 3.4OZ</t>
  </si>
  <si>
    <t>7350094211824</t>
  </si>
  <si>
    <t>Invisible Post BP 200ML</t>
  </si>
  <si>
    <t>1969|Invisible Post BP 200ML|200ML / 6.7OZ</t>
  </si>
  <si>
    <t>7350094210711</t>
  </si>
  <si>
    <t>Invisible Post EDP 100ML</t>
  </si>
  <si>
    <t>1969|Invisible Post EDP 100ML|100ML / 3.4OZ</t>
  </si>
  <si>
    <t>7350094210711-T</t>
  </si>
  <si>
    <t>Invisible Post EDP Tester 100ML</t>
  </si>
  <si>
    <t>1969|Invisible Post EDP Tester 100ML|100ML / 3.4OZ</t>
  </si>
  <si>
    <t>‌7350094211435</t>
  </si>
  <si>
    <t>Invisible Post EDP 30ML</t>
  </si>
  <si>
    <t>1969|Invisible Post EDP 30ML|30ML / 1OZ</t>
  </si>
  <si>
    <t>‌7350094211749</t>
  </si>
  <si>
    <t>Kasbah BP 200ML</t>
  </si>
  <si>
    <t>1969|Kasbah BP 200ML|200ML / 6.7OZ</t>
  </si>
  <si>
    <t>7350094210223</t>
  </si>
  <si>
    <t>Kasbah EDP 100ML</t>
  </si>
  <si>
    <t>1969|Kasbah EDP 100ML|100ML / 3.4OZ</t>
  </si>
  <si>
    <t>7350094210223-T</t>
  </si>
  <si>
    <t>Kasbah EDP Tester 100ML</t>
  </si>
  <si>
    <t>1969|Kasbah EDP Tester 100ML|100ML / 3.4OZ</t>
  </si>
  <si>
    <t>‌7350094211350</t>
  </si>
  <si>
    <t>Kasbah EDP 30ML</t>
  </si>
  <si>
    <t>1969|Kasbah EDP 30ML|30ML / 1OZ</t>
  </si>
  <si>
    <t>‌7350094211763</t>
  </si>
  <si>
    <t>L'air Barbes BP 200ML</t>
  </si>
  <si>
    <t>1969|L'air Barbes BP 200ML|200ML / 6.7OZ</t>
  </si>
  <si>
    <t>7350094210261</t>
  </si>
  <si>
    <t>L'air Barbes EDP 100ML</t>
  </si>
  <si>
    <t>1969|L'air Barbes EDP 100ML|100ML / 3.4OZ</t>
  </si>
  <si>
    <t>7350094210261-T</t>
  </si>
  <si>
    <t>L'air Barbes EDP Tester 100ML</t>
  </si>
  <si>
    <t>1969|L'air Barbes EDP Tester 100ML|100ML / 3.4OZ</t>
  </si>
  <si>
    <t>‌7350094211374</t>
  </si>
  <si>
    <t>L'air Barbes EDP 30ML</t>
  </si>
  <si>
    <t>1969|L'air Barbes EDP 30ML|30ML / 1OZ</t>
  </si>
  <si>
    <t>7350094211817</t>
  </si>
  <si>
    <t>La Habana BP 200ML</t>
  </si>
  <si>
    <t>1969|La Habana BP 200ML|200ML / 6.7OZ</t>
  </si>
  <si>
    <t>7350094210735</t>
  </si>
  <si>
    <t>La Habana EDP 100ML</t>
  </si>
  <si>
    <t>1969|La Habana EDP 100ML|100ML / 3.4OZ</t>
  </si>
  <si>
    <t>7350094210735-T</t>
  </si>
  <si>
    <t>La Habana EDP Tester 100ML</t>
  </si>
  <si>
    <t>1969|La Habana EDP Tester 100ML|100ML / 3.4OZ</t>
  </si>
  <si>
    <t>7350094211428</t>
  </si>
  <si>
    <t>La Habana EDP 30ML</t>
  </si>
  <si>
    <t>1969|La Habana EDP 30ML|30ML / 1OZ</t>
  </si>
  <si>
    <t>7350094211831</t>
  </si>
  <si>
    <t>Miami Blue BP 200ML</t>
  </si>
  <si>
    <t>1969|Miami Blue BP 200ML|200ML / 6.7OZ</t>
  </si>
  <si>
    <t>7350094210728</t>
  </si>
  <si>
    <t>Miami Blue EDP 100ML</t>
  </si>
  <si>
    <t>1969|Miami Blue EDP 100ML|100ML / 3.4OZ</t>
  </si>
  <si>
    <t>7350094210728-T</t>
  </si>
  <si>
    <t>Miami Blue EDP Tester 100ML</t>
  </si>
  <si>
    <t>1969|Miami Blue EDP Tester 100ML|100ML / 3.4OZ</t>
  </si>
  <si>
    <t>‌7350094211718</t>
  </si>
  <si>
    <t>Purple Haze BP 200ML</t>
  </si>
  <si>
    <t>1969|Purple Haze BP 200ML|200ML / 6.7OZ</t>
  </si>
  <si>
    <t>7350094210162</t>
  </si>
  <si>
    <t>Purple Haze EDP 100ML</t>
  </si>
  <si>
    <t>1969|Purple Haze EDP 100ML|100ML / 3.4OZ</t>
  </si>
  <si>
    <t>7350094210162-T</t>
  </si>
  <si>
    <t>Purple Haze EDP Tester 100ML</t>
  </si>
  <si>
    <t>1969|Purple Haze EDP Tester 100ML|100ML / 3.4OZ</t>
  </si>
  <si>
    <t>‌7350094211329</t>
  </si>
  <si>
    <t>Purple Haze EDP 30ML</t>
  </si>
  <si>
    <t>1969|Purple Haze EDP 30ML|30ML / 1OZ</t>
  </si>
  <si>
    <t>‌7350094211756</t>
  </si>
  <si>
    <t>Rainbow Bar BP 200ML</t>
  </si>
  <si>
    <t>1969|Rainbow Bar BP 200ML|200ML / 6.7OZ</t>
  </si>
  <si>
    <t>7350094210247</t>
  </si>
  <si>
    <t>Rainbow Bar EDP 100ML</t>
  </si>
  <si>
    <t>1969|Rainbow Bar EDP 100ML|100ML / 3.4OZ</t>
  </si>
  <si>
    <t>7350094210247-T</t>
  </si>
  <si>
    <t>Rainbow Bar EDP Tester 100ML</t>
  </si>
  <si>
    <t>1969|Rainbow Bar EDP Tester 100ML|100ML / 3.4OZ</t>
  </si>
  <si>
    <t>‌7350094211367</t>
  </si>
  <si>
    <t>Rainbow Bar EDP 30ML</t>
  </si>
  <si>
    <t>1969|Rainbow Bar EDP 30ML|30ML / 1OZ</t>
  </si>
  <si>
    <t>‌7350094211787</t>
  </si>
  <si>
    <t>Villa Nellcôte BP 200ML</t>
  </si>
  <si>
    <t>1969|Villa Nellcôte BP 200ML|200ML / 6.7OZ</t>
  </si>
  <si>
    <t>7350094210285</t>
  </si>
  <si>
    <t>Villa Nellcote EDP 100ML</t>
  </si>
  <si>
    <t>1969|Villa Nellcote EDP 100ML|100ML / 3.4OZ</t>
  </si>
  <si>
    <t>7350094210285-T</t>
  </si>
  <si>
    <t>Villa Nellcote EDP Tester 100ML</t>
  </si>
  <si>
    <t>1969|Villa Nellcote EDP Tester 100ML|100ML / 3.4OZ</t>
  </si>
  <si>
    <t>85715166906</t>
  </si>
  <si>
    <t>Premium</t>
  </si>
  <si>
    <t>Aberbrombie &amp; Fitch</t>
  </si>
  <si>
    <t>Authentic Night 100M+15M+200B</t>
  </si>
  <si>
    <t>Female</t>
  </si>
  <si>
    <t>Gift Set</t>
  </si>
  <si>
    <t>Aberbrombie &amp; Fitch|Authentic Night 100M+15M+200B|</t>
  </si>
  <si>
    <t>8028713250606</t>
  </si>
  <si>
    <t>Acqua Di Parma</t>
  </si>
  <si>
    <t>A.di Parma Colonia Deo Stick 75ML</t>
  </si>
  <si>
    <t>75ML / 2.5OZ</t>
  </si>
  <si>
    <t>Body Line</t>
  </si>
  <si>
    <t>Acqua Di Parma|A.di Parma Colonia Deo Stick 75ML|75ML / 2.5OZ</t>
  </si>
  <si>
    <t>8028713573002</t>
  </si>
  <si>
    <t>Blue Mediterraneo Arancia Body Lotion 150ML</t>
  </si>
  <si>
    <t>150ML / 5OZ</t>
  </si>
  <si>
    <t>Bath Line</t>
  </si>
  <si>
    <t>Acqua Di Parma|Blue Mediterraneo Arancia Body Lotion 150ML|150ML / 5OZ</t>
  </si>
  <si>
    <t>8028713570025</t>
  </si>
  <si>
    <t>Blue Mediterraneo Arancia EDT 150ML</t>
  </si>
  <si>
    <t>Acqua Di Parma|Blue Mediterraneo Arancia EDT 150ML|150ML / 5OZ</t>
  </si>
  <si>
    <t>8028713570261</t>
  </si>
  <si>
    <t>Blue Mediterraneo Arancia EDT 30ML</t>
  </si>
  <si>
    <t>Acqua Di Parma|Blue Mediterraneo Arancia EDT 30ML|30ML / 1OZ</t>
  </si>
  <si>
    <t>8028713570018</t>
  </si>
  <si>
    <t>Blue Mediterraneo Arancia EDT 75ML</t>
  </si>
  <si>
    <t>Acqua Di Parma|Blue Mediterraneo Arancia EDT 75ML|75ML / 2.5OZ</t>
  </si>
  <si>
    <t>8028713573156</t>
  </si>
  <si>
    <t>Blue Mediterraneo Arancia Hand Cream 30ML</t>
  </si>
  <si>
    <t>Acqua Di Parma|Blue Mediterraneo Arancia Hand Cream 30ML|30ML / 1OZ</t>
  </si>
  <si>
    <t>8028713573408</t>
  </si>
  <si>
    <t>Blue Mediterraneo Arancia Powder Soap 70GR</t>
  </si>
  <si>
    <t>70GR</t>
  </si>
  <si>
    <t>Acqua Di Parma|Blue Mediterraneo Arancia Powder Soap 70GR|70GR</t>
  </si>
  <si>
    <t>8028713571107</t>
  </si>
  <si>
    <t>Blue Mediterraneo Arancia Shower Gel 200ML</t>
  </si>
  <si>
    <t>Acqua Di Parma|Blue Mediterraneo Arancia Shower Gel 200ML|200ML / 6.7OZ</t>
  </si>
  <si>
    <t>8028713573019</t>
  </si>
  <si>
    <t>Blue Mediterraneo Bergamotto Body Lotion 150ML</t>
  </si>
  <si>
    <t>Acqua Di Parma|Blue Mediterraneo Bergamotto Body Lotion 150ML|150ML / 5OZ</t>
  </si>
  <si>
    <t>8028713570100</t>
  </si>
  <si>
    <t>Blue Mediterraneo Bergamotto EDT 150ML</t>
  </si>
  <si>
    <t>Acqua Di Parma|Blue Mediterraneo Bergamotto EDT 150ML|150ML / 5OZ</t>
  </si>
  <si>
    <t>8028713570308</t>
  </si>
  <si>
    <t>Blue Mediterraneo Bergamotto EDT 30ML</t>
  </si>
  <si>
    <t>Acqua Di Parma|Blue Mediterraneo Bergamotto EDT 30ML|30ML / 1OZ</t>
  </si>
  <si>
    <t>8028713570094</t>
  </si>
  <si>
    <t>Blue Mediterraneo Bergamotto EDT 75ML</t>
  </si>
  <si>
    <t>Acqua Di Parma|Blue Mediterraneo Bergamotto EDT 75ML|75ML / 2.5OZ</t>
  </si>
  <si>
    <t>8028713573163</t>
  </si>
  <si>
    <t>Blue Mediterraneo Bergamotto Hand Cream 30ML</t>
  </si>
  <si>
    <t>Acqua Di Parma|Blue Mediterraneo Bergamotto Hand Cream 30ML|30ML / 1OZ</t>
  </si>
  <si>
    <t>8028713573415</t>
  </si>
  <si>
    <t>Blue Mediterraneo Bergamotto Powder Soap 70GR</t>
  </si>
  <si>
    <t>Acqua Di Parma|Blue Mediterraneo Bergamotto Powder Soap 70GR|70GR</t>
  </si>
  <si>
    <t>8028713571145</t>
  </si>
  <si>
    <t>Blue Mediterraneo Bergamotto Shower Gel 200ML</t>
  </si>
  <si>
    <t>Acqua Di Parma|Blue Mediterraneo Bergamotto Shower Gel 200ML|200ML / 6.7OZ</t>
  </si>
  <si>
    <t>8028713573040</t>
  </si>
  <si>
    <t>Blue Mediterraneo Chinotto Body Lotion 150ML</t>
  </si>
  <si>
    <t>Acqua Di Parma|Blue Mediterraneo Chinotto Body Lotion 150ML|150ML / 5OZ</t>
  </si>
  <si>
    <t>8028713570360</t>
  </si>
  <si>
    <t>Blue Mediterraneo Chinotto EDT 150ML</t>
  </si>
  <si>
    <t>Acqua Di Parma|Blue Mediterraneo Chinotto EDT 150ML|150ML / 5OZ</t>
  </si>
  <si>
    <t>8028713570339</t>
  </si>
  <si>
    <t>Blue Mediterraneo Chinotto EDT 30ML</t>
  </si>
  <si>
    <t>Acqua Di Parma|Blue Mediterraneo Chinotto EDT 30ML|30ML / 1OZ</t>
  </si>
  <si>
    <t>8028713570353</t>
  </si>
  <si>
    <t>Blue Mediterraneo Chinotto EDT 75ML</t>
  </si>
  <si>
    <t>Acqua Di Parma|Blue Mediterraneo Chinotto EDT 75ML|75ML / 2.5OZ</t>
  </si>
  <si>
    <t>8028713573194</t>
  </si>
  <si>
    <t>Blue Mediterraneo Chinotto Hand Cream 30ML</t>
  </si>
  <si>
    <t>Acqua Di Parma|Blue Mediterraneo Chinotto Hand Cream 30ML|30ML / 1OZ</t>
  </si>
  <si>
    <t>8028713571176</t>
  </si>
  <si>
    <t>Blue Mediterraneo Chinotto Shower Gel 200ML</t>
  </si>
  <si>
    <t>Acqua Di Parma|Blue Mediterraneo Chinotto Shower Gel 200ML|200ML / 6.7OZ</t>
  </si>
  <si>
    <t>8028713573446</t>
  </si>
  <si>
    <t>Blue Mediterraneo ChinottoPowder Soap 70GR</t>
  </si>
  <si>
    <t>Acqua Di Parma|Blue Mediterraneo ChinottoPowder Soap 70GR|70GR</t>
  </si>
  <si>
    <t>8028713573026</t>
  </si>
  <si>
    <t>Blue Mediterraneo Fico Body Lotion 150ML</t>
  </si>
  <si>
    <t>Acqua Di Parma|Blue Mediterraneo Fico Body Lotion 150ML|150ML / 5OZ</t>
  </si>
  <si>
    <t>8028713570063</t>
  </si>
  <si>
    <t>Blue Mediterraneo Fico EDT 150ML</t>
  </si>
  <si>
    <t>Acqua Di Parma|Blue Mediterraneo Fico EDT 150ML|150ML / 5OZ</t>
  </si>
  <si>
    <t>8028713570285</t>
  </si>
  <si>
    <t>Blue Mediterraneo Fico EDT 30ML</t>
  </si>
  <si>
    <t>Acqua Di Parma|Blue Mediterraneo Fico EDT 30ML|30ML / 1OZ</t>
  </si>
  <si>
    <t>8028713570056</t>
  </si>
  <si>
    <t>Blue Mediterraneo Fico EDT 75ML</t>
  </si>
  <si>
    <t>Acqua Di Parma|Blue Mediterraneo Fico EDT 75ML|75ML / 2.5OZ</t>
  </si>
  <si>
    <t>8028713573170</t>
  </si>
  <si>
    <t>Blue Mediterraneo Fico Hand Cream 30ML</t>
  </si>
  <si>
    <t>Acqua Di Parma|Blue Mediterraneo Fico Hand Cream 30ML|30ML / 1OZ</t>
  </si>
  <si>
    <t>8028713573422</t>
  </si>
  <si>
    <t>Blue Mediterraneo Fico Powder Soap 70GR</t>
  </si>
  <si>
    <t>Acqua Di Parma|Blue Mediterraneo Fico Powder Soap 70GR|70GR</t>
  </si>
  <si>
    <t>8028713571121</t>
  </si>
  <si>
    <t>Blue Mediterraneo Fico Shower Gel 200ML</t>
  </si>
  <si>
    <t>Acqua Di Parma|Blue Mediterraneo Fico Shower Gel 200ML|200ML / 6.7OZ</t>
  </si>
  <si>
    <t>8028713570049</t>
  </si>
  <si>
    <t>Blue Mediterraneo Mandorlo EDT 150ML</t>
  </si>
  <si>
    <t>Acqua Di Parma|Blue Mediterraneo Mandorlo EDT 150ML|150ML / 5OZ</t>
  </si>
  <si>
    <t>8028713570278</t>
  </si>
  <si>
    <t>Blue Mediterraneo Mandorlo EDT 30ML</t>
  </si>
  <si>
    <t>Acqua Di Parma|Blue Mediterraneo Mandorlo EDT 30ML|30ML / 1OZ</t>
  </si>
  <si>
    <t>8028713570032</t>
  </si>
  <si>
    <t>Blue Mediterraneo Mandorlo EDT 75ML</t>
  </si>
  <si>
    <t>Acqua Di Parma|Blue Mediterraneo Mandorlo EDT 75ML|75ML / 2.5OZ</t>
  </si>
  <si>
    <t>8028713571114</t>
  </si>
  <si>
    <t>Blue Mediterraneo Mandorlo Shower Gel 200ML</t>
  </si>
  <si>
    <t>Acqua Di Parma|Blue Mediterraneo Mandorlo Shower Gel 200ML|200ML / 6.7OZ</t>
  </si>
  <si>
    <t>8028713573033</t>
  </si>
  <si>
    <t>Blue Mediterraneo Mirto Body Lotion 150ML</t>
  </si>
  <si>
    <t>Acqua Di Parma|Blue Mediterraneo Mirto Body Lotion 150ML|150ML / 5OZ</t>
  </si>
  <si>
    <t>8028713570087</t>
  </si>
  <si>
    <t>Blue Mediterraneo Mirto EDT 150ML</t>
  </si>
  <si>
    <t>Acqua Di Parma|Blue Mediterraneo Mirto EDT 150ML|150ML / 5OZ</t>
  </si>
  <si>
    <t>8028713570292</t>
  </si>
  <si>
    <t>Blue Mediterraneo Mirto EDT 30ML</t>
  </si>
  <si>
    <t>Acqua Di Parma|Blue Mediterraneo Mirto EDT 30ML|30ML / 1OZ</t>
  </si>
  <si>
    <t>8028713570070</t>
  </si>
  <si>
    <t>Blue Mediterraneo Mirto EDT 75ML</t>
  </si>
  <si>
    <t>Acqua Di Parma|Blue Mediterraneo Mirto EDT 75ML|75ML / 2.5OZ</t>
  </si>
  <si>
    <t>8028713573187</t>
  </si>
  <si>
    <t>Blue Mediterraneo Mirto Hand Cream 30ML</t>
  </si>
  <si>
    <t>Acqua Di Parma|Blue Mediterraneo Mirto Hand Cream 30ML|30ML / 1OZ</t>
  </si>
  <si>
    <t>8028713573439</t>
  </si>
  <si>
    <t>Blue Mediterraneo Mirto Powder Soap 70GR</t>
  </si>
  <si>
    <t>Acqua Di Parma|Blue Mediterraneo Mirto Powder Soap 70GR|70GR</t>
  </si>
  <si>
    <t>8028713571138</t>
  </si>
  <si>
    <t>Blue Mediterraneo Mirto Shower Gel 200ML</t>
  </si>
  <si>
    <t>Acqua Di Parma|Blue Mediterraneo Mirto Shower Gel 200ML|200ML / 6.7OZ</t>
  </si>
  <si>
    <t>8028713250514</t>
  </si>
  <si>
    <t>Colonia A/s Balm 100ML</t>
  </si>
  <si>
    <t>Male</t>
  </si>
  <si>
    <t>Acqua Di Parma|Colonia A/s Balm 100ML|100ML / 3.4OZ</t>
  </si>
  <si>
    <t>8028713250521</t>
  </si>
  <si>
    <t>Colonia A/s Lotion 100ML</t>
  </si>
  <si>
    <t>300ML / 10.1OZ</t>
  </si>
  <si>
    <t>Acqua Di Parma|Colonia A/s Lotion 100ML|300ML / 10.1OZ</t>
  </si>
  <si>
    <t>8028713000676</t>
  </si>
  <si>
    <t>Colonia Bath And Shower Gel 200ML</t>
  </si>
  <si>
    <t>Acqua Di Parma|Colonia Bath And Shower Gel 200ML|200ML / 6.7OZ</t>
  </si>
  <si>
    <t>8028713000706</t>
  </si>
  <si>
    <t>Colonia Body Cream 150ML</t>
  </si>
  <si>
    <t>Acqua Di Parma|Colonia Body Cream 150ML|150ML / 5OZ</t>
  </si>
  <si>
    <t>8028713260278</t>
  </si>
  <si>
    <t>Colonia Club After Shave Balm 100ML</t>
  </si>
  <si>
    <t>Acqua Di Parma|Colonia Club After Shave Balm 100ML|100ML / 3.4OZ</t>
  </si>
  <si>
    <t>8028713260285</t>
  </si>
  <si>
    <t>Colonia Club After Shave Lotion 100ML</t>
  </si>
  <si>
    <t>Acqua Di Parma|Colonia Club After Shave Lotion 100ML|100ML / 3.4OZ</t>
  </si>
  <si>
    <t>8028713260216</t>
  </si>
  <si>
    <t>Colonia Club Deo Stick 75ML</t>
  </si>
  <si>
    <t>Acqua Di Parma|Colonia Club Deo Stick 75ML|75ML / 2.5OZ</t>
  </si>
  <si>
    <t>8028713260223</t>
  </si>
  <si>
    <t>Colonia Club Deospray 150ML</t>
  </si>
  <si>
    <t>Acqua Di Parma|Colonia Club Deospray 150ML|150ML / 5OZ</t>
  </si>
  <si>
    <t>8028713260025</t>
  </si>
  <si>
    <t>Colonia Club EDC 100ML</t>
  </si>
  <si>
    <t>Acqua Di Parma|Colonia Club EDC 100ML|100ML / 3.4OZ</t>
  </si>
  <si>
    <t>8028713260032</t>
  </si>
  <si>
    <t>Colonia Club EDC 180ML</t>
  </si>
  <si>
    <t>180ML / 6OZ</t>
  </si>
  <si>
    <t>Acqua Di Parma|Colonia Club EDC 180ML|180ML / 6OZ</t>
  </si>
  <si>
    <t>8028713260070</t>
  </si>
  <si>
    <t>Colonia Club EDC 20ML</t>
  </si>
  <si>
    <t>20ML / 0.67OZ</t>
  </si>
  <si>
    <t>Acqua Di Parma|Colonia Club EDC 20ML|20ML / 0.67OZ</t>
  </si>
  <si>
    <t>8028713260018</t>
  </si>
  <si>
    <t>Colonia Club EDC 50ML</t>
  </si>
  <si>
    <t>50ML / 1.7OZ</t>
  </si>
  <si>
    <t>Acqua Di Parma|Colonia Club EDC 50ML|50ML / 1.7OZ</t>
  </si>
  <si>
    <t>8028713260049</t>
  </si>
  <si>
    <t>Colonia Club EDT Travel Spray 30ML</t>
  </si>
  <si>
    <t>Acqua Di Parma|Colonia Club EDT Travel Spray 30ML|30ML / 1OZ</t>
  </si>
  <si>
    <t>8028713260209</t>
  </si>
  <si>
    <t>Colonia Club Hair And Shower Gel 200ML</t>
  </si>
  <si>
    <t>Acqua Di Parma|Colonia Club Hair And Shower Gel 200ML|200ML / 6.7OZ</t>
  </si>
  <si>
    <t>8028713250507</t>
  </si>
  <si>
    <t>Colonia Deo Spray 150ML</t>
  </si>
  <si>
    <t>Acqua Di Parma|Colonia Deo Spray 150ML|150ML / 5OZ</t>
  </si>
  <si>
    <t>8028713000096</t>
  </si>
  <si>
    <t>Colonia EDC 100ML</t>
  </si>
  <si>
    <t>Acqua Di Parma|Colonia EDC 100ML|100ML / 3.4OZ</t>
  </si>
  <si>
    <t>8028713001734</t>
  </si>
  <si>
    <t>Colonia EDC 180ML</t>
  </si>
  <si>
    <t>Acqua Di Parma|Colonia EDC 180ML|180ML / 6OZ</t>
  </si>
  <si>
    <t>8028713250361</t>
  </si>
  <si>
    <t>Colonia EDC 20ML</t>
  </si>
  <si>
    <t>Acqua Di Parma|Colonia EDC 20ML|20ML / 0.67OZ</t>
  </si>
  <si>
    <t>8028713000089</t>
  </si>
  <si>
    <t>Colonia EDC 50ML</t>
  </si>
  <si>
    <t>Acqua Di Parma|Colonia EDC 50ML|50ML / 1.7OZ</t>
  </si>
  <si>
    <t>8028713000034</t>
  </si>
  <si>
    <t>Colonia EDC Splash 180ML</t>
  </si>
  <si>
    <t>Acqua Di Parma|Colonia EDC Splash 180ML|180ML / 6OZ</t>
  </si>
  <si>
    <t>8028713000294</t>
  </si>
  <si>
    <t>Colonia EDC Splash 500ML</t>
  </si>
  <si>
    <t>500ML / 16.9OZ</t>
  </si>
  <si>
    <t>Acqua Di Parma|Colonia EDC Splash 500ML|500ML / 16.9OZ</t>
  </si>
  <si>
    <t>8028713220104</t>
  </si>
  <si>
    <t>Colonia Essenza After Shave Balm 100ML</t>
  </si>
  <si>
    <t>Acqua Di Parma|Colonia Essenza After Shave Balm 100ML|100ML / 3.4OZ</t>
  </si>
  <si>
    <t>8028713220111</t>
  </si>
  <si>
    <t>Colonia Essenza After Shave Lotion 100ML</t>
  </si>
  <si>
    <t>Acqua Di Parma|Colonia Essenza After Shave Lotion 100ML|100ML / 3.4OZ</t>
  </si>
  <si>
    <t>8028713220234</t>
  </si>
  <si>
    <t>Colonia Essenza Deodorant Spray 150ML</t>
  </si>
  <si>
    <t>Acqua Di Parma|Colonia Essenza Deodorant Spray 150ML|150ML / 5OZ</t>
  </si>
  <si>
    <t>8028713220210</t>
  </si>
  <si>
    <t>Colonia Essenza Deodorant Stick 75GR</t>
  </si>
  <si>
    <t>75GR</t>
  </si>
  <si>
    <t>Acqua Di Parma|Colonia Essenza Deodorant Stick 75GR|75GR</t>
  </si>
  <si>
    <t>8028713220029</t>
  </si>
  <si>
    <t>Colonia Essenza EDC 100ML</t>
  </si>
  <si>
    <t>Acqua Di Parma|Colonia Essenza EDC 100ML|100ML / 3.4OZ</t>
  </si>
  <si>
    <t>8028713220036</t>
  </si>
  <si>
    <t>Colonia Essenza EDC 180ML</t>
  </si>
  <si>
    <t>Acqua Di Parma|Colonia Essenza EDC 180ML|180ML / 6OZ</t>
  </si>
  <si>
    <t>8028713220159</t>
  </si>
  <si>
    <t>Colonia Essenza EDC 20ML</t>
  </si>
  <si>
    <t>Acqua Di Parma|Colonia Essenza EDC 20ML|20ML / 0.67OZ</t>
  </si>
  <si>
    <t>8028713220012</t>
  </si>
  <si>
    <t>Colonia Essenza EDC 50ML</t>
  </si>
  <si>
    <t>Acqua Di Parma|Colonia Essenza EDC 50ML|50ML / 1.7OZ</t>
  </si>
  <si>
    <t>8028713220074</t>
  </si>
  <si>
    <t>Colonia Essenza EDC Splash 500ML</t>
  </si>
  <si>
    <t>Acqua Di Parma|Colonia Essenza EDC Splash 500ML|500ML / 16.9OZ</t>
  </si>
  <si>
    <t>8028713220050</t>
  </si>
  <si>
    <t>Colonia Essenza EDC Travel Refill 2x30ML</t>
  </si>
  <si>
    <t>Acqua Di Parma|Colonia Essenza EDC Travel Refill 2x30ML|30ML / 1OZ</t>
  </si>
  <si>
    <t>8028713220043</t>
  </si>
  <si>
    <t>Colonia Essenza EDC Travel Spray 30ML</t>
  </si>
  <si>
    <t>Acqua Di Parma|Colonia Essenza EDC Travel Spray 30ML|30ML / 1OZ</t>
  </si>
  <si>
    <t>8028713220203</t>
  </si>
  <si>
    <t>Colonia Essenza Hair &amp; Shower Gel 200ML</t>
  </si>
  <si>
    <t>Acqua Di Parma|Colonia Essenza Hair &amp; Shower Gel 200ML|200ML / 6.7OZ</t>
  </si>
  <si>
    <t>8028713250620</t>
  </si>
  <si>
    <t>Colonia Hand Cream 300ML</t>
  </si>
  <si>
    <t>Acqua Di Parma|Colonia Hand Cream 300ML|300ML / 10.1OZ</t>
  </si>
  <si>
    <t>8028713250637</t>
  </si>
  <si>
    <t>Colonia Hand Soap 300GR</t>
  </si>
  <si>
    <t>300GR</t>
  </si>
  <si>
    <t>Acqua Di Parma|Colonia Hand Soap 300GR|300GR</t>
  </si>
  <si>
    <t>8028713210211</t>
  </si>
  <si>
    <t>Colonia Intensa A/s Balm 100ML</t>
  </si>
  <si>
    <t>Acqua Di Parma|Colonia Intensa A/s Balm 100ML|100ML / 3.4OZ</t>
  </si>
  <si>
    <t>8028713210242</t>
  </si>
  <si>
    <t>Colonia Intensa A/s Lotion 100ML</t>
  </si>
  <si>
    <t>Acqua Di Parma|Colonia Intensa A/s Lotion 100ML|100ML / 3.4OZ</t>
  </si>
  <si>
    <t>8028713210235</t>
  </si>
  <si>
    <t>Colonia Intensa Deodorant Stick 75GR</t>
  </si>
  <si>
    <t>Acqua Di Parma|Colonia Intensa Deodorant Stick 75GR|75GR</t>
  </si>
  <si>
    <t>8028713210228</t>
  </si>
  <si>
    <t>Colonia Intensa Deodorante Spray 150ML</t>
  </si>
  <si>
    <t>Acqua Di Parma|Colonia Intensa Deodorante Spray 150ML|150ML / 5OZ</t>
  </si>
  <si>
    <t>8028713210020</t>
  </si>
  <si>
    <t>Colonia Intensa EDC  100ML</t>
  </si>
  <si>
    <t>Acqua Di Parma|Colonia Intensa EDC  100ML|100ML / 3.4OZ</t>
  </si>
  <si>
    <t>8028713210112</t>
  </si>
  <si>
    <t>Colonia Intensa EDC 180ML</t>
  </si>
  <si>
    <t>Acqua Di Parma|Colonia Intensa EDC 180ML|180ML / 6OZ</t>
  </si>
  <si>
    <t>8028713210310</t>
  </si>
  <si>
    <t>Colonia Intensa EDC 20ML</t>
  </si>
  <si>
    <t>Acqua Di Parma|Colonia Intensa EDC 20ML|20ML / 0.67OZ</t>
  </si>
  <si>
    <t>8028713210013</t>
  </si>
  <si>
    <t>Colonia Intensa EDC 50ML</t>
  </si>
  <si>
    <t>Acqua Di Parma|Colonia Intensa EDC 50ML|50ML / 1.7OZ</t>
  </si>
  <si>
    <t>8028713210204</t>
  </si>
  <si>
    <t>Colonia Intensa Hair And Shower Gel 200ML</t>
  </si>
  <si>
    <t>Acqua Di Parma|Colonia Intensa Hair And Shower Gel 200ML|200ML / 6.7OZ</t>
  </si>
  <si>
    <t>8028713250422</t>
  </si>
  <si>
    <t>Colonia Powder Soap 70GR</t>
  </si>
  <si>
    <t>Acqua Di Parma|Colonia Powder Soap 70GR|70GR</t>
  </si>
  <si>
    <t>8028713270215</t>
  </si>
  <si>
    <t>Colonia Pura After Shave Balm 100ML</t>
  </si>
  <si>
    <t>Acqua Di Parma|Colonia Pura After Shave Balm 100ML|100ML / 3.4OZ</t>
  </si>
  <si>
    <t>8028713270239</t>
  </si>
  <si>
    <t>Colonia Pura Deo Spray 150ML</t>
  </si>
  <si>
    <t>Acqua Di Parma|Colonia Pura Deo Spray 150ML|150ML / 5OZ</t>
  </si>
  <si>
    <t>8028713270222</t>
  </si>
  <si>
    <t>Colonia Pura Deo Stick 75ML</t>
  </si>
  <si>
    <t>Acqua Di Parma|Colonia Pura Deo Stick 75ML|75ML / 2.5OZ</t>
  </si>
  <si>
    <t>8028713270024</t>
  </si>
  <si>
    <t>Colonia Pura EDC 100ML</t>
  </si>
  <si>
    <t>Acqua Di Parma|Colonia Pura EDC 100ML|100ML / 3.4OZ</t>
  </si>
  <si>
    <t>8028713270031</t>
  </si>
  <si>
    <t>Colonia Pura EDC 180ML</t>
  </si>
  <si>
    <t>Acqua Di Parma|Colonia Pura EDC 180ML|180ML / 6OZ</t>
  </si>
  <si>
    <t>8028713270055</t>
  </si>
  <si>
    <t>Colonia Pura EDC 20ML</t>
  </si>
  <si>
    <t>Acqua Di Parma|Colonia Pura EDC 20ML|20ML / 0.67OZ</t>
  </si>
  <si>
    <t>8028713270017</t>
  </si>
  <si>
    <t>Colonia Pura EDC 50ML</t>
  </si>
  <si>
    <t>Acqua Di Parma|Colonia Pura EDC 50ML|50ML / 1.7OZ</t>
  </si>
  <si>
    <t>8028713270208</t>
  </si>
  <si>
    <t>Colonia Pura Hair And Shower Gel 200ML</t>
  </si>
  <si>
    <t>Acqua Di Parma|Colonia Pura Hair And Shower Gel 200ML|200ML / 6.7OZ</t>
  </si>
  <si>
    <t>8028713470219</t>
  </si>
  <si>
    <t>Magnolia Noble Bath Gel 200ML</t>
  </si>
  <si>
    <t>Acqua Di Parma|Magnolia Noble Bath Gel 200ML|200ML / 6.7OZ</t>
  </si>
  <si>
    <t>8028713470202</t>
  </si>
  <si>
    <t>Magnolia Noble Body Cream 150GR</t>
  </si>
  <si>
    <t>150GR</t>
  </si>
  <si>
    <t>Acqua Di Parma|Magnolia Noble Body Cream 150GR|150GR</t>
  </si>
  <si>
    <t>8028713470011</t>
  </si>
  <si>
    <t>Magnolia Noble EDP  50ML</t>
  </si>
  <si>
    <t>Acqua Di Parma|Magnolia Noble EDP  50ML|50ML / 1.7OZ</t>
  </si>
  <si>
    <t>8028713470028</t>
  </si>
  <si>
    <t>Magnolia Noble EDP 100ML</t>
  </si>
  <si>
    <t>Acqua Di Parma|Magnolia Noble EDP 100ML|100ML / 3.4OZ</t>
  </si>
  <si>
    <t>8028713470066</t>
  </si>
  <si>
    <t>Magnolia Noble EDP 20ML</t>
  </si>
  <si>
    <t>Acqua Di Parma|Magnolia Noble EDP 20ML|20ML / 0.67OZ</t>
  </si>
  <si>
    <t>8028713470035</t>
  </si>
  <si>
    <t>Magnolia Noble EDP Leather Purse Spray 20ML</t>
  </si>
  <si>
    <t>Acqua Di Parma|Magnolia Noble EDP Leather Purse Spray 20ML|20ML / 0.67OZ</t>
  </si>
  <si>
    <t>8028713470042</t>
  </si>
  <si>
    <t>Magnolia Noble EDP Refill 3x20ML</t>
  </si>
  <si>
    <t>Acqua Di Parma|Magnolia Noble EDP Refill 3x20ML|20ML / 0.67OZ</t>
  </si>
  <si>
    <t>8028713290015</t>
  </si>
  <si>
    <t>Note Di Colonia I EDC 150 ML</t>
  </si>
  <si>
    <t>Acqua Di Parma|Note Di Colonia I EDC 150 ML|150ML / 5OZ</t>
  </si>
  <si>
    <t>8028713290022</t>
  </si>
  <si>
    <t>Note Di Colonia II EDC 150 ML</t>
  </si>
  <si>
    <t>Acqua Di Parma|Note Di Colonia II EDC 150 ML|150ML / 5OZ</t>
  </si>
  <si>
    <t>8028713290039</t>
  </si>
  <si>
    <t>Note Di Colonia III EDC 150 ML</t>
  </si>
  <si>
    <t>Acqua Di Parma|Note Di Colonia III EDC 150 ML|150ML / 5OZ</t>
  </si>
  <si>
    <t>8028713290053</t>
  </si>
  <si>
    <t>Note Di Colonia IV EDC 150 ML</t>
  </si>
  <si>
    <t>Acqua Di Parma|Note Di Colonia IV EDC 150 ML|150ML / 5OZ</t>
  </si>
  <si>
    <t>8028713400209</t>
  </si>
  <si>
    <t>Peonia Noble Body Cream 150GR</t>
  </si>
  <si>
    <t>Acqua Di Parma|Peonia Noble Body Cream 150GR|150GR</t>
  </si>
  <si>
    <t>8028713400025</t>
  </si>
  <si>
    <t>Peonia Noble EDP 100ML</t>
  </si>
  <si>
    <t>Acqua Di Parma|Peonia Noble EDP 100ML|100ML / 3.4OZ</t>
  </si>
  <si>
    <t>8028713400070</t>
  </si>
  <si>
    <t>Peonia Noble EDP 20ML</t>
  </si>
  <si>
    <t>Acqua Di Parma|Peonia Noble EDP 20ML|20ML / 0.67OZ</t>
  </si>
  <si>
    <t>8028713400018</t>
  </si>
  <si>
    <t>Peonia Noble EDP 50ML</t>
  </si>
  <si>
    <t>Acqua Di Parma|Peonia Noble EDP 50ML|50ML / 1.7OZ</t>
  </si>
  <si>
    <t>8028713400032</t>
  </si>
  <si>
    <t>Peonia Noble Purse Spray 20ML</t>
  </si>
  <si>
    <t>Acqua Di Parma|Peonia Noble Purse Spray 20ML|20ML / 0.67OZ</t>
  </si>
  <si>
    <t>8028713400049</t>
  </si>
  <si>
    <t>Peonia Noble Purse Spray Refill 3x20ML</t>
  </si>
  <si>
    <t>Acqua Di Parma|Peonia Noble Purse Spray Refill 3x20ML|20ML / 0.67OZ</t>
  </si>
  <si>
    <t>8028713400216</t>
  </si>
  <si>
    <t>Peonia Noble Shower Gel 200ML</t>
  </si>
  <si>
    <t>Acqua Di Parma|Peonia Noble Shower Gel 200ML|200ML / 6.7OZ</t>
  </si>
  <si>
    <t>8028713490200</t>
  </si>
  <si>
    <t>Rosa Noble Body Cream 150GR</t>
  </si>
  <si>
    <t>Acqua Di Parma|Rosa Noble Body Cream 150GR|150GR</t>
  </si>
  <si>
    <t>8028713490026</t>
  </si>
  <si>
    <t>Rosa Noble EDP 100ML</t>
  </si>
  <si>
    <t>Acqua Di Parma|Rosa Noble EDP 100ML|100ML / 3.4OZ</t>
  </si>
  <si>
    <t>8028713490088</t>
  </si>
  <si>
    <t>Rosa Noble EDP 20ML</t>
  </si>
  <si>
    <t>Acqua Di Parma|Rosa Noble EDP 20ML|20ML / 0.67OZ</t>
  </si>
  <si>
    <t>8028713490019</t>
  </si>
  <si>
    <t>Rosa Noble EDP 50ML</t>
  </si>
  <si>
    <t>Acqua Di Parma|Rosa Noble EDP 50ML|50ML / 1.7OZ</t>
  </si>
  <si>
    <t>8028713490033</t>
  </si>
  <si>
    <t>Rosa Noble Purse Spray 20ML</t>
  </si>
  <si>
    <t>Acqua Di Parma|Rosa Noble Purse Spray 20ML|20ML / 0.67OZ</t>
  </si>
  <si>
    <t>8028713490040</t>
  </si>
  <si>
    <t>Rosa Noble Purse Spray Refill 3x20ML</t>
  </si>
  <si>
    <t>Acqua Di Parma|Rosa Noble Purse Spray Refill 3x20ML|20ML / 0.67OZ</t>
  </si>
  <si>
    <t>8028713490217</t>
  </si>
  <si>
    <t>Rosa Noble Shower Gel 200ML</t>
  </si>
  <si>
    <t>Acqua Di Parma|Rosa Noble Shower Gel 200ML|200ML / 6.7OZ</t>
  </si>
  <si>
    <t>4013670003253</t>
  </si>
  <si>
    <t>Aigner</t>
  </si>
  <si>
    <t>First Class EDT 100ML</t>
  </si>
  <si>
    <t>Aigner|First Class EDT 100ML|100ML / 3.4OZ</t>
  </si>
  <si>
    <t>4013670000306</t>
  </si>
  <si>
    <t>Starlight Gold EDP 100ML</t>
  </si>
  <si>
    <t>Aigner|Starlight Gold EDP 100ML|100ML / 3.4OZ</t>
  </si>
  <si>
    <t>4013670000306-T</t>
  </si>
  <si>
    <t>Starlight Gold EDP Tester 100ML</t>
  </si>
  <si>
    <t>Aigner|Starlight Gold EDP Tester 100ML|100ML / 3.4OZ</t>
  </si>
  <si>
    <t>6291100130856</t>
  </si>
  <si>
    <t>Al Haramain</t>
  </si>
  <si>
    <t>Junoon Noir EDP 75ML</t>
  </si>
  <si>
    <t>Al Haramain|Junoon Noir EDP 75ML|75ML / 2.5OZ</t>
  </si>
  <si>
    <t>6291100130375</t>
  </si>
  <si>
    <t>Al Haramain Perfumes</t>
  </si>
  <si>
    <t>Amber Oud Rouge EDP 60ML</t>
  </si>
  <si>
    <t>60ML / 2OZ</t>
  </si>
  <si>
    <t>Al Haramain Perfumes|Amber Oud Rouge EDP 60ML|60ML / 2OZ</t>
  </si>
  <si>
    <t>3760016770287</t>
  </si>
  <si>
    <t>Alexandre J</t>
  </si>
  <si>
    <t>The Collector Black Muscs EDP 100ML</t>
  </si>
  <si>
    <t>Alexandre J|The Collector Black Muscs EDP 100ML|100ML / 3.4OZ</t>
  </si>
  <si>
    <t>3760016770324</t>
  </si>
  <si>
    <t>The Collector Morning Muscs EDP 100ML</t>
  </si>
  <si>
    <t>Alexandre J|The Collector Morning Muscs EDP 100ML|100ML / 3.4OZ</t>
  </si>
  <si>
    <t>3760016770300</t>
  </si>
  <si>
    <t>The Collector Rose Oud EDP 100ML</t>
  </si>
  <si>
    <t>Alexandre J|The Collector Rose Oud EDP 100ML|100ML / 3.4OZ</t>
  </si>
  <si>
    <t>701666400035</t>
  </si>
  <si>
    <t>Amouage</t>
  </si>
  <si>
    <t>Ashore EDP 100ML</t>
  </si>
  <si>
    <t>Amouage|Ashore EDP 100ML|100ML / 3.4OZ</t>
  </si>
  <si>
    <t>701666400134</t>
  </si>
  <si>
    <t>Ashore EDP 50ML</t>
  </si>
  <si>
    <t>Amouage|Ashore EDP 50ML|50ML / 1.7OZ</t>
  </si>
  <si>
    <t>701666231004</t>
  </si>
  <si>
    <t>Beach Hut Men EDP  100ML</t>
  </si>
  <si>
    <t>Amouage|Beach Hut Men EDP  100ML|100ML / 3.4OZ</t>
  </si>
  <si>
    <t>701666231028</t>
  </si>
  <si>
    <t>Beach Hut Women EDP 100ML</t>
  </si>
  <si>
    <t>Amouage|Beach Hut Women EDP 100ML|100ML / 3.4OZ</t>
  </si>
  <si>
    <t>701666360025</t>
  </si>
  <si>
    <t>Beloved EDP 100 ML</t>
  </si>
  <si>
    <t>Amouage|Beloved EDP 100 ML|100ML / 3.4OZ</t>
  </si>
  <si>
    <t>701666360001</t>
  </si>
  <si>
    <t>Beloved EDP 100ML</t>
  </si>
  <si>
    <t>Amouage|Beloved EDP 100ML|100ML / 3.4OZ</t>
  </si>
  <si>
    <t>701666370024</t>
  </si>
  <si>
    <t>Boundless EDP 100ML</t>
  </si>
  <si>
    <t>Amouage|Boundless EDP 100ML|100ML / 3.4OZ</t>
  </si>
  <si>
    <t>701666230014</t>
  </si>
  <si>
    <t>Bracken Men EDP 100ML</t>
  </si>
  <si>
    <t>Amouage|Bracken Men EDP 100ML|100ML / 3.4OZ</t>
  </si>
  <si>
    <t>701666230021</t>
  </si>
  <si>
    <t>Bracken Women EDP 100ML</t>
  </si>
  <si>
    <t>Amouage|Bracken Women EDP 100ML|100ML / 3.4OZ</t>
  </si>
  <si>
    <t>701666311096</t>
  </si>
  <si>
    <t>Ciel EDP 100ML</t>
  </si>
  <si>
    <t>Amouage|Ciel EDP 100ML|100ML / 3.4OZ</t>
  </si>
  <si>
    <t>701666400011</t>
  </si>
  <si>
    <t>Crimson Rocks EDP 100ML</t>
  </si>
  <si>
    <t>Amouage|Crimson Rocks EDP 100ML|100ML / 3.4OZ</t>
  </si>
  <si>
    <t>701666400110</t>
  </si>
  <si>
    <t>Crimson Rocks EDP 50ML</t>
  </si>
  <si>
    <t>Amouage|Crimson Rocks EDP 50ML|50ML / 1.7OZ</t>
  </si>
  <si>
    <t>701666300083</t>
  </si>
  <si>
    <t>Dia Women EDP 100ML</t>
  </si>
  <si>
    <t>Amouage|Dia Women EDP 100ML|100ML / 3.4OZ</t>
  </si>
  <si>
    <t>701666300960</t>
  </si>
  <si>
    <t>Dia Men EDP 100ML</t>
  </si>
  <si>
    <t>Amouage|Dia Men EDP 100ML|100ML / 3.4OZ</t>
  </si>
  <si>
    <t>701666300120</t>
  </si>
  <si>
    <t>Dia Extrait Parfum 50ML</t>
  </si>
  <si>
    <t>Amouage|Dia Extrait Parfum 50ML|50ML / 1.7OZ</t>
  </si>
  <si>
    <t>701666400028</t>
  </si>
  <si>
    <t>Enclave EDP 100ML</t>
  </si>
  <si>
    <t>Amouage|Enclave EDP 100ML|100ML / 3.4OZ</t>
  </si>
  <si>
    <t>701666400127</t>
  </si>
  <si>
    <t>Enclave EDP 50ML</t>
  </si>
  <si>
    <t>Amouage|Enclave EDP 50ML|50ML / 1.7OZ</t>
  </si>
  <si>
    <t>701666312130</t>
  </si>
  <si>
    <t>Epic 56 Extrait Parfum 100ML</t>
  </si>
  <si>
    <t>Amouage|Epic 56 Extrait Parfum 100ML|100ML / 3.4OZ</t>
  </si>
  <si>
    <t>701666312123</t>
  </si>
  <si>
    <t>Epic Women EDP 100ML</t>
  </si>
  <si>
    <t>Amouage|Epic Women EDP 100ML|100ML / 3.4OZ</t>
  </si>
  <si>
    <t>701666312925</t>
  </si>
  <si>
    <t>Epic Men EDP 100ML</t>
  </si>
  <si>
    <t>Amouage|Epic Men EDP 100ML|100ML / 3.4OZ</t>
  </si>
  <si>
    <t>701666312918</t>
  </si>
  <si>
    <t>Epic EDP 50ML</t>
  </si>
  <si>
    <t>Amouage|Epic EDP 50ML|50ML / 1.7OZ</t>
  </si>
  <si>
    <t>701666340065</t>
  </si>
  <si>
    <t>WoGold EDP 100ML</t>
  </si>
  <si>
    <t>Amouage|WoGold EDP 100ML|100ML / 3.4OZ</t>
  </si>
  <si>
    <t>701666340966</t>
  </si>
  <si>
    <t>Gold EDP 100ML</t>
  </si>
  <si>
    <t>Amouage|Gold EDP 100ML|100ML / 3.4OZ</t>
  </si>
  <si>
    <t>701666340034</t>
  </si>
  <si>
    <t>Gold Women EDP 50ML</t>
  </si>
  <si>
    <t>Amouage|Gold Women EDP 50ML|50ML / 1.7OZ</t>
  </si>
  <si>
    <t>701666340928</t>
  </si>
  <si>
    <t>Gold Men EDP 50ML</t>
  </si>
  <si>
    <t>Amouage|Gold Men EDP 50ML|50ML / 1.7OZ</t>
  </si>
  <si>
    <t>701666340072</t>
  </si>
  <si>
    <t>Gold Extrait Parfum 50ML</t>
  </si>
  <si>
    <t>Amouage|Gold Extrait Parfum 50ML|50ML / 1.7OZ</t>
  </si>
  <si>
    <t>701666314141</t>
  </si>
  <si>
    <t>Honour 43 Extrait Parfum 100ML</t>
  </si>
  <si>
    <t>Amouage|Honour 43 Extrait Parfum 100ML|100ML / 3.4OZ</t>
  </si>
  <si>
    <t>701666314127</t>
  </si>
  <si>
    <t>Honour Women EDP 100ML</t>
  </si>
  <si>
    <t>Amouage|Honour Women EDP 100ML|100ML / 3.4OZ</t>
  </si>
  <si>
    <t>701666314929</t>
  </si>
  <si>
    <t>Honour Men EDP 100ML</t>
  </si>
  <si>
    <t>Amouage|Honour Men EDP 100ML|100ML / 3.4OZ</t>
  </si>
  <si>
    <t>701666314110</t>
  </si>
  <si>
    <t>Honour EDP 50ML</t>
  </si>
  <si>
    <t>Amouage|Honour EDP 50ML|50ML / 1.7OZ</t>
  </si>
  <si>
    <t>701666320128</t>
  </si>
  <si>
    <t>Imitation Women EDP 100ML</t>
  </si>
  <si>
    <t>Amouage|Imitation Women EDP 100ML|100ML / 3.4OZ</t>
  </si>
  <si>
    <t>701666320920</t>
  </si>
  <si>
    <t>Imitation Men EDP 100ML</t>
  </si>
  <si>
    <t>Amouage|Imitation Men EDP 100ML|100ML / 3.4OZ</t>
  </si>
  <si>
    <t>701666315995</t>
  </si>
  <si>
    <t>Interlude 53 Extrait Parfum 100ML</t>
  </si>
  <si>
    <t>Amouage|Interlude 53 Extrait Parfum 100ML|100ML / 3.4OZ</t>
  </si>
  <si>
    <t>701666315964</t>
  </si>
  <si>
    <t>Interlude Black Iris EDP 100ML</t>
  </si>
  <si>
    <t>Amouage|Interlude Black Iris EDP 100ML|100ML / 3.4OZ</t>
  </si>
  <si>
    <t>701666315124</t>
  </si>
  <si>
    <t>Interlude Women EDP 100ML</t>
  </si>
  <si>
    <t>Amouage|Interlude Women EDP 100ML|100ML / 3.4OZ</t>
  </si>
  <si>
    <t>701666315926</t>
  </si>
  <si>
    <t>Interlude Men EDP 100ML</t>
  </si>
  <si>
    <t>Amouage|Interlude Men EDP 100ML|100ML / 3.4OZ</t>
  </si>
  <si>
    <t>701666315117</t>
  </si>
  <si>
    <t>Interlude EDP 50ML</t>
  </si>
  <si>
    <t>Amouage|Interlude EDP 50ML|50ML / 1.7OZ</t>
  </si>
  <si>
    <t>701666317128</t>
  </si>
  <si>
    <t>Journey Women EDP 100ML</t>
  </si>
  <si>
    <t>Amouage|Journey Women EDP 100ML|100ML / 3.4OZ</t>
  </si>
  <si>
    <t>701666317920</t>
  </si>
  <si>
    <t>Journey Men EDP 100ML</t>
  </si>
  <si>
    <t>Amouage|Journey Men EDP 100ML|100ML / 3.4OZ</t>
  </si>
  <si>
    <t>701666311072</t>
  </si>
  <si>
    <t>Jubilation 25 EDP 100ML</t>
  </si>
  <si>
    <t>Amouage|Jubilation 25 EDP 100ML|100ML / 3.4OZ</t>
  </si>
  <si>
    <t>701666311973</t>
  </si>
  <si>
    <t>Jubilation XXV EDP 100ML</t>
  </si>
  <si>
    <t>Amouage|Jubilation XXV EDP 100ML|100ML / 3.4OZ</t>
  </si>
  <si>
    <t>701666311133</t>
  </si>
  <si>
    <t>Lyric Women EDP 100ML</t>
  </si>
  <si>
    <t>Amouage|Lyric Women EDP 100ML|100ML / 3.4OZ</t>
  </si>
  <si>
    <t>701666311911</t>
  </si>
  <si>
    <t>Lyric Men EDP 100ML</t>
  </si>
  <si>
    <t>Amouage|Lyric Men EDP 100ML|100ML / 3.4OZ</t>
  </si>
  <si>
    <t>701666370017</t>
  </si>
  <si>
    <t>Material EDP 100ML</t>
  </si>
  <si>
    <t>Amouage|Material EDP 100ML|100ML / 3.4OZ</t>
  </si>
  <si>
    <t>701666400042</t>
  </si>
  <si>
    <t>Meander EDP 100ML</t>
  </si>
  <si>
    <t>Amouage|Meander EDP 100ML|100ML / 3.4OZ</t>
  </si>
  <si>
    <t>701666400141</t>
  </si>
  <si>
    <t>Meander EDP 50ML</t>
  </si>
  <si>
    <t>Amouage|Meander EDP 50ML|50ML / 1.7OZ</t>
  </si>
  <si>
    <t>701666313120</t>
  </si>
  <si>
    <t>Memoir Women EDP 100ML</t>
  </si>
  <si>
    <t>Amouage|Memoir Women EDP 100ML|100ML / 3.4OZ</t>
  </si>
  <si>
    <t>701666313922</t>
  </si>
  <si>
    <t>Memoir Men EDP 100ML</t>
  </si>
  <si>
    <t>Amouage|Memoir Men EDP 100ML|100ML / 3.4OZ</t>
  </si>
  <si>
    <t>701666318125</t>
  </si>
  <si>
    <t>Myths Women EDP 100ML</t>
  </si>
  <si>
    <t>Amouage|Myths Women EDP 100ML|100ML / 3.4OZ</t>
  </si>
  <si>
    <t>701666318927</t>
  </si>
  <si>
    <t>Myths Men EDP 100ML</t>
  </si>
  <si>
    <t>Amouage|Myths Men EDP 100ML|100ML / 3.4OZ</t>
  </si>
  <si>
    <t>701666028918</t>
  </si>
  <si>
    <t>Opus V EDP 100ML</t>
  </si>
  <si>
    <t>Amouage|Opus V EDP 100ML|100ML / 3.4OZ</t>
  </si>
  <si>
    <t>701666250067</t>
  </si>
  <si>
    <t>Opus VI EDP 100ML</t>
  </si>
  <si>
    <t>Amouage|Opus VI EDP 100ML|100ML / 3.4OZ</t>
  </si>
  <si>
    <t>701666250074</t>
  </si>
  <si>
    <t>Opus VII EDP 100ML</t>
  </si>
  <si>
    <t>Amouage|Opus VII EDP 100ML|100ML / 3.4OZ</t>
  </si>
  <si>
    <t>701666250081</t>
  </si>
  <si>
    <t>Opus VIII EDP 100ML</t>
  </si>
  <si>
    <t>Amouage|Opus VIII EDP 100ML|100ML / 3.4OZ</t>
  </si>
  <si>
    <t>701666250111</t>
  </si>
  <si>
    <t>Opus XI EDP 100ML</t>
  </si>
  <si>
    <t>Amouage|Opus XI EDP 100ML|100ML / 3.4OZ</t>
  </si>
  <si>
    <t>701666360056</t>
  </si>
  <si>
    <t>Overture EDP 100ML</t>
  </si>
  <si>
    <t>Amouage|Overture EDP 100ML|100ML / 3.4OZ</t>
  </si>
  <si>
    <t>701666330127</t>
  </si>
  <si>
    <t>Portrayal Women EDP 100ML</t>
  </si>
  <si>
    <t>Amouage|Portrayal Women EDP 100ML|100ML / 3.4OZ</t>
  </si>
  <si>
    <t>701666330929</t>
  </si>
  <si>
    <t>Portrayal Men EDP 100ML</t>
  </si>
  <si>
    <t>Amouage|Portrayal Men EDP 100ML|100ML / 3.4OZ</t>
  </si>
  <si>
    <t>701666312062</t>
  </si>
  <si>
    <t>Reflection 45 Extrait Parfum 100 ML</t>
  </si>
  <si>
    <t>Amouage|Reflection 45 Extrait Parfum 100 ML|100ML / 3.4OZ</t>
  </si>
  <si>
    <t>701666311171</t>
  </si>
  <si>
    <t>Reflection Women EDP 100ML</t>
  </si>
  <si>
    <t>Amouage|Reflection Women EDP 100ML|100ML / 3.4OZ</t>
  </si>
  <si>
    <t>701666312055</t>
  </si>
  <si>
    <t>Reflection Men EDP 100ML</t>
  </si>
  <si>
    <t>Amouage|Reflection Men EDP 100ML|100ML / 3.4OZ</t>
  </si>
  <si>
    <t>701666360124</t>
  </si>
  <si>
    <t>ROSE INCENSE EDP 100ML</t>
  </si>
  <si>
    <t>Amouage|ROSE INCENSE EDP 100ML|100ML / 3.4OZ</t>
  </si>
  <si>
    <t>701666261001</t>
  </si>
  <si>
    <t>Sunshine Women EDP 100ML</t>
  </si>
  <si>
    <t>Amouage|Sunshine Women EDP 100ML|100ML / 3.4OZ</t>
  </si>
  <si>
    <t>701666261025</t>
  </si>
  <si>
    <t>Sunshine Men EDP 100ML</t>
  </si>
  <si>
    <t>Amouage|Sunshine Men EDP 100ML|100ML / 3.4OZ</t>
  </si>
  <si>
    <t>8033866164335</t>
  </si>
  <si>
    <t>Mass</t>
  </si>
  <si>
    <t>Aqualina</t>
  </si>
  <si>
    <t>Pink Sugar EDT 100ML</t>
  </si>
  <si>
    <t>Aqualina|Pink Sugar EDT 100ML|100ML / 3.4OZ</t>
  </si>
  <si>
    <t>6294015132120</t>
  </si>
  <si>
    <t>Armaf</t>
  </si>
  <si>
    <t>Club de Nuit Milestone EDP 105ML</t>
  </si>
  <si>
    <t>105ML / 3.55OZ</t>
  </si>
  <si>
    <t>Armaf|Club de Nuit Milestone EDP 105ML|105ML / 3.55OZ</t>
  </si>
  <si>
    <t>6294015136470</t>
  </si>
  <si>
    <t>Club de Nuit Sillage EDP 105ML</t>
  </si>
  <si>
    <t>Armaf|Club de Nuit Sillage EDP 105ML|105ML / 3.55OZ</t>
  </si>
  <si>
    <t>6294015102642</t>
  </si>
  <si>
    <t>Club de Nuit Urban Man EDP 105ML</t>
  </si>
  <si>
    <t>Armaf|Club de Nuit Urban Man EDP 105ML|105ML / 3.55OZ</t>
  </si>
  <si>
    <t>6085010041483</t>
  </si>
  <si>
    <t>Just For You pour Homme EDP 100ML</t>
  </si>
  <si>
    <t>Armaf|Just For You pour Homme EDP 100ML|100ML / 3.4OZ</t>
  </si>
  <si>
    <t>6294015108958</t>
  </si>
  <si>
    <t>Magnificent pour Femme EDP 100ML</t>
  </si>
  <si>
    <t>Armaf|Magnificent pour Femme EDP 100ML|100ML / 3.4OZ</t>
  </si>
  <si>
    <t>6294015105179</t>
  </si>
  <si>
    <t>Niche Peridot EDP 90ML</t>
  </si>
  <si>
    <t>90ML / 3.04Z</t>
  </si>
  <si>
    <t>Armaf|Niche Peridot EDP 90ML|90ML / 3.04Z</t>
  </si>
  <si>
    <t>6294015105162</t>
  </si>
  <si>
    <t>Niche Sapphire EDP 90ML</t>
  </si>
  <si>
    <t>Armaf|Niche Sapphire EDP 90ML|90ML / 3.04Z</t>
  </si>
  <si>
    <t>6085010041759</t>
  </si>
  <si>
    <t>Niche White Diamond EDP 100ML</t>
  </si>
  <si>
    <t>Armaf|Niche White Diamond EDP 100ML|100ML / 3.4OZ</t>
  </si>
  <si>
    <t>6294015109290</t>
  </si>
  <si>
    <t>Odyssey Femme EDP 80ML</t>
  </si>
  <si>
    <t>80ML / 2.7OZ</t>
  </si>
  <si>
    <t>Armaf|Odyssey Femme EDP 80ML|80ML / 2.7OZ</t>
  </si>
  <si>
    <t>6294015105889</t>
  </si>
  <si>
    <t>Sauville pour Femme EDP 100ML</t>
  </si>
  <si>
    <t>Armaf|Sauville pour Femme EDP 100ML|100ML / 3.4OZ</t>
  </si>
  <si>
    <t>6294015116397</t>
  </si>
  <si>
    <t>Seduction pour Femme EDP 100ML</t>
  </si>
  <si>
    <t>Armaf|Seduction pour Femme EDP 100ML|100ML / 3.4OZ</t>
  </si>
  <si>
    <t>6294015108163</t>
  </si>
  <si>
    <t>The Pride of For Women EDP 100ML</t>
  </si>
  <si>
    <t>Armaf|The Pride of For Women EDP 100ML|100ML / 3.4OZ</t>
  </si>
  <si>
    <t>6294015138290</t>
  </si>
  <si>
    <t>Tres Nuit Lyric EDP 100ML</t>
  </si>
  <si>
    <t>Armaf|Tres Nuit Lyric EDP 100ML|100ML / 3.4OZ</t>
  </si>
  <si>
    <t>3700591230783</t>
  </si>
  <si>
    <t>Atelier Cologne</t>
  </si>
  <si>
    <t>Clementine California Pure Perfume Travel 4ML</t>
  </si>
  <si>
    <t>4ML / 0.13OZ</t>
  </si>
  <si>
    <t>Vial</t>
  </si>
  <si>
    <t>Atelier Cologne|Clementine California Pure Perfume Travel 4ML|4ML / 0.13OZ</t>
  </si>
  <si>
    <t>3351500020409</t>
  </si>
  <si>
    <t>Azzaro</t>
  </si>
  <si>
    <t>Chrome EDT 100ML</t>
  </si>
  <si>
    <t>Azzaro|Chrome EDT 100ML|100ML / 3.4OZ</t>
  </si>
  <si>
    <t>3351500920037</t>
  </si>
  <si>
    <t>3351500015245</t>
  </si>
  <si>
    <t>Chrome Legend EDT 125ML</t>
  </si>
  <si>
    <t>125ML / 4.2OZ</t>
  </si>
  <si>
    <t>Azzaro|Chrome Legend EDT 125ML|125ML / 4.2OZ</t>
  </si>
  <si>
    <t>3351500017997</t>
  </si>
  <si>
    <t>Sport EDT 100ML</t>
  </si>
  <si>
    <t>Azzaro|Sport EDT 100ML|100ML / 3.4OZ</t>
  </si>
  <si>
    <t>3351500011568</t>
  </si>
  <si>
    <t>Visit EDT 100ML</t>
  </si>
  <si>
    <t>Azzaro|Visit EDT 100ML|100ML / 3.4OZ</t>
  </si>
  <si>
    <t>3351500016617</t>
  </si>
  <si>
    <t>Wanted EDT 100ML</t>
  </si>
  <si>
    <t>Azzaro|Wanted EDT 100ML|100ML / 3.4OZ</t>
  </si>
  <si>
    <t>3351500007455</t>
  </si>
  <si>
    <t>Wanted EDT 100ML + Shower Gel 100ML</t>
  </si>
  <si>
    <t>Azzaro|Wanted EDT 100ML + Shower Gel 100ML|100ML / 3.4OZ</t>
  </si>
  <si>
    <t>3351500007783</t>
  </si>
  <si>
    <t>Wanted EDT 150ML</t>
  </si>
  <si>
    <t>Azzaro|Wanted EDT 150ML|150ML / 5OZ</t>
  </si>
  <si>
    <t>3351500016600</t>
  </si>
  <si>
    <t>Wanted EDT 50ML</t>
  </si>
  <si>
    <t>Azzaro|Wanted EDT 50ML|50ML / 1.7OZ</t>
  </si>
  <si>
    <t>3351500002696</t>
  </si>
  <si>
    <t>3351500013807</t>
  </si>
  <si>
    <t>Wanted Girl EDP 50ML</t>
  </si>
  <si>
    <t>Azzaro|Wanted Girl EDP 50ML|50ML / 1.7OZ</t>
  </si>
  <si>
    <t>3351500017478</t>
  </si>
  <si>
    <t>Wanted Girl Tonic EDT 50ML</t>
  </si>
  <si>
    <t>Azzaro|Wanted Girl Tonic EDT 50ML|50ML / 1.7OZ</t>
  </si>
  <si>
    <t>667545908996</t>
  </si>
  <si>
    <t>Bath &amp; Body Works</t>
  </si>
  <si>
    <t>At The Beach Body Mist 237ML</t>
  </si>
  <si>
    <t>237ML / 8.01OZ</t>
  </si>
  <si>
    <t>Bath &amp; Body Works|At The Beach Body Mist 237ML|237ML / 8.01OZ</t>
  </si>
  <si>
    <t>667531279888</t>
  </si>
  <si>
    <t>Be Enchanted Body Mist 237ML</t>
  </si>
  <si>
    <t>Bath &amp; Body Works|Be Enchanted Body Mist 237ML|237ML / 8.01OZ</t>
  </si>
  <si>
    <t>667554092389</t>
  </si>
  <si>
    <t>Black Cherry Merlot Body Mist 237ML</t>
  </si>
  <si>
    <t>Bath &amp; Body Works|Black Cherry Merlot Body Mist 237ML|237ML / 8.01OZ</t>
  </si>
  <si>
    <t>667553988638</t>
  </si>
  <si>
    <t>Chocolate Covered Cherry Body Mist 237ML</t>
  </si>
  <si>
    <t>Bath &amp; Body Works|Chocolate Covered Cherry Body Mist 237ML|237ML / 8.01OZ</t>
  </si>
  <si>
    <t>667553393449</t>
  </si>
  <si>
    <t>Dahlia Body Mist 237ML</t>
  </si>
  <si>
    <t>Bath &amp; Body Works|Dahlia Body Mist 237ML|237ML / 8.01OZ</t>
  </si>
  <si>
    <t>667535514756</t>
  </si>
  <si>
    <t>Endless Weekend Fragrance Body Mist 237ML</t>
  </si>
  <si>
    <t>Bath &amp; Body Works|Endless Weekend Fragrance Body Mist 237ML|237ML / 8.01OZ</t>
  </si>
  <si>
    <t>667554994874</t>
  </si>
  <si>
    <t>Golden Sunflower Body Mist 237ML</t>
  </si>
  <si>
    <t>Bath &amp; Body Works|Golden Sunflower Body Mist 237ML|237ML / 8.01OZ</t>
  </si>
  <si>
    <t>667540335667</t>
  </si>
  <si>
    <t>Hello Beautiful Body Mist 237ML</t>
  </si>
  <si>
    <t>Bath &amp; Body Works|Hello Beautiful Body Mist 237ML|237ML / 8.01OZ</t>
  </si>
  <si>
    <t>667554108615</t>
  </si>
  <si>
    <t>Hibiscuss Paradise Body Mist 237ML</t>
  </si>
  <si>
    <t>Bath &amp; Body Works|Hibiscuss Paradise Body Mist 237ML|237ML / 8.01OZ</t>
  </si>
  <si>
    <t>66573985161</t>
  </si>
  <si>
    <t>Japanese Cherry Blossom Body Mist 237ML</t>
  </si>
  <si>
    <t>Bath &amp; Body Works|Japanese Cherry Blossom Body Mist 237ML|237ML / 8.01OZ</t>
  </si>
  <si>
    <t>667542050278</t>
  </si>
  <si>
    <t>Magic In The Air Body Mist 237ML</t>
  </si>
  <si>
    <t>Bath &amp; Body Works|Magic In The Air Body Mist 237ML|237ML / 8.01OZ</t>
  </si>
  <si>
    <t>667532627527</t>
  </si>
  <si>
    <t>Paris Amour Body Mist 237ML</t>
  </si>
  <si>
    <t>Bath &amp; Body Works|Paris Amour Body Mist 237ML|237ML / 8.01OZ</t>
  </si>
  <si>
    <t>667538896279</t>
  </si>
  <si>
    <t>Sensual Amber Body Mist 237ML</t>
  </si>
  <si>
    <t>Bath &amp; Body Works|Sensual Amber Body Mist 237ML|237ML / 8.01OZ</t>
  </si>
  <si>
    <t>667541827024</t>
  </si>
  <si>
    <t>Sweet Cranberry Rose Body Mist 237ML</t>
  </si>
  <si>
    <t>Bath &amp; Body Works|Sweet Cranberry Rose Body Mist 237ML|237ML / 8.01OZ</t>
  </si>
  <si>
    <t>3605473198185</t>
  </si>
  <si>
    <t>Beneton</t>
  </si>
  <si>
    <t>Cold EDT 100ML</t>
  </si>
  <si>
    <t>Beneton|Cold EDT 100ML|100ML / 3.4OZ</t>
  </si>
  <si>
    <t>3605473198178</t>
  </si>
  <si>
    <t>Hot EDT 100ML</t>
  </si>
  <si>
    <t>Beneton|Hot EDT 100ML|100ML / 3.4OZ</t>
  </si>
  <si>
    <t>7640111497394</t>
  </si>
  <si>
    <t>Bentley</t>
  </si>
  <si>
    <t>Men EDT 100ML</t>
  </si>
  <si>
    <t>Bentley|Men EDT 100ML|100ML / 3.4OZ</t>
  </si>
  <si>
    <t>7640111505631</t>
  </si>
  <si>
    <t>Azure EDT 100ML</t>
  </si>
  <si>
    <t>Bentley|Azure EDT 100ML|100ML / 3.4OZ</t>
  </si>
  <si>
    <t>7640163971309</t>
  </si>
  <si>
    <t>Infinite Rush Tester EDT 100ML</t>
  </si>
  <si>
    <t>Bentley|Infinite Rush Tester EDT 100ML|100ML / 3.4OZ</t>
  </si>
  <si>
    <t>7640111497547</t>
  </si>
  <si>
    <t>Men Intense EDT 100ML</t>
  </si>
  <si>
    <t>Bentley|Men Intense EDT 100ML|100ML / 3.4OZ</t>
  </si>
  <si>
    <t>888874002050</t>
  </si>
  <si>
    <t>Bond No.9</t>
  </si>
  <si>
    <t>Astor Place 24/7 Liquid Body Silk (Lotion) EDP 200ML</t>
  </si>
  <si>
    <t>Bond No.9|Astor Place 24/7 Liquid Body Silk (Lotion) EDP 200ML|200ML / 6.7OZ</t>
  </si>
  <si>
    <t>888874002029</t>
  </si>
  <si>
    <t>Astor Place EDP 100ML</t>
  </si>
  <si>
    <t>Bond No.9|Astor Place EDP 100ML|100ML / 3.4OZ</t>
  </si>
  <si>
    <t>888874002036</t>
  </si>
  <si>
    <t>Astor Place EDP 50ML</t>
  </si>
  <si>
    <t>Bond No.9|Astor Place EDP 50ML|50ML / 1.7OZ</t>
  </si>
  <si>
    <t>888874005440</t>
  </si>
  <si>
    <t>B9 EDP 100ML</t>
  </si>
  <si>
    <t>Bond No.9|B9 EDP 100ML|100ML / 3.4OZ</t>
  </si>
  <si>
    <t>888874005457</t>
  </si>
  <si>
    <t>B9 EDP 50ML</t>
  </si>
  <si>
    <t>Bond No.9|B9 EDP 50ML|50ML / 1.7OZ</t>
  </si>
  <si>
    <t>888874001466</t>
  </si>
  <si>
    <t>Bleecker Street EDP 100ML</t>
  </si>
  <si>
    <t>Bond No.9|Bleecker Street EDP 100ML|100ML / 3.4OZ</t>
  </si>
  <si>
    <t>888874001473</t>
  </si>
  <si>
    <t>Bleecker Street EDP 50ML</t>
  </si>
  <si>
    <t>Bond No.9|Bleecker Street EDP 50ML|50ML / 1.7OZ</t>
  </si>
  <si>
    <t>888874003545</t>
  </si>
  <si>
    <t>BON-BON BOX (18NEIGHBORHOOD)</t>
  </si>
  <si>
    <t>126ML / 4.2OZ</t>
  </si>
  <si>
    <t>Bond No.9|BON-BON BOX (18NEIGHBORHOOD)|126ML / 4.2OZ</t>
  </si>
  <si>
    <t>888874003569</t>
  </si>
  <si>
    <t>BOND MINI BON BON BOX (9 NEIGHBORHOOD)</t>
  </si>
  <si>
    <t>6ML / 0.2OZ</t>
  </si>
  <si>
    <t>Bond No.9|BOND MINI BON BON BOX (9 NEIGHBORHOOD)|6ML / 0.2OZ</t>
  </si>
  <si>
    <t>888874005532</t>
  </si>
  <si>
    <t>Bond No. 9 Dubai Amber EDP 100ML</t>
  </si>
  <si>
    <t>Bond No.9|Bond No. 9 Dubai Amber EDP 100ML|100ML / 3.4OZ</t>
  </si>
  <si>
    <t>888874005525</t>
  </si>
  <si>
    <t>Bond No. 9 Dubai Amethyst EDP 100ML</t>
  </si>
  <si>
    <t>Bond No.9|Bond No. 9 Dubai Amethyst EDP 100ML|100ML / 3.4OZ</t>
  </si>
  <si>
    <t>888874005631</t>
  </si>
  <si>
    <t>Bond No. 9 Dubai Black Sapphire EDP 100ML</t>
  </si>
  <si>
    <t>Bond No.9|Bond No. 9 Dubai Black Sapphire EDP 100ML|100ML / 3.4OZ</t>
  </si>
  <si>
    <t>888874005549</t>
  </si>
  <si>
    <t>Bond No. 9 Dubai Citrine EDP 100ML</t>
  </si>
  <si>
    <t>Bond No.9|Bond No. 9 Dubai Citrine EDP 100ML|100ML / 3.4OZ</t>
  </si>
  <si>
    <t>888874005327</t>
  </si>
  <si>
    <t>Bond No. 9 Dubai Emerald EDP 100ML</t>
  </si>
  <si>
    <t>Bond No.9|Bond No. 9 Dubai Emerald EDP 100ML|100ML / 3.4OZ</t>
  </si>
  <si>
    <t>888874005617</t>
  </si>
  <si>
    <t>Bond No. 9 Dubai Garnet EDP 100ML</t>
  </si>
  <si>
    <t>Bond No.9|Bond No. 9 Dubai Garnet EDP 100ML|100ML / 3.4OZ</t>
  </si>
  <si>
    <t>888874005846</t>
  </si>
  <si>
    <t>Bond No. 9 Dubai Gold EDP 100ML</t>
  </si>
  <si>
    <t>Bond No.9|Bond No. 9 Dubai Gold EDP 100ML|100ML / 3.4OZ</t>
  </si>
  <si>
    <t>888874005334</t>
  </si>
  <si>
    <t>Bond No. 9 Dubai Indigo EDP 100ML</t>
  </si>
  <si>
    <t>Bond No.9|Bond No. 9 Dubai Indigo EDP 100ML|100ML / 3.4OZ</t>
  </si>
  <si>
    <t>888874005624</t>
  </si>
  <si>
    <t>Bond No. 9 Dubai Jade EDP 100ML</t>
  </si>
  <si>
    <t>Bond No.9|Bond No. 9 Dubai Jade EDP 100ML|100ML / 3.4OZ</t>
  </si>
  <si>
    <t>888874005310</t>
  </si>
  <si>
    <t>Bond No. 9 Dubai Ruby EDP 100ML</t>
  </si>
  <si>
    <t>Bond No.9|Bond No. 9 Dubai Ruby EDP 100ML|100ML / 3.4OZ</t>
  </si>
  <si>
    <t>888874002180</t>
  </si>
  <si>
    <t>Bond No. 9 High Line 24/7 Body Wash EDP 200ML</t>
  </si>
  <si>
    <t>Bond No.9|Bond No. 9 High Line 24/7 Body Wash EDP 200ML|200ML / 6.7OZ</t>
  </si>
  <si>
    <t>888874002159</t>
  </si>
  <si>
    <t>Bond No. 9 High Line EDP 100ML</t>
  </si>
  <si>
    <t>Bond No.9|Bond No. 9 High Line EDP 100ML|100ML / 3.4OZ</t>
  </si>
  <si>
    <t>888874002166</t>
  </si>
  <si>
    <t>Bond No. 9 High Line EDP 50ML</t>
  </si>
  <si>
    <t>Bond No.9|Bond No. 9 High Line EDP 50ML|50ML / 1.7OZ</t>
  </si>
  <si>
    <t>888874002807</t>
  </si>
  <si>
    <t>Bond No. 9 Hudson Yards EDP 100ML</t>
  </si>
  <si>
    <t>Bond No.9|Bond No. 9 Hudson Yards EDP 100ML|100ML / 3.4OZ</t>
  </si>
  <si>
    <t>888874002814</t>
  </si>
  <si>
    <t>Bond No. 9 Hudson Yards EDP 50ML</t>
  </si>
  <si>
    <t>Bond No.9|Bond No. 9 Hudson Yards EDP 50ML|50ML / 1.7OZ</t>
  </si>
  <si>
    <t>888874001985</t>
  </si>
  <si>
    <t>Bond No. 9 Lexington Ave 24/7 Liq Body Silk EDP 200ML</t>
  </si>
  <si>
    <t>Bond No.9|Bond No. 9 Lexington Ave 24/7 Liq Body Silk EDP 200ML|200ML / 6.7OZ</t>
  </si>
  <si>
    <t>888874001961</t>
  </si>
  <si>
    <t>Bond No. 9 Lexington Ave Body Silk EDP 200ML</t>
  </si>
  <si>
    <t>Bond No.9|Bond No. 9 Lexington Ave Body Silk EDP 200ML|200ML / 6.7OZ</t>
  </si>
  <si>
    <t>888874001947</t>
  </si>
  <si>
    <t>Bond No. 9 Lexington Ave EDP 100ML</t>
  </si>
  <si>
    <t>Bond No.9|Bond No. 9 Lexington Ave EDP 100ML|100ML / 3.4OZ</t>
  </si>
  <si>
    <t>888874001954</t>
  </si>
  <si>
    <t>Bond No. 9 Lexington Ave EDP 50ML</t>
  </si>
  <si>
    <t>Bond No.9|Bond No. 9 Lexington Ave EDP 50ML|50ML / 1.7OZ</t>
  </si>
  <si>
    <t>888874002562</t>
  </si>
  <si>
    <t>Bond No. 9 Manhattan 24/7 Body Silk EDP 200ML</t>
  </si>
  <si>
    <t>Bond No.9|Bond No. 9 Manhattan 24/7 Body Silk EDP 200ML|200ML / 6.7OZ</t>
  </si>
  <si>
    <t>888874002531</t>
  </si>
  <si>
    <t>Bond No. 9 Manhattan EDP 100ML</t>
  </si>
  <si>
    <t>Bond No.9|Bond No. 9 Manhattan EDP 100ML|100ML / 3.4OZ</t>
  </si>
  <si>
    <t>888874002548</t>
  </si>
  <si>
    <t>Bond No. 9 Manhattan EDP 50ML</t>
  </si>
  <si>
    <t>Bond No.9|Bond No. 9 Manhattan EDP 50ML|50ML / 1.7OZ</t>
  </si>
  <si>
    <t>888874002197</t>
  </si>
  <si>
    <t>Bond No. 9 Montauk EDP  100ML</t>
  </si>
  <si>
    <t>Bond No.9|Bond No. 9 Montauk EDP  100ML|100ML / 3.4OZ</t>
  </si>
  <si>
    <t>888874002203</t>
  </si>
  <si>
    <t>Bond No. 9 Montauk EDP  50ML</t>
  </si>
  <si>
    <t>Bond No.9|Bond No. 9 Montauk EDP  50ML|50ML / 1.7OZ</t>
  </si>
  <si>
    <t>888874002272</t>
  </si>
  <si>
    <t>Bond No. 9 New York Oud EDP  100ML</t>
  </si>
  <si>
    <t>Bond No.9|Bond No. 9 New York Oud EDP  100ML|100ML / 3.4OZ</t>
  </si>
  <si>
    <t>888874002289</t>
  </si>
  <si>
    <t>Bond No. 9 New York Oud EDP  50ML</t>
  </si>
  <si>
    <t>Bond No.9|Bond No. 9 New York Oud EDP  50ML|50ML / 1.7OZ</t>
  </si>
  <si>
    <t>888874002111</t>
  </si>
  <si>
    <t>Bond No. 9 New York Signature Scent EDP 100ML</t>
  </si>
  <si>
    <t>Bond No.9|Bond No. 9 New York Signature Scent EDP 100ML|100ML / 3.4OZ</t>
  </si>
  <si>
    <t>888874002128</t>
  </si>
  <si>
    <t>Bond No. 9 New York Signature Scent EDP 50ML</t>
  </si>
  <si>
    <t>Bond No.9|Bond No. 9 New York Signature Scent EDP 50ML|50ML / 1.7OZ</t>
  </si>
  <si>
    <t>888874002135</t>
  </si>
  <si>
    <t>Bond No. 9 Perfume 24/7 Body Silk EDP 200ML</t>
  </si>
  <si>
    <t>Bond No.9|Bond No. 9 Perfume 24/7 Body Silk EDP 200ML|200ML / 6.7OZ</t>
  </si>
  <si>
    <t>888874005037</t>
  </si>
  <si>
    <t>Bond No. 9 Queens 24/7 Body Silk EDP 200ML</t>
  </si>
  <si>
    <t>Bond No.9|Bond No. 9 Queens 24/7 Body Silk EDP 200ML|200ML / 6.7OZ</t>
  </si>
  <si>
    <t>888874005006</t>
  </si>
  <si>
    <t>Bond No. 9 Queens EDP 100ML</t>
  </si>
  <si>
    <t>Bond No.9|Bond No. 9 Queens EDP 100ML|100ML / 3.4OZ</t>
  </si>
  <si>
    <t>888874005013</t>
  </si>
  <si>
    <t>Bond No. 9 Queens EDP 50ML</t>
  </si>
  <si>
    <t>Bond No.9|Bond No. 9 Queens EDP 50ML|50ML / 1.7OZ</t>
  </si>
  <si>
    <t>890766000099</t>
  </si>
  <si>
    <t>Bond No. 9 Shelter Island EDP 100ML</t>
  </si>
  <si>
    <t>Bond No.9|Bond No. 9 Shelter Island EDP 100ML|100ML / 3.4OZ</t>
  </si>
  <si>
    <t>890766000105</t>
  </si>
  <si>
    <t>Bond No. 9 Shelter Island EDP 50ML</t>
  </si>
  <si>
    <t>Bond No.9|Bond No. 9 Shelter Island EDP 50ML|50ML / 1.7OZ</t>
  </si>
  <si>
    <t>888874002104</t>
  </si>
  <si>
    <t>Bond No. 9 Success Is The Essence Of New York 24/7 Body Silk EDP 200ML</t>
  </si>
  <si>
    <t>Bond No.9|Bond No. 9 Success Is The Essence Of New York 24/7 Body Silk EDP 200ML|200ML / 6.7OZ</t>
  </si>
  <si>
    <t>888874002074</t>
  </si>
  <si>
    <t>Bond No. 9 Success Is The Essence Of New York EDP 100ML</t>
  </si>
  <si>
    <t>Bond No.9|Bond No. 9 Success Is The Essence Of New York EDP 100ML|100ML / 3.4OZ</t>
  </si>
  <si>
    <t>888874002081</t>
  </si>
  <si>
    <t>Bond No. 9 Success Is The Essence Of New York EDP 50ML</t>
  </si>
  <si>
    <t>Bond No.9|Bond No. 9 Success Is The Essence Of New York EDP 50ML|50ML / 1.7OZ</t>
  </si>
  <si>
    <t>888874003422</t>
  </si>
  <si>
    <t>BOND NO. 9 THE PERFECT FIVE</t>
  </si>
  <si>
    <t>5ML / 0.16OZ</t>
  </si>
  <si>
    <t>Bond No.9|BOND NO. 9 THE PERFECT FIVE|5ML / 0.16OZ</t>
  </si>
  <si>
    <t>888874001909</t>
  </si>
  <si>
    <t>Bond No. 9 Union Square Body Silk EDP 200ML</t>
  </si>
  <si>
    <t>Bond No.9|Bond No. 9 Union Square Body Silk EDP 200ML|200ML / 6.7OZ</t>
  </si>
  <si>
    <t>888874001886</t>
  </si>
  <si>
    <t>Bond No. 9 Union Square EDP 100ML</t>
  </si>
  <si>
    <t>Bond No.9|Bond No. 9 Union Square EDP 100ML|100ML / 3.4OZ</t>
  </si>
  <si>
    <t>888874001893</t>
  </si>
  <si>
    <t>Bond No. 9 Union Square EDP 50ML</t>
  </si>
  <si>
    <t>Bond No.9|Bond No. 9 Union Square EDP 50ML|50ML / 1.7OZ</t>
  </si>
  <si>
    <t>888874001930</t>
  </si>
  <si>
    <t>Bond No. 9 Union Square Liquid Body Silk EDP 200ML</t>
  </si>
  <si>
    <t>Bond No.9|Bond No. 9 Union Square Liquid Body Silk EDP 200ML|200ML / 6.7OZ</t>
  </si>
  <si>
    <t>888874005488</t>
  </si>
  <si>
    <t>Bond No.9 Madison Ave EDP 100ML</t>
  </si>
  <si>
    <t>Bond No.9|Bond No.9 Madison Ave EDP 100ML|100ML / 3.4OZ</t>
  </si>
  <si>
    <t>888874005495</t>
  </si>
  <si>
    <t>Bond No.9 Madison Ave EDP 50ML</t>
  </si>
  <si>
    <t>Bond No.9|Bond No.9 Madison Ave EDP 50ML|50ML / 1.7OZ</t>
  </si>
  <si>
    <t>888874005518</t>
  </si>
  <si>
    <t>Bond No.9 Madison Ave Swarovksi  Ltd EDP 100ML</t>
  </si>
  <si>
    <t>Bond No.9|Bond No.9 Madison Ave Swarovksi  Ltd EDP 100ML|100ML / 3.4OZ</t>
  </si>
  <si>
    <t>888874000018</t>
  </si>
  <si>
    <t>Broadway Nite EDP 100ML</t>
  </si>
  <si>
    <t>Bond No.9|Broadway Nite EDP 100ML|100ML / 3.4OZ</t>
  </si>
  <si>
    <t>888874000025</t>
  </si>
  <si>
    <t>Broadway Nite EDP 50ML</t>
  </si>
  <si>
    <t>Bond No.9|Broadway Nite EDP 50ML|50ML / 1.7OZ</t>
  </si>
  <si>
    <t>888874001992</t>
  </si>
  <si>
    <t>Brooklyn 100ML EDP 100ML</t>
  </si>
  <si>
    <t>Bond No.9|Brooklyn 100ML EDP 100ML|100ML / 3.4OZ</t>
  </si>
  <si>
    <t>888874002005</t>
  </si>
  <si>
    <t>Brooklyn 50ML EDP 50ML</t>
  </si>
  <si>
    <t>Bond No.9|Brooklyn 50ML EDP 50ML|50ML / 1.7OZ</t>
  </si>
  <si>
    <t>888874001824</t>
  </si>
  <si>
    <t>Bryant Park 24/7 Liquid Body Silk (Lotion) EDP 200ML</t>
  </si>
  <si>
    <t>Bond No.9|Bryant Park 24/7 Liquid Body Silk (Lotion) EDP 200ML|200ML / 6.7OZ</t>
  </si>
  <si>
    <t>888874001817</t>
  </si>
  <si>
    <t>Bryant Park Body Silk EDP 200ML</t>
  </si>
  <si>
    <t>Bond No.9|Bryant Park Body Silk EDP 200ML|200ML / 6.7OZ</t>
  </si>
  <si>
    <t>888874001787</t>
  </si>
  <si>
    <t>Bryant Park EDP 100ML</t>
  </si>
  <si>
    <t>Bond No.9|Bryant Park EDP 100ML|100ML / 3.4OZ</t>
  </si>
  <si>
    <t>888874001794</t>
  </si>
  <si>
    <t>Bryant Park EDP 50ML</t>
  </si>
  <si>
    <t>Bond No.9|Bryant Park EDP 50ML|50ML / 1.7OZ</t>
  </si>
  <si>
    <t>888874001053</t>
  </si>
  <si>
    <t>Central Park EDP 100ML</t>
  </si>
  <si>
    <t>Bond No.9|Central Park EDP 100ML|100ML / 3.4OZ</t>
  </si>
  <si>
    <t>888874001060</t>
  </si>
  <si>
    <t>Central Park EDP 50ML</t>
  </si>
  <si>
    <t>Bond No.9|Central Park EDP 50ML|50ML / 1.7OZ</t>
  </si>
  <si>
    <t>888874002630</t>
  </si>
  <si>
    <t>Central Park South 24/7 Body Silk EDP 200ML</t>
  </si>
  <si>
    <t>Bond No.9|Central Park South 24/7 Body Silk EDP 200ML|200ML / 6.7OZ</t>
  </si>
  <si>
    <t>888874002609</t>
  </si>
  <si>
    <t>Central Park South EDP 100ML</t>
  </si>
  <si>
    <t>Bond No.9|Central Park South EDP 100ML|100ML / 3.4OZ</t>
  </si>
  <si>
    <t>888874002616</t>
  </si>
  <si>
    <t>Central Park South EDP 50ML</t>
  </si>
  <si>
    <t>Bond No.9|Central Park South EDP 50ML|50ML / 1.7OZ</t>
  </si>
  <si>
    <t>888874002647</t>
  </si>
  <si>
    <t>Central Park South Swarovski EDP 100ML</t>
  </si>
  <si>
    <t>Bond No.9|Central Park South Swarovski EDP 100ML|100ML / 3.4OZ</t>
  </si>
  <si>
    <t>888874002449</t>
  </si>
  <si>
    <t>Central Park West 24/7 Body Silk EDP 200ML</t>
  </si>
  <si>
    <t>Bond No.9|Central Park West 24/7 Body Silk EDP 200ML|200ML / 6.7OZ</t>
  </si>
  <si>
    <t>888874002432</t>
  </si>
  <si>
    <t>Central Park West Body Wash EDP 200ML</t>
  </si>
  <si>
    <t>Bond No.9|Central Park West Body Wash EDP 200ML|200ML / 6.7OZ</t>
  </si>
  <si>
    <t>888874002401</t>
  </si>
  <si>
    <t>Central Park West EDP 100ML</t>
  </si>
  <si>
    <t>Bond No.9|Central Park West EDP 100ML|100ML / 3.4OZ</t>
  </si>
  <si>
    <t>888874002418</t>
  </si>
  <si>
    <t>Central Park West EDP 50ML</t>
  </si>
  <si>
    <t>Bond No.9|Central Park West EDP 50ML|50ML / 1.7OZ</t>
  </si>
  <si>
    <t>888874002456</t>
  </si>
  <si>
    <t>Central Park West Liquid Body Silk EDP 200ML</t>
  </si>
  <si>
    <t>Bond No.9|Central Park West Liquid Body Silk EDP 200ML|200ML / 6.7OZ</t>
  </si>
  <si>
    <t>888874002470</t>
  </si>
  <si>
    <t>Central Park West Swarovski EDP 100ML</t>
  </si>
  <si>
    <t>Bond No.9|Central Park West Swarovski EDP 100ML|100ML / 3.4OZ</t>
  </si>
  <si>
    <t>888874000155</t>
  </si>
  <si>
    <t>Chelsea Flowers 24/7 Liquid Body Silk (Lotion) EDP 200ML</t>
  </si>
  <si>
    <t>Bond No.9|Chelsea Flowers 24/7 Liquid Body Silk (Lotion) EDP 200ML|200ML / 6.7OZ</t>
  </si>
  <si>
    <t>888874000124</t>
  </si>
  <si>
    <t>Chelsea Flowers Body Silk EDP 200ML</t>
  </si>
  <si>
    <t>Bond No.9|Chelsea Flowers Body Silk EDP 200ML|200ML / 6.7OZ</t>
  </si>
  <si>
    <t>888874000063</t>
  </si>
  <si>
    <t>Chelsea Flowers EDP 100ML</t>
  </si>
  <si>
    <t>Bond No.9|Chelsea Flowers EDP 100ML|100ML / 3.4OZ</t>
  </si>
  <si>
    <t>888874000070</t>
  </si>
  <si>
    <t>Chelsea Flowers EDP 50ML</t>
  </si>
  <si>
    <t>Bond No.9|Chelsea Flowers EDP 50ML|50ML / 1.7OZ</t>
  </si>
  <si>
    <t>888874000599</t>
  </si>
  <si>
    <t>Chez Bond EDP 100ML</t>
  </si>
  <si>
    <t>Bond No.9|Chez Bond EDP 100ML|100ML / 3.4OZ</t>
  </si>
  <si>
    <t>888874000605</t>
  </si>
  <si>
    <t>Chez Bond EDP 50ML</t>
  </si>
  <si>
    <t>Bond No.9|Chez Bond EDP 50ML|50ML / 1.7OZ</t>
  </si>
  <si>
    <t>888874001381</t>
  </si>
  <si>
    <t>Chinatown 24/7 Liquid Body Silk (Lotion) EDP 200ML</t>
  </si>
  <si>
    <t>Bond No.9|Chinatown 24/7 Liquid Body Silk (Lotion) EDP 200ML|200ML / 6.7OZ</t>
  </si>
  <si>
    <t>888874001367</t>
  </si>
  <si>
    <t>Chinatown Body Silk EDP 200ML</t>
  </si>
  <si>
    <t>Bond No.9|Chinatown Body Silk EDP 200ML|200ML / 6.7OZ</t>
  </si>
  <si>
    <t>888874001251</t>
  </si>
  <si>
    <t>Chinatown EDP 100ML</t>
  </si>
  <si>
    <t>Bond No.9|Chinatown EDP 100ML|100ML / 3.4OZ</t>
  </si>
  <si>
    <t>888874001268</t>
  </si>
  <si>
    <t>Chinatown EDP 50ML</t>
  </si>
  <si>
    <t>Bond No.9|Chinatown EDP 50ML|50ML / 1.7OZ</t>
  </si>
  <si>
    <t>888874001831</t>
  </si>
  <si>
    <t>Coney Island EDP 100ML</t>
  </si>
  <si>
    <t>Bond No.9|Coney Island EDP 100ML|100ML / 3.4OZ</t>
  </si>
  <si>
    <t>888874001848</t>
  </si>
  <si>
    <t>Coney Island EDP 50ML</t>
  </si>
  <si>
    <t>Bond No.9|Coney Island EDP 50ML|50ML / 1.7OZ</t>
  </si>
  <si>
    <t>888874002210</t>
  </si>
  <si>
    <t>Cooper Square EDP 100ML</t>
  </si>
  <si>
    <t>Bond No.9|Cooper Square EDP 100ML|100ML / 3.4OZ</t>
  </si>
  <si>
    <t>888874002227</t>
  </si>
  <si>
    <t>Cooper Square EDP 50ML</t>
  </si>
  <si>
    <t>Bond No.9|Cooper Square EDP 50ML|50ML / 1.7OZ</t>
  </si>
  <si>
    <t>888874001046</t>
  </si>
  <si>
    <t>Eau De New York 24/7 Liquid Body Silk (Lotion) EDP 200ML</t>
  </si>
  <si>
    <t>Bond No.9|Eau De New York 24/7 Liquid Body Silk (Lotion) EDP 200ML|200ML / 6.7OZ</t>
  </si>
  <si>
    <t>888874001022</t>
  </si>
  <si>
    <t>Eau De New York Body Silk EDP 200ML</t>
  </si>
  <si>
    <t>Bond No.9|Eau De New York Body Silk EDP 200ML|200ML / 6.7OZ</t>
  </si>
  <si>
    <t>888874000957</t>
  </si>
  <si>
    <t>Eau De New York EDP 100ML</t>
  </si>
  <si>
    <t>Bond No.9|Eau De New York EDP 100ML|100ML / 3.4OZ</t>
  </si>
  <si>
    <t>888874000964</t>
  </si>
  <si>
    <t>Eau De New York EDP 50ML</t>
  </si>
  <si>
    <t>Bond No.9|Eau De New York EDP 50ML|50ML / 1.7OZ</t>
  </si>
  <si>
    <t>888874000179</t>
  </si>
  <si>
    <t>Eau De Noho EDP 100ML</t>
  </si>
  <si>
    <t>Bond No.9|Eau De Noho EDP 100ML|100ML / 3.4OZ</t>
  </si>
  <si>
    <t>888874000186</t>
  </si>
  <si>
    <t>Eau De Noho EDP 50ML</t>
  </si>
  <si>
    <t>Bond No.9|Eau De Noho EDP 50ML|50ML / 1.7OZ</t>
  </si>
  <si>
    <t>888874000216</t>
  </si>
  <si>
    <t>Fashion Avenue EDP 100ML</t>
  </si>
  <si>
    <t>Bond No.9|Fashion Avenue EDP 100ML|100ML / 3.4OZ</t>
  </si>
  <si>
    <t>888874000223</t>
  </si>
  <si>
    <t>Fashion Avenue EDP 50ML</t>
  </si>
  <si>
    <t>Bond No.9|Fashion Avenue EDP 50ML|50ML / 1.7OZ</t>
  </si>
  <si>
    <t>888874001688</t>
  </si>
  <si>
    <t>Fire Island EDP 100ML</t>
  </si>
  <si>
    <t>Bond No.9|Fire Island EDP 100ML|100ML / 3.4OZ</t>
  </si>
  <si>
    <t>888874001695</t>
  </si>
  <si>
    <t>Fire Island EDP 50ML</t>
  </si>
  <si>
    <t>Bond No.9|Fire Island EDP 50ML|50ML / 1.7OZ</t>
  </si>
  <si>
    <t>888874006065</t>
  </si>
  <si>
    <t>Governors Island EDP 100ML</t>
  </si>
  <si>
    <t>Bond No.9|Governors Island EDP 100ML|100ML / 3.4OZ</t>
  </si>
  <si>
    <t>888874000773</t>
  </si>
  <si>
    <t>Gramercy Park EDP 100ML</t>
  </si>
  <si>
    <t>Bond No.9|Gramercy Park EDP 100ML|100ML / 3.4OZ</t>
  </si>
  <si>
    <t>888874000780</t>
  </si>
  <si>
    <t>Gramercy Park EDP 50ML</t>
  </si>
  <si>
    <t>Bond No.9|Gramercy Park EDP 50ML|50ML / 1.7OZ</t>
  </si>
  <si>
    <t>888874000643</t>
  </si>
  <si>
    <t>Great Jones EDP 100ML</t>
  </si>
  <si>
    <t>Bond No.9|Great Jones EDP 100ML|100ML / 3.4OZ</t>
  </si>
  <si>
    <t>888874000650</t>
  </si>
  <si>
    <t>Great Jones EDP 50ML</t>
  </si>
  <si>
    <t>Bond No.9|Great Jones EDP 50ML|50ML / 1.7OZ</t>
  </si>
  <si>
    <t>888874001404</t>
  </si>
  <si>
    <t>Hamptons EDP 100ML</t>
  </si>
  <si>
    <t>Bond No.9|Hamptons EDP 100ML|100ML / 3.4OZ</t>
  </si>
  <si>
    <t>888874001411</t>
  </si>
  <si>
    <t>Hamptons EDP 50ML</t>
  </si>
  <si>
    <t>Bond No.9|Hamptons EDP 50ML|50ML / 1.7OZ</t>
  </si>
  <si>
    <t>888874000681</t>
  </si>
  <si>
    <t>Hot Always EDP 100ML</t>
  </si>
  <si>
    <t>Bond No.9|Hot Always EDP 100ML|100ML / 3.4OZ</t>
  </si>
  <si>
    <t>888874000698</t>
  </si>
  <si>
    <t>Hot Always EDP 50ML</t>
  </si>
  <si>
    <t>Bond No.9|Hot Always EDP 50ML|50ML / 1.7OZ</t>
  </si>
  <si>
    <t>888874002661</t>
  </si>
  <si>
    <t>Http Www B9 Com EDP 100ML</t>
  </si>
  <si>
    <t>Bond No.9|Http Www B9 Com EDP 100ML|100ML / 3.4OZ</t>
  </si>
  <si>
    <t>888874002678</t>
  </si>
  <si>
    <t>Http Www B9 Com EDP 50ML</t>
  </si>
  <si>
    <t>Bond No.9|Http Www B9 Com EDP 50ML|50ML / 1.7OZ</t>
  </si>
  <si>
    <t>888874005556</t>
  </si>
  <si>
    <t>Liberty Island EDP 100ML</t>
  </si>
  <si>
    <t>Bond No.9|Liberty Island EDP 100ML|100ML / 3.4OZ</t>
  </si>
  <si>
    <t>888874005563</t>
  </si>
  <si>
    <t>Liberty Island EDP 50ML</t>
  </si>
  <si>
    <t>Bond No.9|Liberty Island EDP 50ML|50ML / 1.7OZ</t>
  </si>
  <si>
    <t>888874001091</t>
  </si>
  <si>
    <t>Little Italy EDP 100ML</t>
  </si>
  <si>
    <t>Bond No.9|Little Italy EDP 100ML|100ML / 3.4OZ</t>
  </si>
  <si>
    <t>888874001107</t>
  </si>
  <si>
    <t>Little Italy EDP 50ML</t>
  </si>
  <si>
    <t>Bond No.9|Little Italy EDP 50ML|50ML / 1.7OZ</t>
  </si>
  <si>
    <t>888874000254</t>
  </si>
  <si>
    <t>Madison Soiree EDP 100ML</t>
  </si>
  <si>
    <t>Bond No.9|Madison Soiree EDP 100ML|100ML / 3.4OZ</t>
  </si>
  <si>
    <t>888874000261</t>
  </si>
  <si>
    <t>Madison Soiree EDP 50ML</t>
  </si>
  <si>
    <t>Bond No.9|Madison Soiree EDP 50ML|50ML / 1.7OZ</t>
  </si>
  <si>
    <t>888874002326</t>
  </si>
  <si>
    <t>Madison Square Park Body Silk EDP 200ML</t>
  </si>
  <si>
    <t>Bond No.9|Madison Square Park Body Silk EDP 200ML|200ML / 6.7OZ</t>
  </si>
  <si>
    <t>888874002296</t>
  </si>
  <si>
    <t>Madison Square Park EDP 100ML</t>
  </si>
  <si>
    <t>Bond No.9|Madison Square Park EDP 100ML|100ML / 3.4OZ</t>
  </si>
  <si>
    <t>888874002302</t>
  </si>
  <si>
    <t>Madison Square Park EDP 50ML</t>
  </si>
  <si>
    <t>Bond No.9|Madison Square Park EDP 50ML|50ML / 1.7OZ</t>
  </si>
  <si>
    <t>888874000896</t>
  </si>
  <si>
    <t>New Haarlem EDP 100ML</t>
  </si>
  <si>
    <t>Bond No.9|New Haarlem EDP 100ML|100ML / 3.4OZ</t>
  </si>
  <si>
    <t>888874000902</t>
  </si>
  <si>
    <t>New Haarlem EDP 50ML</t>
  </si>
  <si>
    <t>Bond No.9|New Haarlem EDP 50ML|50ML / 1.7OZ</t>
  </si>
  <si>
    <t>888874002395</t>
  </si>
  <si>
    <t>New York Amber Body Silk EDP 200ML</t>
  </si>
  <si>
    <t>Bond No.9|New York Amber Body Silk EDP 200ML|200ML / 6.7OZ</t>
  </si>
  <si>
    <t>888874002364</t>
  </si>
  <si>
    <t>New York Amber EDP 100ML</t>
  </si>
  <si>
    <t>Bond No.9|New York Amber EDP 100ML|100ML / 3.4OZ</t>
  </si>
  <si>
    <t>888874002371</t>
  </si>
  <si>
    <t>New York Amber EDP 50ML</t>
  </si>
  <si>
    <t>Bond No.9|New York Amber EDP 50ML|50ML / 1.7OZ</t>
  </si>
  <si>
    <t>888874000308</t>
  </si>
  <si>
    <t>New York Fling EDP 100ML</t>
  </si>
  <si>
    <t>Bond No.9|New York Fling EDP 100ML|100ML / 3.4OZ</t>
  </si>
  <si>
    <t>888874000315</t>
  </si>
  <si>
    <t>New York Fling EDP 50ML</t>
  </si>
  <si>
    <t>Bond No.9|New York Fling EDP 50ML|50ML / 1.7OZ</t>
  </si>
  <si>
    <t>888874002579</t>
  </si>
  <si>
    <t>New York Musk EDP 100ML</t>
  </si>
  <si>
    <t>Bond No.9|New York Musk EDP 100ML|100ML / 3.4OZ</t>
  </si>
  <si>
    <t>888874002586</t>
  </si>
  <si>
    <t>New York Musk EDP 50ML</t>
  </si>
  <si>
    <t>Bond No.9|New York Musk EDP 50ML|50ML / 1.7OZ</t>
  </si>
  <si>
    <t>888874005853</t>
  </si>
  <si>
    <t>New York Nights EDP 100ML</t>
  </si>
  <si>
    <t>Bond No.9|New York Nights EDP 100ML|100ML / 3.4OZ</t>
  </si>
  <si>
    <t>888874005815</t>
  </si>
  <si>
    <t>New York Nights EDP 50ML</t>
  </si>
  <si>
    <t>Bond No.9|New York Nights EDP 50ML|50ML / 1.7OZ</t>
  </si>
  <si>
    <t>888874005839</t>
  </si>
  <si>
    <t>New York Nights Swarovski EDP 100ML</t>
  </si>
  <si>
    <t>Bond No.9|New York Nights Swarovski EDP 100ML|100ML / 3.4OZ</t>
  </si>
  <si>
    <t>888874002784</t>
  </si>
  <si>
    <t>New York Patchouli EDP 100ML</t>
  </si>
  <si>
    <t>Bond No.9|New York Patchouli EDP 100ML|100ML / 3.4OZ</t>
  </si>
  <si>
    <t>888874002791</t>
  </si>
  <si>
    <t>New York Patchouli EDP 50ML</t>
  </si>
  <si>
    <t>Bond No.9|New York Patchouli EDP 50ML|50ML / 1.7OZ</t>
  </si>
  <si>
    <t>888874005044</t>
  </si>
  <si>
    <t>New York Sandalwood EDP 100ML</t>
  </si>
  <si>
    <t>Bond No.9|New York Sandalwood EDP 100ML|100ML / 3.4OZ</t>
  </si>
  <si>
    <t>888874005051</t>
  </si>
  <si>
    <t>New York Sandalwood EDP 50ML</t>
  </si>
  <si>
    <t>Bond No.9|New York Sandalwood EDP 50ML|50ML / 1.7OZ</t>
  </si>
  <si>
    <t>888874005754</t>
  </si>
  <si>
    <t>Nolita 24 7 Body Silk EDP 200ML</t>
  </si>
  <si>
    <t>Bond No.9|Nolita 24 7 Body Silk EDP 200ML|200ML / 6.7OZ</t>
  </si>
  <si>
    <t>888874005723</t>
  </si>
  <si>
    <t>Nolita EDP 100ML With Lipstick</t>
  </si>
  <si>
    <t>Bond No.9|Nolita EDP 100ML With Lipstick|100ML / 3.4OZ</t>
  </si>
  <si>
    <t>888874005730</t>
  </si>
  <si>
    <t>Nolita Swarovski Ltd EDP 100ML</t>
  </si>
  <si>
    <t>Bond No.9|Nolita Swarovski Ltd EDP 100ML|100ML / 3.4OZ</t>
  </si>
  <si>
    <t>888874000810</t>
  </si>
  <si>
    <t>Nouveau Bowery EDP 100ML</t>
  </si>
  <si>
    <t>Bond No.9|Nouveau Bowery EDP 100ML|100ML / 3.4OZ</t>
  </si>
  <si>
    <t>888874000827</t>
  </si>
  <si>
    <t>Nouveau Bowery EDP 50ML</t>
  </si>
  <si>
    <t>Bond No.9|Nouveau Bowery EDP 50ML|50ML / 1.7OZ</t>
  </si>
  <si>
    <t>888874000452</t>
  </si>
  <si>
    <t>Nuits De Noho 24/7 Liquid Body Silk (Lotion) EDP 200ML</t>
  </si>
  <si>
    <t>Bond No.9|Nuits De Noho 24/7 Liquid Body Silk (Lotion) EDP 200ML|200ML / 6.7OZ</t>
  </si>
  <si>
    <t>888874000438</t>
  </si>
  <si>
    <t>Nuits De Noho Body Silk EDP 200ML</t>
  </si>
  <si>
    <t>Bond No.9|Nuits De Noho Body Silk EDP 200ML|200ML / 6.7OZ</t>
  </si>
  <si>
    <t>888874000346</t>
  </si>
  <si>
    <t>Nuits De Noho EDP 100ML</t>
  </si>
  <si>
    <t>Bond No.9|Nuits De Noho EDP 100ML|100ML / 3.4OZ</t>
  </si>
  <si>
    <t>888874000353</t>
  </si>
  <si>
    <t>Nuits De Noho EDP 50ML</t>
  </si>
  <si>
    <t>Bond No.9|Nuits De Noho EDP 50ML|50ML / 1.7OZ</t>
  </si>
  <si>
    <t>888874000476</t>
  </si>
  <si>
    <t>Park Avenue EDP 100ML</t>
  </si>
  <si>
    <t>Bond No.9|Park Avenue EDP 100ML|100ML / 3.4OZ</t>
  </si>
  <si>
    <t>888874000483</t>
  </si>
  <si>
    <t>Park Avenue EDP 50ML</t>
  </si>
  <si>
    <t>Bond No.9|Park Avenue EDP 50ML|50ML / 1.7OZ</t>
  </si>
  <si>
    <t>888874005266</t>
  </si>
  <si>
    <t>Park Avenue South 24/7 Body Silk EDP 200ML</t>
  </si>
  <si>
    <t>Bond No.9|Park Avenue South 24/7 Body Silk EDP 200ML|200ML / 6.7OZ</t>
  </si>
  <si>
    <t>888874005235</t>
  </si>
  <si>
    <t>Park Avenue South EDP 100ML</t>
  </si>
  <si>
    <t>Bond No.9|Park Avenue South EDP 100ML|100ML / 3.4OZ</t>
  </si>
  <si>
    <t>888874005242</t>
  </si>
  <si>
    <t>Park Avenue South EDP 50ML</t>
  </si>
  <si>
    <t>Bond No.9|Park Avenue South EDP 50ML|50ML / 1.7OZ</t>
  </si>
  <si>
    <t>888874002685</t>
  </si>
  <si>
    <t>Perfumista Avenue EDP 100ML</t>
  </si>
  <si>
    <t>Bond No.9|Perfumista Avenue EDP 100ML|100ML / 3.4OZ</t>
  </si>
  <si>
    <t>888874002692</t>
  </si>
  <si>
    <t>Perfumista Avenue EDP 50ML</t>
  </si>
  <si>
    <t>Bond No.9|Perfumista Avenue EDP 50ML|50ML / 1.7OZ</t>
  </si>
  <si>
    <t>888874000728</t>
  </si>
  <si>
    <t>Riverside Drive EDP 100ML</t>
  </si>
  <si>
    <t>Bond No.9|Riverside Drive EDP 100ML|100ML / 3.4OZ</t>
  </si>
  <si>
    <t>888874000735</t>
  </si>
  <si>
    <t>Riverside Drive EDP 50ML</t>
  </si>
  <si>
    <t>Bond No.9|Riverside Drive EDP 50ML|50ML / 1.7OZ</t>
  </si>
  <si>
    <t>888874002500</t>
  </si>
  <si>
    <t>Sag Harbor EDP 100ML</t>
  </si>
  <si>
    <t>Bond No.9|Sag Harbor EDP 100ML|100ML / 3.4OZ</t>
  </si>
  <si>
    <t>888874002517</t>
  </si>
  <si>
    <t>Sag Harbor EDP 50ML</t>
  </si>
  <si>
    <t>Bond No.9|Sag Harbor EDP 50ML|50ML / 1.7OZ</t>
  </si>
  <si>
    <t>888874001657</t>
  </si>
  <si>
    <t>Scent Of Peace 24/7 Liquid Body Silk (Lotion) EDP 200ML</t>
  </si>
  <si>
    <t>Bond No.9|Scent Of Peace 24/7 Liquid Body Silk (Lotion) EDP 200ML|200ML / 6.7OZ</t>
  </si>
  <si>
    <t>888874001633</t>
  </si>
  <si>
    <t>Scent Of Peace Body Silk EDP 200ML</t>
  </si>
  <si>
    <t>Bond No.9|Scent Of Peace Body Silk EDP 200ML|200ML / 6.7OZ</t>
  </si>
  <si>
    <t>888874001527</t>
  </si>
  <si>
    <t>Scent Of Peace EDP 100ML</t>
  </si>
  <si>
    <t>Bond No.9|Scent Of Peace EDP 100ML|100ML / 3.4OZ</t>
  </si>
  <si>
    <t>888874001534</t>
  </si>
  <si>
    <t>Scent Of Peace EDP 50ML</t>
  </si>
  <si>
    <t>Bond No.9|Scent Of Peace EDP 50ML|50ML / 1.7OZ</t>
  </si>
  <si>
    <t>888874001855</t>
  </si>
  <si>
    <t>Silver Bond 100ML EDP 100ML</t>
  </si>
  <si>
    <t>Bond No.9|Silver Bond 100ML EDP 100ML|100ML / 3.4OZ</t>
  </si>
  <si>
    <t>888874000537</t>
  </si>
  <si>
    <t>So New York EDP 100ML</t>
  </si>
  <si>
    <t>Bond No.9|So New York EDP 100ML|100ML / 3.4OZ</t>
  </si>
  <si>
    <t>888874000544</t>
  </si>
  <si>
    <t>So New York EDP 50ML</t>
  </si>
  <si>
    <t>Bond No.9|So New York EDP 50ML|50ML / 1.7OZ</t>
  </si>
  <si>
    <t>888874005587</t>
  </si>
  <si>
    <t>Soho EDP 100ML</t>
  </si>
  <si>
    <t>Bond No.9|Soho EDP 100ML|100ML / 3.4OZ</t>
  </si>
  <si>
    <t>888874005594</t>
  </si>
  <si>
    <t>Soho EDP 50ML</t>
  </si>
  <si>
    <t>Bond No.9|Soho EDP 50ML|50ML / 1.7OZ</t>
  </si>
  <si>
    <t>888874006034</t>
  </si>
  <si>
    <t>Spring Fling 24/7 New York Body Silk EDP 200ML</t>
  </si>
  <si>
    <t>Bond No.9|Spring Fling 24/7 New York Body Silk EDP 200ML|200ML / 6.7OZ</t>
  </si>
  <si>
    <t>888874006027</t>
  </si>
  <si>
    <t>Spring Fling EDP 100ML</t>
  </si>
  <si>
    <t>Bond No.9|Spring Fling EDP 100ML|100ML / 3.4OZ</t>
  </si>
  <si>
    <t>888874006058</t>
  </si>
  <si>
    <t>Spring Fling Mother's Day Swarovski EDP 100ML</t>
  </si>
  <si>
    <t>Bond No.9|Spring Fling Mother's Day Swarovski EDP 100ML|100ML / 3.4OZ</t>
  </si>
  <si>
    <t>888874006041</t>
  </si>
  <si>
    <t>Spring Fling Swarovski EDP 100ML</t>
  </si>
  <si>
    <t>Bond No.9|Spring Fling Swarovski EDP 100ML|100ML / 3.4OZ</t>
  </si>
  <si>
    <t>888874005648</t>
  </si>
  <si>
    <t>Sutton Place EDP 100ML 100ML</t>
  </si>
  <si>
    <t>Bond No.9|Sutton Place EDP 100ML 100ML|100ML / 3.4OZ</t>
  </si>
  <si>
    <t>888874003620</t>
  </si>
  <si>
    <t>THE PERFUMISTA’S PERFECT TEN (NEW)</t>
  </si>
  <si>
    <t>Bond No.9|THE PERFUMISTA’S PERFECT TEN (NEW)|5ML / 0.16OZ</t>
  </si>
  <si>
    <t>888874002760</t>
  </si>
  <si>
    <t>The Scent Of Peace EDP 100ML</t>
  </si>
  <si>
    <t>Bond No.9|The Scent Of Peace EDP 100ML|100ML / 3.4OZ</t>
  </si>
  <si>
    <t>888874002777</t>
  </si>
  <si>
    <t>The Scent Of Peace EDP 50ML</t>
  </si>
  <si>
    <t>Bond No.9|The Scent Of Peace EDP 50ML|50ML / 1.7OZ</t>
  </si>
  <si>
    <t>890766000525</t>
  </si>
  <si>
    <t>The Scent Of Peace EDP Body Wash 100ML</t>
  </si>
  <si>
    <t>Bond No.9|The Scent Of Peace EDP Body Wash 100ML|100ML / 3.4OZ</t>
  </si>
  <si>
    <t>888874001152</t>
  </si>
  <si>
    <t>Wall Street EDP 100ML</t>
  </si>
  <si>
    <t>Bond No.9|Wall Street EDP 100ML|100ML / 3.4OZ</t>
  </si>
  <si>
    <t>888874001169</t>
  </si>
  <si>
    <t>Wall Street EDP 50ML</t>
  </si>
  <si>
    <t>Bond No.9|Wall Street EDP 50ML|50ML / 1.7OZ</t>
  </si>
  <si>
    <t>888874002241</t>
  </si>
  <si>
    <t>Washington Square EDP 100ML</t>
  </si>
  <si>
    <t>Bond No.9|Washington Square EDP 100ML|100ML / 3.4OZ</t>
  </si>
  <si>
    <t>888874002258</t>
  </si>
  <si>
    <t>Washington Square EDP 50ML</t>
  </si>
  <si>
    <t>Bond No.9|Washington Square EDP 50ML|50ML / 1.7OZ</t>
  </si>
  <si>
    <t>888874000858</t>
  </si>
  <si>
    <t>West Broadway EDP 100ML</t>
  </si>
  <si>
    <t>Bond No.9|West Broadway EDP 100ML|100ML / 3.4OZ</t>
  </si>
  <si>
    <t>888874000865</t>
  </si>
  <si>
    <t>West Broadway EDP 50ML</t>
  </si>
  <si>
    <t>Bond No.9|West Broadway EDP 50ML|50ML / 1.7OZ</t>
  </si>
  <si>
    <t>888874001770</t>
  </si>
  <si>
    <t>West Side 24/7 Liquid Body Silk EDP 200ML</t>
  </si>
  <si>
    <t>Bond No.9|West Side 24/7 Liquid Body Silk EDP 200ML|200ML / 6.7OZ</t>
  </si>
  <si>
    <t>888874001763</t>
  </si>
  <si>
    <t>West Side Body Silk EDP 200ML</t>
  </si>
  <si>
    <t>Bond No.9|West Side Body Silk EDP 200ML|200ML / 6.7OZ</t>
  </si>
  <si>
    <t>888874001701</t>
  </si>
  <si>
    <t>West Side EDP 100ML</t>
  </si>
  <si>
    <t>Bond No.9|West Side EDP 100ML|100ML / 3.4OZ</t>
  </si>
  <si>
    <t>888874001718</t>
  </si>
  <si>
    <t>West Side EDP 50ML</t>
  </si>
  <si>
    <t>Bond No.9|West Side EDP 50ML|50ML / 1.7OZ</t>
  </si>
  <si>
    <t>3614229379488</t>
  </si>
  <si>
    <t>Bottega Veneta</t>
  </si>
  <si>
    <t>Bois Nu EDT 50ML</t>
  </si>
  <si>
    <t>Bottega Veneta|Bois Nu EDT 50ML|50ML / 1.7OZ</t>
  </si>
  <si>
    <t>3607342250628</t>
  </si>
  <si>
    <t>Bottega Veneta EDP 30ML</t>
  </si>
  <si>
    <t>Bottega Veneta|Bottega Veneta EDP 30ML|30ML / 1OZ</t>
  </si>
  <si>
    <t>3607342250666</t>
  </si>
  <si>
    <t>Bottega Veneta EDP 50ML</t>
  </si>
  <si>
    <t>Bottega Veneta|Bottega Veneta EDP 50ML|50ML / 1.7OZ</t>
  </si>
  <si>
    <t>3607342250826</t>
  </si>
  <si>
    <t>Bottega Veneta EDP 75ML</t>
  </si>
  <si>
    <t>Bottega Veneta|Bottega Veneta EDP 75ML|75ML / 2.5OZ</t>
  </si>
  <si>
    <t>3614225622052</t>
  </si>
  <si>
    <t>Illusione EDP 30ML</t>
  </si>
  <si>
    <t>Bottega Veneta|Illusione EDP 30ML|30ML / 1OZ</t>
  </si>
  <si>
    <t>3614225621833</t>
  </si>
  <si>
    <t>Illusione EDP 50ML</t>
  </si>
  <si>
    <t>Bottega Veneta|Illusione EDP 50ML|50ML / 1.7OZ</t>
  </si>
  <si>
    <t>3614225621932</t>
  </si>
  <si>
    <t>Illusione EDP 75ML</t>
  </si>
  <si>
    <t>Bottega Veneta|Illusione EDP 75ML|75ML / 2.5OZ</t>
  </si>
  <si>
    <t>3614225008726</t>
  </si>
  <si>
    <t>Illusione EDT 50ML</t>
  </si>
  <si>
    <t>Bottega Veneta|Illusione EDT 50ML|50ML / 1.7OZ</t>
  </si>
  <si>
    <t>3614225008764</t>
  </si>
  <si>
    <t>Illusione EDT 90ML</t>
  </si>
  <si>
    <t>Bottega Veneta|Illusione EDT 90ML|90ML / 3.04Z</t>
  </si>
  <si>
    <t>3614226944764</t>
  </si>
  <si>
    <t>L'absolu EDP 50ML</t>
  </si>
  <si>
    <t>Bottega Veneta|L'absolu EDP 50ML|50ML / 1.7OZ</t>
  </si>
  <si>
    <t>3607346504437</t>
  </si>
  <si>
    <t>Pour Homme EDT 50ML</t>
  </si>
  <si>
    <t>Bottega Veneta|Pour Homme EDT 50ML|50ML / 1.7OZ</t>
  </si>
  <si>
    <t>3607346504352</t>
  </si>
  <si>
    <t>Pour Homme EDT 90ML</t>
  </si>
  <si>
    <t>Bottega Veneta|Pour Homme EDT 90ML|90ML / 3.04Z</t>
  </si>
  <si>
    <t>3614229144437</t>
  </si>
  <si>
    <t>Tonka Solaire EDP 50ML</t>
  </si>
  <si>
    <t>Bottega Veneta|Tonka Solaire EDP 50ML|50ML / 1.7OZ</t>
  </si>
  <si>
    <t>3386460036528-T</t>
  </si>
  <si>
    <t>Boucheron</t>
  </si>
  <si>
    <t>Jaipur Homme EDP Tester 100ML</t>
  </si>
  <si>
    <t>Boucheron|Jaipur Homme EDP Tester 100ML|100ML / 3.4OZ</t>
  </si>
  <si>
    <t>3386460036504-T</t>
  </si>
  <si>
    <t>Jaipur Homme EDT Tester 100ML</t>
  </si>
  <si>
    <t>Boucheron|Jaipur Homme EDT Tester 100ML|100ML / 3.4OZ</t>
  </si>
  <si>
    <t>3386460036351</t>
  </si>
  <si>
    <t>Pour Femme EDP 100ML</t>
  </si>
  <si>
    <t>Boucheron|Pour Femme EDP 100ML|100ML / 3.4OZ</t>
  </si>
  <si>
    <t>3386460036368</t>
  </si>
  <si>
    <t>Pour Femme EDP 50ML</t>
  </si>
  <si>
    <t>Boucheron|Pour Femme EDP 50ML|50ML / 1.7OZ</t>
  </si>
  <si>
    <t>3386460036351-T</t>
  </si>
  <si>
    <t>Pour Femme EDP Tester 100ML</t>
  </si>
  <si>
    <t>Boucheron|Pour Femme EDP Tester 100ML|100ML / 3.4OZ</t>
  </si>
  <si>
    <t>3386460036757</t>
  </si>
  <si>
    <t>Pour Femme EDT 100ML</t>
  </si>
  <si>
    <t>Boucheron|Pour Femme EDT 100ML|100ML / 3.4OZ</t>
  </si>
  <si>
    <t>3386460036764</t>
  </si>
  <si>
    <t>Pour Femme EDT 50ML</t>
  </si>
  <si>
    <t>Boucheron|Pour Femme EDT 50ML|50ML / 1.7OZ</t>
  </si>
  <si>
    <t>3386460036757-T</t>
  </si>
  <si>
    <t>Pour Femme EDT Tester 100ML</t>
  </si>
  <si>
    <t>Boucheron|Pour Femme EDT Tester 100ML|100ML / 3.4OZ</t>
  </si>
  <si>
    <t>3386460036429</t>
  </si>
  <si>
    <t>Pour Homme EDP 100ML</t>
  </si>
  <si>
    <t>Boucheron|Pour Homme EDP 100ML|100ML / 3.4OZ</t>
  </si>
  <si>
    <t>3386460036429-T</t>
  </si>
  <si>
    <t>Pour Homme EDP Tester 100ML</t>
  </si>
  <si>
    <t>Boucheron|Pour Homme EDP Tester 100ML|100ML / 3.4OZ</t>
  </si>
  <si>
    <t>3386460036405</t>
  </si>
  <si>
    <t>Pour Homme EDT 100ML</t>
  </si>
  <si>
    <t>Boucheron|Pour Homme EDT 100ML|100ML / 3.4OZ</t>
  </si>
  <si>
    <t>3386460036412</t>
  </si>
  <si>
    <t>Boucheron|Pour Homme EDT 50ML|50ML / 1.7OZ</t>
  </si>
  <si>
    <t>3386460036405-T</t>
  </si>
  <si>
    <t>Pour Homme EDT Tester 100ML</t>
  </si>
  <si>
    <t>Boucheron|Pour Homme EDT Tester 100ML|100ML / 3.4OZ</t>
  </si>
  <si>
    <t>3386460087056</t>
  </si>
  <si>
    <t>Quatre Absolu de Nuit Femme EDP 100ML</t>
  </si>
  <si>
    <t>Boucheron|Quatre Absolu de Nuit Femme EDP 100ML|100ML / 3.4OZ</t>
  </si>
  <si>
    <t>3386460087056-T</t>
  </si>
  <si>
    <t>Quatre Absolu de Nuit Femme EDP Tester 100ML</t>
  </si>
  <si>
    <t>Boucheron|Quatre Absolu de Nuit Femme EDP Tester 100ML|100ML / 3.4OZ</t>
  </si>
  <si>
    <t>3386460087117</t>
  </si>
  <si>
    <t>Quatre Absolu de Nuit Homme EDT 100ML</t>
  </si>
  <si>
    <t>Boucheron|Quatre Absolu de Nuit Homme EDT 100ML|100ML / 3.4OZ</t>
  </si>
  <si>
    <t>3386460087117-T</t>
  </si>
  <si>
    <t>Quatre Absolu de Nuit Homme EDT Tester 100ML</t>
  </si>
  <si>
    <t>Boucheron|Quatre Absolu de Nuit Homme EDT Tester 100ML|100ML / 3.4OZ</t>
  </si>
  <si>
    <t>3386460124966</t>
  </si>
  <si>
    <t>Quatre en Bleu EDP 100ML</t>
  </si>
  <si>
    <t>Boucheron|Quatre en Bleu EDP 100ML|100ML / 3.4OZ</t>
  </si>
  <si>
    <t>3386460124973</t>
  </si>
  <si>
    <t>Quatre en Bleu EDP 50ML</t>
  </si>
  <si>
    <t>Boucheron|Quatre en Bleu EDP 50ML|50ML / 1.7OZ</t>
  </si>
  <si>
    <t>3386460098465-T</t>
  </si>
  <si>
    <t>Quatre en Bleu EDP Tester 100ML</t>
  </si>
  <si>
    <t>Boucheron|Quatre en Bleu EDP Tester 100ML|100ML / 3.4OZ</t>
  </si>
  <si>
    <t>3386460098465</t>
  </si>
  <si>
    <t>Quatre en Rose EDP 100ML</t>
  </si>
  <si>
    <t>Boucheron|Quatre en Rose EDP 100ML|100ML / 3.4OZ</t>
  </si>
  <si>
    <t>3386460099295</t>
  </si>
  <si>
    <t>Quatre en Rose EDP 30ML</t>
  </si>
  <si>
    <t>Boucheron|Quatre en Rose EDP 30ML|30ML / 1OZ</t>
  </si>
  <si>
    <t>3386460098472</t>
  </si>
  <si>
    <t>Quatre en Rose EDP 50ML</t>
  </si>
  <si>
    <t>Boucheron|Quatre en Rose EDP 50ML|50ML / 1.7OZ</t>
  </si>
  <si>
    <t>3386460098472-T</t>
  </si>
  <si>
    <t>Quatre en Rose EDP Tester 100ML</t>
  </si>
  <si>
    <t>Boucheron|Quatre en Rose EDP Tester 100ML|100ML / 3.4OZ</t>
  </si>
  <si>
    <t>3386460066075</t>
  </si>
  <si>
    <t>Quatre Femme EDP 100ML</t>
  </si>
  <si>
    <t>Boucheron|Quatre Femme EDP 100ML|100ML / 3.4OZ</t>
  </si>
  <si>
    <t>3386460066099</t>
  </si>
  <si>
    <t>Quatre Femme EDP 30ML</t>
  </si>
  <si>
    <t>Boucheron|Quatre Femme EDP 30ML|30ML / 1OZ</t>
  </si>
  <si>
    <t>3386460066112</t>
  </si>
  <si>
    <t>Quatre Femme EDP 4.5ML</t>
  </si>
  <si>
    <t>4.5ML / 0.15OZ</t>
  </si>
  <si>
    <t>Boucheron|Quatre Femme EDP 4.5ML|4.5ML / 0.15OZ</t>
  </si>
  <si>
    <t>3386460066082</t>
  </si>
  <si>
    <t>Quatre Femme EDP 50ML</t>
  </si>
  <si>
    <t>Boucheron|Quatre Femme EDP 50ML|50ML / 1.7OZ</t>
  </si>
  <si>
    <t>3386460066075-T</t>
  </si>
  <si>
    <t>Quatre Femme EDP Tester 100ML</t>
  </si>
  <si>
    <t>Boucheron|Quatre Femme EDP Tester 100ML|100ML / 3.4OZ</t>
  </si>
  <si>
    <t>3386460066136</t>
  </si>
  <si>
    <t>Quatre Homme EDT 100ML</t>
  </si>
  <si>
    <t>Boucheron|Quatre Homme EDT 100ML|100ML / 3.4OZ</t>
  </si>
  <si>
    <t>3386460066143</t>
  </si>
  <si>
    <t>Quatre Homme EDT 50ML</t>
  </si>
  <si>
    <t>Boucheron|Quatre Homme EDT 50ML|50ML / 1.7OZ</t>
  </si>
  <si>
    <t>3386460066136-T</t>
  </si>
  <si>
    <t>Quatre Homme EDT Tester 100ML</t>
  </si>
  <si>
    <t>Boucheron|Quatre Homme EDT Tester 100ML|100ML / 3.4OZ</t>
  </si>
  <si>
    <t>3386460114349</t>
  </si>
  <si>
    <t>Serpent Bohême EDP 30ML</t>
  </si>
  <si>
    <t>Boucheron|Serpent Bohême EDP 30ML|30ML / 1OZ</t>
  </si>
  <si>
    <t>3386460114356</t>
  </si>
  <si>
    <t>Serpent Bohême EDP 4.5ML</t>
  </si>
  <si>
    <t>Boucheron|Serpent Bohême EDP 4.5ML|4.5ML / 0.15OZ</t>
  </si>
  <si>
    <t>3386460114332</t>
  </si>
  <si>
    <t>Serpent Bohême EDP 50ML</t>
  </si>
  <si>
    <t>Boucheron|Serpent Bohême EDP 50ML|50ML / 1.7OZ</t>
  </si>
  <si>
    <t>3386460114318</t>
  </si>
  <si>
    <t>Serpent Bohême EDP 90ML</t>
  </si>
  <si>
    <t>Boucheron|Serpent Bohême EDP 90ML|90ML / 3.04Z</t>
  </si>
  <si>
    <t>719346249584</t>
  </si>
  <si>
    <t>Celeb fragrance</t>
  </si>
  <si>
    <t>Britney Spears</t>
  </si>
  <si>
    <t>Fantasy 3 Piece Set 100ML EDP + 100ML Shower Gel + 100ML Body Creme</t>
  </si>
  <si>
    <t>Britney Spears|Fantasy 3 Piece Set 100ML EDP + 100ML Shower Gel + 100ML Body Creme|</t>
  </si>
  <si>
    <t>719346065405</t>
  </si>
  <si>
    <t>Fantasy EDP 100ML</t>
  </si>
  <si>
    <t>Britney Spears|Fantasy EDP 100ML|100ML / 3.4OZ</t>
  </si>
  <si>
    <t>719346233460</t>
  </si>
  <si>
    <t>Prerogative EDT 100ML</t>
  </si>
  <si>
    <t>Britney Spears|Prerogative EDT 100ML|100ML / 3.4OZ</t>
  </si>
  <si>
    <t>3614226905376</t>
  </si>
  <si>
    <t>Burberry</t>
  </si>
  <si>
    <t>Body EDP 85ML</t>
  </si>
  <si>
    <t>85ML / 2.87OZ</t>
  </si>
  <si>
    <t>Burberry|Body EDP 85ML|85ML / 2.87OZ</t>
  </si>
  <si>
    <t>3614226905154</t>
  </si>
  <si>
    <t>Brit for Him EDT 100ML</t>
  </si>
  <si>
    <t>Burberry|Brit for Him EDT 100ML|100ML / 3.4OZ</t>
  </si>
  <si>
    <t>3614226905666</t>
  </si>
  <si>
    <t>Classic EDP 100ML</t>
  </si>
  <si>
    <t>Burberry|Classic EDP 100ML|100ML / 3.4OZ</t>
  </si>
  <si>
    <t>3614226905727</t>
  </si>
  <si>
    <t>Classic EDP 30ML</t>
  </si>
  <si>
    <t>Burberry|Classic EDP 30ML|30ML / 1OZ</t>
  </si>
  <si>
    <t>3614226905697</t>
  </si>
  <si>
    <t>Classic EDP 50ML</t>
  </si>
  <si>
    <t>Burberry|Classic EDP 50ML|50ML / 1.7OZ</t>
  </si>
  <si>
    <t>3614226905758</t>
  </si>
  <si>
    <t>Classic EDT 100ML</t>
  </si>
  <si>
    <t>Burberry|Classic EDT 100ML|100ML / 3.4OZ</t>
  </si>
  <si>
    <t>3614226905819</t>
  </si>
  <si>
    <t>Classic EDT 30ML</t>
  </si>
  <si>
    <t>Burberry|Classic EDT 30ML|30ML / 1OZ</t>
  </si>
  <si>
    <t>3614226905789</t>
  </si>
  <si>
    <t>Classic EDT 50ML</t>
  </si>
  <si>
    <t>Burberry|Classic EDT 50ML|50ML / 1.7OZ</t>
  </si>
  <si>
    <t>3614227413399</t>
  </si>
  <si>
    <t>Her Blossom EDT 100ML</t>
  </si>
  <si>
    <t>Burberry|Her Blossom EDT 100ML|100ML / 3.4OZ</t>
  </si>
  <si>
    <t>3614227413542</t>
  </si>
  <si>
    <t>Her Blossom EDT 30ML</t>
  </si>
  <si>
    <t>Burberry|Her Blossom EDT 30ML|30ML / 1OZ</t>
  </si>
  <si>
    <t>3614228236362</t>
  </si>
  <si>
    <t>Her Blossom EDT 50ML</t>
  </si>
  <si>
    <t>Burberry|Her Blossom EDT 50ML|50ML / 1.7OZ</t>
  </si>
  <si>
    <t>3614227693876</t>
  </si>
  <si>
    <t>Her Burberry EDP 100ML</t>
  </si>
  <si>
    <t>Burberry|Her Burberry EDP 100ML|100ML / 3.4OZ</t>
  </si>
  <si>
    <t>3614227755970</t>
  </si>
  <si>
    <t>Her Burberry EDP 200ML</t>
  </si>
  <si>
    <t>Burberry|Her Burberry EDP 200ML|200ML / 6.7OZ</t>
  </si>
  <si>
    <t>3614227693241</t>
  </si>
  <si>
    <t>Her Burberry EDP 30ML</t>
  </si>
  <si>
    <t>Burberry|Her Burberry EDP 30ML|30ML / 1OZ</t>
  </si>
  <si>
    <t>3614227693920</t>
  </si>
  <si>
    <t>Her Burberry EDP 50ML</t>
  </si>
  <si>
    <t>Burberry|Her Burberry EDP 50ML|50ML / 1.7OZ</t>
  </si>
  <si>
    <t>3614229820799</t>
  </si>
  <si>
    <t>Hero EDT 100ML</t>
  </si>
  <si>
    <t>Burberry|Hero EDT 100ML|100ML / 3.4OZ</t>
  </si>
  <si>
    <t>3614229820805</t>
  </si>
  <si>
    <t>Hero EDT 150ML</t>
  </si>
  <si>
    <t>Burberry|Hero EDT 150ML|150ML / 5OZ</t>
  </si>
  <si>
    <t>3614229820782</t>
  </si>
  <si>
    <t>Hero EDT 50ML</t>
  </si>
  <si>
    <t>Burberry|Hero EDT 50ML|50ML / 1.7OZ</t>
  </si>
  <si>
    <t>3614229392647</t>
  </si>
  <si>
    <t>Hero EDT 75ML</t>
  </si>
  <si>
    <t>Burberry|Hero EDT 75ML|75ML / 2.5OZ</t>
  </si>
  <si>
    <t>3614226905185</t>
  </si>
  <si>
    <t>London EDP 100ML</t>
  </si>
  <si>
    <t>Burberry|London EDP 100ML|100ML / 3.4OZ</t>
  </si>
  <si>
    <t>3614226905208</t>
  </si>
  <si>
    <t>London EDP 30ML</t>
  </si>
  <si>
    <t>Burberry|London EDP 30ML|30ML / 1OZ</t>
  </si>
  <si>
    <t>3614226905192</t>
  </si>
  <si>
    <t>London EDP 50ML</t>
  </si>
  <si>
    <t>Burberry|London EDP 50ML|50ML / 1.7OZ</t>
  </si>
  <si>
    <t>3614226905215</t>
  </si>
  <si>
    <t>London EDT 100ML</t>
  </si>
  <si>
    <t>Burberry|London EDT 100ML|100ML / 3.4OZ</t>
  </si>
  <si>
    <t>3614226905222</t>
  </si>
  <si>
    <t>London EDT 30ML</t>
  </si>
  <si>
    <t>Burberry|London EDT 30ML|30ML / 1OZ</t>
  </si>
  <si>
    <t>3614226904997</t>
  </si>
  <si>
    <t>London EDT 50ML</t>
  </si>
  <si>
    <t>Burberry|London EDT 50ML|50ML / 1.7OZ</t>
  </si>
  <si>
    <t>5045551797080</t>
  </si>
  <si>
    <t>Mr Burberry Mini 5ML Set Mr Burberry EDT x 2 + Mr Burberry EDP + Mr Burberry Indigo</t>
  </si>
  <si>
    <t>Burberry|Mr Burberry Mini 5ML Set Mr Burberry EDT x 2 + Mr Burberry EDP + Mr Burberry Indigo|</t>
  </si>
  <si>
    <t>5045551730384</t>
  </si>
  <si>
    <t>Mr. Indigo EDT 2ML</t>
  </si>
  <si>
    <t>2ML / 0.06OZ</t>
  </si>
  <si>
    <t>Burberry|Mr. Indigo EDT 2ML|2ML / 0.06OZ</t>
  </si>
  <si>
    <t>3614226909725</t>
  </si>
  <si>
    <t>Mr.burberry Deo Spray EDT 150ML</t>
  </si>
  <si>
    <t>Burberry|Mr.burberry Deo Spray EDT 150ML|150ML / 5OZ</t>
  </si>
  <si>
    <t>3616301838210</t>
  </si>
  <si>
    <t>Mr.burberry EDP 100ML</t>
  </si>
  <si>
    <t>Burberry|Mr.burberry EDP 100ML|100ML / 3.4OZ</t>
  </si>
  <si>
    <t>3616301838203</t>
  </si>
  <si>
    <t>Mr.burberry EDP 150ML</t>
  </si>
  <si>
    <t>Burberry|Mr.burberry EDP 150ML|150ML / 5OZ</t>
  </si>
  <si>
    <t>3616301838227</t>
  </si>
  <si>
    <t>Mr.burberry EDP 50ML</t>
  </si>
  <si>
    <t>Burberry|Mr.burberry EDP 50ML|50ML / 1.7OZ</t>
  </si>
  <si>
    <t>3614229840124</t>
  </si>
  <si>
    <t>Mr.burberry EDT 100ML</t>
  </si>
  <si>
    <t>Burberry|Mr.burberry EDT 100ML|100ML / 3.4OZ</t>
  </si>
  <si>
    <t>3614229840087</t>
  </si>
  <si>
    <t>Mr.burberry EDT 150ML</t>
  </si>
  <si>
    <t>Burberry|Mr.burberry EDT 150ML|150ML / 5OZ</t>
  </si>
  <si>
    <t>3614229840117</t>
  </si>
  <si>
    <t>Mr.burberry EDT 50ML</t>
  </si>
  <si>
    <t>Burberry|Mr.burberry EDT 50ML|50ML / 1.7OZ</t>
  </si>
  <si>
    <t>3614229840094</t>
  </si>
  <si>
    <t>Mr.burberry Indigo EDT 100ML</t>
  </si>
  <si>
    <t>Burberry|Mr.burberry Indigo EDT 100ML|100ML / 3.4OZ</t>
  </si>
  <si>
    <t>3614229840148</t>
  </si>
  <si>
    <t>Mr.burberry Indigo EDT 150ML</t>
  </si>
  <si>
    <t>Burberry|Mr.burberry Indigo EDT 150ML|150ML / 5OZ</t>
  </si>
  <si>
    <t>3614229840193</t>
  </si>
  <si>
    <t>Mr.burberry Indigo EDT 50ML</t>
  </si>
  <si>
    <t>Burberry|Mr.burberry Indigo EDT 50ML|50ML / 1.7OZ</t>
  </si>
  <si>
    <t>3614229828993</t>
  </si>
  <si>
    <t>My Burberry Black EDP  50ML</t>
  </si>
  <si>
    <t>Burberry|My Burberry Black EDP  50ML|50ML / 1.7OZ</t>
  </si>
  <si>
    <t>3614229829006</t>
  </si>
  <si>
    <t>My Burberry Black EDP  90ML</t>
  </si>
  <si>
    <t>Burberry|My Burberry Black EDP  90ML|90ML / 3.04Z</t>
  </si>
  <si>
    <t>3614229828986</t>
  </si>
  <si>
    <t>My Burberry Black EDP 30ML</t>
  </si>
  <si>
    <t>Burberry|My Burberry Black EDP 30ML|30ML / 1OZ</t>
  </si>
  <si>
    <t>3614229829051</t>
  </si>
  <si>
    <t>My Burberry Blush EDP 30ML</t>
  </si>
  <si>
    <t>Burberry|My Burberry Blush EDP 30ML|30ML / 1OZ</t>
  </si>
  <si>
    <t>3614229829037</t>
  </si>
  <si>
    <t>My Burberry Blush EDP 50ML</t>
  </si>
  <si>
    <t>Burberry|My Burberry Blush EDP 50ML|50ML / 1.7OZ</t>
  </si>
  <si>
    <t>3614229829044</t>
  </si>
  <si>
    <t>My Burberry Blush EDP 90ML</t>
  </si>
  <si>
    <t>Burberry|My Burberry Blush EDP 90ML|90ML / 3.04Z</t>
  </si>
  <si>
    <t>3614226906021</t>
  </si>
  <si>
    <t>My Burberry EDP 30ML</t>
  </si>
  <si>
    <t>Burberry|My Burberry EDP 30ML|30ML / 1OZ</t>
  </si>
  <si>
    <t>3614226905994</t>
  </si>
  <si>
    <t>My Burberry EDP 50ML</t>
  </si>
  <si>
    <t>Burberry|My Burberry EDP 50ML|50ML / 1.7OZ</t>
  </si>
  <si>
    <t>3614226905963</t>
  </si>
  <si>
    <t>My Burberry EDP 90ML</t>
  </si>
  <si>
    <t>Burberry|My Burberry EDP 90ML|90ML / 3.04Z</t>
  </si>
  <si>
    <t>5045494127494</t>
  </si>
  <si>
    <t>My Burberry EDT 30ML</t>
  </si>
  <si>
    <t>Burberry|My Burberry EDT 30ML|30ML / 1OZ</t>
  </si>
  <si>
    <t>5045456191525</t>
  </si>
  <si>
    <t>My Burberry EDT 50ML</t>
  </si>
  <si>
    <t>Burberry|My Burberry EDT 50ML|50ML / 1.7OZ</t>
  </si>
  <si>
    <t>3614226905000</t>
  </si>
  <si>
    <t>Touch EDP 100ML</t>
  </si>
  <si>
    <t>Burberry|Touch EDP 100ML|100ML / 3.4OZ</t>
  </si>
  <si>
    <t>3614227748606</t>
  </si>
  <si>
    <t>Touch EDP 50ML</t>
  </si>
  <si>
    <t>Burberry|Touch EDP 50ML|50ML / 1.7OZ</t>
  </si>
  <si>
    <t>3614226905284</t>
  </si>
  <si>
    <t>Weekend EDP 100ML</t>
  </si>
  <si>
    <t>Burberry|Weekend EDP 100ML|100ML / 3.4OZ</t>
  </si>
  <si>
    <t>3614227748361</t>
  </si>
  <si>
    <t>Weekend EDP 30ML</t>
  </si>
  <si>
    <t>Burberry|Weekend EDP 30ML|30ML / 1OZ</t>
  </si>
  <si>
    <t>3614227748323</t>
  </si>
  <si>
    <t>Weekend EDP 50ML</t>
  </si>
  <si>
    <t>Burberry|Weekend EDP 50ML|50ML / 1.7OZ</t>
  </si>
  <si>
    <t>3614227748446</t>
  </si>
  <si>
    <t>Weekend EDT 100ML</t>
  </si>
  <si>
    <t>Burberry|Weekend EDT 100ML|100ML / 3.4OZ</t>
  </si>
  <si>
    <t>3614227748521</t>
  </si>
  <si>
    <t>Weekend EDT 30ML</t>
  </si>
  <si>
    <t>Burberry|Weekend EDT 30ML|30ML / 1OZ</t>
  </si>
  <si>
    <t>3614227748484</t>
  </si>
  <si>
    <t>Weekend EDT 50ML</t>
  </si>
  <si>
    <t>Burberry|Weekend EDT 50ML|50ML / 1.7OZ</t>
  </si>
  <si>
    <t>783320403200</t>
  </si>
  <si>
    <t>Bvlgari</t>
  </si>
  <si>
    <t>Aqua Marine EDT 100 ML</t>
  </si>
  <si>
    <t>Bvlgari|Aqua Marine EDT 100 ML|100ML / 3.4OZ</t>
  </si>
  <si>
    <t>783320413704</t>
  </si>
  <si>
    <t>Aqva Marine EDT 50ML</t>
  </si>
  <si>
    <t>Bvlgari|Aqva Marine EDT 50ML|50ML / 1.7OZ</t>
  </si>
  <si>
    <t>783320911668</t>
  </si>
  <si>
    <t>Aqua Poue Homme Atlantique EDT 100ML</t>
  </si>
  <si>
    <t>Bvlgari|Aqua Poue Homme Atlantique EDT 100ML|100ML / 3.4OZ</t>
  </si>
  <si>
    <t>783320413698</t>
  </si>
  <si>
    <t>Aqva Pour Homme EDT 100ML</t>
  </si>
  <si>
    <t>Bvlgari|Aqva Pour Homme EDT 100ML|100ML / 3.4OZ</t>
  </si>
  <si>
    <t>783320402555</t>
  </si>
  <si>
    <t>783320402418</t>
  </si>
  <si>
    <t>Aqva Pour Homme EDT 150ML</t>
  </si>
  <si>
    <t>Bvlgari|Aqva Pour Homme EDT 150ML|150ML / 5OZ</t>
  </si>
  <si>
    <t>783320413711</t>
  </si>
  <si>
    <t>Aqva Pour Homme Marine EDT 100ML</t>
  </si>
  <si>
    <t>Bvlgari|Aqva Pour Homme Marine EDT 100ML|100ML / 3.4OZ</t>
  </si>
  <si>
    <t>783320402739</t>
  </si>
  <si>
    <t>BLV Pour Homme EDT 100ML</t>
  </si>
  <si>
    <t>Bvlgari|BLV Pour Homme EDT 100ML|100ML / 3.4OZ</t>
  </si>
  <si>
    <t>783320472503</t>
  </si>
  <si>
    <t>Eau Parfumée au The Blanc EDC 75ML</t>
  </si>
  <si>
    <t>Bvlgari|Eau Parfumée au The Blanc EDC 75ML|75ML / 2.5OZ</t>
  </si>
  <si>
    <t>783320410734</t>
  </si>
  <si>
    <t>Eau Parfumée au The Blanc GUEST SET EDC 75ML</t>
  </si>
  <si>
    <t>Bvlgari|Eau Parfumée au The Blanc GUEST SET EDC 75ML|</t>
  </si>
  <si>
    <t>783320471506</t>
  </si>
  <si>
    <t>Eau Parfumée au The Vert EDP 75ML</t>
  </si>
  <si>
    <t>Kids</t>
  </si>
  <si>
    <t>Bvlgari|Eau Parfumée au The Vert EDP 75ML|75ML / 2.5OZ</t>
  </si>
  <si>
    <t>783320410741</t>
  </si>
  <si>
    <t>Eau Parfumée au The Vert GUEST SET EDC 75ML</t>
  </si>
  <si>
    <t>Bvlgari|Eau Parfumée au The Vert GUEST SET EDC 75ML|</t>
  </si>
  <si>
    <t>783320408878</t>
  </si>
  <si>
    <t>Goldea Roman Night Absolute EDP 50ML</t>
  </si>
  <si>
    <t>Bvlgari|Goldea Roman Night Absolute EDP 50ML|50ML / 1.7OZ</t>
  </si>
  <si>
    <t>783320479168</t>
  </si>
  <si>
    <t>Goldea Roman Night EDP 50ML</t>
  </si>
  <si>
    <t>Bvlgari|Goldea Roman Night EDP 50ML|50ML / 1.7OZ</t>
  </si>
  <si>
    <t>783320971020</t>
  </si>
  <si>
    <t>Man EDT 60ML</t>
  </si>
  <si>
    <t>Bvlgari|Man EDT 60ML|60ML / 2OZ</t>
  </si>
  <si>
    <t>783320411946</t>
  </si>
  <si>
    <t>Man Glacial Essence EDP 100ML</t>
  </si>
  <si>
    <t>Bvlgari|Man Glacial Essence EDP 100ML|100ML / 3.4OZ</t>
  </si>
  <si>
    <t>783320411953</t>
  </si>
  <si>
    <t>Man Glacial Essence EDP 60ML</t>
  </si>
  <si>
    <t>Bvlgari|Man Glacial Essence EDP 60ML|60ML / 2OZ</t>
  </si>
  <si>
    <t>783320413858</t>
  </si>
  <si>
    <t>Man in Black EDP 100ML</t>
  </si>
  <si>
    <t>Bvlgari|Man in Black EDP 100ML|100ML / 3.4OZ</t>
  </si>
  <si>
    <t>783320414787</t>
  </si>
  <si>
    <t>Man in Black EDP 150ML</t>
  </si>
  <si>
    <t>Bvlgari|Man in Black EDP 150ML|150ML / 5OZ</t>
  </si>
  <si>
    <t>783320413841</t>
  </si>
  <si>
    <t>Man in Black EDP 60ML</t>
  </si>
  <si>
    <t>Bvlgari|Man in Black EDP 60ML|60ML / 2OZ</t>
  </si>
  <si>
    <t>783320416101</t>
  </si>
  <si>
    <t>Man Terrae Essence EDP 100ML</t>
  </si>
  <si>
    <t>Bvlgari|Man Terrae Essence EDP 100ML|100ML / 3.4OZ</t>
  </si>
  <si>
    <t>783320416118</t>
  </si>
  <si>
    <t>Man Terrae Essence EDP 60ML</t>
  </si>
  <si>
    <t>Bvlgari|Man Terrae Essence EDP 60ML|60ML / 2OZ</t>
  </si>
  <si>
    <t>783320414114</t>
  </si>
  <si>
    <t>Man Wood Ess EEDP 200ML</t>
  </si>
  <si>
    <t>Bvlgari|Man Wood Ess EEDP 200ML|200ML / 6.7OZ</t>
  </si>
  <si>
    <t>783320461002</t>
  </si>
  <si>
    <t>Man Wood Essence EDP 100ML</t>
  </si>
  <si>
    <t>Bvlgari|Man Wood Essence EDP 100ML|100ML / 3.4OZ</t>
  </si>
  <si>
    <t>783320414794</t>
  </si>
  <si>
    <t>Man Wood Essence EDP 150ML</t>
  </si>
  <si>
    <t>Bvlgari|Man Wood Essence EDP 150ML|150ML / 5OZ</t>
  </si>
  <si>
    <t>783320461019</t>
  </si>
  <si>
    <t>Man Wood Essence EDP 60ML</t>
  </si>
  <si>
    <t>Bvlgari|Man Wood Essence EDP 60ML|60ML / 2OZ</t>
  </si>
  <si>
    <t>783320403897</t>
  </si>
  <si>
    <t>Man Wood Neroli EDP 100ML</t>
  </si>
  <si>
    <t>Bvlgari|Man Wood Neroli EDP 100ML|100ML / 3.4OZ</t>
  </si>
  <si>
    <t>783320403903</t>
  </si>
  <si>
    <t>Man Wood Neroli EDP 60ML</t>
  </si>
  <si>
    <t>Bvlgari|Man Wood Neroli EDP 60ML|60ML / 2OZ</t>
  </si>
  <si>
    <t>783320402661</t>
  </si>
  <si>
    <t>Omnia Amethyste EDT 65ML</t>
  </si>
  <si>
    <t>65ML / 2.19OZ</t>
  </si>
  <si>
    <t>Bvlgari|Omnia Amethyste EDT 65ML|65ML / 2.19OZ</t>
  </si>
  <si>
    <t>783320402586</t>
  </si>
  <si>
    <t>783320402746</t>
  </si>
  <si>
    <t>Omnia Coral EDT 40ML</t>
  </si>
  <si>
    <t>40ML / 1.35OZ</t>
  </si>
  <si>
    <t>Bvlgari|Omnia Coral EDT 40ML|40ML / 1.35OZ</t>
  </si>
  <si>
    <t>783320402692</t>
  </si>
  <si>
    <t>Omnia Coral EDT 65ML</t>
  </si>
  <si>
    <t>Bvlgari|Omnia Coral EDT 65ML|65ML / 2.19OZ</t>
  </si>
  <si>
    <t>783320402913</t>
  </si>
  <si>
    <t>Omnia Crystalline EDT 40ML</t>
  </si>
  <si>
    <t>Bvlgari|Omnia Crystalline EDT 40ML|40ML / 1.35OZ</t>
  </si>
  <si>
    <t>783320402852</t>
  </si>
  <si>
    <t>Omnia Crystalline EDT 65ML</t>
  </si>
  <si>
    <t>Bvlgari|Omnia Crystalline EDT 65ML|65ML / 2.19OZ</t>
  </si>
  <si>
    <t>783320892110</t>
  </si>
  <si>
    <t>Omnia EDP 40ML</t>
  </si>
  <si>
    <t>Bvlgari|Omnia EDP 40ML|40ML / 1.35OZ</t>
  </si>
  <si>
    <t>783320410888</t>
  </si>
  <si>
    <t>Omnia Golden Citrine EDT 65ML</t>
  </si>
  <si>
    <t>Bvlgari|Omnia Golden Citrine EDT 65ML|65ML / 2.19OZ</t>
  </si>
  <si>
    <t>783320829390</t>
  </si>
  <si>
    <t>Omnia Pink Sapphire EDT 40ML</t>
  </si>
  <si>
    <t>Bvlgari|Omnia Pink Sapphire EDT 40ML|40ML / 1.35OZ</t>
  </si>
  <si>
    <t>783320829413</t>
  </si>
  <si>
    <t>Omnia Pink Sapphire EDT 65ML</t>
  </si>
  <si>
    <t>Bvlgari|Omnia Pink Sapphire EDT 65ML|65ML / 2.19OZ</t>
  </si>
  <si>
    <t>783320411298</t>
  </si>
  <si>
    <t>Petits et Mamans EDT 100ML</t>
  </si>
  <si>
    <t>Bvlgari|Petits et Mamans EDT 100ML|100ML / 3.4OZ</t>
  </si>
  <si>
    <t>783320411656</t>
  </si>
  <si>
    <t>Petits et Mamans EDT 100ML + Body Lotion 75ML + Pouch</t>
  </si>
  <si>
    <t>Bvlgari|Petits et Mamans EDT 100ML + Body Lotion 75ML + Pouch|</t>
  </si>
  <si>
    <t>783320411687</t>
  </si>
  <si>
    <t>Petits et Mamans EDT 200ML</t>
  </si>
  <si>
    <t>Bvlgari|Petits et Mamans EDT 200ML|200ML / 6.7OZ</t>
  </si>
  <si>
    <t>783320411281</t>
  </si>
  <si>
    <t>Petits et Mamans EDT 40ML</t>
  </si>
  <si>
    <t>Bvlgari|Petits et Mamans EDT 40ML|40ML / 1.35OZ</t>
  </si>
  <si>
    <t>783320833700</t>
  </si>
  <si>
    <t>Pour Homme Extreme EDT 100ML</t>
  </si>
  <si>
    <t>Bvlgari|Pour Homme Extreme EDT 100ML|100ML / 3.4OZ</t>
  </si>
  <si>
    <t>783320404702</t>
  </si>
  <si>
    <t>Rose Goldea Blossom Delight EDP 75ML</t>
  </si>
  <si>
    <t>Bvlgari|Rose Goldea Blossom Delight EDP 75ML|75ML / 2.5OZ</t>
  </si>
  <si>
    <t>783320417023</t>
  </si>
  <si>
    <t>Rose Goldea Blossom Delight EDT 75ML</t>
  </si>
  <si>
    <t>Bvlgari|Rose Goldea Blossom Delight EDT 75ML|75ML / 2.5OZ</t>
  </si>
  <si>
    <t>783320502118</t>
  </si>
  <si>
    <t>Rose Goldea EDP 50ML</t>
  </si>
  <si>
    <t>Bvlgari|Rose Goldea EDP 50ML|50ML / 1.7OZ</t>
  </si>
  <si>
    <t>783320502514</t>
  </si>
  <si>
    <t>Rose Goldea EDP 90ML</t>
  </si>
  <si>
    <t>Bvlgari|Rose Goldea EDP 90ML|90ML / 3.04Z</t>
  </si>
  <si>
    <t>783320977312</t>
  </si>
  <si>
    <t>Splendida Jasmin Noir EDP 100ML</t>
  </si>
  <si>
    <t>Bvlgari|Splendida Jasmin Noir EDP 100ML|100ML / 3.4OZ</t>
  </si>
  <si>
    <t>783320977350</t>
  </si>
  <si>
    <t>Splendida Jasmin Noir EDP 50ML</t>
  </si>
  <si>
    <t>Bvlgari|Splendida Jasmin Noir EDP 50ML|50ML / 1.7OZ</t>
  </si>
  <si>
    <t>783320977343</t>
  </si>
  <si>
    <t>Splendida Magnolia Snls EDP 100ML</t>
  </si>
  <si>
    <t>Bvlgari|Splendida Magnolia Snls EDP 100ML|100ML / 3.4OZ</t>
  </si>
  <si>
    <t>783320411168</t>
  </si>
  <si>
    <t>Splendida Patchouli EDP 100ML</t>
  </si>
  <si>
    <t>Bvlgari|Splendida Patchouli EDP 100ML|100ML / 3.4OZ</t>
  </si>
  <si>
    <t>783320411182</t>
  </si>
  <si>
    <t>Splendida Patchouli EDP 30ML</t>
  </si>
  <si>
    <t>Bvlgari|Splendida Patchouli EDP 30ML|30ML / 1OZ</t>
  </si>
  <si>
    <t>783320411175</t>
  </si>
  <si>
    <t>Splendida Patchouli EDP 50ML</t>
  </si>
  <si>
    <t>Bvlgari|Splendida Patchouli EDP 50ML|50ML / 1.7OZ</t>
  </si>
  <si>
    <t>783320409578</t>
  </si>
  <si>
    <t>Splendida Tubereuse Mystick que EDP 30ML</t>
  </si>
  <si>
    <t>Bvlgari|Splendida Tubereuse Mystick que EDP 30ML|30ML / 1OZ</t>
  </si>
  <si>
    <t>7340032860320</t>
  </si>
  <si>
    <t>Byredo</t>
  </si>
  <si>
    <t>1996 EDP 100ML</t>
  </si>
  <si>
    <t>Byredo|1996 EDP 100ML|100ML / 3.4OZ</t>
  </si>
  <si>
    <t>7340032860269</t>
  </si>
  <si>
    <t>1996 EDP 50ML</t>
  </si>
  <si>
    <t>Byredo|1996 EDP 50ML|50ML / 1.7OZ</t>
  </si>
  <si>
    <t>7340032860337</t>
  </si>
  <si>
    <t>Accord Oud EDP 100ML</t>
  </si>
  <si>
    <t>Byredo|Accord Oud EDP 100ML|100ML / 3.4OZ</t>
  </si>
  <si>
    <t>7340032860276</t>
  </si>
  <si>
    <t>Accord Oud EDP 50ML</t>
  </si>
  <si>
    <t>Byredo|Accord Oud EDP 50ML|50ML / 1.7OZ</t>
  </si>
  <si>
    <t>7340032859942</t>
  </si>
  <si>
    <t>Bal D'afrique Body Cream 200ML</t>
  </si>
  <si>
    <t>Byredo|Bal D'afrique Body Cream 200ML|200ML / 6.7OZ</t>
  </si>
  <si>
    <t>7340032859119</t>
  </si>
  <si>
    <t>Bal D'afrique Body Lotion 225ML</t>
  </si>
  <si>
    <t>225ML / 7.6OZ</t>
  </si>
  <si>
    <t>Byredo|Bal D'afrique Body Lotion 225ML|225ML / 7.6OZ</t>
  </si>
  <si>
    <t>7340032860344</t>
  </si>
  <si>
    <t>Bal D'afrique EDP 100ML</t>
  </si>
  <si>
    <t>Byredo|Bal D'afrique EDP 100ML|100ML / 3.4OZ</t>
  </si>
  <si>
    <t>7340032860283</t>
  </si>
  <si>
    <t>Bal D'afrique EDP 50ML</t>
  </si>
  <si>
    <t>Byredo|Bal D'afrique EDP 50ML|50ML / 1.7OZ</t>
  </si>
  <si>
    <t>7340032860542</t>
  </si>
  <si>
    <t>Bal D'afrique Hair Perfume 75ML</t>
  </si>
  <si>
    <t>Byredo|Bal D'afrique Hair Perfume 75ML|75ML / 2.5OZ</t>
  </si>
  <si>
    <t>7340032859744</t>
  </si>
  <si>
    <t>Bal D'afrique Hand Cream 30ML</t>
  </si>
  <si>
    <t>Byredo|Bal D'afrique Hand Cream 30ML|30ML / 1OZ</t>
  </si>
  <si>
    <t>7340032859317</t>
  </si>
  <si>
    <t>Bal D'afrique Shower Gel 225ML</t>
  </si>
  <si>
    <t>Byredo|Bal D'afrique Shower Gel 225ML|225ML / 7.6OZ</t>
  </si>
  <si>
    <t>7340032816280</t>
  </si>
  <si>
    <t>Bibliotheque EDP 100ML</t>
  </si>
  <si>
    <t>Byredo|Bibliotheque EDP 100ML|100ML / 3.4OZ</t>
  </si>
  <si>
    <t>7340032821123</t>
  </si>
  <si>
    <t>Bibliotheque EDP 50ML</t>
  </si>
  <si>
    <t>Byredo|Bibliotheque EDP 50ML|50ML / 1.7OZ</t>
  </si>
  <si>
    <t>7340032860351</t>
  </si>
  <si>
    <t>Black Saffron EDP 100ML</t>
  </si>
  <si>
    <t>Byredo|Black Saffron EDP 100ML|100ML / 3.4OZ</t>
  </si>
  <si>
    <t>7340032860290</t>
  </si>
  <si>
    <t>Black Saffron EDP 50ML</t>
  </si>
  <si>
    <t>Byredo|Black Saffron EDP 50ML|50ML / 1.7OZ</t>
  </si>
  <si>
    <t>7340032860559</t>
  </si>
  <si>
    <t>Black Saffron Hair Perfume 75ML</t>
  </si>
  <si>
    <t>Byredo|Black Saffron Hair Perfume 75ML|75ML / 2.5OZ</t>
  </si>
  <si>
    <t>7340032859966</t>
  </si>
  <si>
    <t>Blanche Body Cream 200ML</t>
  </si>
  <si>
    <t>Byredo|Blanche Body Cream 200ML|200ML / 6.7OZ</t>
  </si>
  <si>
    <t>7340032859126</t>
  </si>
  <si>
    <t>Blanche Body Lotion 225ML</t>
  </si>
  <si>
    <t>Byredo|Blanche Body Lotion 225ML|225ML / 7.6OZ</t>
  </si>
  <si>
    <t>7340032860368</t>
  </si>
  <si>
    <t>Blanche EDP 100ML</t>
  </si>
  <si>
    <t>Byredo|Blanche EDP 100ML|100ML / 3.4OZ</t>
  </si>
  <si>
    <t>7340032860306</t>
  </si>
  <si>
    <t>Blanche EDP 50ML</t>
  </si>
  <si>
    <t>Byredo|Blanche EDP 50ML|50ML / 1.7OZ</t>
  </si>
  <si>
    <t>7340032860573</t>
  </si>
  <si>
    <t>Blanche Hair Perfume 75ML</t>
  </si>
  <si>
    <t>Byredo|Blanche Hair Perfume 75ML|75ML / 2.5OZ</t>
  </si>
  <si>
    <t>7340032859768</t>
  </si>
  <si>
    <t>Blanche Hand Cream 30ML</t>
  </si>
  <si>
    <t>Byredo|Blanche Hand Cream 30ML|30ML / 1OZ</t>
  </si>
  <si>
    <t>7340032859324</t>
  </si>
  <si>
    <t>Blanche Shower Gel 225ML</t>
  </si>
  <si>
    <t>Byredo|Blanche Shower Gel 225ML|225ML / 7.6OZ</t>
  </si>
  <si>
    <t>7340032825800</t>
  </si>
  <si>
    <t>Casablanca Lily Extrait Parfum 50ML</t>
  </si>
  <si>
    <t>Byredo|Casablanca Lily Extrait Parfum 50ML|50ML / 1.7OZ</t>
  </si>
  <si>
    <t>7340032821024</t>
  </si>
  <si>
    <t>Eleventh Hour EDP 100ML</t>
  </si>
  <si>
    <t>Byredo|Eleventh Hour EDP 100ML|100ML / 3.4OZ</t>
  </si>
  <si>
    <t>7340032821048</t>
  </si>
  <si>
    <t>Eleventh Hour EDP 50ML</t>
  </si>
  <si>
    <t>Byredo|Eleventh Hour EDP 50ML|50ML / 1.7OZ</t>
  </si>
  <si>
    <t>7340032860382</t>
  </si>
  <si>
    <t>Flowerhead EDP 100ML</t>
  </si>
  <si>
    <t>Byredo|Flowerhead EDP 100ML|100ML / 3.4OZ</t>
  </si>
  <si>
    <t>7340032860313</t>
  </si>
  <si>
    <t>Flowerhead EDP 50ML</t>
  </si>
  <si>
    <t>Byredo|Flowerhead EDP 50ML|50ML / 1.7OZ</t>
  </si>
  <si>
    <t>7340032810387</t>
  </si>
  <si>
    <t>Gypsy Water Body Cream 200ML</t>
  </si>
  <si>
    <t>Byredo|Gypsy Water Body Cream 200ML|200ML / 6.7OZ</t>
  </si>
  <si>
    <t>7340032810257</t>
  </si>
  <si>
    <t>Gypsy Water Body Lotion 225ML</t>
  </si>
  <si>
    <t>Byredo|Gypsy Water Body Lotion 225ML|225ML / 7.6OZ</t>
  </si>
  <si>
    <t>7340032806168</t>
  </si>
  <si>
    <t>Gypsy Water EDP 100ML</t>
  </si>
  <si>
    <t>Byredo|Gypsy Water EDP 100ML|100ML / 3.4OZ</t>
  </si>
  <si>
    <t>7340032806014</t>
  </si>
  <si>
    <t>Gypsy Water EDP 50ML</t>
  </si>
  <si>
    <t>Byredo|Gypsy Water EDP 50ML|50ML / 1.7OZ</t>
  </si>
  <si>
    <t>7340032811964</t>
  </si>
  <si>
    <t>Gypsy Water Hair Perfume 75ML</t>
  </si>
  <si>
    <t>Byredo|Gypsy Water Hair Perfume 75ML|75ML / 2.5OZ</t>
  </si>
  <si>
    <t>7340032813081</t>
  </si>
  <si>
    <t>Gypsy Water Hand Cream 30ML</t>
  </si>
  <si>
    <t>Byredo|Gypsy Water Hand Cream 30ML|30ML / 1OZ</t>
  </si>
  <si>
    <t>7340032810189</t>
  </si>
  <si>
    <t>Gypsy Water Shower Gel 225ML</t>
  </si>
  <si>
    <t>Byredo|Gypsy Water Shower Gel 225ML|225ML / 7.6OZ</t>
  </si>
  <si>
    <t>7340032861945</t>
  </si>
  <si>
    <t>La Tulipe EDP 100ML</t>
  </si>
  <si>
    <t>Byredo|La Tulipe EDP 100ML|100ML / 3.4OZ</t>
  </si>
  <si>
    <t>7340032861914</t>
  </si>
  <si>
    <t>La Tulipe EDP 50ML</t>
  </si>
  <si>
    <t>Byredo|La Tulipe EDP 50ML|50ML / 1.7OZ</t>
  </si>
  <si>
    <t>7340032860719</t>
  </si>
  <si>
    <t>La Tulipe Hair Perfume 75ML</t>
  </si>
  <si>
    <t>Byredo|La Tulipe Hair Perfume 75ML|75ML / 2.5OZ</t>
  </si>
  <si>
    <t>7340032833003</t>
  </si>
  <si>
    <t>Lil Fleur EDP 100ML</t>
  </si>
  <si>
    <t>Byredo|Lil Fleur EDP 100ML|100ML / 3.4OZ</t>
  </si>
  <si>
    <t>7340032833027</t>
  </si>
  <si>
    <t>Lil Fleur EDP 50ML</t>
  </si>
  <si>
    <t>Byredo|Lil Fleur EDP 50ML|50ML / 1.7OZ</t>
  </si>
  <si>
    <t>7340032855302</t>
  </si>
  <si>
    <t>Mixed Emotions EDP 100ML</t>
  </si>
  <si>
    <t>Byredo|Mixed Emotions EDP 100ML|100ML / 3.4OZ</t>
  </si>
  <si>
    <t>7340032855333</t>
  </si>
  <si>
    <t>Mixed Emotions EDP 50ML</t>
  </si>
  <si>
    <t>Byredo|Mixed Emotions EDP 50ML|50ML / 1.7OZ</t>
  </si>
  <si>
    <t>7340032810745</t>
  </si>
  <si>
    <t>Mojave Ghost EDP 100ML</t>
  </si>
  <si>
    <t>Byredo|Mojave Ghost EDP 100ML|100ML / 3.4OZ</t>
  </si>
  <si>
    <t>7340032810790</t>
  </si>
  <si>
    <t>Mojave Ghost EDP 50ML</t>
  </si>
  <si>
    <t>Byredo|Mojave Ghost EDP 50ML|50ML / 1.7OZ</t>
  </si>
  <si>
    <t>7340032815498</t>
  </si>
  <si>
    <t>Mojave Ghost Hair Perfume 75ML</t>
  </si>
  <si>
    <t>Byredo|Mojave Ghost Hair Perfume 75ML|75ML / 2.5OZ</t>
  </si>
  <si>
    <t>7340032815597</t>
  </si>
  <si>
    <t>Mojave Ghost Hand Cream 30ML</t>
  </si>
  <si>
    <t>Byredo|Mojave Ghost Hand Cream 30ML|30ML / 1OZ</t>
  </si>
  <si>
    <t>7340032857795</t>
  </si>
  <si>
    <t>Mumbai Noise EDP 100ML</t>
  </si>
  <si>
    <t>Byredo|Mumbai Noise EDP 100ML|100ML / 3.4OZ</t>
  </si>
  <si>
    <t>7340032857801</t>
  </si>
  <si>
    <t>Mumbai Noise EDP 50ML</t>
  </si>
  <si>
    <t>Byredo|Mumbai Noise EDP 50ML|50ML / 1.7OZ</t>
  </si>
  <si>
    <t>7340032806236</t>
  </si>
  <si>
    <t>Oud Immortel EDP 100ML</t>
  </si>
  <si>
    <t>Byredo|Oud Immortel EDP 100ML|100ML / 3.4OZ</t>
  </si>
  <si>
    <t>7340032806083</t>
  </si>
  <si>
    <t>Oud Immortel EDP 50ML</t>
  </si>
  <si>
    <t>Byredo|Oud Immortel EDP 50ML|50ML / 1.7OZ</t>
  </si>
  <si>
    <t>7340032806250</t>
  </si>
  <si>
    <t>Palermo EDP 100ML</t>
  </si>
  <si>
    <t>Byredo|Palermo EDP 100ML|100ML / 3.4OZ</t>
  </si>
  <si>
    <t>7340032806106</t>
  </si>
  <si>
    <t>Palermo EDP 50ML</t>
  </si>
  <si>
    <t>Byredo|Palermo EDP 50ML|50ML / 1.7OZ</t>
  </si>
  <si>
    <t>7340032806151</t>
  </si>
  <si>
    <t>Pulp EDP 100ML</t>
  </si>
  <si>
    <t>Byredo|Pulp EDP 100ML|100ML / 3.4OZ</t>
  </si>
  <si>
    <t>7340032806007</t>
  </si>
  <si>
    <t>Pulp EDP 50ML</t>
  </si>
  <si>
    <t>Byredo|Pulp EDP 50ML|50ML / 1.7OZ</t>
  </si>
  <si>
    <t>7340032825824</t>
  </si>
  <si>
    <t>Reine De Nuit Extrait Parfum 50ML</t>
  </si>
  <si>
    <t>Byredo|Reine De Nuit Extrait Parfum 50ML|50ML / 1.7OZ</t>
  </si>
  <si>
    <t>7340032860894</t>
  </si>
  <si>
    <t>Rose Noir EDP 100ML</t>
  </si>
  <si>
    <t>Byredo|Rose Noir EDP 100ML|100ML / 3.4OZ</t>
  </si>
  <si>
    <t>7340032860887</t>
  </si>
  <si>
    <t>Rose Noir EDP 50ML</t>
  </si>
  <si>
    <t>Byredo|Rose Noir EDP 50ML|50ML / 1.7OZ</t>
  </si>
  <si>
    <t>7340032824667</t>
  </si>
  <si>
    <t>Rose Of No Man's Land Body Cream 200ML</t>
  </si>
  <si>
    <t>Byredo|Rose Of No Man's Land Body Cream 200ML|200ML / 6.7OZ</t>
  </si>
  <si>
    <t>7340032824650</t>
  </si>
  <si>
    <t>Rose Of No Man's Land Body Lotion 225ML</t>
  </si>
  <si>
    <t>Byredo|Rose Of No Man's Land Body Lotion 225ML|225ML / 7.6OZ</t>
  </si>
  <si>
    <t>7340032860917</t>
  </si>
  <si>
    <t>Rose Of No Man's Land EDP 100ML</t>
  </si>
  <si>
    <t>Byredo|Rose Of No Man's Land EDP 100ML|100ML / 3.4OZ</t>
  </si>
  <si>
    <t>7340032860931</t>
  </si>
  <si>
    <t>Rose Of No Man's Land EDP 50ML</t>
  </si>
  <si>
    <t>Byredo|Rose Of No Man's Land EDP 50ML|50ML / 1.7OZ</t>
  </si>
  <si>
    <t>7340032860962</t>
  </si>
  <si>
    <t>Rose Of No Man's Land Hair Perfume 75ML</t>
  </si>
  <si>
    <t>Byredo|Rose Of No Man's Land Hair Perfume 75ML|75ML / 2.5OZ</t>
  </si>
  <si>
    <t>7340032859805</t>
  </si>
  <si>
    <t>La Tulipe Land Hand Cream 30ML</t>
  </si>
  <si>
    <t>Byredo|La Tulipe Land Hand Cream 30ML|30ML / 1OZ</t>
  </si>
  <si>
    <t>7340032824674</t>
  </si>
  <si>
    <t>Rose Of No Man's Land Hand Cream 30ML</t>
  </si>
  <si>
    <t>Byredo|Rose Of No Man's Land Hand Cream 30ML|30ML / 1OZ</t>
  </si>
  <si>
    <t>7340032824643</t>
  </si>
  <si>
    <t>Rose Of No Man's Land Shower Gel 225ML</t>
  </si>
  <si>
    <t>Byredo|Rose Of No Man's Land Shower Gel 225ML|225ML / 7.6OZ</t>
  </si>
  <si>
    <t>7340032825787</t>
  </si>
  <si>
    <t>Sellier Extrait Parfum 50ML</t>
  </si>
  <si>
    <t>Byredo|Sellier Extrait Parfum 50ML|50ML / 1.7OZ</t>
  </si>
  <si>
    <t>7340032824537</t>
  </si>
  <si>
    <t>Slowdance EDP 100ML</t>
  </si>
  <si>
    <t>Byredo|Slowdance EDP 100ML|100ML / 3.4OZ</t>
  </si>
  <si>
    <t>7340032824551</t>
  </si>
  <si>
    <t>Slowdance EDP 50ML</t>
  </si>
  <si>
    <t>Byredo|Slowdance EDP 50ML|50ML / 1.7OZ</t>
  </si>
  <si>
    <t>7340032860993</t>
  </si>
  <si>
    <t>Sunday Cologne EDP 100ML</t>
  </si>
  <si>
    <t>Byredo|Sunday Cologne EDP 100ML|100ML / 3.4OZ</t>
  </si>
  <si>
    <t>7340032861013</t>
  </si>
  <si>
    <t>Sunday Cologne EDP 50ML</t>
  </si>
  <si>
    <t>Byredo|Sunday Cologne EDP 50ML|50ML / 1.7OZ</t>
  </si>
  <si>
    <t>7340032825121</t>
  </si>
  <si>
    <t>Sundazed EDP 100ML</t>
  </si>
  <si>
    <t>Byredo|Sundazed EDP 100ML|100ML / 3.4OZ</t>
  </si>
  <si>
    <t>7340032825145</t>
  </si>
  <si>
    <t>Sundazed EDP 50ML</t>
  </si>
  <si>
    <t>Byredo|Sundazed EDP 50ML|50ML / 1.7OZ</t>
  </si>
  <si>
    <t>7340032815443</t>
  </si>
  <si>
    <t>Super Cedar EDP 100ML</t>
  </si>
  <si>
    <t>Byredo|Super Cedar EDP 100ML|100ML / 3.4OZ</t>
  </si>
  <si>
    <t>7340032815238</t>
  </si>
  <si>
    <t>Super Cedar EDP 50ML</t>
  </si>
  <si>
    <t>Byredo|Super Cedar EDP 50ML|50ML / 1.7OZ</t>
  </si>
  <si>
    <t>7340032855357</t>
  </si>
  <si>
    <t>Tobacco Mandarin Extrait Parfum 50ML</t>
  </si>
  <si>
    <t>Byredo|Tobacco Mandarin Extrait Parfum 50ML|50ML / 1.7OZ</t>
  </si>
  <si>
    <t>7340032819014</t>
  </si>
  <si>
    <t>Velvet Haze EDP 100ML</t>
  </si>
  <si>
    <t>Byredo|Velvet Haze EDP 100ML|100ML / 3.4OZ</t>
  </si>
  <si>
    <t>7340032819007</t>
  </si>
  <si>
    <t>Velvet Haze EDP 50ML</t>
  </si>
  <si>
    <t>Byredo|Velvet Haze EDP 50ML|50ML / 1.7OZ</t>
  </si>
  <si>
    <t>7340032833041</t>
  </si>
  <si>
    <t>Young Rose EDP 100ML</t>
  </si>
  <si>
    <t>Byredo|Young Rose EDP 100ML|100ML / 3.4OZ</t>
  </si>
  <si>
    <t>7340032861419</t>
  </si>
  <si>
    <t>Young Rose EDP 50ML</t>
  </si>
  <si>
    <t>Byredo|Young Rose EDP 50ML|50ML / 1.7OZ</t>
  </si>
  <si>
    <t>3360373063680</t>
  </si>
  <si>
    <t>Cacharel</t>
  </si>
  <si>
    <t>Amor Amor EDT 100ML</t>
  </si>
  <si>
    <t>Cacharel|Amor Amor EDT 100ML|100ML / 3.4OZ</t>
  </si>
  <si>
    <t>3360373048861</t>
  </si>
  <si>
    <t>Eden EDP 30ML</t>
  </si>
  <si>
    <t>Cacharel|Eden EDP 30ML|30ML / 1OZ</t>
  </si>
  <si>
    <t>3360373000081</t>
  </si>
  <si>
    <t>Lou Lou EDP 50ML</t>
  </si>
  <si>
    <t>Cacharel|Lou Lou EDP 50ML|50ML / 1.7OZ</t>
  </si>
  <si>
    <t>3360373016358</t>
  </si>
  <si>
    <t>Noa EDT 100ML</t>
  </si>
  <si>
    <t>Cacharel|Noa EDT 100ML|100ML / 3.4OZ</t>
  </si>
  <si>
    <t>3360373016341</t>
  </si>
  <si>
    <t>Noa EDT 50ML</t>
  </si>
  <si>
    <t>Cacharel|Noa EDT 50ML|50ML / 1.7OZ</t>
  </si>
  <si>
    <t>3360373016402</t>
  </si>
  <si>
    <t>Noa EDT Tester 100ML</t>
  </si>
  <si>
    <t>Cacharel|Noa EDT Tester 100ML|100ML / 3.4OZ</t>
  </si>
  <si>
    <t>3614271775016</t>
  </si>
  <si>
    <t>Yes I Am EDP 50ML</t>
  </si>
  <si>
    <t>Cacharel|Yes I Am EDP 50ML|50ML / 1.7OZ</t>
  </si>
  <si>
    <t>3614223162963</t>
  </si>
  <si>
    <t>Calvin Klein</t>
  </si>
  <si>
    <t>All EDT All 100ML</t>
  </si>
  <si>
    <t>Calvin Klein|All EDT All 100ML|100ML / 3.4OZ</t>
  </si>
  <si>
    <t>3614223164462</t>
  </si>
  <si>
    <t>All EDT All 200ML</t>
  </si>
  <si>
    <t>Calvin Klein|All EDT All 200ML|200ML / 6.7OZ</t>
  </si>
  <si>
    <t>3614223185665</t>
  </si>
  <si>
    <t>All EDT All 50ML</t>
  </si>
  <si>
    <t>Calvin Klein|All EDT All 50ML|50ML / 1.7OZ</t>
  </si>
  <si>
    <t>88300104406</t>
  </si>
  <si>
    <t>Be EDT 100ML</t>
  </si>
  <si>
    <t>Calvin Klein|Be EDT 100ML|100ML / 3.4OZ</t>
  </si>
  <si>
    <t>88300108992</t>
  </si>
  <si>
    <t>Be DEO STICK 75GR</t>
  </si>
  <si>
    <t>Calvin Klein|Be DEO STICK 75GR|75GR</t>
  </si>
  <si>
    <t>88300604401</t>
  </si>
  <si>
    <t>88300604432</t>
  </si>
  <si>
    <t>Be EDT 200ML</t>
  </si>
  <si>
    <t>Calvin Klein|Be EDT 200ML|200ML / 6.7OZ</t>
  </si>
  <si>
    <t>88300104437</t>
  </si>
  <si>
    <t>88300604685</t>
  </si>
  <si>
    <t>Be EDT 50ML</t>
  </si>
  <si>
    <t>Calvin Klein|Be EDT 50ML|50ML / 1.7OZ</t>
  </si>
  <si>
    <t>3607340213267</t>
  </si>
  <si>
    <t>Beauty EDP 100ML</t>
  </si>
  <si>
    <t>Calvin Klein|Beauty EDP 100ML|100ML / 3.4OZ</t>
  </si>
  <si>
    <t>3616302015580</t>
  </si>
  <si>
    <t>Free EDT 100ML</t>
  </si>
  <si>
    <t>Calvin Klein|Free EDT 100ML|100ML / 3.4OZ</t>
  </si>
  <si>
    <t>3607342401860</t>
  </si>
  <si>
    <t>One Shock Her EDT 200ML</t>
  </si>
  <si>
    <t>Calvin Klein|One Shock Her EDT 200ML|200ML / 6.7OZ</t>
  </si>
  <si>
    <t>88300107407</t>
  </si>
  <si>
    <t>One EDT 100ML</t>
  </si>
  <si>
    <t>Calvin Klein|One EDT 100ML|100ML / 3.4OZ</t>
  </si>
  <si>
    <t>88300605538</t>
  </si>
  <si>
    <t>Eternity After Shave 100ML</t>
  </si>
  <si>
    <t>Calvin Klein|Eternity After Shave 100ML|100ML / 3.4OZ</t>
  </si>
  <si>
    <t>3607342123465</t>
  </si>
  <si>
    <t>Eternity Body Lotion 100ML</t>
  </si>
  <si>
    <t>Calvin Klein|Eternity Body Lotion 100ML|100ML / 3.4OZ</t>
  </si>
  <si>
    <t>88300605705</t>
  </si>
  <si>
    <t>Eternity Deo Stick 75GR</t>
  </si>
  <si>
    <t>Calvin Klein|Eternity Deo Stick 75GR|75GR</t>
  </si>
  <si>
    <t>88300601400</t>
  </si>
  <si>
    <t>Eternity EDP 100ML</t>
  </si>
  <si>
    <t>Calvin Klein|Eternity EDP 100ML|100ML / 3.4OZ</t>
  </si>
  <si>
    <t>88300601301</t>
  </si>
  <si>
    <t>Eternity EDP 50ML</t>
  </si>
  <si>
    <t>Calvin Klein|Eternity EDP 50ML|50ML / 1.7OZ</t>
  </si>
  <si>
    <t>88300605514</t>
  </si>
  <si>
    <t>Eternity EDT 100ML</t>
  </si>
  <si>
    <t>Calvin Klein|Eternity EDT 100ML|100ML / 3.4OZ</t>
  </si>
  <si>
    <t>88300605309</t>
  </si>
  <si>
    <t>Eternity EDT 50ML</t>
  </si>
  <si>
    <t>Calvin Klein|Eternity EDT 50ML|50ML / 1.7OZ</t>
  </si>
  <si>
    <t>3614225670435</t>
  </si>
  <si>
    <t>Eternity Flame 100ML</t>
  </si>
  <si>
    <t>Calvin Klein|Eternity Flame 100ML|100ML / 3.4OZ</t>
  </si>
  <si>
    <t>3607342683143</t>
  </si>
  <si>
    <t>Eternity Hair&amp;body 200ML</t>
  </si>
  <si>
    <t>Calvin Klein|Eternity Hair&amp;body 200ML|200ML / 6.7OZ</t>
  </si>
  <si>
    <t>088300139507</t>
  </si>
  <si>
    <t>Eternity Moment EDP 100ML</t>
  </si>
  <si>
    <t>Calvin Klein|Eternity Moment EDP 100ML|100ML / 3.4OZ</t>
  </si>
  <si>
    <t>3614220544458</t>
  </si>
  <si>
    <t>Eternity Now EDT 100ML</t>
  </si>
  <si>
    <t>Calvin Klein|Eternity Now EDT 100ML|100ML / 3.4OZ</t>
  </si>
  <si>
    <t>3614220544373</t>
  </si>
  <si>
    <t>Eternity Now EDT 50ML</t>
  </si>
  <si>
    <t>Calvin Klein|Eternity Now EDT 50ML|50ML / 1.7OZ</t>
  </si>
  <si>
    <t>88300162512</t>
  </si>
  <si>
    <t>Euphoria EDP 100ML</t>
  </si>
  <si>
    <t>Calvin Klein|Euphoria EDP 100ML|100ML / 3.4OZ</t>
  </si>
  <si>
    <t>88300162550</t>
  </si>
  <si>
    <t>Euphoria EDP 50ML</t>
  </si>
  <si>
    <t>Calvin Klein|Euphoria EDP 50ML|50ML / 1.7OZ</t>
  </si>
  <si>
    <t>8830019353</t>
  </si>
  <si>
    <t>Euphoria Intense EDT 100ML</t>
  </si>
  <si>
    <t>Calvin Klein|Euphoria Intense EDT 100ML|100ML / 3.4OZ</t>
  </si>
  <si>
    <t>88300162505</t>
  </si>
  <si>
    <t>3614229387209</t>
  </si>
  <si>
    <t>Everyone  Body Lotion  200ML</t>
  </si>
  <si>
    <t>Calvin Klein|Everyone  Body Lotion  200ML|200ML / 6.7OZ</t>
  </si>
  <si>
    <t>3614229386851</t>
  </si>
  <si>
    <t>Everyone  Shower Gel  200ML</t>
  </si>
  <si>
    <t>Calvin Klein|Everyone  Shower Gel  200ML|200ML / 6.7OZ</t>
  </si>
  <si>
    <t>3614229656145</t>
  </si>
  <si>
    <t>Everyone EDT 100ML</t>
  </si>
  <si>
    <t>Calvin Klein|Everyone EDT 100ML|100ML / 3.4OZ</t>
  </si>
  <si>
    <t>3614229656152</t>
  </si>
  <si>
    <t>Everyone EDT 200ML</t>
  </si>
  <si>
    <t>Calvin Klein|Everyone EDT 200ML|200ML / 6.7OZ</t>
  </si>
  <si>
    <t>3614229656138</t>
  </si>
  <si>
    <t>Everyone EDT 50ML</t>
  </si>
  <si>
    <t>Calvin Klein|Everyone EDT 50ML|50ML / 1.7OZ</t>
  </si>
  <si>
    <t>3607342021235</t>
  </si>
  <si>
    <t>Free EDT 30ML</t>
  </si>
  <si>
    <t>Calvin Klein|Free EDT 30ML|30ML / 1OZ</t>
  </si>
  <si>
    <t>88300196890</t>
  </si>
  <si>
    <t>IN 2 U HIM EDT 100ML</t>
  </si>
  <si>
    <t>Calvin Klein|IN 2 U HIM EDT 100ML|100ML / 3.4OZ</t>
  </si>
  <si>
    <t>88300196814</t>
  </si>
  <si>
    <t>IN2U for Her EDT 100ML</t>
  </si>
  <si>
    <t>Calvin Klein|IN2U for Her EDT 100ML|100ML / 3.4OZ</t>
  </si>
  <si>
    <t>88300196876</t>
  </si>
  <si>
    <t>IN2U for Her EDT 150ML</t>
  </si>
  <si>
    <t>Calvin Klein|IN2U for Her EDT 150ML|150ML / 5OZ</t>
  </si>
  <si>
    <t>3614224480615</t>
  </si>
  <si>
    <t>Obsessed EDT 125ML</t>
  </si>
  <si>
    <t>Calvin Klein|Obsessed EDT 125ML|125ML / 4.2OZ</t>
  </si>
  <si>
    <t>88300606535</t>
  </si>
  <si>
    <t>Obsession After Shave 125ML</t>
  </si>
  <si>
    <t>Calvin Klein|Obsession After Shave 125ML|125ML / 4.2OZ</t>
  </si>
  <si>
    <t>88300166152</t>
  </si>
  <si>
    <t>Obsession After Shave Balm 150ML</t>
  </si>
  <si>
    <t>Calvin Klein|Obsession After Shave Balm 150ML|150ML / 5OZ</t>
  </si>
  <si>
    <t>88300606702</t>
  </si>
  <si>
    <t>Obsession Deostick 75GR</t>
  </si>
  <si>
    <t>Calvin Klein|Obsession Deostick 75GR|75GR</t>
  </si>
  <si>
    <t>88300603404</t>
  </si>
  <si>
    <t>Obsession EDP 100ML</t>
  </si>
  <si>
    <t>Calvin Klein|Obsession EDP 100ML|100ML / 3.4OZ</t>
  </si>
  <si>
    <t>88300103409</t>
  </si>
  <si>
    <t>88300603305</t>
  </si>
  <si>
    <t>Obsession EDP 50ML</t>
  </si>
  <si>
    <t>Calvin Klein|Obsession EDP 50ML|50ML / 1.7OZ</t>
  </si>
  <si>
    <t>88300606511</t>
  </si>
  <si>
    <t>Obsession EDT 125ML</t>
  </si>
  <si>
    <t>Calvin Klein|Obsession EDT 125ML|125ML / 4.2OZ</t>
  </si>
  <si>
    <t>88300606504</t>
  </si>
  <si>
    <t>Obsession EDT 75ML</t>
  </si>
  <si>
    <t>Calvin Klein|Obsession EDT 75ML|75ML / 2.5OZ</t>
  </si>
  <si>
    <t>3607343811798</t>
  </si>
  <si>
    <t xml:space="preserve">One EDT 200ML  </t>
  </si>
  <si>
    <t>Calvin Klein|One EDT 200ML  |200ML / 6.7OZ</t>
  </si>
  <si>
    <t>88300607327</t>
  </si>
  <si>
    <t>One Body Wash 250ML</t>
  </si>
  <si>
    <t>250ML / 8.45OZ</t>
  </si>
  <si>
    <t>Calvin Klein|One Body Wash 250ML|250ML / 8.45OZ</t>
  </si>
  <si>
    <t>3614225971518</t>
  </si>
  <si>
    <t>One Deo Spray 150ML</t>
  </si>
  <si>
    <t>Calvin Klein|One Deo Spray 150ML|150ML / 5OZ</t>
  </si>
  <si>
    <t>88300108978</t>
  </si>
  <si>
    <t>One Deo Stick 75GR</t>
  </si>
  <si>
    <t>Calvin Klein|One Deo Stick 75GR|75GR</t>
  </si>
  <si>
    <t>88300607402</t>
  </si>
  <si>
    <t>88300607433</t>
  </si>
  <si>
    <t>One EDT 200ML</t>
  </si>
  <si>
    <t>Calvin Klein|One EDT 200ML|200ML / 6.7OZ</t>
  </si>
  <si>
    <t>88300607686</t>
  </si>
  <si>
    <t>One EDT 50ML</t>
  </si>
  <si>
    <t>Calvin Klein|One EDT 50ML|50ML / 1.7OZ</t>
  </si>
  <si>
    <t>3614221537763</t>
  </si>
  <si>
    <t>One Gold EDT 100ML</t>
  </si>
  <si>
    <t>Calvin Klein|One Gold EDT 100ML|100ML / 3.4OZ</t>
  </si>
  <si>
    <t>3614221537848</t>
  </si>
  <si>
    <t>One Gold EDT 50ML</t>
  </si>
  <si>
    <t>Calvin Klein|One Gold EDT 50ML|50ML / 1.7OZ</t>
  </si>
  <si>
    <t>88300607464</t>
  </si>
  <si>
    <t>One Skin Moisturizer 250ML</t>
  </si>
  <si>
    <t>Cosmetics</t>
  </si>
  <si>
    <t>Calvin Klein|One Skin Moisturizer 250ML|250ML / 8.45OZ</t>
  </si>
  <si>
    <t>3607342306134</t>
  </si>
  <si>
    <t>Sheer Beauty EDT 100ML</t>
  </si>
  <si>
    <t>Calvin Klein|Sheer Beauty EDT 100ML|100ML / 3.4OZ</t>
  </si>
  <si>
    <t>3614225357091</t>
  </si>
  <si>
    <t>Women BL 200ML</t>
  </si>
  <si>
    <t>Calvin Klein|Women BL 200ML|200ML / 6.7OZ</t>
  </si>
  <si>
    <t>3614225358463</t>
  </si>
  <si>
    <t>Women EDP 100ML</t>
  </si>
  <si>
    <t>Calvin Klein|Women EDP 100ML|100ML / 3.4OZ</t>
  </si>
  <si>
    <t>3614225357015</t>
  </si>
  <si>
    <t>Women EDP 30ML</t>
  </si>
  <si>
    <t>Calvin Klein|Women EDP 30ML|30ML / 1OZ</t>
  </si>
  <si>
    <t>3614225356933</t>
  </si>
  <si>
    <t>Women EDP 50ML</t>
  </si>
  <si>
    <t>Calvin Klein|Women EDP 50ML|50ML / 1.7OZ</t>
  </si>
  <si>
    <t>3614226898494</t>
  </si>
  <si>
    <t>Women EDT 100ML</t>
  </si>
  <si>
    <t>Calvin Klein|Women EDT 100ML|100ML / 3.4OZ</t>
  </si>
  <si>
    <t>3614226898579</t>
  </si>
  <si>
    <t>Women EDT 30ML</t>
  </si>
  <si>
    <t>Calvin Klein|Women EDT 30ML|30ML / 1OZ</t>
  </si>
  <si>
    <t>3614226898531</t>
  </si>
  <si>
    <t>Women EDT 50ML</t>
  </si>
  <si>
    <t>Calvin Klein|Women EDT 50ML|50ML / 1.7OZ</t>
  </si>
  <si>
    <t>8411061853177</t>
  </si>
  <si>
    <t>Carolina Herrera</t>
  </si>
  <si>
    <t>212 Men EDT 100ML</t>
  </si>
  <si>
    <t>Carolina Herrera|212 Men EDT 100ML|100ML / 3.4OZ</t>
  </si>
  <si>
    <t>8411061865583</t>
  </si>
  <si>
    <t>212 Sexy Men EDT 100ML</t>
  </si>
  <si>
    <t>Carolina Herrera|212 Sexy Men EDT 100ML|100ML / 3.4OZ</t>
  </si>
  <si>
    <t>8411061869406</t>
  </si>
  <si>
    <t>212 VIP Black EDP 50ML</t>
  </si>
  <si>
    <t>Carolina Herrera|212 VIP Black EDP 50ML|50ML / 1.7OZ</t>
  </si>
  <si>
    <t>8411061869376</t>
  </si>
  <si>
    <t>212 Vip Black EDP 100ML</t>
  </si>
  <si>
    <t>Carolina Herrera|212 Vip Black EDP 100ML|100ML / 3.4OZ</t>
  </si>
  <si>
    <t>8411061711774</t>
  </si>
  <si>
    <t>212 VIP EDP 30ML</t>
  </si>
  <si>
    <t>Carolina Herrera|212 VIP EDP 30ML|30ML / 1OZ</t>
  </si>
  <si>
    <t>8411061723760</t>
  </si>
  <si>
    <t>212 VIP Men EDT 100ML</t>
  </si>
  <si>
    <t>Carolina Herrera|212 VIP Men EDT 100ML|100ML / 3.4OZ</t>
  </si>
  <si>
    <t>8411061980644</t>
  </si>
  <si>
    <t>212 VIP Men EDT 100ML + Shower Gel 100ML</t>
  </si>
  <si>
    <t>Carolina Herrera|212 VIP Men EDT 100ML + Shower Gel 100ML|100ML / 3.4OZ</t>
  </si>
  <si>
    <t>8411061970935</t>
  </si>
  <si>
    <t>212 VIP Red EDP 100ML</t>
  </si>
  <si>
    <t>Carolina Herrera|212 VIP Red EDP 100ML|100ML / 3.4OZ</t>
  </si>
  <si>
    <t>8411061970959</t>
  </si>
  <si>
    <t>212 VIP Rose Red EDP 80ML</t>
  </si>
  <si>
    <t>Carolina Herrera|212 VIP Rose Red EDP 80ML|80ML / 2.7OZ</t>
  </si>
  <si>
    <t>8411061958544</t>
  </si>
  <si>
    <t>Bad Boy Deodorant Spray 100ML</t>
  </si>
  <si>
    <t>Carolina Herrera|Bad Boy Deodorant Spray 100ML|100ML / 3.4OZ</t>
  </si>
  <si>
    <t>8411061923245</t>
  </si>
  <si>
    <t>Bad Boy EDT 100ML</t>
  </si>
  <si>
    <t>Carolina Herrera|Bad Boy EDT 100ML|100ML / 3.4OZ</t>
  </si>
  <si>
    <t>8411061994412</t>
  </si>
  <si>
    <t>Bad Boy EDT 100ML + Bad Boy Shower Gel 100ML + Bad Boy Miniature EDT 10ML</t>
  </si>
  <si>
    <t>Carolina Herrera|Bad Boy EDT 100ML + Bad Boy Shower Gel 100ML + Bad Boy Miniature EDT 10ML|</t>
  </si>
  <si>
    <t>8411061034309</t>
  </si>
  <si>
    <t>Bad Boy EDT 100ML + Shower Gel 100ML</t>
  </si>
  <si>
    <t>Carolina Herrera|Bad Boy EDT 100ML + Shower Gel 100ML|100ML / 3.4OZ</t>
  </si>
  <si>
    <t>8411061982068</t>
  </si>
  <si>
    <t>Bad Boy EDT 150ML</t>
  </si>
  <si>
    <t>Carolina Herrera|Bad Boy EDT 150ML|150ML / 5OZ</t>
  </si>
  <si>
    <t>8411061926093</t>
  </si>
  <si>
    <t>Bad Boy EDT 50ML</t>
  </si>
  <si>
    <t>Carolina Herrera|Bad Boy EDT 50ML|50ML / 1.7OZ</t>
  </si>
  <si>
    <t>8411061982075</t>
  </si>
  <si>
    <t>Bad Boy Power Up EDT 100ML</t>
  </si>
  <si>
    <t>Carolina Herrera|Bad Boy Power Up EDT 100ML|100ML / 3.4OZ</t>
  </si>
  <si>
    <t>8411061958506</t>
  </si>
  <si>
    <t>Bad Boy Shower Gel 200ML</t>
  </si>
  <si>
    <t>Carolina Herrera|Bad Boy Shower Gel 200ML|200ML / 6.7OZ</t>
  </si>
  <si>
    <t>8411061923245-T</t>
  </si>
  <si>
    <t>Bad Boy EDT Tester 100ML</t>
  </si>
  <si>
    <t>Carolina Herrera|Bad Boy EDT Tester 100ML|100ML / 3.4OZ</t>
  </si>
  <si>
    <t>8411061954331</t>
  </si>
  <si>
    <t>Chic for Men EDT 60ML</t>
  </si>
  <si>
    <t>Carolina Herrera|Chic for Men EDT 60ML|60ML / 2OZ</t>
  </si>
  <si>
    <t>8411061973479</t>
  </si>
  <si>
    <t>Deodorant stick Bad Boy 75ML</t>
  </si>
  <si>
    <t>Carolina Herrera|Deodorant stick Bad Boy 75ML|75ML / 2.5OZ</t>
  </si>
  <si>
    <t>8411061972175</t>
  </si>
  <si>
    <t>Good Girl Suprême EDP 30ML</t>
  </si>
  <si>
    <t>Carolina Herrera|Good Girl Suprême EDP 30ML|30ML / 1OZ</t>
  </si>
  <si>
    <t>8411061972168</t>
  </si>
  <si>
    <t>Good Girl Suprême EDP 50ML</t>
  </si>
  <si>
    <t>Carolina Herrera|Good Girl Suprême EDP 50ML|50ML / 1.7OZ</t>
  </si>
  <si>
    <t>8411061972151</t>
  </si>
  <si>
    <t>Good Girl Suprême EDP 80ML</t>
  </si>
  <si>
    <t>Carolina Herrera|Good Girl Suprême EDP 80ML|80ML / 2.7OZ</t>
  </si>
  <si>
    <t>8411061841631</t>
  </si>
  <si>
    <t>Goodgirl Body Cream 200ML</t>
  </si>
  <si>
    <t>Carolina Herrera|Goodgirl Body Cream 200ML|200ML / 6.7OZ</t>
  </si>
  <si>
    <t>8411061823514</t>
  </si>
  <si>
    <t>Goodgirl EDP 30ML</t>
  </si>
  <si>
    <t>Carolina Herrera|Goodgirl EDP 30ML|30ML / 1OZ</t>
  </si>
  <si>
    <t>8411061026250</t>
  </si>
  <si>
    <t>Goodgirl EDP 50ML</t>
  </si>
  <si>
    <t>Carolina Herrera|Goodgirl EDP 50ML|50ML / 1.7OZ</t>
  </si>
  <si>
    <t>8411061026342</t>
  </si>
  <si>
    <t>Goodgirl EDP 80ML</t>
  </si>
  <si>
    <t>Carolina Herrera|Goodgirl EDP 80ML|100ML / 3.4OZ</t>
  </si>
  <si>
    <t>8411061935965</t>
  </si>
  <si>
    <t>Goodgirl EDP Hair Mist 30ML</t>
  </si>
  <si>
    <t>Carolina Herrera|Goodgirl EDP Hair Mist 30ML|30ML / 1OZ</t>
  </si>
  <si>
    <t>8411061956113</t>
  </si>
  <si>
    <t>Goodgirl Legs Oil 150ML</t>
  </si>
  <si>
    <t>Carolina Herrera|Goodgirl Legs Oil 150ML|150ML / 5OZ</t>
  </si>
  <si>
    <t>8411061841655</t>
  </si>
  <si>
    <t>Goodgirl Shower Gel 200ML</t>
  </si>
  <si>
    <t>Carolina Herrera|Goodgirl Shower Gel 200ML|200ML / 6.7OZ</t>
  </si>
  <si>
    <t>8411061081600</t>
  </si>
  <si>
    <t>Herrera for Men EDT 100ML</t>
  </si>
  <si>
    <t>Carolina Herrera|Herrera for Men EDT 100ML|100ML / 3.4OZ</t>
  </si>
  <si>
    <t>8411061996980</t>
  </si>
  <si>
    <t>Very Goodgirl EDP 30ML</t>
  </si>
  <si>
    <t>Carolina Herrera|Very Goodgirl EDP 30ML|30ML / 1OZ</t>
  </si>
  <si>
    <t>8411061996973</t>
  </si>
  <si>
    <t>Very Goodgirl EDP 50ML</t>
  </si>
  <si>
    <t>Carolina Herrera|Very Goodgirl EDP 50ML|50ML / 1.7OZ</t>
  </si>
  <si>
    <t>8411061995754</t>
  </si>
  <si>
    <t>Very Goodgirl EDP 80ML</t>
  </si>
  <si>
    <t>Carolina Herrera|Very Goodgirl EDP 80ML|80ML / 2.7OZ</t>
  </si>
  <si>
    <t>618131009450</t>
  </si>
  <si>
    <t>Carrera</t>
  </si>
  <si>
    <t>Classic Pour Homme EDT 100ML</t>
  </si>
  <si>
    <t>Carrera|Classic Pour Homme EDT 100ML|100ML / 3.4OZ</t>
  </si>
  <si>
    <t>618131008651</t>
  </si>
  <si>
    <t>Master 3 Piece M Set 100ML EDT + 200ML After Shave Lotions + 200ML Shower GeL</t>
  </si>
  <si>
    <t>Carrera|Master 3 Piece M Set 100ML EDT + 200ML After Shave Lotions + 200ML Shower GeL|</t>
  </si>
  <si>
    <t>3432240026804</t>
  </si>
  <si>
    <t>Cartier</t>
  </si>
  <si>
    <t>Baiser Volé Body Lotion 200ML</t>
  </si>
  <si>
    <t>Cartier|Baiser Volé Body Lotion 200ML|200ML / 6.7OZ</t>
  </si>
  <si>
    <t>3432240026750</t>
  </si>
  <si>
    <t>Baiser Volé EDP 100ML</t>
  </si>
  <si>
    <t>Cartier|Baiser Volé EDP 100ML|100ML / 3.4OZ</t>
  </si>
  <si>
    <t>3432240026774</t>
  </si>
  <si>
    <t>Baiser Volé EDP 30ML</t>
  </si>
  <si>
    <t>Cartier|Baiser Volé EDP 30ML|30ML / 1OZ</t>
  </si>
  <si>
    <t>3432240026767</t>
  </si>
  <si>
    <t>Baiser Volé EDP 50ML</t>
  </si>
  <si>
    <t>Cartier|Baiser Volé EDP 50ML|50ML / 1.7OZ</t>
  </si>
  <si>
    <t>3432240029492</t>
  </si>
  <si>
    <t>Baiser Volé Parfumed Body Creme 200ML</t>
  </si>
  <si>
    <t>Cartier|Baiser Volé Parfumed Body Creme 200ML|200ML / 6.7OZ</t>
  </si>
  <si>
    <t>3432240026798</t>
  </si>
  <si>
    <t>Baiser Volé Shower Gel 200ML</t>
  </si>
  <si>
    <t>Cartier|Baiser Volé Shower Gel 200ML|200ML / 6.7OZ</t>
  </si>
  <si>
    <t>3432240502209</t>
  </si>
  <si>
    <t>Carat EDP 100ML</t>
  </si>
  <si>
    <t>Cartier|Carat EDP 100ML|100ML / 3.4OZ</t>
  </si>
  <si>
    <t>3432240502223</t>
  </si>
  <si>
    <t>Carat EDP 30ML</t>
  </si>
  <si>
    <t>Cartier|Carat EDP 30ML|30ML / 1OZ</t>
  </si>
  <si>
    <t>3432240502193</t>
  </si>
  <si>
    <t>Carat EDP 50ML</t>
  </si>
  <si>
    <t>Cartier|Carat EDP 50ML|50ML / 1.7OZ</t>
  </si>
  <si>
    <t>3432240502476</t>
  </si>
  <si>
    <t>Carat HAIR AND BODY MIST 100ML</t>
  </si>
  <si>
    <t>Cartier|Carat HAIR AND BODY MIST 100ML|100ML / 3.4OZ</t>
  </si>
  <si>
    <t>3432240029263</t>
  </si>
  <si>
    <t>Déclaration D'un Soir EDT 100ML</t>
  </si>
  <si>
    <t>Cartier|Déclaration D'un Soir EDT 100ML|100ML / 3.4OZ</t>
  </si>
  <si>
    <t>3432240014382</t>
  </si>
  <si>
    <t>Déclaration Deodorant Spray 100ML</t>
  </si>
  <si>
    <t>Cartier|Déclaration Deodorant Spray 100ML|100ML / 3.4OZ</t>
  </si>
  <si>
    <t>3432240014412</t>
  </si>
  <si>
    <t>Déclaration Deodorant Stick 75GR</t>
  </si>
  <si>
    <t>Cartier|Déclaration Deodorant Stick 75GR|75GR</t>
  </si>
  <si>
    <t>3432240502131</t>
  </si>
  <si>
    <t>Déclaration EDT 100ML</t>
  </si>
  <si>
    <t>Cartier|Déclaration EDT 100ML|100ML / 3.4OZ</t>
  </si>
  <si>
    <t>3432240502100</t>
  </si>
  <si>
    <t>Déclaration EDT 150ML</t>
  </si>
  <si>
    <t>Cartier|Déclaration EDT 150ML|150ML / 5OZ</t>
  </si>
  <si>
    <t>3432240502124</t>
  </si>
  <si>
    <t>Déclaration EDT 30ML</t>
  </si>
  <si>
    <t>Cartier|Déclaration EDT 30ML|30ML / 1OZ</t>
  </si>
  <si>
    <t>3432240502117</t>
  </si>
  <si>
    <t>Déclaration EDT 50ML</t>
  </si>
  <si>
    <t>Cartier|Déclaration EDT 50ML|50ML / 1.7OZ</t>
  </si>
  <si>
    <t>3432240029171</t>
  </si>
  <si>
    <t>Déclaration Emulsion After Shave 100ML</t>
  </si>
  <si>
    <t>Cartier|Déclaration Emulsion After Shave 100ML|100ML / 3.4OZ</t>
  </si>
  <si>
    <t>3432240502087</t>
  </si>
  <si>
    <t>Déclaration Essence EDT 100ML</t>
  </si>
  <si>
    <t>Cartier|Déclaration Essence EDT 100ML|100ML / 3.4OZ</t>
  </si>
  <si>
    <t>3432240502094</t>
  </si>
  <si>
    <t>Déclaration Essence EDT 50ML</t>
  </si>
  <si>
    <t>Cartier|Déclaration Essence EDT 50ML|50ML / 1.7OZ</t>
  </si>
  <si>
    <t>3432240501875</t>
  </si>
  <si>
    <t>Déclaration PARFUM 100ML</t>
  </si>
  <si>
    <t>Cartier|Déclaration PARFUM 100ML|100ML / 3.4OZ</t>
  </si>
  <si>
    <t>3432240501868</t>
  </si>
  <si>
    <t>Déclaration PARFUM 50ML</t>
  </si>
  <si>
    <t>Cartier|Déclaration PARFUM 50ML|50ML / 1.7OZ</t>
  </si>
  <si>
    <t>3432240029157</t>
  </si>
  <si>
    <t>Déclaration Shower Gel 200ML</t>
  </si>
  <si>
    <t>Cartier|Déclaration Shower Gel 200ML|200ML / 6.7OZ</t>
  </si>
  <si>
    <t>3432240501141</t>
  </si>
  <si>
    <t>L'envol Non Rechargeable EDP 100ML</t>
  </si>
  <si>
    <t>Cartier|L'envol Non Rechargeable EDP 100ML|100ML / 3.4OZ</t>
  </si>
  <si>
    <t>3432240501134</t>
  </si>
  <si>
    <t>L'envol Non Rechargeable EDP 50ML</t>
  </si>
  <si>
    <t>Cartier|L'envol Non Rechargeable EDP 50ML|50ML / 1.7OZ</t>
  </si>
  <si>
    <t>3432240501042</t>
  </si>
  <si>
    <t>L'envol Non Rechargeable EDP 80ML</t>
  </si>
  <si>
    <t>Cartier|L'envol Non Rechargeable EDP 80ML|80ML / 2.7OZ</t>
  </si>
  <si>
    <t>3432240501462</t>
  </si>
  <si>
    <t>L'envol Non Rechargeable EDT 50ML</t>
  </si>
  <si>
    <t>Cartier|L'envol Non Rechargeable EDT 50ML|50ML / 1.7OZ</t>
  </si>
  <si>
    <t>3432240501455</t>
  </si>
  <si>
    <t>L'envol Non Rechargeable EDT 80ML</t>
  </si>
  <si>
    <t>Cartier|L'envol Non Rechargeable EDT 80ML|80ML / 2.7OZ</t>
  </si>
  <si>
    <t>3432240031976</t>
  </si>
  <si>
    <t>La Panthère Body Lotion 200ML</t>
  </si>
  <si>
    <t>Cartier|La Panthère Body Lotion 200ML|200ML / 6.7OZ</t>
  </si>
  <si>
    <t>3432240031952</t>
  </si>
  <si>
    <t>La Panthère DeoSpray 100ML</t>
  </si>
  <si>
    <t>Cartier|La Panthère DeoSpray 100ML|100ML / 3.4OZ</t>
  </si>
  <si>
    <t>3432240501363</t>
  </si>
  <si>
    <t>La Panthère Edition Soir EDP 50ML</t>
  </si>
  <si>
    <t>Cartier|La Panthère Edition Soir EDP 50ML|50ML / 1.7OZ</t>
  </si>
  <si>
    <t>3432240501103</t>
  </si>
  <si>
    <t>La Panthère Edition Soir EDP 75ML</t>
  </si>
  <si>
    <t>Cartier|La Panthère Edition Soir EDP 75ML|75ML / 2.5OZ</t>
  </si>
  <si>
    <t>3432240504340</t>
  </si>
  <si>
    <t>La Panthère EDP 25ML</t>
  </si>
  <si>
    <t>25ML / 0.84OZ</t>
  </si>
  <si>
    <t>Cartier|La Panthère EDP 25ML|25ML / 0.84OZ</t>
  </si>
  <si>
    <t>3432240031938</t>
  </si>
  <si>
    <t>La Panthère EDP 50ML</t>
  </si>
  <si>
    <t>Cartier|La Panthère EDP 50ML|50ML / 1.7OZ</t>
  </si>
  <si>
    <t>3432240031921</t>
  </si>
  <si>
    <t>La Panthère EDP 75ML</t>
  </si>
  <si>
    <t>Cartier|La Panthère EDP 75ML|75ML / 2.5OZ</t>
  </si>
  <si>
    <t>3432240500366</t>
  </si>
  <si>
    <t>La Panthère EDT 50ML</t>
  </si>
  <si>
    <t>Cartier|La Panthère EDT 50ML|50ML / 1.7OZ</t>
  </si>
  <si>
    <t>3432240500373</t>
  </si>
  <si>
    <t>La Panthère EDT 75ML</t>
  </si>
  <si>
    <t>Cartier|La Panthère EDT 75ML|75ML / 2.5OZ</t>
  </si>
  <si>
    <t>3432240504296</t>
  </si>
  <si>
    <t>La Panthère PARFUM 50ML</t>
  </si>
  <si>
    <t>Cartier|La Panthère PARFUM 50ML|50ML / 1.7OZ</t>
  </si>
  <si>
    <t>3432240504319</t>
  </si>
  <si>
    <t>La Panthère PARFUM 75ML</t>
  </si>
  <si>
    <t>Cartier|La Panthère PARFUM 75ML|75ML / 2.5OZ</t>
  </si>
  <si>
    <t>3432240515247</t>
  </si>
  <si>
    <t>La Panthère Parfumed Body Creme 200ML</t>
  </si>
  <si>
    <t>Cartier|La Panthère Parfumed Body Creme 200ML|200ML / 6.7OZ</t>
  </si>
  <si>
    <t>3432240031969</t>
  </si>
  <si>
    <t>La Panthère Shower Gel 200ML</t>
  </si>
  <si>
    <t>Cartier|La Panthère Shower Gel 200ML|200ML / 6.7OZ</t>
  </si>
  <si>
    <t>3432240005649</t>
  </si>
  <si>
    <t>Must EDT 100ML</t>
  </si>
  <si>
    <t>Cartier|Must EDT 100ML|100ML / 3.4OZ</t>
  </si>
  <si>
    <t>3432240005656</t>
  </si>
  <si>
    <t>Must EDT 50ML</t>
  </si>
  <si>
    <t>Cartier|Must EDT 50ML|50ML / 1.7OZ</t>
  </si>
  <si>
    <t>3432240500809</t>
  </si>
  <si>
    <t>Must PARFUM 50ML</t>
  </si>
  <si>
    <t>Cartier|Must PARFUM 50ML|50ML / 1.7OZ</t>
  </si>
  <si>
    <t>3432240033741</t>
  </si>
  <si>
    <t>Pasha Edition Noire EDT 100ML</t>
  </si>
  <si>
    <t>Cartier|Pasha Edition Noire EDT 100ML|100ML / 3.4OZ</t>
  </si>
  <si>
    <t>3432240500533</t>
  </si>
  <si>
    <t>Pasha Edition Noire EDT 150ML</t>
  </si>
  <si>
    <t>Cartier|Pasha Edition Noire EDT 150ML|150ML / 5OZ</t>
  </si>
  <si>
    <t>3432240500526</t>
  </si>
  <si>
    <t>Pasha Edition Noire EDT 50ML</t>
  </si>
  <si>
    <t>Cartier|Pasha Edition Noire EDT 50ML|50ML / 1.7OZ</t>
  </si>
  <si>
    <t>3432240500540</t>
  </si>
  <si>
    <t>Pasha Edition Noire Sans Deo Stick 75ML</t>
  </si>
  <si>
    <t>Cartier|Pasha Edition Noire Sans Deo Stick 75ML|75ML / 2.5OZ</t>
  </si>
  <si>
    <t>3432240500595</t>
  </si>
  <si>
    <t>Pasha Edition Noire Sport EDT 100ML</t>
  </si>
  <si>
    <t>Cartier|Pasha Edition Noire Sport EDT 100ML|100ML / 3.4OZ</t>
  </si>
  <si>
    <t>3432240500588</t>
  </si>
  <si>
    <t>Pasha Edition Noire Sport EDT 150ML</t>
  </si>
  <si>
    <t>Cartier|Pasha Edition Noire Sport EDT 150ML|150ML / 5OZ</t>
  </si>
  <si>
    <t>3432240500601</t>
  </si>
  <si>
    <t>Pasha Edition Noire Sport EDT 50ML</t>
  </si>
  <si>
    <t>Cartier|Pasha Edition Noire Sport EDT 50ML|50ML / 1.7OZ</t>
  </si>
  <si>
    <t>3432240000989</t>
  </si>
  <si>
    <t>Pasha EDT 100ML</t>
  </si>
  <si>
    <t>Cartier|Pasha EDT 100ML|100ML / 3.4OZ</t>
  </si>
  <si>
    <t>3432240000972</t>
  </si>
  <si>
    <t>Pasha EDT 50ML</t>
  </si>
  <si>
    <t>Cartier|Pasha EDT 50ML|50ML / 1.7OZ</t>
  </si>
  <si>
    <t>3432240502438</t>
  </si>
  <si>
    <t>Pasha Huile Visage Parfumee Edition Noire Facial Oil 30ML</t>
  </si>
  <si>
    <t>Cartier|Pasha Huile Visage Parfumee Edition Noire Facial Oil 30ML|30ML / 1OZ</t>
  </si>
  <si>
    <t>3432240504197</t>
  </si>
  <si>
    <t>Pasha Parfum 100ML</t>
  </si>
  <si>
    <t>Cartier|Pasha Parfum 100ML|100ML / 3.4OZ</t>
  </si>
  <si>
    <t>3432240504203</t>
  </si>
  <si>
    <t>Pasha Parfum 50ML</t>
  </si>
  <si>
    <t>Cartier|Pasha Parfum 50ML|50ML / 1.7OZ</t>
  </si>
  <si>
    <t>3432240003638</t>
  </si>
  <si>
    <t>Santos EDT 100ML</t>
  </si>
  <si>
    <t>Cartier|Santos EDT 100ML|100ML / 3.4OZ</t>
  </si>
  <si>
    <t>5050456522743</t>
  </si>
  <si>
    <t>Cerruti</t>
  </si>
  <si>
    <t>Cerruti 1881 EDT 100ML</t>
  </si>
  <si>
    <t>Cerruti|Cerruti 1881 EDT 100ML|100ML / 3.4OZ</t>
  </si>
  <si>
    <t>3145891236309</t>
  </si>
  <si>
    <t>Chanel</t>
  </si>
  <si>
    <t>Allure Homme Sport EDT 100ML</t>
  </si>
  <si>
    <t>Chanel|Allure Homme Sport EDT 100ML|100ML / 3.4OZ</t>
  </si>
  <si>
    <t>3145891073607</t>
  </si>
  <si>
    <t>Bleu De Chanel EDP 100ML</t>
  </si>
  <si>
    <t>Chanel|Bleu De Chanel EDP 100ML|100ML / 3.4OZ</t>
  </si>
  <si>
    <t>3145891074604</t>
  </si>
  <si>
    <t>Bleu De Chanel EDT 100ML</t>
  </si>
  <si>
    <t>Chanel|Bleu De Chanel EDT 100ML|100ML / 3.4OZ</t>
  </si>
  <si>
    <t>3145891165203</t>
  </si>
  <si>
    <t>Coco Mademoiselle EDP 100ML</t>
  </si>
  <si>
    <t>Chanel|Coco Mademoiselle EDP 100ML|100ML / 3.4OZ</t>
  </si>
  <si>
    <t>3145891195309-T</t>
  </si>
  <si>
    <t>No 19 EDP 100ML</t>
  </si>
  <si>
    <t>Chanel|No 19 EDP 100ML|100ML / 3.4OZ</t>
  </si>
  <si>
    <t>3614228434980</t>
  </si>
  <si>
    <t>Chloe</t>
  </si>
  <si>
    <t>Chloe EDP 5ML + Chloe EDT 5ML + Nomade EDP 5ML + Nomade EDT 5ML</t>
  </si>
  <si>
    <t>Chloe|Chloe EDP 5ML + Chloe EDT 5ML + Nomade EDP 5ML + Nomade EDT 5ML|</t>
  </si>
  <si>
    <t>7640177360106</t>
  </si>
  <si>
    <t>Chopard</t>
  </si>
  <si>
    <t>Amber Malaki EDP 80ML</t>
  </si>
  <si>
    <t>Chopard|Amber Malaki EDP 80ML|80ML / 2.7OZ</t>
  </si>
  <si>
    <t>7640177362124</t>
  </si>
  <si>
    <t>Bigaradia EDP 100ML</t>
  </si>
  <si>
    <t>Chopard|Bigaradia EDP 100ML|100ML / 3.4OZ</t>
  </si>
  <si>
    <t>7640177362117</t>
  </si>
  <si>
    <t>Bigaradia EDP 40ML</t>
  </si>
  <si>
    <t>Chopard|Bigaradia EDP 40ML|40ML / 1.35OZ</t>
  </si>
  <si>
    <t>7640177362049</t>
  </si>
  <si>
    <t>Felicia Roses EDP 100ML</t>
  </si>
  <si>
    <t>Chopard|Felicia Roses EDP 100ML|100ML / 3.4OZ</t>
  </si>
  <si>
    <t>7640177362032</t>
  </si>
  <si>
    <t>Felicia Roses EDP 40ML</t>
  </si>
  <si>
    <t>Chopard|Felicia Roses EDP 40ML|40ML / 1.35OZ</t>
  </si>
  <si>
    <t>7640177366504</t>
  </si>
  <si>
    <t>Happy Spirit EDP 75ML</t>
  </si>
  <si>
    <t>Chopard|Happy Spirit EDP 75ML|75ML / 2.5OZ</t>
  </si>
  <si>
    <t>7640177362018</t>
  </si>
  <si>
    <t>Lemon Dulci EDP 100ML</t>
  </si>
  <si>
    <t>Chopard|Lemon Dulci EDP 100ML|100ML / 3.4OZ</t>
  </si>
  <si>
    <t>7640177362001</t>
  </si>
  <si>
    <t>Lemon Dulci EDP 40ML</t>
  </si>
  <si>
    <t>Chopard|Lemon Dulci EDP 40ML|40ML / 1.35OZ</t>
  </si>
  <si>
    <t>7640177363183</t>
  </si>
  <si>
    <t>Love Chopard EDP 100ML</t>
  </si>
  <si>
    <t>Chopard|Love Chopard EDP 100ML|100ML / 3.4OZ</t>
  </si>
  <si>
    <t>7640177360083</t>
  </si>
  <si>
    <t>Oud Malaki EDP 80ML</t>
  </si>
  <si>
    <t>Chopard|Oud Malaki EDP 80ML|80ML / 2.7OZ</t>
  </si>
  <si>
    <t>7640177366313</t>
  </si>
  <si>
    <t>Pink Wish EDT 75ML</t>
  </si>
  <si>
    <t>Chopard|Pink Wish EDT 75ML|75ML / 2.5OZ</t>
  </si>
  <si>
    <t>7640177360120</t>
  </si>
  <si>
    <t>Rose Malaki EDP 80ML</t>
  </si>
  <si>
    <t>Chopard|Rose Malaki EDP 80ML|80ML / 2.7OZ</t>
  </si>
  <si>
    <t>7640177366191</t>
  </si>
  <si>
    <t>Wish EDP 75ML</t>
  </si>
  <si>
    <t>Chopard|Wish EDP 75ML|75ML / 2.5OZ</t>
  </si>
  <si>
    <t>7640177366207</t>
  </si>
  <si>
    <t>Wish EDP Tester 75ML</t>
  </si>
  <si>
    <t>Chopard|Wish EDP Tester 75ML|75ML / 2.5OZ</t>
  </si>
  <si>
    <t>652638007427</t>
  </si>
  <si>
    <t>Clive Christian</t>
  </si>
  <si>
    <t>Around the World 4*7.5ML</t>
  </si>
  <si>
    <t>7.5ML / 0.25OZ</t>
  </si>
  <si>
    <t>Clive Christian|Around the World 4*7.5ML|7.5ML / 0.25OZ</t>
  </si>
  <si>
    <t>652638005522</t>
  </si>
  <si>
    <t>Chasing the Dragon Euphoric 75ML</t>
  </si>
  <si>
    <t>Clive Christian|Chasing the Dragon Euphoric 75ML|75ML / 2.5OZ</t>
  </si>
  <si>
    <t>652638005539</t>
  </si>
  <si>
    <t>Chasing the Dragon Hypnotic 75ML</t>
  </si>
  <si>
    <t>Clive Christian|Chasing the Dragon Hypnotic 75ML|75ML / 2.5OZ</t>
  </si>
  <si>
    <t>65263800740</t>
  </si>
  <si>
    <t>Discovery Icons  4*7.5ML</t>
  </si>
  <si>
    <t>Clive Christian|Discovery Icons  4*7.5ML|7.5ML / 0.25OZ</t>
  </si>
  <si>
    <t>652638005546</t>
  </si>
  <si>
    <t>Jump Up and Kiss Me Ecstatic 75ML</t>
  </si>
  <si>
    <t>Clive Christian|Jump Up and Kiss Me Ecstatic 75ML|75ML / 2.5OZ</t>
  </si>
  <si>
    <t>652638005553</t>
  </si>
  <si>
    <t>Jump Up and Kiss Me Hedonistic 75ML</t>
  </si>
  <si>
    <t>Clive Christian|Jump Up and Kiss Me Hedonistic 75ML|75ML / 2.5OZ</t>
  </si>
  <si>
    <t>652638004327</t>
  </si>
  <si>
    <t>Noble Collection VII Cosmos Flower 50ML</t>
  </si>
  <si>
    <t>Clive Christian|Noble Collection VII Cosmos Flower 50ML|50ML / 1.7OZ</t>
  </si>
  <si>
    <t>652638004334</t>
  </si>
  <si>
    <t>Noble Collection VII Rock Rose 50ML</t>
  </si>
  <si>
    <t>Clive Christian|Noble Collection VII Rock Rose 50ML|50ML / 1.7OZ</t>
  </si>
  <si>
    <t>Noble Collection VII Rock Rose Travel Refill Vials 3*7.5ML</t>
  </si>
  <si>
    <t>652638004358</t>
  </si>
  <si>
    <t>Noble Collection VIII Immortelle 50ML</t>
  </si>
  <si>
    <t>Clive Christian|Noble Collection VIII Immortelle 50ML|50ML / 1.7OZ</t>
  </si>
  <si>
    <t>652638004341</t>
  </si>
  <si>
    <t>Noble Collection VIII Magnolia 50ML</t>
  </si>
  <si>
    <t>Clive Christian|Noble Collection VIII Magnolia 50ML|50ML / 1.7OZ</t>
  </si>
  <si>
    <t>652638005645</t>
  </si>
  <si>
    <t>Noble Collection XVII Coriander 50ML</t>
  </si>
  <si>
    <t>Clive Christian|Noble Collection XVII Coriander 50ML|50ML / 1.7OZ</t>
  </si>
  <si>
    <t>652638005638</t>
  </si>
  <si>
    <t>Noble Collection XVII Siberian Pine 50ML</t>
  </si>
  <si>
    <t>Clive Christian|Noble Collection XVII Siberian Pine 50ML|50ML / 1.7OZ</t>
  </si>
  <si>
    <t>652638006222</t>
  </si>
  <si>
    <t>Noble Collection XX Papyrus 50ML</t>
  </si>
  <si>
    <t>Clive Christian|Noble Collection XX Papyrus 50ML|50ML / 1.7OZ</t>
  </si>
  <si>
    <t>652638006208</t>
  </si>
  <si>
    <t>Noble Collection XX Water Lily 50ML</t>
  </si>
  <si>
    <t>Clive Christian|Noble Collection XX Water Lily 50ML|50ML / 1.7OZ</t>
  </si>
  <si>
    <t>652638004280</t>
  </si>
  <si>
    <t>Noble Collection XXI Cypress 50ML</t>
  </si>
  <si>
    <t>Clive Christian|Noble Collection XXI Cypress 50ML|50ML / 1.7OZ</t>
  </si>
  <si>
    <t>652638004273</t>
  </si>
  <si>
    <t>Noble Collection XXI Vanilla Orchid 50ML</t>
  </si>
  <si>
    <t>Clive Christian|Noble Collection XXI Vanilla Orchid 50ML|50ML / 1.7OZ</t>
  </si>
  <si>
    <t>652638004013</t>
  </si>
  <si>
    <t>Original Collection 1872 Women  100ML</t>
  </si>
  <si>
    <t>Clive Christian|Original Collection 1872 Women  100ML|100ML / 3.4OZ</t>
  </si>
  <si>
    <t>652638004044</t>
  </si>
  <si>
    <t>Original Collection 1872 Men 100ML</t>
  </si>
  <si>
    <t>Clive Christian|Original Collection 1872 Men 100ML|100ML / 3.4OZ</t>
  </si>
  <si>
    <t>652638003993</t>
  </si>
  <si>
    <t>Original Collection 1872 Women 30ML</t>
  </si>
  <si>
    <t>Clive Christian|Original Collection 1872 Women 30ML|30ML / 1OZ</t>
  </si>
  <si>
    <t>652638 004020</t>
  </si>
  <si>
    <t>Original Collection 1872 Men 30ML</t>
  </si>
  <si>
    <t>Clive Christian|Original Collection 1872 Men 30ML|30ML / 1OZ</t>
  </si>
  <si>
    <t>652638004006</t>
  </si>
  <si>
    <t>Original Collection 1872 Women 50ML</t>
  </si>
  <si>
    <t>Clive Christian|Original Collection 1872 Women 50ML|50ML / 1.7OZ</t>
  </si>
  <si>
    <t>652638004037</t>
  </si>
  <si>
    <t>Original Collection 1872 Men 50ML</t>
  </si>
  <si>
    <t>Clive Christian|Original Collection 1872 Men 50ML|50ML / 1.7OZ</t>
  </si>
  <si>
    <t>652638006796</t>
  </si>
  <si>
    <t>Original Collection 1872 Travel Refill Vials Women 3*7.5ML</t>
  </si>
  <si>
    <t>Clive Christian|Original Collection 1872 Travel Refill Vials Women 3*7.5ML|7.5ML / 0.25OZ</t>
  </si>
  <si>
    <t>652638004112</t>
  </si>
  <si>
    <t>Original Collection No1 Women 30ML</t>
  </si>
  <si>
    <t>Clive Christian|Original Collection No1 Women 30ML|30ML / 1OZ</t>
  </si>
  <si>
    <t>652638007441</t>
  </si>
  <si>
    <t>Original Collection No1 Men 30ML</t>
  </si>
  <si>
    <t>Clive Christian|Original Collection No1 Men 30ML|30ML / 1OZ</t>
  </si>
  <si>
    <t>652638004129</t>
  </si>
  <si>
    <t>Original Collection No1 Women 50ML</t>
  </si>
  <si>
    <t>Clive Christian|Original Collection No1 Women 50ML|50ML / 1.7OZ</t>
  </si>
  <si>
    <t>652638004143</t>
  </si>
  <si>
    <t>Original Collection No1 Men 50ML</t>
  </si>
  <si>
    <t>Clive Christian|Original Collection No1 Men 50ML|50ML / 1.7OZ</t>
  </si>
  <si>
    <t>652638006918</t>
  </si>
  <si>
    <t>Original Collection Travellers Set Men 3*10ML</t>
  </si>
  <si>
    <t>10ML / 0.3OZ</t>
  </si>
  <si>
    <t>Miniature</t>
  </si>
  <si>
    <t>Clive Christian|Original Collection Travellers Set Men 3*10ML|10ML / 0.3OZ</t>
  </si>
  <si>
    <t>652638007496</t>
  </si>
  <si>
    <t>Original Collection Women 100ML</t>
  </si>
  <si>
    <t>Clive Christian|Original Collection Women 100ML|100ML / 3.4OZ</t>
  </si>
  <si>
    <t>652638010274</t>
  </si>
  <si>
    <t>Original Collection Men 100ML</t>
  </si>
  <si>
    <t>Clive Christian|Original Collection Men 100ML|100ML / 3.4OZ</t>
  </si>
  <si>
    <t>652638003078</t>
  </si>
  <si>
    <t>Original Collection Women 30ML</t>
  </si>
  <si>
    <t>Clive Christian|Original Collection Women 30ML|30ML / 1OZ</t>
  </si>
  <si>
    <t>652638004082</t>
  </si>
  <si>
    <t>Original Collection Men 30ML</t>
  </si>
  <si>
    <t>Clive Christian|Original Collection Men 30ML|30ML / 1OZ</t>
  </si>
  <si>
    <t>652638004068</t>
  </si>
  <si>
    <t>Original Collection Women 50ML</t>
  </si>
  <si>
    <t>Clive Christian|Original Collection Women 50ML|50ML / 1.7OZ</t>
  </si>
  <si>
    <t>652638004099</t>
  </si>
  <si>
    <t>Original Collection Men 50ML</t>
  </si>
  <si>
    <t>Clive Christian|Original Collection Men 50ML|50ML / 1.7OZ</t>
  </si>
  <si>
    <t>652638007397</t>
  </si>
  <si>
    <t>Female Original Collection X Travel Refill Vials 3*7.5ML</t>
  </si>
  <si>
    <t>Clive Christian|Female Original Collection X Travel Refill Vials 3*7.5ML|7.5ML / 0.25OZ</t>
  </si>
  <si>
    <t>652638004549</t>
  </si>
  <si>
    <t>Private Collection C Green Flora 100ML</t>
  </si>
  <si>
    <t>Clive Christian|Private Collection C Green Flora 100ML|100ML / 3.4OZ</t>
  </si>
  <si>
    <t>652638004532</t>
  </si>
  <si>
    <t>Private Collection C Green Flora 50ML</t>
  </si>
  <si>
    <t>Clive Christian|Private Collection C Green Flora 50ML|50ML / 1.7OZ</t>
  </si>
  <si>
    <t>652638004563</t>
  </si>
  <si>
    <t>Private Collection C Woody Leather 100ML</t>
  </si>
  <si>
    <t>Clive Christian|Private Collection C Woody Leather 100ML|100ML / 3.4OZ</t>
  </si>
  <si>
    <t>652638004556</t>
  </si>
  <si>
    <t>Private Collection C Woody Leather 50ML</t>
  </si>
  <si>
    <t>Clive Christian|Private Collection C Woody Leather 50ML|50ML / 1.7OZ</t>
  </si>
  <si>
    <t>652638006178</t>
  </si>
  <si>
    <t>Private Collection C Woody Leather Travel Refill Vials 3*7.5ML</t>
  </si>
  <si>
    <t>Clive Christian|Private Collection C Woody Leather Travel Refill Vials 3*7.5ML|7.5ML / 0.25OZ</t>
  </si>
  <si>
    <t>652638004679</t>
  </si>
  <si>
    <t>Private Collection E Gourmande Oriental 50ML</t>
  </si>
  <si>
    <t>Clive Christian|Private Collection E Gourmande Oriental 50ML|50ML / 1.7OZ</t>
  </si>
  <si>
    <t>652638004655</t>
  </si>
  <si>
    <t>Private Collection E Green Fougere 50ML</t>
  </si>
  <si>
    <t>Clive Christian|Private Collection E Green Fougere 50ML|50ML / 1.7OZ</t>
  </si>
  <si>
    <t>652638004716</t>
  </si>
  <si>
    <t>Private Collection I Amber Oriental 50ML</t>
  </si>
  <si>
    <t>Clive Christian|Private Collection I Amber Oriental 50ML|50ML / 1.7OZ</t>
  </si>
  <si>
    <t>652638004693</t>
  </si>
  <si>
    <t>Private Collection I Woody Floral 50ML</t>
  </si>
  <si>
    <t>Clive Christian|Private Collection I Woody Floral 50ML|50ML / 1.7OZ</t>
  </si>
  <si>
    <t>652638004570</t>
  </si>
  <si>
    <t>Private Collection L Floral Chypre 50ML</t>
  </si>
  <si>
    <t>Clive Christian|Private Collection L Floral Chypre 50ML|50ML / 1.7OZ</t>
  </si>
  <si>
    <t>652638004594</t>
  </si>
  <si>
    <t>Private Collection L Woody Oriental 50ML</t>
  </si>
  <si>
    <t>Clive Christian|Private Collection L Woody Oriental 50ML|50ML / 1.7OZ</t>
  </si>
  <si>
    <t>Private Collection Travellers Set Female 5*10ML</t>
  </si>
  <si>
    <t>Private Collection Travellers Set Male 5*10ML</t>
  </si>
  <si>
    <t>652638004631</t>
  </si>
  <si>
    <t>Private Collection V Amber Fougere 50ML</t>
  </si>
  <si>
    <t>Clive Christian|Private Collection V Amber Fougere 50ML|50ML / 1.7OZ</t>
  </si>
  <si>
    <t>652638004617</t>
  </si>
  <si>
    <t>Private Collection V Fruity Floral 50ML</t>
  </si>
  <si>
    <t>Clive Christian|Private Collection V Fruity Floral 50ML|50ML / 1.7OZ</t>
  </si>
  <si>
    <t>652638005560</t>
  </si>
  <si>
    <t>Vision In a Dream Mesmeric 75ML</t>
  </si>
  <si>
    <t>Clive Christian|Vision In a Dream Mesmeric 75ML|75ML / 2.5OZ</t>
  </si>
  <si>
    <t>652638005577</t>
  </si>
  <si>
    <t>Vision In a Dream Psychedelic 75ML</t>
  </si>
  <si>
    <t>Clive Christian|Vision In a Dream Psychedelic 75ML|75ML / 2.5OZ</t>
  </si>
  <si>
    <t>3386460086325</t>
  </si>
  <si>
    <t>Coach</t>
  </si>
  <si>
    <t>Coach New York EDT 100ML</t>
  </si>
  <si>
    <t>Coach|Coach New York EDT 100ML|100ML / 3.4OZ</t>
  </si>
  <si>
    <t>3386460096867</t>
  </si>
  <si>
    <t>Coach Platinum EDP 100ML</t>
  </si>
  <si>
    <t>Coach|Coach Platinum EDP 100ML|100ML / 3.4OZ</t>
  </si>
  <si>
    <t>3508441001473</t>
  </si>
  <si>
    <t>Creed</t>
  </si>
  <si>
    <t>Aberdeen Lavander EDP 100ML</t>
  </si>
  <si>
    <t>Creed|Aberdeen Lavander EDP 100ML|100ML / 3.4OZ</t>
  </si>
  <si>
    <t>3508443500103</t>
  </si>
  <si>
    <t>Acier-Aluminium EDT 250ML</t>
  </si>
  <si>
    <t>Creed|Acier-Aluminium EDT 250ML|250ML / 8.45OZ</t>
  </si>
  <si>
    <t>3508441103634</t>
  </si>
  <si>
    <t>Acqua Fiorentina EDP 30ML</t>
  </si>
  <si>
    <t>Creed|Acqua Fiorentina EDP 30ML|30ML / 1OZ</t>
  </si>
  <si>
    <t>3508441104631</t>
  </si>
  <si>
    <t>Acqua Fiorentina EDP 75ML</t>
  </si>
  <si>
    <t>Creed|Acqua Fiorentina EDP 75ML|75ML / 2.5OZ</t>
  </si>
  <si>
    <t>3508441001442</t>
  </si>
  <si>
    <t>Acqua Originale Asian Green Tea EDP 100ML</t>
  </si>
  <si>
    <t>Creed|Acqua Originale Asian Green Tea EDP 100ML|100ML / 3.4OZ</t>
  </si>
  <si>
    <t>3508441001466</t>
  </si>
  <si>
    <t>Acqua Originale Iris Tubereuse EDP 100ML</t>
  </si>
  <si>
    <t>Creed|Acqua Originale Iris Tubereuse EDP 100ML|100ML / 3.4OZ</t>
  </si>
  <si>
    <t>3508441001275</t>
  </si>
  <si>
    <t>Aventus Cologne EDP 100ML</t>
  </si>
  <si>
    <t>Creed|Aventus Cologne EDP 100ML|100ML / 3.4OZ</t>
  </si>
  <si>
    <t>3508441001268</t>
  </si>
  <si>
    <t>Aventus Cologne EDP 50ML</t>
  </si>
  <si>
    <t>Creed|Aventus Cologne EDP 50ML|50ML / 1.7OZ</t>
  </si>
  <si>
    <t>3508441001114</t>
  </si>
  <si>
    <t>Aventus EDP 100ML</t>
  </si>
  <si>
    <t>Creed|Aventus EDP 100ML|100ML / 3.4OZ</t>
  </si>
  <si>
    <t>3508442502429</t>
  </si>
  <si>
    <t>Aventus EDP 250ML</t>
  </si>
  <si>
    <t>Creed|Aventus EDP 250ML|250ML / 8.45OZ</t>
  </si>
  <si>
    <t>3508445002421</t>
  </si>
  <si>
    <t>Aventus EDP 500ML</t>
  </si>
  <si>
    <t>Creed|Aventus EDP 500ML|500ML / 16.9OZ</t>
  </si>
  <si>
    <t>3508440505118</t>
  </si>
  <si>
    <t>Aventus EDP 50ML</t>
  </si>
  <si>
    <t>Creed|Aventus EDP 50ML|50ML / 1.7OZ</t>
  </si>
  <si>
    <t>3508441103665</t>
  </si>
  <si>
    <t>Aventus for Her EDP 30ML</t>
  </si>
  <si>
    <t>Creed|Aventus for Her EDP 30ML|30ML / 1OZ</t>
  </si>
  <si>
    <t>3508441104662</t>
  </si>
  <si>
    <t>Aventus for Her EDP 75ML</t>
  </si>
  <si>
    <t>Creed|Aventus for Her EDP 75ML|75ML / 2.5OZ</t>
  </si>
  <si>
    <t>3508441001008</t>
  </si>
  <si>
    <t>Bois du Portugal EDP 100ML</t>
  </si>
  <si>
    <t>Creed|Bois du Portugal EDP 100ML|100ML / 3.4OZ</t>
  </si>
  <si>
    <t>3508440505002</t>
  </si>
  <si>
    <t>Bois du Portugal EDP 50ML</t>
  </si>
  <si>
    <t>Creed|Bois du Portugal EDP 50ML|50ML / 1.7OZ</t>
  </si>
  <si>
    <t>3508441001459</t>
  </si>
  <si>
    <t>Cedre Blanc EDP 100ML</t>
  </si>
  <si>
    <t>Creed|Cedre Blanc EDP 100ML|100ML / 3.4OZ</t>
  </si>
  <si>
    <t>3508441001015</t>
  </si>
  <si>
    <t>Erolfa EDP 100ML</t>
  </si>
  <si>
    <t>Creed|Erolfa EDP 100ML|100ML / 3.4OZ</t>
  </si>
  <si>
    <t>3508440505019</t>
  </si>
  <si>
    <t>Erolfa EDP 50ML</t>
  </si>
  <si>
    <t>Creed|Erolfa EDP 50ML|50ML / 1.7OZ</t>
  </si>
  <si>
    <t>3508441104501</t>
  </si>
  <si>
    <t>Fantasia de Fleurs EDP 75ML</t>
  </si>
  <si>
    <t>Creed|Fantasia de Fleurs EDP 75ML|75ML / 2.5OZ</t>
  </si>
  <si>
    <t>3508442502764</t>
  </si>
  <si>
    <t>Fleur de Rose Bulgare EDP 250ML</t>
  </si>
  <si>
    <t>Creed|Fleur de Rose Bulgare EDP 250ML|250ML / 8.45OZ</t>
  </si>
  <si>
    <t>3508441104174</t>
  </si>
  <si>
    <t>Fleurissimo EDP 75ML</t>
  </si>
  <si>
    <t>Creed|Fleurissimo EDP 75ML|75ML / 2.5OZ</t>
  </si>
  <si>
    <t>3508441104518</t>
  </si>
  <si>
    <t>Fleurs de Bulgarie EDP 75ML</t>
  </si>
  <si>
    <t>Creed|Fleurs de Bulgarie EDP 75ML|75ML / 2.5OZ</t>
  </si>
  <si>
    <t>3508441103658</t>
  </si>
  <si>
    <t>Fleurs de Gardenia EDP 30ML</t>
  </si>
  <si>
    <t>Creed|Fleurs de Gardenia EDP 30ML|30ML / 1OZ</t>
  </si>
  <si>
    <t>3508441104655</t>
  </si>
  <si>
    <t>Fleurs de Gardenia EDP 75ML</t>
  </si>
  <si>
    <t>Creed|Fleurs de Gardenia EDP 75ML|75ML / 2.5OZ</t>
  </si>
  <si>
    <t>3508441001022</t>
  </si>
  <si>
    <t>Green Irish Tweed EDP 100ML</t>
  </si>
  <si>
    <t>Creed|Green Irish Tweed EDP 100ML|100ML / 3.4OZ</t>
  </si>
  <si>
    <t>3508440505026</t>
  </si>
  <si>
    <t>Green Irish Tweed EDP 50ML</t>
  </si>
  <si>
    <t>Creed|Green Irish Tweed EDP 50ML|50ML / 1.7OZ</t>
  </si>
  <si>
    <t>3508441001084</t>
  </si>
  <si>
    <t>Himalaya EDP 100ML</t>
  </si>
  <si>
    <t>Creed|Himalaya EDP 100ML|100ML / 3.4OZ</t>
  </si>
  <si>
    <t>3508440505088</t>
  </si>
  <si>
    <t>Himalaya EDP 50ML</t>
  </si>
  <si>
    <t>Creed|Himalaya EDP 50ML|50ML / 1.7OZ</t>
  </si>
  <si>
    <t>3508441104396</t>
  </si>
  <si>
    <t>Himalaya EDP 75ML</t>
  </si>
  <si>
    <t>Creed|Himalaya EDP 75ML|75ML / 2.5OZ</t>
  </si>
  <si>
    <t>3508441104549</t>
  </si>
  <si>
    <t>Jasmin Imperatrice Eugenie EDP 75ML</t>
  </si>
  <si>
    <t>Creed|Jasmin Imperatrice Eugenie EDP 75ML|75ML / 2.5OZ</t>
  </si>
  <si>
    <t>3508441104600</t>
  </si>
  <si>
    <t>Love in Black EDP 75ML</t>
  </si>
  <si>
    <t>Creed|Love in Black EDP 75ML|75ML / 2.5OZ</t>
  </si>
  <si>
    <t>3508441104617</t>
  </si>
  <si>
    <t>Love in White EDP 75ML</t>
  </si>
  <si>
    <t>Creed|Love in White EDP 75ML|75ML / 2.5OZ</t>
  </si>
  <si>
    <t>3508440506955</t>
  </si>
  <si>
    <t>Love in White For Summer EDP 75ML</t>
  </si>
  <si>
    <t>Creed|Love in White For Summer EDP 75ML|75ML / 2.5OZ</t>
  </si>
  <si>
    <t>3508441001039</t>
  </si>
  <si>
    <t>Millesime Imperial EDP 100ML</t>
  </si>
  <si>
    <t>Creed|Millesime Imperial EDP 100ML|100ML / 3.4OZ</t>
  </si>
  <si>
    <t>3508440505033</t>
  </si>
  <si>
    <t>Millesime Imperial EDP 50ML</t>
  </si>
  <si>
    <t>Creed|Millesime Imperial EDP 50ML|50ML / 1.7OZ</t>
  </si>
  <si>
    <t>3508441001046</t>
  </si>
  <si>
    <t>Neroli Sauvage EDP 100ML</t>
  </si>
  <si>
    <t>Creed|Neroli Sauvage EDP 100ML|100ML / 3.4OZ</t>
  </si>
  <si>
    <t>3508440505040</t>
  </si>
  <si>
    <t>Neroli Sauvage EDP 50ML</t>
  </si>
  <si>
    <t>Creed|Neroli Sauvage EDP 50ML|50ML / 1.7OZ</t>
  </si>
  <si>
    <t>3508441104341</t>
  </si>
  <si>
    <t>Neroli Sauvage EDP 75ML</t>
  </si>
  <si>
    <t>Creed|Neroli Sauvage EDP 75ML|75ML / 2.5OZ</t>
  </si>
  <si>
    <t>3508441106345</t>
  </si>
  <si>
    <t>Neroli Sauvage EDP120ML</t>
  </si>
  <si>
    <t>120ML / 4OZ</t>
  </si>
  <si>
    <t>Creed|Neroli Sauvage EDP120ML|120ML / 4OZ</t>
  </si>
  <si>
    <t>3508441001107</t>
  </si>
  <si>
    <t>Original Santal EDP 100ML</t>
  </si>
  <si>
    <t>Creed|Original Santal EDP 100ML|100ML / 3.4OZ</t>
  </si>
  <si>
    <t>3508440505101</t>
  </si>
  <si>
    <t>Original Santal EDP 50ML</t>
  </si>
  <si>
    <t>Creed|Original Santal EDP 50ML|50ML / 1.7OZ</t>
  </si>
  <si>
    <t>3508441104419</t>
  </si>
  <si>
    <t>Original santal EDP 75ML</t>
  </si>
  <si>
    <t>Creed|Original santal EDP 75ML|75ML / 2.5OZ</t>
  </si>
  <si>
    <t>3508441001091</t>
  </si>
  <si>
    <t>Original Vetiver EDP 100ML</t>
  </si>
  <si>
    <t>Creed|Original Vetiver EDP 100ML|100ML / 3.4OZ</t>
  </si>
  <si>
    <t>3508440505095</t>
  </si>
  <si>
    <t>Original Vetiver EDP 50ML</t>
  </si>
  <si>
    <t>Creed|Original Vetiver EDP 50ML|50ML / 1.7OZ</t>
  </si>
  <si>
    <t>3508441001954</t>
  </si>
  <si>
    <t>Pour Enfants EDP 100ML</t>
  </si>
  <si>
    <t>Creed|Pour Enfants EDP 100ML|100ML / 3.4OZ</t>
  </si>
  <si>
    <t>3508441001145</t>
  </si>
  <si>
    <t>Royal Mayfair EDP 100ML</t>
  </si>
  <si>
    <t>Creed|Royal Mayfair EDP 100ML|100ML / 3.4OZ</t>
  </si>
  <si>
    <t>3508441103818</t>
  </si>
  <si>
    <t>Royal Mayfair EDP 30ML</t>
  </si>
  <si>
    <t>Creed|Royal Mayfair EDP 30ML|30ML / 1OZ</t>
  </si>
  <si>
    <t>3508440505149</t>
  </si>
  <si>
    <t>Royal Mayfair EDP 50ML</t>
  </si>
  <si>
    <t>Creed|Royal Mayfair EDP 50ML|50ML / 1.7OZ</t>
  </si>
  <si>
    <t>3508441001121</t>
  </si>
  <si>
    <t>Royal Oud EDP 100ML</t>
  </si>
  <si>
    <t>Creed|Royal Oud EDP 100ML|100ML / 3.4OZ</t>
  </si>
  <si>
    <t>3508441106437</t>
  </si>
  <si>
    <t>Royal Oud EDP 120ML</t>
  </si>
  <si>
    <t>Creed|Royal Oud EDP 120ML|120ML / 4OZ</t>
  </si>
  <si>
    <t>3508440505125</t>
  </si>
  <si>
    <t>Royal Oud EDP 50ML</t>
  </si>
  <si>
    <t>Creed|Royal Oud EDP 50ML|50ML / 1.7OZ</t>
  </si>
  <si>
    <t>3508441104433</t>
  </si>
  <si>
    <t>Royal Oud EDP 75ML</t>
  </si>
  <si>
    <t>Creed|Royal Oud EDP 75ML|75ML / 2.5OZ</t>
  </si>
  <si>
    <t>3508441103641</t>
  </si>
  <si>
    <t>Royal Princess Oud EDP 30ML</t>
  </si>
  <si>
    <t>Creed|Royal Princess Oud EDP 30ML|30ML / 1OZ</t>
  </si>
  <si>
    <t>3508441104648</t>
  </si>
  <si>
    <t>Royal Princess Oud EDP 75ML</t>
  </si>
  <si>
    <t>Creed|Royal Princess Oud EDP 75ML|75ML / 2.5OZ</t>
  </si>
  <si>
    <t>3508441001060</t>
  </si>
  <si>
    <t>Royal Water EDP 100ML</t>
  </si>
  <si>
    <t>Creed|Royal Water EDP 100ML|100ML / 3.4OZ</t>
  </si>
  <si>
    <t>3508445002360</t>
  </si>
  <si>
    <t>Royal Water EDP 500ML</t>
  </si>
  <si>
    <t>Creed|Royal Water EDP 500ML|500ML / 16.9OZ</t>
  </si>
  <si>
    <t>3508440505064</t>
  </si>
  <si>
    <t>Royal Water EDP 50ML</t>
  </si>
  <si>
    <t>Creed|Royal Water EDP 50ML|50ML / 1.7OZ</t>
  </si>
  <si>
    <t>3508441104365</t>
  </si>
  <si>
    <t>Royal Water EDP 75ML</t>
  </si>
  <si>
    <t>Creed|Royal Water EDP 75ML|75ML / 2.5OZ</t>
  </si>
  <si>
    <t>3508442502795</t>
  </si>
  <si>
    <t>Selection Verte EDP 250ML</t>
  </si>
  <si>
    <t>Creed|Selection Verte EDP 250ML|250ML / 8.45OZ</t>
  </si>
  <si>
    <t>3508441001053</t>
  </si>
  <si>
    <t>Silver Mountain Water EDP 100ML</t>
  </si>
  <si>
    <t>Creed|Silver Mountain Water EDP 100ML|100ML / 3.4OZ</t>
  </si>
  <si>
    <t>3508440505057</t>
  </si>
  <si>
    <t>Silver Mountain Water EDP 50ML</t>
  </si>
  <si>
    <t>Creed|Silver Mountain Water EDP 50ML|50ML / 1.7OZ</t>
  </si>
  <si>
    <t>3508441104563</t>
  </si>
  <si>
    <t>Spring Flower EDP 75ML</t>
  </si>
  <si>
    <t>Creed|Spring Flower EDP 75ML|75ML / 2.5OZ</t>
  </si>
  <si>
    <t>3508441001077</t>
  </si>
  <si>
    <t>Tabarome EDP 100ML</t>
  </si>
  <si>
    <t>Creed|Tabarome EDP 100ML|100ML / 3.4OZ</t>
  </si>
  <si>
    <t>3508440505071</t>
  </si>
  <si>
    <t>Tabarome EDP 50ML</t>
  </si>
  <si>
    <t>Creed|Tabarome EDP 50ML|50ML / 1.7OZ</t>
  </si>
  <si>
    <t>3508441104525</t>
  </si>
  <si>
    <t>Tubereuse Indiana EDP 75ML</t>
  </si>
  <si>
    <t>Creed|Tubereuse Indiana EDP 75ML|75ML / 2.5OZ</t>
  </si>
  <si>
    <t>3508441001480</t>
  </si>
  <si>
    <t>Vetiver Geranium EDP 100ML</t>
  </si>
  <si>
    <t>Creed|Vetiver Geranium EDP 100ML|100ML / 3.4OZ</t>
  </si>
  <si>
    <t>3508441001169</t>
  </si>
  <si>
    <t>Viking EDP 100ML</t>
  </si>
  <si>
    <t>Creed|Viking EDP 100ML|100ML / 3.4OZ</t>
  </si>
  <si>
    <t>3508440505163</t>
  </si>
  <si>
    <t>Viking EDP 50ML</t>
  </si>
  <si>
    <t>Creed|Viking EDP 50ML|50ML / 1.7OZ</t>
  </si>
  <si>
    <t>3508441001138</t>
  </si>
  <si>
    <t>Virgin Island Water EDP 100ML</t>
  </si>
  <si>
    <t>Creed|Virgin Island Water EDP 100ML|100ML / 3.4OZ</t>
  </si>
  <si>
    <t>3508440505132</t>
  </si>
  <si>
    <t>Virgin Island Water EDP 50ML</t>
  </si>
  <si>
    <t>Creed|Virgin Island Water EDP 50ML|50ML / 1.7OZ</t>
  </si>
  <si>
    <t>3414200204415</t>
  </si>
  <si>
    <t>Davidoff</t>
  </si>
  <si>
    <t>Adventure EDT 100ML</t>
  </si>
  <si>
    <t>Davidoff|Adventure EDT 100ML|100ML / 3.4OZ</t>
  </si>
  <si>
    <t>3607340188848</t>
  </si>
  <si>
    <t>Champion EDT 50ML</t>
  </si>
  <si>
    <t>Davidoff|Champion EDT 50ML|50ML / 1.7OZ</t>
  </si>
  <si>
    <t>3607340188602</t>
  </si>
  <si>
    <t>Champion EDT 90ML</t>
  </si>
  <si>
    <t>Davidoff|Champion EDT 90ML|90ML / 3.04Z</t>
  </si>
  <si>
    <t>3607342359789</t>
  </si>
  <si>
    <t>Coolwater EDT 200ML</t>
  </si>
  <si>
    <t>Davidoff|Coolwater EDT 200ML|200ML / 6.7OZ</t>
  </si>
  <si>
    <t>3414202000220</t>
  </si>
  <si>
    <t>Cool Water Deodorant spray 75ML</t>
  </si>
  <si>
    <t>Davidoff|Cool Water Deodorant spray 75ML|75ML / 2.5OZ</t>
  </si>
  <si>
    <t>3616301623373</t>
  </si>
  <si>
    <t>Hugo Boss</t>
  </si>
  <si>
    <t>Energise EDT 75ML</t>
  </si>
  <si>
    <t>Hugo Boss|Energise EDT 75ML|75ML / 2.5OZ</t>
  </si>
  <si>
    <t>3614227756182</t>
  </si>
  <si>
    <t>Cool Water Sea Rose Summer Edition 2019 EDT 100ML</t>
  </si>
  <si>
    <t>Davidoff|Cool Water Sea Rose Summer Edition 2019 EDT 100ML|100ML / 3.4OZ</t>
  </si>
  <si>
    <t>3607341603722</t>
  </si>
  <si>
    <t>Coolwater After Shave Balm  100ML</t>
  </si>
  <si>
    <t>Davidoff|Coolwater After Shave Balm  100ML|100ML / 3.4OZ</t>
  </si>
  <si>
    <t>3414202000664</t>
  </si>
  <si>
    <t>Coolwater After Shave Balm  125ML</t>
  </si>
  <si>
    <t>Davidoff|Coolwater After Shave Balm  125ML|125ML / 4.2OZ</t>
  </si>
  <si>
    <t>3414202000626</t>
  </si>
  <si>
    <t>Coolwater After Shave Balm 75ML</t>
  </si>
  <si>
    <t>Davidoff|Coolwater After Shave Balm 75ML|75ML / 2.5OZ</t>
  </si>
  <si>
    <t>3607342727120</t>
  </si>
  <si>
    <t>Coolwater DEOSTICK 7OGR</t>
  </si>
  <si>
    <t>Davidoff|Coolwater DEOSTICK 7OGR|70GR</t>
  </si>
  <si>
    <t>3414202011752</t>
  </si>
  <si>
    <t>Coolwater Women EDT 100ML</t>
  </si>
  <si>
    <t>Davidoff|Coolwater Women EDT 100ML|100ML / 3.4OZ</t>
  </si>
  <si>
    <t>3414202000572</t>
  </si>
  <si>
    <t>Coolwater EDT 125ML</t>
  </si>
  <si>
    <t>Davidoff|Coolwater EDT 125ML|125ML / 4.2OZ</t>
  </si>
  <si>
    <t>3414202601885</t>
  </si>
  <si>
    <t>Coolwater Women EDT 150ML</t>
  </si>
  <si>
    <t>Davidoff|Coolwater Women EDT 150ML|150ML / 5OZ</t>
  </si>
  <si>
    <t>3414202011820</t>
  </si>
  <si>
    <t>Coolwater Women EDT 30ML</t>
  </si>
  <si>
    <t>Davidoff|Coolwater Women EDT 30ML|30ML / 1OZ</t>
  </si>
  <si>
    <t>3414202000510</t>
  </si>
  <si>
    <t>Coolwater EDT 40ML</t>
  </si>
  <si>
    <t>Davidoff|Coolwater EDT 40ML|40ML / 1.35OZ</t>
  </si>
  <si>
    <t>3414202011769</t>
  </si>
  <si>
    <t>Coolwater Women EDT 50ML</t>
  </si>
  <si>
    <t>Davidoff|Coolwater Women EDT 50ML|50ML / 1.7OZ</t>
  </si>
  <si>
    <t>3414202000565</t>
  </si>
  <si>
    <t>Coolwater EDT 75ML</t>
  </si>
  <si>
    <t>Davidoff|Coolwater EDT 75ML|75ML / 2.5OZ</t>
  </si>
  <si>
    <t>3614228174275</t>
  </si>
  <si>
    <t>Coolwater Intense EDP 125ML</t>
  </si>
  <si>
    <t>Davidoff|Coolwater Intense EDP 125ML|125ML / 4.2OZ</t>
  </si>
  <si>
    <t>3614228171427</t>
  </si>
  <si>
    <t>Coolwater Intense EDP 40ML</t>
  </si>
  <si>
    <t>Davidoff|Coolwater Intense EDP 40ML|40ML / 1.35OZ</t>
  </si>
  <si>
    <t>3614228174237</t>
  </si>
  <si>
    <t>Coolwater Intense EDT 75ML</t>
  </si>
  <si>
    <t>Davidoff|Coolwater Intense EDT 75ML|75ML / 2.5OZ</t>
  </si>
  <si>
    <t>3414200010214</t>
  </si>
  <si>
    <t>Coolwater Shower Gel 150ML</t>
  </si>
  <si>
    <t>Davidoff|Coolwater Shower Gel 150ML|150ML / 5OZ</t>
  </si>
  <si>
    <t>3614223379972</t>
  </si>
  <si>
    <t>Coolwater Wave EDT 125ML</t>
  </si>
  <si>
    <t>Davidoff|Coolwater Wave EDT 125ML|125ML / 4.2OZ</t>
  </si>
  <si>
    <t>3614223379897</t>
  </si>
  <si>
    <t>Coolwater Wave EDT 40ML</t>
  </si>
  <si>
    <t>Davidoff|Coolwater Wave EDT 40ML|40ML / 1.35OZ</t>
  </si>
  <si>
    <t>3614223379934</t>
  </si>
  <si>
    <t>Coolwater Wave EDT 75ML</t>
  </si>
  <si>
    <t>Davidoff|Coolwater Wave EDT 75ML|75ML / 2.5OZ</t>
  </si>
  <si>
    <t>3607344163773</t>
  </si>
  <si>
    <t>Hotwater EDT 110ML</t>
  </si>
  <si>
    <t>110ML / 3.7OZ</t>
  </si>
  <si>
    <t>Davidoff|Hotwater EDT 110ML|110ML / 3.7OZ</t>
  </si>
  <si>
    <t>3414200908559</t>
  </si>
  <si>
    <t>Hotwater EDT 60ML</t>
  </si>
  <si>
    <t>Davidoff|Hotwater EDT 60ML|60ML / 2OZ</t>
  </si>
  <si>
    <t>3414202000312</t>
  </si>
  <si>
    <t>Zino DEO STICK 75GR</t>
  </si>
  <si>
    <t>Davidoff|Zino DEO STICK 75GR|75GR</t>
  </si>
  <si>
    <t>3414202000534</t>
  </si>
  <si>
    <t>Zino EDT 125ML</t>
  </si>
  <si>
    <t>Davidoff|Zino EDT 125ML|125ML / 4.2OZ</t>
  </si>
  <si>
    <t>3605522052888</t>
  </si>
  <si>
    <t>Diesel</t>
  </si>
  <si>
    <t>Bad EDT 75ML</t>
  </si>
  <si>
    <t>Diesel|Bad EDT 75ML|75ML / 2.5OZ</t>
  </si>
  <si>
    <t>3614271537164</t>
  </si>
  <si>
    <t>Bad Intense EDP 75ML</t>
  </si>
  <si>
    <t>Diesel|Bad Intense EDP 75ML|75ML / 2.5OZ</t>
  </si>
  <si>
    <t>3605520501517</t>
  </si>
  <si>
    <t>Fuel for Life EDT 75ML</t>
  </si>
  <si>
    <t>Diesel|Fuel for Life EDT 75ML|75ML / 2.5OZ</t>
  </si>
  <si>
    <t>3605521132376</t>
  </si>
  <si>
    <t>Loverdose EDP 30ML</t>
  </si>
  <si>
    <t>Diesel|Loverdose EDP 30ML|30ML / 1OZ</t>
  </si>
  <si>
    <t>3605521132437</t>
  </si>
  <si>
    <t>Loverdose EDP 50ML</t>
  </si>
  <si>
    <t>Diesel|Loverdose EDP 50ML|50ML / 1.7OZ</t>
  </si>
  <si>
    <t>3605521132499</t>
  </si>
  <si>
    <t>Loverdose EDP 75ML</t>
  </si>
  <si>
    <t>Diesel|Loverdose EDP 75ML|75ML / 2.5OZ</t>
  </si>
  <si>
    <t>3605521776846</t>
  </si>
  <si>
    <t>Loverdose Tattoo EDP 30ML</t>
  </si>
  <si>
    <t>Diesel|Loverdose Tattoo EDP 30ML|30ML / 1OZ</t>
  </si>
  <si>
    <t>3605521776914</t>
  </si>
  <si>
    <t>Loverdose Tattoo EDP 50ML</t>
  </si>
  <si>
    <t>Diesel|Loverdose Tattoo EDP 50ML|50ML / 1.7OZ</t>
  </si>
  <si>
    <t>3605521885937</t>
  </si>
  <si>
    <t>Loverdose Tattoo EDP 75ML</t>
  </si>
  <si>
    <t>Diesel|Loverdose Tattoo EDP 75ML|75ML / 2.5OZ</t>
  </si>
  <si>
    <t>3605521034014</t>
  </si>
  <si>
    <t>Only The Brave EDT 125ML</t>
  </si>
  <si>
    <t>Diesel|Only The Brave EDT 125ML|125ML / 4.2OZ</t>
  </si>
  <si>
    <t>3605520679957</t>
  </si>
  <si>
    <t>Only The Brave EDT 35ML</t>
  </si>
  <si>
    <t>35ML / 1.18OZ</t>
  </si>
  <si>
    <t>Diesel|Only The Brave EDT 35ML|35ML / 1.18OZ</t>
  </si>
  <si>
    <t>3605520680014</t>
  </si>
  <si>
    <t>Only The Brave EDT 50ML</t>
  </si>
  <si>
    <t>Diesel|Only The Brave EDT 50ML|50ML / 1.7OZ</t>
  </si>
  <si>
    <t>3605520680076</t>
  </si>
  <si>
    <t>Only The Brave EDT 75ML</t>
  </si>
  <si>
    <t>Diesel|Only The Brave EDT 75ML|75ML / 2.5OZ</t>
  </si>
  <si>
    <t>3605521534200</t>
  </si>
  <si>
    <t>Only The Brave Tattoo EDT 125ML</t>
  </si>
  <si>
    <t>Diesel|Only The Brave Tattoo EDT 125ML|125ML / 4.2OZ</t>
  </si>
  <si>
    <t>3605521534064</t>
  </si>
  <si>
    <t>Only The Brave Tattoo EDT 50ML</t>
  </si>
  <si>
    <t>Diesel|Only The Brave Tattoo EDT 50ML|50ML / 1.7OZ</t>
  </si>
  <si>
    <t>3605521534132</t>
  </si>
  <si>
    <t>Only The Brave Tattoo EDT 75ML</t>
  </si>
  <si>
    <t>Diesel|Only The Brave Tattoo EDT 75ML|75ML / 2.5OZ</t>
  </si>
  <si>
    <t>3348901182362</t>
  </si>
  <si>
    <t>Dior</t>
  </si>
  <si>
    <t>Dior Addict Eau Fraiche EDT 100ML</t>
  </si>
  <si>
    <t>Dior|Dior Addict Eau Fraiche EDT 100ML|100ML / 3.4OZ</t>
  </si>
  <si>
    <t>3348901181853</t>
  </si>
  <si>
    <t>Dior Addict Eau Fraiche EDT 50ML</t>
  </si>
  <si>
    <t>Dior|Dior Addict Eau Fraiche EDT 50ML|50ML / 1.7OZ</t>
  </si>
  <si>
    <t>3348901181839</t>
  </si>
  <si>
    <t>Dior Addict EDP 100ML</t>
  </si>
  <si>
    <t>Dior|Dior Addict EDP 100ML|100ML / 3.4OZ</t>
  </si>
  <si>
    <t>3348901182331</t>
  </si>
  <si>
    <t>Dior Addict EDP 30ML</t>
  </si>
  <si>
    <t>Dior|Dior Addict EDP 30ML|30ML / 1OZ</t>
  </si>
  <si>
    <t>3348901182348</t>
  </si>
  <si>
    <t>Dior Addict EDP 50ML</t>
  </si>
  <si>
    <t>Dior|Dior Addict EDP 50ML|50ML / 1.7OZ</t>
  </si>
  <si>
    <t>3348900314290</t>
  </si>
  <si>
    <t>Diorissimo EDT 100ML</t>
  </si>
  <si>
    <t>Dior|Diorissimo EDT 100ML|100ML / 3.4OZ</t>
  </si>
  <si>
    <t>3348900314283</t>
  </si>
  <si>
    <t>Diorissimo EDT 50ML</t>
  </si>
  <si>
    <t>Dior|Diorissimo EDT 50ML|50ML / 1.7OZ</t>
  </si>
  <si>
    <t>3348900236738</t>
  </si>
  <si>
    <t>Dolce Vita EDT 100ML</t>
  </si>
  <si>
    <t>Dior|Dolce Vita EDT 100ML|100ML / 3.4OZ</t>
  </si>
  <si>
    <t>3348900103870</t>
  </si>
  <si>
    <t>Dune EDT 100ML</t>
  </si>
  <si>
    <t>Dior|Dune EDT 100ML|100ML / 3.4OZ</t>
  </si>
  <si>
    <t>3348900321861</t>
  </si>
  <si>
    <t>Dune Pour Homme EDT 100ML</t>
  </si>
  <si>
    <t>Dior|Dune Pour Homme EDT 100ML|100ML / 3.4OZ</t>
  </si>
  <si>
    <t>3348900911093</t>
  </si>
  <si>
    <t>Eau Sauvage After Shave Balm 100ML</t>
  </si>
  <si>
    <t>Dior|Eau Sauvage After Shave Balm 100ML|100ML / 3.4OZ</t>
  </si>
  <si>
    <t>3348900911109</t>
  </si>
  <si>
    <t>Eau Sauvage After Shave Lotion 100ML</t>
  </si>
  <si>
    <t>Dior|Eau Sauvage After Shave Lotion 100ML|100ML / 3.4OZ</t>
  </si>
  <si>
    <t>3348900911123</t>
  </si>
  <si>
    <t>Eau Sauvage After Shave Lotion 200ML</t>
  </si>
  <si>
    <t>Dior|Eau Sauvage After Shave Lotion 200ML|200ML / 6.7OZ</t>
  </si>
  <si>
    <t>3348900911116</t>
  </si>
  <si>
    <t>Eau Sauvage After Shave Lotion Spray 100ML</t>
  </si>
  <si>
    <t>Dior|Eau Sauvage After Shave Lotion Spray 100ML|100ML / 3.4OZ</t>
  </si>
  <si>
    <t>3348901251037</t>
  </si>
  <si>
    <t>Eau Sauvage Cologne 100ML</t>
  </si>
  <si>
    <t>Dior|Eau Sauvage Cologne 100ML|100ML / 3.4OZ</t>
  </si>
  <si>
    <t>3348901251020</t>
  </si>
  <si>
    <t>Eau Sauvage Cologne 50ML</t>
  </si>
  <si>
    <t>Dior|Eau Sauvage Cologne 50ML|50ML / 1.7OZ</t>
  </si>
  <si>
    <t>3348900911055</t>
  </si>
  <si>
    <t>Eau Sauvage Déodorant 150ML</t>
  </si>
  <si>
    <t>Dior|Eau Sauvage Déodorant 150ML|150ML / 5OZ</t>
  </si>
  <si>
    <t>3348900627536</t>
  </si>
  <si>
    <t>Eau Sauvage Déodorant Stick 75ML</t>
  </si>
  <si>
    <t>Dior|Eau Sauvage Déodorant Stick 75ML|75ML / 2.5OZ</t>
  </si>
  <si>
    <t>3348901363488</t>
  </si>
  <si>
    <t>Eau Sauvage EDP 100ML</t>
  </si>
  <si>
    <t>Dior|Eau Sauvage EDP 100ML|100ML / 3.4OZ</t>
  </si>
  <si>
    <t>3348901363471</t>
  </si>
  <si>
    <t>Eau Sauvage EDP 50ML</t>
  </si>
  <si>
    <t>Dior|Eau Sauvage EDP 50ML|50ML / 1.7OZ</t>
  </si>
  <si>
    <t>3348900627499</t>
  </si>
  <si>
    <t>Eau Sauvage EDT 100ML</t>
  </si>
  <si>
    <t>Dior|Eau Sauvage EDT 100ML|100ML / 3.4OZ</t>
  </si>
  <si>
    <t>3348900627482</t>
  </si>
  <si>
    <t>Eau Sauvage EDT 200ML</t>
  </si>
  <si>
    <t>Dior|Eau Sauvage EDT 200ML|200ML / 6.7OZ</t>
  </si>
  <si>
    <t>3348900627505</t>
  </si>
  <si>
    <t>Eau Sauvage EDT 50ML</t>
  </si>
  <si>
    <t>Dior|Eau Sauvage EDT 50ML|50ML / 1.7OZ</t>
  </si>
  <si>
    <t>3348900911130</t>
  </si>
  <si>
    <t>Eau Sauvage Shaving Cream  150ML</t>
  </si>
  <si>
    <t>Dior|Eau Sauvage Shaving Cream  150ML|150ML / 5OZ</t>
  </si>
  <si>
    <t>3348900911079</t>
  </si>
  <si>
    <t>Eau Sauvage Shaving Foam 200ML</t>
  </si>
  <si>
    <t>Dior|Eau Sauvage Shaving Foam 200ML|200ML / 6.7OZ</t>
  </si>
  <si>
    <t>3348901250122</t>
  </si>
  <si>
    <t>Eau Sauvage Shower Gel 200ML</t>
  </si>
  <si>
    <t>Dior|Eau Sauvage Shower Gel 200ML|200ML / 6.7OZ</t>
  </si>
  <si>
    <t>3348900911048</t>
  </si>
  <si>
    <t>Eau Sauvage Soap 150GR</t>
  </si>
  <si>
    <t>Dior|Eau Sauvage Soap 150GR|150GR</t>
  </si>
  <si>
    <t>3348900627475</t>
  </si>
  <si>
    <t>Eau Sauvage Splash EDT 1000ML</t>
  </si>
  <si>
    <t>1000ML / 3.4OZ</t>
  </si>
  <si>
    <t>Dior|Eau Sauvage Splash EDT 1000ML|1000ML / 3.4OZ</t>
  </si>
  <si>
    <t>3348900627437</t>
  </si>
  <si>
    <t>Eau Sauvage Splash EDT 100ML</t>
  </si>
  <si>
    <t>Dior|Eau Sauvage Splash EDT 100ML|100ML / 3.4OZ</t>
  </si>
  <si>
    <t>3348900627444</t>
  </si>
  <si>
    <t>Eau Sauvage Splash EDT 200ML</t>
  </si>
  <si>
    <t>Dior|Eau Sauvage Splash EDT 200ML|200ML / 6.7OZ</t>
  </si>
  <si>
    <t>3348900627420</t>
  </si>
  <si>
    <t>Eau Sauvage Splash EDT 400ML</t>
  </si>
  <si>
    <t>400ML / 13.5OZ</t>
  </si>
  <si>
    <t>Dior|Eau Sauvage Splash EDT 400ML|400ML / 13.5OZ</t>
  </si>
  <si>
    <t>3348900863293</t>
  </si>
  <si>
    <t>Escale a Portofino EDT 125ML</t>
  </si>
  <si>
    <t>Dior|Escale a Portofino EDT 125ML|125ML / 4.2OZ</t>
  </si>
  <si>
    <t>3348900863286</t>
  </si>
  <si>
    <t>Escale a Portofino EDT 75ML</t>
  </si>
  <si>
    <t>Dior|Escale a Portofino EDT 75ML|75ML / 2.5OZ</t>
  </si>
  <si>
    <t>3348900010048</t>
  </si>
  <si>
    <t>Fahrenheit After Shave 100ML</t>
  </si>
  <si>
    <t>Dior|Fahrenheit After Shave 100ML|100ML / 3.4OZ</t>
  </si>
  <si>
    <t>3348901294676</t>
  </si>
  <si>
    <t>Fahrenheit Cologne 125ML</t>
  </si>
  <si>
    <t>Dior|Fahrenheit Cologne 125ML|125ML / 4.2OZ</t>
  </si>
  <si>
    <t>3348900199699</t>
  </si>
  <si>
    <t>Fahrenheit Déodorant 150ML</t>
  </si>
  <si>
    <t>Dior|Fahrenheit Déodorant 150ML|150ML / 5OZ</t>
  </si>
  <si>
    <t>3348900600379</t>
  </si>
  <si>
    <t>Fahrenheit Déodorant Stick 75ML</t>
  </si>
  <si>
    <t>Dior|Fahrenheit Déodorant Stick 75ML|75ML / 2.5OZ</t>
  </si>
  <si>
    <t>3348900012219</t>
  </si>
  <si>
    <t>Fahrenheit EDT 100ML</t>
  </si>
  <si>
    <t>Dior|Fahrenheit EDT 100ML|100ML / 3.4OZ</t>
  </si>
  <si>
    <t>3348900147324</t>
  </si>
  <si>
    <t>Fahrenheit EDT 200ML</t>
  </si>
  <si>
    <t>Dior|Fahrenheit EDT 200ML|200ML / 6.7OZ</t>
  </si>
  <si>
    <t>3348900012189</t>
  </si>
  <si>
    <t>Fahrenheit EDT 50ML</t>
  </si>
  <si>
    <t>Dior|Fahrenheit EDT 50ML|50ML / 1.7OZ</t>
  </si>
  <si>
    <t>3348901250139</t>
  </si>
  <si>
    <t>Fahrenheit Shower Gel 200ML</t>
  </si>
  <si>
    <t>Dior|Fahrenheit Shower Gel 200ML|200ML / 6.7OZ</t>
  </si>
  <si>
    <t>3348900489226</t>
  </si>
  <si>
    <t>Higher EDT 100ML</t>
  </si>
  <si>
    <t>Dior|Higher EDT 100ML|100ML / 3.4OZ</t>
  </si>
  <si>
    <t>3348900574656</t>
  </si>
  <si>
    <t>Higher Energy EDT 100ML</t>
  </si>
  <si>
    <t>Dior|Higher Energy EDT 100ML|100ML / 3.4OZ</t>
  </si>
  <si>
    <t>3348901484879</t>
  </si>
  <si>
    <t>Homme After Shave Balm 100ML</t>
  </si>
  <si>
    <t>Dior|Homme After Shave Balm 100ML|100ML / 3.4OZ</t>
  </si>
  <si>
    <t>3348901419161</t>
  </si>
  <si>
    <t>Homme After Shave Lotion 100ML</t>
  </si>
  <si>
    <t>Dior|Homme After Shave Lotion 100ML|100ML / 3.4OZ</t>
  </si>
  <si>
    <t>3348901484909</t>
  </si>
  <si>
    <t>Homme Déodorant 150ML</t>
  </si>
  <si>
    <t>Dior|Homme Déodorant 150ML|150ML / 5OZ</t>
  </si>
  <si>
    <t>3348901484893</t>
  </si>
  <si>
    <t>Homme Déodorant Stick 75ML</t>
  </si>
  <si>
    <t>Dior|Homme Déodorant Stick 75ML|75ML / 2.5OZ</t>
  </si>
  <si>
    <t>3348901483896</t>
  </si>
  <si>
    <t>Homme Parfum EDP 100ML</t>
  </si>
  <si>
    <t>Dior|Homme Parfum EDP 100ML|100ML / 3.4OZ</t>
  </si>
  <si>
    <t>3348901126359</t>
  </si>
  <si>
    <t>Homme Parfum Cologne 125ML</t>
  </si>
  <si>
    <t>Dior|Homme Parfum Cologne 125ML|125ML / 4.2OZ</t>
  </si>
  <si>
    <t>3348901242424</t>
  </si>
  <si>
    <t>Homme Parfum Cologne 200ML</t>
  </si>
  <si>
    <t>Dior|Homme Parfum Cologne 200ML|200ML / 6.7OZ</t>
  </si>
  <si>
    <t>3348901126342</t>
  </si>
  <si>
    <t>Homme Parfum Cologne 75ML</t>
  </si>
  <si>
    <t>Dior|Homme Parfum Cologne 75ML|75ML / 2.5OZ</t>
  </si>
  <si>
    <t>3348900838185</t>
  </si>
  <si>
    <t>Homme Parfum Intense EDP 100ML</t>
  </si>
  <si>
    <t>Dior|Homme Parfum Intense EDP 100ML|100ML / 3.4OZ</t>
  </si>
  <si>
    <t>3348901001120</t>
  </si>
  <si>
    <t>Homme Parfum Intense EDP 150ML</t>
  </si>
  <si>
    <t>Dior|Homme Parfum Intense EDP 150ML|150ML / 5OZ</t>
  </si>
  <si>
    <t>3348900838178</t>
  </si>
  <si>
    <t>Homme Parfum Intense EDP 50ML</t>
  </si>
  <si>
    <t>Dior|Homme Parfum Intense EDP 50ML|50ML / 1.7OZ</t>
  </si>
  <si>
    <t>3348901419147</t>
  </si>
  <si>
    <t>Homme Parfum Intense EDT 100ML</t>
  </si>
  <si>
    <t>Dior|Homme Parfum Intense EDT 100ML|100ML / 3.4OZ</t>
  </si>
  <si>
    <t>3348901544092</t>
  </si>
  <si>
    <t>Homme Parfum EDT 150ML</t>
  </si>
  <si>
    <t>Dior|Homme Parfum EDT 150ML|150ML / 5OZ</t>
  </si>
  <si>
    <t>3348901419130</t>
  </si>
  <si>
    <t>Homme Parfum Intense EDT 50ML</t>
  </si>
  <si>
    <t>Dior|Homme Parfum Intense EDT 50ML|50ML / 1.7OZ</t>
  </si>
  <si>
    <t>3348901484886</t>
  </si>
  <si>
    <t>Homme Shower Gel 200ML</t>
  </si>
  <si>
    <t>Dior|Homme Shower Gel 200ML|200ML / 6.7OZ</t>
  </si>
  <si>
    <t>3348901580069</t>
  </si>
  <si>
    <t>Homme Sport EDT 125ML</t>
  </si>
  <si>
    <t>Dior|Homme Sport EDT 125ML|125ML / 4.2OZ</t>
  </si>
  <si>
    <t>3348901580076</t>
  </si>
  <si>
    <t>Homme Sport EDT 75ML</t>
  </si>
  <si>
    <t>Dior|Homme Sport EDT 75ML|75ML / 2.5OZ</t>
  </si>
  <si>
    <t>3348901333054</t>
  </si>
  <si>
    <t>3348901282840</t>
  </si>
  <si>
    <t>Hypnotic Poison Body Lotion 200ML</t>
  </si>
  <si>
    <t>Dior|Hypnotic Poison Body Lotion 200ML|200ML / 6.7OZ</t>
  </si>
  <si>
    <t>3348900943315</t>
  </si>
  <si>
    <t>Hypnotic Poison Déodorant Parfumé 100ML</t>
  </si>
  <si>
    <t>Dior|Hypnotic Poison Déodorant Parfumé 100ML|100ML / 3.4OZ</t>
  </si>
  <si>
    <t>3348901192231</t>
  </si>
  <si>
    <t>Hypnotic Poison EDP 100ML</t>
  </si>
  <si>
    <t>Dior|Hypnotic Poison EDP 100ML|100ML / 3.4OZ</t>
  </si>
  <si>
    <t>3348901192224</t>
  </si>
  <si>
    <t>Hypnotic Poison EDP 50ML</t>
  </si>
  <si>
    <t>Dior|Hypnotic Poison EDP 50ML|50ML / 1.7OZ</t>
  </si>
  <si>
    <t>3348900425309</t>
  </si>
  <si>
    <t>Hypnotic Poison EDT 100ML</t>
  </si>
  <si>
    <t>Dior|Hypnotic Poison EDT 100ML|100ML / 3.4OZ</t>
  </si>
  <si>
    <t>3348901250351</t>
  </si>
  <si>
    <t>Hypnotic Poison EDT 150ML</t>
  </si>
  <si>
    <t>Dior|Hypnotic Poison EDT 150ML|150ML / 5OZ</t>
  </si>
  <si>
    <t>3348900378551</t>
  </si>
  <si>
    <t>Hypnotic Poison EDT 30ML</t>
  </si>
  <si>
    <t>Dior|Hypnotic Poison EDT 30ML|30ML / 1OZ</t>
  </si>
  <si>
    <t>3348900378575</t>
  </si>
  <si>
    <t>Hypnotic Poison EDT 50ML</t>
  </si>
  <si>
    <t>Dior|Hypnotic Poison EDT 50ML|50ML / 1.7OZ</t>
  </si>
  <si>
    <t>3348901445108</t>
  </si>
  <si>
    <t>Hypnotic Poison Roller Pearl EDT 20ML</t>
  </si>
  <si>
    <t>Dior|Hypnotic Poison Roller Pearl EDT 20ML|20ML / 0.67OZ</t>
  </si>
  <si>
    <t>3348901396370</t>
  </si>
  <si>
    <t>J'Adore Absolu EDP 50ML</t>
  </si>
  <si>
    <t>Dior|J'Adore Absolu EDP 50ML|50ML / 1.7OZ</t>
  </si>
  <si>
    <t>3348901396387</t>
  </si>
  <si>
    <t>J'Adore Absolu EDP 75ML</t>
  </si>
  <si>
    <t>Dior|J'Adore Absolu EDP 75ML|75ML / 2.5OZ</t>
  </si>
  <si>
    <t>3348901357425</t>
  </si>
  <si>
    <t>J'adore Body Cream 150ML</t>
  </si>
  <si>
    <t>Dior|J'adore Body Cream 150ML|150ML / 5OZ</t>
  </si>
  <si>
    <t>3348901471435</t>
  </si>
  <si>
    <t>J'adore Body Milk 200ML</t>
  </si>
  <si>
    <t>Dior|J'adore Body Milk 200ML|200ML / 6.7OZ</t>
  </si>
  <si>
    <t>3348900852655</t>
  </si>
  <si>
    <t>J'adore Déodorant Parfumé 100ML</t>
  </si>
  <si>
    <t>Dior|J'adore Déodorant Parfumé 100ML|100ML / 3.4OZ</t>
  </si>
  <si>
    <t>3348900417878</t>
  </si>
  <si>
    <t>J'adore EDP 100ML</t>
  </si>
  <si>
    <t>Dior|J'adore EDP 100ML|100ML / 3.4OZ</t>
  </si>
  <si>
    <t>3348901237116</t>
  </si>
  <si>
    <t>J'adore EDP 150ML</t>
  </si>
  <si>
    <t>Dior|J'adore EDP 150ML|150ML / 5OZ</t>
  </si>
  <si>
    <t>3348900417892</t>
  </si>
  <si>
    <t>J'adore EDP 30ML</t>
  </si>
  <si>
    <t>Dior|J'adore EDP 30ML|30ML / 1OZ</t>
  </si>
  <si>
    <t>3348900417885</t>
  </si>
  <si>
    <t>J'adore EDP 50ML</t>
  </si>
  <si>
    <t>Dior|J'adore EDP 50ML|50ML / 1.7OZ</t>
  </si>
  <si>
    <t>3348900417908</t>
  </si>
  <si>
    <t>J'adore EDP 75ML</t>
  </si>
  <si>
    <t>Dior|J'adore EDP 75ML|75ML / 2.5OZ</t>
  </si>
  <si>
    <t>3348901296632</t>
  </si>
  <si>
    <t>J'adore EDT 100ML</t>
  </si>
  <si>
    <t>Dior|J'adore EDT 100ML|100ML / 3.4OZ</t>
  </si>
  <si>
    <t>3348901296625</t>
  </si>
  <si>
    <t>J'adore EDT 50ML</t>
  </si>
  <si>
    <t>Dior|J'adore EDT 50ML|50ML / 1.7OZ</t>
  </si>
  <si>
    <t>3348901497282</t>
  </si>
  <si>
    <t>J'adore Hair Mist 40ML</t>
  </si>
  <si>
    <t>Dior|J'adore Hair Mist 40ML|40ML / 1.35OZ</t>
  </si>
  <si>
    <t>3348901460002</t>
  </si>
  <si>
    <t>J'adore Huile Divine Dry Body Oil 150ML</t>
  </si>
  <si>
    <t>Dior|J'adore Huile Divine Dry Body Oil 150ML|150ML / 5OZ</t>
  </si>
  <si>
    <t>3348901521512</t>
  </si>
  <si>
    <t>J'adore Infinissime EDP 100ML</t>
  </si>
  <si>
    <t>Dior|J'adore Infinissime EDP 100ML|100ML / 3.4OZ</t>
  </si>
  <si>
    <t>3348901569859</t>
  </si>
  <si>
    <t>J'adore Infinissime EDP 150ML</t>
  </si>
  <si>
    <t>Dior|J'adore Infinissime EDP 150ML|150ML / 5OZ</t>
  </si>
  <si>
    <t>3348901590198</t>
  </si>
  <si>
    <t>J'adore Infinissime EDP 30ML</t>
  </si>
  <si>
    <t>Dior|J'adore Infinissime EDP 30ML|30ML / 1OZ</t>
  </si>
  <si>
    <t>3348901521406</t>
  </si>
  <si>
    <t>J'adore Infinissime EDP 50ML</t>
  </si>
  <si>
    <t>Dior|J'adore Infinissime EDP 50ML|50ML / 1.7OZ</t>
  </si>
  <si>
    <t>3348901553650</t>
  </si>
  <si>
    <t>J'adore Infinissime Roller Pearl EDP 20ML</t>
  </si>
  <si>
    <t>Dior|J'adore Infinissime Roller Pearl EDP 20ML|20ML / 0.67OZ</t>
  </si>
  <si>
    <t>3348901356534</t>
  </si>
  <si>
    <t>J'adore L'or Essence De Parfum EDP 40ML</t>
  </si>
  <si>
    <t>Dior|J'adore L'or Essence De Parfum EDP 40ML|40ML / 1.35OZ</t>
  </si>
  <si>
    <t>3348901387330</t>
  </si>
  <si>
    <t>J'adore Precious Body Mist 100ML</t>
  </si>
  <si>
    <t>Dior|J'adore Precious Body Mist 100ML|100ML / 3.4OZ</t>
  </si>
  <si>
    <t>3348901426961</t>
  </si>
  <si>
    <t>J'adore Roller Pearl EDP  20ML</t>
  </si>
  <si>
    <t>Dior|J'adore Roller Pearl EDP  20ML|20ML / 0.67OZ</t>
  </si>
  <si>
    <t>3348901497275</t>
  </si>
  <si>
    <t>J'adore Roller Pearl EDT 20ML</t>
  </si>
  <si>
    <t>Dior|J'adore Roller Pearl EDT 20ML|20ML / 0.67OZ</t>
  </si>
  <si>
    <t>3348901471428</t>
  </si>
  <si>
    <t>J'adore Shower and Bath Oil 200ML</t>
  </si>
  <si>
    <t>Dior|J'adore Shower and Bath Oil 200ML|200ML / 6.7OZ</t>
  </si>
  <si>
    <t>3348900852679</t>
  </si>
  <si>
    <t>J'adore Soap 150GR</t>
  </si>
  <si>
    <t>Dior|J'adore Soap 150GR|150GR</t>
  </si>
  <si>
    <t>3348901263085</t>
  </si>
  <si>
    <t>J'Adore Touche De Parfum EDP 20ML</t>
  </si>
  <si>
    <t>Dior|J'Adore Touche De Parfum EDP 20ML|20ML / 0.67OZ</t>
  </si>
  <si>
    <t>3348901421751</t>
  </si>
  <si>
    <t>Joy Body Lotion 200ML</t>
  </si>
  <si>
    <t>Dior|Joy Body Lotion 200ML|200ML / 6.7OZ</t>
  </si>
  <si>
    <t>3348901473651</t>
  </si>
  <si>
    <t>Joy Déodorant Parfumé 200ML</t>
  </si>
  <si>
    <t>Dior|Joy Déodorant Parfumé 200ML|200ML / 6.7OZ</t>
  </si>
  <si>
    <t>3348901419079</t>
  </si>
  <si>
    <t>Joy EDP 30ML</t>
  </si>
  <si>
    <t>Dior|Joy EDP 30ML|30ML / 1OZ</t>
  </si>
  <si>
    <t>3348901419086</t>
  </si>
  <si>
    <t>Joy EDP 50ML</t>
  </si>
  <si>
    <t>Dior|Joy EDP 50ML|50ML / 1.7OZ</t>
  </si>
  <si>
    <t>3348901419093</t>
  </si>
  <si>
    <t>Joy EDP 90ML</t>
  </si>
  <si>
    <t>Dior|Joy EDP 90ML|90ML / 3.04Z</t>
  </si>
  <si>
    <t>3348901504256</t>
  </si>
  <si>
    <t>Joy Intense EDP 30ML</t>
  </si>
  <si>
    <t>Dior|Joy Intense EDP 30ML|30ML / 1OZ</t>
  </si>
  <si>
    <t>3348901487511</t>
  </si>
  <si>
    <t>Joy Intense EDP 50ML</t>
  </si>
  <si>
    <t>Dior|Joy Intense EDP 50ML|50ML / 1.7OZ</t>
  </si>
  <si>
    <t>3348901487528</t>
  </si>
  <si>
    <t>Joy Intense EDP 90ML</t>
  </si>
  <si>
    <t>Dior|Joy Intense EDP 90ML|90ML / 3.04Z</t>
  </si>
  <si>
    <t>3348901469029</t>
  </si>
  <si>
    <t>Joy Shower Gel 200ML</t>
  </si>
  <si>
    <t>Dior|Joy Shower Gel 200ML|200ML / 6.7OZ</t>
  </si>
  <si>
    <t>3348901300049</t>
  </si>
  <si>
    <t>Miss Dior Absolutely Blooming EDP 100ML</t>
  </si>
  <si>
    <t>Dior|Miss Dior Absolutely Blooming EDP 100ML|100ML / 3.4OZ</t>
  </si>
  <si>
    <t>3348901300063</t>
  </si>
  <si>
    <t>Miss Dior Absolutely Blooming EDP 30ML</t>
  </si>
  <si>
    <t>Dior|Miss Dior Absolutely Blooming EDP 30ML|30ML / 1OZ</t>
  </si>
  <si>
    <t>3348901300056</t>
  </si>
  <si>
    <t>Miss Dior Absolutely Blooming EDP 50ML</t>
  </si>
  <si>
    <t>Dior|Miss Dior Absolutely Blooming EDP 50ML|50ML / 1.7OZ</t>
  </si>
  <si>
    <t>3348901455398</t>
  </si>
  <si>
    <t>Miss Dior Bar Soap 100GR</t>
  </si>
  <si>
    <t>100GR</t>
  </si>
  <si>
    <t>Dior|Miss Dior Bar Soap 100GR|100GR</t>
  </si>
  <si>
    <t>3348900871991</t>
  </si>
  <si>
    <t>Miss Dior Blooming Bouquet EDT 100ML</t>
  </si>
  <si>
    <t>Dior|Miss Dior Blooming Bouquet EDT 100ML|100ML / 3.4OZ</t>
  </si>
  <si>
    <t>3348901283984</t>
  </si>
  <si>
    <t>Miss Dior Blooming Bouquet EDT 150ML</t>
  </si>
  <si>
    <t>Dior|Miss Dior Blooming Bouquet EDT 150ML|150ML / 5OZ</t>
  </si>
  <si>
    <t>3348900871977</t>
  </si>
  <si>
    <t>Miss Dior Blooming Bouquet EDT 30ML</t>
  </si>
  <si>
    <t>Dior|Miss Dior Blooming Bouquet EDT 30ML|30ML / 1OZ</t>
  </si>
  <si>
    <t>3348900871984</t>
  </si>
  <si>
    <t>Miss Dior Blooming Bouquet EDT 50ML</t>
  </si>
  <si>
    <t>Dior|Miss Dior Blooming Bouquet EDT 50ML|50ML / 1.7OZ</t>
  </si>
  <si>
    <t>3348901395366</t>
  </si>
  <si>
    <t>Miss Dior Blooming Bouquet Roller Pearl EDT 20ML</t>
  </si>
  <si>
    <t>Dior|Miss Dior Blooming Bouquet Roller Pearl EDT 20ML|20ML / 0.67OZ</t>
  </si>
  <si>
    <t>3348901356510</t>
  </si>
  <si>
    <t>Miss Dior Body Cream 150ML</t>
  </si>
  <si>
    <t>Dior|Miss Dior Body Cream 150ML|150ML / 5OZ</t>
  </si>
  <si>
    <t>3348901368230</t>
  </si>
  <si>
    <t>Miss Dior Body Milk EDP 200ML</t>
  </si>
  <si>
    <t>Dior|Miss Dior Body Milk EDP 200ML|200ML / 6.7OZ</t>
  </si>
  <si>
    <t>3348901387347</t>
  </si>
  <si>
    <t>Miss Dior Body Oil 100ML</t>
  </si>
  <si>
    <t>Dior|Miss Dior Body Oil 100ML|100ML / 3.4OZ</t>
  </si>
  <si>
    <t>3348901333139</t>
  </si>
  <si>
    <t>Miss Dior Deodorant 100ML</t>
  </si>
  <si>
    <t>Dior|Miss Dior Deodorant 100ML|100ML / 3.4OZ</t>
  </si>
  <si>
    <t>3348901571456</t>
  </si>
  <si>
    <t>Miss Dior EDP 100ML</t>
  </si>
  <si>
    <t>Dior|Miss Dior EDP 100ML|100ML / 3.4OZ</t>
  </si>
  <si>
    <t>3348901581370</t>
  </si>
  <si>
    <t>Miss Dior EDP 150ML</t>
  </si>
  <si>
    <t>Dior|Miss Dior EDP 150ML|150ML / 5OZ</t>
  </si>
  <si>
    <t>3348901571432</t>
  </si>
  <si>
    <t>Miss Dior EDP 30ML</t>
  </si>
  <si>
    <t>Dior|Miss Dior EDP 30ML|30ML / 1OZ</t>
  </si>
  <si>
    <t>3348901571449</t>
  </si>
  <si>
    <t>Miss Dior EDP 50ML</t>
  </si>
  <si>
    <t>Dior|Miss Dior EDP 50ML|50ML / 1.7OZ</t>
  </si>
  <si>
    <t>3348901419369</t>
  </si>
  <si>
    <t>Miss Dior EDT 100ML</t>
  </si>
  <si>
    <t>Dior|Miss Dior EDT 100ML|100ML / 3.4OZ</t>
  </si>
  <si>
    <t>3348901419345</t>
  </si>
  <si>
    <t>Miss Dior EDT 50ML</t>
  </si>
  <si>
    <t>Dior|Miss Dior EDT 50ML|50ML / 1.7OZ</t>
  </si>
  <si>
    <t>3348901333122</t>
  </si>
  <si>
    <t>Miss Dior Foaming Shower Gel 200ML</t>
  </si>
  <si>
    <t>Dior|Miss Dior Foaming Shower Gel 200ML|200ML / 6.7OZ</t>
  </si>
  <si>
    <t>3348901255820</t>
  </si>
  <si>
    <t>Miss Dior Hair Mist 30ML</t>
  </si>
  <si>
    <t>Dior|Miss Dior Hair Mist 30ML|30ML / 1OZ</t>
  </si>
  <si>
    <t>3348901385732</t>
  </si>
  <si>
    <t>Miss Dior Hand Cream 50ML</t>
  </si>
  <si>
    <t>Dior|Miss Dior Hand Cream 50ML|50ML / 1.7OZ</t>
  </si>
  <si>
    <t>3348901576376</t>
  </si>
  <si>
    <t>Miss Dior Hand Gel 100ML</t>
  </si>
  <si>
    <t>Dior|Miss Dior Hand Gel 100ML|100ML / 3.4OZ</t>
  </si>
  <si>
    <t>3348900142312</t>
  </si>
  <si>
    <t>Miss Dior Originale EDT 100ML</t>
  </si>
  <si>
    <t>Dior|Miss Dior Originale EDT 100ML|100ML / 3.4OZ</t>
  </si>
  <si>
    <t>3348900142305</t>
  </si>
  <si>
    <t>Miss Dior Originale EDT 50ML</t>
  </si>
  <si>
    <t>Dior|Miss Dior Originale EDT 50ML|50ML / 1.7OZ</t>
  </si>
  <si>
    <t>3348901627276</t>
  </si>
  <si>
    <t>Miss Dior Roller Pearl EDP 20ML</t>
  </si>
  <si>
    <t>Dior|Miss Dior Roller Pearl EDP 20ML|20ML / 0.67OZ</t>
  </si>
  <si>
    <t>3348901455381</t>
  </si>
  <si>
    <t>Miss Dior Roller Pearl EDT 20ML</t>
  </si>
  <si>
    <t>Dior|Miss Dior Roller Pearl EDT 20ML|20ML / 0.67OZ</t>
  </si>
  <si>
    <t>3348901507653</t>
  </si>
  <si>
    <t>Miss Dior Rose N'Roses EDT 100ML</t>
  </si>
  <si>
    <t>Dior|Miss Dior Rose N'Roses EDT 100ML|100ML / 3.4OZ</t>
  </si>
  <si>
    <t>3348901561365</t>
  </si>
  <si>
    <t>Miss Dior Rose N'Roses EDT 150ML</t>
  </si>
  <si>
    <t>Dior|Miss Dior Rose N'Roses EDT 150ML|150ML / 5OZ</t>
  </si>
  <si>
    <t>3348901582513</t>
  </si>
  <si>
    <t>Miss Dior Rose N'Roses EDT 30ML</t>
  </si>
  <si>
    <t>Dior|Miss Dior Rose N'Roses EDT 30ML|30ML / 1OZ</t>
  </si>
  <si>
    <t>3348901507714</t>
  </si>
  <si>
    <t>Miss Dior Rose N'Roses EDT 50ML</t>
  </si>
  <si>
    <t>Dior|Miss Dior Rose N'Roses EDT 50ML|50ML / 1.7OZ</t>
  </si>
  <si>
    <t>3348901544047</t>
  </si>
  <si>
    <t>Miss Dior Rose N'Roses Roller Pearl EDT 20ML</t>
  </si>
  <si>
    <t>Dior|Miss Dior Rose N'Roses Roller Pearl EDT 20ML|20ML / 0.67OZ</t>
  </si>
  <si>
    <t>3348901288835</t>
  </si>
  <si>
    <t>Miss Dior Silky Body Mist 100ML</t>
  </si>
  <si>
    <t>Dior|Miss Dior Silky Body Mist 100ML|100ML / 3.4OZ</t>
  </si>
  <si>
    <t>3348900011687</t>
  </si>
  <si>
    <t>Poison EDT 100ML</t>
  </si>
  <si>
    <t>Dior|Poison EDT 100ML|100ML / 3.4OZ</t>
  </si>
  <si>
    <t>3348900011595</t>
  </si>
  <si>
    <t>Poison EDT 30ML</t>
  </si>
  <si>
    <t>Dior|Poison EDT 30ML|30ML / 1OZ</t>
  </si>
  <si>
    <t>3348900011632</t>
  </si>
  <si>
    <t>Poison EDT 50ML</t>
  </si>
  <si>
    <t>Dior|Poison EDT 50ML|50ML / 1.7OZ</t>
  </si>
  <si>
    <t>3348901293846</t>
  </si>
  <si>
    <t>Poison Girl EDP 100ML</t>
  </si>
  <si>
    <t>Dior|Poison Girl EDP 100ML|100ML / 3.4OZ</t>
  </si>
  <si>
    <t>3348901293822</t>
  </si>
  <si>
    <t>Poison Girl EDP 30ML</t>
  </si>
  <si>
    <t>Dior|Poison Girl EDP 30ML|30ML / 1OZ</t>
  </si>
  <si>
    <t>3348901293839</t>
  </si>
  <si>
    <t>Poison Girl EDP 50ML</t>
  </si>
  <si>
    <t>Dior|Poison Girl EDP 50ML|50ML / 1.7OZ</t>
  </si>
  <si>
    <t>3348901345736</t>
  </si>
  <si>
    <t>Poison Girl EDT 100ML</t>
  </si>
  <si>
    <t>Dior|Poison Girl EDT 100ML|100ML / 3.4OZ</t>
  </si>
  <si>
    <t>3348901345743</t>
  </si>
  <si>
    <t>Poison Girl EDT 30ML</t>
  </si>
  <si>
    <t>Dior|Poison Girl EDT 30ML|30ML / 1OZ</t>
  </si>
  <si>
    <t>3348901345729</t>
  </si>
  <si>
    <t>Poison Girl EDT 50ML</t>
  </si>
  <si>
    <t>Dior|Poison Girl EDT 50ML|50ML / 1.7OZ</t>
  </si>
  <si>
    <t>3348901393133</t>
  </si>
  <si>
    <t>Poison Girl Roller Pearl EDT 20ML</t>
  </si>
  <si>
    <t>Dior|Poison Girl Roller Pearl EDT 20ML|20ML / 0.67OZ</t>
  </si>
  <si>
    <t>3348901393119</t>
  </si>
  <si>
    <t>Poison Girl Unexpected EDT 100ML</t>
  </si>
  <si>
    <t>Dior|Poison Girl Unexpected EDT 100ML|100ML / 3.4OZ</t>
  </si>
  <si>
    <t>3348901392457</t>
  </si>
  <si>
    <t>Poison Girl Unexpected EDT 50ML</t>
  </si>
  <si>
    <t>Dior|Poison Girl Unexpected EDT 50ML|50ML / 1.7OZ</t>
  </si>
  <si>
    <t>3348901393126</t>
  </si>
  <si>
    <t>Poison Girl Unexpected Roller Pearl EDT 20ML</t>
  </si>
  <si>
    <t>Dior|Poison Girl Unexpected Roller Pearl EDT 20ML|20ML / 0.67OZ</t>
  </si>
  <si>
    <t>3348900606715</t>
  </si>
  <si>
    <t>Pure Poison EDP 100ML</t>
  </si>
  <si>
    <t>Dior|Pure Poison EDP 100ML|100ML / 3.4OZ</t>
  </si>
  <si>
    <t>3348900606692</t>
  </si>
  <si>
    <t>Pure Poison EDP 30ML</t>
  </si>
  <si>
    <t>Dior|Pure Poison EDP 30ML|30ML / 1OZ</t>
  </si>
  <si>
    <t>3348900606708</t>
  </si>
  <si>
    <t>Pure Poison EDP 50ML</t>
  </si>
  <si>
    <t>Dior|Pure Poison EDP 50ML|50ML / 1.7OZ</t>
  </si>
  <si>
    <t>3348901553261</t>
  </si>
  <si>
    <t>Sauvage After Shave Balm 100ML</t>
  </si>
  <si>
    <t>Dior|Sauvage After Shave Balm 100ML|100ML / 3.4OZ</t>
  </si>
  <si>
    <t>3348901292269</t>
  </si>
  <si>
    <t>3348901250269</t>
  </si>
  <si>
    <t>Sauvage After Shave Lotion 100ML</t>
  </si>
  <si>
    <t>Dior|Sauvage After Shave Lotion 100ML|100ML / 3.4OZ</t>
  </si>
  <si>
    <t>3348901250276</t>
  </si>
  <si>
    <t>Sauvage Déodorant 150ML</t>
  </si>
  <si>
    <t>Dior|Sauvage Déodorant 150ML|150ML / 5OZ</t>
  </si>
  <si>
    <t>3348901292276</t>
  </si>
  <si>
    <t>Sauvage Déodorant Stick 75GR</t>
  </si>
  <si>
    <t>Dior|Sauvage Déodorant Stick 75GR|75GR</t>
  </si>
  <si>
    <t>3348901368247</t>
  </si>
  <si>
    <t>Sauvage EDP 100ML</t>
  </si>
  <si>
    <t>Dior|Sauvage EDP 100ML|100ML / 3.4OZ</t>
  </si>
  <si>
    <t>3348901428545</t>
  </si>
  <si>
    <t>Sauvage EDP 200ML</t>
  </si>
  <si>
    <t>Dior|Sauvage EDP 200ML|200ML / 6.7OZ</t>
  </si>
  <si>
    <t>3348901368254</t>
  </si>
  <si>
    <t>Sauvage EDP 60ML</t>
  </si>
  <si>
    <t>Dior|Sauvage EDP 60ML|60ML / 2OZ</t>
  </si>
  <si>
    <t>3348901250146</t>
  </si>
  <si>
    <t>Sauvage EDT 100ML</t>
  </si>
  <si>
    <t>Dior|Sauvage EDT 100ML|100ML / 3.4OZ</t>
  </si>
  <si>
    <t>3348901321129</t>
  </si>
  <si>
    <t>Sauvage EDT 200ML</t>
  </si>
  <si>
    <t>Dior|Sauvage EDT 200ML|200ML / 6.7OZ</t>
  </si>
  <si>
    <t>3348901470353</t>
  </si>
  <si>
    <t>Sauvage EDT 300ML</t>
  </si>
  <si>
    <t>Dior|Sauvage EDT 300ML|300ML / 10.1OZ</t>
  </si>
  <si>
    <t>3348901520195</t>
  </si>
  <si>
    <t>Sauvage EDT 30ML</t>
  </si>
  <si>
    <t>Dior|Sauvage EDT 30ML|30ML / 1OZ</t>
  </si>
  <si>
    <t>3348901250153</t>
  </si>
  <si>
    <t>Sauvage EDT 60ML</t>
  </si>
  <si>
    <t>Dior|Sauvage EDT 60ML|60ML / 2OZ</t>
  </si>
  <si>
    <t>3348901567572</t>
  </si>
  <si>
    <t>Sauvage Elixir EDP 60ML</t>
  </si>
  <si>
    <t>Dior|Sauvage Elixir EDP 60ML|60ML / 2OZ</t>
  </si>
  <si>
    <t>3348900959385</t>
  </si>
  <si>
    <t>Sauvage Extreme EDT 100ML</t>
  </si>
  <si>
    <t>Dior|Sauvage Extreme EDT 100ML|100ML / 3.4OZ</t>
  </si>
  <si>
    <t>3348901553247</t>
  </si>
  <si>
    <t>Sauvage Moisturizer for Face &amp; Beard 75ML</t>
  </si>
  <si>
    <t>Dior|Sauvage Moisturizer for Face &amp; Beard 75ML|75ML / 2.5OZ</t>
  </si>
  <si>
    <t>3348901486385</t>
  </si>
  <si>
    <t>Sauvage PARFUM 100ML</t>
  </si>
  <si>
    <t>Dior|Sauvage PARFUM 100ML|100ML / 3.4OZ</t>
  </si>
  <si>
    <t>3348901520065</t>
  </si>
  <si>
    <t>Sauvage PARFUM 200ML</t>
  </si>
  <si>
    <t>Dior|Sauvage PARFUM 200ML|200ML / 6.7OZ</t>
  </si>
  <si>
    <t>3348901486392</t>
  </si>
  <si>
    <t>Sauvage PARFUM 60ML</t>
  </si>
  <si>
    <t>Dior|Sauvage PARFUM 60ML|60ML / 2OZ</t>
  </si>
  <si>
    <t>3348901512619</t>
  </si>
  <si>
    <t>Sauvage Shaving Gel 125ML</t>
  </si>
  <si>
    <t>Dior|Sauvage Shaving Gel 125ML|125ML / 4.2OZ</t>
  </si>
  <si>
    <t>3348901553254</t>
  </si>
  <si>
    <t>Sauvage Shower Gel 250ML</t>
  </si>
  <si>
    <t>Dior|Sauvage Shower Gel 250ML|250ML / 8.45OZ</t>
  </si>
  <si>
    <t>3348901352314</t>
  </si>
  <si>
    <t>Sauvage Very Cool Spray Fresh EDT 100ML</t>
  </si>
  <si>
    <t>Dior|Sauvage Very Cool Spray Fresh EDT 100ML|100ML / 3.4OZ</t>
  </si>
  <si>
    <t>3700431416117</t>
  </si>
  <si>
    <t>Diptyque</t>
  </si>
  <si>
    <t>34 EDP 75ML</t>
  </si>
  <si>
    <t>Diptyque|34 EDP 75ML|75ML / 2.5OZ</t>
  </si>
  <si>
    <t>3700431404954</t>
  </si>
  <si>
    <t>34 EDT 100ML</t>
  </si>
  <si>
    <t>Diptyque|34 EDT 100ML|100ML / 3.4OZ</t>
  </si>
  <si>
    <t>3700431404947</t>
  </si>
  <si>
    <t>34 EDT 50ML</t>
  </si>
  <si>
    <t>Diptyque|34 EDT 50ML|50ML / 1.7OZ</t>
  </si>
  <si>
    <t>3700431405067</t>
  </si>
  <si>
    <t>34 Perfumed Soap 200GR</t>
  </si>
  <si>
    <t>200GR</t>
  </si>
  <si>
    <t>Diptyque|34 Perfumed Soap 200GR|200GR</t>
  </si>
  <si>
    <t>3700431413628</t>
  </si>
  <si>
    <t>Do Son Body Mist 200ML</t>
  </si>
  <si>
    <t>Diptyque|Do Son Body Mist 200ML|200ML / 6.7OZ</t>
  </si>
  <si>
    <t>3700431416346</t>
  </si>
  <si>
    <t>Do Son EDP 75ML</t>
  </si>
  <si>
    <t>Diptyque|Do Son EDP 75ML|75ML / 2.5OZ</t>
  </si>
  <si>
    <t>3700431405807</t>
  </si>
  <si>
    <t>Do Son EDT 100ML</t>
  </si>
  <si>
    <t>Diptyque|Do Son EDT 100ML|100ML / 3.4OZ</t>
  </si>
  <si>
    <t>3700431421968</t>
  </si>
  <si>
    <t>Do Son EDT 11ML</t>
  </si>
  <si>
    <t>11ML / 0.37OZ</t>
  </si>
  <si>
    <t>Diptyque|Do Son EDT 11ML|11ML / 0.37OZ</t>
  </si>
  <si>
    <t>3700431405708</t>
  </si>
  <si>
    <t>Do Son EDT 50ML</t>
  </si>
  <si>
    <t>Diptyque|Do Son EDT 50ML|50ML / 1.7OZ</t>
  </si>
  <si>
    <t>3700431419132</t>
  </si>
  <si>
    <t>Do Son Hair Mist 30ML</t>
  </si>
  <si>
    <t>Diptyque|Do Son Hair Mist 30ML|30ML / 1OZ</t>
  </si>
  <si>
    <t>3700431426253</t>
  </si>
  <si>
    <t>Do Son Hand Creme 45ML</t>
  </si>
  <si>
    <t>45ML / 1.52OZ</t>
  </si>
  <si>
    <t>Diptyque|Do Son Hand Creme 45ML|45ML / 1.52OZ</t>
  </si>
  <si>
    <t>3700431411105</t>
  </si>
  <si>
    <t>Do Son Perfumed Soap 150GR</t>
  </si>
  <si>
    <t>Diptyque|Do Son Perfumed Soap 150GR|150GR</t>
  </si>
  <si>
    <t>3700431413680</t>
  </si>
  <si>
    <t>Do Son Shower Oil 200ML</t>
  </si>
  <si>
    <t>Diptyque|Do Son Shower Oil 200ML|200ML / 6.7OZ</t>
  </si>
  <si>
    <t>3700431419170</t>
  </si>
  <si>
    <t>Eau Capitale EDP 75ML</t>
  </si>
  <si>
    <t>Diptyque|Eau Capitale EDP 75ML|75ML / 2.5OZ</t>
  </si>
  <si>
    <t>3700431428660</t>
  </si>
  <si>
    <t>Eau Capitale Hair Mist 30ML</t>
  </si>
  <si>
    <t>Diptyque|Eau Capitale Hair Mist 30ML|30ML / 1OZ</t>
  </si>
  <si>
    <t>3700431426277</t>
  </si>
  <si>
    <t>Eau Capitale Hand Creme 45ML</t>
  </si>
  <si>
    <t>Diptyque|Eau Capitale Hand Creme 45ML|45ML / 1.52OZ</t>
  </si>
  <si>
    <t>3700431405821</t>
  </si>
  <si>
    <t>Eau De Lierre EDT 100ML</t>
  </si>
  <si>
    <t>Diptyque|Eau De Lierre EDT 100ML|100ML / 3.4OZ</t>
  </si>
  <si>
    <t>3700431417640</t>
  </si>
  <si>
    <t>Eau De Minthe EDP 75ML</t>
  </si>
  <si>
    <t>Diptyque|Eau De Minthe EDP 75ML|75ML / 2.5OZ</t>
  </si>
  <si>
    <t>3700431417688</t>
  </si>
  <si>
    <t>Eau De Minthe Shower Foam 150ML</t>
  </si>
  <si>
    <t>Diptyque|Eau De Minthe Shower Foam 150ML|150ML / 5OZ</t>
  </si>
  <si>
    <t>3700431411129</t>
  </si>
  <si>
    <t>Eau De Sens Perfumed Soap 150GR</t>
  </si>
  <si>
    <t>Diptyque|Eau De Sens Perfumed Soap 150GR|150GR</t>
  </si>
  <si>
    <t>3700431421982</t>
  </si>
  <si>
    <t>Eau De Sense EDT 11ML</t>
  </si>
  <si>
    <t>Diptyque|Eau De Sense EDT 11ML|11ML / 0.37OZ</t>
  </si>
  <si>
    <t>3700431415561</t>
  </si>
  <si>
    <t>Eau Des Sens Cleansing Hand and Body Gel 200ML</t>
  </si>
  <si>
    <t>Diptyque|Eau Des Sens Cleansing Hand and Body Gel 200ML|200ML / 6.7OZ</t>
  </si>
  <si>
    <t>3700431411211</t>
  </si>
  <si>
    <t>Eau Des Sens EDT 100ML</t>
  </si>
  <si>
    <t>Diptyque|Eau Des Sens EDT 100ML|100ML / 3.4OZ</t>
  </si>
  <si>
    <t>3700431411228</t>
  </si>
  <si>
    <t>Eau Des Sens EDT 50ML</t>
  </si>
  <si>
    <t>Diptyque|Eau Des Sens EDT 50ML|50ML / 1.7OZ</t>
  </si>
  <si>
    <t>3700431415189</t>
  </si>
  <si>
    <t>Eau Des Sens Hair Mist 30ML</t>
  </si>
  <si>
    <t>Diptyque|Eau Des Sens Hair Mist 30ML|30ML / 1OZ</t>
  </si>
  <si>
    <t>3700431416353</t>
  </si>
  <si>
    <t>Eau Duelle EDP 75ML</t>
  </si>
  <si>
    <t>Diptyque|Eau Duelle EDP 75ML|75ML / 2.5OZ</t>
  </si>
  <si>
    <t>3700431405791</t>
  </si>
  <si>
    <t>Eau Duelle EDT 100ML</t>
  </si>
  <si>
    <t>Diptyque|Eau Duelle EDT 100ML|100ML / 3.4OZ</t>
  </si>
  <si>
    <t>3700431405692</t>
  </si>
  <si>
    <t>Eau Duelle EDT 50ML</t>
  </si>
  <si>
    <t>Diptyque|Eau Duelle EDT 50ML|50ML / 1.7OZ</t>
  </si>
  <si>
    <t>3700431405876</t>
  </si>
  <si>
    <t>Eau Lente EDT 100ML</t>
  </si>
  <si>
    <t>Diptyque|Eau Lente EDT 100ML|100ML / 3.4OZ</t>
  </si>
  <si>
    <t>3700431415103</t>
  </si>
  <si>
    <t>Eau Moheli EDT 100ML</t>
  </si>
  <si>
    <t>Diptyque|Eau Moheli EDT 100ML|100ML / 3.4OZ</t>
  </si>
  <si>
    <t>3700431409195</t>
  </si>
  <si>
    <t>Eau Plurielle PARFUM 200ML</t>
  </si>
  <si>
    <t>Diptyque|Eau Plurielle PARFUM 200ML|200ML / 6.7OZ</t>
  </si>
  <si>
    <t>3700431435002</t>
  </si>
  <si>
    <t>Eau Rose EDP 75ML</t>
  </si>
  <si>
    <t>Diptyque|Eau Rose EDP 75ML|75ML / 2.5OZ</t>
  </si>
  <si>
    <t>3700431415110</t>
  </si>
  <si>
    <t>Eau Rose EDT 100ML</t>
  </si>
  <si>
    <t>Diptyque|Eau Rose EDT 100ML|100ML / 3.4OZ</t>
  </si>
  <si>
    <t>3700431421975</t>
  </si>
  <si>
    <t>Eau Rose EDT 11ML</t>
  </si>
  <si>
    <t>Diptyque|Eau Rose EDT 11ML|11ML / 0.37OZ</t>
  </si>
  <si>
    <t>3700431419125</t>
  </si>
  <si>
    <t>Eau Rose EDT 50ML</t>
  </si>
  <si>
    <t>Diptyque|Eau Rose EDT 50ML|50ML / 1.7OZ</t>
  </si>
  <si>
    <t>3700431415035</t>
  </si>
  <si>
    <t>Eau Rose Hair Mist 30ML</t>
  </si>
  <si>
    <t>Diptyque|Eau Rose Hair Mist 30ML|30ML / 1OZ</t>
  </si>
  <si>
    <t>3700431413666</t>
  </si>
  <si>
    <t>Eau Rose Hand and Body Lotion 200ML</t>
  </si>
  <si>
    <t>Diptyque|Eau Rose Hand and Body Lotion 200ML|200ML / 6.7OZ</t>
  </si>
  <si>
    <t>3700431413581</t>
  </si>
  <si>
    <t>Eau Rose Hand Cream 30ML</t>
  </si>
  <si>
    <t>Diptyque|Eau Rose Hand Cream 30ML|30ML / 1OZ</t>
  </si>
  <si>
    <t>3700431413741</t>
  </si>
  <si>
    <t>Eau Rose Perfumed Soap 150GR</t>
  </si>
  <si>
    <t>Diptyque|Eau Rose Perfumed Soap 150GR|150GR</t>
  </si>
  <si>
    <t>3700431413567</t>
  </si>
  <si>
    <t>Eau Rose Shower Foam 200ML</t>
  </si>
  <si>
    <t>Diptyque|Eau Rose Shower Foam 200ML|200ML / 6.7OZ</t>
  </si>
  <si>
    <t>3700431420848</t>
  </si>
  <si>
    <t>Exfoliating Hand Wash 350ML</t>
  </si>
  <si>
    <t>350ML / 11.8OZ</t>
  </si>
  <si>
    <t>Diptyque|Exfoliating Hand Wash 350ML|350ML / 11.8OZ</t>
  </si>
  <si>
    <t>3700431420855</t>
  </si>
  <si>
    <t>Exfoliating Hand Wash Refill 350ML</t>
  </si>
  <si>
    <t>Diptyque|Exfoliating Hand Wash Refill 350ML|350ML / 11.8OZ</t>
  </si>
  <si>
    <t>3700431418241</t>
  </si>
  <si>
    <t>Fleur De Peau Body Balm 200ML</t>
  </si>
  <si>
    <t>Diptyque|Fleur De Peau Body Balm 200ML|200ML / 6.7OZ</t>
  </si>
  <si>
    <t>3700431415622</t>
  </si>
  <si>
    <t>Fleur De Peau EDP 75ML</t>
  </si>
  <si>
    <t>Diptyque|Fleur De Peau EDP 75ML|75ML / 2.5OZ</t>
  </si>
  <si>
    <t>3700431426260</t>
  </si>
  <si>
    <t>Fleur De Peau Hand Creme 30ML</t>
  </si>
  <si>
    <t>Diptyque|Fleur De Peau Hand Creme 30ML|30ML / 1OZ</t>
  </si>
  <si>
    <t>3700431409454</t>
  </si>
  <si>
    <t>Florabellio EDT 100ML</t>
  </si>
  <si>
    <t>Diptyque|Florabellio EDT 100ML|100ML / 3.4OZ</t>
  </si>
  <si>
    <t>3700431420886</t>
  </si>
  <si>
    <t>Fresh Lotion for the Body 250ML</t>
  </si>
  <si>
    <t>Diptyque|Fresh Lotion for the Body 250ML|250ML / 8.45OZ</t>
  </si>
  <si>
    <t>3700431415127</t>
  </si>
  <si>
    <t>Geranium Odorata EDT 100ML</t>
  </si>
  <si>
    <t>Diptyque|Geranium Odorata EDT 100ML|100ML / 3.4OZ</t>
  </si>
  <si>
    <t>3700431415769</t>
  </si>
  <si>
    <t>Invigorating Body Balm 100ML</t>
  </si>
  <si>
    <t>Diptyque|Invigorating Body Balm 100ML|100ML / 3.4OZ</t>
  </si>
  <si>
    <t>3700431405890</t>
  </si>
  <si>
    <t>L'Autre EDT 100ML</t>
  </si>
  <si>
    <t>Diptyque|L'Autre EDT 100ML|100ML / 3.4OZ</t>
  </si>
  <si>
    <t>3700431415080</t>
  </si>
  <si>
    <t>L'Eau De Néroli EDT 100ML</t>
  </si>
  <si>
    <t>Diptyque|L'Eau De Néroli EDT 100ML|100ML / 3.4OZ</t>
  </si>
  <si>
    <t>3700431415097</t>
  </si>
  <si>
    <t>L'Eau Des Hespérides EDT 100ML</t>
  </si>
  <si>
    <t>Diptyque|L'Eau Des Hespérides EDT 100ML|100ML / 3.4OZ</t>
  </si>
  <si>
    <t>3700431406644</t>
  </si>
  <si>
    <t>L'Eau Du Trent-Quatre EDT 100ML</t>
  </si>
  <si>
    <t>Diptyque|L'Eau Du Trent-Quatre EDT 100ML|100ML / 3.4OZ</t>
  </si>
  <si>
    <t>3700431405869</t>
  </si>
  <si>
    <t>L'Eau EDT 100ML</t>
  </si>
  <si>
    <t>Diptyque|L'Eau EDT 100ML|100ML / 3.4OZ</t>
  </si>
  <si>
    <t>3700431405906</t>
  </si>
  <si>
    <t>L'Eau Trois EDT 100ML</t>
  </si>
  <si>
    <t>Diptyque|L'Eau Trois EDT 100ML|100ML / 3.4OZ</t>
  </si>
  <si>
    <t>3700431413604</t>
  </si>
  <si>
    <t>L'Ombre Dans L'Eau Body Balm 200ML</t>
  </si>
  <si>
    <t>Diptyque|L'Ombre Dans L'Eau Body Balm 200ML|200ML / 6.7OZ</t>
  </si>
  <si>
    <t>3700431416360</t>
  </si>
  <si>
    <t>L'ombre Dans L'eau EDP 75ML</t>
  </si>
  <si>
    <t>Diptyque|L'ombre Dans L'eau EDP 75ML|75ML / 2.5OZ</t>
  </si>
  <si>
    <t>3700431405845</t>
  </si>
  <si>
    <t>L'Ombre Dans L'eau EDT 100ML</t>
  </si>
  <si>
    <t>Diptyque|L'Ombre Dans L'eau EDT 100ML|100ML / 3.4OZ</t>
  </si>
  <si>
    <t>3700431405739</t>
  </si>
  <si>
    <t>L'ombre Dans L'eau EDT 50ML</t>
  </si>
  <si>
    <t>Diptyque|L'ombre Dans L'eau EDT 50ML|50ML / 1.7OZ</t>
  </si>
  <si>
    <t>3700431411112</t>
  </si>
  <si>
    <t>L'Ombre Dans L'Eau Perfumed Soap 200GR</t>
  </si>
  <si>
    <t>Diptyque|L'Ombre Dans L'Eau Perfumed Soap 200GR|200GR</t>
  </si>
  <si>
    <t>3700431413703</t>
  </si>
  <si>
    <t>L'Ombre Dans L'Eau Shower Oil 200ML</t>
  </si>
  <si>
    <t>Diptyque|L'Ombre Dans L'Eau Shower Oil 200ML|200ML / 6.7OZ</t>
  </si>
  <si>
    <t>3700431413895</t>
  </si>
  <si>
    <t>Luxurious Hand Balm 30ML</t>
  </si>
  <si>
    <t>Diptyque|Luxurious Hand Balm 30ML|30ML / 1OZ</t>
  </si>
  <si>
    <t>3700431405883</t>
  </si>
  <si>
    <t>Ofrésia EDT 100ML</t>
  </si>
  <si>
    <t>Diptyque|Ofrésia EDT 100ML|100ML / 3.4OZ</t>
  </si>
  <si>
    <t>3700431405838</t>
  </si>
  <si>
    <t>Olene EDT 100ML</t>
  </si>
  <si>
    <t>Diptyque|Olene EDT 100ML|100ML / 3.4OZ</t>
  </si>
  <si>
    <t>3700431405913</t>
  </si>
  <si>
    <t>Olene EDT 50ML</t>
  </si>
  <si>
    <t>Diptyque|Olene EDT 50ML|50ML / 1.7OZ</t>
  </si>
  <si>
    <t>3700431426321</t>
  </si>
  <si>
    <t>Orpheon EDP 75ML</t>
  </si>
  <si>
    <t>Diptyque|Orpheon EDP 75ML|75ML / 2.5OZ</t>
  </si>
  <si>
    <t>3700431416377</t>
  </si>
  <si>
    <t>Oud Palao EDP 75ML</t>
  </si>
  <si>
    <t>Diptyque|Oud Palao EDP 75ML|75ML / 2.5OZ</t>
  </si>
  <si>
    <t>3700431405814</t>
  </si>
  <si>
    <t>Oyédo EDT 100ML</t>
  </si>
  <si>
    <t>Diptyque|Oyédo EDT 100ML|100ML / 3.4OZ</t>
  </si>
  <si>
    <t>3700431405715</t>
  </si>
  <si>
    <t>Oyédo EDT 50ML</t>
  </si>
  <si>
    <t>Diptyque|Oyédo EDT 50ML|50ML / 1.7OZ</t>
  </si>
  <si>
    <t>3700431413727</t>
  </si>
  <si>
    <t>Philosykos Cleansing Hand &amp; Body Gel 200ML</t>
  </si>
  <si>
    <t>Diptyque|Philosykos Cleansing Hand &amp; Body Gel 200ML|200ML / 6.7OZ</t>
  </si>
  <si>
    <t>3700431416384</t>
  </si>
  <si>
    <t>Philosykos EDP 75ML</t>
  </si>
  <si>
    <t>Diptyque|Philosykos EDP 75ML|75ML / 2.5OZ</t>
  </si>
  <si>
    <t>3700431405678</t>
  </si>
  <si>
    <t>Philosykos EDT 100ML</t>
  </si>
  <si>
    <t>Diptyque|Philosykos EDT 100ML|100ML / 3.4OZ</t>
  </si>
  <si>
    <t>3700431421999</t>
  </si>
  <si>
    <t>Philosykos EDT 11ML</t>
  </si>
  <si>
    <t>Diptyque|Philosykos EDT 11ML|11ML / 0.37OZ</t>
  </si>
  <si>
    <t>3700431405661</t>
  </si>
  <si>
    <t>Philosykos EDT 50ML</t>
  </si>
  <si>
    <t>Diptyque|Philosykos EDT 50ML|50ML / 1.7OZ</t>
  </si>
  <si>
    <t>3700431413642</t>
  </si>
  <si>
    <t>Philosykos Hand &amp; Body Lotion 200ML</t>
  </si>
  <si>
    <t>Diptyque|Philosykos Hand &amp; Body Lotion 200ML|200ML / 6.7OZ</t>
  </si>
  <si>
    <t>3700431411136</t>
  </si>
  <si>
    <t>Philosykos Perfumed Soap 150GR</t>
  </si>
  <si>
    <t>Diptyque|Philosykos Perfumed Soap 150GR|150GR</t>
  </si>
  <si>
    <t>3700431403544</t>
  </si>
  <si>
    <t>Precious Oils for Body and Bath 125ML</t>
  </si>
  <si>
    <t>Diptyque|Precious Oils for Body and Bath 125ML|125ML / 4.2OZ</t>
  </si>
  <si>
    <t>3700431403582</t>
  </si>
  <si>
    <t>Rich Butter for the Body 200ML</t>
  </si>
  <si>
    <t>Diptyque|Rich Butter for the Body 200ML|200ML / 6.7OZ</t>
  </si>
  <si>
    <t>3700431428950</t>
  </si>
  <si>
    <t>Rinse-Free Hand Wash 45ML</t>
  </si>
  <si>
    <t>Diptyque|Rinse-Free Hand Wash 45ML|45ML / 1.52OZ</t>
  </si>
  <si>
    <t>3700431405159</t>
  </si>
  <si>
    <t>Satin Oil for Body and Hair 100ML</t>
  </si>
  <si>
    <t>Diptyque|Satin Oil for Body and Hair 100ML|100ML / 3.4OZ</t>
  </si>
  <si>
    <t>3700431417411</t>
  </si>
  <si>
    <t>Smoothing Body Polish 200ML</t>
  </si>
  <si>
    <t>Diptyque|Smoothing Body Polish 200ML|200ML / 6.7OZ</t>
  </si>
  <si>
    <t>3700431420893</t>
  </si>
  <si>
    <t>Soft Lotion for the Body 250ML</t>
  </si>
  <si>
    <t>Diptyque|Soft Lotion for the Body 250ML|250ML / 8.45OZ</t>
  </si>
  <si>
    <t>3700431420824</t>
  </si>
  <si>
    <t>Softening Hand Wash 350ML</t>
  </si>
  <si>
    <t>Diptyque|Softening Hand Wash 350ML|350ML / 11.8OZ</t>
  </si>
  <si>
    <t>3700431420831</t>
  </si>
  <si>
    <t>Softening Hand Wash Refill 350ML</t>
  </si>
  <si>
    <t>Diptyque|Softening Hand Wash Refill 350ML|350ML / 11.8OZ</t>
  </si>
  <si>
    <t>3700431416391</t>
  </si>
  <si>
    <t>Tam Dao EDP 75ML</t>
  </si>
  <si>
    <t>Diptyque|Tam Dao EDP 75ML|75ML / 2.5OZ</t>
  </si>
  <si>
    <t>3700431405852</t>
  </si>
  <si>
    <t>Tam Dao EDT 100ML</t>
  </si>
  <si>
    <t>Diptyque|Tam Dao EDT 100ML|100ML / 3.4OZ</t>
  </si>
  <si>
    <t>3700431405746</t>
  </si>
  <si>
    <t>Tam Dao EDT 50ML</t>
  </si>
  <si>
    <t>Diptyque|Tam Dao EDT 50ML|50ML / 1.7OZ</t>
  </si>
  <si>
    <t>3700431418289</t>
  </si>
  <si>
    <t>Tam Dao Perfumed Bar Soap 150GR</t>
  </si>
  <si>
    <t>Diptyque|Tam Dao Perfumed Bar Soap 150GR|150GR</t>
  </si>
  <si>
    <t>3700431418012</t>
  </si>
  <si>
    <t>Tam Dao Shower Balm 200ML</t>
  </si>
  <si>
    <t>Diptyque|Tam Dao Shower Balm 200ML|200ML / 6.7OZ</t>
  </si>
  <si>
    <t>3700431415646</t>
  </si>
  <si>
    <t>Tempo EDP 75ML</t>
  </si>
  <si>
    <t>Diptyque|Tempo EDP 75ML|75ML / 2.5OZ</t>
  </si>
  <si>
    <t>3700431405142</t>
  </si>
  <si>
    <t>the Art of Body Care Revitalizing Shower Gel Hair &amp; Body 200ML</t>
  </si>
  <si>
    <t>Diptyque|the Art of Body Care Revitalizing Shower Gel Hair &amp; Body 200ML|200ML / 6.7OZ</t>
  </si>
  <si>
    <t>3700431428981</t>
  </si>
  <si>
    <t>The Art of Hand Care Travel Set 3*30ML</t>
  </si>
  <si>
    <t>Diptyque|The Art of Hand Care Travel Set 3*30ML|30ML / 1OZ</t>
  </si>
  <si>
    <t>3700431420862</t>
  </si>
  <si>
    <t>Velvet Hand Lotion 350ML</t>
  </si>
  <si>
    <t>Diptyque|Velvet Hand Lotion 350ML|350ML / 11.8OZ</t>
  </si>
  <si>
    <t>3700431420879</t>
  </si>
  <si>
    <t>Velvet Hand Lotion Refill 350ML</t>
  </si>
  <si>
    <t>Diptyque|Velvet Hand Lotion Refill 350ML|350ML / 11.8OZ</t>
  </si>
  <si>
    <t>3700431416407</t>
  </si>
  <si>
    <t>Vetyverio EDP 75ML</t>
  </si>
  <si>
    <t>Diptyque|Vetyverio EDP 75ML|75ML / 2.5OZ</t>
  </si>
  <si>
    <t>3700431405784</t>
  </si>
  <si>
    <t>Vetyverio EDT 100ML</t>
  </si>
  <si>
    <t>Diptyque|Vetyverio EDT 100ML|100ML / 3.4OZ</t>
  </si>
  <si>
    <t>3700431405685</t>
  </si>
  <si>
    <t>Vetyverio EDT 50ML</t>
  </si>
  <si>
    <t>Diptyque|Vetyverio EDT 50ML|50ML / 1.7OZ</t>
  </si>
  <si>
    <t>3700431405074</t>
  </si>
  <si>
    <t>Vinaigre EDT 100ML</t>
  </si>
  <si>
    <t>Diptyque|Vinaigre EDT 100ML|100ML / 3.4OZ</t>
  </si>
  <si>
    <t>3700431416414</t>
  </si>
  <si>
    <t>Volutes EDP 75ML</t>
  </si>
  <si>
    <t>Diptyque|Volutes EDP 75ML|75ML / 2.5OZ</t>
  </si>
  <si>
    <t>763511009824</t>
  </si>
  <si>
    <t>Dkny</t>
  </si>
  <si>
    <t>Be Delicious EDP 100ML</t>
  </si>
  <si>
    <t>Dkny|Be Delicious EDP 100ML|100ML / 3.4OZ</t>
  </si>
  <si>
    <t>3423473020011</t>
  </si>
  <si>
    <t>Dolce &amp; Gabbana</t>
  </si>
  <si>
    <t>Dolce Body Lotion 200ML</t>
  </si>
  <si>
    <t>Dolce &amp; Gabbana|Dolce Body Lotion 200ML|200ML / 6.7OZ</t>
  </si>
  <si>
    <t>3423473020028</t>
  </si>
  <si>
    <t>Dolce EDP 30ML</t>
  </si>
  <si>
    <t>Dolce &amp; Gabbana|Dolce EDP 30ML|30ML / 1OZ</t>
  </si>
  <si>
    <t>3423473020035</t>
  </si>
  <si>
    <t>Dolce EDP 50ML</t>
  </si>
  <si>
    <t>Dolce &amp; Gabbana|Dolce EDP 50ML|50ML / 1.7OZ</t>
  </si>
  <si>
    <t>3423473020042</t>
  </si>
  <si>
    <t>Dolce EDP 75ML</t>
  </si>
  <si>
    <t>Dolce &amp; Gabbana|Dolce EDP 75ML|75ML / 2.5OZ</t>
  </si>
  <si>
    <t>3423473020141</t>
  </si>
  <si>
    <t>Dolce Floral Drops 30ML</t>
  </si>
  <si>
    <t>Dolce &amp; Gabbana|Dolce Floral Drops 30ML|30ML / 1OZ</t>
  </si>
  <si>
    <t>3423473020158</t>
  </si>
  <si>
    <t>Dolce Floral Drops 50ML</t>
  </si>
  <si>
    <t>Dolce &amp; Gabbana|Dolce Floral Drops 50ML|50ML / 1.7OZ</t>
  </si>
  <si>
    <t>3423473020165</t>
  </si>
  <si>
    <t>Dolce Floral Drops 75ML</t>
  </si>
  <si>
    <t>Dolce &amp; Gabbana|Dolce Floral Drops 75ML|75ML / 2.5OZ</t>
  </si>
  <si>
    <t>3423473020172</t>
  </si>
  <si>
    <t>Dolce Rosa Excelsa EDP 30ML</t>
  </si>
  <si>
    <t>Dolce &amp; Gabbana|Dolce Rosa Excelsa EDP 30ML|30ML / 1OZ</t>
  </si>
  <si>
    <t>3423473020189</t>
  </si>
  <si>
    <t>Dolce Rosa Excelsa EDP 50ML</t>
  </si>
  <si>
    <t>Dolce &amp; Gabbana|Dolce Rosa Excelsa EDP 50ML|50ML / 1.7OZ</t>
  </si>
  <si>
    <t>3423473020196</t>
  </si>
  <si>
    <t>Dolce Rosa Excelsa EDP 75ML</t>
  </si>
  <si>
    <t>Dolce &amp; Gabbana|Dolce Rosa Excelsa EDP 75ML|75ML / 2.5OZ</t>
  </si>
  <si>
    <t>3423473003953</t>
  </si>
  <si>
    <t>Dolce Shine EDP 30ML</t>
  </si>
  <si>
    <t>Dolce &amp; Gabbana|Dolce Shine EDP 30ML|30ML / 1OZ</t>
  </si>
  <si>
    <t>3423473004851</t>
  </si>
  <si>
    <t>Dolce Shine EDP 50ML</t>
  </si>
  <si>
    <t>Dolce &amp; Gabbana|Dolce Shine EDP 50ML|50ML / 1.7OZ</t>
  </si>
  <si>
    <t>3423473005353</t>
  </si>
  <si>
    <t>Dolce Shine EDP 75ML</t>
  </si>
  <si>
    <t>Dolce &amp; Gabbana|Dolce Shine EDP 75ML|75ML / 2.5OZ</t>
  </si>
  <si>
    <t>3423473026334</t>
  </si>
  <si>
    <t>Dolce Shower Gel 200ML</t>
  </si>
  <si>
    <t>Dolce &amp; Gabbana|Dolce Shower Gel 200ML|200ML / 6.7OZ</t>
  </si>
  <si>
    <t>3423478400559</t>
  </si>
  <si>
    <t>Garden EDP  50ML</t>
  </si>
  <si>
    <t>Dolce &amp; Gabbana|Garden EDP  50ML|50ML / 1.7OZ</t>
  </si>
  <si>
    <t>3423478400450</t>
  </si>
  <si>
    <t>Garden EDP 30ML</t>
  </si>
  <si>
    <t>Dolce &amp; Gabbana|Garden EDP 30ML|30ML / 1OZ</t>
  </si>
  <si>
    <t>3423478400658</t>
  </si>
  <si>
    <t>Garden EDP 75ML</t>
  </si>
  <si>
    <t>Dolce &amp; Gabbana|Garden EDP 75ML|75ML / 2.5OZ</t>
  </si>
  <si>
    <t>3423473049357</t>
  </si>
  <si>
    <t>K After Shave Balm 100ML</t>
  </si>
  <si>
    <t>Dolce &amp; Gabbana|K After Shave Balm 100ML|100ML / 3.4OZ</t>
  </si>
  <si>
    <t>3423473047155</t>
  </si>
  <si>
    <t>K After Shave Lotion 100ML</t>
  </si>
  <si>
    <t>Dolce &amp; Gabbana|K After Shave Lotion 100ML|100ML / 3.4OZ</t>
  </si>
  <si>
    <t>3423478400252</t>
  </si>
  <si>
    <t>K Deo Spray 150ML</t>
  </si>
  <si>
    <t>Dolce &amp; Gabbana|K Deo Spray 150ML|150ML / 5OZ</t>
  </si>
  <si>
    <t>3423478400351</t>
  </si>
  <si>
    <t>K Deo Stick 75ML</t>
  </si>
  <si>
    <t>Dolce &amp; Gabbana|K Deo Stick 75ML|75ML / 2.5OZ</t>
  </si>
  <si>
    <t>3423473101253</t>
  </si>
  <si>
    <t>K EDP 100ML</t>
  </si>
  <si>
    <t>Dolce &amp; Gabbana|K EDP 100ML|100ML / 3.4OZ</t>
  </si>
  <si>
    <t>3423220006893</t>
  </si>
  <si>
    <t>K EDP 150ML</t>
  </si>
  <si>
    <t>Dolce &amp; Gabbana|K EDP 150ML|150ML / 5OZ</t>
  </si>
  <si>
    <t>3423473101154</t>
  </si>
  <si>
    <t>K EDP 50ML</t>
  </si>
  <si>
    <t>Dolce &amp; Gabbana|K EDP 50ML|50ML / 1.7OZ</t>
  </si>
  <si>
    <t>3423222017958</t>
  </si>
  <si>
    <t>K EDT  100ML + K EDT  10ML + K By Dolce &amp; Gabbana Aftershave Balm 50ML</t>
  </si>
  <si>
    <t>Dolce &amp; Gabbana|K EDT  100ML + K EDT  10ML + K By Dolce &amp; Gabbana Aftershave Balm 50ML|</t>
  </si>
  <si>
    <t>3423473049456</t>
  </si>
  <si>
    <t>K EDT 100ML</t>
  </si>
  <si>
    <t>Dolce &amp; Gabbana|K EDT 100ML|100ML / 3.4OZ</t>
  </si>
  <si>
    <t>3423473049654</t>
  </si>
  <si>
    <t>K EDT 150ML</t>
  </si>
  <si>
    <t>Dolce &amp; Gabbana|K EDT 150ML|150ML / 5OZ</t>
  </si>
  <si>
    <t>3423473042853</t>
  </si>
  <si>
    <t>K EDT 50ML</t>
  </si>
  <si>
    <t>Dolce &amp; Gabbana|K EDT 50ML|50ML / 1.7OZ</t>
  </si>
  <si>
    <t>3423473043454</t>
  </si>
  <si>
    <t>K Shower Gel 200ML</t>
  </si>
  <si>
    <t>Dolce &amp; Gabbana|K Shower Gel 200ML|200ML / 6.7OZ</t>
  </si>
  <si>
    <t>3423222015565</t>
  </si>
  <si>
    <t>L'imperatrice EDT 100ML</t>
  </si>
  <si>
    <t>Dolce &amp; Gabbana|L'imperatrice EDT 100ML|100ML / 3.4OZ</t>
  </si>
  <si>
    <t>3423222015589</t>
  </si>
  <si>
    <t>L'imperatrice EDT 50ML</t>
  </si>
  <si>
    <t>Dolce &amp; Gabbana|L'imperatrice EDT 50ML|50ML / 1.7OZ</t>
  </si>
  <si>
    <t>3423473020219</t>
  </si>
  <si>
    <t>Light Blue Body Cream 200ML</t>
  </si>
  <si>
    <t>Dolce &amp; Gabbana|Light Blue Body Cream 200ML|200ML / 6.7OZ</t>
  </si>
  <si>
    <t>3423473020226</t>
  </si>
  <si>
    <t>Light Blue Deo Stick 50ML</t>
  </si>
  <si>
    <t>Dolce &amp; Gabbana|Light Blue Deo Stick 50ML|50ML / 1.7OZ</t>
  </si>
  <si>
    <t>3423473020486</t>
  </si>
  <si>
    <t>Light Blue Deo Stick 75GR</t>
  </si>
  <si>
    <t>Dolce &amp; Gabbana|Light Blue Deo Stick 75GR|75GR</t>
  </si>
  <si>
    <t>3423473032793</t>
  </si>
  <si>
    <t>Light Blue Eau Intense EDP  25ML</t>
  </si>
  <si>
    <t>Dolce &amp; Gabbana|Light Blue Eau Intense EDP  25ML|25ML / 0.84OZ</t>
  </si>
  <si>
    <t>3423473032809</t>
  </si>
  <si>
    <t>Light Blue Eau Intense EDP  50ML</t>
  </si>
  <si>
    <t>Dolce &amp; Gabbana|Light Blue Eau Intense EDP  50ML|50ML / 1.7OZ</t>
  </si>
  <si>
    <t>3423473032816</t>
  </si>
  <si>
    <t>Light Blue Eau Intense EDP 100ML</t>
  </si>
  <si>
    <t>Dolce &amp; Gabbana|Light Blue Eau Intense EDP 100ML|100ML / 3.4OZ</t>
  </si>
  <si>
    <t>3423473032885</t>
  </si>
  <si>
    <t>Light Blue Eau Intense EDP 200ML</t>
  </si>
  <si>
    <t>Dolce &amp; Gabbana|Light Blue Eau Intense EDP 200ML|200ML / 6.7OZ</t>
  </si>
  <si>
    <t>3423473020233</t>
  </si>
  <si>
    <t>Light Blue EDT 100ML</t>
  </si>
  <si>
    <t>Dolce &amp; Gabbana|Light Blue EDT 100ML|100ML / 3.4OZ</t>
  </si>
  <si>
    <t>3423473026709</t>
  </si>
  <si>
    <t>3423473020240</t>
  </si>
  <si>
    <t>Light Blue EDT 200ML</t>
  </si>
  <si>
    <t>Dolce &amp; Gabbana|Light Blue EDT 200ML|200ML / 6.7OZ</t>
  </si>
  <si>
    <t>3423473020257</t>
  </si>
  <si>
    <t>Light Blue EDT 25ML</t>
  </si>
  <si>
    <t>Dolce &amp; Gabbana|Light Blue EDT 25ML|25ML / 0.84OZ</t>
  </si>
  <si>
    <t>3423473020264</t>
  </si>
  <si>
    <t>Light Blue EDT 50ML</t>
  </si>
  <si>
    <t>Dolce &amp; Gabbana|Light Blue EDT 50ML|50ML / 1.7OZ</t>
  </si>
  <si>
    <t>3423222015978</t>
  </si>
  <si>
    <t>Light Blue Forever EDP 100ML</t>
  </si>
  <si>
    <t>Dolce &amp; Gabbana|Light Blue Forever EDP 100ML|100ML / 3.4OZ</t>
  </si>
  <si>
    <t>3423222015954</t>
  </si>
  <si>
    <t>Light Blue Forever EDP 25ML</t>
  </si>
  <si>
    <t>Dolce &amp; Gabbana|Light Blue Forever EDP 25ML|25ML / 0.84OZ</t>
  </si>
  <si>
    <t>3423222015961</t>
  </si>
  <si>
    <t>Light Blue Forever EDP 50ML</t>
  </si>
  <si>
    <t>Dolce &amp; Gabbana|Light Blue Forever EDP 50ML|50ML / 1.7OZ</t>
  </si>
  <si>
    <t>3423473152255</t>
  </si>
  <si>
    <t>Light Blue Pour Homme Deo Stick 75ML</t>
  </si>
  <si>
    <t>Dolce &amp; Gabbana|Light Blue Pour Homme Deo Stick 75ML|75ML / 2.5OZ</t>
  </si>
  <si>
    <t>3423473032878</t>
  </si>
  <si>
    <t>Light Blue Pour Homme Eau Intense EDP 100ML</t>
  </si>
  <si>
    <t>Dolce &amp; Gabbana|Light Blue Pour Homme Eau Intense EDP 100ML|100ML / 3.4OZ</t>
  </si>
  <si>
    <t>3423473032861</t>
  </si>
  <si>
    <t>Light Blue Pour Homme Eau Intense EDP 50ML</t>
  </si>
  <si>
    <t>Dolce &amp; Gabbana|Light Blue Pour Homme Eau Intense EDP 50ML|50ML / 1.7OZ</t>
  </si>
  <si>
    <t>3423473020516</t>
  </si>
  <si>
    <t>Light Blue Pour Homme EDT 125ML</t>
  </si>
  <si>
    <t>Dolce &amp; Gabbana|Light Blue Pour Homme EDT 125ML|125ML / 4.2OZ</t>
  </si>
  <si>
    <t>3423473020493</t>
  </si>
  <si>
    <t>Light Blue Pour Homme EDT 200ML</t>
  </si>
  <si>
    <t>Dolce &amp; Gabbana|Light Blue Pour Homme EDT 200ML|200ML / 6.7OZ</t>
  </si>
  <si>
    <t>3423473020523</t>
  </si>
  <si>
    <t>Light Blue Pour Homme EDT 40ML</t>
  </si>
  <si>
    <t>Dolce &amp; Gabbana|Light Blue Pour Homme EDT 40ML|40ML / 1.35OZ</t>
  </si>
  <si>
    <t>3423473020509</t>
  </si>
  <si>
    <t>Light Blue Pour Homme EDT 75ML</t>
  </si>
  <si>
    <t>Dolce &amp; Gabbana|Light Blue Pour Homme EDT 75ML|75ML / 2.5OZ</t>
  </si>
  <si>
    <t>3423222016043</t>
  </si>
  <si>
    <t>Light Blue Pour Homme Forever EDP 100ML</t>
  </si>
  <si>
    <t>Dolce &amp; Gabbana|Light Blue Pour Homme Forever EDP 100ML|100ML / 3.4OZ</t>
  </si>
  <si>
    <t>3423222016036</t>
  </si>
  <si>
    <t>Light Blue Pour Homme Forever EDP 50ML</t>
  </si>
  <si>
    <t>Dolce &amp; Gabbana|Light Blue Pour Homme Forever EDP 50ML|50ML / 1.7OZ</t>
  </si>
  <si>
    <t>3423473152651</t>
  </si>
  <si>
    <t>Light Blue Pour Homme Shower Gel 200ML</t>
  </si>
  <si>
    <t>Dolce &amp; Gabbana|Light Blue Pour Homme Shower Gel 200ML|200ML / 6.7OZ</t>
  </si>
  <si>
    <t>3423473020417</t>
  </si>
  <si>
    <t>Light Blue Shower Gel 200ML</t>
  </si>
  <si>
    <t>Dolce &amp; Gabbana|Light Blue Shower Gel 200ML|200ML / 6.7OZ</t>
  </si>
  <si>
    <t>3423222052409</t>
  </si>
  <si>
    <t>Lily EDT New 30ML</t>
  </si>
  <si>
    <t>Dolce &amp; Gabbana|Lily EDT New 30ML|30ML / 1OZ</t>
  </si>
  <si>
    <t>3423222052416</t>
  </si>
  <si>
    <t>Lily EDT New 50ML</t>
  </si>
  <si>
    <t>Dolce &amp; Gabbana|Lily EDT New 50ML|50ML / 1.7OZ</t>
  </si>
  <si>
    <t>3423222052423</t>
  </si>
  <si>
    <t>Lily EDT New 75ML</t>
  </si>
  <si>
    <t>Dolce &amp; Gabbana|Lily EDT New 75ML|75ML / 2.5OZ</t>
  </si>
  <si>
    <t>3423478966352</t>
  </si>
  <si>
    <t>Only One EDP 100ML</t>
  </si>
  <si>
    <t>Dolce &amp; Gabbana|Only One EDP 100ML|100ML / 3.4OZ</t>
  </si>
  <si>
    <t>3423478966550</t>
  </si>
  <si>
    <t>Only One EDP 30ML</t>
  </si>
  <si>
    <t>Dolce &amp; Gabbana|Only One EDP 30ML|30ML / 1OZ</t>
  </si>
  <si>
    <t>3423478966451</t>
  </si>
  <si>
    <t>Only One EDP 50ML</t>
  </si>
  <si>
    <t>Dolce &amp; Gabbana|Only One EDP 50ML|50ML / 1.7OZ</t>
  </si>
  <si>
    <t>3423473020622</t>
  </si>
  <si>
    <t>Parfum EDT 100ML</t>
  </si>
  <si>
    <t>Dolce &amp; Gabbana|Parfum EDT 100ML|100ML / 3.4OZ</t>
  </si>
  <si>
    <t>3423478640559</t>
  </si>
  <si>
    <t>Peony EDP  30ML</t>
  </si>
  <si>
    <t>Dolce &amp; Gabbana|Peony EDP  30ML|30ML / 1OZ</t>
  </si>
  <si>
    <t>3423478640856</t>
  </si>
  <si>
    <t>Peony EDP  50ML</t>
  </si>
  <si>
    <t>Dolce &amp; Gabbana|Peony EDP  50ML|50ML / 1.7OZ</t>
  </si>
  <si>
    <t>3423478642058</t>
  </si>
  <si>
    <t>Peony EDP 75ML</t>
  </si>
  <si>
    <t>Dolce &amp; Gabbana|Peony EDP 75ML|75ML / 2.5OZ</t>
  </si>
  <si>
    <t>3423473020639</t>
  </si>
  <si>
    <t>Dolce &amp; Gabbana|Pour Femme EDP 100ML|100ML / 3.4OZ</t>
  </si>
  <si>
    <t>3423473020646</t>
  </si>
  <si>
    <t>Pour Femme EDP 25ML</t>
  </si>
  <si>
    <t>Dolce &amp; Gabbana|Pour Femme EDP 25ML|25ML / 0.84OZ</t>
  </si>
  <si>
    <t>3423473020653</t>
  </si>
  <si>
    <t>Dolce &amp; Gabbana|Pour Femme EDP 50ML|50ML / 1.7OZ</t>
  </si>
  <si>
    <t>3423473020691</t>
  </si>
  <si>
    <t>Pour Femme Intense EDP 100ML</t>
  </si>
  <si>
    <t>Dolce &amp; Gabbana|Pour Femme Intense EDP 100ML|100ML / 3.4OZ</t>
  </si>
  <si>
    <t>3423473020707</t>
  </si>
  <si>
    <t>Pour Femme Intense EDP 25ML</t>
  </si>
  <si>
    <t>Dolce &amp; Gabbana|Pour Femme Intense EDP 25ML|25ML / 0.84OZ</t>
  </si>
  <si>
    <t>3423473020714</t>
  </si>
  <si>
    <t>Pour Femme Intense EDP 50ML</t>
  </si>
  <si>
    <t>Dolce &amp; Gabbana|Pour Femme Intense EDP 50ML|50ML / 1.7OZ</t>
  </si>
  <si>
    <t>3423473034339</t>
  </si>
  <si>
    <t>Pour Homme Aftershave Lotion 125ML</t>
  </si>
  <si>
    <t>Dolce &amp; Gabbana|Pour Homme Aftershave Lotion 125ML|125ML / 4.2OZ</t>
  </si>
  <si>
    <t>3423473020745</t>
  </si>
  <si>
    <t>Pour Homme Deo Stick 75ML</t>
  </si>
  <si>
    <t>Dolce &amp; Gabbana|Pour Homme Deo Stick 75ML|75ML / 2.5OZ</t>
  </si>
  <si>
    <t>3423473020776</t>
  </si>
  <si>
    <t>Pour Homme EDT 125ML</t>
  </si>
  <si>
    <t>Dolce &amp; Gabbana|Pour Homme EDT 125ML|125ML / 4.2OZ</t>
  </si>
  <si>
    <t>3423473020752</t>
  </si>
  <si>
    <t>Pour Homme EDT 200ML</t>
  </si>
  <si>
    <t>Dolce &amp; Gabbana|Pour Homme EDT 200ML|200ML / 6.7OZ</t>
  </si>
  <si>
    <t>3423473020783</t>
  </si>
  <si>
    <t>Pour Homme EDT 75ML</t>
  </si>
  <si>
    <t>Dolce &amp; Gabbana|Pour Homme EDT 75ML|75ML / 2.5OZ</t>
  </si>
  <si>
    <t>3423473032632</t>
  </si>
  <si>
    <t>Pour Homme Intenso After Shave Lotion 125ML</t>
  </si>
  <si>
    <t>Dolce &amp; Gabbana|Pour Homme Intenso After Shave Lotion 125ML|125ML / 4.2OZ</t>
  </si>
  <si>
    <t>3423473020813</t>
  </si>
  <si>
    <t>Pour Homme Intenso Deo Stick 75ML</t>
  </si>
  <si>
    <t>Dolce &amp; Gabbana|Pour Homme Intenso Deo Stick 75ML|75ML / 2.5OZ</t>
  </si>
  <si>
    <t>3423473020820</t>
  </si>
  <si>
    <t>Pour Homme Intenso EDP 125ML</t>
  </si>
  <si>
    <t>Dolce &amp; Gabbana|Pour Homme Intenso EDP 125ML|125ML / 4.2OZ</t>
  </si>
  <si>
    <t>3423473020851</t>
  </si>
  <si>
    <t>Pour Homme Intenso EDP 200ML</t>
  </si>
  <si>
    <t>Dolce &amp; Gabbana|Pour Homme Intenso EDP 200ML|200ML / 6.7OZ</t>
  </si>
  <si>
    <t>3423473020837</t>
  </si>
  <si>
    <t>Pour Homme Intenso EDP 40ML</t>
  </si>
  <si>
    <t>Dolce &amp; Gabbana|Pour Homme Intenso EDP 40ML|40ML / 1.35OZ</t>
  </si>
  <si>
    <t>3423473020844</t>
  </si>
  <si>
    <t>Pour Homme Intenso EDP 75ML</t>
  </si>
  <si>
    <t>Dolce &amp; Gabbana|Pour Homme Intenso EDP 75ML|75ML / 2.5OZ</t>
  </si>
  <si>
    <t>3423473020936</t>
  </si>
  <si>
    <t>Pour Intenso Shower Gel 100ML</t>
  </si>
  <si>
    <t>Dolce &amp; Gabbana|Pour Intenso Shower Gel 100ML|100ML / 3.4OZ</t>
  </si>
  <si>
    <t>3423222032616</t>
  </si>
  <si>
    <t>Rose EDT 30ML</t>
  </si>
  <si>
    <t>Dolce &amp; Gabbana|Rose EDT 30ML|30ML / 1OZ</t>
  </si>
  <si>
    <t>3423222016227</t>
  </si>
  <si>
    <t>Rose EDT 50ML</t>
  </si>
  <si>
    <t>Dolce &amp; Gabbana|Rose EDT 50ML|50ML / 1.7OZ</t>
  </si>
  <si>
    <t>3423222016234</t>
  </si>
  <si>
    <t>Rose EDT 75ML</t>
  </si>
  <si>
    <t>Dolce &amp; Gabbana|Rose EDT 75ML|75ML / 2.5OZ</t>
  </si>
  <si>
    <t>737052036663</t>
  </si>
  <si>
    <t>The One After Shave Lotion 100ML</t>
  </si>
  <si>
    <t>Dolce &amp; Gabbana|The One After Shave Lotion 100ML|100ML / 3.4OZ</t>
  </si>
  <si>
    <t>3423473021193</t>
  </si>
  <si>
    <t>The One Deo Stick 75ML</t>
  </si>
  <si>
    <t>Dolce &amp; Gabbana|The One Deo Stick 75ML|75ML / 2.5OZ</t>
  </si>
  <si>
    <t>3423473021360</t>
  </si>
  <si>
    <t>The One EDP 100ML</t>
  </si>
  <si>
    <t>Dolce &amp; Gabbana|The One EDP 100ML|100ML / 3.4OZ</t>
  </si>
  <si>
    <t>3423473021377</t>
  </si>
  <si>
    <t>The One EDP 150ML</t>
  </si>
  <si>
    <t>Dolce &amp; Gabbana|The One EDP 150ML|150ML / 5OZ</t>
  </si>
  <si>
    <t>3423473020981</t>
  </si>
  <si>
    <t>The One EDP 30ML</t>
  </si>
  <si>
    <t>Dolce &amp; Gabbana|The One EDP 30ML|30ML / 1OZ</t>
  </si>
  <si>
    <t>3423473021001</t>
  </si>
  <si>
    <t>The One EDP 75ML</t>
  </si>
  <si>
    <t>Dolce &amp; Gabbana|The One EDP 75ML|75ML / 2.5OZ</t>
  </si>
  <si>
    <t>3423473021209</t>
  </si>
  <si>
    <t>The One EDT 100ML</t>
  </si>
  <si>
    <t>Dolce &amp; Gabbana|The One EDT 100ML|100ML / 3.4OZ</t>
  </si>
  <si>
    <t>3423473021216</t>
  </si>
  <si>
    <t>The One EDT 150ML</t>
  </si>
  <si>
    <t>Dolce &amp; Gabbana|The One EDT 150ML|150ML / 5OZ</t>
  </si>
  <si>
    <t>3423473021230</t>
  </si>
  <si>
    <t>The One EDT 50ML</t>
  </si>
  <si>
    <t>Dolce &amp; Gabbana|The One EDT 50ML|50ML / 1.7OZ</t>
  </si>
  <si>
    <t>3423473021148</t>
  </si>
  <si>
    <t>The One Essence EDP 40ML</t>
  </si>
  <si>
    <t>Dolce &amp; Gabbana|The One Essence EDP 40ML|40ML / 1.35OZ</t>
  </si>
  <si>
    <t>3423473021131</t>
  </si>
  <si>
    <t>The One Essence EDP 65ML</t>
  </si>
  <si>
    <t>Dolce &amp; Gabbana|The One Essence EDP 65ML|65ML / 2.19OZ</t>
  </si>
  <si>
    <t>3423473033271</t>
  </si>
  <si>
    <t>The One Female EDT 50ML</t>
  </si>
  <si>
    <t>Dolce &amp; Gabbana|The One Female EDT 50ML|50ML / 1.7OZ</t>
  </si>
  <si>
    <t>3423220007722</t>
  </si>
  <si>
    <t>The One For Men Deo Stick 75ML</t>
  </si>
  <si>
    <t>Dolce &amp; Gabbana|The One For Men Deo Stick 75ML|75ML / 2.5OZ</t>
  </si>
  <si>
    <t>3423222026004</t>
  </si>
  <si>
    <t>The One Gold EDP 100ML</t>
  </si>
  <si>
    <t>Dolce &amp; Gabbana|The One Gold EDP 100ML|100ML / 3.4OZ</t>
  </si>
  <si>
    <t>3423222015763</t>
  </si>
  <si>
    <t>The One Gold EDP 75ML</t>
  </si>
  <si>
    <t>Dolce &amp; Gabbana|The One Gold EDP 75ML|75ML / 2.5OZ</t>
  </si>
  <si>
    <t>3423222026028</t>
  </si>
  <si>
    <t>The One Gold Men EDP 50ML</t>
  </si>
  <si>
    <t>Dolce &amp; Gabbana|The One Gold Men EDP 50ML|50ML / 1.7OZ</t>
  </si>
  <si>
    <t>3423222015787</t>
  </si>
  <si>
    <t>The One Gold Women EDP 50ML</t>
  </si>
  <si>
    <t>Dolce &amp; Gabbana|The One Gold Women EDP 50ML|50ML / 1.7OZ</t>
  </si>
  <si>
    <t>3423478563650</t>
  </si>
  <si>
    <t>The One Grey EDT 100ML</t>
  </si>
  <si>
    <t>Dolce &amp; Gabbana|The One Grey EDT 100ML|100ML / 3.4OZ</t>
  </si>
  <si>
    <t>3423478563759</t>
  </si>
  <si>
    <t>The One Grey EDT 50ML</t>
  </si>
  <si>
    <t>Dolce &amp; Gabbana|The One Grey EDT 50ML|50ML / 1.7OZ</t>
  </si>
  <si>
    <t>3423473051756</t>
  </si>
  <si>
    <t>The One Intense EDP 100ML</t>
  </si>
  <si>
    <t>Dolce &amp; Gabbana|The One Intense EDP 100ML|100ML / 3.4OZ</t>
  </si>
  <si>
    <t>3423473051855</t>
  </si>
  <si>
    <t>The One Intense EDP 50ML</t>
  </si>
  <si>
    <t>Dolce &amp; Gabbana|The One Intense EDP 50ML|50ML / 1.7OZ</t>
  </si>
  <si>
    <t>3423473021384</t>
  </si>
  <si>
    <t>The One Men EDP 50ML</t>
  </si>
  <si>
    <t>Dolce &amp; Gabbana|The One Men EDP 50ML|50ML / 1.7OZ</t>
  </si>
  <si>
    <t>3423473021223</t>
  </si>
  <si>
    <t>The One Men EDT 30ML</t>
  </si>
  <si>
    <t>Dolce &amp; Gabbana|The One Men EDT 30ML|30ML / 1OZ</t>
  </si>
  <si>
    <t>3423473042051</t>
  </si>
  <si>
    <t>The One Mysterious Night EDP 100ML</t>
  </si>
  <si>
    <t>Dolce &amp; Gabbana|The One Mysterious Night EDP 100ML|100ML / 3.4OZ</t>
  </si>
  <si>
    <t>3423473021391</t>
  </si>
  <si>
    <t>The One Royal Night EDP 100ML</t>
  </si>
  <si>
    <t>Dolce &amp; Gabbana|The One Royal Night EDP 100ML|100ML / 3.4OZ</t>
  </si>
  <si>
    <t>3423473021407</t>
  </si>
  <si>
    <t>The One Royal Night EDP 150ML</t>
  </si>
  <si>
    <t>Dolce &amp; Gabbana|The One Royal Night EDP 150ML|150ML / 5OZ</t>
  </si>
  <si>
    <t>3423473020998</t>
  </si>
  <si>
    <t>The One Women EDP 50ML</t>
  </si>
  <si>
    <t>Dolce &amp; Gabbana|The One Women EDP 50ML|50ML / 1.7OZ</t>
  </si>
  <si>
    <t>3423473036289</t>
  </si>
  <si>
    <t>The One Women EDT 30ML</t>
  </si>
  <si>
    <t>Dolce &amp; Gabbana|The One Women EDT 30ML|30ML / 1OZ</t>
  </si>
  <si>
    <t>3423478580152</t>
  </si>
  <si>
    <t>The Only One 2 EDP 100ML</t>
  </si>
  <si>
    <t>Dolce &amp; Gabbana|The Only One 2 EDP 100ML|100ML / 3.4OZ</t>
  </si>
  <si>
    <t>3423478580053</t>
  </si>
  <si>
    <t>The Only One 2 EDP 50ML</t>
  </si>
  <si>
    <t>Dolce &amp; Gabbana|The Only One 2 EDP 50ML|50ML / 1.7OZ</t>
  </si>
  <si>
    <t>3423478452657</t>
  </si>
  <si>
    <t>The Only One EDP  100ML</t>
  </si>
  <si>
    <t>Dolce &amp; Gabbana|The Only One EDP  100ML|100ML / 3.4OZ</t>
  </si>
  <si>
    <t>3423478452459</t>
  </si>
  <si>
    <t>The Only One EDP  30ML</t>
  </si>
  <si>
    <t>Dolce &amp; Gabbana|The Only One EDP  30ML|30ML / 1OZ</t>
  </si>
  <si>
    <t>3423478452558</t>
  </si>
  <si>
    <t>The Only One EDP  50ML</t>
  </si>
  <si>
    <t>Dolce &amp; Gabbana|The Only One EDP  50ML|50ML / 1.7OZ</t>
  </si>
  <si>
    <t>8011003851089</t>
  </si>
  <si>
    <t>Dsquared 2</t>
  </si>
  <si>
    <t>Wood Pour Femme 2 Pieces Set 100ML EDT + 100ML Body Lotions + Pouch</t>
  </si>
  <si>
    <t>Dsquared 2|Wood Pour Femme 2 Pieces Set 100ML EDT + 100ML Body Lotions + Pouch|</t>
  </si>
  <si>
    <t>8011003851065</t>
  </si>
  <si>
    <t>Wood Pour Homme 2 Pieces Set 100ML EDT + 100ML Shower Gel + Pouch</t>
  </si>
  <si>
    <t>Dsquared 2|Wood Pour Homme 2 Pieces Set 100ML EDT + 100ML Shower Gel + Pouch|</t>
  </si>
  <si>
    <t>8011003860593</t>
  </si>
  <si>
    <t>Wood Pour Homme 3 Piece Set 100ML EDT +100ML Shower Gel + Wallet</t>
  </si>
  <si>
    <t>Dsquared 2|Wood Pour Homme 3 Piece Set 100ML EDT +100ML Shower Gel + Wallet|</t>
  </si>
  <si>
    <t>85715803535</t>
  </si>
  <si>
    <t>Dunhill</t>
  </si>
  <si>
    <t>Custom EDT 100ML</t>
  </si>
  <si>
    <t>Dunhill|Custom EDT 100ML|100ML / 3.4OZ</t>
  </si>
  <si>
    <t>85715801715</t>
  </si>
  <si>
    <t>Desire Black EDT 100ML</t>
  </si>
  <si>
    <t>Dunhill|Desire Black EDT 100ML|100ML / 3.4OZ</t>
  </si>
  <si>
    <t>85715801067</t>
  </si>
  <si>
    <t>Desire Red EDT 100ML</t>
  </si>
  <si>
    <t>Dunhill|Desire Red EDT 100ML|100ML / 3.4OZ</t>
  </si>
  <si>
    <t>85715804518</t>
  </si>
  <si>
    <t>Brown EDT 75ML</t>
  </si>
  <si>
    <t>Dunhill|Brown EDT 75ML|75ML / 2.5OZ</t>
  </si>
  <si>
    <t>85715804013</t>
  </si>
  <si>
    <t>Edition EDT 100ML</t>
  </si>
  <si>
    <t>Dunhill|Edition EDT 100ML|100ML / 3.4OZ</t>
  </si>
  <si>
    <t>85715806345</t>
  </si>
  <si>
    <t>Icon Racing Red EDP 100ML</t>
  </si>
  <si>
    <t>Dunhill|Icon Racing Red EDP 100ML|100ML / 3.4OZ</t>
  </si>
  <si>
    <t>3423478481350</t>
  </si>
  <si>
    <t>Elie Saab</t>
  </si>
  <si>
    <t>Girl Of Now Forever EDP 90ML</t>
  </si>
  <si>
    <t>Elie Saab|Girl Of Now Forever EDP 90ML|90ML / 3.04Z</t>
  </si>
  <si>
    <t>7640233340257</t>
  </si>
  <si>
    <t>Girl Of Now Shine EDP 90ML</t>
  </si>
  <si>
    <t>Elie Saab|Girl Of Now Shine EDP 90ML|90ML / 3.04Z</t>
  </si>
  <si>
    <t>3423470398021</t>
  </si>
  <si>
    <t>Le Parfum EDP 90ML</t>
  </si>
  <si>
    <t>Elie Saab|Le Parfum EDP 90ML|90ML / 3.04Z</t>
  </si>
  <si>
    <t>3423473017059</t>
  </si>
  <si>
    <t>le Parfum Essentiel EDP 50ML</t>
  </si>
  <si>
    <t>Elie Saab|le Parfum Essentiel EDP 50ML|50ML / 1.7OZ</t>
  </si>
  <si>
    <t>3423473991557</t>
  </si>
  <si>
    <t>le Parfum Rose Couture EDT 90ML</t>
  </si>
  <si>
    <t>Elie Saab|le Parfum Rose Couture EDT 90ML|90ML / 3.04Z</t>
  </si>
  <si>
    <t>85805043476</t>
  </si>
  <si>
    <t>Elizabeth Arden</t>
  </si>
  <si>
    <t>5th Avenue After Five EDP 125ML</t>
  </si>
  <si>
    <t>Elizabeth Arden|5th Avenue After Five EDP 125ML|125ML / 4.2OZ</t>
  </si>
  <si>
    <t>85805390600</t>
  </si>
  <si>
    <t>5th Avenue EDP 125ML</t>
  </si>
  <si>
    <t>Elizabeth Arden|5th Avenue EDP 125ML|150ML / 5OZ</t>
  </si>
  <si>
    <t>85805390402</t>
  </si>
  <si>
    <t>5th Avenue EDP 30ML</t>
  </si>
  <si>
    <t>Elizabeth Arden|5th Avenue EDP 30ML|30ML / 1OZ</t>
  </si>
  <si>
    <t>85805390501</t>
  </si>
  <si>
    <t>5th Avenue EDP 75ML</t>
  </si>
  <si>
    <t>Elizabeth Arden|5th Avenue EDP 75ML|75ML / 2.5OZ</t>
  </si>
  <si>
    <t>85805156602</t>
  </si>
  <si>
    <t>5th Avenue NYC EDP 125ML</t>
  </si>
  <si>
    <t>Elizabeth Arden|5th Avenue NYC EDP 125ML|125ML / 4.2OZ</t>
  </si>
  <si>
    <t>85805950149</t>
  </si>
  <si>
    <t>5th Avenue EDP Tester 125ML</t>
  </si>
  <si>
    <t>Elizabeth Arden|5th Avenue EDP Tester 125ML|125ML / 4.2OZ</t>
  </si>
  <si>
    <t>85805785345</t>
  </si>
  <si>
    <t>Arden Beauty EDP 100ML</t>
  </si>
  <si>
    <t>Elizabeth Arden|Arden Beauty EDP 100ML|100ML / 3.4OZ</t>
  </si>
  <si>
    <t>85805785147</t>
  </si>
  <si>
    <t>Arden Beauty EDP 50ML</t>
  </si>
  <si>
    <t>Elizabeth Arden|Arden Beauty EDP 50ML|50ML / 1.7OZ</t>
  </si>
  <si>
    <t>85805965341</t>
  </si>
  <si>
    <t>Arden Beauty EDP Tester 100ML</t>
  </si>
  <si>
    <t>Elizabeth Arden|Arden Beauty EDP Tester 100ML|100ML / 3.4OZ</t>
  </si>
  <si>
    <t>85805132125</t>
  </si>
  <si>
    <t>Green Tea Cherry Blossom EDT 100ML</t>
  </si>
  <si>
    <t>Elizabeth Arden|Green Tea Cherry Blossom EDT 100ML|100ML / 3.4OZ</t>
  </si>
  <si>
    <t>85805188016</t>
  </si>
  <si>
    <t>Green Tea Cucumber EDT 100ML</t>
  </si>
  <si>
    <t>Elizabeth Arden|Green Tea Cucumber EDT 100ML|100ML / 3.4OZ</t>
  </si>
  <si>
    <t>85805445713</t>
  </si>
  <si>
    <t>Green Tea Deodorant Cream 40ML</t>
  </si>
  <si>
    <t>Elizabeth Arden|Green Tea Deodorant Cream 40ML|40ML / 1.35OZ</t>
  </si>
  <si>
    <t>85805268848</t>
  </si>
  <si>
    <t>Green Tea EDT 100 ML</t>
  </si>
  <si>
    <t>Elizabeth Arden|Green Tea EDT 100 ML|100ML / 3.4OZ</t>
  </si>
  <si>
    <t>85805763749</t>
  </si>
  <si>
    <t>Green Tea EDT 30 ML</t>
  </si>
  <si>
    <t>Elizabeth Arden|Green Tea EDT 30 ML|30ML / 1OZ</t>
  </si>
  <si>
    <t>85805268749</t>
  </si>
  <si>
    <t>Green Tea EDT 50 ML</t>
  </si>
  <si>
    <t>Elizabeth Arden|Green Tea EDT 50 ML|50ML / 1.7OZ</t>
  </si>
  <si>
    <t>85805066925</t>
  </si>
  <si>
    <t>Green Tea Energizing Bath &amp; Shower Gel 500ML</t>
  </si>
  <si>
    <t>Elizabeth Arden|Green Tea Energizing Bath &amp; Shower Gel 500ML|500ML / 16.9OZ</t>
  </si>
  <si>
    <t>85805554927</t>
  </si>
  <si>
    <t>Green Tea Fine Fragrance Mist 240ML</t>
  </si>
  <si>
    <t>240ML / 8.11OZ</t>
  </si>
  <si>
    <t>Elizabeth Arden|Green Tea Fine Fragrance Mist 240ML|240ML / 8.11OZ</t>
  </si>
  <si>
    <t>85805437244</t>
  </si>
  <si>
    <t>Green Tea Honey Drops Body Cream 250ML</t>
  </si>
  <si>
    <t>Elizabeth Arden|Green Tea Honey Drops Body Cream 250ML|250ML / 8.45OZ</t>
  </si>
  <si>
    <t>85805071387</t>
  </si>
  <si>
    <t>Green Tea Honey Drops Body Cream 500ML</t>
  </si>
  <si>
    <t>Elizabeth Arden|Green Tea Honey Drops Body Cream 500ML|500ML / 16.9OZ</t>
  </si>
  <si>
    <t>85805100865</t>
  </si>
  <si>
    <t>Green Tea Lavender EDT 100ML</t>
  </si>
  <si>
    <t>Elizabeth Arden|Green Tea Lavender EDT 100ML|100ML / 3.4OZ</t>
  </si>
  <si>
    <t>85805199425</t>
  </si>
  <si>
    <t>Green Tea Mimosa EDT 100ML</t>
  </si>
  <si>
    <t>Elizabeth Arden|Green Tea Mimosa EDT 100ML|100ML / 3.4OZ</t>
  </si>
  <si>
    <t>85805544836</t>
  </si>
  <si>
    <t>Green Tea Nectarine Blossom EDT Tester 100ML</t>
  </si>
  <si>
    <t>Elizabeth Arden|Green Tea Nectarine Blossom EDT Tester 100ML|100ML / 3.4OZ</t>
  </si>
  <si>
    <t>85805544829</t>
  </si>
  <si>
    <t>Green Tea Nectarine EDT 100ML</t>
  </si>
  <si>
    <t>Elizabeth Arden|Green Tea Nectarine EDT 100ML|100ML / 3.4OZ</t>
  </si>
  <si>
    <t>85805573218</t>
  </si>
  <si>
    <t>Green Tea Pomegranate EDT 50ML</t>
  </si>
  <si>
    <t>Elizabeth Arden|Green Tea Pomegranate EDT 50ML|30ML / 1OZ</t>
  </si>
  <si>
    <t>85805071370</t>
  </si>
  <si>
    <t>Green Tea Refreshing Body Lotion 500ML</t>
  </si>
  <si>
    <t>Elizabeth Arden|Green Tea Refreshing Body Lotion 500ML|500ML / 16.9OZ</t>
  </si>
  <si>
    <t>85805242718</t>
  </si>
  <si>
    <t>Green Tea Sakura Blossom EDT 100ML</t>
  </si>
  <si>
    <t>Elizabeth Arden|Green Tea Sakura Blossom EDT 100ML|100ML / 3.4OZ</t>
  </si>
  <si>
    <t>85805244903</t>
  </si>
  <si>
    <t>Green Tea Set Eau Parfumée + Honey Drops BC 100ML</t>
  </si>
  <si>
    <t>Elizabeth Arden|Green Tea Set Eau Parfumée + Honey Drops BC 100ML|100ML / 3.4OZ</t>
  </si>
  <si>
    <t>85805036577</t>
  </si>
  <si>
    <t>Green Tea Summer EDT 100ML</t>
  </si>
  <si>
    <t>Elizabeth Arden|Green Tea Summer EDT 100ML|100ML / 3.4OZ</t>
  </si>
  <si>
    <t>85805063665</t>
  </si>
  <si>
    <t>Mediterranean EDP 100ML</t>
  </si>
  <si>
    <t>Elizabeth Arden|Mediterranean EDP 100ML|100ML / 3.4OZ</t>
  </si>
  <si>
    <t>85805506261</t>
  </si>
  <si>
    <t>Pretty EDP 100ML</t>
  </si>
  <si>
    <t>Elizabeth Arden|Pretty EDP 100ML|100ML / 3.4OZ</t>
  </si>
  <si>
    <t>85805004675</t>
  </si>
  <si>
    <t>Provocative EDP 100ML</t>
  </si>
  <si>
    <t>Elizabeth Arden|Provocative EDP 100ML|100ML / 3.4OZ</t>
  </si>
  <si>
    <t>85805114435</t>
  </si>
  <si>
    <t>Red Door EDT 30ML</t>
  </si>
  <si>
    <t>Elizabeth Arden|Red Door EDT 30ML|30ML / 1OZ</t>
  </si>
  <si>
    <t>85805558321</t>
  </si>
  <si>
    <t>Red Door EDT 50ML</t>
  </si>
  <si>
    <t>Elizabeth Arden|Red Door EDT 50ML|50ML / 1.7OZ</t>
  </si>
  <si>
    <t>85805120900</t>
  </si>
  <si>
    <t>Splendor EDP 125ML</t>
  </si>
  <si>
    <t>Elizabeth Arden|Splendor EDP 125ML|125ML / 4.2OZ</t>
  </si>
  <si>
    <t>85805757748</t>
  </si>
  <si>
    <t>Sunflowers EDT 100ML</t>
  </si>
  <si>
    <t>Elizabeth Arden|Sunflowers EDT 100ML|100ML / 3.4OZ</t>
  </si>
  <si>
    <t>85805548780</t>
  </si>
  <si>
    <t>Sunflowers EDT 240ML</t>
  </si>
  <si>
    <t>Elizabeth Arden|Sunflowers EDT 240ML|240ML / 8.11OZ</t>
  </si>
  <si>
    <t>85805758745</t>
  </si>
  <si>
    <t>Sunflowers EDT 30ML</t>
  </si>
  <si>
    <t>Elizabeth Arden|Sunflowers EDT 30ML|30ML / 1OZ</t>
  </si>
  <si>
    <t>85805757847</t>
  </si>
  <si>
    <t>Sunflowers EDT 50ML</t>
  </si>
  <si>
    <t>Elizabeth Arden|Sunflowers EDT 50ML|50ML / 1.7OZ</t>
  </si>
  <si>
    <t>85805194130</t>
  </si>
  <si>
    <t>Sunflowers Sunrise EDT 100ML</t>
  </si>
  <si>
    <t>Elizabeth Arden|Sunflowers Sunrise EDT 100ML|100ML / 3.4OZ</t>
  </si>
  <si>
    <t>719346373906</t>
  </si>
  <si>
    <t>True Love EDT 100ML</t>
  </si>
  <si>
    <t>Elizabeth Arden|True Love EDT 100ML|100ML / 3.4OZ</t>
  </si>
  <si>
    <t>8052086377653</t>
  </si>
  <si>
    <t>Emanuel Ungaro</t>
  </si>
  <si>
    <t>La Femme EDP 50ML</t>
  </si>
  <si>
    <t>Emanuel Ungaro|La Femme EDP 50ML|50ML / 1.7OZ</t>
  </si>
  <si>
    <t>3614273336383</t>
  </si>
  <si>
    <t>Emporio Armani</t>
  </si>
  <si>
    <t>Stronger With You Absolutely EDP 100ML</t>
  </si>
  <si>
    <t>Emporio Armani|Stronger With You Absolutely EDP 100ML|100ML / 3.4OZ</t>
  </si>
  <si>
    <t>3614273335812</t>
  </si>
  <si>
    <t>Stronger With You Absolutely EDP 50ML</t>
  </si>
  <si>
    <t>Emporio Armani|Stronger With You Absolutely EDP 50ML|50ML / 1.7OZ</t>
  </si>
  <si>
    <t>3605522040588</t>
  </si>
  <si>
    <t>Stronger With You EDT 100ML</t>
  </si>
  <si>
    <t>Emporio Armani|Stronger With You EDT 100ML|100ML / 3.4OZ</t>
  </si>
  <si>
    <t>3605522040229</t>
  </si>
  <si>
    <t>Stronger With You EDT 30ML</t>
  </si>
  <si>
    <t>Emporio Armani|Stronger With You EDT 30ML|30ML / 1OZ</t>
  </si>
  <si>
    <t>3605522040281</t>
  </si>
  <si>
    <t>Stronger With You EDT 50ML</t>
  </si>
  <si>
    <t>Emporio Armani|Stronger With You EDT 50ML|50ML / 1.7OZ</t>
  </si>
  <si>
    <t>3614272225718</t>
  </si>
  <si>
    <t>Stronger With You Intensely EDP 100ML</t>
  </si>
  <si>
    <t>Emporio Armani|Stronger With You Intensely EDP 100ML|100ML / 3.4OZ</t>
  </si>
  <si>
    <t>3614272225695</t>
  </si>
  <si>
    <t>Stronger With You Intensely EDP 30ML</t>
  </si>
  <si>
    <t>Emporio Armani|Stronger With You Intensely EDP 30ML|30ML / 1OZ</t>
  </si>
  <si>
    <t>3614272225701</t>
  </si>
  <si>
    <t>Stronger With You Intensely EDP 50ML</t>
  </si>
  <si>
    <t>Emporio Armani|Stronger With You Intensely EDP 50ML|50ML / 1.7OZ</t>
  </si>
  <si>
    <t>3614273628983</t>
  </si>
  <si>
    <t>Stronger With You Only EDT 100ML</t>
  </si>
  <si>
    <t>Emporio Armani|Stronger With You Only EDT 100ML|100ML / 3.4OZ</t>
  </si>
  <si>
    <t>3614273629003</t>
  </si>
  <si>
    <t>Stronger With You Only EDT 50ML</t>
  </si>
  <si>
    <t>Emporio Armani|Stronger With You Only EDT 50ML|50ML / 1.7OZ</t>
  </si>
  <si>
    <t>8005610516103</t>
  </si>
  <si>
    <t>Escada</t>
  </si>
  <si>
    <t>Celebrate NOW EDP 50ML</t>
  </si>
  <si>
    <t>Escada|Celebrate NOW EDP 50ML|50ML / 1.7OZ</t>
  </si>
  <si>
    <t>3614227293960</t>
  </si>
  <si>
    <t>Magnetism EDP 75ML</t>
  </si>
  <si>
    <t>Escada|Magnetism EDP 75ML|75ML / 2.5OZ</t>
  </si>
  <si>
    <t>730870263075</t>
  </si>
  <si>
    <t>Sentiment EDT 100ML</t>
  </si>
  <si>
    <t>Escada|Sentiment EDT 100ML|100ML / 3.4OZ</t>
  </si>
  <si>
    <t>730870263112</t>
  </si>
  <si>
    <t>Sentiment EDT 75ML</t>
  </si>
  <si>
    <t>Escada|Sentiment EDT 75ML|75ML / 2.5OZ</t>
  </si>
  <si>
    <t>5060103310012</t>
  </si>
  <si>
    <t>Escentric Molecule</t>
  </si>
  <si>
    <t>Escentric 01 EDT 100ML</t>
  </si>
  <si>
    <t>Escentric Molecule|Escentric 01 EDT 100ML|100ML / 3.4OZ</t>
  </si>
  <si>
    <t>5060103310012-T</t>
  </si>
  <si>
    <t>Escentric 01 EDT Tester 100ML</t>
  </si>
  <si>
    <t>Escentric Molecule|Escentric 01 EDT Tester 100ML|100ML / 3.4OZ</t>
  </si>
  <si>
    <t>5060103310173</t>
  </si>
  <si>
    <t>Escentric 02 Body Wash 200ML</t>
  </si>
  <si>
    <t>Escentric Molecule|Escentric 02 Body Wash 200ML|200ML / 6.7OZ</t>
  </si>
  <si>
    <t>5060103310036</t>
  </si>
  <si>
    <t>Escentric 02 EDT 100ML</t>
  </si>
  <si>
    <t>Escentric Molecule|Escentric 02 EDT 100ML|100ML / 3.4OZ</t>
  </si>
  <si>
    <t>5060103310036-T</t>
  </si>
  <si>
    <t>Escentric 02 EDT Tester 100ML</t>
  </si>
  <si>
    <t>Escentric Molecule|Escentric 02 EDT Tester 100ML|100ML / 3.4OZ</t>
  </si>
  <si>
    <t>5060103310104</t>
  </si>
  <si>
    <t>Escentric 03 EDT 100ML</t>
  </si>
  <si>
    <t>Escentric Molecule|Escentric 03 EDT 100ML|100ML / 3.4OZ</t>
  </si>
  <si>
    <t>5060103310104-T</t>
  </si>
  <si>
    <t>Escentric 03 EDT Tester 100ML</t>
  </si>
  <si>
    <t>Escentric Molecule|Escentric 03 EDT Tester 100ML|100ML / 3.4OZ</t>
  </si>
  <si>
    <t>5060103310388</t>
  </si>
  <si>
    <t>Escentric 04 EDT 100ML</t>
  </si>
  <si>
    <t>Escentric Molecule|Escentric 04 EDT 100ML|100ML / 3.4OZ</t>
  </si>
  <si>
    <t>5060103310388-T</t>
  </si>
  <si>
    <t>Escentric 04 EDT Tester 100ML</t>
  </si>
  <si>
    <t>Escentric Molecule|Escentric 04 EDT Tester 100ML|100ML / 3.4OZ</t>
  </si>
  <si>
    <t>5060103310593</t>
  </si>
  <si>
    <t>Escentric 05 EDT 100ML</t>
  </si>
  <si>
    <t>Escentric Molecule|Escentric 05 EDT 100ML|100ML / 3.4OZ</t>
  </si>
  <si>
    <t>5060103310593-T</t>
  </si>
  <si>
    <t>Escentric 05 EDT Tester 100ML</t>
  </si>
  <si>
    <t>Escentric Molecule|Escentric 05 EDT Tester 100ML|100ML / 3.4OZ</t>
  </si>
  <si>
    <t>5060103310029</t>
  </si>
  <si>
    <t>Molecule 01 EDT 100ML</t>
  </si>
  <si>
    <t>Escentric Molecule|Molecule 01 EDT 100ML|100ML / 3.4OZ</t>
  </si>
  <si>
    <t>5060103310029-T</t>
  </si>
  <si>
    <t>Molecule 01 EDT Tester 100ML</t>
  </si>
  <si>
    <t>Escentric Molecule|Molecule 01 EDT Tester 100ML|100ML / 3.4OZ</t>
  </si>
  <si>
    <t>5060103310043</t>
  </si>
  <si>
    <t>Molecule 02 EDT 100ML</t>
  </si>
  <si>
    <t>Escentric Molecule|Molecule 02 EDT 100ML|100ML / 3.4OZ</t>
  </si>
  <si>
    <t>5060103310043-T</t>
  </si>
  <si>
    <t>Molecule 02 EDT Tester 100ML</t>
  </si>
  <si>
    <t>Escentric Molecule|Molecule 02 EDT Tester 100ML|100ML / 3.4OZ</t>
  </si>
  <si>
    <t>5060103310111</t>
  </si>
  <si>
    <t>Molecule 03 EDT 100ML</t>
  </si>
  <si>
    <t>Escentric Molecule|Molecule 03 EDT 100ML|100ML / 3.4OZ</t>
  </si>
  <si>
    <t>5060103310111-T</t>
  </si>
  <si>
    <t>Molecule 03 EDT Tester 100ML</t>
  </si>
  <si>
    <t>Escentric Molecule|Molecule 03 EDT Tester 100ML|100ML / 3.4OZ</t>
  </si>
  <si>
    <t>5060103310395</t>
  </si>
  <si>
    <t>Molecule 04 EDT 100ML</t>
  </si>
  <si>
    <t>Escentric Molecule|Molecule 04 EDT 100ML|100ML / 3.4OZ</t>
  </si>
  <si>
    <t>5060103310395-T</t>
  </si>
  <si>
    <t>Molecule 04 EDT Tester 100ML</t>
  </si>
  <si>
    <t>Escentric Molecule|Molecule 04 EDT Tester 100ML|100ML / 3.4OZ</t>
  </si>
  <si>
    <t>5060103310609</t>
  </si>
  <si>
    <t>Molecule 05 EDT 100ML</t>
  </si>
  <si>
    <t>Escentric Molecule|Molecule 05 EDT 100ML|100ML / 3.4OZ</t>
  </si>
  <si>
    <t>5060103310609-T</t>
  </si>
  <si>
    <t>Molecule 05 EDT Tester 100ML</t>
  </si>
  <si>
    <t>Escentric Molecule|Molecule 05 EDT Tester 100ML|100ML / 3.4OZ</t>
  </si>
  <si>
    <t>5060103310050</t>
  </si>
  <si>
    <t>The Beautiful Mind Series Vol 01 100ML</t>
  </si>
  <si>
    <t>Escentric Molecule|The Beautiful Mind Series Vol 01 100ML|30ML / 1OZ</t>
  </si>
  <si>
    <t>5060103310050-T</t>
  </si>
  <si>
    <t>The Beautiful Mind Series Vol 01 Tester 100ML</t>
  </si>
  <si>
    <t>Escentric Molecule|The Beautiful Mind Series Vol 01 Tester 100ML|30ML / 1OZ</t>
  </si>
  <si>
    <t>5060103310302</t>
  </si>
  <si>
    <t>The Beautiful Mind Series Vol 02 100ML</t>
  </si>
  <si>
    <t>Escentric Molecule|The Beautiful Mind Series Vol 02 100ML|30ML / 1OZ</t>
  </si>
  <si>
    <t>5060103310302-T</t>
  </si>
  <si>
    <t>The Beautiful Mind Series Vol 02 Tester 100ML</t>
  </si>
  <si>
    <t>Escentric Molecule|The Beautiful Mind Series Vol 02 Tester 100ML|30ML / 1OZ</t>
  </si>
  <si>
    <t>887167408289</t>
  </si>
  <si>
    <t>Estee Lauder</t>
  </si>
  <si>
    <t>Aegean Blossom EDP 100ML</t>
  </si>
  <si>
    <t>Estee Lauder|Aegean Blossom EDP 100ML|100ML / 3.4OZ</t>
  </si>
  <si>
    <t>887167408142</t>
  </si>
  <si>
    <t>Aegean Blossom EDP 50ML</t>
  </si>
  <si>
    <t>Estee Lauder|Aegean Blossom EDP 50ML|50ML / 1.7OZ</t>
  </si>
  <si>
    <t>887167522831</t>
  </si>
  <si>
    <t>Aerin Ambrette De Noir EDP 50ML</t>
  </si>
  <si>
    <t>Estee Lauder|Aerin Ambrette De Noir EDP 50ML|50ML / 1.7OZ</t>
  </si>
  <si>
    <t>887167095847</t>
  </si>
  <si>
    <t>Alliage Sport EDP 50ML</t>
  </si>
  <si>
    <t>Estee Lauder|Alliage Sport EDP 50ML|50ML / 1.7OZ</t>
  </si>
  <si>
    <t>887167301375</t>
  </si>
  <si>
    <t>Amber Musk D'or EDP 100ML</t>
  </si>
  <si>
    <t>Estee Lauder|Amber Musk D'or EDP 100ML|100ML / 3.4OZ</t>
  </si>
  <si>
    <t>887167188952</t>
  </si>
  <si>
    <t>Amber Musk EDP 100ML</t>
  </si>
  <si>
    <t>Estee Lauder|Amber Musk EDP 100ML|100ML / 3.4OZ</t>
  </si>
  <si>
    <t>887167001978</t>
  </si>
  <si>
    <t>Amber Musk EDP 50ML</t>
  </si>
  <si>
    <t>Estee Lauder|Amber Musk EDP 50ML|50ML / 1.7OZ</t>
  </si>
  <si>
    <t>27131086864</t>
  </si>
  <si>
    <t>Beautiful Belle EDP 30ML</t>
  </si>
  <si>
    <t>Estee Lauder|Beautiful Belle EDP 30ML|30ML / 1OZ</t>
  </si>
  <si>
    <t>27131086871</t>
  </si>
  <si>
    <t>Beautiful Belle EDP 75ML</t>
  </si>
  <si>
    <t>Estee Lauder|Beautiful Belle EDP 75ML|75ML / 2.5OZ</t>
  </si>
  <si>
    <t>887167292772</t>
  </si>
  <si>
    <t>Bronze Goddess Body Creme 200ML</t>
  </si>
  <si>
    <t>Estee Lauder|Bronze Goddess Body Creme 200ML|200ML / 6.7OZ</t>
  </si>
  <si>
    <t>887167466142</t>
  </si>
  <si>
    <t>Bronze Goddess Eau Fraiche 100ML</t>
  </si>
  <si>
    <t>Estee Lauder|Bronze Goddess Eau Fraiche 100ML|100ML / 3.4OZ</t>
  </si>
  <si>
    <t>887167095878</t>
  </si>
  <si>
    <t>Cinnabar EDP 50ML</t>
  </si>
  <si>
    <t>Estee Lauder|Cinnabar EDP 50ML|50ML / 1.7OZ</t>
  </si>
  <si>
    <t>27131019817</t>
  </si>
  <si>
    <t>Eau de Private Collection EDP 50ML</t>
  </si>
  <si>
    <t>Estee Lauder|Eau de Private Collection EDP 50ML|50ML / 1.7OZ</t>
  </si>
  <si>
    <t>887167379220</t>
  </si>
  <si>
    <t>Eclat de Vert EDP 50ML</t>
  </si>
  <si>
    <t>Estee Lauder|Eclat de Vert EDP 50ML|50ML / 1.7OZ</t>
  </si>
  <si>
    <t>887167095885</t>
  </si>
  <si>
    <t>Estee Super EDP 50ML</t>
  </si>
  <si>
    <t>Estee Lauder|Estee Super EDP 50ML|50ML / 1.7OZ</t>
  </si>
  <si>
    <t>887167301382</t>
  </si>
  <si>
    <t>Evening Rose D'or EDP 100ML</t>
  </si>
  <si>
    <t>Estee Lauder|Evening Rose D'or EDP 100ML|100ML / 3.4OZ</t>
  </si>
  <si>
    <t>887167188983</t>
  </si>
  <si>
    <t>Evening Rose EDP 100ML</t>
  </si>
  <si>
    <t>Estee Lauder|Evening Rose EDP 100ML|100ML / 3.4OZ</t>
  </si>
  <si>
    <t>887167001992</t>
  </si>
  <si>
    <t>Evening Rose EDP 50ML</t>
  </si>
  <si>
    <t>Estee Lauder|Evening Rose EDP 50ML|50ML / 1.7OZ</t>
  </si>
  <si>
    <t>887167188884</t>
  </si>
  <si>
    <t>Gardenia Rattan EDP 100ML</t>
  </si>
  <si>
    <t>Estee Lauder|Gardenia Rattan EDP 100ML|100ML / 3.4OZ</t>
  </si>
  <si>
    <t>887167001909</t>
  </si>
  <si>
    <t>Gardenia Rattan EDP 50ML</t>
  </si>
  <si>
    <t>Estee Lauder|Gardenia Rattan EDP 50ML|50ML / 1.7OZ</t>
  </si>
  <si>
    <t>887167360112</t>
  </si>
  <si>
    <t>Hibiscus Palm EDP 100ML</t>
  </si>
  <si>
    <t>Estee Lauder|Hibiscus Palm EDP 100ML|100ML / 3.4OZ</t>
  </si>
  <si>
    <t>887167360068</t>
  </si>
  <si>
    <t>Hibiscus Palm EDP 50ML</t>
  </si>
  <si>
    <t>Estee Lauder|Hibiscus Palm EDP 50ML|50ML / 1.7OZ</t>
  </si>
  <si>
    <t>887167188976</t>
  </si>
  <si>
    <t>Ikat Jasmine EDP 100ML</t>
  </si>
  <si>
    <t>Estee Lauder|Ikat Jasmine EDP 100ML|100ML / 3.4OZ</t>
  </si>
  <si>
    <t>887167001985</t>
  </si>
  <si>
    <t>Ikat Jasmine EDP 50ML</t>
  </si>
  <si>
    <t>Estee Lauder|Ikat Jasmine EDP 50ML|50ML / 1.7OZ</t>
  </si>
  <si>
    <t>887167095892</t>
  </si>
  <si>
    <t>Intuition EDP 50ML</t>
  </si>
  <si>
    <t>Estee Lauder|Intuition EDP 50ML|50ML / 1.7OZ</t>
  </si>
  <si>
    <t>27131010012</t>
  </si>
  <si>
    <t>Knowing EDP 30ML</t>
  </si>
  <si>
    <t>Estee Lauder|Knowing EDP 30ML|30ML / 1OZ</t>
  </si>
  <si>
    <t>27131006534</t>
  </si>
  <si>
    <t>Knowing EDP 75ML</t>
  </si>
  <si>
    <t>Estee Lauder|Knowing EDP 75ML|75ML / 2.5OZ</t>
  </si>
  <si>
    <t>887167188969</t>
  </si>
  <si>
    <t>Lilac Path EDP 100ML</t>
  </si>
  <si>
    <t>Estee Lauder|Lilac Path EDP 100ML|100ML / 3.4OZ</t>
  </si>
  <si>
    <t>887167001961</t>
  </si>
  <si>
    <t>Lilac Path EDP 50ML</t>
  </si>
  <si>
    <t>Estee Lauder|Lilac Path EDP 50ML|50ML / 1.7OZ</t>
  </si>
  <si>
    <t>887167437982</t>
  </si>
  <si>
    <t>Limone di Sicilia EDP 50ML</t>
  </si>
  <si>
    <t>Estee Lauder|Limone di Sicilia EDP 50ML|50ML / 1.7OZ</t>
  </si>
  <si>
    <t>887167191334</t>
  </si>
  <si>
    <t>Mediterraneo Honey Suckle EDP 100ML</t>
  </si>
  <si>
    <t>Estee Lauder|Mediterraneo Honey Suckle EDP 100ML|100ML / 3.4OZ</t>
  </si>
  <si>
    <t>887167191327</t>
  </si>
  <si>
    <t>Mediterraneo Honey Suckle EDP 50ML</t>
  </si>
  <si>
    <t>Estee Lauder|Mediterraneo Honey Suckle EDP 50ML|50ML / 1.7OZ</t>
  </si>
  <si>
    <t>27131261629</t>
  </si>
  <si>
    <t>Modern Muse EDP 100ML</t>
  </si>
  <si>
    <t>Estee Lauder|Modern Muse EDP 100ML|100ML / 3.4OZ</t>
  </si>
  <si>
    <t>27131261612</t>
  </si>
  <si>
    <t>Modern Muse EDP 50ML</t>
  </si>
  <si>
    <t>Estee Lauder|Modern Muse EDP 50ML|50ML / 1.7OZ</t>
  </si>
  <si>
    <t>887167157132</t>
  </si>
  <si>
    <t>Modern Muse Le Rouge EDP 50ML</t>
  </si>
  <si>
    <t>Estee Lauder|Modern Muse Le Rouge EDP 50ML|50ML / 1.7OZ</t>
  </si>
  <si>
    <t>27131043317</t>
  </si>
  <si>
    <t>Pleasures EDP 100ML</t>
  </si>
  <si>
    <t>Estee Lauder|Pleasures EDP 100ML|100ML / 3.4OZ</t>
  </si>
  <si>
    <t>27131043287</t>
  </si>
  <si>
    <t>Pleasures EDP 30ML</t>
  </si>
  <si>
    <t>Estee Lauder|Pleasures EDP 30ML|30ML / 1OZ</t>
  </si>
  <si>
    <t>27131043294</t>
  </si>
  <si>
    <t>Pleasures EDP 50ML</t>
  </si>
  <si>
    <t>Estee Lauder|Pleasures EDP 50ML|50ML / 1.7OZ</t>
  </si>
  <si>
    <t>27131521433</t>
  </si>
  <si>
    <t>Pleasures for Men Cologne 100ML</t>
  </si>
  <si>
    <t>Estee Lauder|Pleasures for Men Cologne 100ML|100ML / 3.4OZ</t>
  </si>
  <si>
    <t>27131286905</t>
  </si>
  <si>
    <t>Pleasures Intense EDP 100ML</t>
  </si>
  <si>
    <t>Estee Lauder|Pleasures Intense EDP 100ML|100ML / 3.4OZ</t>
  </si>
  <si>
    <t>27131284215</t>
  </si>
  <si>
    <t>Pleasures Intense EDP 50ML</t>
  </si>
  <si>
    <t>Estee Lauder|Pleasures Intense EDP 50ML|50ML / 1.7OZ</t>
  </si>
  <si>
    <t>27131396000</t>
  </si>
  <si>
    <t>Pure White Linen EDP 50ML</t>
  </si>
  <si>
    <t>Estee Lauder|Pure White Linen EDP 50ML|50ML / 1.7OZ</t>
  </si>
  <si>
    <t>887167118256</t>
  </si>
  <si>
    <t>Rose De Grasse EDP 50ML</t>
  </si>
  <si>
    <t>Estee Lauder|Rose De Grasse EDP 50ML|50ML / 1.7OZ</t>
  </si>
  <si>
    <t>27131595069</t>
  </si>
  <si>
    <t>Sensuous EDP 100ML</t>
  </si>
  <si>
    <t>Estee Lauder|Sensuous EDP 100ML|100ML / 3.4OZ</t>
  </si>
  <si>
    <t>27131595045</t>
  </si>
  <si>
    <t>Sensuous EDP 50ML</t>
  </si>
  <si>
    <t>Estee Lauder|Sensuous EDP 50ML|50ML / 1.7OZ</t>
  </si>
  <si>
    <t>887167301399</t>
  </si>
  <si>
    <t>Tangier Vanille D'or EDP 100ML</t>
  </si>
  <si>
    <t>Estee Lauder|Tangier Vanille D'or EDP 100ML|100ML / 3.4OZ</t>
  </si>
  <si>
    <t>887167236264</t>
  </si>
  <si>
    <t>Tangier Vanille EDP 100ML</t>
  </si>
  <si>
    <t>Estee Lauder|Tangier Vanille EDP 100ML|100ML / 3.4OZ</t>
  </si>
  <si>
    <t>887167236257</t>
  </si>
  <si>
    <t>Tangier Vanille EDP 50ML</t>
  </si>
  <si>
    <t>Estee Lauder|Tangier Vanille EDP 50ML|50ML / 1.7OZ</t>
  </si>
  <si>
    <t>887167294158</t>
  </si>
  <si>
    <t>Tuberose Day EDP 50ML</t>
  </si>
  <si>
    <t>Estee Lauder|Tuberose Day EDP 50ML|50ML / 1.7OZ</t>
  </si>
  <si>
    <t>887167313897</t>
  </si>
  <si>
    <t>Tuberose Night EDP 50ML</t>
  </si>
  <si>
    <t>Estee Lauder|Tuberose Night EDP 50ML|50ML / 1.7OZ</t>
  </si>
  <si>
    <t>887167189003</t>
  </si>
  <si>
    <t>Waterlily Sun EDP 100ML</t>
  </si>
  <si>
    <t>Estee Lauder|Waterlily Sun EDP 100ML|100ML / 3.4OZ</t>
  </si>
  <si>
    <t>887167118218</t>
  </si>
  <si>
    <t>Waterlily Sun EDP 50ML</t>
  </si>
  <si>
    <t>Estee Lauder|Waterlily Sun EDP 50ML|50ML / 1.7OZ</t>
  </si>
  <si>
    <t>27131020424</t>
  </si>
  <si>
    <t>White Linen EDP 60ML</t>
  </si>
  <si>
    <t>Estee Lauder|White Linen EDP 60ML|60ML / 2OZ</t>
  </si>
  <si>
    <t>27131015239</t>
  </si>
  <si>
    <t>White Linen Perfumed Body Crème 200ML</t>
  </si>
  <si>
    <t>Estee Lauder|White Linen Perfumed Body Crème 200ML|200ML / 6.7OZ</t>
  </si>
  <si>
    <t>887167436138</t>
  </si>
  <si>
    <t>Wild Geranium Body Cream 150ML</t>
  </si>
  <si>
    <t>Estee Lauder|Wild Geranium Body Cream 150ML|150ML / 5OZ</t>
  </si>
  <si>
    <t>887167436121</t>
  </si>
  <si>
    <t>Wild Geranium EDP 100ML</t>
  </si>
  <si>
    <t>Estee Lauder|Wild Geranium EDP 100ML|100ML / 3.4OZ</t>
  </si>
  <si>
    <t>887167436114</t>
  </si>
  <si>
    <t>Wild Geranium EDP 50ML</t>
  </si>
  <si>
    <t>Estee Lauder|Wild Geranium EDP 50ML|50ML / 1.7OZ</t>
  </si>
  <si>
    <t>887167436169</t>
  </si>
  <si>
    <t>Wild Geranium EDP 7ML</t>
  </si>
  <si>
    <t>7ML / 0.24OZ</t>
  </si>
  <si>
    <t>Estee Lauder|Wild Geranium EDP 7ML|7ML / 0.24OZ</t>
  </si>
  <si>
    <t>27131007524</t>
  </si>
  <si>
    <t>Youth Dew Anti-Perspirant Deodorant Roll-On 75ML</t>
  </si>
  <si>
    <t>Estee Lauder|Youth Dew Anti-Perspirant Deodorant Roll-On 75ML|75ML / 2.5OZ</t>
  </si>
  <si>
    <t>27131017752</t>
  </si>
  <si>
    <t>Youth Dew EDP 65ML</t>
  </si>
  <si>
    <t>Estee Lauder|Youth Dew EDP 65ML|65ML / 2.19OZ</t>
  </si>
  <si>
    <t>27131004097</t>
  </si>
  <si>
    <t>Youth Dew Perfumed Body Crème 200ML</t>
  </si>
  <si>
    <t>Estee Lauder|Youth Dew Perfumed Body Crème 200ML|200ML / 6.7OZ</t>
  </si>
  <si>
    <t>3760168591280</t>
  </si>
  <si>
    <t>Etat Libre D'Orange</t>
  </si>
  <si>
    <t>Hermann a Mes Cotes Me Paraissait Ombre EDP 100ML</t>
  </si>
  <si>
    <t>Etat Libre D'Orange|Hermann a Mes Cotes Me Paraissait Ombre EDP 100ML|100ML / 3.4OZ</t>
  </si>
  <si>
    <t>3760168591075</t>
  </si>
  <si>
    <t>Hermann a Mes Cotes Me Paraissait Ombre EDP 50ML</t>
  </si>
  <si>
    <t>Etat Libre D'Orange|Hermann a Mes Cotes Me Paraissait Ombre EDP 50ML|50ML / 1.7OZ</t>
  </si>
  <si>
    <t>3760168591273</t>
  </si>
  <si>
    <t>Remarkable People EDP 50ML</t>
  </si>
  <si>
    <t>Etat Libre D'Orange|Remarkable People EDP 50ML|50ML / 1.7OZ</t>
  </si>
  <si>
    <t>8026247603240</t>
  </si>
  <si>
    <t>Etro</t>
  </si>
  <si>
    <t>Io Myself EDP 100ML</t>
  </si>
  <si>
    <t>Etro|Io Myself EDP 100ML|100ML / 3.4OZ</t>
  </si>
  <si>
    <t>8026247603233</t>
  </si>
  <si>
    <t>Jacquard EDP 100ML</t>
  </si>
  <si>
    <t>Etro|Jacquard EDP 100ML|100ML / 3.4OZ</t>
  </si>
  <si>
    <t>8026247603097</t>
  </si>
  <si>
    <t>Magot EDT 100ML</t>
  </si>
  <si>
    <t>Etro|Magot EDT 100ML|100ML / 3.4OZ</t>
  </si>
  <si>
    <t>8026247608276</t>
  </si>
  <si>
    <t>Man Rose EDP 100ML</t>
  </si>
  <si>
    <t>Etro|Man Rose EDP 100ML|100ML / 3.4OZ</t>
  </si>
  <si>
    <t>8026247603257</t>
  </si>
  <si>
    <t>Marquetry EDP 100ML</t>
  </si>
  <si>
    <t>Etro|Marquetry EDP 100ML|100ML / 3.4OZ</t>
  </si>
  <si>
    <t>8026247608153</t>
  </si>
  <si>
    <t>Musk EDP 100ML</t>
  </si>
  <si>
    <t>Etro|Musk EDP 100ML|100ML / 3.4OZ</t>
  </si>
  <si>
    <t>8026247608023</t>
  </si>
  <si>
    <t>Patchouly EDP 100ML</t>
  </si>
  <si>
    <t>Etro|Patchouly EDP 100ML|100ML / 3.4OZ</t>
  </si>
  <si>
    <t>8026247603028</t>
  </si>
  <si>
    <t>Patchouly EDT 100ML</t>
  </si>
  <si>
    <t>Etro|Patchouly EDT 100ML|100ML / 3.4OZ</t>
  </si>
  <si>
    <t>8026247003187</t>
  </si>
  <si>
    <t>Pegaso EDT 100ML</t>
  </si>
  <si>
    <t>Etro|Pegaso EDT 100ML|100ML / 3.4OZ</t>
  </si>
  <si>
    <t>8026247608221</t>
  </si>
  <si>
    <t>Rajasthan EDP 100ML</t>
  </si>
  <si>
    <t>Etro|Rajasthan EDP 100ML|100ML / 3.4OZ</t>
  </si>
  <si>
    <t>8026247603288</t>
  </si>
  <si>
    <t>Udaipur EDP 100ML</t>
  </si>
  <si>
    <t>Etro|Udaipur EDP 100ML|100ML / 3.4OZ</t>
  </si>
  <si>
    <t>8026247108134</t>
  </si>
  <si>
    <t>Vicolo Fiori EDP 100ML</t>
  </si>
  <si>
    <t>Etro|Vicolo Fiori EDP 100ML|100ML / 3.4OZ</t>
  </si>
  <si>
    <t>8026247003132</t>
  </si>
  <si>
    <t>Vicolo Fiori EDT 100ML</t>
  </si>
  <si>
    <t>Etro|Vicolo Fiori EDT 100ML|100ML / 3.4OZ</t>
  </si>
  <si>
    <t>3770004085026</t>
  </si>
  <si>
    <t>Ex Nihilo</t>
  </si>
  <si>
    <t>Fleur Narcotique EDP 100Ml</t>
  </si>
  <si>
    <t>Ex Nihilo|Fleur Narcotique EDP 100Ml|100ML / 3.4OZ</t>
  </si>
  <si>
    <t>8002135111974</t>
  </si>
  <si>
    <t>Ferrari</t>
  </si>
  <si>
    <t>Scuderia Black EDT 125ML</t>
  </si>
  <si>
    <t>Ferrari|Scuderia Black EDT 125ML|125ML / 4.2OZ</t>
  </si>
  <si>
    <t>8002135111783</t>
  </si>
  <si>
    <t>Scuderia Light Essence EDT Tester  75ML</t>
  </si>
  <si>
    <t>Ferrari|Scuderia Light Essence EDT Tester  75ML|75ML / 2.5OZ</t>
  </si>
  <si>
    <t>8002135130869</t>
  </si>
  <si>
    <t>Pure Lavender Tester EDT Tester 75ML</t>
  </si>
  <si>
    <t>Ferrari|Pure Lavender Tester EDT Tester 75ML|75ML / 2.5OZ</t>
  </si>
  <si>
    <t>5060536210033</t>
  </si>
  <si>
    <t>Franck Muller</t>
  </si>
  <si>
    <t>Aeternitas EDP 75ML</t>
  </si>
  <si>
    <t>Franck Muller|Aeternitas EDP 75ML|75ML / 2.5OZ</t>
  </si>
  <si>
    <t>5060536210033-T</t>
  </si>
  <si>
    <t>Aeternitas EDP Tester 75ML</t>
  </si>
  <si>
    <t>Franck Muller|Aeternitas EDP Tester 75ML|75ML / 2.5OZ</t>
  </si>
  <si>
    <t>5060536210002</t>
  </si>
  <si>
    <t>Color Dreams EDP 75ML</t>
  </si>
  <si>
    <t>Franck Muller|Color Dreams EDP 75ML|75ML / 2.5OZ</t>
  </si>
  <si>
    <t>5060536210002-T</t>
  </si>
  <si>
    <t>Color Dreams EDP Tester 75ML</t>
  </si>
  <si>
    <t>Franck Muller|Color Dreams EDP Tester 75ML|75ML / 2.5OZ</t>
  </si>
  <si>
    <t>5060536210040</t>
  </si>
  <si>
    <t>Conquistador EDP 75ML</t>
  </si>
  <si>
    <t>Franck Muller|Conquistador EDP 75ML|75ML / 2.5OZ</t>
  </si>
  <si>
    <t>5060536210040-T</t>
  </si>
  <si>
    <t>Conquistador EDP Tester 75ML</t>
  </si>
  <si>
    <t>Franck Muller|Conquistador EDP Tester 75ML|75ML / 2.5OZ</t>
  </si>
  <si>
    <t>5060536210019</t>
  </si>
  <si>
    <t>Crazy Hours EDP 75ML</t>
  </si>
  <si>
    <t>Franck Muller|Crazy Hours EDP 75ML|75ML / 2.5OZ</t>
  </si>
  <si>
    <t>5060536210019-T</t>
  </si>
  <si>
    <t>Crazy Hours EDP Tester 75ML</t>
  </si>
  <si>
    <t>Franck Muller|Crazy Hours EDP Tester 75ML|75ML / 2.5OZ</t>
  </si>
  <si>
    <t>5060536210026</t>
  </si>
  <si>
    <t>Double Mystery EDP 75ML</t>
  </si>
  <si>
    <t>Franck Muller|Double Mystery EDP 75ML|75ML / 2.5OZ</t>
  </si>
  <si>
    <t>5060536210026-T</t>
  </si>
  <si>
    <t>Double Mystery EDP Tester 75ML</t>
  </si>
  <si>
    <t>Franck Muller|Double Mystery EDP Tester 75ML|75ML / 2.5OZ</t>
  </si>
  <si>
    <t>3516641317317</t>
  </si>
  <si>
    <t>Franck Olivier</t>
  </si>
  <si>
    <t>Oud Touch EDP 100ML</t>
  </si>
  <si>
    <t>Franck Olivier|Oud Touch EDP 100ML|100ML / 3.4OZ</t>
  </si>
  <si>
    <t>3700135003316</t>
  </si>
  <si>
    <t>Frederic Malle</t>
  </si>
  <si>
    <t>Angeliques Sous La Pluie EDT 1*10ML</t>
  </si>
  <si>
    <t>Frederic Malle|Angeliques Sous La Pluie EDT 1*10ML|10ML / 0.3OZ</t>
  </si>
  <si>
    <t>3700135003262</t>
  </si>
  <si>
    <t>Angeliques Sous La Pluie EDT 100ML</t>
  </si>
  <si>
    <t>Frederic Malle|Angeliques Sous La Pluie EDT 100ML|100ML / 3.4OZ</t>
  </si>
  <si>
    <t>3700135003279</t>
  </si>
  <si>
    <t>Angeliques Sous La Pluie EDT 50ML</t>
  </si>
  <si>
    <t>Frederic Malle|Angeliques Sous La Pluie EDT 50ML|50ML / 1.7OZ</t>
  </si>
  <si>
    <t>3700135008496</t>
  </si>
  <si>
    <t>Bigarade Concentree Body Milk 200ML</t>
  </si>
  <si>
    <t>Frederic Malle|Bigarade Concentree Body Milk 200ML|200ML / 6.7OZ</t>
  </si>
  <si>
    <t>3700135008632</t>
  </si>
  <si>
    <t>Bigarade Concentree Body Wash 200ML</t>
  </si>
  <si>
    <t>Frederic Malle|Bigarade Concentree Body Wash 200ML|200ML / 6.7OZ</t>
  </si>
  <si>
    <t>3700135003385</t>
  </si>
  <si>
    <t>Bigarade Concentree EDT 1*10ML</t>
  </si>
  <si>
    <t>Frederic Malle|Bigarade Concentree EDT 1*10ML|10ML / 0.3OZ</t>
  </si>
  <si>
    <t>3700135003330</t>
  </si>
  <si>
    <t>Bigarade Concentree EDT 100ML</t>
  </si>
  <si>
    <t>Frederic Malle|Bigarade Concentree EDT 100ML|100ML / 3.4OZ</t>
  </si>
  <si>
    <t>3700135003347</t>
  </si>
  <si>
    <t>Bigarade Concentree EDT 50ML</t>
  </si>
  <si>
    <t>Frederic Malle|Bigarade Concentree EDT 50ML|50ML / 1.7OZ</t>
  </si>
  <si>
    <t>3700135008854</t>
  </si>
  <si>
    <t>Carnal Flower Body Butter 200ML</t>
  </si>
  <si>
    <t>Frederic Malle|Carnal Flower Body Butter 200ML|200ML / 6.7OZ</t>
  </si>
  <si>
    <t>3700135008670</t>
  </si>
  <si>
    <t>Carnal Flower Body Wash 200ML</t>
  </si>
  <si>
    <t>Frederic Malle|Carnal Flower Body Wash 200ML|200ML / 6.7OZ</t>
  </si>
  <si>
    <t>3700135003668</t>
  </si>
  <si>
    <t>Carnal Flower EDP 1*10ML</t>
  </si>
  <si>
    <t>Frederic Malle|Carnal Flower EDP 1*10ML|10ML / 0.3OZ</t>
  </si>
  <si>
    <t>3700135003613</t>
  </si>
  <si>
    <t>Carnal Flower EDP 100ML</t>
  </si>
  <si>
    <t>Frederic Malle|Carnal Flower EDP 100ML|100ML / 3.4OZ</t>
  </si>
  <si>
    <t>3700135014589</t>
  </si>
  <si>
    <t>Carnal Flower EDP 30ML</t>
  </si>
  <si>
    <t>Frederic Malle|Carnal Flower EDP 30ML|30ML / 1OZ</t>
  </si>
  <si>
    <t>3700135003620</t>
  </si>
  <si>
    <t>Carnal Flower EDP 50ML</t>
  </si>
  <si>
    <t>Frederic Malle|Carnal Flower EDP 50ML|50ML / 1.7OZ</t>
  </si>
  <si>
    <t>3700135002661</t>
  </si>
  <si>
    <t>Carnal Flower Hair Mist 100ML</t>
  </si>
  <si>
    <t>Frederic Malle|Carnal Flower Hair Mist 100ML|100ML / 3.4OZ</t>
  </si>
  <si>
    <t>3700135003590</t>
  </si>
  <si>
    <t>Cologne Bigarade Edc 100ML</t>
  </si>
  <si>
    <t>Frederic Malle|Cologne Bigarade Edc 100ML|100ML / 3.4OZ</t>
  </si>
  <si>
    <t>3700135008557</t>
  </si>
  <si>
    <t>Cologne Indelebile Body Milk 200ML</t>
  </si>
  <si>
    <t>Frederic Malle|Cologne Indelebile Body Milk 200ML|200ML / 6.7OZ</t>
  </si>
  <si>
    <t>3700135008779</t>
  </si>
  <si>
    <t>Cologne Indelebile Body Wash 200ML</t>
  </si>
  <si>
    <t>Frederic Malle|Cologne Indelebile Body Wash 200ML|200ML / 6.7OZ</t>
  </si>
  <si>
    <t>3700135005266</t>
  </si>
  <si>
    <t>Cologne Indelebile EDP 1*10ML</t>
  </si>
  <si>
    <t>Frederic Malle|Cologne Indelebile EDP 1*10ML|10ML / 0.3OZ</t>
  </si>
  <si>
    <t>3700135005235</t>
  </si>
  <si>
    <t>Cologne Indelebile EDP 100ML</t>
  </si>
  <si>
    <t>Frederic Malle|Cologne Indelebile EDP 100ML|100ML / 3.4OZ</t>
  </si>
  <si>
    <t>3700135005242</t>
  </si>
  <si>
    <t>Cologne Indelebile EDP 50ML</t>
  </si>
  <si>
    <t>Frederic Malle|Cologne Indelebile EDP 50ML|50ML / 1.7OZ</t>
  </si>
  <si>
    <t>3700135002500</t>
  </si>
  <si>
    <t>Dans Tes Bras EDP 1*10ML</t>
  </si>
  <si>
    <t>Frederic Malle|Dans Tes Bras EDP 1*10ML|10ML / 0.3OZ</t>
  </si>
  <si>
    <t>3700135002470</t>
  </si>
  <si>
    <t>Dans Tes Bras EDP 100ML</t>
  </si>
  <si>
    <t>Frederic Malle|Dans Tes Bras EDP 100ML|100ML / 3.4OZ</t>
  </si>
  <si>
    <t>3700135002487</t>
  </si>
  <si>
    <t>Dans Tes Bras EDP 50ML</t>
  </si>
  <si>
    <t>Frederic Malle|Dans Tes Bras EDP 50ML|50ML / 1.7OZ</t>
  </si>
  <si>
    <t>3700135014909</t>
  </si>
  <si>
    <t>Dawn EDP 100ML</t>
  </si>
  <si>
    <t>Frederic Malle|Dawn EDP 100ML|100ML / 3.4OZ</t>
  </si>
  <si>
    <t>3700135014916</t>
  </si>
  <si>
    <t>Dawn EDP 50ML</t>
  </si>
  <si>
    <t>Frederic Malle|Dawn EDP 50ML|50ML / 1.7OZ</t>
  </si>
  <si>
    <t>3700135008458</t>
  </si>
  <si>
    <t>Eau De Magnolia Body Milk 200ML</t>
  </si>
  <si>
    <t>Frederic Malle|Eau De Magnolia Body Milk 200ML|200ML / 6.7OZ</t>
  </si>
  <si>
    <t>3700135008755</t>
  </si>
  <si>
    <t>Eau De Magnolia Body Wash 200ML</t>
  </si>
  <si>
    <t>Frederic Malle|Eau De Magnolia Body Wash 200ML|200ML / 6.7OZ</t>
  </si>
  <si>
    <t>3700135001282</t>
  </si>
  <si>
    <t>Eau De Magnolia EDT 1*10ML</t>
  </si>
  <si>
    <t>Frederic Malle|Eau De Magnolia EDT 1*10ML|10ML / 0.3OZ</t>
  </si>
  <si>
    <t>3700135000087</t>
  </si>
  <si>
    <t>Eau De Magnolia EDT 100ML</t>
  </si>
  <si>
    <t>Frederic Malle|Eau De Magnolia EDT 100ML|100ML / 3.4OZ</t>
  </si>
  <si>
    <t>3700135014633</t>
  </si>
  <si>
    <t>Eau De Magnolia EDT 30ML</t>
  </si>
  <si>
    <t>Frederic Malle|Eau De Magnolia EDT 30ML|30ML / 1OZ</t>
  </si>
  <si>
    <t>3700135000094</t>
  </si>
  <si>
    <t>Eau De Magnolia EDT 50ML</t>
  </si>
  <si>
    <t>Frederic Malle|Eau De Magnolia EDT 50ML|50ML / 1.7OZ</t>
  </si>
  <si>
    <t>3700135008571</t>
  </si>
  <si>
    <t>En Passant Body Wash 200ML</t>
  </si>
  <si>
    <t>Frederic Malle|En Passant Body Wash 200ML|200ML / 6.7OZ</t>
  </si>
  <si>
    <t>3700135000902</t>
  </si>
  <si>
    <t>En Passant EDP 1*10ML</t>
  </si>
  <si>
    <t>Frederic Malle|En Passant EDP 1*10ML|10ML / 0.3OZ</t>
  </si>
  <si>
    <t>3700135000513</t>
  </si>
  <si>
    <t>En Passant EDP 100ML</t>
  </si>
  <si>
    <t>Frederic Malle|En Passant EDP 100ML|100ML / 3.4OZ</t>
  </si>
  <si>
    <t>3700135000520</t>
  </si>
  <si>
    <t>En Passant EDP 50ML</t>
  </si>
  <si>
    <t>Frederic Malle|En Passant EDP 50ML|50ML / 1.7OZ</t>
  </si>
  <si>
    <t>3700135008694</t>
  </si>
  <si>
    <t>French Lover Body Wash 200ML</t>
  </si>
  <si>
    <t>Frederic Malle|French Lover Body Wash 200ML|200ML / 6.7OZ</t>
  </si>
  <si>
    <t>3700135003736</t>
  </si>
  <si>
    <t>French Lover EDP 1*10ML</t>
  </si>
  <si>
    <t>Frederic Malle|French Lover EDP 1*10ML|10ML / 0.3OZ</t>
  </si>
  <si>
    <t>3700135003682</t>
  </si>
  <si>
    <t>French Lover EDP 100ML</t>
  </si>
  <si>
    <t>Frederic Malle|French Lover EDP 100ML|100ML / 3.4OZ</t>
  </si>
  <si>
    <t>3700135014602</t>
  </si>
  <si>
    <t>French Lover EDP 30ML</t>
  </si>
  <si>
    <t>Frederic Malle|French Lover EDP 30ML|30ML / 1OZ</t>
  </si>
  <si>
    <t>3700135003699</t>
  </si>
  <si>
    <t>French Lover EDP 50ML</t>
  </si>
  <si>
    <t>Frederic Malle|French Lover EDP 50ML|50ML / 1.7OZ</t>
  </si>
  <si>
    <t>3700135003873</t>
  </si>
  <si>
    <t>Geranium Pour Monsieur EDP  1*10ML</t>
  </si>
  <si>
    <t>Frederic Malle|Geranium Pour Monsieur EDP  1*10ML|10ML / 0.3OZ</t>
  </si>
  <si>
    <t>3700135003828</t>
  </si>
  <si>
    <t>Geranium Pour Monsieur EDP  100ML</t>
  </si>
  <si>
    <t>Frederic Malle|Geranium Pour Monsieur EDP  100ML|100ML / 3.4OZ</t>
  </si>
  <si>
    <t>3700135003835</t>
  </si>
  <si>
    <t>Geranium Pour Monsieur EDP  50ML</t>
  </si>
  <si>
    <t>Frederic Malle|Geranium Pour Monsieur EDP  50ML|50ML / 1.7OZ</t>
  </si>
  <si>
    <t>3700135016682</t>
  </si>
  <si>
    <t>Iris Hand Cream 100ML</t>
  </si>
  <si>
    <t>Frederic Malle|Iris Hand Cream 100ML|100ML / 3.4OZ</t>
  </si>
  <si>
    <t>3700135016675</t>
  </si>
  <si>
    <t>Iris Hand Cream 30ML</t>
  </si>
  <si>
    <t>Frederic Malle|Iris Hand Cream 30ML|30ML / 1OZ</t>
  </si>
  <si>
    <t>3700135003248</t>
  </si>
  <si>
    <t>Iris Poudre EDP 1*10ML</t>
  </si>
  <si>
    <t>Frederic Malle|Iris Poudre EDP 1*10ML|10ML / 0.3OZ</t>
  </si>
  <si>
    <t>3700135003194</t>
  </si>
  <si>
    <t>Iris Poudre EDP 100ML</t>
  </si>
  <si>
    <t>Frederic Malle|Iris Poudre EDP 100ML|100ML / 3.4OZ</t>
  </si>
  <si>
    <t>3700135003200</t>
  </si>
  <si>
    <t>Iris Poudre EDP 50ML</t>
  </si>
  <si>
    <t>Frederic Malle|Iris Poudre EDP 50ML|50ML / 1.7OZ</t>
  </si>
  <si>
    <t>3700135008519</t>
  </si>
  <si>
    <t>L'eau D'hiver Body Milk 200ML</t>
  </si>
  <si>
    <t>Frederic Malle|L'eau D'hiver Body Milk 200ML|200ML / 6.7OZ</t>
  </si>
  <si>
    <t>3700135001107</t>
  </si>
  <si>
    <t>L'eau D'hiver EDP 1*10ML</t>
  </si>
  <si>
    <t>Frederic Malle|L'eau D'hiver EDP 1*10ML|10ML / 0.3OZ</t>
  </si>
  <si>
    <t>3700135001312</t>
  </si>
  <si>
    <t>L'eau D'hiver EDP 100ML</t>
  </si>
  <si>
    <t>Frederic Malle|L'eau D'hiver EDP 100ML|100ML / 3.4OZ</t>
  </si>
  <si>
    <t>3700135001329</t>
  </si>
  <si>
    <t>L'eau D'hiver EDP 50ML</t>
  </si>
  <si>
    <t>Frederic Malle|L'eau D'hiver EDP 50ML|50ML / 1.7OZ</t>
  </si>
  <si>
    <t>3700135003101</t>
  </si>
  <si>
    <t>Le Parfum De Therese EDP 1*10ML</t>
  </si>
  <si>
    <t>Frederic Malle|Le Parfum De Therese EDP 1*10ML|10ML / 0.3OZ</t>
  </si>
  <si>
    <t>3700135003057</t>
  </si>
  <si>
    <t>Le Parfum De Therese EDP 100ML</t>
  </si>
  <si>
    <t>Frederic Malle|Le Parfum De Therese EDP 100ML|100ML / 3.4OZ</t>
  </si>
  <si>
    <t>3700135003170</t>
  </si>
  <si>
    <t>Lipstick Rose EDP  1*10ML</t>
  </si>
  <si>
    <t>Frederic Malle|Lipstick Rose EDP  1*10ML|10ML / 0.3OZ</t>
  </si>
  <si>
    <t>3700135003125</t>
  </si>
  <si>
    <t>Lipstick Rose EDP  100ML</t>
  </si>
  <si>
    <t>Frederic Malle|Lipstick Rose EDP  100ML|100ML / 3.4OZ</t>
  </si>
  <si>
    <t>3700135003132</t>
  </si>
  <si>
    <t>Lipstick Rose EDP  50ML</t>
  </si>
  <si>
    <t>Frederic Malle|Lipstick Rose EDP  50ML|50ML / 1.7OZ</t>
  </si>
  <si>
    <t>3700135002883</t>
  </si>
  <si>
    <t>Lys Mediterranee EDP 1*10ML</t>
  </si>
  <si>
    <t>Frederic Malle|Lys Mediterranee EDP 1*10ML|10ML / 0.3OZ</t>
  </si>
  <si>
    <t>3700135002838</t>
  </si>
  <si>
    <t>Lys Mediterranee EDP 100ML</t>
  </si>
  <si>
    <t>Frederic Malle|Lys Mediterranee EDP 100ML|100ML / 3.4OZ</t>
  </si>
  <si>
    <t>3700135002845</t>
  </si>
  <si>
    <t>Lys Mediterranee EDP 50ML</t>
  </si>
  <si>
    <t>Frederic Malle|Lys Mediterranee EDP 50ML|50ML / 1.7OZ</t>
  </si>
  <si>
    <t>3700135002937</t>
  </si>
  <si>
    <t>Monsieur EDP 1*10ML</t>
  </si>
  <si>
    <t>Frederic Malle|Monsieur EDP 1*10ML|10ML / 0.3OZ</t>
  </si>
  <si>
    <t>3700135002906</t>
  </si>
  <si>
    <t>Monsieur EDP 100ML</t>
  </si>
  <si>
    <t>Frederic Malle|Monsieur EDP 100ML|100ML / 3.4OZ</t>
  </si>
  <si>
    <t>3700135002913</t>
  </si>
  <si>
    <t>Monsieur EDP 50ML</t>
  </si>
  <si>
    <t>Frederic Malle|Monsieur EDP 50ML|50ML / 1.7OZ</t>
  </si>
  <si>
    <t>3700135008793</t>
  </si>
  <si>
    <t>Musc Ravageur Body Butter 200ML</t>
  </si>
  <si>
    <t>Frederic Malle|Musc Ravageur Body Butter 200ML|200ML / 6.7OZ</t>
  </si>
  <si>
    <t>3700135003033</t>
  </si>
  <si>
    <t>Musc Ravageur EDP 1*10ML</t>
  </si>
  <si>
    <t>Frederic Malle|Musc Ravageur EDP 1*10ML|10ML / 0.3OZ</t>
  </si>
  <si>
    <t>3700135002999</t>
  </si>
  <si>
    <t>Musc Ravageur EDP 100ML</t>
  </si>
  <si>
    <t>Frederic Malle|Musc Ravageur EDP 100ML|100ML / 3.4OZ</t>
  </si>
  <si>
    <t>3700135014596</t>
  </si>
  <si>
    <t>Musc Ravageur EDP 30ML</t>
  </si>
  <si>
    <t>Frederic Malle|Musc Ravageur EDP 30ML|30ML / 1OZ</t>
  </si>
  <si>
    <t>3700135003002</t>
  </si>
  <si>
    <t>Musc Ravageur EDP 50ML</t>
  </si>
  <si>
    <t>Frederic Malle|Musc Ravageur EDP 50ML|50ML / 1.7OZ</t>
  </si>
  <si>
    <t>3700135006737</t>
  </si>
  <si>
    <t>Musc Ravageur Hair &amp; Body Oil 200ML</t>
  </si>
  <si>
    <t>Frederic Malle|Musc Ravageur Hair &amp; Body Oil 200ML|200ML / 6.7OZ</t>
  </si>
  <si>
    <t>3700135012202</t>
  </si>
  <si>
    <t>Musc Ravageur Hair Mist 100ML</t>
  </si>
  <si>
    <t>Frederic Malle|Musc Ravageur Hair Mist 100ML|100ML / 3.4OZ</t>
  </si>
  <si>
    <t>3700135014008</t>
  </si>
  <si>
    <t>Music For A While EDP 1*10ML</t>
  </si>
  <si>
    <t>Frederic Malle|Music For A While EDP 1*10ML|10ML / 0.3OZ</t>
  </si>
  <si>
    <t>3700135013964</t>
  </si>
  <si>
    <t>Music For A While EDP 100ML</t>
  </si>
  <si>
    <t>Frederic Malle|Music For A While EDP 100ML|100ML / 3.4OZ</t>
  </si>
  <si>
    <t>3700135013957</t>
  </si>
  <si>
    <t>Music For A While EDP 50ML</t>
  </si>
  <si>
    <t>Frederic Malle|Music For A While EDP 50ML|50ML / 1.7OZ</t>
  </si>
  <si>
    <t>3700135000896</t>
  </si>
  <si>
    <t>Noir Epices EDP 1*10ML</t>
  </si>
  <si>
    <t>Frederic Malle|Noir Epices EDP 1*10ML|10ML / 0.3OZ</t>
  </si>
  <si>
    <t>3700135000414</t>
  </si>
  <si>
    <t>Noir Epices EDP 100ML</t>
  </si>
  <si>
    <t>Frederic Malle|Noir Epices EDP 100ML|100ML / 3.4OZ</t>
  </si>
  <si>
    <t>3700135000421</t>
  </si>
  <si>
    <t>Noir Epices EDP 50ML</t>
  </si>
  <si>
    <t>Frederic Malle|Noir Epices EDP 50ML|50ML / 1.7OZ</t>
  </si>
  <si>
    <t>3700135008229</t>
  </si>
  <si>
    <t>Outrageous EDP 1*10ML</t>
  </si>
  <si>
    <t>Frederic Malle|Outrageous EDP 1*10ML|10ML / 0.3OZ</t>
  </si>
  <si>
    <t>3700135008069</t>
  </si>
  <si>
    <t>Outrageous EDP 100ML</t>
  </si>
  <si>
    <t>Frederic Malle|Outrageous EDP 100ML|100ML / 3.4OZ</t>
  </si>
  <si>
    <t>3700135008878</t>
  </si>
  <si>
    <t>Portrait Of A Lady Body Butter 200ML</t>
  </si>
  <si>
    <t>Frederic Malle|Portrait Of A Lady Body Butter 200ML|200ML / 6.7OZ</t>
  </si>
  <si>
    <t>3700135003941</t>
  </si>
  <si>
    <t>Portrait Of A Lady EDP 1*10ML</t>
  </si>
  <si>
    <t>Frederic Malle|Portrait Of A Lady EDP 1*10ML|10ML / 0.3OZ</t>
  </si>
  <si>
    <t>3700135003897</t>
  </si>
  <si>
    <t>Portrait Of A Lady EDP 100ML</t>
  </si>
  <si>
    <t>Frederic Malle|Portrait Of A Lady EDP 100ML|100ML / 3.4OZ</t>
  </si>
  <si>
    <t>3700135014572</t>
  </si>
  <si>
    <t>Portrait Of A Lady EDP 30ML</t>
  </si>
  <si>
    <t>Frederic Malle|Portrait Of A Lady EDP 30ML|30ML / 1OZ</t>
  </si>
  <si>
    <t>3700135003903</t>
  </si>
  <si>
    <t>Portrait Of A Lady EDP 50ML</t>
  </si>
  <si>
    <t>Frederic Malle|Portrait Of A Lady EDP 50ML|50ML / 1.7OZ</t>
  </si>
  <si>
    <t>3700135015005</t>
  </si>
  <si>
    <t>Portrait Of A Lady Foam Bath 300ML</t>
  </si>
  <si>
    <t>Frederic Malle|Portrait Of A Lady Foam Bath 300ML|300ML / 10.1OZ</t>
  </si>
  <si>
    <t>3700135002746</t>
  </si>
  <si>
    <t>Portrait Of A Lady Hair &amp; Body Oil 200ML</t>
  </si>
  <si>
    <t>Frederic Malle|Portrait Of A Lady Hair &amp; Body Oil 200ML|200ML / 6.7OZ</t>
  </si>
  <si>
    <t>3700135012189</t>
  </si>
  <si>
    <t>Portrait Of A Lady Hair Mist 100ML</t>
  </si>
  <si>
    <t>Frederic Malle|Portrait Of A Lady Hair Mist 100ML|100ML / 3.4OZ</t>
  </si>
  <si>
    <t>3700135016248</t>
  </si>
  <si>
    <t>Portrait Of A Lady Hand Cream 100ML</t>
  </si>
  <si>
    <t>Frederic Malle|Portrait Of A Lady Hand Cream 100ML|100ML / 3.4OZ</t>
  </si>
  <si>
    <t>3700135016231</t>
  </si>
  <si>
    <t>Portrait Of A Lady Hand Cream 30ML</t>
  </si>
  <si>
    <t>Frederic Malle|Portrait Of A Lady Hand Cream 30ML|30ML / 1OZ</t>
  </si>
  <si>
    <t>3700135094772</t>
  </si>
  <si>
    <t>Promise EDP 1*10ML</t>
  </si>
  <si>
    <t>Frederic Malle|Promise EDP 1*10ML|10ML / 0.3OZ</t>
  </si>
  <si>
    <t>3700135094741</t>
  </si>
  <si>
    <t>Promise EDP 100ML</t>
  </si>
  <si>
    <t>Frederic Malle|Promise EDP 100ML|100ML / 3.4OZ</t>
  </si>
  <si>
    <t>3700135094734</t>
  </si>
  <si>
    <t>Promise EDP 50ML</t>
  </si>
  <si>
    <t>Frederic Malle|Promise EDP 50ML|50ML / 1.7OZ</t>
  </si>
  <si>
    <t>3700135017283</t>
  </si>
  <si>
    <t>Promise Hair Mist 100ML</t>
  </si>
  <si>
    <t>Frederic Malle|Promise Hair Mist 100ML|100ML / 3.4OZ</t>
  </si>
  <si>
    <t>3700135016163</t>
  </si>
  <si>
    <t>Rose &amp; Cuir EDP 1*10ML</t>
  </si>
  <si>
    <t>Frederic Malle|Rose &amp; Cuir EDP 1*10ML|10ML / 0.3OZ</t>
  </si>
  <si>
    <t>3700135016132</t>
  </si>
  <si>
    <t>Rose &amp; Cuir EDP 100ML</t>
  </si>
  <si>
    <t>Frederic Malle|Rose &amp; Cuir EDP 100ML|100ML / 3.4OZ</t>
  </si>
  <si>
    <t>3700135016149</t>
  </si>
  <si>
    <t>Rose &amp; Cuir EDP 50ML</t>
  </si>
  <si>
    <t>Frederic Malle|Rose &amp; Cuir EDP 50ML|50ML / 1.7OZ</t>
  </si>
  <si>
    <t>3700135018549</t>
  </si>
  <si>
    <t>Rose Tonnerre Body Butter 200ML</t>
  </si>
  <si>
    <t>Frederic Malle|Rose Tonnerre Body Butter 200ML|200ML / 6.7OZ</t>
  </si>
  <si>
    <t>3700135018532</t>
  </si>
  <si>
    <t>Rose Tonnerre EDP 1*10ML</t>
  </si>
  <si>
    <t>Frederic Malle|Rose Tonnerre EDP 1*10ML|10ML / 0.3OZ</t>
  </si>
  <si>
    <t>3700135018495</t>
  </si>
  <si>
    <t>Rose Tonnerre EDP 100ML</t>
  </si>
  <si>
    <t>Frederic Malle|Rose Tonnerre EDP 100ML|100ML / 3.4OZ</t>
  </si>
  <si>
    <t>3700135018518</t>
  </si>
  <si>
    <t>Rose Tonnerre EDP 50ML</t>
  </si>
  <si>
    <t>Frederic Malle|Rose Tonnerre EDP 50ML|50ML / 1.7OZ</t>
  </si>
  <si>
    <t>3700135017078</t>
  </si>
  <si>
    <t>Rose&amp; Cuir Body Milk 200ML</t>
  </si>
  <si>
    <t>Frederic Malle|Rose&amp; Cuir Body Milk 200ML|200ML / 6.7OZ</t>
  </si>
  <si>
    <t>3700135017054</t>
  </si>
  <si>
    <t>Rose&amp; Cuir Body Wash 200ML</t>
  </si>
  <si>
    <t>Frederic Malle|Rose&amp; Cuir Body Wash 200ML|200ML / 6.7OZ</t>
  </si>
  <si>
    <t>3700135093720</t>
  </si>
  <si>
    <t>Sale Gosse EDP  100ML</t>
  </si>
  <si>
    <t>Frederic Malle|Sale Gosse EDP  100ML|100ML / 3.4OZ</t>
  </si>
  <si>
    <t>3700135016828</t>
  </si>
  <si>
    <t>Synthetic EDP 100ML</t>
  </si>
  <si>
    <t>Frederic Malle|Synthetic EDP 100ML|100ML / 3.4OZ</t>
  </si>
  <si>
    <t>3700135016873</t>
  </si>
  <si>
    <t>Synthetic EDP 50ML</t>
  </si>
  <si>
    <t>Frederic Malle|Synthetic EDP 50ML|50ML / 1.7OZ</t>
  </si>
  <si>
    <t>3700135014039</t>
  </si>
  <si>
    <t>The Moon EDP 100ML</t>
  </si>
  <si>
    <t>Frederic Malle|The Moon EDP 100ML|100ML / 3.4OZ</t>
  </si>
  <si>
    <t>3700135014022</t>
  </si>
  <si>
    <t>The Moon EDP 50ML</t>
  </si>
  <si>
    <t>Frederic Malle|The Moon EDP 50ML|50ML / 1.7OZ</t>
  </si>
  <si>
    <t>3700135005907</t>
  </si>
  <si>
    <t>The Night EDP 1*10ML</t>
  </si>
  <si>
    <t>Frederic Malle|The Night EDP 1*10ML|10ML / 0.3OZ</t>
  </si>
  <si>
    <t>3700135000360</t>
  </si>
  <si>
    <t>The Night EDP 100ML</t>
  </si>
  <si>
    <t>Frederic Malle|The Night EDP 100ML|100ML / 3.4OZ</t>
  </si>
  <si>
    <t>3700135000377</t>
  </si>
  <si>
    <t>The Night EDP 50ML</t>
  </si>
  <si>
    <t>Frederic Malle|The Night EDP 50ML|50ML / 1.7OZ</t>
  </si>
  <si>
    <t>3700135008274</t>
  </si>
  <si>
    <t>The Night Hair Mist 100ML</t>
  </si>
  <si>
    <t>Frederic Malle|The Night Hair Mist 100ML|100ML / 3.4OZ</t>
  </si>
  <si>
    <t>3700135000872</t>
  </si>
  <si>
    <t>Une Fleur De Cassie EDP 1*10ML</t>
  </si>
  <si>
    <t>Frederic Malle|Une Fleur De Cassie EDP 1*10ML|10ML / 0.3OZ</t>
  </si>
  <si>
    <t>3700135000216</t>
  </si>
  <si>
    <t>Une Fleur De Cassie EDP 100ML</t>
  </si>
  <si>
    <t>Frederic Malle|Une Fleur De Cassie EDP 100ML|100ML / 3.4OZ</t>
  </si>
  <si>
    <t>3700135008366</t>
  </si>
  <si>
    <t>Vetiver Extraordinaire After Shave Balm 50ML</t>
  </si>
  <si>
    <t>Frederic Malle|Vetiver Extraordinaire After Shave Balm 50ML|50ML / 1.7OZ</t>
  </si>
  <si>
    <t>3700135008656</t>
  </si>
  <si>
    <t>Vetiver Extraordinaire Body Wash 200ML</t>
  </si>
  <si>
    <t>Frederic Malle|Vetiver Extraordinaire Body Wash 200ML|200ML / 6.7OZ</t>
  </si>
  <si>
    <t>3700135002432</t>
  </si>
  <si>
    <t>Vetiver Extraordinaire EDP 1*10ML</t>
  </si>
  <si>
    <t>Frederic Malle|Vetiver Extraordinaire EDP 1*10ML|10ML / 0.3OZ</t>
  </si>
  <si>
    <t>3700135002401</t>
  </si>
  <si>
    <t>Vetiver Extraordinaire EDP 100ML</t>
  </si>
  <si>
    <t>Frederic Malle|Vetiver Extraordinaire EDP 100ML|100ML / 3.4OZ</t>
  </si>
  <si>
    <t>3700135014626</t>
  </si>
  <si>
    <t>Vetiver Extraordinaire EDP 30ML</t>
  </si>
  <si>
    <t>Frederic Malle|Vetiver Extraordinaire EDP 30ML|30ML / 1OZ</t>
  </si>
  <si>
    <t>3700135002418</t>
  </si>
  <si>
    <t>Vetiver Extraordinaire EDP 50ML</t>
  </si>
  <si>
    <t>Frederic Malle|Vetiver Extraordinaire EDP 50ML|50ML / 1.7OZ</t>
  </si>
  <si>
    <t>3700135008250</t>
  </si>
  <si>
    <t>Vetiver Extraordinaire Shaving Cream 100ML</t>
  </si>
  <si>
    <t>Frederic Malle|Vetiver Extraordinaire Shaving Cream 100ML|100ML / 3.4OZ</t>
  </si>
  <si>
    <t>3324266231341</t>
  </si>
  <si>
    <t>Giorgio</t>
  </si>
  <si>
    <t>Black Special Edition EDP 100ML</t>
  </si>
  <si>
    <t>Giorgio|Black Special Edition EDP 100ML|100ML / 3.4OZ</t>
  </si>
  <si>
    <t>3700583503352</t>
  </si>
  <si>
    <t>Black Special Edition II Intense EDP 100ML</t>
  </si>
  <si>
    <t>Giorgio|Black Special Edition II Intense EDP 100ML|100ML / 3.4OZ</t>
  </si>
  <si>
    <t>3614273428644</t>
  </si>
  <si>
    <t>Giorgio Armani</t>
  </si>
  <si>
    <t>Acqua di Gio Profondo Lights EDP 75ML</t>
  </si>
  <si>
    <t>Giorgio Armani|Acqua di Gio Profondo Lights EDP 75ML|75ML / 2.5OZ</t>
  </si>
  <si>
    <t>3605520380259</t>
  </si>
  <si>
    <t>Diamonds EDP 50ML</t>
  </si>
  <si>
    <t>Giorgio Armani|Diamonds EDP 50ML|50ML / 1.7OZ</t>
  </si>
  <si>
    <t>3605521695109</t>
  </si>
  <si>
    <t>Eau de Nuit EDT 50ML</t>
  </si>
  <si>
    <t>Giorgio Armani|Eau de Nuit EDT 50ML|50ML / 1.7OZ</t>
  </si>
  <si>
    <t>3614272889484</t>
  </si>
  <si>
    <t>In Love With You Freeze EDP 50ML</t>
  </si>
  <si>
    <t>Giorgio Armani|In Love With You Freeze EDP 50ML|50ML / 1.7OZ</t>
  </si>
  <si>
    <t>793945354917</t>
  </si>
  <si>
    <t>Si Body lotion 75ML</t>
  </si>
  <si>
    <t>Giorgio Armani|Si Body lotion 75ML|75ML / 2.5OZ</t>
  </si>
  <si>
    <t>3660732033157</t>
  </si>
  <si>
    <t>Si EDP 100ML + Si Body Lotion 75ML 75ML</t>
  </si>
  <si>
    <t>Giorgio Armani|Si EDP 100ML + Si Body Lotion 75ML 75ML|</t>
  </si>
  <si>
    <t>3614271697028</t>
  </si>
  <si>
    <t>Sky di Gioia EDP 100ML</t>
  </si>
  <si>
    <t>Giorgio Armani|Sky di Gioia EDP 100ML|100ML / 3.4OZ</t>
  </si>
  <si>
    <t>3360372054559</t>
  </si>
  <si>
    <t>Giorigio Armani</t>
  </si>
  <si>
    <t>Acqua di Giò EDT 100ML</t>
  </si>
  <si>
    <t>Giorigio Armani|Acqua di Giò EDT 100ML|100ML / 3.4OZ</t>
  </si>
  <si>
    <t>3614273662420</t>
  </si>
  <si>
    <t>Acqua di Giò EDT 125ML</t>
  </si>
  <si>
    <t>Giorigio Armani|Acqua di Giò EDT 125ML|125ML / 4.2OZ</t>
  </si>
  <si>
    <t>3614273662413</t>
  </si>
  <si>
    <t>Acqua di Giò EDT 200ML</t>
  </si>
  <si>
    <t>Giorigio Armani|Acqua di Giò EDT 200ML|200ML / 6.7OZ</t>
  </si>
  <si>
    <t>3614273662499</t>
  </si>
  <si>
    <t>Acqua di Giò EDT 40ML</t>
  </si>
  <si>
    <t>Giorigio Armani|Acqua di Giò EDT 40ML|40ML / 1.35OZ</t>
  </si>
  <si>
    <t>3614273662475</t>
  </si>
  <si>
    <t>Acqua di Giò EDT 75ML</t>
  </si>
  <si>
    <t>Giorigio Armani|Acqua di Giò EDT 75ML|75ML / 2.5OZ</t>
  </si>
  <si>
    <t>3614271992932</t>
  </si>
  <si>
    <t>Acqua di Giò Homme Absolu EDP 125ML</t>
  </si>
  <si>
    <t>Giorigio Armani|Acqua di Giò Homme Absolu EDP 125ML|125ML / 4.2OZ</t>
  </si>
  <si>
    <t>3614272440043</t>
  </si>
  <si>
    <t>Acqua di Giò Homme Absolu EDP 200ML</t>
  </si>
  <si>
    <t>Giorigio Armani|Acqua di Giò Homme Absolu EDP 200ML|200ML / 6.7OZ</t>
  </si>
  <si>
    <t>3614271992901</t>
  </si>
  <si>
    <t>Acqua di Giò Homme Absolu EDP 75ML</t>
  </si>
  <si>
    <t>Giorigio Armani|Acqua di Giò Homme Absolu EDP 75ML|75ML / 2.5OZ</t>
  </si>
  <si>
    <t>3360372058878</t>
  </si>
  <si>
    <t>Acqua di Giò Homme EDT 100ML</t>
  </si>
  <si>
    <t>Giorigio Armani|Acqua di Giò Homme EDT 100ML|100ML / 3.4OZ</t>
  </si>
  <si>
    <t>3360372078500</t>
  </si>
  <si>
    <t>Acqua di Giò Homme EDT 200ML</t>
  </si>
  <si>
    <t>Giorigio Armani|Acqua di Giò Homme EDT 200ML|200ML / 6.7OZ</t>
  </si>
  <si>
    <t>3360372058939</t>
  </si>
  <si>
    <t>Acqua di Giò Homme EDT 30ML</t>
  </si>
  <si>
    <t>Giorigio Armani|Acqua di Giò Homme EDT 30ML|30ML / 1OZ</t>
  </si>
  <si>
    <t>3360372058861</t>
  </si>
  <si>
    <t>Acqua di Giò Homme EDT 50ML</t>
  </si>
  <si>
    <t>Giorigio Armani|Acqua di Giò Homme EDT 50ML|50ML / 1.7OZ</t>
  </si>
  <si>
    <t>3614270254697</t>
  </si>
  <si>
    <t>Acqua di Giò Homme Profomo PARFUM EDP 125ML</t>
  </si>
  <si>
    <t>Giorigio Armani|Acqua di Giò Homme Profomo PARFUM EDP 125ML|125ML / 4.2OZ</t>
  </si>
  <si>
    <t>3614271304483</t>
  </si>
  <si>
    <t>Acqua di Giò Homme Profomo PARFUM EDP 200ML</t>
  </si>
  <si>
    <t>Giorigio Armani|Acqua di Giò Homme Profomo PARFUM EDP 200ML|200ML / 6.7OZ</t>
  </si>
  <si>
    <t>3614270157639</t>
  </si>
  <si>
    <t>Acqua di Giò Homme Profomo PARFUM EDP 75ML</t>
  </si>
  <si>
    <t>Giorigio Armani|Acqua di Giò Homme Profomo PARFUM EDP 75ML|75ML / 2.5OZ</t>
  </si>
  <si>
    <t>3614272865235</t>
  </si>
  <si>
    <t>Acqua di Giò Homme Profondo EDP 125ML</t>
  </si>
  <si>
    <t>Giorigio Armani|Acqua di Giò Homme Profondo EDP 125ML|125ML / 4.2OZ</t>
  </si>
  <si>
    <t>3614272865242</t>
  </si>
  <si>
    <t>Acqua di Giò Homme Profondo EDP 200ML</t>
  </si>
  <si>
    <t>Giorigio Armani|Acqua di Giò Homme Profondo EDP 200ML|200ML / 6.7OZ</t>
  </si>
  <si>
    <t>3614272865211</t>
  </si>
  <si>
    <t>Acqua di Giò Homme Profondo EDP 40ML</t>
  </si>
  <si>
    <t>Giorigio Armani|Acqua di Giò Homme Profondo EDP 40ML|40ML / 1.35OZ</t>
  </si>
  <si>
    <t>3614272865228</t>
  </si>
  <si>
    <t>Acqua di Giò Homme Profondo EDP 75ML</t>
  </si>
  <si>
    <t>Giorigio Armani|Acqua di Giò Homme Profondo EDP 75ML|75ML / 2.5OZ</t>
  </si>
  <si>
    <t>3605521172525</t>
  </si>
  <si>
    <t>Acqua di Gioia EDP  100ML</t>
  </si>
  <si>
    <t>Giorigio Armani|Acqua di Gioia EDP  100ML|100ML / 3.4OZ</t>
  </si>
  <si>
    <t>3605521172648</t>
  </si>
  <si>
    <t>Acqua di Gioia EDP  30ML</t>
  </si>
  <si>
    <t>Giorigio Armani|Acqua di Gioia EDP  30ML|30ML / 1OZ</t>
  </si>
  <si>
    <t>3605521172587</t>
  </si>
  <si>
    <t>Acqua di Gioia EDP  50ML</t>
  </si>
  <si>
    <t>Giorigio Armani|Acqua di Gioia EDP  50ML|50ML / 1.7OZ</t>
  </si>
  <si>
    <t>3614273709811</t>
  </si>
  <si>
    <t>Armani Acqua Di Gi Pour Homme Gift Set</t>
  </si>
  <si>
    <t>Giorigio Armani|Armani Acqua Di Gi Pour Homme Gift Set|</t>
  </si>
  <si>
    <t>3360375010972</t>
  </si>
  <si>
    <t>Armani Code Femme EDP 100ML</t>
  </si>
  <si>
    <t>Giorigio Armani|Armani Code Femme EDP 100ML|100ML / 3.4OZ</t>
  </si>
  <si>
    <t>3360375004049</t>
  </si>
  <si>
    <t>Armani Code Femme EDP 30ML</t>
  </si>
  <si>
    <t>Giorigio Armani|Armani Code Femme EDP 30ML|30ML / 1OZ</t>
  </si>
  <si>
    <t>3360375004056</t>
  </si>
  <si>
    <t>Armani Code Femme EDP 50ML</t>
  </si>
  <si>
    <t>Giorigio Armani|Armani Code Femme EDP 50ML|50ML / 1.7OZ</t>
  </si>
  <si>
    <t>3614272407442</t>
  </si>
  <si>
    <t>Armani Code Homme Absolu EDP 110ML</t>
  </si>
  <si>
    <t>Giorigio Armani|Armani Code Homme Absolu EDP 110ML|110ML / 3.7OZ</t>
  </si>
  <si>
    <t>3614272407428</t>
  </si>
  <si>
    <t>Armani Code Homme Absolu EDP 30ML</t>
  </si>
  <si>
    <t>Giorigio Armani|Armani Code Homme Absolu EDP 30ML|30ML / 1OZ</t>
  </si>
  <si>
    <t>3614272407435</t>
  </si>
  <si>
    <t>Armani Code Homme Absolu EDP 60ML</t>
  </si>
  <si>
    <t>Giorigio Armani|Armani Code Homme Absolu EDP 60ML|60ML / 2OZ</t>
  </si>
  <si>
    <t>3614273195089</t>
  </si>
  <si>
    <t>Armani Code Homme EDP 110ML</t>
  </si>
  <si>
    <t>Giorigio Armani|Armani Code Homme EDP 110ML|110ML / 3.7OZ</t>
  </si>
  <si>
    <t>3614273195041</t>
  </si>
  <si>
    <t>Armani Code Homme EDP 30ML</t>
  </si>
  <si>
    <t>Giorigio Armani|Armani Code Homme EDP 30ML|30ML / 1OZ</t>
  </si>
  <si>
    <t>3614273195065</t>
  </si>
  <si>
    <t>Armani Code Homme EDP 60ML</t>
  </si>
  <si>
    <t>Giorigio Armani|Armani Code Homme EDP 60ML|60ML / 2OZ</t>
  </si>
  <si>
    <t>3360375006432</t>
  </si>
  <si>
    <t>Armani Code Homme EDT 125ML</t>
  </si>
  <si>
    <t>Giorigio Armani|Armani Code Homme EDT 125ML|125ML / 4.2OZ</t>
  </si>
  <si>
    <t>3605521992703</t>
  </si>
  <si>
    <t>Armani Code Homme EDT 200ML</t>
  </si>
  <si>
    <t>Giorigio Armani|Armani Code Homme EDT 200ML|200ML / 6.7OZ</t>
  </si>
  <si>
    <t>3360372102359</t>
  </si>
  <si>
    <t>Armani Code Homme EDT 30ML</t>
  </si>
  <si>
    <t>Giorigio Armani|Armani Code Homme EDT 30ML|30ML / 1OZ</t>
  </si>
  <si>
    <t>3360372100515</t>
  </si>
  <si>
    <t>Armani Code Homme EDT 50ML</t>
  </si>
  <si>
    <t>Giorigio Armani|Armani Code Homme EDT 50ML|50ML / 1.7OZ</t>
  </si>
  <si>
    <t>3360372100522</t>
  </si>
  <si>
    <t>Armani Code Homme EDT 75ML</t>
  </si>
  <si>
    <t>Giorigio Armani|Armani Code Homme EDT 75ML|75ML / 2.5OZ</t>
  </si>
  <si>
    <t>3614270581670</t>
  </si>
  <si>
    <t>Armani Code Homme Profomo EDP 110ML</t>
  </si>
  <si>
    <t>Giorigio Armani|Armani Code Homme Profomo EDP 110ML|110ML / 3.7OZ</t>
  </si>
  <si>
    <t>3614270581649</t>
  </si>
  <si>
    <t>Armani Code Homme Profomo EDP 30ML</t>
  </si>
  <si>
    <t>Giorigio Armani|Armani Code Homme Profomo EDP 30ML|30ML / 1OZ</t>
  </si>
  <si>
    <t>3614270581656</t>
  </si>
  <si>
    <t>Armani Code Homme Profomo EDP 60ML</t>
  </si>
  <si>
    <t>Giorigio Armani|Armani Code Homme Profomo EDP 60ML|60ML / 2OZ</t>
  </si>
  <si>
    <t>3605522041486</t>
  </si>
  <si>
    <t>Because It's You EDP 100ML</t>
  </si>
  <si>
    <t>Giorigio Armani|Because It's You EDP 100ML|100ML / 3.4OZ</t>
  </si>
  <si>
    <t>3605522040946</t>
  </si>
  <si>
    <t>Because It's You EDP 30ML</t>
  </si>
  <si>
    <t>Giorigio Armani|Because It's You EDP 30ML|30ML / 1OZ</t>
  </si>
  <si>
    <t>3605522041004</t>
  </si>
  <si>
    <t>Because It's You EDP 50ML</t>
  </si>
  <si>
    <t>Giorigio Armani|Because It's You EDP 50ML|50ML / 1.7OZ</t>
  </si>
  <si>
    <t>3605521965943</t>
  </si>
  <si>
    <t>Eau D'aromes EDT 100ML</t>
  </si>
  <si>
    <t>Giorigio Armani|Eau D'aromes EDT 100ML|100ML / 3.4OZ</t>
  </si>
  <si>
    <t>3614270284922</t>
  </si>
  <si>
    <t>Eau De Cedre EDT 100ML</t>
  </si>
  <si>
    <t>Giorigio Armani|Eau De Cedre EDT 100ML|100ML / 3.4OZ</t>
  </si>
  <si>
    <t>3605521695178</t>
  </si>
  <si>
    <t>Eau De Nuit EDT 100ML</t>
  </si>
  <si>
    <t>Giorigio Armani|Eau De Nuit EDT 100ML|100ML / 3.4OZ</t>
  </si>
  <si>
    <t>3605521544353</t>
  </si>
  <si>
    <t>Eau Pour Homme EDT 100ML</t>
  </si>
  <si>
    <t>Giorigio Armani|Eau Pour Homme EDT 100ML|100ML / 3.4OZ</t>
  </si>
  <si>
    <t>3614273709804</t>
  </si>
  <si>
    <t>Giorgio Armani Armani Code EDT Spring Set</t>
  </si>
  <si>
    <t>Giorigio Armani|Giorgio Armani Armani Code EDT Spring Set|</t>
  </si>
  <si>
    <t>3614272907904</t>
  </si>
  <si>
    <t>My Way EDP 150ML</t>
  </si>
  <si>
    <t>Giorigio Armani|My Way EDP 150ML|150ML / 5OZ</t>
  </si>
  <si>
    <t>3614272907652</t>
  </si>
  <si>
    <t>My Way EDP 30ML</t>
  </si>
  <si>
    <t>Giorigio Armani|My Way EDP 30ML|30ML / 1OZ</t>
  </si>
  <si>
    <t>3614272907676</t>
  </si>
  <si>
    <t>My Way EDP 50ML</t>
  </si>
  <si>
    <t>Giorigio Armani|My Way EDP 50ML|50ML / 1.7OZ</t>
  </si>
  <si>
    <t>3614272907690</t>
  </si>
  <si>
    <t>My Way EDP 90ML</t>
  </si>
  <si>
    <t>Giorigio Armani|My Way EDP 90ML|90ML / 3.04Z</t>
  </si>
  <si>
    <t>3614273347853</t>
  </si>
  <si>
    <t>My Way Intense EDP  30ML</t>
  </si>
  <si>
    <t>Giorigio Armani|My Way Intense EDP  30ML|30ML / 1OZ</t>
  </si>
  <si>
    <t>3614273348485</t>
  </si>
  <si>
    <t>My Way Intense EDP 150ML</t>
  </si>
  <si>
    <t>Giorigio Armani|My Way Intense EDP 150ML|150ML / 5OZ</t>
  </si>
  <si>
    <t>3614273347846</t>
  </si>
  <si>
    <t>My Way Intense EDP 50ML</t>
  </si>
  <si>
    <t>Giorigio Armani|My Way Intense EDP 50ML|50ML / 1.7OZ</t>
  </si>
  <si>
    <t>3614273347839</t>
  </si>
  <si>
    <t>My Way Intense EDP 90ML</t>
  </si>
  <si>
    <t>Giorigio Armani|My Way Intense EDP 90ML|90ML / 3.04Z</t>
  </si>
  <si>
    <t>3614272907867</t>
  </si>
  <si>
    <t>Ocean Di Gioia EDP 100ML</t>
  </si>
  <si>
    <t>Giorigio Armani|Ocean Di Gioia EDP 100ML|100ML / 3.4OZ</t>
  </si>
  <si>
    <t>3614272907799</t>
  </si>
  <si>
    <t>Ocean Di Gioia EDP 30ML</t>
  </si>
  <si>
    <t>Giorigio Armani|Ocean Di Gioia EDP 30ML|30ML / 1OZ</t>
  </si>
  <si>
    <t>3614272907805</t>
  </si>
  <si>
    <t>Ocean Di Gioia EDP 50ML</t>
  </si>
  <si>
    <t>Giorigio Armani|Ocean Di Gioia EDP 50ML|50ML / 1.7OZ</t>
  </si>
  <si>
    <t>3605521816658</t>
  </si>
  <si>
    <t>Sì EDP 100ML</t>
  </si>
  <si>
    <t>Giorigio Armani|Sì EDP 100ML|100ML / 3.4OZ</t>
  </si>
  <si>
    <t>3614270952654</t>
  </si>
  <si>
    <t>Sì EDP 150ML</t>
  </si>
  <si>
    <t>Giorigio Armani|Sì EDP 150ML|150ML / 5OZ</t>
  </si>
  <si>
    <t>3605521816511</t>
  </si>
  <si>
    <t>Sì EDP 30ML</t>
  </si>
  <si>
    <t>Giorigio Armani|Sì EDP 30ML|30ML / 1OZ</t>
  </si>
  <si>
    <t>3605521816580</t>
  </si>
  <si>
    <t>Sì EDP 50ML</t>
  </si>
  <si>
    <t>Giorigio Armani|Sì EDP 50ML|50ML / 1.7OZ</t>
  </si>
  <si>
    <t>3614273313162</t>
  </si>
  <si>
    <t>Si Intense EDP 100ML</t>
  </si>
  <si>
    <t>Giorigio Armani|Si Intense EDP 100ML|100ML / 3.4OZ</t>
  </si>
  <si>
    <t>3614273313148</t>
  </si>
  <si>
    <t>Si Intense EDP 30ML</t>
  </si>
  <si>
    <t>Giorigio Armani|Si Intense EDP 30ML|30ML / 1OZ</t>
  </si>
  <si>
    <t>3614273313155</t>
  </si>
  <si>
    <t>Si Intense EDP 50ML</t>
  </si>
  <si>
    <t>Giorigio Armani|Si Intense EDP 50ML|50ML / 1.7OZ</t>
  </si>
  <si>
    <t>3614273604888</t>
  </si>
  <si>
    <t>Si Passione Eclat EDP 100ML</t>
  </si>
  <si>
    <t>Giorigio Armani|Si Passione Eclat EDP 100ML|100ML / 3.4OZ</t>
  </si>
  <si>
    <t>3614273604901</t>
  </si>
  <si>
    <t>Si Passione Eclat EDP 30ML</t>
  </si>
  <si>
    <t>Giorigio Armani|Si Passione Eclat EDP 30ML|30ML / 1OZ</t>
  </si>
  <si>
    <t>3614273604925</t>
  </si>
  <si>
    <t>Si Passione Eclat EDP 50ML</t>
  </si>
  <si>
    <t>Giorigio Armani|Si Passione Eclat EDP 50ML|50ML / 1.7OZ</t>
  </si>
  <si>
    <t>3614271994844</t>
  </si>
  <si>
    <t>Si Passione EDP  100ML</t>
  </si>
  <si>
    <t>Giorigio Armani|Si Passione EDP  100ML|100ML / 3.4OZ</t>
  </si>
  <si>
    <t>3614271994806</t>
  </si>
  <si>
    <t>Si Passione EDP  50ML</t>
  </si>
  <si>
    <t>Giorigio Armani|Si Passione EDP  50ML|50ML / 1.7OZ</t>
  </si>
  <si>
    <t>3614271994721</t>
  </si>
  <si>
    <t>Si Passione EDP 30ML</t>
  </si>
  <si>
    <t>Giorigio Armani|Si Passione EDP 30ML|30ML / 1OZ</t>
  </si>
  <si>
    <t>3614272826571</t>
  </si>
  <si>
    <t>Si Passione Intense EDP 100ML</t>
  </si>
  <si>
    <t>Giorigio Armani|Si Passione Intense EDP 100ML|100ML / 3.4OZ</t>
  </si>
  <si>
    <t>3614272826533</t>
  </si>
  <si>
    <t>Si Passione Intense EDP 30ML</t>
  </si>
  <si>
    <t>Giorigio Armani|Si Passione Intense EDP 30ML|30ML / 1OZ</t>
  </si>
  <si>
    <t>3614272826557</t>
  </si>
  <si>
    <t>Si Passione Intense EDP 50ML</t>
  </si>
  <si>
    <t>Giorigio Armani|Si Passione Intense EDP 50ML|50ML / 1.7OZ</t>
  </si>
  <si>
    <t>3614273347884</t>
  </si>
  <si>
    <t>Terra di Gioia EDP 100ML</t>
  </si>
  <si>
    <t>Giorigio Armani|Terra di Gioia EDP 100ML|100ML / 3.4OZ</t>
  </si>
  <si>
    <t>3614273347860</t>
  </si>
  <si>
    <t>Terra di Gioia EDP 30ML</t>
  </si>
  <si>
    <t>Giorigio Armani|Terra di Gioia EDP 30ML|30ML / 1OZ</t>
  </si>
  <si>
    <t>3614273347877</t>
  </si>
  <si>
    <t>Terra di Gioia EDP 50ML</t>
  </si>
  <si>
    <t>Giorigio Armani|Terra di Gioia EDP 50ML|50ML / 1.7OZ</t>
  </si>
  <si>
    <t>3274878122561</t>
  </si>
  <si>
    <t>Givenchy</t>
  </si>
  <si>
    <t>Amarige EDT 100ML</t>
  </si>
  <si>
    <t>Givenchy|Amarige EDT 100ML|100ML / 3.4OZ</t>
  </si>
  <si>
    <t>3274878122509</t>
  </si>
  <si>
    <t>Amarige EDT 30ML</t>
  </si>
  <si>
    <t>Givenchy|Amarige EDT 30ML|30ML / 1OZ</t>
  </si>
  <si>
    <t>3274878122554</t>
  </si>
  <si>
    <t>Amarige EDT 50ML</t>
  </si>
  <si>
    <t>Givenchy|Amarige EDT 50ML|50ML / 1.7OZ</t>
  </si>
  <si>
    <t>3274872396197</t>
  </si>
  <si>
    <t>Ange Ou Demon EDP 100ML</t>
  </si>
  <si>
    <t>Givenchy|Ange Ou Demon EDP 100ML|100ML / 3.4OZ</t>
  </si>
  <si>
    <t>3274872396203</t>
  </si>
  <si>
    <t>Ange Ou Demon EDP 30ML</t>
  </si>
  <si>
    <t>Givenchy|Ange Ou Demon EDP 30ML|30ML / 1OZ</t>
  </si>
  <si>
    <t>3274872396180</t>
  </si>
  <si>
    <t>Ange Ou Demon EDP 50ML</t>
  </si>
  <si>
    <t>Givenchy|Ange Ou Demon EDP 50ML|50ML / 1.7OZ</t>
  </si>
  <si>
    <t>3274870002717</t>
  </si>
  <si>
    <t>Ange Ou Demon Le Secret EDP 100ML</t>
  </si>
  <si>
    <t>Givenchy|Ange Ou Demon Le Secret EDP 100ML|100ML / 3.4OZ</t>
  </si>
  <si>
    <t>3274870002687</t>
  </si>
  <si>
    <t>Ange Ou Demon Le Secret EDP 30ML</t>
  </si>
  <si>
    <t>Givenchy|Ange Ou Demon Le Secret EDP 30ML|30ML / 1OZ</t>
  </si>
  <si>
    <t>3274870002694</t>
  </si>
  <si>
    <t>Ange Ou Demon Le Secret EDP 50ML</t>
  </si>
  <si>
    <t>Givenchy|Ange Ou Demon Le Secret EDP 50ML|50ML / 1.7OZ</t>
  </si>
  <si>
    <t>3274872365940</t>
  </si>
  <si>
    <t>Dahlia Divin Eau Initiale EDT 75ML</t>
  </si>
  <si>
    <t>Givenchy|Dahlia Divin Eau Initiale EDT 75ML|75ML / 2.5OZ</t>
  </si>
  <si>
    <t>3274872280403</t>
  </si>
  <si>
    <t>Dahlia Divin EDP 30ML</t>
  </si>
  <si>
    <t>Givenchy|Dahlia Divin EDP 30ML|30ML / 1OZ</t>
  </si>
  <si>
    <t>3274872274457</t>
  </si>
  <si>
    <t>Dahlia Divin EDP 50ML</t>
  </si>
  <si>
    <t>Givenchy|Dahlia Divin EDP 50ML|50ML / 1.7OZ</t>
  </si>
  <si>
    <t>3274872274464</t>
  </si>
  <si>
    <t>Dahlia Divin EDP 75ML</t>
  </si>
  <si>
    <t>Givenchy|Dahlia Divin EDP 75ML|75ML / 2.5OZ</t>
  </si>
  <si>
    <t>3274872367388</t>
  </si>
  <si>
    <t>Eau De Givenchy EDT 100ML</t>
  </si>
  <si>
    <t>Givenchy|Eau De Givenchy EDT 100ML|100ML / 3.4OZ</t>
  </si>
  <si>
    <t>3274872384781</t>
  </si>
  <si>
    <t>3274870402364</t>
  </si>
  <si>
    <t>Eaudemoiselle EDT 100ML</t>
  </si>
  <si>
    <t>Givenchy|Eaudemoiselle EDT 100ML|100ML / 3.4OZ</t>
  </si>
  <si>
    <t>3274870402357</t>
  </si>
  <si>
    <t>Eaudemoiselle EDT 50ML</t>
  </si>
  <si>
    <t>Givenchy|Eaudemoiselle EDT 50ML|50ML / 1.7OZ</t>
  </si>
  <si>
    <t>3274872368811</t>
  </si>
  <si>
    <t>Gentleman All Over Shampoo 150ML</t>
  </si>
  <si>
    <t>Givenchy|Gentleman All Over Shampoo 150ML|150ML / 5OZ</t>
  </si>
  <si>
    <t>3274872441057</t>
  </si>
  <si>
    <t>Gentleman Boisee EDP 100ML</t>
  </si>
  <si>
    <t>Givenchy|Gentleman Boisee EDP 100ML|100ML / 3.4OZ</t>
  </si>
  <si>
    <t>3274872425002</t>
  </si>
  <si>
    <t>Gentleman Boisee EDP 60ML</t>
  </si>
  <si>
    <t>Givenchy|Gentleman Boisee EDP 60ML|60ML / 2OZ</t>
  </si>
  <si>
    <t>3274872368835</t>
  </si>
  <si>
    <t>Gentleman Deo Spray 150ML</t>
  </si>
  <si>
    <t>Givenchy|Gentleman Deo Spray 150ML|150ML / 5OZ</t>
  </si>
  <si>
    <t>3274872368828</t>
  </si>
  <si>
    <t>Gentleman Deodorant stick 75ML</t>
  </si>
  <si>
    <t>Givenchy|Gentleman Deodorant stick 75ML|75ML / 2.5OZ</t>
  </si>
  <si>
    <t>3274872441033</t>
  </si>
  <si>
    <t>Gentleman EDP 100ML</t>
  </si>
  <si>
    <t>Givenchy|Gentleman EDP 100ML|100ML / 3.4OZ</t>
  </si>
  <si>
    <t>3274872424982</t>
  </si>
  <si>
    <t>Gentleman EDP 60ML</t>
  </si>
  <si>
    <t>Givenchy|Gentleman EDP 60ML|60ML / 2OZ</t>
  </si>
  <si>
    <t>3274872441040</t>
  </si>
  <si>
    <t>Gentleman EDT 100ML</t>
  </si>
  <si>
    <t>Givenchy|Gentleman EDT 100ML|100ML / 3.4OZ</t>
  </si>
  <si>
    <t>3274872347298</t>
  </si>
  <si>
    <t>3274872347281</t>
  </si>
  <si>
    <t>Gentleman EDT 50ML</t>
  </si>
  <si>
    <t>Givenchy|Gentleman EDT 50ML|50ML / 1.7OZ</t>
  </si>
  <si>
    <t>3274872424999</t>
  </si>
  <si>
    <t>Gentleman EDT 60ML</t>
  </si>
  <si>
    <t>Givenchy|Gentleman EDT 60ML|60ML / 2OZ</t>
  </si>
  <si>
    <t>3274872423008</t>
  </si>
  <si>
    <t>Gentleman Intense EDT 100ML</t>
  </si>
  <si>
    <t>Givenchy|Gentleman Intense EDT 100ML|100ML / 3.4OZ</t>
  </si>
  <si>
    <t>3274872422995</t>
  </si>
  <si>
    <t>Gentleman Intense EDT 60ML</t>
  </si>
  <si>
    <t>Givenchy|Gentleman Intense EDT 60ML|60ML / 2OZ</t>
  </si>
  <si>
    <t>3274872389816</t>
  </si>
  <si>
    <t>Gentleman Original EDT 100ML</t>
  </si>
  <si>
    <t>Givenchy|Gentleman Original EDT 100ML|100ML / 3.4OZ</t>
  </si>
  <si>
    <t>3274870012136</t>
  </si>
  <si>
    <t>Gentlemen Only EDT 100ML</t>
  </si>
  <si>
    <t>Givenchy|Gentlemen Only EDT 100ML|100ML / 3.4OZ</t>
  </si>
  <si>
    <t>3274870012143</t>
  </si>
  <si>
    <t>Gentlemen Only EDT 50ML</t>
  </si>
  <si>
    <t>Givenchy|Gentlemen Only EDT 50ML|50ML / 1.7OZ</t>
  </si>
  <si>
    <t>3274870032264</t>
  </si>
  <si>
    <t>Givenchy III EDT 100ML</t>
  </si>
  <si>
    <t>Givenchy|Givenchy III EDT 100ML|100ML / 3.4OZ</t>
  </si>
  <si>
    <t>3274872399167</t>
  </si>
  <si>
    <t>Pour Homme Blue Label EDT 100ML</t>
  </si>
  <si>
    <t>Givenchy|Pour Homme Blue Label EDT 100ML|100ML / 3.4OZ</t>
  </si>
  <si>
    <t>3274872399150</t>
  </si>
  <si>
    <t>Pour Homme Blue Label EDT 50ML</t>
  </si>
  <si>
    <t>Givenchy|Pour Homme Blue Label EDT 50ML|50ML / 1.7OZ</t>
  </si>
  <si>
    <t>3274872394643</t>
  </si>
  <si>
    <t>Hot Couture EDP 100ML</t>
  </si>
  <si>
    <t>Givenchy|Hot Couture EDP 100ML|100ML / 3.4OZ</t>
  </si>
  <si>
    <t>3274872400764</t>
  </si>
  <si>
    <t>Irresistible Body Lotion 200ML</t>
  </si>
  <si>
    <t>Givenchy|Irresistible Body Lotion 200ML|200ML / 6.7OZ</t>
  </si>
  <si>
    <t>3274872400719</t>
  </si>
  <si>
    <t>Irresistible EDP 35ML</t>
  </si>
  <si>
    <t>Givenchy|Irresistible EDP 35ML|35ML / 1.18OZ</t>
  </si>
  <si>
    <t>3274872400726</t>
  </si>
  <si>
    <t>Irresistible EDP 50ML</t>
  </si>
  <si>
    <t>Givenchy|Irresistible EDP 50ML|50ML / 1.7OZ</t>
  </si>
  <si>
    <t>3274872400733</t>
  </si>
  <si>
    <t>Irresistible EDP 80ML</t>
  </si>
  <si>
    <t>Givenchy|Irresistible EDP 80ML|80ML / 2.7OZ</t>
  </si>
  <si>
    <t>3274872419292</t>
  </si>
  <si>
    <t>Irresistible EDT 35ML</t>
  </si>
  <si>
    <t>Givenchy|Irresistible EDT 35ML|35ML / 1.18OZ</t>
  </si>
  <si>
    <t>3274872419308</t>
  </si>
  <si>
    <t>Irresistible EDT 50ML</t>
  </si>
  <si>
    <t>Givenchy|Irresistible EDT 50ML|50ML / 1.7OZ</t>
  </si>
  <si>
    <t>3274872419315</t>
  </si>
  <si>
    <t>Irresistible EDT 80ML</t>
  </si>
  <si>
    <t>Givenchy|Irresistible EDT 80ML|80ML / 2.7OZ</t>
  </si>
  <si>
    <t>3274872403840</t>
  </si>
  <si>
    <t>Irresistible Shower Oil  200ML</t>
  </si>
  <si>
    <t>Givenchy|Irresistible Shower Oil  200ML|200ML / 6.7OZ</t>
  </si>
  <si>
    <t>3274872409941</t>
  </si>
  <si>
    <t>Irresistick ble EDP 80ML + EDP 15ML</t>
  </si>
  <si>
    <t>Givenchy|Irresistick ble EDP 80ML + EDP 15ML|</t>
  </si>
  <si>
    <t>3274872374850</t>
  </si>
  <si>
    <t>L'interdit Body Lotion 200ML</t>
  </si>
  <si>
    <t>Givenchy|L'interdit Body Lotion 200ML|200ML / 6.7OZ</t>
  </si>
  <si>
    <t>3274872421479</t>
  </si>
  <si>
    <t>L'interdit EDP 125ML</t>
  </si>
  <si>
    <t>Givenchy|L'interdit EDP 125ML|125ML / 4.2OZ</t>
  </si>
  <si>
    <t>3274872372139</t>
  </si>
  <si>
    <t>L'interdit EDP 35ML</t>
  </si>
  <si>
    <t>Givenchy|L'interdit EDP 35ML|35ML / 1.18OZ</t>
  </si>
  <si>
    <t>3274872372146</t>
  </si>
  <si>
    <t>L'interdit EDP 50ML</t>
  </si>
  <si>
    <t>Givenchy|L'interdit EDP 50ML|50ML / 1.7OZ</t>
  </si>
  <si>
    <t>3274872372153</t>
  </si>
  <si>
    <t>L'interdit EDP 80ML</t>
  </si>
  <si>
    <t>Givenchy|L'interdit EDP 80ML|80ML / 2.7OZ</t>
  </si>
  <si>
    <t>3274872388222</t>
  </si>
  <si>
    <t>L'interdit EDT 35ML</t>
  </si>
  <si>
    <t>Givenchy|L'interdit EDT 35ML|35ML / 1.18OZ</t>
  </si>
  <si>
    <t>3274872388239</t>
  </si>
  <si>
    <t>L'interdit EDT 50ML</t>
  </si>
  <si>
    <t>Givenchy|L'interdit EDT 50ML|50ML / 1.7OZ</t>
  </si>
  <si>
    <t>3274872388246</t>
  </si>
  <si>
    <t>L'interdit EDT 80ML</t>
  </si>
  <si>
    <t>Givenchy|L'interdit EDT 80ML|80ML / 2.7OZ</t>
  </si>
  <si>
    <t>3274872407480</t>
  </si>
  <si>
    <t>L'interdit Hair Mist 35ML</t>
  </si>
  <si>
    <t>Givenchy|L'interdit Hair Mist 35ML|35ML / 1.18OZ</t>
  </si>
  <si>
    <t>3274872411678</t>
  </si>
  <si>
    <t>L'interdit Intense EDP 35ML</t>
  </si>
  <si>
    <t>Givenchy|L'interdit Intense EDP 35ML|35ML / 1.18OZ</t>
  </si>
  <si>
    <t>3274872411685</t>
  </si>
  <si>
    <t>L'interdit Intense EDP 50ML</t>
  </si>
  <si>
    <t>Givenchy|L'interdit Intense EDP 50ML|50ML / 1.7OZ</t>
  </si>
  <si>
    <t>3274872411692</t>
  </si>
  <si>
    <t>L'interdit Intense EDP 80ML</t>
  </si>
  <si>
    <t>Givenchy|L'interdit Intense EDP 80ML|80ML / 2.7OZ</t>
  </si>
  <si>
    <t>3274872428034</t>
  </si>
  <si>
    <t>L'interdit Rouge EDP 35ML</t>
  </si>
  <si>
    <t>Givenchy|L'interdit Rouge EDP 35ML|35ML / 1.18OZ</t>
  </si>
  <si>
    <t>3274872428041</t>
  </si>
  <si>
    <t>L'interdit Rouge EDP 50ML</t>
  </si>
  <si>
    <t>Givenchy|L'interdit Rouge EDP 50ML|50ML / 1.7OZ</t>
  </si>
  <si>
    <t>3274872428058</t>
  </si>
  <si>
    <t>L'interdit Rouge EDP 80ML</t>
  </si>
  <si>
    <t>Givenchy|L'interdit Rouge EDP 80ML|80ML / 2.7OZ</t>
  </si>
  <si>
    <t>3274872374843</t>
  </si>
  <si>
    <t>L'interdit Shower Gel 200ML</t>
  </si>
  <si>
    <t>Givenchy|L'interdit Shower Gel 200ML|200ML / 6.7OZ</t>
  </si>
  <si>
    <t>3274870012662</t>
  </si>
  <si>
    <t>Le De EDT 100ML</t>
  </si>
  <si>
    <t>Givenchy|Le De EDT 100ML|100ML / 3.4OZ</t>
  </si>
  <si>
    <t>3274872367784</t>
  </si>
  <si>
    <t>Live Irresistible Blossom Crush EDT 30ML</t>
  </si>
  <si>
    <t>Givenchy|Live Irresistible Blossom Crush EDT 30ML|30ML / 1OZ</t>
  </si>
  <si>
    <t>3274872367791</t>
  </si>
  <si>
    <t>Live Irresistible Blossom Crush EDT 50ML</t>
  </si>
  <si>
    <t>Givenchy|Live Irresistible Blossom Crush EDT 50ML|50ML / 1.7OZ</t>
  </si>
  <si>
    <t>3274872367807</t>
  </si>
  <si>
    <t>Live Irresistible Blossom Crush EDT 75ML</t>
  </si>
  <si>
    <t>Givenchy|Live Irresistible Blossom Crush EDT 75ML|75ML / 2.5OZ</t>
  </si>
  <si>
    <t>3274872345683</t>
  </si>
  <si>
    <t>Live Irresistible EDP 30ML</t>
  </si>
  <si>
    <t>Givenchy|Live Irresistible EDP 30ML|30ML / 1OZ</t>
  </si>
  <si>
    <t>3274872345676</t>
  </si>
  <si>
    <t>Live Irresistible EDP 50ML</t>
  </si>
  <si>
    <t>Givenchy|Live Irresistible EDP 50ML|50ML / 1.7OZ</t>
  </si>
  <si>
    <t>3274872313132</t>
  </si>
  <si>
    <t>Live Irresistible EDP 75ML</t>
  </si>
  <si>
    <t>Givenchy|Live Irresistible EDP 75ML|75ML / 2.5OZ</t>
  </si>
  <si>
    <t>3274870052460</t>
  </si>
  <si>
    <t>Monsieur De Givenchy EDT 100ML</t>
  </si>
  <si>
    <t>Givenchy|Monsieur De Givenchy EDT 100ML|100ML / 3.4OZ</t>
  </si>
  <si>
    <t>3274872389977</t>
  </si>
  <si>
    <t>Organza EDP 100ML</t>
  </si>
  <si>
    <t>Givenchy|Organza EDP 100ML|100ML / 3.4OZ</t>
  </si>
  <si>
    <t>3274872389960</t>
  </si>
  <si>
    <t>Organza EDP 50ML</t>
  </si>
  <si>
    <t>Givenchy|Organza EDP 50ML|50ML / 1.7OZ</t>
  </si>
  <si>
    <t>3274872395503</t>
  </si>
  <si>
    <t>Pi EDT 100ML</t>
  </si>
  <si>
    <t>Givenchy|Pi EDT 100ML|100ML / 3.4OZ</t>
  </si>
  <si>
    <t>3274872395497</t>
  </si>
  <si>
    <t>Pi EDT 50ML</t>
  </si>
  <si>
    <t>Givenchy|Pi EDT 50ML|50ML / 1.7OZ</t>
  </si>
  <si>
    <t>3274870303166</t>
  </si>
  <si>
    <t>Givenchy|Pour Homme EDT 100ML|100ML / 3.4OZ</t>
  </si>
  <si>
    <t>3274870303159</t>
  </si>
  <si>
    <t>Givenchy|Pour Homme EDT 50ML|50ML / 1.7OZ</t>
  </si>
  <si>
    <t>3274872369498</t>
  </si>
  <si>
    <t>Very Irresistible  EDP 30ML</t>
  </si>
  <si>
    <t>Givenchy|Very Irresistible  EDP 30ML|30ML / 1OZ</t>
  </si>
  <si>
    <t>3274872369481</t>
  </si>
  <si>
    <t>Very Irresistible  EDP 50ML</t>
  </si>
  <si>
    <t>Givenchy|Very Irresistible  EDP 50ML|50ML / 1.7OZ</t>
  </si>
  <si>
    <t>3274872369474</t>
  </si>
  <si>
    <t>Very Irresistible EDP 75ML</t>
  </si>
  <si>
    <t>Givenchy|Very Irresistible EDP 75ML|75ML / 2.5OZ</t>
  </si>
  <si>
    <t>3274872369436</t>
  </si>
  <si>
    <t>Very Irresistible EDT 30ML</t>
  </si>
  <si>
    <t>Givenchy|Very Irresistible EDT 30ML|30ML / 1OZ</t>
  </si>
  <si>
    <t>3274872369429</t>
  </si>
  <si>
    <t>Very Irresistible EDT 50ML</t>
  </si>
  <si>
    <t>Givenchy|Very Irresistible EDT 50ML|50ML / 1.7OZ</t>
  </si>
  <si>
    <t>3274872369412</t>
  </si>
  <si>
    <t>Very Irresistible EDT 75ML</t>
  </si>
  <si>
    <t>Givenchy|Very Irresistible EDT 75ML|75ML / 2.5OZ</t>
  </si>
  <si>
    <t>3274872394551</t>
  </si>
  <si>
    <t>Ysatis EDT 100ML</t>
  </si>
  <si>
    <t>Givenchy|Ysatis EDT 100ML|100ML / 3.4OZ</t>
  </si>
  <si>
    <t>719346021814</t>
  </si>
  <si>
    <t>Geoffrey Beene</t>
  </si>
  <si>
    <t>Grey Flannel EDT 120ML</t>
  </si>
  <si>
    <t>Geoffrey Beene|Grey Flannel EDT 120ML|120ML / 4OZ</t>
  </si>
  <si>
    <t>737052925028</t>
  </si>
  <si>
    <t>Gucci</t>
  </si>
  <si>
    <t>Bamboo EDP 30ML</t>
  </si>
  <si>
    <t>Gucci|Bamboo EDP 30ML|30ML / 1OZ</t>
  </si>
  <si>
    <t>737052925073</t>
  </si>
  <si>
    <t>Bamboo EDP 50ML</t>
  </si>
  <si>
    <t>Gucci|Bamboo EDP 50ML|50ML / 1.7OZ</t>
  </si>
  <si>
    <t>737052925127</t>
  </si>
  <si>
    <t>Bamboo EDP 75ML</t>
  </si>
  <si>
    <t>Gucci|Bamboo EDP 75ML|75ML / 2.5OZ</t>
  </si>
  <si>
    <t>8005610295015</t>
  </si>
  <si>
    <t>Bamboo EDT 30ML</t>
  </si>
  <si>
    <t>Gucci|Bamboo EDT 30ML|30ML / 1OZ</t>
  </si>
  <si>
    <t>8005610295046</t>
  </si>
  <si>
    <t>Bamboo EDT 50ML</t>
  </si>
  <si>
    <t>Gucci|Bamboo EDT 50ML|50ML / 1.7OZ</t>
  </si>
  <si>
    <t>8005610295077</t>
  </si>
  <si>
    <t>Bamboo EDT 75ML</t>
  </si>
  <si>
    <t>Gucci|Bamboo EDT 75ML|75ML / 2.5OZ</t>
  </si>
  <si>
    <t>3614226761484</t>
  </si>
  <si>
    <t>Bloom Acqua Di Fiori EDT 100ML</t>
  </si>
  <si>
    <t>Gucci|Bloom Acqua Di Fiori EDT 100ML|100ML / 3.4OZ</t>
  </si>
  <si>
    <t>3614227390713</t>
  </si>
  <si>
    <t>Bloom Acqua Di Fiori EDT 30ML</t>
  </si>
  <si>
    <t>Gucci|Bloom Acqua Di Fiori EDT 30ML|30ML / 1OZ</t>
  </si>
  <si>
    <t>3614226761491</t>
  </si>
  <si>
    <t>Bloom Acqua Di Fiori EDT 50ML</t>
  </si>
  <si>
    <t>Gucci|Bloom Acqua Di Fiori EDT 50ML|50ML / 1.7OZ</t>
  </si>
  <si>
    <t>3614228958691</t>
  </si>
  <si>
    <t>Bloom Ambrosia Di Fiori EDP 100ML</t>
  </si>
  <si>
    <t>Gucci|Bloom Ambrosia Di Fiori EDP 100ML|100ML / 3.4OZ</t>
  </si>
  <si>
    <t>3614229461336</t>
  </si>
  <si>
    <t>Bloom Ambrosia Di Fiori EDP 50ML</t>
  </si>
  <si>
    <t>Gucci|Bloom Ambrosia Di Fiori EDP 50ML|50ML / 1.7OZ</t>
  </si>
  <si>
    <t>8005610481005</t>
  </si>
  <si>
    <t>Bloom EDP 100ML</t>
  </si>
  <si>
    <t>Gucci|Bloom EDP 100ML|100ML / 3.4OZ</t>
  </si>
  <si>
    <t>8005610481081</t>
  </si>
  <si>
    <t>Bloom EDP 30ML</t>
  </si>
  <si>
    <t>Gucci|Bloom EDP 30ML|30ML / 1OZ</t>
  </si>
  <si>
    <t>8005610481043</t>
  </si>
  <si>
    <t>Bloom EDP 50ML</t>
  </si>
  <si>
    <t>Gucci|Bloom EDP 50ML|50ML / 1.7OZ</t>
  </si>
  <si>
    <t>737052294667</t>
  </si>
  <si>
    <t>Flora EDP 30ML</t>
  </si>
  <si>
    <t>Gucci|Flora EDP 30ML|30ML / 1OZ</t>
  </si>
  <si>
    <t>737052294650</t>
  </si>
  <si>
    <t>Flora EDP 50ML</t>
  </si>
  <si>
    <t>Gucci|Flora EDP 50ML|50ML / 1.7OZ</t>
  </si>
  <si>
    <t>8005610367170</t>
  </si>
  <si>
    <t>Flora EDP 75ML</t>
  </si>
  <si>
    <t>Gucci|Flora EDP 75ML|75ML / 2.5OZ</t>
  </si>
  <si>
    <t>737052230795</t>
  </si>
  <si>
    <t>Flora EDT 30ML</t>
  </si>
  <si>
    <t>Gucci|Flora EDT 30ML|30ML / 1OZ</t>
  </si>
  <si>
    <t>737052230825</t>
  </si>
  <si>
    <t>Flora EDT 50ML</t>
  </si>
  <si>
    <t>Gucci|Flora EDT 50ML|50ML / 1.7OZ</t>
  </si>
  <si>
    <t>8005610367149</t>
  </si>
  <si>
    <t>Flora EDT 75ML</t>
  </si>
  <si>
    <t>Gucci|Flora EDT 75ML|75ML / 2.5OZ</t>
  </si>
  <si>
    <t>737052522487</t>
  </si>
  <si>
    <t>Flora Gardenia EDT 100ML</t>
  </si>
  <si>
    <t>Gucci|Flora Gardenia EDT 100ML|100ML / 3.4OZ</t>
  </si>
  <si>
    <t>737052522456</t>
  </si>
  <si>
    <t>Flora Gardenia EDT 50ML</t>
  </si>
  <si>
    <t>Gucci|Flora Gardenia EDT 50ML|50ML / 1.7OZ</t>
  </si>
  <si>
    <t>737052338408</t>
  </si>
  <si>
    <t>Gucci Guilty EDT 30ML</t>
  </si>
  <si>
    <t>Gucci|Gucci Guilty EDT 30ML|30ML / 1OZ</t>
  </si>
  <si>
    <t>737052338255</t>
  </si>
  <si>
    <t>Gucci Guilty EDT 50ML</t>
  </si>
  <si>
    <t>Gucci|Gucci Guilty EDT 50ML|50ML / 1.7OZ</t>
  </si>
  <si>
    <t>737052338262</t>
  </si>
  <si>
    <t>Gucci Guilty EDT 75ML</t>
  </si>
  <si>
    <t>Gucci|Gucci Guilty EDT 75ML|75ML / 2.5OZ</t>
  </si>
  <si>
    <t>8005610524115</t>
  </si>
  <si>
    <t>Guilty Abso Pour Femme EDP 30ML</t>
  </si>
  <si>
    <t>Gucci|Guilty Abso Pour Femme EDP 30ML|30ML / 1OZ</t>
  </si>
  <si>
    <t>8005610524146</t>
  </si>
  <si>
    <t>Guilty Abso Pour Femme EDP 50ML</t>
  </si>
  <si>
    <t>Gucci|Guilty Abso Pour Femme EDP 50ML|50ML / 1.7OZ</t>
  </si>
  <si>
    <t>8005610524177</t>
  </si>
  <si>
    <t>Guilty Abso Pour Femme EDP 90ML</t>
  </si>
  <si>
    <t>Gucci|Guilty Abso Pour Femme EDP 90ML|90ML / 3.04Z</t>
  </si>
  <si>
    <t>8005610524320</t>
  </si>
  <si>
    <t>Guilty Abso Pour Femme Shower Gel 150ML</t>
  </si>
  <si>
    <t>Gucci|Guilty Abso Pour Femme Shower Gel 150ML|150ML / 5OZ</t>
  </si>
  <si>
    <t>8005610344218</t>
  </si>
  <si>
    <t>Guilty Abso Pour Homme EDP 150ML</t>
  </si>
  <si>
    <t>Gucci|Guilty Abso Pour Homme EDP 150ML|150ML / 5OZ</t>
  </si>
  <si>
    <t>8005610344188</t>
  </si>
  <si>
    <t>Guilty Abso Pour Homme EDP 50ML</t>
  </si>
  <si>
    <t>Gucci|Guilty Abso Pour Homme EDP 50ML|50ML / 1.7OZ</t>
  </si>
  <si>
    <t>8005610344157</t>
  </si>
  <si>
    <t>Guilty Abso Pour Homme EDP 90ML</t>
  </si>
  <si>
    <t>Gucci|Guilty Abso Pour Homme EDP 90ML|90ML / 3.04Z</t>
  </si>
  <si>
    <t>3614227758063</t>
  </si>
  <si>
    <t>Guilty Pour Femme EDP 30ML</t>
  </si>
  <si>
    <t>Gucci|Guilty Pour Femme EDP 30ML|30ML / 1OZ</t>
  </si>
  <si>
    <t>3614227758117</t>
  </si>
  <si>
    <t>Guilty Pour Femme EDP 50ML</t>
  </si>
  <si>
    <t>Gucci|Guilty Pour Femme EDP 50ML|50ML / 1.7OZ</t>
  </si>
  <si>
    <t>3614227758162</t>
  </si>
  <si>
    <t>Guilty Pour Femme EDP 90ML</t>
  </si>
  <si>
    <t>Gucci|Guilty Pour Femme EDP 90ML|90ML / 3.04Z</t>
  </si>
  <si>
    <t>3614227912175</t>
  </si>
  <si>
    <t>Guilty Pour Homme Cologne 150ML</t>
  </si>
  <si>
    <t>Gucci|Guilty Pour Homme Cologne 150ML|150ML / 5OZ</t>
  </si>
  <si>
    <t>3614227912021</t>
  </si>
  <si>
    <t>Guilty Pour Homme Cologne 50ML</t>
  </si>
  <si>
    <t>Gucci|Guilty Pour Homme Cologne 50ML|50ML / 1.7OZ</t>
  </si>
  <si>
    <t>3614227912076</t>
  </si>
  <si>
    <t>Guilty Pour Homme Cologne 90ML</t>
  </si>
  <si>
    <t>Gucci|Guilty Pour Homme Cologne 90ML|90ML / 3.04Z</t>
  </si>
  <si>
    <t>3614229382167</t>
  </si>
  <si>
    <t>Guilty Pour Homme EDP 150ML</t>
  </si>
  <si>
    <t>Gucci|Guilty Pour Homme EDP 150ML|150ML / 5OZ</t>
  </si>
  <si>
    <t>3614229382112</t>
  </si>
  <si>
    <t>Guilty Pour Homme EDP 50ML</t>
  </si>
  <si>
    <t>Gucci|Guilty Pour Homme EDP 50ML|50ML / 1.7OZ</t>
  </si>
  <si>
    <t>3614229382129</t>
  </si>
  <si>
    <t>Guilty Pour Homme EDP 90ML</t>
  </si>
  <si>
    <t>Gucci|Guilty Pour Homme EDP 90ML|90ML / 3.04Z</t>
  </si>
  <si>
    <t>3616301202509</t>
  </si>
  <si>
    <t>Guilty Pour Homme EDT  90ML + Guilty Pour Homme EDT  15ML + Guilty Pour Homme Deodorant Stick 75ML</t>
  </si>
  <si>
    <t>Gucci|Guilty Pour Homme EDT  90ML + Guilty Pour Homme EDT  15ML + Guilty Pour Homme Deodorant Stick 75ML|</t>
  </si>
  <si>
    <t>737052339047</t>
  </si>
  <si>
    <t>Guilty Pour Homme EDT 150ML</t>
  </si>
  <si>
    <t>Gucci|Guilty Pour Homme EDT 150ML|150ML / 5OZ</t>
  </si>
  <si>
    <t>737052339238</t>
  </si>
  <si>
    <t>Guilty Pour Homme EDT 50ML</t>
  </si>
  <si>
    <t>Gucci|Guilty Pour Homme EDT 50ML|50ML / 1.7OZ</t>
  </si>
  <si>
    <t>737052339207</t>
  </si>
  <si>
    <t>Guilty Pour Homme EDT 90ML</t>
  </si>
  <si>
    <t>Gucci|Guilty Pour Homme EDT 90ML|90ML / 3.04Z</t>
  </si>
  <si>
    <t>3616301976134</t>
  </si>
  <si>
    <t>Guitly Pour Femme EDT 30ML</t>
  </si>
  <si>
    <t>Gucci|Guitly Pour Femme EDT 30ML|30ML / 1OZ</t>
  </si>
  <si>
    <t>3616301976110</t>
  </si>
  <si>
    <t>Guitly Pour Femme EDT 50ML</t>
  </si>
  <si>
    <t>Gucci|Guitly Pour Femme EDT 50ML|50ML / 1.7OZ</t>
  </si>
  <si>
    <t>3616301976141</t>
  </si>
  <si>
    <t>Guitly Pour Femme EDT 90ML</t>
  </si>
  <si>
    <t>Gucci|Guitly Pour Femme EDT 90ML|90ML / 3.04Z</t>
  </si>
  <si>
    <t>3614225307553</t>
  </si>
  <si>
    <t>Memoire D 'une Odeur EDP  100ML</t>
  </si>
  <si>
    <t>Gucci|Memoire D 'une Odeur EDP  100ML|100ML / 3.4OZ</t>
  </si>
  <si>
    <t>3614225307881</t>
  </si>
  <si>
    <t>Memoire D 'une Odeur EDP 40ML</t>
  </si>
  <si>
    <t>Gucci|Memoire D 'une Odeur EDP 40ML|40ML / 1.35OZ</t>
  </si>
  <si>
    <t>3614225307904</t>
  </si>
  <si>
    <t>Memoire D 'une Odeur EDP 60ML</t>
  </si>
  <si>
    <t>Gucci|Memoire D 'une Odeur EDP 60ML|60ML / 2OZ</t>
  </si>
  <si>
    <t>3614227927308</t>
  </si>
  <si>
    <t>Memoire D 'une Odeur Shower Gel 200ML</t>
  </si>
  <si>
    <t>Gucci|Memoire D 'une Odeur Shower Gel 200ML|200ML / 6.7OZ</t>
  </si>
  <si>
    <t>3346470143135</t>
  </si>
  <si>
    <t>Guerlain</t>
  </si>
  <si>
    <t>Apres L'ondee EDT 75ML</t>
  </si>
  <si>
    <t>Guerlain|Apres L'ondee EDT 75ML|75ML / 2.5OZ</t>
  </si>
  <si>
    <t>3346470132610</t>
  </si>
  <si>
    <t>Aqua Allegoria Bergamote Calabria EDT 125ML</t>
  </si>
  <si>
    <t>Guerlain|Aqua Allegoria Bergamote Calabria EDT 125ML|125ML / 4.2OZ</t>
  </si>
  <si>
    <t>3346470132603</t>
  </si>
  <si>
    <t>Aqua Allegoria Bergamote Calabria EDT 75ML</t>
  </si>
  <si>
    <t>Guerlain|Aqua Allegoria Bergamote Calabria EDT 75ML|75ML / 2.5OZ</t>
  </si>
  <si>
    <t>3346470137332</t>
  </si>
  <si>
    <t>Aqua Allegoria Body Lotion 200ML</t>
  </si>
  <si>
    <t>Guerlain|Aqua Allegoria Body Lotion 200ML|200ML / 6.7OZ</t>
  </si>
  <si>
    <t>3346470142848</t>
  </si>
  <si>
    <t>Aqua Allegoria Flora Salvaggia EDT 125ML</t>
  </si>
  <si>
    <t>Guerlain|Aqua Allegoria Flora Salvaggia EDT 125ML|125ML / 4.2OZ</t>
  </si>
  <si>
    <t>3346470142855</t>
  </si>
  <si>
    <t>Aqua Allegoria Flora Salvaggia EDT 75ML</t>
  </si>
  <si>
    <t>Guerlain|Aqua Allegoria Flora Salvaggia EDT 75ML|75ML / 2.5OZ</t>
  </si>
  <si>
    <t>3346470136588</t>
  </si>
  <si>
    <t>Aqua Allegoria Ginger Piccante EDT 125ML</t>
  </si>
  <si>
    <t>Guerlain|Aqua Allegoria Ginger Piccante EDT 125ML|125ML / 4.2OZ</t>
  </si>
  <si>
    <t>3346470136571</t>
  </si>
  <si>
    <t>Aqua Allegoria Ginger Piccante EDT 75ML</t>
  </si>
  <si>
    <t>Guerlain|Aqua Allegoria Ginger Piccante EDT 75ML|75ML / 2.5OZ</t>
  </si>
  <si>
    <t>3346470139664</t>
  </si>
  <si>
    <t>Aqua Allegoria Granada Salvia EDT 125ML</t>
  </si>
  <si>
    <t>Guerlain|Aqua Allegoria Granada Salvia EDT 125ML|125ML / 4.2OZ</t>
  </si>
  <si>
    <t>3346470139657</t>
  </si>
  <si>
    <t>Aqua Allegoria Granada Salvia EDT 75ML</t>
  </si>
  <si>
    <t>Guerlain|Aqua Allegoria Granada Salvia EDT 75ML|75ML / 2.5OZ</t>
  </si>
  <si>
    <t>3346470109537</t>
  </si>
  <si>
    <t>Aqua Allegoria Herba Fresca EDT 125ML</t>
  </si>
  <si>
    <t>Guerlain|Aqua Allegoria Herba Fresca EDT 125ML|125ML / 4.2OZ</t>
  </si>
  <si>
    <t>3346470106130</t>
  </si>
  <si>
    <t>Aqua Allegoria Mandarine Basilic EDT 125ML</t>
  </si>
  <si>
    <t>Guerlain|Aqua Allegoria Mandarine Basilic EDT 125ML|125ML / 4.2OZ</t>
  </si>
  <si>
    <t>3346470106123</t>
  </si>
  <si>
    <t>Aqua Allegoria Mandarine Basilic EDT 75ML</t>
  </si>
  <si>
    <t>Guerlain|Aqua Allegoria Mandarine Basilic EDT 75ML|75ML / 2.5OZ</t>
  </si>
  <si>
    <t>3346470139589</t>
  </si>
  <si>
    <t>Aqua Allegoria Orange Soleia EDT 125ML</t>
  </si>
  <si>
    <t>Guerlain|Aqua Allegoria Orange Soleia EDT 125ML|125ML / 4.2OZ</t>
  </si>
  <si>
    <t>3346470139572</t>
  </si>
  <si>
    <t>Aqua Allegoria Orange Soleia EDT 75ML</t>
  </si>
  <si>
    <t>Guerlain|Aqua Allegoria Orange Soleia EDT 75ML|75ML / 2.5OZ</t>
  </si>
  <si>
    <t>3346470109544</t>
  </si>
  <si>
    <t>Aqua Allegoria Pamplelune EDT 125ML</t>
  </si>
  <si>
    <t>Guerlain|Aqua Allegoria Pamplelune EDT 125ML|125ML / 4.2OZ</t>
  </si>
  <si>
    <t>3346470134027</t>
  </si>
  <si>
    <t>Aqua Allegoria Passiflora EDT 125ML</t>
  </si>
  <si>
    <t>Guerlain|Aqua Allegoria Passiflora EDT 125ML|125ML / 4.2OZ</t>
  </si>
  <si>
    <t>3346470134010</t>
  </si>
  <si>
    <t>Aqua Allegoria Passiflora EDT 75ML</t>
  </si>
  <si>
    <t>Guerlain|Aqua Allegoria Passiflora EDT 75ML|75ML / 2.5OZ</t>
  </si>
  <si>
    <t>3346470130913</t>
  </si>
  <si>
    <t>Aqua Allegoria Pera Granita EDT 125ML</t>
  </si>
  <si>
    <t>Guerlain|Aqua Allegoria Pera Granita EDT 125ML|125ML / 4.2OZ</t>
  </si>
  <si>
    <t>3346470135161</t>
  </si>
  <si>
    <t>Aqua Allegoria Rosa Rossa EDT 75ML</t>
  </si>
  <si>
    <t>Guerlain|Aqua Allegoria Rosa Rossa EDT 75ML|75ML / 2.5OZ</t>
  </si>
  <si>
    <t>3346470137325</t>
  </si>
  <si>
    <t>Aqua Allegoria Shower Gel 200ML</t>
  </si>
  <si>
    <t>Guerlain|Aqua Allegoria Shower Gel 200ML|200ML / 6.7OZ</t>
  </si>
  <si>
    <t>3346470136236</t>
  </si>
  <si>
    <t>Bois Mysterieux EDP 125ML</t>
  </si>
  <si>
    <t>Guerlain|Bois Mysterieux EDP 125ML|125ML / 4.2OZ</t>
  </si>
  <si>
    <t>3346470143104</t>
  </si>
  <si>
    <t>Chamade EDT 75ML</t>
  </si>
  <si>
    <t>Guerlain|Chamade EDT 75ML|75ML / 2.5OZ</t>
  </si>
  <si>
    <t>3346470143210</t>
  </si>
  <si>
    <t>Champs-Elysées EDP 75ML</t>
  </si>
  <si>
    <t>Guerlain|Champs-Elysées EDP 75ML|75ML / 2.5OZ</t>
  </si>
  <si>
    <t>3346470143227</t>
  </si>
  <si>
    <t>Champs-Elysées EDT 75ML</t>
  </si>
  <si>
    <t>Guerlain|Champs-Elysées EDT 75ML|75ML / 2.5OZ</t>
  </si>
  <si>
    <t>3346470143142</t>
  </si>
  <si>
    <t>Chant D'aromes EDT 75ML</t>
  </si>
  <si>
    <t>Guerlain|Chant D'aromes EDT 75ML|75ML / 2.5OZ</t>
  </si>
  <si>
    <t>3346470170537</t>
  </si>
  <si>
    <t>Cologne Du Parfumeur EDC 100ML</t>
  </si>
  <si>
    <t>Guerlain|Cologne Du Parfumeur EDC 100ML|100ML / 3.4OZ</t>
  </si>
  <si>
    <t>3346470217461</t>
  </si>
  <si>
    <t>Eau De Cologne Du Coq EDC 100ML</t>
  </si>
  <si>
    <t>Guerlain|Eau De Cologne Du Coq EDC 100ML|100ML / 3.4OZ</t>
  </si>
  <si>
    <t>3346470217669</t>
  </si>
  <si>
    <t>Eau De Cologne Imperiale EDC 100ML</t>
  </si>
  <si>
    <t>Guerlain|Eau De Cologne Imperiale EDC 100ML|100ML / 3.4OZ</t>
  </si>
  <si>
    <t>3346470272118</t>
  </si>
  <si>
    <t>Eau De Fleurs De Cedrat EDC 100ML</t>
  </si>
  <si>
    <t>Guerlain|Eau De Fleurs De Cedrat EDC 100ML|100ML / 3.4OZ</t>
  </si>
  <si>
    <t>3346470243811</t>
  </si>
  <si>
    <t>Eau De Guerlain EDC 100ML</t>
  </si>
  <si>
    <t>Guerlain|Eau De Guerlain EDC 100ML|100ML / 3.4OZ</t>
  </si>
  <si>
    <t>3346470136304</t>
  </si>
  <si>
    <t>Encens Mythique EDP 125ML</t>
  </si>
  <si>
    <t>Guerlain|Encens Mythique EDP 125ML|125ML / 4.2OZ</t>
  </si>
  <si>
    <t>3346470303393</t>
  </si>
  <si>
    <t>Guerlain Homme EDP 100ML</t>
  </si>
  <si>
    <t>Guerlain|Guerlain Homme EDP 100ML|100ML / 3.4OZ</t>
  </si>
  <si>
    <t>3346470235533</t>
  </si>
  <si>
    <t>Habit Rouge EDT 100ML</t>
  </si>
  <si>
    <t>Guerlain|Habit Rouge EDT 100ML|100ML / 3.4OZ</t>
  </si>
  <si>
    <t>3346470303164</t>
  </si>
  <si>
    <t>Habit Rouge EDT 200ML</t>
  </si>
  <si>
    <t>Guerlain|Habit Rouge EDT 200ML|200ML / 6.7OZ</t>
  </si>
  <si>
    <t>3346470235526</t>
  </si>
  <si>
    <t>Habit Rouge EDT 50ML</t>
  </si>
  <si>
    <t>Guerlain|Habit Rouge EDT 50ML|50ML / 1.7OZ</t>
  </si>
  <si>
    <t>3346470235571</t>
  </si>
  <si>
    <t>Habit Rouge Shower Gel 200ML</t>
  </si>
  <si>
    <t>Guerlain|Habit Rouge Shower Gel 200ML|200ML / 6.7OZ</t>
  </si>
  <si>
    <t>3346470233997</t>
  </si>
  <si>
    <t>Héritage EDT 100ML</t>
  </si>
  <si>
    <t>Guerlain|Héritage EDT 100ML|100ML / 3.4OZ</t>
  </si>
  <si>
    <t>3346470143203</t>
  </si>
  <si>
    <t>Idylle EDP 75ML</t>
  </si>
  <si>
    <t>Guerlain|Idylle EDP 75ML|75ML / 2.5OZ</t>
  </si>
  <si>
    <t>334647014323</t>
  </si>
  <si>
    <t>Insolence EDP 75ML</t>
  </si>
  <si>
    <t>Guerlain|Insolence EDP 75ML|75ML / 2.5OZ</t>
  </si>
  <si>
    <t>3346470143234</t>
  </si>
  <si>
    <t>3346470143241</t>
  </si>
  <si>
    <t>Insolence EDT 75ML</t>
  </si>
  <si>
    <t>Guerlain|Insolence EDT 75ML|75ML / 2.5OZ</t>
  </si>
  <si>
    <t>3346470143098</t>
  </si>
  <si>
    <t>Jardins De Bagatelle EDP 75ML</t>
  </si>
  <si>
    <t>Guerlain|Jardins De Bagatelle EDP 75ML|75ML / 2.5OZ</t>
  </si>
  <si>
    <t>3346470143081</t>
  </si>
  <si>
    <t>Jardins De Bagatelle EDT 75ML</t>
  </si>
  <si>
    <t>Guerlain|Jardins De Bagatelle EDT 75ML|75ML / 2.5OZ</t>
  </si>
  <si>
    <t>3346470143159</t>
  </si>
  <si>
    <t>Jicky EDP 75ML</t>
  </si>
  <si>
    <t>Guerlain|Jicky EDP 75ML|75ML / 2.5OZ</t>
  </si>
  <si>
    <t>3346470158252</t>
  </si>
  <si>
    <t>Jicky Extrait 30ML</t>
  </si>
  <si>
    <t>Guerlain|Jicky Extrait 30ML|30ML / 1OZ</t>
  </si>
  <si>
    <t>3346470260542</t>
  </si>
  <si>
    <t>L'heure Bleue EDP 75ML</t>
  </si>
  <si>
    <t>Guerlain|L'heure Bleue EDP 75ML|75ML / 2.5OZ</t>
  </si>
  <si>
    <t>3346470143074</t>
  </si>
  <si>
    <t>L'heure Bleue EDT 75ML</t>
  </si>
  <si>
    <t>Guerlain|L'heure Bleue EDT 75ML|75ML / 2.5OZ</t>
  </si>
  <si>
    <t>3346470150256</t>
  </si>
  <si>
    <t>L'heure Bleue Extrait 30ML</t>
  </si>
  <si>
    <t>Guerlain|L'heure Bleue Extrait 30ML|30ML / 1OZ</t>
  </si>
  <si>
    <t>3346470303126</t>
  </si>
  <si>
    <t>L'Homme Ideal EDP 100ML</t>
  </si>
  <si>
    <t>Guerlain|L'Homme Ideal EDP 100ML|100ML / 3.4OZ</t>
  </si>
  <si>
    <t>3346470303119</t>
  </si>
  <si>
    <t>L'Homme Ideal EDP 50ML</t>
  </si>
  <si>
    <t>Guerlain|L'Homme Ideal EDP 50ML|50ML / 1.7OZ</t>
  </si>
  <si>
    <t>3346470303928</t>
  </si>
  <si>
    <t>L'Homme Ideal Extreme Cool EDT 100ML</t>
  </si>
  <si>
    <t>Guerlain|L'Homme Ideal Extreme Cool EDT 100ML|100ML / 3.4OZ</t>
  </si>
  <si>
    <t>3346470303911</t>
  </si>
  <si>
    <t>L'Homme Ideal Extreme Cool EDT 50ML</t>
  </si>
  <si>
    <t>Guerlain|L'Homme Ideal Extreme Cool EDT 50ML|50ML / 1.7OZ</t>
  </si>
  <si>
    <t>3346470304345</t>
  </si>
  <si>
    <t>L'Homme Ideal Extreme EDP 100ML</t>
  </si>
  <si>
    <t>Guerlain|L'Homme Ideal Extreme EDP 100ML|100ML / 3.4OZ</t>
  </si>
  <si>
    <t>3346470304352</t>
  </si>
  <si>
    <t>L'Homme Ideal Extreme EDP 50ML</t>
  </si>
  <si>
    <t>Guerlain|L'Homme Ideal Extreme EDP 50ML|50ML / 1.7OZ</t>
  </si>
  <si>
    <t>3346470301863</t>
  </si>
  <si>
    <t>L'Homme Ideal Extreme EDT 100ML</t>
  </si>
  <si>
    <t>Guerlain|L'Homme Ideal Extreme EDT 100ML|100ML / 3.4OZ</t>
  </si>
  <si>
    <t>3346470302969</t>
  </si>
  <si>
    <t>L'Homme Ideal Extreme EDT 150ML</t>
  </si>
  <si>
    <t>Guerlain|L'Homme Ideal Extreme EDT 150ML|150ML / 5OZ</t>
  </si>
  <si>
    <t>3346470301856</t>
  </si>
  <si>
    <t>L'Homme Ideal Extreme EDT 50ML</t>
  </si>
  <si>
    <t>Guerlain|L'Homme Ideal Extreme EDT 50ML|50ML / 1.7OZ</t>
  </si>
  <si>
    <t>3346470134911</t>
  </si>
  <si>
    <t>L'Homme Ideal L'Intense EDP 100ML</t>
  </si>
  <si>
    <t>Guerlain|L'Homme Ideal L'Intense EDP 100ML|100ML / 3.4OZ</t>
  </si>
  <si>
    <t>3346470134928</t>
  </si>
  <si>
    <t>L'Homme Ideal L'Intense EDP 50ML</t>
  </si>
  <si>
    <t>Guerlain|L'Homme Ideal L'Intense EDP 50ML|50ML / 1.7OZ</t>
  </si>
  <si>
    <t>3346470143197</t>
  </si>
  <si>
    <t>L'instant De Guerlain EDP 75ML</t>
  </si>
  <si>
    <t>Guerlain|L'instant De Guerlain EDP 75ML|75ML / 2.5OZ</t>
  </si>
  <si>
    <t>3346470303836</t>
  </si>
  <si>
    <t>L'instant De Guerlain Pour Homme EDP 100ML</t>
  </si>
  <si>
    <t>Guerlain|L'instant De Guerlain Pour Homme EDP 100ML|100ML / 3.4OZ</t>
  </si>
  <si>
    <t>3346470303430</t>
  </si>
  <si>
    <t>L'instant De Guerlain Pour Homme EDT 100ML</t>
  </si>
  <si>
    <t>Guerlain|L'instant De Guerlain Pour Homme EDT 100ML|100ML / 3.4OZ</t>
  </si>
  <si>
    <t>3346470143180</t>
  </si>
  <si>
    <t>L'instant Magic EDP 75ML</t>
  </si>
  <si>
    <t>Guerlain|L'instant Magic EDP 75ML|75ML / 2.5OZ</t>
  </si>
  <si>
    <t>3346470114791</t>
  </si>
  <si>
    <t>La Petite Robe Body Lotion 200ML</t>
  </si>
  <si>
    <t>Guerlain|La Petite Robe Body Lotion 200ML|200ML / 6.7OZ</t>
  </si>
  <si>
    <t>3346470114814</t>
  </si>
  <si>
    <t>La Petite Robe EDP 100ML</t>
  </si>
  <si>
    <t>Guerlain|La Petite Robe EDP 100ML|100ML / 3.4OZ</t>
  </si>
  <si>
    <t>3346470114692</t>
  </si>
  <si>
    <t>La Petite Robe EDP 30ML</t>
  </si>
  <si>
    <t>Guerlain|La Petite Robe EDP 30ML|30ML / 1OZ</t>
  </si>
  <si>
    <t>3346470114708</t>
  </si>
  <si>
    <t>La Petite Robe EDP 50ML</t>
  </si>
  <si>
    <t>Guerlain|La Petite Robe EDP 50ML|50ML / 1.7OZ</t>
  </si>
  <si>
    <t>3346470114746</t>
  </si>
  <si>
    <t>La Petite Robe EDT 100ML</t>
  </si>
  <si>
    <t>Guerlain|La Petite Robe EDT 100ML|100ML / 3.4OZ</t>
  </si>
  <si>
    <t>3346470114722</t>
  </si>
  <si>
    <t>La Petite Robe EDT 30ML</t>
  </si>
  <si>
    <t>Guerlain|La Petite Robe EDT 30ML|30ML / 1OZ</t>
  </si>
  <si>
    <t>3346470114739</t>
  </si>
  <si>
    <t>La Petite Robe EDT 50ML</t>
  </si>
  <si>
    <t>Guerlain|La Petite Robe EDT 50ML|50ML / 1.7OZ</t>
  </si>
  <si>
    <t>3346470132016</t>
  </si>
  <si>
    <t>La Petite Robe Noire Intense EDP 100ML</t>
  </si>
  <si>
    <t>Guerlain|La Petite Robe Noire Intense EDP 100ML|100ML / 3.4OZ</t>
  </si>
  <si>
    <t>3346470131989</t>
  </si>
  <si>
    <t>La Petite Robe Noire Intense EDP 30ML</t>
  </si>
  <si>
    <t>Guerlain|La Petite Robe Noire Intense EDP 30ML|30ML / 1OZ</t>
  </si>
  <si>
    <t>3346470131996</t>
  </si>
  <si>
    <t>La Petite Robe Noire Intense EDP 50ML</t>
  </si>
  <si>
    <t>Guerlain|La Petite Robe Noire Intense EDP 50ML|50ML / 1.7OZ</t>
  </si>
  <si>
    <t>3346470114807</t>
  </si>
  <si>
    <t>La Petite Robe Shower Gel 200ML</t>
  </si>
  <si>
    <t>Guerlain|La Petite Robe Shower Gel 200ML|200ML / 6.7OZ</t>
  </si>
  <si>
    <t>3346470131378</t>
  </si>
  <si>
    <t>Les Dlices De Bain Body Lotion 200ML</t>
  </si>
  <si>
    <t>Guerlain|Les Dlices De Bain Body Lotion 200ML|200ML / 6.7OZ</t>
  </si>
  <si>
    <t>3346470131361</t>
  </si>
  <si>
    <t>Les Dlices De Bain Shower GEL 200ML</t>
  </si>
  <si>
    <t>Guerlain|Les Dlices De Bain Shower GEL 200ML|200ML / 6.7OZ</t>
  </si>
  <si>
    <t>3346470241046</t>
  </si>
  <si>
    <t>Mitsouko EDP 75ML</t>
  </si>
  <si>
    <t>Guerlain|Mitsouko EDP 75ML|75ML / 2.5OZ</t>
  </si>
  <si>
    <t>3346470143067</t>
  </si>
  <si>
    <t>Mitsouko EDT 75ML</t>
  </si>
  <si>
    <t>Guerlain|Mitsouko EDT 75ML|75ML / 2.5OZ</t>
  </si>
  <si>
    <t>3346470151253</t>
  </si>
  <si>
    <t>Mitsouko Falcon PARFUM 75ML</t>
  </si>
  <si>
    <t>Guerlain|Mitsouko Falcon PARFUM 75ML|75ML / 2.5OZ</t>
  </si>
  <si>
    <t>3346470139466</t>
  </si>
  <si>
    <t>Mon Guerlain Bloom Of Rose EDP 100ML</t>
  </si>
  <si>
    <t>Guerlain|Mon Guerlain Bloom Of Rose EDP 100ML|100ML / 3.4OZ</t>
  </si>
  <si>
    <t>3346470139442</t>
  </si>
  <si>
    <t>Mon Guerlain Bloom Of Rose EDP 30ML</t>
  </si>
  <si>
    <t>Guerlain|Mon Guerlain Bloom Of Rose EDP 30ML|30ML / 1OZ</t>
  </si>
  <si>
    <t>3346470139459</t>
  </si>
  <si>
    <t>Mon Guerlain Bloom Of Rose EDP 50ML</t>
  </si>
  <si>
    <t>Guerlain|Mon Guerlain Bloom Of Rose EDP 50ML|50ML / 1.7OZ</t>
  </si>
  <si>
    <t>3346470137059</t>
  </si>
  <si>
    <t>Mon Guerlain Bloom Of Rose EDT 100ML</t>
  </si>
  <si>
    <t>Guerlain|Mon Guerlain Bloom Of Rose EDT 100ML|100ML / 3.4OZ</t>
  </si>
  <si>
    <t>3346470137318</t>
  </si>
  <si>
    <t>Mon Guerlain Bloom Of Rose EDT 30ML</t>
  </si>
  <si>
    <t>Guerlain|Mon Guerlain Bloom Of Rose EDT 30ML|30ML / 1OZ</t>
  </si>
  <si>
    <t>3346470137042</t>
  </si>
  <si>
    <t>Mon Guerlain Bloom Of Rose EDT 50ML</t>
  </si>
  <si>
    <t>Guerlain|Mon Guerlain Bloom Of Rose EDT 50ML|50ML / 1.7OZ</t>
  </si>
  <si>
    <t>3346470131408</t>
  </si>
  <si>
    <t>Mon Guerlain EDP 100ML</t>
  </si>
  <si>
    <t>Guerlain|Mon Guerlain EDP 100ML|100ML / 3.4OZ</t>
  </si>
  <si>
    <t>3346470131385</t>
  </si>
  <si>
    <t>Mon Guerlain EDP 30ML</t>
  </si>
  <si>
    <t>Guerlain|Mon Guerlain EDP 30ML|30ML / 1OZ</t>
  </si>
  <si>
    <t>3346470131392</t>
  </si>
  <si>
    <t>Mon Guerlain EDP 50ML</t>
  </si>
  <si>
    <t>Guerlain|Mon Guerlain EDP 50ML|50ML / 1.7OZ</t>
  </si>
  <si>
    <t>3346470137806</t>
  </si>
  <si>
    <t>Mon Guerlain Intense EDP 100ML</t>
  </si>
  <si>
    <t>Guerlain|Mon Guerlain Intense EDP 100ML|100ML / 3.4OZ</t>
  </si>
  <si>
    <t>3346470137820</t>
  </si>
  <si>
    <t>Mon Guerlain Intense EDP 30ML</t>
  </si>
  <si>
    <t>Guerlain|Mon Guerlain Intense EDP 30ML|30ML / 1OZ</t>
  </si>
  <si>
    <t>3346470137813</t>
  </si>
  <si>
    <t>Mon Guerlain Intense EDP 50ML</t>
  </si>
  <si>
    <t>Guerlain|Mon Guerlain Intense EDP 50ML|50ML / 1.7OZ</t>
  </si>
  <si>
    <t>3346470131422</t>
  </si>
  <si>
    <t>Mon Guerlain Lait Parfum Pour Le Corps Body Lotion 200ML</t>
  </si>
  <si>
    <t>Guerlain|Mon Guerlain Lait Parfum Pour Le Corps Body Lotion 200ML|200ML / 6.7OZ</t>
  </si>
  <si>
    <t>3346470142473</t>
  </si>
  <si>
    <t>Mon Guerlain Sparkling Bouquet EDP 100ML</t>
  </si>
  <si>
    <t>Guerlain|Mon Guerlain Sparkling Bouquet EDP 100ML|100ML / 3.4OZ</t>
  </si>
  <si>
    <t>3346470142497</t>
  </si>
  <si>
    <t>Mon Guerlain Sparkling Bouquet EDP 30ML</t>
  </si>
  <si>
    <t>Guerlain|Mon Guerlain Sparkling Bouquet EDP 30ML|30ML / 1OZ</t>
  </si>
  <si>
    <t>3346470142480</t>
  </si>
  <si>
    <t>Mon Guerlain Sparkling Bouquet EDP 50ML</t>
  </si>
  <si>
    <t>Guerlain|Mon Guerlain Sparkling Bouquet EDP 50ML|50ML / 1.7OZ</t>
  </si>
  <si>
    <t>3346470239067</t>
  </si>
  <si>
    <t>Mouchoir De Monsieur EDT 100ML</t>
  </si>
  <si>
    <t>Guerlain|Mouchoir De Monsieur EDT 100ML|100ML / 3.4OZ</t>
  </si>
  <si>
    <t>3346470135079</t>
  </si>
  <si>
    <t>Musc Noble EDP 125ML</t>
  </si>
  <si>
    <t>Guerlain|Musc Noble EDP 125ML|125ML / 4.2OZ</t>
  </si>
  <si>
    <t>3346470143111</t>
  </si>
  <si>
    <t>Nahema EDP 75ML</t>
  </si>
  <si>
    <t>Guerlain|Nahema EDP 75ML|75ML / 2.5OZ</t>
  </si>
  <si>
    <t>3346470132245</t>
  </si>
  <si>
    <t>Oud Essential EDP 125ML</t>
  </si>
  <si>
    <t>Guerlain|Oud Essential EDP 125ML|125ML / 4.2OZ</t>
  </si>
  <si>
    <t>3346470140189</t>
  </si>
  <si>
    <t>Patchouli Ardent EDP 125ML</t>
  </si>
  <si>
    <t>Guerlain|Patchouli Ardent EDP 125ML|125ML / 4.2OZ</t>
  </si>
  <si>
    <t>3346470143166</t>
  </si>
  <si>
    <t>Samsara EDP 75ML</t>
  </si>
  <si>
    <t>Guerlain|Samsara EDP 75ML|75ML / 2.5OZ</t>
  </si>
  <si>
    <t>3346470141315</t>
  </si>
  <si>
    <t>Samsara EDT 30ML</t>
  </si>
  <si>
    <t>Guerlain|Samsara EDT 30ML|30ML / 1OZ</t>
  </si>
  <si>
    <t>3346470143173</t>
  </si>
  <si>
    <t>Samsara EDT 75ML</t>
  </si>
  <si>
    <t>Guerlain|Samsara EDT 75ML|75ML / 2.5OZ</t>
  </si>
  <si>
    <t>3346470116375</t>
  </si>
  <si>
    <t>Santal Royal EDP 125ML</t>
  </si>
  <si>
    <t>Guerlain|Santal Royal EDP 125ML|125ML / 4.2OZ</t>
  </si>
  <si>
    <t>3346470642027</t>
  </si>
  <si>
    <t>Shalimar  Body Lotion 200ML</t>
  </si>
  <si>
    <t>Guerlain|Shalimar  Body Lotion 200ML|200ML / 6.7OZ</t>
  </si>
  <si>
    <t>3346470263161</t>
  </si>
  <si>
    <t>Shalimar Deo Spray 100ML</t>
  </si>
  <si>
    <t>Guerlain|Shalimar Deo Spray 100ML|100ML / 3.4OZ</t>
  </si>
  <si>
    <t>3346470113558</t>
  </si>
  <si>
    <t>Shalimar EDP 100ML</t>
  </si>
  <si>
    <t>Guerlain|Shalimar EDP 100ML|100ML / 3.4OZ</t>
  </si>
  <si>
    <t>3346470113534</t>
  </si>
  <si>
    <t>Shalimar EDP 30ML</t>
  </si>
  <si>
    <t>Guerlain|Shalimar EDP 30ML|30ML / 1OZ</t>
  </si>
  <si>
    <t>3346470113541</t>
  </si>
  <si>
    <t>Shalimar EDP 50ML</t>
  </si>
  <si>
    <t>Guerlain|Shalimar EDP 50ML|50ML / 1.7OZ</t>
  </si>
  <si>
    <t>3346470113619</t>
  </si>
  <si>
    <t>Shalimar EDT 50ML</t>
  </si>
  <si>
    <t>Guerlain|Shalimar EDT 50ML|50ML / 1.7OZ</t>
  </si>
  <si>
    <t>3346470113626</t>
  </si>
  <si>
    <t>Shalimar EDT 90ML</t>
  </si>
  <si>
    <t>Guerlain|Shalimar EDT 90ML|90ML / 3.04Z</t>
  </si>
  <si>
    <t>3346470121997</t>
  </si>
  <si>
    <t>Shalimar Recharge EDP 50ML</t>
  </si>
  <si>
    <t>Guerlain|Shalimar Recharge EDP 50ML|50ML / 1.7OZ</t>
  </si>
  <si>
    <t>3346470122031</t>
  </si>
  <si>
    <t>Shalimar Recharge EDT 93ML</t>
  </si>
  <si>
    <t>Guerlain|Shalimar Recharge EDT 93ML|90ML / 3.04Z</t>
  </si>
  <si>
    <t>3346470642034</t>
  </si>
  <si>
    <t>Shalimar Shower Gel 200ML</t>
  </si>
  <si>
    <t>Guerlain|Shalimar Shower Gel 200ML|200ML / 6.7OZ</t>
  </si>
  <si>
    <t>3346470116641</t>
  </si>
  <si>
    <t>Shalimar Souffle De Parfum EDP 30ML</t>
  </si>
  <si>
    <t>Guerlain|Shalimar Souffle De Parfum EDP 30ML|30ML / 1OZ</t>
  </si>
  <si>
    <t>3346470116658</t>
  </si>
  <si>
    <t>Shalimar Souffle De Parfum EDP 50ML</t>
  </si>
  <si>
    <t>Guerlain|Shalimar Souffle De Parfum EDP 50ML|50ML / 1.7OZ</t>
  </si>
  <si>
    <t>3346470116665</t>
  </si>
  <si>
    <t>Shalimar Souffle De Parfum EDP 90ML</t>
  </si>
  <si>
    <t>Guerlain|Shalimar Souffle De Parfum EDP 90ML|90ML / 3.04Z</t>
  </si>
  <si>
    <t>3346470303188</t>
  </si>
  <si>
    <t>Vetiver EDT 100ML</t>
  </si>
  <si>
    <t>Guerlain|Vetiver EDT 100ML|100ML / 3.4OZ</t>
  </si>
  <si>
    <t>3346470303195</t>
  </si>
  <si>
    <t>Vetiver EDT 200ML</t>
  </si>
  <si>
    <t>Guerlain|Vetiver EDT 200ML|200ML / 6.7OZ</t>
  </si>
  <si>
    <t>3346470143128</t>
  </si>
  <si>
    <t>Vol De Nuit EDT 75ML</t>
  </si>
  <si>
    <t>Guerlain|Vol De Nuit EDT 75ML|75ML / 2.5OZ</t>
  </si>
  <si>
    <t>3346470131255</t>
  </si>
  <si>
    <t>Vol De Nuit Extrait 30ML</t>
  </si>
  <si>
    <t>Guerlain|Vol De Nuit Extrait 30ML|30ML / 1OZ</t>
  </si>
  <si>
    <t>3614225615498</t>
  </si>
  <si>
    <t>Guess</t>
  </si>
  <si>
    <t>1981 Indigo EDT 100ML</t>
  </si>
  <si>
    <t>Guess|1981 Indigo EDT 100ML|100ML / 3.4OZ</t>
  </si>
  <si>
    <t>85715326287</t>
  </si>
  <si>
    <t>1981 M Los Angeles 3 Piece Set 100ML EDT + 200ML Shower Gel + 226ML Body Spray</t>
  </si>
  <si>
    <t>Guess|1981 M Los Angeles 3 Piece Set 100ML EDT + 200ML Shower Gel + 226ML Body Spray|</t>
  </si>
  <si>
    <t>85715320919</t>
  </si>
  <si>
    <t>Dare EDT 100ML</t>
  </si>
  <si>
    <t>Guess|Dare EDT 100ML|100ML / 3.4OZ</t>
  </si>
  <si>
    <t>85715326935</t>
  </si>
  <si>
    <t>Love Sheer Attraction Body Mist 250ML</t>
  </si>
  <si>
    <t>Guess|Love Sheer Attraction Body Mist 250ML|250ML / 8.45OZ</t>
  </si>
  <si>
    <t>85715326928</t>
  </si>
  <si>
    <t>Love Sunkissed Flirtation Body Mist 250ML</t>
  </si>
  <si>
    <t>Guess|Love Sunkissed Flirtation Body Mist 250ML|250ML / 8.45OZ</t>
  </si>
  <si>
    <t>85715326324</t>
  </si>
  <si>
    <t>Marciano EDT 100ML + Shower Gel 100ML + Deodorant Spray 175ML</t>
  </si>
  <si>
    <t>Guess|Marciano EDT 100ML + Shower Gel 100ML + Deodorant Spray 175ML|</t>
  </si>
  <si>
    <t>85715320513</t>
  </si>
  <si>
    <t>Pink EDP 75ML</t>
  </si>
  <si>
    <t>Guess|Pink EDP 75ML|75ML / 2.5OZ</t>
  </si>
  <si>
    <t>3360372009641</t>
  </si>
  <si>
    <t>Guy Laroche</t>
  </si>
  <si>
    <t>Fidji EDT 100ML</t>
  </si>
  <si>
    <t>Guy Laroche|Fidji EDT 100ML|100ML / 3.4OZ</t>
  </si>
  <si>
    <t>3346130011071</t>
  </si>
  <si>
    <t>Hermes</t>
  </si>
  <si>
    <t>24 Faubourg EDP  100ML</t>
  </si>
  <si>
    <t>Hermes|24 Faubourg EDP  100ML|100ML / 3.4OZ</t>
  </si>
  <si>
    <t>3346130011064</t>
  </si>
  <si>
    <t>24 Faubourg EDP  50ML</t>
  </si>
  <si>
    <t>Hermes|24 Faubourg EDP  50ML|50ML / 1.7OZ</t>
  </si>
  <si>
    <t>3346130011095</t>
  </si>
  <si>
    <t>24 Faubourg EDT  100ML</t>
  </si>
  <si>
    <t>Hermes|24 Faubourg EDT  100ML|100ML / 3.4OZ</t>
  </si>
  <si>
    <t>3346130011088</t>
  </si>
  <si>
    <t>24 Faubourg EDT  50ML</t>
  </si>
  <si>
    <t>Hermes|24 Faubourg EDT  50ML|50ML / 1.7OZ</t>
  </si>
  <si>
    <t>3346130011194</t>
  </si>
  <si>
    <t>Calèche EDT  100ML</t>
  </si>
  <si>
    <t>Hermes|Calèche EDT  100ML|100ML / 3.4OZ</t>
  </si>
  <si>
    <t>3346130011224</t>
  </si>
  <si>
    <t>Calèche EDT  50ML</t>
  </si>
  <si>
    <t>Hermes|Calèche EDT  50ML|50ML / 1.7OZ</t>
  </si>
  <si>
    <t>3346130011286</t>
  </si>
  <si>
    <t>Calèche Soie De Parfum EDP  100ML</t>
  </si>
  <si>
    <t>Hermes|Calèche Soie De Parfum EDP  100ML|100ML / 3.4OZ</t>
  </si>
  <si>
    <t>3346130011262</t>
  </si>
  <si>
    <t>Calèche Soie De Parfum EDP  50ML</t>
  </si>
  <si>
    <t>Hermes|Calèche Soie De Parfum EDP  50ML|50ML / 1.7OZ</t>
  </si>
  <si>
    <t>3346130490654</t>
  </si>
  <si>
    <t>Concentré d'Orange Verte EDT 100ML</t>
  </si>
  <si>
    <t>Hermes|Concentré d'Orange Verte EDT 100ML|100ML / 3.4OZ</t>
  </si>
  <si>
    <t>3346130490647</t>
  </si>
  <si>
    <t>Concentré d'Orange Verte EDT 50ML</t>
  </si>
  <si>
    <t>Hermes|Concentré d'Orange Verte EDT 50ML|50ML / 1.7OZ</t>
  </si>
  <si>
    <t>3346130493594</t>
  </si>
  <si>
    <t>Eau d'Orange Verte EDC 100ML</t>
  </si>
  <si>
    <t>Hermes|Eau d'Orange Verte EDC 100ML|100ML / 3.4OZ</t>
  </si>
  <si>
    <t>3346130493570</t>
  </si>
  <si>
    <t>Eau d'Orange Verte EDC 200ML</t>
  </si>
  <si>
    <t>Hermes|Eau d'Orange Verte EDC 200ML|200ML / 6.7OZ</t>
  </si>
  <si>
    <t>3346130493716</t>
  </si>
  <si>
    <t>Eau d'Orange Verte EDC 50ML</t>
  </si>
  <si>
    <t>Hermes|Eau d'Orange Verte EDC 50ML|50ML / 1.7OZ</t>
  </si>
  <si>
    <t>3346132004903</t>
  </si>
  <si>
    <t>Eau de Citron Noir EDC 100ML</t>
  </si>
  <si>
    <t>Hermes|Eau de Citron Noir EDC 100ML|100ML / 3.4OZ</t>
  </si>
  <si>
    <t>3346130009382</t>
  </si>
  <si>
    <t>Eau de Rhubarbe Ecarlate EDC 100ML</t>
  </si>
  <si>
    <t>Hermes|Eau de Rhubarbe Ecarlate EDC 100ML|100ML / 3.4OZ</t>
  </si>
  <si>
    <t>3346130009320</t>
  </si>
  <si>
    <t>Eau des Merveilles Bleue EDT  100ML</t>
  </si>
  <si>
    <t>Hermes|Eau des Merveilles Bleue EDT  100ML|100ML / 3.4OZ</t>
  </si>
  <si>
    <t>3346130009306</t>
  </si>
  <si>
    <t>Eau des Merveilles Bleue EDT  30ML</t>
  </si>
  <si>
    <t>Hermes|Eau des Merveilles Bleue EDT  30ML|30ML / 1OZ</t>
  </si>
  <si>
    <t>3346130009313</t>
  </si>
  <si>
    <t>Eau des Merveilles Bleue EDT  50ML</t>
  </si>
  <si>
    <t>Hermes|Eau des Merveilles Bleue EDT  50ML|50ML / 1.7OZ</t>
  </si>
  <si>
    <t>3346130010265</t>
  </si>
  <si>
    <t>Eau des Merveilles EDT  100ML</t>
  </si>
  <si>
    <t>Hermes|Eau des Merveilles EDT  100ML|100ML / 3.4OZ</t>
  </si>
  <si>
    <t>3346130010241</t>
  </si>
  <si>
    <t>Eau des Merveilles EDT  30ML</t>
  </si>
  <si>
    <t>Hermes|Eau des Merveilles EDT  30ML|30ML / 1OZ</t>
  </si>
  <si>
    <t>3346130010258</t>
  </si>
  <si>
    <t>Eau des Merveilles EDT  50ML</t>
  </si>
  <si>
    <t>Hermes|Eau des Merveilles EDT  50ML|50ML / 1.7OZ</t>
  </si>
  <si>
    <t>3346130010173</t>
  </si>
  <si>
    <t>Elixir des Merveilles EDP  100ML</t>
  </si>
  <si>
    <t>Hermes|Elixir des Merveilles EDP  100ML|100ML / 3.4OZ</t>
  </si>
  <si>
    <t>3346130010166</t>
  </si>
  <si>
    <t>Elixir des Merveilles EDP  50ML</t>
  </si>
  <si>
    <t>Hermes|Elixir des Merveilles EDP  50ML|50ML / 1.7OZ</t>
  </si>
  <si>
    <t>3346133500022</t>
  </si>
  <si>
    <t>H24 EDT 100ML</t>
  </si>
  <si>
    <t>Hermes|H24 EDT 100ML|100ML / 3.4OZ</t>
  </si>
  <si>
    <t>3346133500060</t>
  </si>
  <si>
    <t>H24 EDT 125ML</t>
  </si>
  <si>
    <t>Hermes|H24 EDT 125ML|125ML / 4.2OZ</t>
  </si>
  <si>
    <t>3346133500046</t>
  </si>
  <si>
    <t>H24 EDT 50ML</t>
  </si>
  <si>
    <t>Hermes|H24 EDT 50ML|50ML / 1.7OZ</t>
  </si>
  <si>
    <t>3346130012504</t>
  </si>
  <si>
    <t>Jour d'Hermes Absolu EDP   50ML</t>
  </si>
  <si>
    <t>Hermes|Jour d'Hermes Absolu EDP   50ML|50ML / 1.7OZ</t>
  </si>
  <si>
    <t>3346132300067</t>
  </si>
  <si>
    <t>Jour d'Hermès EDP   30ML</t>
  </si>
  <si>
    <t>Hermes|Jour d'Hermès EDP   30ML|30ML / 1OZ</t>
  </si>
  <si>
    <t>3346132300029</t>
  </si>
  <si>
    <t>Jour d'Hermès EDP   50ML</t>
  </si>
  <si>
    <t>Hermes|Jour d'Hermès EDP   50ML|50ML / 1.7OZ</t>
  </si>
  <si>
    <t>3346132301149</t>
  </si>
  <si>
    <t>Jour d'Hermès EDP   85ML</t>
  </si>
  <si>
    <t>Hermes|Jour d'Hermès EDP   85ML|85ML / 2.87OZ</t>
  </si>
  <si>
    <t>3346130010074</t>
  </si>
  <si>
    <t>L'Ambre des Merveilles EDP  100ML</t>
  </si>
  <si>
    <t>Hermes|L'Ambre des Merveilles EDP  100ML|100ML / 3.4OZ</t>
  </si>
  <si>
    <t>3346130010067</t>
  </si>
  <si>
    <t>L'Ambre des Merveilles EDP  50ML</t>
  </si>
  <si>
    <t>Hermes|L'Ambre des Merveilles EDP  50ML|50ML / 1.7OZ</t>
  </si>
  <si>
    <t>3346131797080</t>
  </si>
  <si>
    <t>L'Ombre des Merveilles EDP  100ML</t>
  </si>
  <si>
    <t>Hermes|L'Ombre des Merveilles EDP  100ML|100ML / 3.4OZ</t>
  </si>
  <si>
    <t>3346131797103</t>
  </si>
  <si>
    <t>L'Ombre des Merveilles EDP  30ML</t>
  </si>
  <si>
    <t>Hermes|L'Ombre des Merveilles EDP  30ML|30ML / 1OZ</t>
  </si>
  <si>
    <t>3346131797097</t>
  </si>
  <si>
    <t>L'Ombre des Merveilles EDP  50ML</t>
  </si>
  <si>
    <t>Hermes|L'Ombre des Merveilles EDP  50ML|50ML / 1.7OZ</t>
  </si>
  <si>
    <t>3346130000730</t>
  </si>
  <si>
    <t>l'Ombre des Merveilles EDP 100ML + Body Lotion 80ML</t>
  </si>
  <si>
    <t>Hermes|l'Ombre des Merveilles EDP 100ML + Body Lotion 80ML|</t>
  </si>
  <si>
    <t>3346132600013</t>
  </si>
  <si>
    <t>Le Jardin de Monsieur Li EDT  100ML</t>
  </si>
  <si>
    <t>Hermes|Le Jardin de Monsieur Li EDT  100ML|100ML / 3.4OZ</t>
  </si>
  <si>
    <t>3346132600044</t>
  </si>
  <si>
    <t>Le Jardin de Monsieur Li EDT  50ML</t>
  </si>
  <si>
    <t>Hermes|Le Jardin de Monsieur Li EDT  50ML|50ML / 1.7OZ</t>
  </si>
  <si>
    <t>3346130009788</t>
  </si>
  <si>
    <t>Terre d'Hermès After Shave Balm 100ML</t>
  </si>
  <si>
    <t>Hermes|Terre d'Hermès After Shave Balm 100ML|100ML / 3.4OZ</t>
  </si>
  <si>
    <t>3346130009726</t>
  </si>
  <si>
    <t>Terre d'Hermès Body Lotion 100ML</t>
  </si>
  <si>
    <t>Hermes|Terre d'Hermès Body Lotion 100ML|100ML / 3.4OZ</t>
  </si>
  <si>
    <t>3346130009764</t>
  </si>
  <si>
    <t>Terre d'Hermès Deo Spray 150ML</t>
  </si>
  <si>
    <t>Hermes|Terre d'Hermès Deo Spray 150ML|150ML / 5OZ</t>
  </si>
  <si>
    <t>3346130009931</t>
  </si>
  <si>
    <t>Terre d'Hermès Deo Stick 75ML</t>
  </si>
  <si>
    <t>Hermes|Terre d'Hermès Deo Stick 75ML|75ML / 2.5OZ</t>
  </si>
  <si>
    <t>3346131430741</t>
  </si>
  <si>
    <t>Terre d'Hermès Eau Intense Vétiver EDP 100ML</t>
  </si>
  <si>
    <t>Hermes|Terre d'Hermès Eau Intense Vétiver EDP 100ML|100ML / 3.4OZ</t>
  </si>
  <si>
    <t>3346131430734</t>
  </si>
  <si>
    <t>Terre d'Hermès Eau Intense Vétiver EDP 50ML</t>
  </si>
  <si>
    <t>Hermes|Terre d'Hermès Eau Intense Vétiver EDP 50ML|50ML / 1.7OZ</t>
  </si>
  <si>
    <t>3346130009603</t>
  </si>
  <si>
    <t>Terre d'Hermès EDT 100ML</t>
  </si>
  <si>
    <t>Hermes|Terre d'Hermès EDT 100ML|100ML / 3.4OZ</t>
  </si>
  <si>
    <t>3346130009672</t>
  </si>
  <si>
    <t>Terre d'Hermès EDT 125ML</t>
  </si>
  <si>
    <t>Hermes|Terre d'Hermès EDT 125ML|125ML / 4.2OZ</t>
  </si>
  <si>
    <t>3346130013457</t>
  </si>
  <si>
    <t>Terre d'Hermès EDT 200ML</t>
  </si>
  <si>
    <t>Hermes|Terre d'Hermès EDT 200ML|200ML / 6.7OZ</t>
  </si>
  <si>
    <t>3346130009702</t>
  </si>
  <si>
    <t>Terre d'Hermès EDT 30ML</t>
  </si>
  <si>
    <t>Hermes|Terre d'Hermès EDT 30ML|30ML / 1OZ</t>
  </si>
  <si>
    <t>3346130009610</t>
  </si>
  <si>
    <t>Terre d'Hermès EDT 50ML</t>
  </si>
  <si>
    <t>Hermes|Terre d'Hermès EDT 50ML|50ML / 1.7OZ</t>
  </si>
  <si>
    <t>3346130013501</t>
  </si>
  <si>
    <t>Terre d'Hermès EDP 200ML</t>
  </si>
  <si>
    <t>Hermes|Terre d'Hermès EDP 200ML|200ML / 6.7OZ</t>
  </si>
  <si>
    <t>3346130013495</t>
  </si>
  <si>
    <t>Terre d'Hermès EDP 75ML</t>
  </si>
  <si>
    <t>Hermes|Terre d'Hermès EDP 75ML|75ML / 2.5OZ</t>
  </si>
  <si>
    <t>3346130009894</t>
  </si>
  <si>
    <t>Terre d'Hermès Shower Gel 200ML</t>
  </si>
  <si>
    <t>Hermes|Terre d'Hermès Shower Gel 200ML|200ML / 6.7OZ</t>
  </si>
  <si>
    <t>3346130010470</t>
  </si>
  <si>
    <t>Twilly d'Hermès Body Lotion 200ML</t>
  </si>
  <si>
    <t>Hermes|Twilly d'Hermès Body Lotion 200ML|200ML / 6.7OZ</t>
  </si>
  <si>
    <t>3346130010418</t>
  </si>
  <si>
    <t>Twilly d'Hermès Deo Spray  150ML</t>
  </si>
  <si>
    <t>Hermes|Twilly d'Hermès Deo Spray  150ML|150ML / 5OZ</t>
  </si>
  <si>
    <t>3346133203657</t>
  </si>
  <si>
    <t>Twilly d'Hermès Eau Ginger EDP  30ML</t>
  </si>
  <si>
    <t>Hermes|Twilly d'Hermès Eau Ginger EDP  30ML|30ML / 1OZ</t>
  </si>
  <si>
    <t>3346133203664</t>
  </si>
  <si>
    <t>Twilly d'Hermès Eau Ginger EDP  50ML</t>
  </si>
  <si>
    <t>Hermes|Twilly d'Hermès Eau Ginger EDP  50ML|50ML / 1.7OZ</t>
  </si>
  <si>
    <t>3346133203671</t>
  </si>
  <si>
    <t>Twilly d'Hermès Eau Ginger EDP  85ML</t>
  </si>
  <si>
    <t>Hermes|Twilly d'Hermès Eau Ginger EDP  85ML|85ML / 2.87OZ</t>
  </si>
  <si>
    <t>3346133203091</t>
  </si>
  <si>
    <t>Twilly D'Hermes Eau Poivree 2p 85ML EDP+ 80ML Body Lotion</t>
  </si>
  <si>
    <t>Hermes|Twilly D'Hermes Eau Poivree 2p 85ML EDP+ 80ML Body Lotion|</t>
  </si>
  <si>
    <t>3346130009474</t>
  </si>
  <si>
    <t>Twilly d'Hermès Eau Poivrée EDP  30ML</t>
  </si>
  <si>
    <t>Hermes|Twilly d'Hermès Eau Poivrée EDP  30ML|30ML / 1OZ</t>
  </si>
  <si>
    <t>3346130009481</t>
  </si>
  <si>
    <t>Twilly d'Hermès Eau Poivrée EDP  50ML</t>
  </si>
  <si>
    <t>Hermes|Twilly d'Hermès Eau Poivrée EDP  50ML|50ML / 1.7OZ</t>
  </si>
  <si>
    <t>3346130009566</t>
  </si>
  <si>
    <t>Twilly d'Hermès Eau Poivrée EDP  85ML</t>
  </si>
  <si>
    <t>Hermes|Twilly d'Hermès Eau Poivrée EDP  85ML|85ML / 2.87OZ</t>
  </si>
  <si>
    <t>3346130010340</t>
  </si>
  <si>
    <t>Twilly d'Hermès EDP  30ML</t>
  </si>
  <si>
    <t>Hermes|Twilly d'Hermès EDP  30ML|30ML / 1OZ</t>
  </si>
  <si>
    <t>3346130010357</t>
  </si>
  <si>
    <t>Twilly d'Hermès EDP  50ML</t>
  </si>
  <si>
    <t>Hermes|Twilly d'Hermès EDP  50ML|50ML / 1.7OZ</t>
  </si>
  <si>
    <t>3346130010364</t>
  </si>
  <si>
    <t>Twilly d'Hermès EDP  85ML</t>
  </si>
  <si>
    <t>Hermes|Twilly d'Hermès EDP  85ML|85ML / 2.87OZ</t>
  </si>
  <si>
    <t>3346130010388</t>
  </si>
  <si>
    <t>Twilly d'Hermès Shower Cream 200ML</t>
  </si>
  <si>
    <t>Hermes|Twilly d'Hermès Shower Cream 200ML|200ML / 6.7OZ</t>
  </si>
  <si>
    <t>3346131900022</t>
  </si>
  <si>
    <t>Un Jardin après la Mousson EDT  100ML</t>
  </si>
  <si>
    <t>Hermes|Un Jardin après la Mousson EDT  100ML|100ML / 3.4OZ</t>
  </si>
  <si>
    <t>3346131900015</t>
  </si>
  <si>
    <t>Un Jardin après la Mousson EDT  50ML</t>
  </si>
  <si>
    <t>Hermes|Un Jardin après la Mousson EDT  50ML|50ML / 1.7OZ</t>
  </si>
  <si>
    <t>3346131210015</t>
  </si>
  <si>
    <t>Un Jardin en Méditerranée EDT  100ML</t>
  </si>
  <si>
    <t>Hermes|Un Jardin en Méditerranée EDT  100ML|100ML / 3.4OZ</t>
  </si>
  <si>
    <t>3346131210022</t>
  </si>
  <si>
    <t>Un Jardin en Méditerranée EDT  50ML</t>
  </si>
  <si>
    <t>Hermes|Un Jardin en Méditerranée EDT  50ML|50ML / 1.7OZ</t>
  </si>
  <si>
    <t>3346133600050</t>
  </si>
  <si>
    <t>Un Jardin sur la Lagune EDT  100ML</t>
  </si>
  <si>
    <t>Hermes|Un Jardin sur la Lagune EDT  100ML|100ML / 3.4OZ</t>
  </si>
  <si>
    <t>3346133600043</t>
  </si>
  <si>
    <t>Un Jardin sur la Lagune EDT  50ML</t>
  </si>
  <si>
    <t>Hermes|Un Jardin sur la Lagune EDT  50ML|50ML / 1.7OZ</t>
  </si>
  <si>
    <t>3346138900087</t>
  </si>
  <si>
    <t>Un Jardin sur le Nil EDT  100ML</t>
  </si>
  <si>
    <t>Hermes|Un Jardin sur le Nil EDT  100ML|100ML / 3.4OZ</t>
  </si>
  <si>
    <t>3346138900094</t>
  </si>
  <si>
    <t>Un Jardin sur le Nil EDT  50ML</t>
  </si>
  <si>
    <t>Hermes|Un Jardin sur le Nil EDT  50ML|50ML / 1.7OZ</t>
  </si>
  <si>
    <t>3346132400019</t>
  </si>
  <si>
    <t>Un Jardin sur le Toit EDT  100ML</t>
  </si>
  <si>
    <t>Hermes|Un Jardin sur le Toit EDT  100ML|100ML / 3.4OZ</t>
  </si>
  <si>
    <t>3346132400033</t>
  </si>
  <si>
    <t>Un Jardin sur le Toit EDT  50ML</t>
  </si>
  <si>
    <t>Hermes|Un Jardin sur le Toit EDT  50ML|50ML / 1.7OZ</t>
  </si>
  <si>
    <t>3346132100063</t>
  </si>
  <si>
    <t>Voyage d'Hermès Deo Spray 150ML</t>
  </si>
  <si>
    <t>Hermes|Voyage d'Hermès Deo Spray 150ML|150ML / 5OZ</t>
  </si>
  <si>
    <t>3346130012672</t>
  </si>
  <si>
    <t>Voyage d'Hermès EDT   100ML</t>
  </si>
  <si>
    <t>Hermes|Voyage d'Hermès EDT   100ML|100ML / 3.4OZ</t>
  </si>
  <si>
    <t>3346132100032</t>
  </si>
  <si>
    <t>Voyage d'Hermès EDT 125ML</t>
  </si>
  <si>
    <t>Hermes|Voyage d'Hermès EDT 125ML|125ML / 4.2OZ</t>
  </si>
  <si>
    <t>3346132100018</t>
  </si>
  <si>
    <t>Voyage D'Hermes EDT 35ML</t>
  </si>
  <si>
    <t>Hermes|Voyage D'Hermes EDT 35ML|35ML / 1.18OZ</t>
  </si>
  <si>
    <t>3346130012689</t>
  </si>
  <si>
    <t>Voyage d'Hermès Parfum   100ML</t>
  </si>
  <si>
    <t>Hermes|Voyage d'Hermès Parfum   100ML|100ML / 3.4OZ</t>
  </si>
  <si>
    <t>3346132101909</t>
  </si>
  <si>
    <t>Voyage d'Hermès Parfum 125ML</t>
  </si>
  <si>
    <t>Hermes|Voyage d'Hermès Parfum 125ML|125ML / 4.2OZ</t>
  </si>
  <si>
    <t>711658871408</t>
  </si>
  <si>
    <t>Houbigant</t>
  </si>
  <si>
    <t>Iris des Champs EDP 100ML</t>
  </si>
  <si>
    <t>Houbigant|Iris des Champs EDP 100ML|100ML / 3.4OZ</t>
  </si>
  <si>
    <t>3495080841419</t>
  </si>
  <si>
    <t>Quelques Fleurs l'Original EDP 100ML</t>
  </si>
  <si>
    <t>Houbigant|Quelques Fleurs l'Original EDP 100ML|100ML / 3.4OZ</t>
  </si>
  <si>
    <t>3614229371628</t>
  </si>
  <si>
    <t>Boss Alive EDP 30ML</t>
  </si>
  <si>
    <t>Hugo Boss|Boss Alive EDP 30ML|30ML / 1OZ</t>
  </si>
  <si>
    <t>3614228830515</t>
  </si>
  <si>
    <t>Boss Alive EDP 50ML</t>
  </si>
  <si>
    <t>Hugo Boss|Boss Alive EDP 50ML|50ML / 1.7OZ</t>
  </si>
  <si>
    <t>3614228830393</t>
  </si>
  <si>
    <t>Boss Alive EDP 80ML</t>
  </si>
  <si>
    <t>Hugo Boss|Boss Alive EDP 80ML|80ML / 2.7OZ</t>
  </si>
  <si>
    <t>737052354927</t>
  </si>
  <si>
    <t>Boss Bottled After Shave Balm 75ML</t>
  </si>
  <si>
    <t>Hugo Boss|Boss Bottled After Shave Balm 75ML|75ML / 2.5OZ</t>
  </si>
  <si>
    <t>737052351186</t>
  </si>
  <si>
    <t>Boss Bottled After Shave Lotion 100ML</t>
  </si>
  <si>
    <t>Hugo Boss|Boss Bottled After Shave Lotion 100ML|100ML / 3.4OZ</t>
  </si>
  <si>
    <t>737052351155</t>
  </si>
  <si>
    <t>Boss Bottled After Shave Lotion 50ML</t>
  </si>
  <si>
    <t>Hugo Boss|Boss Bottled After Shave Lotion 50ML|50ML / 1.7OZ</t>
  </si>
  <si>
    <t>737052355054</t>
  </si>
  <si>
    <t>Boss Bottled Deospray 150ML</t>
  </si>
  <si>
    <t>Hugo Boss|Boss Bottled Deospray 150ML|150ML / 5OZ</t>
  </si>
  <si>
    <t>737052354996</t>
  </si>
  <si>
    <t>Boss Bottled Deostick 75ML</t>
  </si>
  <si>
    <t>Hugo Boss|Boss Bottled Deostick 75ML|75ML / 2.5OZ</t>
  </si>
  <si>
    <t>3614229828535</t>
  </si>
  <si>
    <t>Boss Bottled EDP 100ML</t>
  </si>
  <si>
    <t>Hugo Boss|Boss Bottled EDP 100ML|100ML / 3.4OZ</t>
  </si>
  <si>
    <t>3614229828559</t>
  </si>
  <si>
    <t>Boss Bottled EDP 50ML</t>
  </si>
  <si>
    <t>Hugo Boss|Boss Bottled EDP 50ML|50ML / 1.7OZ</t>
  </si>
  <si>
    <t>737052351100</t>
  </si>
  <si>
    <t>Boss Bottled EDT 100ML</t>
  </si>
  <si>
    <t>Hugo Boss|Boss Bottled EDT 100ML|100ML / 3.4OZ</t>
  </si>
  <si>
    <t>737052351018</t>
  </si>
  <si>
    <t>Boss Bottled EDT 50ML</t>
  </si>
  <si>
    <t>Hugo Boss|Boss Bottled EDT 50ML|50ML / 1.7OZ</t>
  </si>
  <si>
    <t>3614228220897</t>
  </si>
  <si>
    <t>Boss Bottled Infinite EDP 100ML</t>
  </si>
  <si>
    <t>Hugo Boss|Boss Bottled Infinite EDP 100ML|100ML / 3.4OZ</t>
  </si>
  <si>
    <t>3614228220880</t>
  </si>
  <si>
    <t>Boss Bottled Infinite EDP 200ML</t>
  </si>
  <si>
    <t>Hugo Boss|Boss Bottled Infinite EDP 200ML|200ML / 6.7OZ</t>
  </si>
  <si>
    <t>3614228220903</t>
  </si>
  <si>
    <t>Boss Bottled Infinite EDP 50ML</t>
  </si>
  <si>
    <t>Hugo Boss|Boss Bottled Infinite EDP 50ML|50ML / 1.7OZ</t>
  </si>
  <si>
    <t>737052352060</t>
  </si>
  <si>
    <t>Boss Bottled Night EDT 100ML</t>
  </si>
  <si>
    <t>Hugo Boss|Boss Bottled Night EDT 100ML|100ML / 3.4OZ</t>
  </si>
  <si>
    <t>737052352107</t>
  </si>
  <si>
    <t>Boss Bottled Night EDT 30ML</t>
  </si>
  <si>
    <t>Hugo Boss|Boss Bottled Night EDT 30ML|30ML / 1OZ</t>
  </si>
  <si>
    <t>737052352084</t>
  </si>
  <si>
    <t>Boss Bottled Night EDT 50ML</t>
  </si>
  <si>
    <t>Hugo Boss|Boss Bottled Night EDT 50ML|50ML / 1.7OZ</t>
  </si>
  <si>
    <t>8005610255668</t>
  </si>
  <si>
    <t>Boss Bottled Tonic EDT 100ML</t>
  </si>
  <si>
    <t>Hugo Boss|Boss Bottled Tonic EDT 100ML|100ML / 3.4OZ</t>
  </si>
  <si>
    <t>8005610365916</t>
  </si>
  <si>
    <t>Boss Bottled Tonic EDT 200ML</t>
  </si>
  <si>
    <t>Hugo Boss|Boss Bottled Tonic EDT 200ML|200ML / 6.7OZ</t>
  </si>
  <si>
    <t>8005610255613</t>
  </si>
  <si>
    <t>Boss Bottled Tonic EDT 50ML</t>
  </si>
  <si>
    <t>Hugo Boss|Boss Bottled Tonic EDT 50ML|50ML / 1.7OZ</t>
  </si>
  <si>
    <t>737052766775</t>
  </si>
  <si>
    <t>Boss Bottled Unlimited EDT 100ML</t>
  </si>
  <si>
    <t>Hugo Boss|Boss Bottled Unlimited EDT 100ML|100ML / 3.4OZ</t>
  </si>
  <si>
    <t>737052766744</t>
  </si>
  <si>
    <t>Boss Bottled Unlimited EDT 50ML</t>
  </si>
  <si>
    <t>Hugo Boss|Boss Bottled Unlimited EDT 50ML|50ML / 1.7OZ</t>
  </si>
  <si>
    <t>737052041285</t>
  </si>
  <si>
    <t>Boss Femme EDP 50ML</t>
  </si>
  <si>
    <t>Hugo Boss|Boss Femme EDP 50ML|50ML / 1.7OZ</t>
  </si>
  <si>
    <t>737052041353</t>
  </si>
  <si>
    <t>Boss Femme EDP 75ML</t>
  </si>
  <si>
    <t>Hugo Boss|Boss Femme EDP 75ML|75ML / 2.5OZ</t>
  </si>
  <si>
    <t>737052852034</t>
  </si>
  <si>
    <t>Boss In Motion EDT 90ML</t>
  </si>
  <si>
    <t>Hugo Boss|Boss In Motion EDT 90ML|90ML / 3.04Z</t>
  </si>
  <si>
    <t>737052802749</t>
  </si>
  <si>
    <t>Boss Ma Vie EDP 30ML</t>
  </si>
  <si>
    <t>Hugo Boss|Boss Ma Vie EDP 30ML|30ML / 1OZ</t>
  </si>
  <si>
    <t>737052802770</t>
  </si>
  <si>
    <t>Boss Ma Vie EDP 50ML</t>
  </si>
  <si>
    <t>Hugo Boss|Boss Ma Vie EDP 50ML|50ML / 1.7OZ</t>
  </si>
  <si>
    <t>737052802800</t>
  </si>
  <si>
    <t>Boss Ma Vie EDP 75ML</t>
  </si>
  <si>
    <t>Hugo Boss|Boss Ma Vie EDP 75ML|75ML / 2.5OZ</t>
  </si>
  <si>
    <t>737052549910</t>
  </si>
  <si>
    <t>Boss Nuit EDP 30ML</t>
  </si>
  <si>
    <t>Hugo Boss|Boss Nuit EDP 30ML|30ML / 1OZ</t>
  </si>
  <si>
    <t>737052549941</t>
  </si>
  <si>
    <t>Boss Nuit EDP 50ML</t>
  </si>
  <si>
    <t>Hugo Boss|Boss Nuit EDP 50ML|50ML / 1.7OZ</t>
  </si>
  <si>
    <t>737052549972</t>
  </si>
  <si>
    <t>Boss Nuit EDP 75ML</t>
  </si>
  <si>
    <t>Hugo Boss|Boss Nuit EDP 75ML|75ML / 2.5OZ</t>
  </si>
  <si>
    <t>737052347974</t>
  </si>
  <si>
    <t>Boss Orange Man EDT 100ML</t>
  </si>
  <si>
    <t>Hugo Boss|Boss Orange Man EDT 100ML|100ML / 3.4OZ</t>
  </si>
  <si>
    <t>737052347998</t>
  </si>
  <si>
    <t>Boss Orange Man EDT 60ML</t>
  </si>
  <si>
    <t>Hugo Boss|Boss Orange Man EDT 60ML|60ML / 2OZ</t>
  </si>
  <si>
    <t>737052238050</t>
  </si>
  <si>
    <t>Boss Orange Woman EDT 30ML</t>
  </si>
  <si>
    <t>Hugo Boss|Boss Orange Woman EDT 30ML|30ML / 1OZ</t>
  </si>
  <si>
    <t>737052238081</t>
  </si>
  <si>
    <t>Boss Orange Woman EDT 50ML</t>
  </si>
  <si>
    <t>Hugo Boss|Boss Orange Woman EDT 50ML|50ML / 1.7OZ</t>
  </si>
  <si>
    <t>737052238128</t>
  </si>
  <si>
    <t>Boss Orange Woman EDT 75ML</t>
  </si>
  <si>
    <t>Hugo Boss|Boss Orange Woman EDT 75ML|75ML / 2.5OZ</t>
  </si>
  <si>
    <t>3614228719018</t>
  </si>
  <si>
    <t>Boss The Scent Absolute Her 30ML</t>
  </si>
  <si>
    <t>Hugo Boss|Boss The Scent Absolute Her 30ML|30ML / 1OZ</t>
  </si>
  <si>
    <t>3614228719025</t>
  </si>
  <si>
    <t>Boss The Scent Absolute Her 50ML</t>
  </si>
  <si>
    <t>Hugo Boss|Boss The Scent Absolute Her 50ML|50ML / 1.7OZ</t>
  </si>
  <si>
    <t>3614228719056</t>
  </si>
  <si>
    <t>Boss The Scent Absolute Him 100ML</t>
  </si>
  <si>
    <t>Hugo Boss|Boss The Scent Absolute Him 100ML|100ML / 3.4OZ</t>
  </si>
  <si>
    <t>3614228719049</t>
  </si>
  <si>
    <t>Boss The Scent Absolute Him 50ML</t>
  </si>
  <si>
    <t>Hugo Boss|Boss The Scent Absolute Him 50ML|50ML / 1.7OZ</t>
  </si>
  <si>
    <t>737052992822</t>
  </si>
  <si>
    <t>Boss The Scent After Shave Balm 75ML</t>
  </si>
  <si>
    <t>Hugo Boss|Boss The Scent After Shave Balm 75ML|75ML / 2.5OZ</t>
  </si>
  <si>
    <t>737052972466</t>
  </si>
  <si>
    <t>Boss The Scent After Shave Lotion 100ML</t>
  </si>
  <si>
    <t>Hugo Boss|Boss The Scent After Shave Lotion 100ML|100ML / 3.4OZ</t>
  </si>
  <si>
    <t>737052992785</t>
  </si>
  <si>
    <t>Boss The Scent Deospray 150ML</t>
  </si>
  <si>
    <t>Hugo Boss|Boss The Scent Deospray 150ML|150ML / 5OZ</t>
  </si>
  <si>
    <t>737052972305</t>
  </si>
  <si>
    <t>Boss The Scent EDT 100ML</t>
  </si>
  <si>
    <t>Hugo Boss|Boss The Scent EDT 100ML|100ML / 3.4OZ</t>
  </si>
  <si>
    <t>737052972343</t>
  </si>
  <si>
    <t>Boss The Scent EDT 200ML</t>
  </si>
  <si>
    <t>Hugo Boss|Boss The Scent EDT 200ML|200ML / 6.7OZ</t>
  </si>
  <si>
    <t>737052972268</t>
  </si>
  <si>
    <t>Boss The Scent EDT 50ML</t>
  </si>
  <si>
    <t>Hugo Boss|Boss The Scent EDT 50ML|50ML / 1.7OZ</t>
  </si>
  <si>
    <t>8005610298863</t>
  </si>
  <si>
    <t>Boss The Scent For Her EDP 30ML</t>
  </si>
  <si>
    <t>Hugo Boss|Boss The Scent For Her EDP 30ML|30ML / 1OZ</t>
  </si>
  <si>
    <t>8005610298894</t>
  </si>
  <si>
    <t>Boss The Scent For Her EDP 50ML</t>
  </si>
  <si>
    <t>Hugo Boss|Boss The Scent For Her EDP 50ML|50ML / 1.7OZ</t>
  </si>
  <si>
    <t>8005610298924</t>
  </si>
  <si>
    <t>Boss The Scent For Her EDP 100ML</t>
  </si>
  <si>
    <t>Hugo Boss|Boss The Scent For Her EDP 100ML|100ML / 3.4OZ</t>
  </si>
  <si>
    <t>737052992860</t>
  </si>
  <si>
    <t>Boss The Scent Shower Gel Tube 150ML</t>
  </si>
  <si>
    <t>Hugo Boss|Boss The Scent Shower Gel Tube 150ML|150ML / 5OZ</t>
  </si>
  <si>
    <t>737052488257</t>
  </si>
  <si>
    <t>Bottled Night EDT 200ML</t>
  </si>
  <si>
    <t>Hugo Boss|Bottled Night EDT 200ML|200ML / 6.7OZ</t>
  </si>
  <si>
    <t>737052041247</t>
  </si>
  <si>
    <t>Femme EDP 30ML</t>
  </si>
  <si>
    <t>Hugo Boss|Femme EDP 30ML|30ML / 1OZ</t>
  </si>
  <si>
    <t>8005610340784</t>
  </si>
  <si>
    <t>Hugo Deodorant spray 150ML</t>
  </si>
  <si>
    <t>Hugo Boss|Hugo Deodorant spray 150ML|150ML / 5OZ</t>
  </si>
  <si>
    <t>737052893839</t>
  </si>
  <si>
    <t>Hugo EDP 30ML</t>
  </si>
  <si>
    <t>Hugo Boss|Hugo EDP 30ML|30ML / 1OZ</t>
  </si>
  <si>
    <t>737052893877</t>
  </si>
  <si>
    <t>Hugo EDP 50ML</t>
  </si>
  <si>
    <t>Hugo Boss|Hugo EDP 50ML|50ML / 1.7OZ</t>
  </si>
  <si>
    <t>3616301623380</t>
  </si>
  <si>
    <t>Hugo Extreme EDP 75ML</t>
  </si>
  <si>
    <t>Hugo Boss|Hugo Extreme EDP 75ML|75ML / 2.5OZ</t>
  </si>
  <si>
    <t>3614229823806</t>
  </si>
  <si>
    <t>Hugo Man EDT 125ML</t>
  </si>
  <si>
    <t>Hugo Boss|Hugo Man EDT 125ML|125ML / 4.2OZ</t>
  </si>
  <si>
    <t>3616301623311</t>
  </si>
  <si>
    <t>In Motion EDT 100ML</t>
  </si>
  <si>
    <t>Hugo Boss|In Motion EDT 100ML|100ML / 3.4OZ</t>
  </si>
  <si>
    <t>3614229823837</t>
  </si>
  <si>
    <t>Just Different EDT 75ML</t>
  </si>
  <si>
    <t>Hugo Boss|Just Different EDT 75ML|125ML / 4.2OZ</t>
  </si>
  <si>
    <t>8005610298030</t>
  </si>
  <si>
    <t>No.6 Bottled Unlimited EDT 200ML</t>
  </si>
  <si>
    <t>Hugo Boss|No.6 Bottled Unlimited EDT 200ML|200ML / 6.7OZ</t>
  </si>
  <si>
    <t>3616301623359</t>
  </si>
  <si>
    <t>Orange Man EDT 100ML</t>
  </si>
  <si>
    <t>Hugo Boss|Orange Man EDT 100ML|100ML / 3.4OZ</t>
  </si>
  <si>
    <t>737052006468</t>
  </si>
  <si>
    <t>Selection EDT 90ML</t>
  </si>
  <si>
    <t>Hugo Boss|Selection EDT 90ML|90ML / 3.04Z</t>
  </si>
  <si>
    <t>3700578520241</t>
  </si>
  <si>
    <t>Initio Parfums Prives</t>
  </si>
  <si>
    <t>Magnetic Blend 7 EDP 90ML</t>
  </si>
  <si>
    <t>Initio Parfums Prives|Magnetic Blend 7 EDP 90ML|90ML / 3.04Z</t>
  </si>
  <si>
    <t>3423222010287</t>
  </si>
  <si>
    <t>Issey Miyake</t>
  </si>
  <si>
    <t>A Drop d'Issey EDP 30ML</t>
  </si>
  <si>
    <t>Issey Miyake|A Drop d'Issey EDP 30ML|30ML / 1OZ</t>
  </si>
  <si>
    <t>3423222010294</t>
  </si>
  <si>
    <t>A Drop d'Issey EDP 50ML</t>
  </si>
  <si>
    <t>Issey Miyake|A Drop d'Issey EDP 50ML|50ML / 1.7OZ</t>
  </si>
  <si>
    <t>3423222010324</t>
  </si>
  <si>
    <t>A Drop d'Issey EDP 90ML</t>
  </si>
  <si>
    <t>Issey Miyake|A Drop d'Issey EDP 90ML|90ML / 3.04Z</t>
  </si>
  <si>
    <t>3423222035747</t>
  </si>
  <si>
    <t>A Drop d'Issey EDP Body Lotion 200ML</t>
  </si>
  <si>
    <t>Issey Miyake|A Drop d'Issey EDP Body Lotion 200ML|200ML / 6.7OZ</t>
  </si>
  <si>
    <t>3423222035709</t>
  </si>
  <si>
    <t>A Drop d'Issey EDP Shower Cream 200ML</t>
  </si>
  <si>
    <t>Issey Miyake|A Drop d'Issey EDP Shower Cream 200ML|200ML / 6.7OZ</t>
  </si>
  <si>
    <t>3423222048174</t>
  </si>
  <si>
    <t>A Drop d'Issey Fraiche EDP 50ML</t>
  </si>
  <si>
    <t>Issey Miyake|A Drop d'Issey Fraiche EDP 50ML|50ML / 1.7OZ</t>
  </si>
  <si>
    <t>3423222048204</t>
  </si>
  <si>
    <t>A Drop d'Issey Fraiche EDP 90ML</t>
  </si>
  <si>
    <t>Issey Miyake|A Drop d'Issey Fraiche EDP 90ML|90ML / 3.04Z</t>
  </si>
  <si>
    <t>3423222010133</t>
  </si>
  <si>
    <t>Fusion d'Issey Extreme EDT 100ML</t>
  </si>
  <si>
    <t>Issey Miyake|Fusion d'Issey Extreme EDT 100ML|100ML / 3.4OZ</t>
  </si>
  <si>
    <t>3423222010119</t>
  </si>
  <si>
    <t>Fusion d'Issey Extreme EDT 50ML</t>
  </si>
  <si>
    <t>Issey Miyake|Fusion d'Issey Extreme EDT 50ML|50ML / 1.7OZ</t>
  </si>
  <si>
    <t>3423470480993</t>
  </si>
  <si>
    <t>L'Eau d'Issey EDP 25ML</t>
  </si>
  <si>
    <t>Issey Miyake|L'Eau d'Issey EDP 25ML|25ML / 0.84OZ</t>
  </si>
  <si>
    <t>3423470481297</t>
  </si>
  <si>
    <t>L'Eau d'Issey EDP 50ML</t>
  </si>
  <si>
    <t>Issey Miyake|L'Eau d'Issey EDP 50ML|50ML / 1.7OZ</t>
  </si>
  <si>
    <t>3423470481242</t>
  </si>
  <si>
    <t>L'Eau d'Issey EDP 75ML</t>
  </si>
  <si>
    <t>Issey Miyake|L'Eau d'Issey EDP 75ML|75ML / 2.5OZ</t>
  </si>
  <si>
    <t>3423470481273</t>
  </si>
  <si>
    <t>L'Eau d'Issey EDP Refill 75ML</t>
  </si>
  <si>
    <t>Issey Miyake|L'Eau d'Issey EDP Refill 75ML|75ML / 2.5OZ</t>
  </si>
  <si>
    <t>3423470300161</t>
  </si>
  <si>
    <t>L'Eau d'Issey EDT  100ML</t>
  </si>
  <si>
    <t>Issey Miyake|L'Eau d'Issey EDT  100ML|100ML / 3.4OZ</t>
  </si>
  <si>
    <t>3423470480986</t>
  </si>
  <si>
    <t>L'Eau d'Issey EDT 25ML</t>
  </si>
  <si>
    <t>Issey Miyake|L'Eau d'Issey EDT 25ML|25ML / 0.84OZ</t>
  </si>
  <si>
    <t>3423470300154</t>
  </si>
  <si>
    <t>L'Eau d'Issey EDT 50ML</t>
  </si>
  <si>
    <t>Issey Miyake|L'Eau d'Issey EDT 50ML|50ML / 1.7OZ</t>
  </si>
  <si>
    <t>3423478971752</t>
  </si>
  <si>
    <t>L'Eau d'Issey IGO EDT 60ML + 20ML</t>
  </si>
  <si>
    <t>Issey Miyake|L'Eau d'Issey IGO EDT 60ML + 20ML|80ML / 2.7OZ</t>
  </si>
  <si>
    <t>3423222048020</t>
  </si>
  <si>
    <t>L'eau D'issey Matiere Magnolia EDT Intense 100ML</t>
  </si>
  <si>
    <t>Issey Miyake|L'eau D'issey Matiere Magnolia EDT Intense 100ML|100ML / 3.4OZ</t>
  </si>
  <si>
    <t>3423222048013</t>
  </si>
  <si>
    <t>L'eau D'issey Matiere Magnolia EDT Intense 50ML</t>
  </si>
  <si>
    <t>Issey Miyake|L'eau D'issey Matiere Magnolia EDT Intense 50ML|50ML / 1.7OZ</t>
  </si>
  <si>
    <t>3423470481112</t>
  </si>
  <si>
    <t>L'eau D'issey Moisturising Body Lotion 200ML</t>
  </si>
  <si>
    <t>Issey Miyake|L'eau D'issey Moisturising Body Lotion 200ML|200ML / 6.7OZ</t>
  </si>
  <si>
    <t>3423470481099</t>
  </si>
  <si>
    <t>L'eau D'issey Moisturising Shower Cream 200ML</t>
  </si>
  <si>
    <t>Issey Miyake|L'eau D'issey Moisturising Shower Cream 200ML|200ML / 6.7OZ</t>
  </si>
  <si>
    <t>3423470486056</t>
  </si>
  <si>
    <t>L'eau D'issey Pour Homme After Shave Balm 100ML</t>
  </si>
  <si>
    <t>Issey Miyake|L'eau D'issey Pour Homme After Shave Balm 100ML|100ML / 3.4OZ</t>
  </si>
  <si>
    <t>3423470311419</t>
  </si>
  <si>
    <t>L'eau D'issey Pour Homme After Shave Lotion 100ML</t>
  </si>
  <si>
    <t>Issey Miyake|L'eau D'issey Pour Homme After Shave Lotion 100ML|100ML / 3.4OZ</t>
  </si>
  <si>
    <t>3423470311785</t>
  </si>
  <si>
    <t>L'eau D'issey Pour Homme Deodorant Natural Spray 150ML</t>
  </si>
  <si>
    <t>Issey Miyake|L'eau D'issey Pour Homme Deodorant Natural Spray 150ML|150ML / 5OZ</t>
  </si>
  <si>
    <t>3423470311518</t>
  </si>
  <si>
    <t>L'eau D'issey Pour Homme Deodorant Stick 75GR</t>
  </si>
  <si>
    <t>Issey Miyake|L'eau D'issey Pour Homme Deodorant Stick 75GR|75GR</t>
  </si>
  <si>
    <t>3423470311365</t>
  </si>
  <si>
    <t>L'Eau d'Issey Pour Homme EDT 125ML</t>
  </si>
  <si>
    <t>Issey Miyake|L'Eau d'Issey Pour Homme EDT 125ML|125ML / 4.2OZ</t>
  </si>
  <si>
    <t>3423470485448</t>
  </si>
  <si>
    <t>L'Eau d'Issey Pour Homme EDT 200ML</t>
  </si>
  <si>
    <t>Issey Miyake|L'Eau d'Issey Pour Homme EDT 200ML|200ML / 6.7OZ</t>
  </si>
  <si>
    <t>3423470485547</t>
  </si>
  <si>
    <t>L'Eau d'Issey Pour Homme EDT 40ML</t>
  </si>
  <si>
    <t>Issey Miyake|L'Eau d'Issey Pour Homme EDT 40ML|40ML / 1.35OZ</t>
  </si>
  <si>
    <t>3423470311358</t>
  </si>
  <si>
    <t>L'Eau d'Issey Pour Homme EDT 75ML</t>
  </si>
  <si>
    <t>Issey Miyake|L'Eau d'Issey Pour Homme EDT 75ML|75ML / 2.5OZ</t>
  </si>
  <si>
    <t>3423478974654</t>
  </si>
  <si>
    <t>L'eau D'issey Pour Homme Fusion d'Issey EDT 100ML</t>
  </si>
  <si>
    <t>Issey Miyake|L'eau D'issey Pour Homme Fusion d'Issey EDT 100ML|100ML / 3.4OZ</t>
  </si>
  <si>
    <t>3423478974555</t>
  </si>
  <si>
    <t>L'eau D'issey Pour Homme Fusion d'Issey EDT 50ML</t>
  </si>
  <si>
    <t>Issey Miyake|L'eau D'issey Pour Homme Fusion d'Issey EDT 50ML|50ML / 1.7OZ</t>
  </si>
  <si>
    <t>3423478972452</t>
  </si>
  <si>
    <t>L'Eau d'Issey Pour Homme IGO EDT 80ML + 20ML</t>
  </si>
  <si>
    <t>Issey Miyake|L'Eau d'Issey Pour Homme IGO EDT 80ML + 20ML|100ML / 3.4OZ</t>
  </si>
  <si>
    <t>3423470486018</t>
  </si>
  <si>
    <t>L'Eau D'Issey Pour Homme Intense 125ML</t>
  </si>
  <si>
    <t>Issey Miyake|L'Eau D'Issey Pour Homme Intense 125ML|125ML / 4.2OZ</t>
  </si>
  <si>
    <t>3423470486025</t>
  </si>
  <si>
    <t>L'Eau D'Issey Pour Homme Intense 75ML</t>
  </si>
  <si>
    <t>Issey Miyake|L'Eau D'Issey Pour Homme Intense 75ML|75ML / 2.5OZ</t>
  </si>
  <si>
    <t>3423474874750</t>
  </si>
  <si>
    <t>L'eau D'issey Pour Homme Nuit d'Issey EDT 125ML</t>
  </si>
  <si>
    <t>Issey Miyake|L'eau D'issey Pour Homme Nuit d'Issey EDT 125ML|125ML / 4.2OZ</t>
  </si>
  <si>
    <t>3423474874651</t>
  </si>
  <si>
    <t>L'eau D'issey Pour Homme Nuit d'Issey EDT 75ML</t>
  </si>
  <si>
    <t>Issey Miyake|L'eau D'issey Pour Homme Nuit d'Issey EDT 75ML|75ML / 2.5OZ</t>
  </si>
  <si>
    <t>3423470311532</t>
  </si>
  <si>
    <t>L'eau D'issey Pour Homme Shower Gel 200ML</t>
  </si>
  <si>
    <t>Issey Miyake|L'eau D'issey Pour Homme Shower Gel 200ML|200ML / 6.7OZ</t>
  </si>
  <si>
    <t>3423474867158</t>
  </si>
  <si>
    <t>L'Eau D'Issey pour Homme Sport EDT 100ML</t>
  </si>
  <si>
    <t>Issey Miyake|L'Eau D'Issey pour Homme Sport EDT 100ML|100ML / 3.4OZ</t>
  </si>
  <si>
    <t>3423478509351</t>
  </si>
  <si>
    <t>L'eau D'issey Pour Homme Wood&amp;Wood EDP Intense  100ML</t>
  </si>
  <si>
    <t>Issey Miyake|L'eau D'issey Pour Homme Wood&amp;Wood EDP Intense  100ML|100ML / 3.4OZ</t>
  </si>
  <si>
    <t>3423478509757</t>
  </si>
  <si>
    <t>L'eau D'issey Pour Homme Wood&amp;Wood EDP Intense 50ML</t>
  </si>
  <si>
    <t>Issey Miyake|L'eau D'issey Pour Homme Wood&amp;Wood EDP Intense 50ML|50ML / 1.7OZ</t>
  </si>
  <si>
    <t>3423474845958</t>
  </si>
  <si>
    <t>L'eau D'issey Pure Nectar EDP 30ML</t>
  </si>
  <si>
    <t>Issey Miyake|L'eau D'issey Pure Nectar EDP 30ML|30ML / 1OZ</t>
  </si>
  <si>
    <t>3423474846054</t>
  </si>
  <si>
    <t>L'eau D'issey Pure Nectar EDP 50ML</t>
  </si>
  <si>
    <t>Issey Miyake|L'eau D'issey Pure Nectar EDP 50ML|50ML / 1.7OZ</t>
  </si>
  <si>
    <t>3423474846153</t>
  </si>
  <si>
    <t>L'eau D'issey Pure Nectar EDP 90ML</t>
  </si>
  <si>
    <t>Issey Miyake|L'eau D'issey Pure Nectar EDP 90ML|90ML / 3.04Z</t>
  </si>
  <si>
    <t>3423470481129</t>
  </si>
  <si>
    <t>L'eau D'issey Roll-on Deodorant 50ML</t>
  </si>
  <si>
    <t>Issey Miyake|L'eau D'issey Roll-on Deodorant 50ML|50ML / 1.7OZ</t>
  </si>
  <si>
    <t>3423478515857</t>
  </si>
  <si>
    <t>L'eau D'issey Rose&amp;Rose EDP Intense 50ML</t>
  </si>
  <si>
    <t>Issey Miyake|L'eau D'issey Rose&amp;Rose EDP Intense 50ML|50ML / 1.7OZ</t>
  </si>
  <si>
    <t>3423478516052</t>
  </si>
  <si>
    <t>L'eau D'issey Rose&amp;Rose EDP Intense 90ML</t>
  </si>
  <si>
    <t>Issey Miyake|L'eau D'issey Rose&amp;Rose EDP Intense 90ML|90ML / 3.04Z</t>
  </si>
  <si>
    <t>3423470481136</t>
  </si>
  <si>
    <t>L'eau D'issey Spray Deodorant 100ML</t>
  </si>
  <si>
    <t>Issey Miyake|L'eau D'issey Spray Deodorant 100ML|100ML / 3.4OZ</t>
  </si>
  <si>
    <t>3423478409552</t>
  </si>
  <si>
    <t>L'Eau Super Majeure D'Issey EDT 100ML</t>
  </si>
  <si>
    <t>Issey Miyake|L'Eau Super Majeure D'Issey EDT 100ML|100ML / 3.4OZ</t>
  </si>
  <si>
    <t>3423222048044</t>
  </si>
  <si>
    <t>Les eaux de Matiere Cedre EDT Intense 100ML</t>
  </si>
  <si>
    <t>Issey Miyake|Les eaux de Matiere Cedre EDT Intense 100ML|100ML / 3.4OZ</t>
  </si>
  <si>
    <t>3423222048037</t>
  </si>
  <si>
    <t>Les eaux de Matiere Cedre EDT Intense 50ML</t>
  </si>
  <si>
    <t>Issey Miyake|Les eaux de Matiere Cedre EDT Intense 50ML|50ML / 1.7OZ</t>
  </si>
  <si>
    <t>3423474889259</t>
  </si>
  <si>
    <t>Nuit D'Issey Bleu Astral EDT 125ML</t>
  </si>
  <si>
    <t>Issey Miyake|Nuit D'Issey Bleu Astral EDT 125ML|125ML / 4.2OZ</t>
  </si>
  <si>
    <t>3423474889051</t>
  </si>
  <si>
    <t>Nuit D'Issey Bleu Astral EDT 75ML</t>
  </si>
  <si>
    <t>Issey Miyake|Nuit D'Issey Bleu Astral EDT 75ML|75ML / 2.5OZ</t>
  </si>
  <si>
    <t>3423474884155</t>
  </si>
  <si>
    <t>Nuit d'Issey EDP 75ML</t>
  </si>
  <si>
    <t>Issey Miyake|Nuit d'Issey EDP 75ML|75ML / 2.5OZ</t>
  </si>
  <si>
    <t>3355991000230</t>
  </si>
  <si>
    <t>Jacques Bogart</t>
  </si>
  <si>
    <t>One Man Show EDT 100ML</t>
  </si>
  <si>
    <t>Jacques Bogart|One Man Show EDT 100ML|100ML / 3.4OZ</t>
  </si>
  <si>
    <t>7640111493396</t>
  </si>
  <si>
    <t>Jaguar</t>
  </si>
  <si>
    <t>Classic Amber EDT Tester 100ML</t>
  </si>
  <si>
    <t>Jaguar|Classic Amber EDT Tester 100ML|100ML / 3.4OZ</t>
  </si>
  <si>
    <t>3562700373145</t>
  </si>
  <si>
    <t>Classic Black EDT 100ML</t>
  </si>
  <si>
    <t>Jaguar|Classic Black EDT 100ML|100ML / 3.4OZ</t>
  </si>
  <si>
    <t>7640111493693</t>
  </si>
  <si>
    <t>Classic Red EDT 100ML</t>
  </si>
  <si>
    <t>Jaguar|Classic Red EDT 100ML|100ML / 3.4OZ</t>
  </si>
  <si>
    <t>3562700361005</t>
  </si>
  <si>
    <t>Green EDT 100ML</t>
  </si>
  <si>
    <t>Jaguar|Green EDT 100ML|100ML / 3.4OZ</t>
  </si>
  <si>
    <t>737052739458</t>
  </si>
  <si>
    <t>James Bond</t>
  </si>
  <si>
    <t>007 Quantum Tester 75ML</t>
  </si>
  <si>
    <t>James Bond|007 Quantum Tester 75ML|75ML / 2.5OZ</t>
  </si>
  <si>
    <t>8435415011372</t>
  </si>
  <si>
    <t>Jean Paul Gaultier</t>
  </si>
  <si>
    <t>Classique Body Lotion 200ML</t>
  </si>
  <si>
    <t>Jean Paul Gaultier|Classique Body Lotion 200ML|200ML / 6.7OZ</t>
  </si>
  <si>
    <t>8435415011433</t>
  </si>
  <si>
    <t>Classique Deodorant 150ML</t>
  </si>
  <si>
    <t>Jean Paul Gaultier|Classique Deodorant 150ML|150ML / 5OZ</t>
  </si>
  <si>
    <t>8435415011556</t>
  </si>
  <si>
    <t>Classique EDP 100ML</t>
  </si>
  <si>
    <t>Jean Paul Gaultier|Classique EDP 100ML|100ML / 3.4OZ</t>
  </si>
  <si>
    <t>8435415012966</t>
  </si>
  <si>
    <t>Classique EDP 30ML</t>
  </si>
  <si>
    <t>Jean Paul Gaultier|Classique EDP 30ML|30ML / 1OZ</t>
  </si>
  <si>
    <t>8435415011525</t>
  </si>
  <si>
    <t>Classique EDP 50ML</t>
  </si>
  <si>
    <t>Jean Paul Gaultier|Classique EDP 50ML|50ML / 1.7OZ</t>
  </si>
  <si>
    <t>8435415011341</t>
  </si>
  <si>
    <t>Classique EDT 100ML</t>
  </si>
  <si>
    <t>Jean Paul Gaultier|Classique EDT 100ML|100ML / 3.4OZ</t>
  </si>
  <si>
    <t>8435415011280</t>
  </si>
  <si>
    <t>Classique EDT 30ML</t>
  </si>
  <si>
    <t>Jean Paul Gaultier|Classique EDT 30ML|30ML / 1OZ</t>
  </si>
  <si>
    <t>8435415011310</t>
  </si>
  <si>
    <t>Classique EDT 50ML</t>
  </si>
  <si>
    <t>Jean Paul Gaultier|Classique EDT 50ML|50ML / 1.7OZ</t>
  </si>
  <si>
    <t>8435415011402</t>
  </si>
  <si>
    <t>Classique Shower Gel 200ML</t>
  </si>
  <si>
    <t>Jean Paul Gaultier|Classique Shower Gel 200ML|200ML / 6.7OZ</t>
  </si>
  <si>
    <t>8435415017244</t>
  </si>
  <si>
    <t>La Belle Le Beau EDP 100 ML</t>
  </si>
  <si>
    <t>Jean Paul Gaultier|La Belle Le Beau EDP 100 ML|100ML / 3.4OZ</t>
  </si>
  <si>
    <t>8435415017237</t>
  </si>
  <si>
    <t>La Belle Le Beau EDP 30 ML</t>
  </si>
  <si>
    <t>Jean Paul Gaultier|La Belle Le Beau EDP 30 ML|30ML / 1OZ</t>
  </si>
  <si>
    <t>8435415017213</t>
  </si>
  <si>
    <t>La Belle Le Beau EDP 50 ML</t>
  </si>
  <si>
    <t>Jean Paul Gaultier|La Belle Le Beau EDP 50 ML|50ML / 1.7OZ</t>
  </si>
  <si>
    <t>8435415049542</t>
  </si>
  <si>
    <t>La Belle Le Parfum EDP 100ML</t>
  </si>
  <si>
    <t>Jean Paul Gaultier|La Belle Le Parfum EDP 100ML|100ML / 3.4OZ</t>
  </si>
  <si>
    <t>8435415049436</t>
  </si>
  <si>
    <t>La Belle Le Parfum EDP 30ML</t>
  </si>
  <si>
    <t>Jean Paul Gaultier|La Belle Le Parfum EDP 30ML|30ML / 1OZ</t>
  </si>
  <si>
    <t>8435415049405</t>
  </si>
  <si>
    <t>La Belle Le Parfum EDP 50ML</t>
  </si>
  <si>
    <t>Jean Paul Gaultier|La Belle Le Parfum EDP 50ML|50ML / 1.7OZ</t>
  </si>
  <si>
    <t>8435415012782</t>
  </si>
  <si>
    <t>Le Male After Shave Balm 100ML</t>
  </si>
  <si>
    <t>Jean Paul Gaultier|Le Male After Shave Balm 100ML|100ML / 3.4OZ</t>
  </si>
  <si>
    <t>8435415012720</t>
  </si>
  <si>
    <t>Le Male After Shave Lotion 125ML</t>
  </si>
  <si>
    <t>Jean Paul Gaultier|Le Male After Shave Lotion 125ML|125ML / 4.2OZ</t>
  </si>
  <si>
    <t>8435415012843</t>
  </si>
  <si>
    <t>Le Male Deodorant 150ML</t>
  </si>
  <si>
    <t>Jean Paul Gaultier|Le Male Deodorant 150ML|150ML / 5OZ</t>
  </si>
  <si>
    <t>8435415060400</t>
  </si>
  <si>
    <t>Le Male Deodorant Stick 75ML</t>
  </si>
  <si>
    <t>Jean Paul Gaultier|Le Male Deodorant Stick 75ML|75ML / 2.5OZ</t>
  </si>
  <si>
    <t>8435415012669</t>
  </si>
  <si>
    <t>Le Male EDT 125ML</t>
  </si>
  <si>
    <t>Jean Paul Gaultier|Le Male EDT 125ML|125ML / 4.2OZ</t>
  </si>
  <si>
    <t>8435415012690</t>
  </si>
  <si>
    <t>Le Male EDT 200ML</t>
  </si>
  <si>
    <t>Jean Paul Gaultier|Le Male EDT 200ML|200ML / 6.7OZ</t>
  </si>
  <si>
    <t>8435415012607</t>
  </si>
  <si>
    <t>Le Male EDT 40ML</t>
  </si>
  <si>
    <t>Jean Paul Gaultier|Le Male EDT 40ML|40ML / 1.35OZ</t>
  </si>
  <si>
    <t>8435415012638</t>
  </si>
  <si>
    <t>Le Male EDT 75ML</t>
  </si>
  <si>
    <t>Jean Paul Gaultier|Le Male EDT 75ML|75ML / 2.5OZ</t>
  </si>
  <si>
    <t>8435415017206</t>
  </si>
  <si>
    <t>Le Male Le Beau EDT 125ML</t>
  </si>
  <si>
    <t>Jean Paul Gaultier|Le Male Le Beau EDT 125ML|125ML / 4.2OZ</t>
  </si>
  <si>
    <t>8435415017190</t>
  </si>
  <si>
    <t>Le Male Le Beau EDT 75ML</t>
  </si>
  <si>
    <t>Jean Paul Gaultier|Le Male Le Beau EDT 75ML|75ML / 2.5OZ</t>
  </si>
  <si>
    <t>8435415032315</t>
  </si>
  <si>
    <t>Le Male Le Parfum Intense EDP 125ML</t>
  </si>
  <si>
    <t>Jean Paul Gaultier|Le Male Le Parfum Intense EDP 125ML|125ML / 4.2OZ</t>
  </si>
  <si>
    <t>8435415032278</t>
  </si>
  <si>
    <t>Le Male Le Parfum Intense EDP 75ML</t>
  </si>
  <si>
    <t>Jean Paul Gaultier|Le Male Le Parfum Intense EDP 75ML|75ML / 2.5OZ</t>
  </si>
  <si>
    <t>8435415012751</t>
  </si>
  <si>
    <t>Le Male Shower Gel 200ML</t>
  </si>
  <si>
    <t>Jean Paul Gaultier|Le Male Shower Gel 200ML|200ML / 6.7OZ</t>
  </si>
  <si>
    <t>8435415012027</t>
  </si>
  <si>
    <t>Ultra Male Intense EDT 125ML</t>
  </si>
  <si>
    <t>Jean Paul Gaultier|Ultra Male Intense EDT 125ML|125ML / 4.2OZ</t>
  </si>
  <si>
    <t>8435415015486</t>
  </si>
  <si>
    <t>Ultra Male Intense EDT 40ML</t>
  </si>
  <si>
    <t>Jean Paul Gaultier|Ultra Male Intense EDT 40ML|40ML / 1.35OZ</t>
  </si>
  <si>
    <t>8435415011990</t>
  </si>
  <si>
    <t>Ultra Male Intense EDT 75ML</t>
  </si>
  <si>
    <t>Jean Paul Gaultier|Ultra Male Intense EDT 75ML|75ML / 2.5OZ</t>
  </si>
  <si>
    <t>8435415022040</t>
  </si>
  <si>
    <t>Scandal A Paris EDT 30ML</t>
  </si>
  <si>
    <t>Jean Paul Gaultier|Scandal A Paris EDT 30ML|30ML / 1OZ</t>
  </si>
  <si>
    <t>8435415022026</t>
  </si>
  <si>
    <t>Scandal A Paris EDT 50ML</t>
  </si>
  <si>
    <t>Jean Paul Gaultier|Scandal A Paris EDT 50ML|50ML / 1.7OZ</t>
  </si>
  <si>
    <t>8435415022033</t>
  </si>
  <si>
    <t>Scandal A Paris EDT 80ML</t>
  </si>
  <si>
    <t>Jean Paul Gaultier|Scandal A Paris EDT 80ML|80ML / 2.7OZ</t>
  </si>
  <si>
    <t>8435415007542</t>
  </si>
  <si>
    <t>Scandal Body Lotion 200ML</t>
  </si>
  <si>
    <t>Jean Paul Gaultier|Scandal Body Lotion 200ML|200ML / 6.7OZ</t>
  </si>
  <si>
    <t>8435415059084</t>
  </si>
  <si>
    <t>Scandal EDP 30ML</t>
  </si>
  <si>
    <t>Jean Paul Gaultier|Scandal EDP 30ML|30ML / 1OZ</t>
  </si>
  <si>
    <t>8435415059077</t>
  </si>
  <si>
    <t>Scandal EDP 50ML</t>
  </si>
  <si>
    <t>Jean Paul Gaultier|Scandal EDP 50ML|50ML / 1.7OZ</t>
  </si>
  <si>
    <t>8435415059060</t>
  </si>
  <si>
    <t>Scandal EDP 80ML</t>
  </si>
  <si>
    <t>Jean Paul Gaultier|Scandal EDP 80ML|80ML / 2.7OZ</t>
  </si>
  <si>
    <t>8435415007573</t>
  </si>
  <si>
    <t>Scandal Shower Gel 200ML</t>
  </si>
  <si>
    <t>Jean Paul Gaultier|Scandal Shower Gel 200ML|200ML / 6.7OZ</t>
  </si>
  <si>
    <t>8435415058339</t>
  </si>
  <si>
    <t>So Scandal EDP 30ML</t>
  </si>
  <si>
    <t>Jean Paul Gaultier|So Scandal EDP 30ML|30ML / 1OZ</t>
  </si>
  <si>
    <t>8435415058711</t>
  </si>
  <si>
    <t>So Scandal EDP 50ML</t>
  </si>
  <si>
    <t>Jean Paul Gaultier|So Scandal EDP 50ML|50ML / 1.7OZ</t>
  </si>
  <si>
    <t>8435415058346</t>
  </si>
  <si>
    <t>So Scandal EDP 80ML</t>
  </si>
  <si>
    <t>Jean Paul Gaultier|So Scandal EDP 80ML|80ML / 2.7OZ</t>
  </si>
  <si>
    <t>8435415011556-T</t>
  </si>
  <si>
    <t>Jean Paul Gaultter</t>
  </si>
  <si>
    <t>Classique Collectors Edition EDP Tester 100ml</t>
  </si>
  <si>
    <t>Jean Paul Gaultter|Classique Collectors Edition EDP Tester 100ml|100ML / 3.4OZ</t>
  </si>
  <si>
    <t>8435415018463</t>
  </si>
  <si>
    <t>Scandal By Night Intense EDP 80ML</t>
  </si>
  <si>
    <t>Jean Paul Gaultter|Scandal By Night Intense EDP 80ML|80ML / 2.7OZ</t>
  </si>
  <si>
    <t>8435415018463-T</t>
  </si>
  <si>
    <t>Scandal By Night Intense EDP Tester 80ML</t>
  </si>
  <si>
    <t>Jean Paul Gaultter|Scandal By Night Intense EDP Tester 80ML|80ML / 2.7OZ</t>
  </si>
  <si>
    <t>8435415059060-T</t>
  </si>
  <si>
    <t>Scandal EDP Tester 80ML</t>
  </si>
  <si>
    <t>Jean Paul Gaultter|Scandal EDP Tester 80ML|80ML / 2.7OZ</t>
  </si>
  <si>
    <t>3274872388956</t>
  </si>
  <si>
    <t>Ultramarine Intense EDT 100ML</t>
  </si>
  <si>
    <t>Jean Paul Gaultter|Ultramarine Intense EDT 100ML|100ML / 3.4OZ</t>
  </si>
  <si>
    <t>5050456083244</t>
  </si>
  <si>
    <t>Jennifer Lopez</t>
  </si>
  <si>
    <t>Glow W 3 Pieces Set 100ML EDP + 75ML Shower Gel + 75ML Body Lotions</t>
  </si>
  <si>
    <t>Jennifer Lopez|Glow W 3 Pieces Set 100ML EDP + 75ML Shower Gel + 75ML Body Lotions|</t>
  </si>
  <si>
    <t>3414200123020</t>
  </si>
  <si>
    <t>Live Luxe EDP 100ML</t>
  </si>
  <si>
    <t>Jennifer Lopez|Live Luxe EDP 100ML|100ML / 3.4OZ</t>
  </si>
  <si>
    <t>5050456999361</t>
  </si>
  <si>
    <t>Live Luxe W 3 Pieces Set 100ML EDP + 75ML Body Lotions + 75ML Shower Gel</t>
  </si>
  <si>
    <t>Jennifer Lopez|Live Luxe W 3 Pieces Set 100ML EDP + 75ML Body Lotions + 75ML Shower Gel|</t>
  </si>
  <si>
    <t>5050456080809</t>
  </si>
  <si>
    <t>Live EDP 100ML</t>
  </si>
  <si>
    <t>Jennifer Lopez|Live EDP 100ML|100ML / 3.4OZ</t>
  </si>
  <si>
    <t>3414200802291</t>
  </si>
  <si>
    <t>Jil Sander</t>
  </si>
  <si>
    <t>Sun Men EDT 125ML</t>
  </si>
  <si>
    <t>Jil Sander|Sun Men EDT 125ML|125ML / 4.2OZ</t>
  </si>
  <si>
    <t>3386460097321</t>
  </si>
  <si>
    <t>Jimmy Choo</t>
  </si>
  <si>
    <t>Fever EDP 100ML</t>
  </si>
  <si>
    <t>Jimmy Choo|Fever EDP 100ML|100ML / 3.4OZ</t>
  </si>
  <si>
    <t>3386460097345</t>
  </si>
  <si>
    <t>Fever EDP 40ML</t>
  </si>
  <si>
    <t>Jimmy Choo|Fever EDP 40ML|40ML / 1.35OZ</t>
  </si>
  <si>
    <t>3386460097338</t>
  </si>
  <si>
    <t>Fever EDP 60ML</t>
  </si>
  <si>
    <t>Jimmy Choo|Fever EDP 60ML|60ML / 2OZ</t>
  </si>
  <si>
    <t>3386460119252</t>
  </si>
  <si>
    <t>I Want Choo EDP 100ML</t>
  </si>
  <si>
    <t>Jimmy Choo|I Want Choo EDP 100ML|100ML / 3.4OZ</t>
  </si>
  <si>
    <t>3386460119269</t>
  </si>
  <si>
    <t>I Want Choo EDP 60ML</t>
  </si>
  <si>
    <t>Jimmy Choo|I Want Choo EDP 60ML|60ML / 2OZ</t>
  </si>
  <si>
    <t>3386460071727</t>
  </si>
  <si>
    <t>Illicit EDP 100ML</t>
  </si>
  <si>
    <t>Jimmy Choo|Illicit EDP 100ML|100ML / 3.4OZ</t>
  </si>
  <si>
    <t>3386460071741</t>
  </si>
  <si>
    <t>Illicit EDP 40ML</t>
  </si>
  <si>
    <t>Jimmy Choo|Illicit EDP 40ML|40ML / 1.35OZ</t>
  </si>
  <si>
    <t>3386460071734</t>
  </si>
  <si>
    <t>Illicit EDP 60ML</t>
  </si>
  <si>
    <t>Jimmy Choo|Illicit EDP 60ML|60ML / 2OZ</t>
  </si>
  <si>
    <t>3386460075343</t>
  </si>
  <si>
    <t>Illicit Flower EDT 100ML</t>
  </si>
  <si>
    <t>Jimmy Choo|Illicit Flower EDT 100ML|100ML / 3.4OZ</t>
  </si>
  <si>
    <t>3386460075367</t>
  </si>
  <si>
    <t>Illicit Flower EDT 40ML</t>
  </si>
  <si>
    <t>Jimmy Choo|Illicit Flower EDT 40ML|40ML / 1.35OZ</t>
  </si>
  <si>
    <t>3386460075350</t>
  </si>
  <si>
    <t>Illicit Flower EDT 60ML</t>
  </si>
  <si>
    <t>Jimmy Choo|Illicit Flower EDT 60ML|60ML / 2OZ</t>
  </si>
  <si>
    <t>3386460025546</t>
  </si>
  <si>
    <t>Women Body Lotion 150ML</t>
  </si>
  <si>
    <t>Jimmy Choo|Women Body Lotion 150ML|150ML / 5OZ</t>
  </si>
  <si>
    <t>3386460025478</t>
  </si>
  <si>
    <t>Jimmy Choo|Women EDP 100ML|100ML / 3.4OZ</t>
  </si>
  <si>
    <t>3386460025492</t>
  </si>
  <si>
    <t>Women EDP 40ML</t>
  </si>
  <si>
    <t>Jimmy Choo|Women EDP 40ML|40ML / 1.35OZ</t>
  </si>
  <si>
    <t>3386460025485</t>
  </si>
  <si>
    <t>Women EDP 60ML</t>
  </si>
  <si>
    <t>Jimmy Choo|Women EDP 60ML|60ML / 2OZ</t>
  </si>
  <si>
    <t>3386460073882</t>
  </si>
  <si>
    <t>L'Eau EDT 40ML</t>
  </si>
  <si>
    <t>Jimmy Choo|L'Eau EDT 40ML|40ML / 1.35OZ</t>
  </si>
  <si>
    <t>3386460073875</t>
  </si>
  <si>
    <t>L'Eau EDT 60ML</t>
  </si>
  <si>
    <t>Jimmy Choo|L'Eau EDT 60ML|60ML / 2OZ</t>
  </si>
  <si>
    <t>3386460073868</t>
  </si>
  <si>
    <t>L'Eau EDT 90ML</t>
  </si>
  <si>
    <t>Jimmy Choo|L'Eau EDT 90ML|90ML / 3.04Z</t>
  </si>
  <si>
    <t>3386460067508</t>
  </si>
  <si>
    <t>Man Blue EDT 100ML</t>
  </si>
  <si>
    <t>Jimmy Choo|Man Blue EDT 100ML|100ML / 3.4OZ</t>
  </si>
  <si>
    <t>3386460072625</t>
  </si>
  <si>
    <t>Man Blue EDT 30ML</t>
  </si>
  <si>
    <t>Jimmy Choo|Man Blue EDT 30ML|30ML / 1OZ</t>
  </si>
  <si>
    <t>3386460072588</t>
  </si>
  <si>
    <t>Man Blue EDT 50ML</t>
  </si>
  <si>
    <t>Jimmy Choo|Man Blue EDT 50ML|50ML / 1.7OZ</t>
  </si>
  <si>
    <t>3386460064194</t>
  </si>
  <si>
    <t>Man Deo stick 75GR</t>
  </si>
  <si>
    <t>Jimmy Choo|Man Deo stick 75GR|75GR</t>
  </si>
  <si>
    <t>3386460064118</t>
  </si>
  <si>
    <t>Man EDT 100ML</t>
  </si>
  <si>
    <t>Jimmy Choo|Man EDT 100ML|100ML / 3.4OZ</t>
  </si>
  <si>
    <t>3386460064132</t>
  </si>
  <si>
    <t>Man EDT 30ML</t>
  </si>
  <si>
    <t>Jimmy Choo|Man EDT 30ML|30ML / 1OZ</t>
  </si>
  <si>
    <t>3386460064156</t>
  </si>
  <si>
    <t>Man EDT 4.5ML</t>
  </si>
  <si>
    <t>Jimmy Choo|Man EDT 4.5ML|4.5ML / 0.15OZ</t>
  </si>
  <si>
    <t>3386460064125</t>
  </si>
  <si>
    <t>Man EDT 50ML</t>
  </si>
  <si>
    <t>Jimmy Choo|Man EDT 50ML|50ML / 1.7OZ</t>
  </si>
  <si>
    <t>3386460082174</t>
  </si>
  <si>
    <t>Man Ice EDT 100ML</t>
  </si>
  <si>
    <t>Jimmy Choo|Man Ice EDT 100ML|100ML / 3.4OZ</t>
  </si>
  <si>
    <t>3386460082198</t>
  </si>
  <si>
    <t>Man Ice EDT 30ML</t>
  </si>
  <si>
    <t>Jimmy Choo|Man Ice EDT 30ML|30ML / 1OZ</t>
  </si>
  <si>
    <t>3386460082181</t>
  </si>
  <si>
    <t>Man Ice EDT 50ML</t>
  </si>
  <si>
    <t>Jimmy Choo|Man Ice EDT 50ML|50ML / 1.7OZ</t>
  </si>
  <si>
    <t>3386460078870</t>
  </si>
  <si>
    <t>Man Intense EDP 100ML</t>
  </si>
  <si>
    <t>Jimmy Choo|Man Intense EDP 100ML|100ML / 3.4OZ</t>
  </si>
  <si>
    <t>3386460078887</t>
  </si>
  <si>
    <t>Man Intense EDP 50ML</t>
  </si>
  <si>
    <t>Jimmy Choo|Man Intense EDP 50ML|50ML / 1.7OZ</t>
  </si>
  <si>
    <t>3386460109406</t>
  </si>
  <si>
    <t>Urban Hero AFter Shave Balm 150ML</t>
  </si>
  <si>
    <t>Jimmy Choo|Urban Hero AFter Shave Balm 150ML|150ML / 5OZ</t>
  </si>
  <si>
    <t>3386460109413</t>
  </si>
  <si>
    <t>Urban Hero Deo stick 75GR</t>
  </si>
  <si>
    <t>Jimmy Choo|Urban Hero Deo stick 75GR|75GR</t>
  </si>
  <si>
    <t>3386460109369</t>
  </si>
  <si>
    <t>Urban Hero EDP 100ML</t>
  </si>
  <si>
    <t>Jimmy Choo|Urban Hero EDP 100ML|100ML / 3.4OZ</t>
  </si>
  <si>
    <t>3386460109383</t>
  </si>
  <si>
    <t>Urban Hero EDP 30ML</t>
  </si>
  <si>
    <t>Jimmy Choo|Urban Hero EDP 30ML|30ML / 1OZ</t>
  </si>
  <si>
    <t>3386460109420</t>
  </si>
  <si>
    <t>Urban Hero EDP 4.5ML</t>
  </si>
  <si>
    <t>Jimmy Choo|Urban Hero EDP 4.5ML|4.5ML / 0.15OZ</t>
  </si>
  <si>
    <t>3386460109376</t>
  </si>
  <si>
    <t>Urban Hero EDP 50ML</t>
  </si>
  <si>
    <t>Jimmy Choo|Urban Hero EDP 50ML|50ML / 1.7OZ</t>
  </si>
  <si>
    <t>3386460127066</t>
  </si>
  <si>
    <t>Urban Hero Golden Edition EDP 100ML</t>
  </si>
  <si>
    <t>Jimmy Choo|Urban Hero Golden Edition EDP 100ML|100ML / 3.4OZ</t>
  </si>
  <si>
    <t>3386460127073</t>
  </si>
  <si>
    <t>Urban Hero Golden Edition EDP 50ML</t>
  </si>
  <si>
    <t>Jimmy Choo|Urban Hero Golden Edition EDP 50ML|50ML / 1.7OZ</t>
  </si>
  <si>
    <t>3386460109390</t>
  </si>
  <si>
    <t>Urban Hero Shower Gel  150ML</t>
  </si>
  <si>
    <t>Jimmy Choo|Urban Hero Shower Gel  150ML|150ML / 5OZ</t>
  </si>
  <si>
    <t>3386460025539</t>
  </si>
  <si>
    <t>Woman EDP 4.5ML</t>
  </si>
  <si>
    <t>Jimmy Choo|Woman EDP 4.5ML|4.5ML / 0.15OZ</t>
  </si>
  <si>
    <t>3386460025508</t>
  </si>
  <si>
    <t>Woman EDT 100ML</t>
  </si>
  <si>
    <t>Jimmy Choo|Woman EDT 100ML|100ML / 3.4OZ</t>
  </si>
  <si>
    <t>3386460025522</t>
  </si>
  <si>
    <t>Woman EDT 40ML</t>
  </si>
  <si>
    <t>Jimmy Choo|Woman EDT 40ML|40ML / 1.35OZ</t>
  </si>
  <si>
    <t>3386460025515</t>
  </si>
  <si>
    <t>Woman EDT 60ML</t>
  </si>
  <si>
    <t>Jimmy Choo|Woman EDT 60ML|60ML / 2OZ</t>
  </si>
  <si>
    <t>690251004621</t>
  </si>
  <si>
    <t>Jo Malone</t>
  </si>
  <si>
    <t>154 Cologne 100ML</t>
  </si>
  <si>
    <t>Jo Malone|154 Cologne 100ML|100ML / 3.4OZ</t>
  </si>
  <si>
    <t>690251004614</t>
  </si>
  <si>
    <t>154 Cologne 30ML</t>
  </si>
  <si>
    <t>Jo Malone|154 Cologne 30ML|30ML / 1OZ</t>
  </si>
  <si>
    <t>690251000029</t>
  </si>
  <si>
    <t>Amber &amp; Lavender  Cologne 100ML</t>
  </si>
  <si>
    <t>Jo Malone|Amber &amp; Lavender  Cologne 100ML|100ML / 3.4OZ</t>
  </si>
  <si>
    <t>690251000098</t>
  </si>
  <si>
    <t>Amber &amp; Lavender Cologne 30ML</t>
  </si>
  <si>
    <t>Jo Malone|Amber &amp; Lavender Cologne 30ML|30ML / 1OZ</t>
  </si>
  <si>
    <t>690251047871</t>
  </si>
  <si>
    <t>Basil &amp; Neroli  Body Crème 175ML</t>
  </si>
  <si>
    <t>175ML / 5.9OZ</t>
  </si>
  <si>
    <t>Jo Malone|Basil &amp; Neroli  Body Crème 175ML|175ML / 5.9OZ</t>
  </si>
  <si>
    <t>690251052813</t>
  </si>
  <si>
    <t>Basil &amp; Neroli Body &amp; Hand Wash 250ML</t>
  </si>
  <si>
    <t>Jo Malone|Basil &amp; Neroli Body &amp; Hand Wash 250ML|250ML / 8.45OZ</t>
  </si>
  <si>
    <t>690251047840</t>
  </si>
  <si>
    <t>Basil &amp; Neroli Cologne 100ML</t>
  </si>
  <si>
    <t>Jo Malone|Basil &amp; Neroli Cologne 100ML|100ML / 3.4OZ</t>
  </si>
  <si>
    <t>690251047857</t>
  </si>
  <si>
    <t>Basil &amp; Neroli Cologne 30ML</t>
  </si>
  <si>
    <t>Jo Malone|Basil &amp; Neroli Cologne 30ML|30ML / 1OZ</t>
  </si>
  <si>
    <t>690251046003</t>
  </si>
  <si>
    <t>Black Cedarwood &amp; Juniper Cologne 100ML</t>
  </si>
  <si>
    <t>Jo Malone|Black Cedarwood &amp; Juniper Cologne 100ML|100ML / 3.4OZ</t>
  </si>
  <si>
    <t>690251045983</t>
  </si>
  <si>
    <t>Black Cedarwood &amp; Juniper Cologne 30ML</t>
  </si>
  <si>
    <t>Jo Malone|Black Cedarwood &amp; Juniper Cologne 30ML|30ML / 1OZ</t>
  </si>
  <si>
    <t>690251052820</t>
  </si>
  <si>
    <t>Blackberry &amp; Bay Body &amp; Hand Wash 250ML</t>
  </si>
  <si>
    <t>Jo Malone|Blackberry &amp; Bay Body &amp; Hand Wash 250ML|250ML / 8.45OZ</t>
  </si>
  <si>
    <t>690251040209</t>
  </si>
  <si>
    <t>Blackberry &amp; Bay Body Crème 175ML</t>
  </si>
  <si>
    <t>Jo Malone|Blackberry &amp; Bay Body Crème 175ML|175ML / 5.9OZ</t>
  </si>
  <si>
    <t>690251026104</t>
  </si>
  <si>
    <t>Blackberry &amp; Bay Cologne 100ML</t>
  </si>
  <si>
    <t>Jo Malone|Blackberry &amp; Bay Cologne 100ML|100ML / 3.4OZ</t>
  </si>
  <si>
    <t>690251026098</t>
  </si>
  <si>
    <t>Blackberry &amp; Bay Cologne 30ML</t>
  </si>
  <si>
    <t>Jo Malone|Blackberry &amp; Bay Cologne 30ML|30ML / 1OZ</t>
  </si>
  <si>
    <t>690251071340</t>
  </si>
  <si>
    <t>Bronze Wood &amp; Leather Cologne Intense 100ML</t>
  </si>
  <si>
    <t>Jo Malone|Bronze Wood &amp; Leather Cologne Intense 100ML|100ML / 3.4OZ</t>
  </si>
  <si>
    <t>690251071326</t>
  </si>
  <si>
    <t>Bronze Wood &amp; Leather Cologne Intense 50ML</t>
  </si>
  <si>
    <t>Jo Malone|Bronze Wood &amp; Leather Cologne Intense 50ML|50ML / 1.7OZ</t>
  </si>
  <si>
    <t>690251093816</t>
  </si>
  <si>
    <t>Cypress &amp; Grapevine Cologne Intense 100ML</t>
  </si>
  <si>
    <t>Jo Malone|Cypress &amp; Grapevine Cologne Intense 100ML|100ML / 3.4OZ</t>
  </si>
  <si>
    <t>690251093786</t>
  </si>
  <si>
    <t>Cypress &amp; Grapevine Cologne Intense 50ML</t>
  </si>
  <si>
    <t>Jo Malone|Cypress &amp; Grapevine Cologne Intense 50ML|50ML / 1.7OZ</t>
  </si>
  <si>
    <t>690251022502</t>
  </si>
  <si>
    <t>Dark Amber &amp; Ginger Lily Cologne Intense 100ML</t>
  </si>
  <si>
    <t>Jo Malone|Dark Amber &amp; Ginger Lily Cologne Intense 100ML|100ML / 3.4OZ</t>
  </si>
  <si>
    <t>690251045778</t>
  </si>
  <si>
    <t>Dark Amber &amp; Ginger Lily Cologne Intense 50ML</t>
  </si>
  <si>
    <t>Jo Malone|Dark Amber &amp; Ginger Lily Cologne Intense 50ML|50ML / 1.7OZ</t>
  </si>
  <si>
    <t>690251027835</t>
  </si>
  <si>
    <t>Earl Grey &amp; Cucumber Cologne 100ML</t>
  </si>
  <si>
    <t>Jo Malone|Earl Grey &amp; Cucumber Cologne 100ML|100ML / 3.4OZ</t>
  </si>
  <si>
    <t>690251020669</t>
  </si>
  <si>
    <t>Earl Grey &amp; Cucumber Cologne 30ML</t>
  </si>
  <si>
    <t>Jo Malone|Earl Grey &amp; Cucumber Cologne 30ML|30ML / 1OZ</t>
  </si>
  <si>
    <t>690251057016</t>
  </si>
  <si>
    <t>English Oak &amp; Hazelnut Cologne 100ML</t>
  </si>
  <si>
    <t>Jo Malone|English Oak &amp; Hazelnut Cologne 100ML|100ML / 3.4OZ</t>
  </si>
  <si>
    <t>690251057009</t>
  </si>
  <si>
    <t>English Oak &amp; Hazelnut Cologne 30ML</t>
  </si>
  <si>
    <t>Jo Malone|English Oak &amp; Hazelnut Cologne 30ML|30ML / 1OZ</t>
  </si>
  <si>
    <t>690251052837</t>
  </si>
  <si>
    <t>English Pear &amp; Freesia  Body &amp; Hand Wash 250ML</t>
  </si>
  <si>
    <t>Jo Malone|English Pear &amp; Freesia  Body &amp; Hand Wash 250ML|250ML / 8.45OZ</t>
  </si>
  <si>
    <t>690251040223</t>
  </si>
  <si>
    <t>English Pear &amp; Freesia  Body Crème 175ML</t>
  </si>
  <si>
    <t>Jo Malone|English Pear &amp; Freesia  Body Crème 175ML|175ML / 5.9OZ</t>
  </si>
  <si>
    <t>690251019113</t>
  </si>
  <si>
    <t>English Pear &amp; Freesia  Cologne 100ML</t>
  </si>
  <si>
    <t>Jo Malone|English Pear &amp; Freesia  Cologne 100ML|100ML / 3.4OZ</t>
  </si>
  <si>
    <t>690251040377</t>
  </si>
  <si>
    <t>English Pear &amp; Freesia Body &amp; Hand Lotion 250ML</t>
  </si>
  <si>
    <t>Jo Malone|English Pear &amp; Freesia Body &amp; Hand Lotion 250ML|250ML / 8.45OZ</t>
  </si>
  <si>
    <t>690251019090</t>
  </si>
  <si>
    <t>English Pear &amp; Freesia Cologne 30ML</t>
  </si>
  <si>
    <t>Jo Malone|English Pear &amp; Freesia Cologne 30ML|30ML / 1OZ</t>
  </si>
  <si>
    <t>690251093670</t>
  </si>
  <si>
    <t>Fig &amp; Lotus Flower Cologne 100ML</t>
  </si>
  <si>
    <t>Jo Malone|Fig &amp; Lotus Flower Cologne 100ML|100ML / 3.4OZ</t>
  </si>
  <si>
    <t>690251093618</t>
  </si>
  <si>
    <t>Fig &amp; Lotus Flower Cologne 30ML</t>
  </si>
  <si>
    <t>Jo Malone|Fig &amp; Lotus Flower Cologne 30ML|30ML / 1OZ</t>
  </si>
  <si>
    <t>690251056231</t>
  </si>
  <si>
    <t>Gardenia &amp; Oud Cologne Absolu 100ML</t>
  </si>
  <si>
    <t>Jo Malone|Gardenia &amp; Oud Cologne Absolu 100ML|100ML / 3.4OZ</t>
  </si>
  <si>
    <t>690251000111</t>
  </si>
  <si>
    <t>Grapefruit Cologne 100ML</t>
  </si>
  <si>
    <t>Jo Malone|Grapefruit Cologne 100ML|100ML / 3.4OZ</t>
  </si>
  <si>
    <t>690251000104</t>
  </si>
  <si>
    <t>Grapefruit Cologne 30ML</t>
  </si>
  <si>
    <t>Jo Malone|Grapefruit Cologne 30ML|30ML / 1OZ</t>
  </si>
  <si>
    <t>690251063284</t>
  </si>
  <si>
    <t>Honeysuckle &amp; Davana Cologne 100ML</t>
  </si>
  <si>
    <t>Jo Malone|Honeysuckle &amp; Davana Cologne 100ML|100ML / 3.4OZ</t>
  </si>
  <si>
    <t>690251063260</t>
  </si>
  <si>
    <t>Honeysuckle &amp; Davana Cologne 30ML</t>
  </si>
  <si>
    <t>Jo Malone|Honeysuckle &amp; Davana Cologne 30ML|30ML / 1OZ</t>
  </si>
  <si>
    <t>690251059225</t>
  </si>
  <si>
    <t>Jasmin Sambac &amp; Marigold Cologne Intense 100ML</t>
  </si>
  <si>
    <t>Jo Malone|Jasmin Sambac &amp; Marigold Cologne Intense 100ML|100ML / 3.4OZ</t>
  </si>
  <si>
    <t>690251059218</t>
  </si>
  <si>
    <t>Jasmine Sambac &amp; Marigold Cologne Intense 50ML</t>
  </si>
  <si>
    <t>Jo Malone|Jasmine Sambac &amp; Marigold Cologne Intense 50ML|50ML / 1.7OZ</t>
  </si>
  <si>
    <t>690251038589</t>
  </si>
  <si>
    <t>Lime Basil &amp; Mandarin Body &amp; Hand Lotion 100ML</t>
  </si>
  <si>
    <t>Jo Malone|Lime Basil &amp; Mandarin Body &amp; Hand Lotion 100ML|100ML / 3.4OZ</t>
  </si>
  <si>
    <t>690251038596</t>
  </si>
  <si>
    <t>Lime Basil &amp; Mandarin Body &amp; Hand Lotion 250ML</t>
  </si>
  <si>
    <t>Jo Malone|Lime Basil &amp; Mandarin Body &amp; Hand Lotion 250ML|250ML / 8.45OZ</t>
  </si>
  <si>
    <t>690251058037</t>
  </si>
  <si>
    <t>Lime Basil &amp; Mandarin Body &amp; Hand Wash 100ML</t>
  </si>
  <si>
    <t>Jo Malone|Lime Basil &amp; Mandarin Body &amp; Hand Wash 100ML|100ML / 3.4OZ</t>
  </si>
  <si>
    <t>690251052868</t>
  </si>
  <si>
    <t>Lime Basil &amp; Mandarin Body &amp; Hand Wash 250ML</t>
  </si>
  <si>
    <t>Jo Malone|Lime Basil &amp; Mandarin Body &amp; Hand Wash 250ML|250ML / 8.45OZ</t>
  </si>
  <si>
    <t>690251038626</t>
  </si>
  <si>
    <t>Lime Basil &amp; Mandarin Body Crème 175ML</t>
  </si>
  <si>
    <t>Jo Malone|Lime Basil &amp; Mandarin Body Crème 175ML|175ML / 5.9OZ</t>
  </si>
  <si>
    <t>690251000043</t>
  </si>
  <si>
    <t>Lime Basil &amp; Mandarin Cologne 100ML</t>
  </si>
  <si>
    <t>Jo Malone|Lime Basil &amp; Mandarin Cologne 100ML|100ML / 3.4OZ</t>
  </si>
  <si>
    <t>690251000036</t>
  </si>
  <si>
    <t>Lime Basil &amp; Mandarin Cologne 30ML</t>
  </si>
  <si>
    <t>Jo Malone|Lime Basil &amp; Mandarin Cologne 30ML|30ML / 1OZ</t>
  </si>
  <si>
    <t>690251051113</t>
  </si>
  <si>
    <t>Lime Basil &amp; Mandarin Soap 100GR</t>
  </si>
  <si>
    <t>Jo Malone|Lime Basil &amp; Mandarin Soap 100GR|100GR</t>
  </si>
  <si>
    <t>690251052875</t>
  </si>
  <si>
    <t>Mimosa &amp; Cardamom Body &amp; Hand Wash 250ML</t>
  </si>
  <si>
    <t>Jo Malone|Mimosa &amp; Cardamom Body &amp; Hand Wash 250ML|250ML / 8.45OZ</t>
  </si>
  <si>
    <t>690251042340</t>
  </si>
  <si>
    <t>Mimosa &amp; Cardamom Body Crème 175ML</t>
  </si>
  <si>
    <t>Jo Malone|Mimosa &amp; Cardamom Body Crème 175ML|175ML / 5.9OZ</t>
  </si>
  <si>
    <t>690251042319</t>
  </si>
  <si>
    <t>Mimosa &amp; Cardamom Cologne 100ML</t>
  </si>
  <si>
    <t>Jo Malone|Mimosa &amp; Cardamom Cologne 100ML|100ML / 3.4OZ</t>
  </si>
  <si>
    <t>690251042302</t>
  </si>
  <si>
    <t>Mimosa &amp; Cardamom Cologne 30ML</t>
  </si>
  <si>
    <t>Jo Malone|Mimosa &amp; Cardamom Cologne 30ML|30ML / 1OZ</t>
  </si>
  <si>
    <t>690251071944</t>
  </si>
  <si>
    <t>Myrrh &amp; Tonka Body Crème 175ML</t>
  </si>
  <si>
    <t>Jo Malone|Myrrh &amp; Tonka Body Crème 175ML|175ML / 5.9OZ</t>
  </si>
  <si>
    <t>690251047338</t>
  </si>
  <si>
    <t>Myrrh &amp; Tonka Cologne Intense 100ML</t>
  </si>
  <si>
    <t>Jo Malone|Myrrh &amp; Tonka Cologne Intense 100ML|100ML / 3.4OZ</t>
  </si>
  <si>
    <t>690251047345</t>
  </si>
  <si>
    <t>Myrrh &amp; Tonka Cologne Intense 50ML</t>
  </si>
  <si>
    <t>Jo Malone|Myrrh &amp; Tonka Cologne Intense 50ML|50ML / 1.7OZ</t>
  </si>
  <si>
    <t>690251058662</t>
  </si>
  <si>
    <t>Myrrh &amp; Tonka Shower Oil 250ML</t>
  </si>
  <si>
    <t>Jo Malone|Myrrh &amp; Tonka Shower Oil 250ML|250ML / 8.45OZ</t>
  </si>
  <si>
    <t>690251009015</t>
  </si>
  <si>
    <t>Nectarine Blossom &amp; Honey Cologne 100ML</t>
  </si>
  <si>
    <t>Jo Malone|Nectarine Blossom &amp; Honey Cologne 100ML|100ML / 3.4OZ</t>
  </si>
  <si>
    <t>690251009008</t>
  </si>
  <si>
    <t>Nectarine Blossom &amp; Honey Cologne 30ML</t>
  </si>
  <si>
    <t>Jo Malone|Nectarine Blossom &amp; Honey Cologne 30ML|30ML / 1OZ</t>
  </si>
  <si>
    <t>690251006496</t>
  </si>
  <si>
    <t>Orange Blossom  Cologne 100ML</t>
  </si>
  <si>
    <t>Jo Malone|Orange Blossom  Cologne 100ML|100ML / 3.4OZ</t>
  </si>
  <si>
    <t>690251006564</t>
  </si>
  <si>
    <t>Orange Blossom  Cologne 30ML</t>
  </si>
  <si>
    <t>Jo Malone|Orange Blossom  Cologne 30ML|30ML / 1OZ</t>
  </si>
  <si>
    <t>690251045792</t>
  </si>
  <si>
    <t>Oud &amp; Bergamot  Cologne Intense 50ML</t>
  </si>
  <si>
    <t>Jo Malone|Oud &amp; Bergamot  Cologne Intense 50ML|50ML / 1.7OZ</t>
  </si>
  <si>
    <t>690251019908</t>
  </si>
  <si>
    <t>Oud &amp; Bergamot Cologne Intense 100ML</t>
  </si>
  <si>
    <t>Jo Malone|Oud &amp; Bergamot Cologne Intense 100ML|100ML / 3.4OZ</t>
  </si>
  <si>
    <t>690251052905</t>
  </si>
  <si>
    <t>Peony &amp; Blush Suede Body &amp; Hand Wash 250ML</t>
  </si>
  <si>
    <t>Jo Malone|Peony &amp; Blush Suede Body &amp; Hand Wash 250ML|250ML / 8.45OZ</t>
  </si>
  <si>
    <t>690251040285</t>
  </si>
  <si>
    <t>Peony &amp; Blush Suede Body Crème 175ML</t>
  </si>
  <si>
    <t>Jo Malone|Peony &amp; Blush Suede Body Crème 175ML|175ML / 5.9OZ</t>
  </si>
  <si>
    <t>690251028412</t>
  </si>
  <si>
    <t>Peony &amp; Blush Suede Cologne 100ML</t>
  </si>
  <si>
    <t>Jo Malone|Peony &amp; Blush Suede Cologne 100ML|100ML / 3.4OZ</t>
  </si>
  <si>
    <t>690251028405</t>
  </si>
  <si>
    <t>Peony &amp; Blush Suede Cologne 30ML</t>
  </si>
  <si>
    <t>Jo Malone|Peony &amp; Blush Suede Cologne 30ML|30ML / 1OZ</t>
  </si>
  <si>
    <t>690251009459</t>
  </si>
  <si>
    <t>Pomegranate Noir  Cologne 100ML</t>
  </si>
  <si>
    <t>Jo Malone|Pomegranate Noir  Cologne 100ML|100ML / 3.4OZ</t>
  </si>
  <si>
    <t>690251052912</t>
  </si>
  <si>
    <t>Pomegranate Noir Body &amp; Hand Wash 250ML</t>
  </si>
  <si>
    <t>Jo Malone|Pomegranate Noir Body &amp; Hand Wash 250ML|250ML / 8.45OZ</t>
  </si>
  <si>
    <t>690251040292</t>
  </si>
  <si>
    <t>Pomegranate Noir Body Crème 175ML</t>
  </si>
  <si>
    <t>Jo Malone|Pomegranate Noir Body Crème 175ML|175ML / 5.9OZ</t>
  </si>
  <si>
    <t>690251009435</t>
  </si>
  <si>
    <t>Pomegranate Noir Cologne 30ML</t>
  </si>
  <si>
    <t>Jo Malone|Pomegranate Noir Cologne 30ML|30ML / 1OZ</t>
  </si>
  <si>
    <t>690251082780</t>
  </si>
  <si>
    <t>Poppy &amp; Barley Cologne 100ML</t>
  </si>
  <si>
    <t>Jo Malone|Poppy &amp; Barley Cologne 100ML|100ML / 3.4OZ</t>
  </si>
  <si>
    <t>690251082803</t>
  </si>
  <si>
    <t>Poppy &amp; Barley Cologne 30ML</t>
  </si>
  <si>
    <t>Jo Malone|Poppy &amp; Barley Cologne 30ML|30ML / 1OZ</t>
  </si>
  <si>
    <t>690251002283</t>
  </si>
  <si>
    <t>Red Roses Cologne 100ML</t>
  </si>
  <si>
    <t>Jo Malone|Red Roses Cologne 100ML|100ML / 3.4OZ</t>
  </si>
  <si>
    <t>690251002245</t>
  </si>
  <si>
    <t>Red Roses Cologne 30ML</t>
  </si>
  <si>
    <t>Jo Malone|Red Roses Cologne 30ML|30ML / 1OZ</t>
  </si>
  <si>
    <t>690251051144</t>
  </si>
  <si>
    <t>Red Roses Soap 100GR</t>
  </si>
  <si>
    <t>Jo Malone|Red Roses Soap 100GR|100GR</t>
  </si>
  <si>
    <t>690251056217</t>
  </si>
  <si>
    <t>Rose &amp; White Musk Cologne Absolu 100ML</t>
  </si>
  <si>
    <t>Jo Malone|Rose &amp; White Musk Cologne Absolu 100ML|100ML / 3.4OZ</t>
  </si>
  <si>
    <t>690251032907</t>
  </si>
  <si>
    <t>Tuberose Angelica Cologne Intense 100ML</t>
  </si>
  <si>
    <t>Jo Malone|Tuberose Angelica Cologne Intense 100ML|100ML / 3.4OZ</t>
  </si>
  <si>
    <t>690251045815</t>
  </si>
  <si>
    <t>Tuberose Angelica Cologne Intense 50ML</t>
  </si>
  <si>
    <t>Jo Malone|Tuberose Angelica Cologne Intense 50ML|50ML / 1.7OZ</t>
  </si>
  <si>
    <t>690251045822</t>
  </si>
  <si>
    <t>Velvet Rose &amp; Oud  Cologne Intense 50ML</t>
  </si>
  <si>
    <t>Jo Malone|Velvet Rose &amp; Oud  Cologne Intense 50ML|50ML / 1.7OZ</t>
  </si>
  <si>
    <t>690251044511</t>
  </si>
  <si>
    <t>Velvet Rose &amp; Oud Body Crème 175ML</t>
  </si>
  <si>
    <t>Jo Malone|Velvet Rose &amp; Oud Body Crème 175ML|175ML / 5.9OZ</t>
  </si>
  <si>
    <t>690251026074</t>
  </si>
  <si>
    <t>Velvet Rose &amp; Oud Cologne Intense 100ML</t>
  </si>
  <si>
    <t>Jo Malone|Velvet Rose &amp; Oud Cologne Intense 100ML|100ML / 3.4OZ</t>
  </si>
  <si>
    <t>690251058655</t>
  </si>
  <si>
    <t>Velvet Rose &amp; Oud Shower Oil 250ML</t>
  </si>
  <si>
    <t>Jo Malone|Velvet Rose &amp; Oud Shower Oil 250ML|250ML / 8.45OZ</t>
  </si>
  <si>
    <t>690251077793</t>
  </si>
  <si>
    <t>Vetiver &amp; Golden Vanilla Cologne Intense 100ML</t>
  </si>
  <si>
    <t>Jo Malone|Vetiver &amp; Golden Vanilla Cologne Intense 100ML|100ML / 3.4OZ</t>
  </si>
  <si>
    <t>690251077779</t>
  </si>
  <si>
    <t>Vetiver &amp; Golden Vanilla Cologne Intense 50ML</t>
  </si>
  <si>
    <t>Jo Malone|Vetiver &amp; Golden Vanilla Cologne Intense 50ML|50ML / 1.7OZ</t>
  </si>
  <si>
    <t>690251056224</t>
  </si>
  <si>
    <t>Violet &amp; Amber Cologne Absolu 100ML</t>
  </si>
  <si>
    <t>Jo Malone|Violet &amp; Amber Cologne Absolu 100ML|100ML / 3.4OZ</t>
  </si>
  <si>
    <t>690251021734</t>
  </si>
  <si>
    <t>Wild Bluebell  Cologne 100ML</t>
  </si>
  <si>
    <t>Jo Malone|Wild Bluebell  Cologne 100ML|100ML / 3.4OZ</t>
  </si>
  <si>
    <t>690251021741</t>
  </si>
  <si>
    <t>Wild Bluebell  Cologne 30ML</t>
  </si>
  <si>
    <t>Jo Malone|Wild Bluebell  Cologne 30ML|30ML / 1OZ</t>
  </si>
  <si>
    <t>690251052943</t>
  </si>
  <si>
    <t>Wood Sage &amp; Sea Salt Body &amp; Hand Wash 250ML</t>
  </si>
  <si>
    <t>Jo Malone|Wood Sage &amp; Sea Salt Body &amp; Hand Wash 250ML|250ML / 8.45OZ</t>
  </si>
  <si>
    <t>690251040339</t>
  </si>
  <si>
    <t>Wood Sage &amp; Sea Salt Body Crème 175ML</t>
  </si>
  <si>
    <t>Jo Malone|Wood Sage &amp; Sea Salt Body Crème 175ML|175ML / 5.9OZ</t>
  </si>
  <si>
    <t>690251033713</t>
  </si>
  <si>
    <t>Wood Sage &amp; Sea Salt Cologne 100ML</t>
  </si>
  <si>
    <t>Jo Malone|Wood Sage &amp; Sea Salt Cologne 100ML|100ML / 3.4OZ</t>
  </si>
  <si>
    <t>690251033720</t>
  </si>
  <si>
    <t>Wood Sage &amp; Sea Salt Cologne 30ML</t>
  </si>
  <si>
    <t>Jo Malone|Wood Sage &amp; Sea Salt Cologne 30ML|30ML / 1OZ</t>
  </si>
  <si>
    <t>719346629379</t>
  </si>
  <si>
    <t>John Varvatos</t>
  </si>
  <si>
    <t>Artisan Blu EDT 125ML</t>
  </si>
  <si>
    <t>John Varvatos|Artisan Blu EDT 125ML|125ML / 4.2OZ</t>
  </si>
  <si>
    <t>873824001184</t>
  </si>
  <si>
    <t>Artisan EDT 125ML</t>
  </si>
  <si>
    <t>John Varvatos|Artisan EDT 125ML|125ML / 4.2OZ</t>
  </si>
  <si>
    <t>3414200640015</t>
  </si>
  <si>
    <t>Joop</t>
  </si>
  <si>
    <t>Jump! EDT 100ML</t>
  </si>
  <si>
    <t>Joop|Jump! EDT 100ML|100ML / 3.4OZ</t>
  </si>
  <si>
    <t>719346186551</t>
  </si>
  <si>
    <t>Juicy Couture</t>
  </si>
  <si>
    <t>Viva La Juicy Gold Couture EDP 100ML</t>
  </si>
  <si>
    <t>Juicy Couture|Viva La Juicy Gold Couture EDP 100ML|100ML / 3.4OZ</t>
  </si>
  <si>
    <t>98691047718</t>
  </si>
  <si>
    <t>Viva La Juicy EDP 100ML</t>
  </si>
  <si>
    <t>Juicy Couture|Viva La Juicy EDP 100ML|100ML / 3.4OZ</t>
  </si>
  <si>
    <t>3760022731623</t>
  </si>
  <si>
    <t>Juliette Has A Gun</t>
  </si>
  <si>
    <t>A Gift Set NOT 100+7.5ML+Hand Cream 30ML Gift Set</t>
  </si>
  <si>
    <t>Juliette Has A Gun|A Gift Set NOT 100+7.5ML+Hand Cream 30ML Gift Set|</t>
  </si>
  <si>
    <t>3760022731357</t>
  </si>
  <si>
    <t>A Perfume Hand Cream NOT 30ML</t>
  </si>
  <si>
    <t>Juliette Has A Gun|A Perfume Hand Cream NOT 30ML|30ML / 1OZ</t>
  </si>
  <si>
    <t>3770000002669</t>
  </si>
  <si>
    <t>Another Oud EDP 100ML</t>
  </si>
  <si>
    <t>Juliette Has A Gun|Another Oud EDP 100ML|100ML / 3.4OZ</t>
  </si>
  <si>
    <t>3770000002904</t>
  </si>
  <si>
    <t>Anyway EDP 100ML</t>
  </si>
  <si>
    <t>Juliette Has A Gun|Anyway EDP 100ML|100ML / 3.4OZ</t>
  </si>
  <si>
    <t>3770000002911</t>
  </si>
  <si>
    <t>Anyway EDP 50ML</t>
  </si>
  <si>
    <t>Juliette Has A Gun|Anyway EDP 50ML|50ML / 1.7OZ</t>
  </si>
  <si>
    <t>3760022731722</t>
  </si>
  <si>
    <t>Box Incl Musc Invisible Discovery Box</t>
  </si>
  <si>
    <t>Juliette Has A Gun|Box Incl Musc Invisible Discovery Box|</t>
  </si>
  <si>
    <t>3770000002744</t>
  </si>
  <si>
    <t>Citizen Queen EDP 100ML</t>
  </si>
  <si>
    <t>Juliette Has A Gun|Citizen Queen EDP 100ML|100ML / 3.4OZ</t>
  </si>
  <si>
    <t>3770000002553</t>
  </si>
  <si>
    <t>Gentle Woman EDP 50ML</t>
  </si>
  <si>
    <t>Juliette Has A Gun|Gentle Woman EDP 50ML|50ML / 1.7OZ</t>
  </si>
  <si>
    <t>3770000002546</t>
  </si>
  <si>
    <t>Gentlewoman EDP 100ML</t>
  </si>
  <si>
    <t>Juliette Has A Gun|Gentlewoman EDP 100ML|100ML / 3.4OZ</t>
  </si>
  <si>
    <t>3760022731326</t>
  </si>
  <si>
    <t>In The Mood For Oud EDP 75ML</t>
  </si>
  <si>
    <t>Juliette Has A Gun|In The Mood For Oud EDP 75ML|75ML / 2.5OZ</t>
  </si>
  <si>
    <t>3760022730213</t>
  </si>
  <si>
    <t>Into The Void EDP 75ML</t>
  </si>
  <si>
    <t>Juliette Has A Gun|Into The Void EDP 75ML|75ML / 2.5OZ</t>
  </si>
  <si>
    <t>3770000002683</t>
  </si>
  <si>
    <t>Lady Vengeance EDP 100ML</t>
  </si>
  <si>
    <t>Juliette Has A Gun|Lady Vengeance EDP 100ML|100ML / 3.4OZ</t>
  </si>
  <si>
    <t>3770000002690</t>
  </si>
  <si>
    <t>Lady Vengeance EDP 50ML</t>
  </si>
  <si>
    <t>Juliette Has A Gun|Lady Vengeance EDP 50ML|50ML / 1.7OZ</t>
  </si>
  <si>
    <t>3760022730138</t>
  </si>
  <si>
    <t>Lady Vengeance EDP 7.5ML</t>
  </si>
  <si>
    <t>Juliette Has A Gun|Lady Vengeance EDP 7.5ML|7.5ML / 0.25OZ</t>
  </si>
  <si>
    <t>3760022731753</t>
  </si>
  <si>
    <t>Lipstick Fever EDP 100ML</t>
  </si>
  <si>
    <t>Juliette Has A Gun|Lipstick Fever EDP 100ML|100ML / 3.4OZ</t>
  </si>
  <si>
    <t>3760022731760</t>
  </si>
  <si>
    <t>Lipstick Fever EDP 50ML</t>
  </si>
  <si>
    <t>Juliette Has A Gun|Lipstick Fever EDP 50ML|50ML / 1.7OZ</t>
  </si>
  <si>
    <t>3760022730770</t>
  </si>
  <si>
    <t>Liquid Illusion EDP 75ML</t>
  </si>
  <si>
    <t>Juliette Has A Gun|Liquid Illusion EDP 75ML|75ML / 2.5OZ</t>
  </si>
  <si>
    <t>3760022731746</t>
  </si>
  <si>
    <t>Luxury Collection Discovery Box</t>
  </si>
  <si>
    <t>Juliette Has A Gun|Luxury Collection Discovery Box|</t>
  </si>
  <si>
    <t>3770000002874</t>
  </si>
  <si>
    <t>Mad Madame EDP 100ML</t>
  </si>
  <si>
    <t>Juliette Has A Gun|Mad Madame EDP 100ML|100ML / 3.4OZ</t>
  </si>
  <si>
    <t>3760022730381</t>
  </si>
  <si>
    <t>Metal Chypre EDP 75ML</t>
  </si>
  <si>
    <t>Juliette Has A Gun|Metal Chypre EDP 75ML|75ML / 2.5OZ</t>
  </si>
  <si>
    <t>3770000002829</t>
  </si>
  <si>
    <t>Midnight EDP 100ML</t>
  </si>
  <si>
    <t>Juliette Has A Gun|Midnight EDP 100ML|100ML / 3.4OZ</t>
  </si>
  <si>
    <t>3770000002713</t>
  </si>
  <si>
    <t>Miss Charming EDP 100ML</t>
  </si>
  <si>
    <t>Juliette Has A Gun|Miss Charming EDP 100ML|100ML / 3.4OZ</t>
  </si>
  <si>
    <t>3770000002720</t>
  </si>
  <si>
    <t>Miss Charming EDP 50ML</t>
  </si>
  <si>
    <t>Juliette Has A Gun|Miss Charming EDP 50ML|50ML / 1.7OZ</t>
  </si>
  <si>
    <t>3760022730251</t>
  </si>
  <si>
    <t>Mmmm… EDP 100ML</t>
  </si>
  <si>
    <t>Juliette Has A Gun|Mmmm… EDP 100ML|100ML / 3.4OZ</t>
  </si>
  <si>
    <t>3760022730268</t>
  </si>
  <si>
    <t>Mmmm… EDP 50ML</t>
  </si>
  <si>
    <t>Juliette Has A Gun|Mmmm… EDP 50ML|50ML / 1.7OZ</t>
  </si>
  <si>
    <t>3760022730299</t>
  </si>
  <si>
    <t>Mmmm… EDP 7.5ML</t>
  </si>
  <si>
    <t>Juliette Has A Gun|Mmmm… EDP 7.5ML|7.5ML / 0.25OZ</t>
  </si>
  <si>
    <t>3770000002508</t>
  </si>
  <si>
    <t>Moon Dance EDP 75ML</t>
  </si>
  <si>
    <t>Juliette Has A Gun|Moon Dance EDP 75ML|75ML / 2.5OZ</t>
  </si>
  <si>
    <t>3760022730664</t>
  </si>
  <si>
    <t>Moscow Mule EDP 100ML</t>
  </si>
  <si>
    <t>Juliette Has A Gun|Moscow Mule EDP 100ML|100ML / 3.4OZ</t>
  </si>
  <si>
    <t>3760022730671</t>
  </si>
  <si>
    <t>Moscow Mule EDP 50ML</t>
  </si>
  <si>
    <t>Juliette Has A Gun|Moscow Mule EDP 50ML|50ML / 1.7OZ</t>
  </si>
  <si>
    <t>3760022730718</t>
  </si>
  <si>
    <t>Moscow Mule EDP 7.5ML</t>
  </si>
  <si>
    <t>Juliette Has A Gun|Moscow Mule EDP 7.5ML|7.5ML / 0.25OZ</t>
  </si>
  <si>
    <t>3760022731814</t>
  </si>
  <si>
    <t>Musc Invisible EDP 100ML</t>
  </si>
  <si>
    <t>Juliette Has A Gun|Musc Invisible EDP 100ML|100ML / 3.4OZ</t>
  </si>
  <si>
    <t>3760022731838</t>
  </si>
  <si>
    <t>Musc Invisible EDP 50ML</t>
  </si>
  <si>
    <t>Juliette Has A Gun|Musc Invisible EDP 50ML|50ML / 1.7OZ</t>
  </si>
  <si>
    <t>3760022731845</t>
  </si>
  <si>
    <t>Musc Invisible EDP 7.5ML</t>
  </si>
  <si>
    <t>Juliette Has A Gun|Musc Invisible EDP 7.5ML|7.5ML / 0.25OZ</t>
  </si>
  <si>
    <t>3770000002775</t>
  </si>
  <si>
    <t>Not A Perfume EDP 100ML</t>
  </si>
  <si>
    <t>Juliette Has A Gun|Not A Perfume EDP 100ML|100ML / 3.4OZ</t>
  </si>
  <si>
    <t>3770000002782</t>
  </si>
  <si>
    <t>Not A Perfume EDP 50ML</t>
  </si>
  <si>
    <t>Juliette Has A Gun|Not A Perfume EDP 50ML|50ML / 1.7OZ</t>
  </si>
  <si>
    <t>3760022730121</t>
  </si>
  <si>
    <t>Not A Perfume EDP 7.5ML</t>
  </si>
  <si>
    <t>Juliette Has A Gun|Not A Perfume EDP 7.5ML|7.5ML / 0.25OZ</t>
  </si>
  <si>
    <t>3760022731364</t>
  </si>
  <si>
    <t>Not A Perfume Hair &amp; Body Mist 75ML</t>
  </si>
  <si>
    <t>Juliette Has A Gun|Not A Perfume Hair &amp; Body Mist 75ML|75ML / 2.5OZ</t>
  </si>
  <si>
    <t>3760022731432</t>
  </si>
  <si>
    <t>Not Superdose EDP 100ML</t>
  </si>
  <si>
    <t>Juliette Has A Gun|Not Superdose EDP 100ML|100ML / 3.4OZ</t>
  </si>
  <si>
    <t>3770000002492</t>
  </si>
  <si>
    <t>Oil Fiction EDP 75ML</t>
  </si>
  <si>
    <t>Juliette Has A Gun|Oil Fiction EDP 75ML|75ML / 2.5OZ</t>
  </si>
  <si>
    <t>3770000002843</t>
  </si>
  <si>
    <t>Romantina EDP 100ML</t>
  </si>
  <si>
    <t>Juliette Has A Gun|Romantina EDP 100ML|100ML / 3.4OZ</t>
  </si>
  <si>
    <t>3770000002850</t>
  </si>
  <si>
    <t>Romantina EDP 50ML</t>
  </si>
  <si>
    <t>Juliette Has A Gun|Romantina EDP 50ML|50ML / 1.7OZ</t>
  </si>
  <si>
    <t>3760022730466</t>
  </si>
  <si>
    <t>Sunny Side Up EDP 100ML</t>
  </si>
  <si>
    <t>Juliette Has A Gun|Sunny Side Up EDP 100ML|100ML / 3.4OZ</t>
  </si>
  <si>
    <t>3760022730473</t>
  </si>
  <si>
    <t>Sunny Side Up EDP 50ML</t>
  </si>
  <si>
    <t>Juliette Has A Gun|Sunny Side Up EDP 50ML|50ML / 1.7OZ</t>
  </si>
  <si>
    <t>3760022730480</t>
  </si>
  <si>
    <t>Sunny Side Up EDP 7.5ML</t>
  </si>
  <si>
    <t>Juliette Has A Gun|Sunny Side Up EDP 7.5ML|7.5ML / 0.25OZ</t>
  </si>
  <si>
    <t>3770000002003</t>
  </si>
  <si>
    <t>Superdose EDP 7.5ML</t>
  </si>
  <si>
    <t>Juliette Has A Gun|Superdose EDP 7.5ML|7.5ML / 0.25OZ</t>
  </si>
  <si>
    <t>3760022731739</t>
  </si>
  <si>
    <t>Travel Set Incl Lipstick Fever TRIO</t>
  </si>
  <si>
    <t>Juliette Has A Gun|Travel Set Incl Lipstick Fever TRIO|7.5ML / 0.25OZ</t>
  </si>
  <si>
    <t>3760022731180</t>
  </si>
  <si>
    <t>Vanilla Vibes EDP 100ML</t>
  </si>
  <si>
    <t>Juliette Has A Gun|Vanilla Vibes EDP 100ML|100ML / 3.4OZ</t>
  </si>
  <si>
    <t>3760022731197</t>
  </si>
  <si>
    <t>Vanilla Vibes EDP 50ML</t>
  </si>
  <si>
    <t>Juliette Has A Gun|Vanilla Vibes EDP 50ML|50ML / 1.7OZ</t>
  </si>
  <si>
    <t>3760022731203</t>
  </si>
  <si>
    <t>Vanilla Vibes EDP 7.5ML</t>
  </si>
  <si>
    <t>Juliette Has A Gun|Vanilla Vibes EDP 7.5ML|7.5ML / 0.25OZ</t>
  </si>
  <si>
    <t>3770000002805</t>
  </si>
  <si>
    <t>Vengeance Extreme EDP 100ML</t>
  </si>
  <si>
    <t>Juliette Has A Gun|Vengeance Extreme EDP 100ML|100ML / 3.4OZ</t>
  </si>
  <si>
    <t>3760022730022</t>
  </si>
  <si>
    <t>White Spirit EDP 75ML</t>
  </si>
  <si>
    <t>Juliette Has A Gun|White Spirit EDP 75ML|75ML / 2.5OZ</t>
  </si>
  <si>
    <t>3386460124867</t>
  </si>
  <si>
    <t>Karl Lagerfeld</t>
  </si>
  <si>
    <t>Bois d'Ambre EDT 100ML</t>
  </si>
  <si>
    <t>Karl Lagerfeld|Bois d'Ambre EDT 100ML|100ML / 3.4OZ</t>
  </si>
  <si>
    <t>3386460124874</t>
  </si>
  <si>
    <t>Bois d'Ambre EDT 50ML</t>
  </si>
  <si>
    <t>Karl Lagerfeld|Bois d'Ambre EDT 50ML|50ML / 1.7OZ</t>
  </si>
  <si>
    <t>3386460087322</t>
  </si>
  <si>
    <t>Bois De Vetiver EDT Miniature 2ML</t>
  </si>
  <si>
    <t>Karl Lagerfeld|Bois De Vetiver EDT Miniature 2ML|2ML / 0.06OZ</t>
  </si>
  <si>
    <t>3386460101837</t>
  </si>
  <si>
    <t>Bois de Yuzu EDT 100ML</t>
  </si>
  <si>
    <t>Karl Lagerfeld|Bois de Yuzu EDT 100ML|100ML / 3.4OZ</t>
  </si>
  <si>
    <t>3386460101844</t>
  </si>
  <si>
    <t>Bois de Yuzu EDT 50ML</t>
  </si>
  <si>
    <t>Karl Lagerfeld|Bois de Yuzu EDT 50ML|50ML / 1.7OZ</t>
  </si>
  <si>
    <t>3386460101899</t>
  </si>
  <si>
    <t>Bois De Yuzu EDT Mini 2ML</t>
  </si>
  <si>
    <t>Karl Lagerfeld|Bois De Yuzu EDT Mini 2ML|2ML / 0.06OZ</t>
  </si>
  <si>
    <t>3386460088169</t>
  </si>
  <si>
    <t>Bois Vétiver Deo stick 75GR</t>
  </si>
  <si>
    <t>Karl Lagerfeld|Bois Vétiver Deo stick 75GR|75GR</t>
  </si>
  <si>
    <t>3386460087261</t>
  </si>
  <si>
    <t>Bois Vétiver EDT 100ML</t>
  </si>
  <si>
    <t>Karl Lagerfeld|Bois Vétiver EDT 100ML|100ML / 3.4OZ</t>
  </si>
  <si>
    <t>3386460087285</t>
  </si>
  <si>
    <t>Bois Vétiver EDT 50ML</t>
  </si>
  <si>
    <t>Karl Lagerfeld|Bois Vétiver EDT 50ML|50ML / 1.7OZ</t>
  </si>
  <si>
    <t>3386460101851</t>
  </si>
  <si>
    <t>Fleur de Mûrier EDP 100ML</t>
  </si>
  <si>
    <t>Karl Lagerfeld|Fleur de Mûrier EDP 100ML|100ML / 3.4OZ</t>
  </si>
  <si>
    <t>3386460101868</t>
  </si>
  <si>
    <t>Fleur de Mûrier EDP 50ML</t>
  </si>
  <si>
    <t>Karl Lagerfeld|Fleur de Mûrier EDP 50ML|50ML / 1.7OZ</t>
  </si>
  <si>
    <t>3386460101905</t>
  </si>
  <si>
    <t>Fleur De Murier EDP Miniature 2ML</t>
  </si>
  <si>
    <t>Karl Lagerfeld|Fleur De Murier EDP Miniature 2ML|2ML / 0.06OZ</t>
  </si>
  <si>
    <t>3386460087254</t>
  </si>
  <si>
    <t>Fleur de Pêcher EDP 100ML</t>
  </si>
  <si>
    <t>Karl Lagerfeld|Fleur de Pêcher EDP 100ML|100ML / 3.4OZ</t>
  </si>
  <si>
    <t>3386460087278</t>
  </si>
  <si>
    <t>Fleur de Pêcher EDP 50ML</t>
  </si>
  <si>
    <t>Karl Lagerfeld|Fleur de Pêcher EDP 50ML|50ML / 1.7OZ</t>
  </si>
  <si>
    <t>3386460124843</t>
  </si>
  <si>
    <t>Fleur de Thé EDP 100ML</t>
  </si>
  <si>
    <t>Karl Lagerfeld|Fleur de Thé EDP 100ML|100ML / 3.4OZ</t>
  </si>
  <si>
    <t>3386460124850</t>
  </si>
  <si>
    <t>Fleur de Thé EDP 50ML</t>
  </si>
  <si>
    <t>Karl Lagerfeld|Fleur de Thé EDP 50ML|50ML / 1.7OZ</t>
  </si>
  <si>
    <t>3386460124485</t>
  </si>
  <si>
    <t>Hamburg EDT 100ML</t>
  </si>
  <si>
    <t>Karl Lagerfeld|Hamburg EDT 100ML|100ML / 3.4OZ</t>
  </si>
  <si>
    <t>3386460124492</t>
  </si>
  <si>
    <t>Hamburg EDT 60ML</t>
  </si>
  <si>
    <t>Karl Lagerfeld|Hamburg EDT 60ML|60ML / 2OZ</t>
  </si>
  <si>
    <t>3386460059138</t>
  </si>
  <si>
    <t>karl lagerfeld EDP 25ML</t>
  </si>
  <si>
    <t>Karl Lagerfeld|karl lagerfeld EDP 25ML|25ML / 0.84OZ</t>
  </si>
  <si>
    <t>3386460059121</t>
  </si>
  <si>
    <t>karl lagerfeld EDP 45ML</t>
  </si>
  <si>
    <t>Karl Lagerfeld|karl lagerfeld EDP 45ML|45ML / 1.52OZ</t>
  </si>
  <si>
    <t>3386460059114</t>
  </si>
  <si>
    <t>karl lagerfeld EDP 85ML</t>
  </si>
  <si>
    <t>Karl Lagerfeld|karl lagerfeld EDP 85ML|85ML / 2.87OZ</t>
  </si>
  <si>
    <t>3386460059114-T</t>
  </si>
  <si>
    <t>karl lagerfeld EDP Tester 85ML</t>
  </si>
  <si>
    <t>Karl Lagerfeld|karl lagerfeld EDP Tester 85ML|85ML / 2.87OZ</t>
  </si>
  <si>
    <t>3386460059183</t>
  </si>
  <si>
    <t>karl lagerfeld EDT 100ML</t>
  </si>
  <si>
    <t>Karl Lagerfeld|karl lagerfeld EDT 100ML|100ML / 3.4OZ</t>
  </si>
  <si>
    <t>3386460059206</t>
  </si>
  <si>
    <t>karl lagerfeld EDT 30ML</t>
  </si>
  <si>
    <t>Karl Lagerfeld|karl lagerfeld EDT 30ML|30ML / 1OZ</t>
  </si>
  <si>
    <t>3386460059190</t>
  </si>
  <si>
    <t>karl lagerfeld EDT 50ML</t>
  </si>
  <si>
    <t>Karl Lagerfeld|karl lagerfeld EDT 50ML|50ML / 1.7OZ</t>
  </si>
  <si>
    <t>3386460059183-T</t>
  </si>
  <si>
    <t>karl lagerfeld EDT Tester 100ML</t>
  </si>
  <si>
    <t>Karl Lagerfeld|karl lagerfeld EDT Tester 100ML|100ML / 3.4OZ</t>
  </si>
  <si>
    <t>3386460115551</t>
  </si>
  <si>
    <t>New York Mercer Street EDT 100ML</t>
  </si>
  <si>
    <t>Karl Lagerfeld|New York Mercer Street EDT 100ML|100ML / 3.4OZ</t>
  </si>
  <si>
    <t>3386460115599</t>
  </si>
  <si>
    <t>New York Mercer Street EDT 60ML</t>
  </si>
  <si>
    <t>Karl Lagerfeld|New York Mercer Street EDT 60ML|60ML / 2OZ</t>
  </si>
  <si>
    <t>3386460115544</t>
  </si>
  <si>
    <t>Paris Rue Saint Guillaume EDP 100ML</t>
  </si>
  <si>
    <t>Karl Lagerfeld|Paris Rue Saint Guillaume EDP 100ML|100ML / 3.4OZ</t>
  </si>
  <si>
    <t>3386460115605</t>
  </si>
  <si>
    <t>Paris Rue Saint Guillaume EDP 60ML</t>
  </si>
  <si>
    <t>Karl Lagerfeld|Paris Rue Saint Guillaume EDP 60ML|60ML / 2OZ</t>
  </si>
  <si>
    <t>3386460130011</t>
  </si>
  <si>
    <t>Rome EDP 100ML</t>
  </si>
  <si>
    <t>Karl Lagerfeld|Rome EDP 100ML|100ML / 3.4OZ</t>
  </si>
  <si>
    <t>3386460130028</t>
  </si>
  <si>
    <t>Rome EDP 60ML</t>
  </si>
  <si>
    <t>Karl Lagerfeld|Rome EDP 60ML|60ML / 2OZ</t>
  </si>
  <si>
    <t>3386460124430</t>
  </si>
  <si>
    <t>Tokyo EDT 100ML</t>
  </si>
  <si>
    <t>Karl Lagerfeld|Tokyo EDT 100ML|100ML / 3.4OZ</t>
  </si>
  <si>
    <t>3386460124447</t>
  </si>
  <si>
    <t>Tokyo EDT 60ML</t>
  </si>
  <si>
    <t>Karl Lagerfeld|Tokyo EDT 60ML|60ML / 2OZ</t>
  </si>
  <si>
    <t>3386460130073</t>
  </si>
  <si>
    <t>Vienne EDP 60ML</t>
  </si>
  <si>
    <t>Karl Lagerfeld|Vienne EDP 60ML|60ML / 2OZ</t>
  </si>
  <si>
    <t>608940556306</t>
  </si>
  <si>
    <t>Kenneth Cole</t>
  </si>
  <si>
    <t>Body Lotionsack Vintage M 3 Pieces Set 100ML EDT + 100ML After Shave Lotions + 75ML Deo Stick</t>
  </si>
  <si>
    <t>Kenneth Cole|Body Lotionsack Vintage M 3 Pieces Set 100ML EDT + 100ML After Shave Lotions + 75ML Deo Stick|</t>
  </si>
  <si>
    <t>608940577455</t>
  </si>
  <si>
    <t>Him 3 Piece Set 100ML EDT + 100ML After Shave Lotions + 100ML Body Wash</t>
  </si>
  <si>
    <t>Kenneth Cole|Him 3 Piece Set 100ML EDT + 100ML After Shave Lotions + 100ML Body Wash|</t>
  </si>
  <si>
    <t>3274872420625</t>
  </si>
  <si>
    <t>Kenzo</t>
  </si>
  <si>
    <t>Amour EDP 100ML</t>
  </si>
  <si>
    <t>Kenzo|Amour EDP 100ML|100ML / 3.4OZ</t>
  </si>
  <si>
    <t>3274872420601</t>
  </si>
  <si>
    <t>Amour EDP 30ML</t>
  </si>
  <si>
    <t>Kenzo|Amour EDP 30ML|30ML / 1OZ</t>
  </si>
  <si>
    <t>3274872420618</t>
  </si>
  <si>
    <t>Amour EDP 50ML</t>
  </si>
  <si>
    <t>Kenzo|Amour EDP 50ML|50ML / 1.7OZ</t>
  </si>
  <si>
    <t>3274872420847</t>
  </si>
  <si>
    <t>Ça Sent Beau EDT 50ML</t>
  </si>
  <si>
    <t>Kenzo|Ça Sent Beau EDT 50ML|50ML / 1.7OZ</t>
  </si>
  <si>
    <t>3274872391642</t>
  </si>
  <si>
    <t>Flower Body Lotions 200ML</t>
  </si>
  <si>
    <t>Kenzo|Flower Body Lotions 200ML|200ML / 6.7OZ</t>
  </si>
  <si>
    <t>3274872341104</t>
  </si>
  <si>
    <t>Flower by Eau de Lumiere EDT 100ML</t>
  </si>
  <si>
    <t>Kenzo|Flower by Eau de Lumiere EDT 100ML|100ML / 3.4OZ</t>
  </si>
  <si>
    <t>3274872341081</t>
  </si>
  <si>
    <t>Flower Eau De Lumiere EDT 30ML</t>
  </si>
  <si>
    <t>Kenzo|Flower Eau De Lumiere EDT 30ML|30ML / 1OZ</t>
  </si>
  <si>
    <t>3274872341098</t>
  </si>
  <si>
    <t>Flower Eau De Lumiere EDT 50ML</t>
  </si>
  <si>
    <t>Kenzo|Flower Eau De Lumiere EDT 50ML|50ML / 1.7OZ</t>
  </si>
  <si>
    <t>3274872389533</t>
  </si>
  <si>
    <t>Flower Eau De Vie EDP 100ML</t>
  </si>
  <si>
    <t>Kenzo|Flower Eau De Vie EDP 100ML|100ML / 3.4OZ</t>
  </si>
  <si>
    <t>3274872389519</t>
  </si>
  <si>
    <t>Flower Eau De Vie EDP 30ML</t>
  </si>
  <si>
    <t>Kenzo|Flower Eau De Vie EDP 30ML|30ML / 1OZ</t>
  </si>
  <si>
    <t>3274872389526</t>
  </si>
  <si>
    <t>Flower Eau De Vie EDP 50ML</t>
  </si>
  <si>
    <t>Kenzo|Flower Eau De Vie EDP 50ML|50ML / 1.7OZ</t>
  </si>
  <si>
    <t>3274872404182</t>
  </si>
  <si>
    <t>Flower EDP 100ML</t>
  </si>
  <si>
    <t>Kenzo|Flower EDP 100ML|100ML / 3.4OZ</t>
  </si>
  <si>
    <t>3274872404113</t>
  </si>
  <si>
    <t>Flower EDP 30ML</t>
  </si>
  <si>
    <t>Kenzo|Flower EDP 30ML|30ML / 1OZ</t>
  </si>
  <si>
    <t>3274872404175</t>
  </si>
  <si>
    <t>Flower EDP 50ML</t>
  </si>
  <si>
    <t>Kenzo|Flower EDP 50ML|50ML / 1.7OZ</t>
  </si>
  <si>
    <t>3274872391666</t>
  </si>
  <si>
    <t>Flower Hand Cream 20ML</t>
  </si>
  <si>
    <t>Kenzo|Flower Hand Cream 20ML|20ML / 0.67OZ</t>
  </si>
  <si>
    <t>3274872311978</t>
  </si>
  <si>
    <t>Flower L'elixir EDP 30ML</t>
  </si>
  <si>
    <t>Kenzo|Flower L'elixir EDP 30ML|30ML / 1OZ</t>
  </si>
  <si>
    <t>3274872311985</t>
  </si>
  <si>
    <t>Flower L'elixir EDP 50ML</t>
  </si>
  <si>
    <t>Kenzo|Flower L'elixir EDP 50ML|50ML / 1.7OZ</t>
  </si>
  <si>
    <t>3274872391659</t>
  </si>
  <si>
    <t>Flower Mist For Hair And Body 100ML</t>
  </si>
  <si>
    <t>Kenzo|Flower Mist For Hair And Body 100ML|100ML / 3.4OZ</t>
  </si>
  <si>
    <t>3274872323872</t>
  </si>
  <si>
    <t>Homme EDP 100ML</t>
  </si>
  <si>
    <t>Kenzo|Homme EDP 100ML|100ML / 3.4OZ</t>
  </si>
  <si>
    <t>3274872323612</t>
  </si>
  <si>
    <t>Homme EDP 50ML</t>
  </si>
  <si>
    <t>Kenzo|Homme EDP 50ML|50ML / 1.7OZ</t>
  </si>
  <si>
    <t>3274872385290</t>
  </si>
  <si>
    <t>Homme EDT 100ML</t>
  </si>
  <si>
    <t>Kenzo|Homme EDT 100ML|100ML / 3.4OZ</t>
  </si>
  <si>
    <t>3274872385276</t>
  </si>
  <si>
    <t>Homme EDT 30ML</t>
  </si>
  <si>
    <t>Kenzo|Homme EDT 30ML|30ML / 1OZ</t>
  </si>
  <si>
    <t>3274872385283</t>
  </si>
  <si>
    <t>Homme EDT 50ML</t>
  </si>
  <si>
    <t>Kenzo|Homme EDT 50ML|50ML / 1.7OZ</t>
  </si>
  <si>
    <t>3274872271210</t>
  </si>
  <si>
    <t>Homme Night EDT 100ML</t>
  </si>
  <si>
    <t>Kenzo|Homme Night EDT 100ML|100ML / 3.4OZ</t>
  </si>
  <si>
    <t>3274872270879</t>
  </si>
  <si>
    <t>Jeu D'amour EDP 30ML</t>
  </si>
  <si>
    <t>Kenzo|Jeu D'amour EDP 30ML|30ML / 1OZ</t>
  </si>
  <si>
    <t>3274872270909</t>
  </si>
  <si>
    <t>Jeu D'amour EDP 50ML</t>
  </si>
  <si>
    <t>Kenzo|Jeu D'amour EDP 50ML|50ML / 1.7OZ</t>
  </si>
  <si>
    <t>3274872289994</t>
  </si>
  <si>
    <t>Jungle EDP 100ML</t>
  </si>
  <si>
    <t>Kenzo|Jungle EDP 100ML|100ML / 3.4OZ</t>
  </si>
  <si>
    <t>3274872289970</t>
  </si>
  <si>
    <t>Jungle EDP 30ML</t>
  </si>
  <si>
    <t>Kenzo|Jungle EDP 30ML|30ML / 1OZ</t>
  </si>
  <si>
    <t>3274872289987</t>
  </si>
  <si>
    <t>Jungle EDP 50ML</t>
  </si>
  <si>
    <t>Kenzo|Jungle EDP 50ML|50ML / 1.7OZ</t>
  </si>
  <si>
    <t>3274872289772</t>
  </si>
  <si>
    <t>Jungle EDT 100ML</t>
  </si>
  <si>
    <t>Kenzo|Jungle EDT 100ML|100ML / 3.4OZ</t>
  </si>
  <si>
    <t>3274872390683</t>
  </si>
  <si>
    <t>L'eau Pour Femme EDT 100ML</t>
  </si>
  <si>
    <t>Kenzo|L'eau Pour Femme EDT 100ML|100ML / 3.4OZ</t>
  </si>
  <si>
    <t>3274872390669</t>
  </si>
  <si>
    <t>L'eau Pour Femme EDT 30ML</t>
  </si>
  <si>
    <t>Kenzo|L'eau Pour Femme EDT 30ML|30ML / 1OZ</t>
  </si>
  <si>
    <t>3274872390676</t>
  </si>
  <si>
    <t>L'eau Pour Femme EDT 50ML</t>
  </si>
  <si>
    <t>Kenzo|L'eau Pour Femme EDT 50ML|50ML / 1.7OZ</t>
  </si>
  <si>
    <t>3274872390744</t>
  </si>
  <si>
    <t>L'eau Pour Homme EDT 100ML</t>
  </si>
  <si>
    <t>Kenzo|L'eau Pour Homme EDT 100ML|100ML / 3.4OZ</t>
  </si>
  <si>
    <t>3274872390720</t>
  </si>
  <si>
    <t>L'eau Pour Homme EDT 30ML</t>
  </si>
  <si>
    <t>Kenzo|L'eau Pour Homme EDT 30ML|30ML / 1OZ</t>
  </si>
  <si>
    <t>3274872390737</t>
  </si>
  <si>
    <t>L'eau Pour Homme EDT 50ML</t>
  </si>
  <si>
    <t>Kenzo|L'eau Pour Homme EDT 50ML|50ML / 1.7OZ</t>
  </si>
  <si>
    <t>3352818117300</t>
  </si>
  <si>
    <t>Le Monde Est Beau EDT 50ML</t>
  </si>
  <si>
    <t>Kenzo|Le Monde Est Beau EDT 50ML|50ML / 1.7OZ</t>
  </si>
  <si>
    <t>3352817718348</t>
  </si>
  <si>
    <t>Parfumd'ete EDP 75ML</t>
  </si>
  <si>
    <t>Kenzo|Parfumd'ete EDP 75ML|75ML / 2.5OZ</t>
  </si>
  <si>
    <t>3274872406216</t>
  </si>
  <si>
    <t>Poppy Bouquet EDP 100ML</t>
  </si>
  <si>
    <t>Kenzo|Poppy Bouquet EDP 100ML|100ML / 3.4OZ</t>
  </si>
  <si>
    <t>3274872406193</t>
  </si>
  <si>
    <t>Poppy Bouquet EDP 30ML</t>
  </si>
  <si>
    <t>Kenzo|Poppy Bouquet EDP 30ML|30ML / 1OZ</t>
  </si>
  <si>
    <t>3274872406209</t>
  </si>
  <si>
    <t>Poppy Bouquet EDP 50ML</t>
  </si>
  <si>
    <t>Kenzo|Poppy Bouquet EDP 50ML|50ML / 1.7OZ</t>
  </si>
  <si>
    <t>3352819306000</t>
  </si>
  <si>
    <t>Power EDT 60ML</t>
  </si>
  <si>
    <t>Kenzo|Power EDT 60ML|60ML / 2OZ</t>
  </si>
  <si>
    <t>3274872323476</t>
  </si>
  <si>
    <t>World EDP 30ML</t>
  </si>
  <si>
    <t>Kenzo|World EDP 30ML|30ML / 1OZ</t>
  </si>
  <si>
    <t>3274872323483</t>
  </si>
  <si>
    <t>World EDP 50ML</t>
  </si>
  <si>
    <t>Kenzo|World EDP 50ML|50ML / 1.7OZ</t>
  </si>
  <si>
    <t>3274872323490</t>
  </si>
  <si>
    <t>World EDP 75ML</t>
  </si>
  <si>
    <t>Kenzo|World EDP 75ML|75ML / 2.5OZ</t>
  </si>
  <si>
    <t>3274872365025</t>
  </si>
  <si>
    <t>World EDT 30ML</t>
  </si>
  <si>
    <t>Kenzo|World EDT 30ML|30ML / 1OZ</t>
  </si>
  <si>
    <t>3274872365032</t>
  </si>
  <si>
    <t>World EDT 50ML</t>
  </si>
  <si>
    <t>Kenzo|World EDT 50ML|50ML / 1.7OZ</t>
  </si>
  <si>
    <t>3274872365049</t>
  </si>
  <si>
    <t>World EDT 75ML</t>
  </si>
  <si>
    <t>Kenzo|World EDT 75ML|75ML / 2.5OZ</t>
  </si>
  <si>
    <t>3274872385238</t>
  </si>
  <si>
    <t>World Fantasy Collection EDP 50ML</t>
  </si>
  <si>
    <t>Kenzo|World Fantasy Collection EDP 50ML|50ML / 1.7OZ</t>
  </si>
  <si>
    <t>3274872353220</t>
  </si>
  <si>
    <t>World Intense EDP 30ML</t>
  </si>
  <si>
    <t>Kenzo|World Intense EDP 30ML|30ML / 1OZ</t>
  </si>
  <si>
    <t>3274872353237</t>
  </si>
  <si>
    <t>World Intense EDP 50ML</t>
  </si>
  <si>
    <t>Kenzo|World Intense EDP 50ML|50ML / 1.7OZ</t>
  </si>
  <si>
    <t>3274872384040</t>
  </si>
  <si>
    <t>World Power EDP 30ML</t>
  </si>
  <si>
    <t>Kenzo|World Power EDP 30ML|30ML / 1OZ</t>
  </si>
  <si>
    <t>3274872384057</t>
  </si>
  <si>
    <t>World Power EDP 50ML</t>
  </si>
  <si>
    <t>Kenzo|World Power EDP 50ML|50ML / 1.7OZ</t>
  </si>
  <si>
    <t>3274872384064</t>
  </si>
  <si>
    <t>World Power EDP 75ML</t>
  </si>
  <si>
    <t>Kenzo|World Power EDP 75ML|75ML / 2.5OZ</t>
  </si>
  <si>
    <t>3274872390096</t>
  </si>
  <si>
    <t>World Scented Body Spray 100ML</t>
  </si>
  <si>
    <t>Kenzo|World Scented Body Spray 100ML|100ML / 3.4OZ</t>
  </si>
  <si>
    <t>3700550220039</t>
  </si>
  <si>
    <t>Kilian</t>
  </si>
  <si>
    <t>Angel's Share Carafe EDP 250ML</t>
  </si>
  <si>
    <t>Kilian|Angel's Share Carafe EDP 250ML|250ML / 8.45OZ</t>
  </si>
  <si>
    <t>3700550216094</t>
  </si>
  <si>
    <t>Angel's Share EDP 50ML</t>
  </si>
  <si>
    <t>Kilian|Angel's Share EDP 50ML|50ML / 1.7OZ</t>
  </si>
  <si>
    <t>3700550224914</t>
  </si>
  <si>
    <t>Angels Share Refill EDP 50ML</t>
  </si>
  <si>
    <t>Kilian|Angels Share Refill EDP 50ML|50ML / 1.7OZ</t>
  </si>
  <si>
    <t>3700550226550</t>
  </si>
  <si>
    <t>Apple Brandy On The Rocks EDP 50ML</t>
  </si>
  <si>
    <t>Kilian|Apple Brandy On The Rocks EDP 50ML|50ML / 1.7OZ</t>
  </si>
  <si>
    <t>3700550218326</t>
  </si>
  <si>
    <t>Back To Black EDP 50ML</t>
  </si>
  <si>
    <t>Kilian|Back To Black EDP 50ML|50ML / 1.7OZ</t>
  </si>
  <si>
    <t>3760167023287</t>
  </si>
  <si>
    <t>Back To Black Refill EDP 50ML</t>
  </si>
  <si>
    <t>Kilian|Back To Black Refill EDP 50ML|50ML / 1.7OZ</t>
  </si>
  <si>
    <t>3700550218173</t>
  </si>
  <si>
    <t>Bamboo Harmony EDP 50ML</t>
  </si>
  <si>
    <t>Kilian|Bamboo Harmony EDP 50ML|50ML / 1.7OZ</t>
  </si>
  <si>
    <t>3760184353329</t>
  </si>
  <si>
    <t>Bamboo Harmony Refill EDP 50ML</t>
  </si>
  <si>
    <t>Kilian|Bamboo Harmony Refill EDP 50ML|50ML / 1.7OZ</t>
  </si>
  <si>
    <t>3700550224129</t>
  </si>
  <si>
    <t>Black Phantom Carafe EDP 250ML</t>
  </si>
  <si>
    <t>Kilian|Black Phantom Carafe EDP 250ML|250ML / 8.45OZ</t>
  </si>
  <si>
    <t>3700550218319</t>
  </si>
  <si>
    <t>Black Phantom EDP 50ML</t>
  </si>
  <si>
    <t>Kilian|Black Phantom EDP 50ML|50ML / 1.7OZ</t>
  </si>
  <si>
    <t>3700550218791</t>
  </si>
  <si>
    <t>Black Phantom EDP 50ML + CLUTCH</t>
  </si>
  <si>
    <t>Kilian|Black Phantom EDP 50ML + CLUTCH|50ML / 1.7OZ</t>
  </si>
  <si>
    <t>3700550281108</t>
  </si>
  <si>
    <t>Black Phantom Refill EDP 50ML</t>
  </si>
  <si>
    <t>Kilian|Black Phantom Refill EDP 50ML|50ML / 1.7OZ</t>
  </si>
  <si>
    <t>3700550220473</t>
  </si>
  <si>
    <t>Black Phantom Travel SetEDP 4*7.5ML</t>
  </si>
  <si>
    <t>Kilian|Black Phantom Travel SetEDP 4*7.5ML|7.5ML / 0.25OZ</t>
  </si>
  <si>
    <t>3700550218333</t>
  </si>
  <si>
    <t>Dark Lord EDP 50ML</t>
  </si>
  <si>
    <t>Kilian|Dark Lord EDP 50ML|50ML / 1.7OZ</t>
  </si>
  <si>
    <t>3700550213222</t>
  </si>
  <si>
    <t>Dark Lord Refill EDP 50ML</t>
  </si>
  <si>
    <t>Kilian|Dark Lord Refill EDP 50ML|50ML / 1.7OZ</t>
  </si>
  <si>
    <t>3700550220527</t>
  </si>
  <si>
    <t>Empty Black Travel Spray EDP 7.5ML</t>
  </si>
  <si>
    <t>Kilian|Empty Black Travel Spray EDP 7.5ML|7.5ML / 0.25OZ</t>
  </si>
  <si>
    <t>3700550220541</t>
  </si>
  <si>
    <t>Empty Blue Travel Spray EDP 7.5ML</t>
  </si>
  <si>
    <t>Kilian|Empty Blue Travel Spray EDP 7.5ML|7.5ML / 0.25OZ</t>
  </si>
  <si>
    <t>3700550224747</t>
  </si>
  <si>
    <t>Empty Red Travel Spray EDP 7.5ML</t>
  </si>
  <si>
    <t>Kilian|Empty Red Travel Spray EDP 7.5ML|7.5ML / 0.25OZ</t>
  </si>
  <si>
    <t>3700550220534</t>
  </si>
  <si>
    <t>Empty White Travel Spray EDP 7.5ML</t>
  </si>
  <si>
    <t>Kilian|Empty White Travel Spray EDP 7.5ML|7.5ML / 0.25OZ</t>
  </si>
  <si>
    <t>3700550218180</t>
  </si>
  <si>
    <t>Flower Of Immortality EDP 50ML</t>
  </si>
  <si>
    <t>Kilian|Flower Of Immortality EDP 50ML|50ML / 1.7OZ</t>
  </si>
  <si>
    <t>3760184353336</t>
  </si>
  <si>
    <t>Flower Of Immortality Refill EDP 50ML</t>
  </si>
  <si>
    <t>Kilian|Flower Of Immortality Refill EDP 50ML|50ML / 1.7OZ</t>
  </si>
  <si>
    <t>3700550218258</t>
  </si>
  <si>
    <t>Forbidden Games EDP 50ML</t>
  </si>
  <si>
    <t>Kilian|Forbidden Games EDP 50ML|50ML / 1.7OZ</t>
  </si>
  <si>
    <t>3760184353534</t>
  </si>
  <si>
    <t>Forbidden Games Refill EDP 50ML</t>
  </si>
  <si>
    <t>Kilian|Forbidden Games Refill EDP 50ML|50ML / 1.7OZ</t>
  </si>
  <si>
    <t>3700550220503</t>
  </si>
  <si>
    <t>Forbidden Games Travel SetEDP 4*7.5ML</t>
  </si>
  <si>
    <t>Kilian|Forbidden Games Travel SetEDP 4*7.5ML|7.5ML / 0.25OZ</t>
  </si>
  <si>
    <t>3700550218296</t>
  </si>
  <si>
    <t>Gold Knight EDP 50ML</t>
  </si>
  <si>
    <t>Kilian|Gold Knight EDP 50ML|50ML / 1.7OZ</t>
  </si>
  <si>
    <t>3700550281993</t>
  </si>
  <si>
    <t>Gold Knight Refill EDP 50ML</t>
  </si>
  <si>
    <t>Kilian|Gold Knight Refill EDP 50ML|50ML / 1.7OZ</t>
  </si>
  <si>
    <t>3700550224167</t>
  </si>
  <si>
    <t>Good Girl Gone Bad Carafe EDP 250ML</t>
  </si>
  <si>
    <t>Kilian|Good Girl Gone Bad Carafe EDP 250ML|250ML / 8.45OZ</t>
  </si>
  <si>
    <t>3700550218197</t>
  </si>
  <si>
    <t>Good Girl Gone Bad EDP 50ML</t>
  </si>
  <si>
    <t>Kilian|Good Girl Gone Bad EDP 50ML|50ML / 1.7OZ</t>
  </si>
  <si>
    <t>3700550218746</t>
  </si>
  <si>
    <t>Good Girl Gone Bad EDP 50ML + CLUTCH</t>
  </si>
  <si>
    <t>Kilian|Good Girl Gone Bad EDP 50ML + CLUTCH|50ML / 1.7OZ</t>
  </si>
  <si>
    <t>3700550224938</t>
  </si>
  <si>
    <t>Good Girl Gone Bad Extreme Carafe EDP 250ML</t>
  </si>
  <si>
    <t>Kilian|Good Girl Gone Bad Extreme Carafe EDP 250ML|250ML / 8.45OZ</t>
  </si>
  <si>
    <t>3700550218203</t>
  </si>
  <si>
    <t>Good Girl Gone Bad Extreme EDP 50ML</t>
  </si>
  <si>
    <t>Kilian|Good Girl Gone Bad Extreme EDP 50ML|50ML / 1.7OZ</t>
  </si>
  <si>
    <t>3700550213901</t>
  </si>
  <si>
    <t>Good Girl Gone Bad Extreme Refill EDP 50ML</t>
  </si>
  <si>
    <t>Kilian|Good Girl Gone Bad Extreme Refill EDP 50ML|50ML / 1.7OZ</t>
  </si>
  <si>
    <t>3760184353527</t>
  </si>
  <si>
    <t>Good Girl Gone Bad Refill EDP 50ML</t>
  </si>
  <si>
    <t>Kilian|Good Girl Gone Bad Refill EDP 50ML|50ML / 1.7OZ</t>
  </si>
  <si>
    <t>3700550220428</t>
  </si>
  <si>
    <t>Good Girl Gone Bad Travel SetEDP 4*7.5ML</t>
  </si>
  <si>
    <t>Kilian|Good Girl Gone Bad Travel SetEDP 4*7.5ML|7.5ML / 0.25OZ</t>
  </si>
  <si>
    <t>3700550224907</t>
  </si>
  <si>
    <t>Intoxicated Carafe EDP 250ML</t>
  </si>
  <si>
    <t>Kilian|Intoxicated Carafe EDP 250ML|250ML / 8.45OZ</t>
  </si>
  <si>
    <t>3700550218289</t>
  </si>
  <si>
    <t>Intoxicated EDP 50ML</t>
  </si>
  <si>
    <t>Kilian|Intoxicated EDP 50ML|50ML / 1.7OZ</t>
  </si>
  <si>
    <t>3760184353725</t>
  </si>
  <si>
    <t>Intoxicated Refill EDP 50ML + CLUTCH</t>
  </si>
  <si>
    <t>Kilian|Intoxicated Refill EDP 50ML + CLUTCH|50ML / 1.7OZ</t>
  </si>
  <si>
    <t>3700550220497</t>
  </si>
  <si>
    <t>Intoxicated Travel SetEDP 4*7.5ML</t>
  </si>
  <si>
    <t>Kilian|Intoxicated Travel SetEDP 4*7.5ML|7.5ML / 0.25OZ</t>
  </si>
  <si>
    <t>3700550226574</t>
  </si>
  <si>
    <t>L'heure Verte EDP 50ML</t>
  </si>
  <si>
    <t>Kilian|L'heure Verte EDP 50ML|50ML / 1.7OZ</t>
  </si>
  <si>
    <t>3700550218265</t>
  </si>
  <si>
    <t>Liaisons Dangereuses EDP 50ML</t>
  </si>
  <si>
    <t>Kilian|Liaisons Dangereuses EDP 50ML|50ML / 1.7OZ</t>
  </si>
  <si>
    <t>3760167023256</t>
  </si>
  <si>
    <t>Liaisons Dangereuses Refill EDP 50ML</t>
  </si>
  <si>
    <t>Kilian|Liaisons Dangereuses Refill EDP 50ML|50ML / 1.7OZ</t>
  </si>
  <si>
    <t>3700550224891</t>
  </si>
  <si>
    <t>Love Don't Be Shy Carafe EDP 250ML</t>
  </si>
  <si>
    <t>Kilian|Love Don't Be Shy Carafe EDP 250ML|250ML / 8.45OZ</t>
  </si>
  <si>
    <t>3700550218227</t>
  </si>
  <si>
    <t>Love Don't Be Shy EDP 50ML</t>
  </si>
  <si>
    <t>Kilian|Love Don't Be Shy EDP 50ML|50ML / 1.7OZ</t>
  </si>
  <si>
    <t>3700550225300</t>
  </si>
  <si>
    <t>Love Don't Be Shy Hair Mist EDP 50ML</t>
  </si>
  <si>
    <t>Kilian|Love Don't Be Shy Hair Mist EDP 50ML|50ML / 1.7OZ</t>
  </si>
  <si>
    <t>3760167023218</t>
  </si>
  <si>
    <t>Love Don't Be Shy Refill EDP 50ML</t>
  </si>
  <si>
    <t>Kilian|Love Don't Be Shy Refill EDP 50ML|50ML / 1.7OZ</t>
  </si>
  <si>
    <t>3700550220466</t>
  </si>
  <si>
    <t>Love Don't Be Shy Travel SetEDP 4*7.5ML</t>
  </si>
  <si>
    <t>Kilian|Love Don't Be Shy Travel SetEDP 4*7.5ML|7.5ML / 0.25OZ</t>
  </si>
  <si>
    <t>3700550224068</t>
  </si>
  <si>
    <t>Moonlight In Heaven Carafe EDP 250ML</t>
  </si>
  <si>
    <t>Kilian|Moonlight In Heaven Carafe EDP 250ML|250ML / 8.45OZ</t>
  </si>
  <si>
    <t>3700550218142</t>
  </si>
  <si>
    <t>Moonlight In Heaven EDP 50ML</t>
  </si>
  <si>
    <t>Kilian|Moonlight In Heaven EDP 50ML|50ML / 1.7OZ</t>
  </si>
  <si>
    <t>3700550218753</t>
  </si>
  <si>
    <t>Moonlight In Heaven EDP 50ML + CLUTCH</t>
  </si>
  <si>
    <t>Kilian|Moonlight In Heaven EDP 50ML + CLUTCH|50ML / 1.7OZ</t>
  </si>
  <si>
    <t>3760184354418</t>
  </si>
  <si>
    <t>Moonlight In Heaven Refill EDP 50ML</t>
  </si>
  <si>
    <t>Kilian|Moonlight In Heaven Refill EDP 50ML|50ML / 1.7OZ</t>
  </si>
  <si>
    <t>3700550220435</t>
  </si>
  <si>
    <t>Moonlight In Heaven Travel SetEDP 4*7.5ML</t>
  </si>
  <si>
    <t>Kilian|Moonlight In Heaven Travel SetEDP 4*7.5ML|7.5ML / 0.25OZ</t>
  </si>
  <si>
    <t>3700550218340</t>
  </si>
  <si>
    <t>Musk Oud EDP 50ML</t>
  </si>
  <si>
    <t>Kilian|Musk Oud EDP 50ML|50ML / 1.7OZ</t>
  </si>
  <si>
    <t>3760184353251</t>
  </si>
  <si>
    <t>Musk Oud Refill EDP 50ML</t>
  </si>
  <si>
    <t>Kilian|Musk Oud Refill EDP 50ML|50ML / 1.7OZ</t>
  </si>
  <si>
    <t>3700550218272</t>
  </si>
  <si>
    <t>Playing With The Devil EDP 50ML</t>
  </si>
  <si>
    <t>Kilian|Playing With The Devil EDP 50ML|50ML / 1.7OZ</t>
  </si>
  <si>
    <t>3760184353541</t>
  </si>
  <si>
    <t>Playing With The Devil Refill EDP 50ML</t>
  </si>
  <si>
    <t>Kilian|Playing With The Devil Refill EDP 50ML|50ML / 1.7OZ</t>
  </si>
  <si>
    <t>3700550224884</t>
  </si>
  <si>
    <t>Rolling In Love Carafe EDP 250ML</t>
  </si>
  <si>
    <t>Kilian|Rolling In Love Carafe EDP 250ML|250ML / 8.45OZ</t>
  </si>
  <si>
    <t>3700550218418</t>
  </si>
  <si>
    <t>Rolling In Love EDP 50ML</t>
  </si>
  <si>
    <t>Kilian|Rolling In Love EDP 50ML|50ML / 1.7OZ</t>
  </si>
  <si>
    <t>3700550219163</t>
  </si>
  <si>
    <t>Rolling In Love Refill EDP 50ML</t>
  </si>
  <si>
    <t>Kilian|Rolling In Love Refill EDP 50ML|50ML / 1.7OZ</t>
  </si>
  <si>
    <t>3700550224730</t>
  </si>
  <si>
    <t>Rolling In Love Travel SetEDP 4*7.5ML</t>
  </si>
  <si>
    <t>Kilian|Rolling In Love Travel SetEDP 4*7.5ML|7.5ML / 0.25OZ</t>
  </si>
  <si>
    <t>3700550220022</t>
  </si>
  <si>
    <t>Roses On Ice Carafe EDP 250ML</t>
  </si>
  <si>
    <t>Kilian|Roses On Ice Carafe EDP 250ML|250ML / 8.45OZ</t>
  </si>
  <si>
    <t>3700550216131</t>
  </si>
  <si>
    <t>Roses On Ice EDP 50ML</t>
  </si>
  <si>
    <t>Kilian|Roses On Ice EDP 50ML|50ML / 1.7OZ</t>
  </si>
  <si>
    <t>3700550224921</t>
  </si>
  <si>
    <t>Roses On Ice Refill EDP 50ML</t>
  </si>
  <si>
    <t>Kilian|Roses On Ice Refill EDP 50ML|50ML / 1.7OZ</t>
  </si>
  <si>
    <t>3700550224105</t>
  </si>
  <si>
    <t>Straight To Heaven Carafe EDP 250ML</t>
  </si>
  <si>
    <t>Kilian|Straight To Heaven Carafe EDP 250ML|250ML / 8.45OZ</t>
  </si>
  <si>
    <t>3700550218302</t>
  </si>
  <si>
    <t>Straight To Heaven EDP 50ML</t>
  </si>
  <si>
    <t>Kilian|Straight To Heaven EDP 50ML|50ML / 1.7OZ</t>
  </si>
  <si>
    <t>3700550218784</t>
  </si>
  <si>
    <t>Straight To Heaven EDP 50ML + CLUTCH</t>
  </si>
  <si>
    <t>Kilian|Straight To Heaven EDP 50ML + CLUTCH|50ML / 1.7OZ</t>
  </si>
  <si>
    <t>3760167023249</t>
  </si>
  <si>
    <t>Straight To Heaven Refill EDP 50ML</t>
  </si>
  <si>
    <t>Kilian|Straight To Heaven Refill EDP 50ML|50ML / 1.7OZ</t>
  </si>
  <si>
    <t>3700550220459</t>
  </si>
  <si>
    <t>Straight To Heaven Travel SetEDP 4*7.5ML</t>
  </si>
  <si>
    <t>Kilian|Straight To Heaven Travel SetEDP 4*7.5ML|7.5ML / 0.25OZ</t>
  </si>
  <si>
    <t>3700550224082</t>
  </si>
  <si>
    <t>Vodka On The Rocks Carafe EDP 250ML</t>
  </si>
  <si>
    <t>Kilian|Vodka On The Rocks Carafe EDP 250ML|250ML / 8.45OZ</t>
  </si>
  <si>
    <t>3700550218159</t>
  </si>
  <si>
    <t>Vodka On The Rocks EDP 50ML</t>
  </si>
  <si>
    <t>Kilian|Vodka On The Rocks EDP 50ML|50ML / 1.7OZ</t>
  </si>
  <si>
    <t>3760184353749</t>
  </si>
  <si>
    <t>Vodka On The Rocks Refill EDP 50ML</t>
  </si>
  <si>
    <t>Kilian|Vodka On The Rocks Refill EDP 50ML|50ML / 1.7OZ</t>
  </si>
  <si>
    <t>3700550220480</t>
  </si>
  <si>
    <t>Vodka On The Rocks Travel SetEDP 4*7.5ML</t>
  </si>
  <si>
    <t>Kilian|Vodka On The Rocks Travel SetEDP 4*7.5ML|7.5ML / 0.25OZ</t>
  </si>
  <si>
    <t>3700550218234</t>
  </si>
  <si>
    <t>Voulez-vous Coucher Avec Moi EDP 50ML</t>
  </si>
  <si>
    <t>Kilian|Voulez-vous Coucher Avec Moi EDP 50ML|50ML / 1.7OZ</t>
  </si>
  <si>
    <t>3700550218777</t>
  </si>
  <si>
    <t>Voulez-vous Coucher Avec Moi EDP 50ML + CLUTCH</t>
  </si>
  <si>
    <t>Kilian|Voulez-vous Coucher Avec Moi EDP 50ML + CLUTCH|50ML / 1.7OZ</t>
  </si>
  <si>
    <t>3760184353558</t>
  </si>
  <si>
    <t>Voulez-vous Coucher Avec Moi Refill EDP 50ML</t>
  </si>
  <si>
    <t>Kilian|Voulez-vous Coucher Avec Moi Refill EDP 50ML|50ML / 1.7OZ</t>
  </si>
  <si>
    <t>3700550220510</t>
  </si>
  <si>
    <t>Voulez-vous Coucher Avec Moi Travel SetEDP 4*7.5ML</t>
  </si>
  <si>
    <t>Kilian|Voulez-vous Coucher Avec Moi Travel SetEDP 4*7.5ML|7.5ML / 0.25OZ</t>
  </si>
  <si>
    <t>3700550224181</t>
  </si>
  <si>
    <t>Woman In Gold Carafe EDP 250ML</t>
  </si>
  <si>
    <t>Kilian|Woman In Gold Carafe EDP 250ML|250ML / 8.45OZ</t>
  </si>
  <si>
    <t>3700550218210</t>
  </si>
  <si>
    <t>Woman In Gold EDP 50ML</t>
  </si>
  <si>
    <t>Kilian|Woman In Gold EDP 50ML|50ML / 1.7OZ</t>
  </si>
  <si>
    <t>3700550218760</t>
  </si>
  <si>
    <t>Woman In Gold EDP 50ML + CLUTCH</t>
  </si>
  <si>
    <t>Kilian|Woman In Gold EDP 50ML + CLUTCH|50ML / 1.7OZ</t>
  </si>
  <si>
    <t>3700550281986</t>
  </si>
  <si>
    <t>Woman In Gold Refill EDP 50ML</t>
  </si>
  <si>
    <t>Kilian|Woman In Gold Refill EDP 50ML|50ML / 1.7OZ</t>
  </si>
  <si>
    <t>3700550220442</t>
  </si>
  <si>
    <t>Woman In Gold Travel SetEDP 4*7.5ML</t>
  </si>
  <si>
    <t>Kilian|Woman In Gold Travel SetEDP 4*7.5ML|7.5ML / 0.25OZ</t>
  </si>
  <si>
    <t>3660463003993</t>
  </si>
  <si>
    <t>L'Artisan Parfumeur</t>
  </si>
  <si>
    <t>Arcana Rosa EDP 75ML</t>
  </si>
  <si>
    <t>L'Artisan Parfumeur|Arcana Rosa EDP 75ML|75ML / 2.5OZ</t>
  </si>
  <si>
    <t>3660463003115</t>
  </si>
  <si>
    <t>Champ De Baies COLOGNE 100ML</t>
  </si>
  <si>
    <t>L'Artisan Parfumeur|Champ De Baies COLOGNE 100ML|100ML / 3.4OZ</t>
  </si>
  <si>
    <t>3660463011981</t>
  </si>
  <si>
    <t>Champ De Fleurs COLOGNE 100ML</t>
  </si>
  <si>
    <t>L'Artisan Parfumeur|Champ De Fleurs COLOGNE 100ML|100ML / 3.4OZ</t>
  </si>
  <si>
    <t>3660463004976</t>
  </si>
  <si>
    <t>Contes Du Levant EDP 100ML</t>
  </si>
  <si>
    <t>L'Artisan Parfumeur|Contes Du Levant EDP 100ML|100ML / 3.4OZ</t>
  </si>
  <si>
    <t>3660463011592</t>
  </si>
  <si>
    <t>Couleur Vanille EDP 100ML</t>
  </si>
  <si>
    <t>L'Artisan Parfumeur|Couleur Vanille EDP 100ML|100ML / 3.4OZ</t>
  </si>
  <si>
    <t>3660463002620</t>
  </si>
  <si>
    <t>Crepusculum Mirable EDP 75ML</t>
  </si>
  <si>
    <t>L'Artisan Parfumeur|Crepusculum Mirable EDP 75ML|75ML / 2.5OZ</t>
  </si>
  <si>
    <t>3660463007618</t>
  </si>
  <si>
    <t>Fou D'absinthe EDP 100ML</t>
  </si>
  <si>
    <t>L'Artisan Parfumeur|Fou D'absinthe EDP 100ML|100ML / 3.4OZ</t>
  </si>
  <si>
    <t>3660463011776</t>
  </si>
  <si>
    <t>Histoire D'orangers EDP 100ML</t>
  </si>
  <si>
    <t>L'Artisan Parfumeur|Histoire D'orangers EDP 100ML|100ML / 3.4OZ</t>
  </si>
  <si>
    <t>3660463022444</t>
  </si>
  <si>
    <t>L'eau D'ambre EDT 100ML</t>
  </si>
  <si>
    <t>L'Artisan Parfumeur|L'eau D'ambre EDT 100ML|100ML / 3.4OZ</t>
  </si>
  <si>
    <t>3660463010427</t>
  </si>
  <si>
    <t>L'eau D'ambre Extreme EDP 100ML</t>
  </si>
  <si>
    <t>L'Artisan Parfumeur|L'eau D'ambre Extreme EDP 100ML|100ML / 3.4OZ</t>
  </si>
  <si>
    <t>3660463010700</t>
  </si>
  <si>
    <t>La Chasse Aux Papillons Extreme EDP 100ML</t>
  </si>
  <si>
    <t>L'Artisan Parfumeur|La Chasse Aux Papillons Extreme EDP 100ML|100ML / 3.4OZ</t>
  </si>
  <si>
    <t>3660463010434</t>
  </si>
  <si>
    <t>La Chasse Papillons EDT 100ML</t>
  </si>
  <si>
    <t>L'Artisan Parfumeur|La Chasse Papillons EDT 100ML|100ML / 3.4OZ</t>
  </si>
  <si>
    <t>3660463012018</t>
  </si>
  <si>
    <t>Le Chant De Camargue EDP 100ML</t>
  </si>
  <si>
    <t>L'Artisan Parfumeur|Le Chant De Camargue EDP 100ML|100ML / 3.4OZ</t>
  </si>
  <si>
    <t>3660463004860</t>
  </si>
  <si>
    <t>Légendes Du Cèdre EDP 100ML</t>
  </si>
  <si>
    <t>L'Artisan Parfumeur|Légendes Du Cèdre EDP 100ML|100ML / 3.4OZ</t>
  </si>
  <si>
    <t>3660463004426</t>
  </si>
  <si>
    <t>Mandarina Corsica EDP 100ML</t>
  </si>
  <si>
    <t>L'Artisan Parfumeur|Mandarina Corsica EDP 100ML|100ML / 3.4OZ</t>
  </si>
  <si>
    <t>3660463010199</t>
  </si>
  <si>
    <t>Mechant Loup EDT 100ML</t>
  </si>
  <si>
    <t>L'Artisan Parfumeur|Mechant Loup EDT 100ML|100ML / 3.4OZ</t>
  </si>
  <si>
    <t>3660463003955</t>
  </si>
  <si>
    <t>Mirabilis EDP 75ML</t>
  </si>
  <si>
    <t>L'Artisan Parfumeur|Mirabilis EDP 75ML|75ML / 2.5OZ</t>
  </si>
  <si>
    <t>3660463010366</t>
  </si>
  <si>
    <t>Mure &amp; Musc Extreme EDP 100ML</t>
  </si>
  <si>
    <t>L'Artisan Parfumeur|Mure &amp; Musc Extreme EDP 100ML|100ML / 3.4OZ</t>
  </si>
  <si>
    <t>3660463007557</t>
  </si>
  <si>
    <t>Mure Et Musc EDT 100ML</t>
  </si>
  <si>
    <t>L'Artisan Parfumeur|Mure Et Musc EDT 100ML|100ML / 3.4OZ</t>
  </si>
  <si>
    <t>3660463010441</t>
  </si>
  <si>
    <t>Noir Exquis EDP 100ML</t>
  </si>
  <si>
    <t>L'Artisan Parfumeur|Noir Exquis EDP 100ML|100ML / 3.4OZ</t>
  </si>
  <si>
    <t>3660463002477</t>
  </si>
  <si>
    <t>Obscuratio EDP 75ML</t>
  </si>
  <si>
    <t>L'Artisan Parfumeur|Obscuratio EDP 75ML|75ML / 2.5OZ</t>
  </si>
  <si>
    <t>3660463008738</t>
  </si>
  <si>
    <t>Passage D Enfer Extrême EDP 100ML</t>
  </si>
  <si>
    <t>L'Artisan Parfumeur|Passage D Enfer Extrême EDP 100ML|100ML / 3.4OZ</t>
  </si>
  <si>
    <t>3660463007519</t>
  </si>
  <si>
    <t>Passage D'enfer EDT 100ML</t>
  </si>
  <si>
    <t>L'Artisan Parfumeur|Passage D'enfer EDT 100ML|100ML / 3.4OZ</t>
  </si>
  <si>
    <t>3660463010397</t>
  </si>
  <si>
    <t>Patchouli Patch EDT 100ML</t>
  </si>
  <si>
    <t>L'Artisan Parfumeur|Patchouli Patch EDT 100ML|100ML / 3.4OZ</t>
  </si>
  <si>
    <t>3660463010601</t>
  </si>
  <si>
    <t>Premier Figuier EDT 100ML</t>
  </si>
  <si>
    <t>L'Artisan Parfumeur|Premier Figuier EDT 100ML|100ML / 3.4OZ</t>
  </si>
  <si>
    <t>3660463011721</t>
  </si>
  <si>
    <t>Sur L'herbe  COLOGNE 100ML</t>
  </si>
  <si>
    <t>L'Artisan Parfumeur|Sur L'herbe  COLOGNE 100ML|100ML / 3.4OZ</t>
  </si>
  <si>
    <t>3660463004006</t>
  </si>
  <si>
    <t>Tenebrae EDP 75ML</t>
  </si>
  <si>
    <t>L'Artisan Parfumeur|Tenebrae EDP 75ML|75ML / 2.5OZ</t>
  </si>
  <si>
    <t>3660463012964</t>
  </si>
  <si>
    <t>Timbuktu  EDT 100ML</t>
  </si>
  <si>
    <t>L'Artisan Parfumeur|Timbuktu  EDT 100ML|100ML / 3.4OZ</t>
  </si>
  <si>
    <t>3660463011547</t>
  </si>
  <si>
    <t>Un Air De Bretagne EDP 100ML</t>
  </si>
  <si>
    <t>L'Artisan Parfumeur|Un Air De Bretagne EDP 100ML|100ML / 3.4OZ</t>
  </si>
  <si>
    <t>3660463003979</t>
  </si>
  <si>
    <t>Venenum EDP 75ML</t>
  </si>
  <si>
    <t>L'Artisan Parfumeur|Venenum EDP 75ML|75ML / 2.5OZ</t>
  </si>
  <si>
    <t>3660463010762</t>
  </si>
  <si>
    <t>Voleur De Roses EDT 100ML</t>
  </si>
  <si>
    <t>L'Artisan Parfumeur|Voleur De Roses EDT 100ML|100ML / 3.4OZ</t>
  </si>
  <si>
    <t>737052539119</t>
  </si>
  <si>
    <t>Lacoste</t>
  </si>
  <si>
    <t xml:space="preserve"> Eau de Lacoste Femme EDP 90ML</t>
  </si>
  <si>
    <t>Lacoste| Eau de Lacoste Femme EDP 90ML|90ML / 3.04Z</t>
  </si>
  <si>
    <t>737052483214</t>
  </si>
  <si>
    <t xml:space="preserve"> Essential EDT 125ML</t>
  </si>
  <si>
    <t>Lacoste| Essential EDT 125ML|125ML / 4.2OZ</t>
  </si>
  <si>
    <t>3614227365926</t>
  </si>
  <si>
    <t>L'Homme Intense EDT 100ML</t>
  </si>
  <si>
    <t>Lacoste|L'Homme Intense EDT 100ML|100ML / 3.4OZ</t>
  </si>
  <si>
    <t>737052662664</t>
  </si>
  <si>
    <t>Eau De Noir Intense EDT 100ML</t>
  </si>
  <si>
    <t>Lacoste|Eau De Noir Intense EDT 100ML|100ML / 3.4OZ</t>
  </si>
  <si>
    <t>8005610329307</t>
  </si>
  <si>
    <t>pour Femme Legere EDP 50ML</t>
  </si>
  <si>
    <t>Lacoste|pour Femme Legere EDP 50ML|50ML / 1.7OZ</t>
  </si>
  <si>
    <t>737052413174</t>
  </si>
  <si>
    <t>L.12.12 Blanc EDT 100ML</t>
  </si>
  <si>
    <t>Lacoste|L.12.12 Blanc EDT 100ML|100ML / 3.4OZ</t>
  </si>
  <si>
    <t>3454960023284</t>
  </si>
  <si>
    <t>Lalique</t>
  </si>
  <si>
    <t>Amethyst EDP 100ML</t>
  </si>
  <si>
    <t>Lalique|Amethyst EDP 100ML|100ML / 3.4OZ</t>
  </si>
  <si>
    <t>7640171199498</t>
  </si>
  <si>
    <t>Amethyst EDP Tester 100ML</t>
  </si>
  <si>
    <t>Lalique|Amethyst EDP Tester 100ML|100ML / 3.4OZ</t>
  </si>
  <si>
    <t>7640111502807</t>
  </si>
  <si>
    <t>Encre Noire a L'Extreme EDP Tester 100ML</t>
  </si>
  <si>
    <t>Lalique|Encre Noire a L'Extreme EDP Tester 100ML|100ML / 3.4OZ</t>
  </si>
  <si>
    <t>7640111502791</t>
  </si>
  <si>
    <t>Encre Noire A L’extreme EDP  100ML</t>
  </si>
  <si>
    <t>Lalique|Encre Noire A L’extreme EDP  100ML|100ML / 3.4OZ</t>
  </si>
  <si>
    <t>3454960022522</t>
  </si>
  <si>
    <t>Encre Noire EDT  100ML</t>
  </si>
  <si>
    <t>Lalique|Encre Noire EDT  100ML|100ML / 3.4OZ</t>
  </si>
  <si>
    <t>3454960022515</t>
  </si>
  <si>
    <t>Encre Noire EDT  50ML</t>
  </si>
  <si>
    <t>Lalique|Encre Noire EDT  50ML|50ML / 1.7OZ</t>
  </si>
  <si>
    <t>7640111500902</t>
  </si>
  <si>
    <t>Encre Noire Sport EDT  100ML</t>
  </si>
  <si>
    <t>Lalique|Encre Noire Sport EDT  100ML|100ML / 3.4OZ</t>
  </si>
  <si>
    <t>3454960020917</t>
  </si>
  <si>
    <t>Le Parfum EDP  100ML</t>
  </si>
  <si>
    <t>Lalique|Le Parfum EDP  100ML|100ML / 3.4OZ</t>
  </si>
  <si>
    <t>3454960007468</t>
  </si>
  <si>
    <t>Pour Homme Lion EDP  125ML</t>
  </si>
  <si>
    <t>Lalique|Pour Homme Lion EDP  125ML|125ML / 4.2OZ</t>
  </si>
  <si>
    <t>3454960007475</t>
  </si>
  <si>
    <t>Pour Homme Lion EDT  125ML</t>
  </si>
  <si>
    <t>Lalique|Pour Homme Lion EDT  125ML|125ML / 4.2OZ</t>
  </si>
  <si>
    <t>7640111498544</t>
  </si>
  <si>
    <t>Satine EDP  100ML</t>
  </si>
  <si>
    <t>Lalique|Satine EDP  100ML|100ML / 3.4OZ</t>
  </si>
  <si>
    <t>3147758235548</t>
  </si>
  <si>
    <t>Lancome</t>
  </si>
  <si>
    <t>Hypnôse Le Parfum Feminin EDP 30ML</t>
  </si>
  <si>
    <t>Lancome|Hypnôse Le Parfum Feminin EDP 30ML|30ML / 1OZ</t>
  </si>
  <si>
    <t>3147758235524</t>
  </si>
  <si>
    <t>Hypnôse Le Parfum Feminin EDP 50ML</t>
  </si>
  <si>
    <t>Lancome|Hypnôse Le Parfum Feminin EDP 50ML|50ML / 1.7OZ</t>
  </si>
  <si>
    <t>3147758235500</t>
  </si>
  <si>
    <t>Hypnôse Le Parfum Feminin EDP 75ML</t>
  </si>
  <si>
    <t>Lancome|Hypnôse Le Parfum Feminin EDP 75ML|75ML / 2.5OZ</t>
  </si>
  <si>
    <t>3614273476164</t>
  </si>
  <si>
    <t>Idôle Aura EDP 100ML</t>
  </si>
  <si>
    <t>Lancome|Idôle Aura EDP 100ML|100ML / 3.4OZ</t>
  </si>
  <si>
    <t>3614273476782</t>
  </si>
  <si>
    <t>Idôle Aura EDP 25ML</t>
  </si>
  <si>
    <t>Lancome|Idôle Aura EDP 25ML|25ML / 0.84OZ</t>
  </si>
  <si>
    <t>3614273476287</t>
  </si>
  <si>
    <t>Idôle Aura EDP 50ML</t>
  </si>
  <si>
    <t>Lancome|Idôle Aura EDP 50ML|50ML / 1.7OZ</t>
  </si>
  <si>
    <t>3614273095808</t>
  </si>
  <si>
    <t>Idôle Body Lotion 200ML</t>
  </si>
  <si>
    <t>Lancome|Idôle Body Lotion 200ML|200ML / 6.7OZ</t>
  </si>
  <si>
    <t>3614272639638</t>
  </si>
  <si>
    <t>Idôle EDP 25ML</t>
  </si>
  <si>
    <t>Lancome|Idôle EDP 25ML|25ML / 0.84OZ</t>
  </si>
  <si>
    <t>3614272629370</t>
  </si>
  <si>
    <t>Idôle EDP 50ML</t>
  </si>
  <si>
    <t>Lancome|Idôle EDP 50ML|50ML / 1.7OZ</t>
  </si>
  <si>
    <t>3614272629387</t>
  </si>
  <si>
    <t>Idôle EDP 75ML</t>
  </si>
  <si>
    <t>Lancome|Idôle EDP 75ML|75ML / 2.5OZ</t>
  </si>
  <si>
    <t>3614273203463</t>
  </si>
  <si>
    <t>Idôle Intense EDP 25ML</t>
  </si>
  <si>
    <t>Lancome|Idôle Intense EDP 25ML|25ML / 0.84OZ</t>
  </si>
  <si>
    <t>3614273203470</t>
  </si>
  <si>
    <t>Idôle Intense EDP 50ML</t>
  </si>
  <si>
    <t>Lancome|Idôle Intense EDP 50ML|50ML / 1.7OZ</t>
  </si>
  <si>
    <t>3614273203487</t>
  </si>
  <si>
    <t>Idôle Intense EDP 75ML</t>
  </si>
  <si>
    <t>Lancome|Idôle Intense EDP 75ML|75ML / 2.5OZ</t>
  </si>
  <si>
    <t>3614273069175</t>
  </si>
  <si>
    <t>Idole le Parfum EDP 100ML</t>
  </si>
  <si>
    <t>Lancome|Idole le Parfum EDP 100ML|100ML / 3.4OZ</t>
  </si>
  <si>
    <t>3605533315828</t>
  </si>
  <si>
    <t>La Nuit Trésor Body Lotion 200ML</t>
  </si>
  <si>
    <t>Lancome|La Nuit Trésor Body Lotion 200ML|200ML / 6.7OZ</t>
  </si>
  <si>
    <t>3605533315163</t>
  </si>
  <si>
    <t>La Nuit Trésor EDP 30ML</t>
  </si>
  <si>
    <t>Lancome|La Nuit Trésor EDP 30ML|30ML / 1OZ</t>
  </si>
  <si>
    <t>3605533315224</t>
  </si>
  <si>
    <t>La Nuit Trésor EDP 50ML</t>
  </si>
  <si>
    <t>Lancome|La Nuit Trésor EDP 50ML|50ML / 1.7OZ</t>
  </si>
  <si>
    <t>3605533315347</t>
  </si>
  <si>
    <t>La Nuit Trésor EDP 75ML</t>
  </si>
  <si>
    <t>Lancome|La Nuit Trésor EDP 75ML|75ML / 2.5OZ</t>
  </si>
  <si>
    <t>3614271579423</t>
  </si>
  <si>
    <t>La Vie Est Belle Body Lotion 200ML</t>
  </si>
  <si>
    <t>Lancome|La Vie Est Belle Body Lotion 200ML|200ML / 6.7OZ</t>
  </si>
  <si>
    <t>3605533286555</t>
  </si>
  <si>
    <t>La Vie Est Belle EDP 100ML</t>
  </si>
  <si>
    <t>Lancome|La Vie Est Belle EDP 100ML|100ML / 3.4OZ</t>
  </si>
  <si>
    <t>3605532612690</t>
  </si>
  <si>
    <t>La Vie Est Belle EDP 30ML</t>
  </si>
  <si>
    <t>Lancome|La Vie Est Belle EDP 30ML|30ML / 1OZ</t>
  </si>
  <si>
    <t>3605532612768</t>
  </si>
  <si>
    <t>La Vie Est Belle EDP 50ML</t>
  </si>
  <si>
    <t>Lancome|La Vie Est Belle EDP 50ML|50ML / 1.7OZ</t>
  </si>
  <si>
    <t>3660732009541</t>
  </si>
  <si>
    <t>La Vie Est Belle EDP 50ML + Body Lotion 50ML</t>
  </si>
  <si>
    <t>Lancome|La Vie Est Belle EDP 50ML + Body Lotion 50ML|50ML / 1.7OZ</t>
  </si>
  <si>
    <t>3605532612836</t>
  </si>
  <si>
    <t>La Vie Est Belle EDP 75ML</t>
  </si>
  <si>
    <t>Lancome|La Vie Est Belle EDP 75ML|75ML / 2.5OZ</t>
  </si>
  <si>
    <t>3614272992054</t>
  </si>
  <si>
    <t>La Vie Est Belle Intensément EDP 100ML</t>
  </si>
  <si>
    <t>Lancome|La Vie Est Belle Intensément EDP 100ML|100ML / 3.4OZ</t>
  </si>
  <si>
    <t>3614272964662</t>
  </si>
  <si>
    <t>La Vie Est Belle Intensément EDP 30ML</t>
  </si>
  <si>
    <t>Lancome|La Vie Est Belle Intensément EDP 30ML|30ML / 1OZ</t>
  </si>
  <si>
    <t>3614272964679</t>
  </si>
  <si>
    <t>La Vie Est Belle Intensément EDP 50ML</t>
  </si>
  <si>
    <t>Lancome|La Vie Est Belle Intensément EDP 50ML|50ML / 1.7OZ</t>
  </si>
  <si>
    <t>3614271579485</t>
  </si>
  <si>
    <t>La Vie Est Belle L’éclat EDP 30ML</t>
  </si>
  <si>
    <t>Lancome|La Vie Est Belle L’éclat EDP 30ML|30ML / 1OZ</t>
  </si>
  <si>
    <t>3614271579478</t>
  </si>
  <si>
    <t>La Vie Est Belle L’éclat EDP 50ML</t>
  </si>
  <si>
    <t>Lancome|La Vie Est Belle L’éclat EDP 50ML|50ML / 1.7OZ</t>
  </si>
  <si>
    <t>3614271579492</t>
  </si>
  <si>
    <t>La Vie Est Belle L’éclat EDP 75ML</t>
  </si>
  <si>
    <t>Lancome|La Vie Est Belle L’éclat EDP 75ML|75ML / 2.5OZ</t>
  </si>
  <si>
    <t>3614273686662</t>
  </si>
  <si>
    <t>La Vie Est Belle Oui EDP 100ML</t>
  </si>
  <si>
    <t>Lancome|La Vie Est Belle Oui EDP 100ML|100ML / 3.4OZ</t>
  </si>
  <si>
    <t>3614273687485</t>
  </si>
  <si>
    <t>La Vie Est Belle Oui EDP 30ML</t>
  </si>
  <si>
    <t>Lancome|La Vie Est Belle Oui EDP 30ML|30ML / 1OZ</t>
  </si>
  <si>
    <t>3614273680189</t>
  </si>
  <si>
    <t>La Vie Est Belle Oui EDP 50ML</t>
  </si>
  <si>
    <t>Lancome|La Vie Est Belle Oui EDP 50ML|50ML / 1.7OZ</t>
  </si>
  <si>
    <t>3614272520875</t>
  </si>
  <si>
    <t>La Vie Est Belle Rose EDT 100ML</t>
  </si>
  <si>
    <t>Lancome|La Vie Est Belle Rose EDT 100ML|100ML / 3.4OZ</t>
  </si>
  <si>
    <t>3614272520868</t>
  </si>
  <si>
    <t>La Vie Est Belle Rose EDT 50ML</t>
  </si>
  <si>
    <t>Lancome|La Vie Est Belle Rose EDT 50ML|50ML / 1.7OZ</t>
  </si>
  <si>
    <t>3614271579454</t>
  </si>
  <si>
    <t>La Vie Est Belle Shower Gel 200ML</t>
  </si>
  <si>
    <t>Lancome|La Vie Est Belle Shower Gel 200ML|200ML / 6.7OZ</t>
  </si>
  <si>
    <t>3614273357197</t>
  </si>
  <si>
    <t>La Vie Est Belle Soleil Cristal EDP 100ML</t>
  </si>
  <si>
    <t>Lancome|La Vie Est Belle Soleil Cristal EDP 100ML|100ML / 3.4OZ</t>
  </si>
  <si>
    <t>3614273357203</t>
  </si>
  <si>
    <t>La Vie Est Belle Soleil Cristal EDP 50ML</t>
  </si>
  <si>
    <t>Lancome|La Vie Est Belle Soleil Cristal EDP 50ML|50ML / 1.7OZ</t>
  </si>
  <si>
    <t>3614273357227</t>
  </si>
  <si>
    <t>La Vie Est Belle Soleil Cristal EDP 50ML</t>
  </si>
  <si>
    <t>Lancome|La Vie Est Belle Soleil Cristal EDP 50ML|50ML / 1.7OZ</t>
  </si>
  <si>
    <t>3605530262309</t>
  </si>
  <si>
    <t>Les Secrets Magie Noir EDT 75ML</t>
  </si>
  <si>
    <t>Lancome|Les Secrets Magie Noir EDT 75ML|75ML / 2.5OZ</t>
  </si>
  <si>
    <t>3614271387318</t>
  </si>
  <si>
    <t>Miracle Blossom EDP 50ML</t>
  </si>
  <si>
    <t>Lancome|Miracle Blossom EDP 50ML|50ML / 1.7OZ</t>
  </si>
  <si>
    <t>3147758029383</t>
  </si>
  <si>
    <t>Miracle EDP 100ML</t>
  </si>
  <si>
    <t>Lancome|Miracle EDP 100ML|100ML / 3.4OZ</t>
  </si>
  <si>
    <t>3147758029406</t>
  </si>
  <si>
    <t>Miracle EDP 30ML</t>
  </si>
  <si>
    <t>Lancome|Miracle EDP 30ML|30ML / 1OZ</t>
  </si>
  <si>
    <t>3147758029390</t>
  </si>
  <si>
    <t>Miracle EDP 50ML</t>
  </si>
  <si>
    <t>Lancome|Miracle EDP 50ML|50ML / 1.7OZ</t>
  </si>
  <si>
    <t>3147758037630</t>
  </si>
  <si>
    <t>Miracle EDP 50ML + Body Lotion 50ML</t>
  </si>
  <si>
    <t>Lancome|Miracle EDP 50ML + Body Lotion 50ML|50ML / 1.7OZ</t>
  </si>
  <si>
    <t>3147758155358</t>
  </si>
  <si>
    <t>Ô De Lancôme EDT 125ML</t>
  </si>
  <si>
    <t>Lancome|Ô De Lancôme EDT 125ML|25ML / 0.84OZ</t>
  </si>
  <si>
    <t>3147758155341</t>
  </si>
  <si>
    <t>Ô De Lancôme EDT 75ML</t>
  </si>
  <si>
    <t>Lancome|Ô De Lancôme EDT 75ML|75ML / 2.5OZ</t>
  </si>
  <si>
    <t>3147758155112</t>
  </si>
  <si>
    <t>Poême EDP 100ML</t>
  </si>
  <si>
    <t>Lancome|Poême EDP 100ML|100ML / 3.4OZ</t>
  </si>
  <si>
    <t>3147758155099</t>
  </si>
  <si>
    <t>Poême EDP 30ML</t>
  </si>
  <si>
    <t>Lancome|Poême EDP 30ML|30ML / 1OZ</t>
  </si>
  <si>
    <t>3147758155105</t>
  </si>
  <si>
    <t>Poême EDP 50ML</t>
  </si>
  <si>
    <t>Lancome|Poême EDP 50ML|50ML / 1.7OZ</t>
  </si>
  <si>
    <t>3147758034929</t>
  </si>
  <si>
    <t>Trésor EDP 100ML</t>
  </si>
  <si>
    <t>Lancome|Trésor EDP 100ML|100ML / 3.4OZ</t>
  </si>
  <si>
    <t>3147758034905</t>
  </si>
  <si>
    <t>Trésor EDP 30ML</t>
  </si>
  <si>
    <t>Lancome|Trésor EDP 30ML|30ML / 1OZ</t>
  </si>
  <si>
    <t>3147758034912</t>
  </si>
  <si>
    <t>Trésor EDP 50ML</t>
  </si>
  <si>
    <t>Lancome|Trésor EDP 50ML|50ML / 1.7OZ</t>
  </si>
  <si>
    <t>3605532423142</t>
  </si>
  <si>
    <t>Trésor Midnight EDP 30ML</t>
  </si>
  <si>
    <t>Lancome|Trésor Midnight EDP 30ML|30ML / 1OZ</t>
  </si>
  <si>
    <t>3605532423203</t>
  </si>
  <si>
    <t>Trésor Midnight EDP 50ML</t>
  </si>
  <si>
    <t>Lancome|Trésor Midnight EDP 50ML|50ML / 1.7OZ</t>
  </si>
  <si>
    <t>3605532423265</t>
  </si>
  <si>
    <t>Trésor Midnight EDP 75ML</t>
  </si>
  <si>
    <t>Lancome|Trésor Midnight EDP 75ML|75ML / 2.5OZ</t>
  </si>
  <si>
    <t>3386460103671</t>
  </si>
  <si>
    <t>Lanvin</t>
  </si>
  <si>
    <t>A Girl in Capri EDT 30ML</t>
  </si>
  <si>
    <t>Lanvin|A Girl in Capri EDT 30ML|30ML / 1OZ</t>
  </si>
  <si>
    <t>3386460103664</t>
  </si>
  <si>
    <t>A Girl in Capri EDT 50ML</t>
  </si>
  <si>
    <t>Lanvin|A Girl in Capri EDT 50ML|50ML / 1.7OZ</t>
  </si>
  <si>
    <t>3386460103657</t>
  </si>
  <si>
    <t>A Girl in Capri EDT 90ML</t>
  </si>
  <si>
    <t>Lanvin|A Girl in Capri EDT 90ML|90ML / 3.04Z</t>
  </si>
  <si>
    <t>3386460104012</t>
  </si>
  <si>
    <t>A Girl in Capri EDT Tester 90ML</t>
  </si>
  <si>
    <t>Lanvin|A Girl in Capri EDT Tester 90ML|90ML / 3.04Z</t>
  </si>
  <si>
    <t>3386461515619</t>
  </si>
  <si>
    <t>Arpege EDP 100ML</t>
  </si>
  <si>
    <t>Lanvin|Arpege EDP 100ML|100ML / 3.4OZ</t>
  </si>
  <si>
    <t>3386461515640</t>
  </si>
  <si>
    <t>Arpège EDP Tester 100ML</t>
  </si>
  <si>
    <t>Lanvin|Arpège EDP Tester 100ML|100ML / 3.4OZ</t>
  </si>
  <si>
    <t>3386461517033</t>
  </si>
  <si>
    <t>Eclat d'Arpege Body lotion  150ML</t>
  </si>
  <si>
    <t>Lanvin|Eclat d'Arpege Body lotion  150ML|150ML / 5OZ</t>
  </si>
  <si>
    <t>3386461515671</t>
  </si>
  <si>
    <t>Eclat d'Arpege EDP 100ML</t>
  </si>
  <si>
    <t>Lanvin|Eclat d'Arpege EDP 100ML|100ML / 3.4OZ</t>
  </si>
  <si>
    <t>3386461519457</t>
  </si>
  <si>
    <t>Eclat d'Arpege EDP 30ML</t>
  </si>
  <si>
    <t>Lanvin|Eclat d'Arpege EDP 30ML|30ML / 1OZ</t>
  </si>
  <si>
    <t>3386461515688</t>
  </si>
  <si>
    <t>Eclat d'Arpege EDP 50ML</t>
  </si>
  <si>
    <t>Lanvin|Eclat d'Arpege EDP 50ML|50ML / 1.7OZ</t>
  </si>
  <si>
    <t>3386461515701</t>
  </si>
  <si>
    <t>Eclat d'Arpege EDP Tester 100ML</t>
  </si>
  <si>
    <t>Lanvin|Eclat d'Arpege EDP Tester 100ML|100ML / 3.4OZ</t>
  </si>
  <si>
    <t>3386460062718</t>
  </si>
  <si>
    <t>Eclat d'Arpege EDT 100ML</t>
  </si>
  <si>
    <t>Lanvin|Eclat d'Arpege EDT 100ML|100ML / 3.4OZ</t>
  </si>
  <si>
    <t>3386460062732</t>
  </si>
  <si>
    <t>Eclat d'Arpege EDT 30ML</t>
  </si>
  <si>
    <t>Lanvin|Eclat d'Arpege EDT 30ML|30ML / 1OZ</t>
  </si>
  <si>
    <t>3386460062725</t>
  </si>
  <si>
    <t>Eclat d'Arpege EDT 50ML</t>
  </si>
  <si>
    <t>Lanvin|Eclat d'Arpege EDT 50ML|50ML / 1.7OZ</t>
  </si>
  <si>
    <t>3386460062749</t>
  </si>
  <si>
    <t>Eclat d'Arpege EDT Tester 100ML</t>
  </si>
  <si>
    <t>Lanvin|Eclat d'Arpege EDT Tester 100ML|100ML / 3.4OZ</t>
  </si>
  <si>
    <t>3386460123167</t>
  </si>
  <si>
    <t>Eclat d'Arpege Sheer EDT 100ML</t>
  </si>
  <si>
    <t>Lanvin|Eclat d'Arpege Sheer EDT 100ML|100ML / 3.4OZ</t>
  </si>
  <si>
    <t>3386460123181</t>
  </si>
  <si>
    <t>Eclat d'Arpege Sheer EDT 30ML</t>
  </si>
  <si>
    <t>Lanvin|Eclat d'Arpege Sheer EDT 30ML|30ML / 1OZ</t>
  </si>
  <si>
    <t>3386460123174</t>
  </si>
  <si>
    <t>Eclat d'Arpege Sheer EDT 50ML</t>
  </si>
  <si>
    <t>Lanvin|Eclat d'Arpege Sheer EDT 50ML|50ML / 1.7OZ</t>
  </si>
  <si>
    <t>3386460010399</t>
  </si>
  <si>
    <t>Jeanne EDT 100ML</t>
  </si>
  <si>
    <t>Lanvin|Jeanne EDT 100ML|100ML / 3.4OZ</t>
  </si>
  <si>
    <t>3386460010412</t>
  </si>
  <si>
    <t>Jeanne EDT 30ML</t>
  </si>
  <si>
    <t>Lanvin|Jeanne EDT 30ML|30ML / 1OZ</t>
  </si>
  <si>
    <t>3386460010405</t>
  </si>
  <si>
    <t>Jeanne EDT 50ML</t>
  </si>
  <si>
    <t>Lanvin|Jeanne EDT 50ML|50ML / 1.7OZ</t>
  </si>
  <si>
    <t>3386460010429</t>
  </si>
  <si>
    <t>Jeanne EDT Tester 100ML</t>
  </si>
  <si>
    <t>Lanvin|Jeanne EDT Tester 100ML|100ML / 3.4OZ</t>
  </si>
  <si>
    <t>3386461515732</t>
  </si>
  <si>
    <t>Lanvin EDT 100ML</t>
  </si>
  <si>
    <t>Lanvin|Lanvin EDT 100ML|100ML / 3.4OZ</t>
  </si>
  <si>
    <t>3386461515763</t>
  </si>
  <si>
    <t>Lanvin EDT Tester 100ML</t>
  </si>
  <si>
    <t>Lanvin|Lanvin EDT Tester 100ML|100ML / 3.4OZ</t>
  </si>
  <si>
    <t>3386460023351</t>
  </si>
  <si>
    <t>Marry Me EDP 30ML</t>
  </si>
  <si>
    <t>Lanvin|Marry Me EDP 30ML|30ML / 1OZ</t>
  </si>
  <si>
    <t>3386460023344</t>
  </si>
  <si>
    <t>Marry Me EDP 50ML</t>
  </si>
  <si>
    <t>Lanvin|Marry Me EDP 50ML|50ML / 1.7OZ</t>
  </si>
  <si>
    <t>3386460023337</t>
  </si>
  <si>
    <t>Marry Me EDP 75ML</t>
  </si>
  <si>
    <t>Lanvin|Marry Me EDP 75ML|75ML / 2.5OZ</t>
  </si>
  <si>
    <t>3386460023382</t>
  </si>
  <si>
    <t>Marry Me EDP Tester 100ML</t>
  </si>
  <si>
    <t>Lanvin|Marry Me EDP Tester 100ML|100ML / 3.4OZ</t>
  </si>
  <si>
    <t>3386460115926</t>
  </si>
  <si>
    <t>Modern Princess Blooming EDP Tester Tester</t>
  </si>
  <si>
    <t>Lanvin|Modern Princess Blooming EDP Tester Tester|90ML / 3.04Z</t>
  </si>
  <si>
    <t>3386460077224</t>
  </si>
  <si>
    <t>Modern Princess EDP 30ML</t>
  </si>
  <si>
    <t>Lanvin|Modern Princess EDP 30ML|30ML / 1OZ</t>
  </si>
  <si>
    <t>3386460077217</t>
  </si>
  <si>
    <t>Modern Princess EDP 60ML</t>
  </si>
  <si>
    <t>Lanvin|Modern Princess EDP 60ML|60ML / 2OZ</t>
  </si>
  <si>
    <t>3386460077200</t>
  </si>
  <si>
    <t>Modern Princess EDP 90ML</t>
  </si>
  <si>
    <t>Lanvin|Modern Princess EDP 90ML|90ML / 3.04Z</t>
  </si>
  <si>
    <t>3386460077262</t>
  </si>
  <si>
    <t>Modern Princess EDP Tester 90ML</t>
  </si>
  <si>
    <t>Lanvin|Modern Princess EDP Tester 90ML|90ML / 3.04Z</t>
  </si>
  <si>
    <t>3386460007078</t>
  </si>
  <si>
    <t>Rumeur 2 Rose EDT 100ML</t>
  </si>
  <si>
    <t>Lanvin|Rumeur 2 Rose EDT 100ML|100ML / 3.4OZ</t>
  </si>
  <si>
    <t>3386460007092</t>
  </si>
  <si>
    <t>Rumeur 2 Rose EDT 30ML</t>
  </si>
  <si>
    <t>Lanvin|Rumeur 2 Rose EDT 30ML|30ML / 1OZ</t>
  </si>
  <si>
    <t>3386460007085</t>
  </si>
  <si>
    <t>Rumeur 2 Rose EDT 50ML</t>
  </si>
  <si>
    <t>Lanvin|Rumeur 2 Rose EDT 50ML|50ML / 1.7OZ</t>
  </si>
  <si>
    <t>3386460007139</t>
  </si>
  <si>
    <t>Rumeur 2 Rose EDT Tester 100ML</t>
  </si>
  <si>
    <t>Lanvin|Rumeur 2 Rose EDT Tester 100ML|100ML / 3.4OZ</t>
  </si>
  <si>
    <t>6291107456744</t>
  </si>
  <si>
    <t>Lattafa</t>
  </si>
  <si>
    <t>Maahir Gold Edition EDP 100ML</t>
  </si>
  <si>
    <t>Lattafa|Maahir Gold Edition EDP 100ML|100ML / 3.4OZ</t>
  </si>
  <si>
    <t>842185102700</t>
  </si>
  <si>
    <t>Le Labo</t>
  </si>
  <si>
    <t>After Shave Balm 120ML</t>
  </si>
  <si>
    <t>Le Labo|After Shave Balm 120ML|120ML / 4OZ</t>
  </si>
  <si>
    <t>811901022899</t>
  </si>
  <si>
    <t>Ambrette 9 EDP 100ML</t>
  </si>
  <si>
    <t>Le Labo|Ambrette 9 EDP 100ML|100ML / 3.4OZ</t>
  </si>
  <si>
    <t>811901022646</t>
  </si>
  <si>
    <t>Ambrette 9 EDP 50ML</t>
  </si>
  <si>
    <t>Le Labo|Ambrette 9 EDP 50ML|50ML / 1.7OZ</t>
  </si>
  <si>
    <t>842185102939</t>
  </si>
  <si>
    <t>Another 13 Body Lotion 237ML</t>
  </si>
  <si>
    <t>Le Labo|Another 13 Body Lotion 237ML|237ML / 8.01OZ</t>
  </si>
  <si>
    <t>811901028914</t>
  </si>
  <si>
    <t>Another 13 EDP 100ML</t>
  </si>
  <si>
    <t>Le Labo|Another 13 EDP 100ML|100ML / 3.4OZ</t>
  </si>
  <si>
    <t>842185117186</t>
  </si>
  <si>
    <t>Another 13 EDP 15ML</t>
  </si>
  <si>
    <t>15ML / 0.5OZ</t>
  </si>
  <si>
    <t>Le Labo|Another 13 EDP 15ML|15ML / 0.5OZ</t>
  </si>
  <si>
    <t>811901028907</t>
  </si>
  <si>
    <t>Another 13 EDP 50ML</t>
  </si>
  <si>
    <t>Le Labo|Another 13 EDP 50ML|50ML / 1.7OZ</t>
  </si>
  <si>
    <t>842185100188</t>
  </si>
  <si>
    <t>Another 13 Shower Gel 237ML</t>
  </si>
  <si>
    <t>Le Labo|Another 13 Shower Gel 237ML|237ML / 8.01OZ</t>
  </si>
  <si>
    <t>811901020833</t>
  </si>
  <si>
    <t>B19 EDP 100ML</t>
  </si>
  <si>
    <t>Le Labo|B19 EDP 100ML|100ML / 3.4OZ</t>
  </si>
  <si>
    <t>811901020710</t>
  </si>
  <si>
    <t>B19 EDP 15ML</t>
  </si>
  <si>
    <t>Le Labo|B19 EDP 15ML|15ML / 0.5OZ</t>
  </si>
  <si>
    <t>811901020772</t>
  </si>
  <si>
    <t>B19 EDP 50ML</t>
  </si>
  <si>
    <t>Le Labo|B19 EDP 50ML|50ML / 1.7OZ</t>
  </si>
  <si>
    <t>842185102632</t>
  </si>
  <si>
    <t>Beard Oil 60ML</t>
  </si>
  <si>
    <t>Le Labo|Beard Oil 60ML|60ML / 2OZ</t>
  </si>
  <si>
    <t>811901022912</t>
  </si>
  <si>
    <t>Bergamote 22 EDP 100ML</t>
  </si>
  <si>
    <t>Le Labo|Bergamote 22 EDP 100ML|100ML / 3.4OZ</t>
  </si>
  <si>
    <t>811901022417</t>
  </si>
  <si>
    <t>Bergamote 22 EDP 15ML</t>
  </si>
  <si>
    <t>Le Labo|Bergamote 22 EDP 15ML|15ML / 0.5OZ</t>
  </si>
  <si>
    <t>811901022660</t>
  </si>
  <si>
    <t>Bergamote 22 EDP 50ML</t>
  </si>
  <si>
    <t>Le Labo|Bergamote 22 EDP 50ML|50ML / 1.7OZ</t>
  </si>
  <si>
    <t>842185102267</t>
  </si>
  <si>
    <t>Body Cream 250ML</t>
  </si>
  <si>
    <t>Le Labo|Body Cream 250ML|250ML / 8.45OZ</t>
  </si>
  <si>
    <t>842185102847</t>
  </si>
  <si>
    <t>Deodorant 50ML</t>
  </si>
  <si>
    <t>Le Labo|Deodorant 50ML|50ML / 1.7OZ</t>
  </si>
  <si>
    <t>842185129653</t>
  </si>
  <si>
    <t>Discovery Set 4x5ML</t>
  </si>
  <si>
    <t>Le Labo|Discovery Set 4x5ML|5ML / 0.16OZ</t>
  </si>
  <si>
    <t>842185130758</t>
  </si>
  <si>
    <t>Discovery Set 6x5ML</t>
  </si>
  <si>
    <t>Le Labo|Discovery Set 6x5ML|5ML / 0.16OZ</t>
  </si>
  <si>
    <t>842185102786</t>
  </si>
  <si>
    <t>Face Bronzer 60ML</t>
  </si>
  <si>
    <t>Le Labo|Face Bronzer 60ML|60ML / 2OZ</t>
  </si>
  <si>
    <t>842185102748</t>
  </si>
  <si>
    <t>Face Lotion 60ML</t>
  </si>
  <si>
    <t>Le Labo|Face Lotion 60ML|60ML / 2OZ</t>
  </si>
  <si>
    <t>811901022929</t>
  </si>
  <si>
    <t>Fleur D'O 27 EDP 100ML</t>
  </si>
  <si>
    <t>Le Labo|Fleur D'O 27 EDP 100ML|100ML / 3.4OZ</t>
  </si>
  <si>
    <t>811901022677</t>
  </si>
  <si>
    <t>Fleur D'O 27 EDP 50ML</t>
  </si>
  <si>
    <t>Le Labo|Fleur D'O 27 EDP 50ML|50ML / 1.7OZ</t>
  </si>
  <si>
    <t>842185102212</t>
  </si>
  <si>
    <t>Hinoki Conditioner 250ML</t>
  </si>
  <si>
    <t>Le Labo|Hinoki Conditioner 250ML|250ML / 8.45OZ</t>
  </si>
  <si>
    <t>842185102083</t>
  </si>
  <si>
    <t>Hinoki Hand Lotion 250ML</t>
  </si>
  <si>
    <t>Le Labo|Hinoki Hand Lotion 250ML|250ML / 8.45OZ</t>
  </si>
  <si>
    <t>842185102304</t>
  </si>
  <si>
    <t>Hinoki Hand Pomade 55ML</t>
  </si>
  <si>
    <t>55ML / 1.85OZ</t>
  </si>
  <si>
    <t>Le Labo|Hinoki Hand Pomade 55ML|55ML / 1.85OZ</t>
  </si>
  <si>
    <t>842185102052</t>
  </si>
  <si>
    <t>Hinoki Hand Soap 250ML</t>
  </si>
  <si>
    <t>Le Labo|Hinoki Hand Soap 250ML|250ML / 8.45OZ</t>
  </si>
  <si>
    <t>842185102168</t>
  </si>
  <si>
    <t>Hinoki Shampoo 250ML</t>
  </si>
  <si>
    <t>Le Labo|Hinoki Shampoo 250ML|250ML / 8.45OZ</t>
  </si>
  <si>
    <t>842185102427</t>
  </si>
  <si>
    <t>Hinoki Shower Gel 250ML</t>
  </si>
  <si>
    <t>Le Labo|Hinoki Shower Gel 250ML|250ML / 8.45OZ</t>
  </si>
  <si>
    <t>811901022936</t>
  </si>
  <si>
    <t>Iris 39 EDP 100ML</t>
  </si>
  <si>
    <t>Le Labo|Iris 39 EDP 100ML|100ML / 3.4OZ</t>
  </si>
  <si>
    <t>811901022684</t>
  </si>
  <si>
    <t>Iris 39 EDP 50ML</t>
  </si>
  <si>
    <t>Le Labo|Iris 39 EDP 50ML|50ML / 1.7OZ</t>
  </si>
  <si>
    <t>811901022943</t>
  </si>
  <si>
    <t>Jasmin 17 EDP 100ML</t>
  </si>
  <si>
    <t>Le Labo|Jasmin 17 EDP 100ML|100ML / 3.4OZ</t>
  </si>
  <si>
    <t>811901022691</t>
  </si>
  <si>
    <t>Jasmin 17 EDP 50ML</t>
  </si>
  <si>
    <t>Le Labo|Jasmin 17 EDP 50ML|50ML / 1.7OZ</t>
  </si>
  <si>
    <t>811901022950</t>
  </si>
  <si>
    <t>Labdanum 18EDP 100ML</t>
  </si>
  <si>
    <t>Le Labo|Labdanum 18EDP 100ML|100ML / 3.4OZ</t>
  </si>
  <si>
    <t>811901022707</t>
  </si>
  <si>
    <t>Labdanum 18EDP 50ML</t>
  </si>
  <si>
    <t>Le Labo|Labdanum 18EDP 50ML|50ML / 1.7OZ</t>
  </si>
  <si>
    <t>842185102595</t>
  </si>
  <si>
    <t>Lip Balm 15ML</t>
  </si>
  <si>
    <t>Le Labo|Lip Balm 15ML|15ML / 0.5OZ</t>
  </si>
  <si>
    <t>811901022967</t>
  </si>
  <si>
    <t>Lys 41 EDP 100ML</t>
  </si>
  <si>
    <t>Le Labo|Lys 41 EDP 100ML|100ML / 3.4OZ</t>
  </si>
  <si>
    <t>811901022714</t>
  </si>
  <si>
    <t>Lys 41 EDP 50ML</t>
  </si>
  <si>
    <t>Le Labo|Lys 41 EDP 50ML|50ML / 1.7OZ</t>
  </si>
  <si>
    <t>811901022974</t>
  </si>
  <si>
    <t>Neroli 36 EDP 100ML</t>
  </si>
  <si>
    <t>Le Labo|Neroli 36 EDP 100ML|100ML / 3.4OZ</t>
  </si>
  <si>
    <t>811901022721</t>
  </si>
  <si>
    <t>Neroli 36 EDP 50ML</t>
  </si>
  <si>
    <t>Le Labo|Neroli 36 EDP 50ML|50ML / 1.7OZ</t>
  </si>
  <si>
    <t>811901022981</t>
  </si>
  <si>
    <t>Oud 27 EDP 100ML</t>
  </si>
  <si>
    <t>Le Labo|Oud 27 EDP 100ML|100ML / 3.4OZ</t>
  </si>
  <si>
    <t>811901022738</t>
  </si>
  <si>
    <t>Oud 27 EDP 50ML</t>
  </si>
  <si>
    <t>Le Labo|Oud 27 EDP 50ML|50ML / 1.7OZ</t>
  </si>
  <si>
    <t>811901022998</t>
  </si>
  <si>
    <t>Patchouli 24 EDP 100ML</t>
  </si>
  <si>
    <t>Le Labo|Patchouli 24 EDP 100ML|100ML / 3.4OZ</t>
  </si>
  <si>
    <t>811901022745</t>
  </si>
  <si>
    <t>Patchouli 24 EDP 50ML</t>
  </si>
  <si>
    <t>Le Labo|Patchouli 24 EDP 50ML|50ML / 1.7OZ</t>
  </si>
  <si>
    <t>811901027023</t>
  </si>
  <si>
    <t>Rose 31 Body Lotion 237ML</t>
  </si>
  <si>
    <t>Le Labo|Rose 31 Body Lotion 237ML|237ML / 8.01OZ</t>
  </si>
  <si>
    <t>811901023001</t>
  </si>
  <si>
    <t>Rose 31 EDP 100ML</t>
  </si>
  <si>
    <t>Le Labo|Rose 31 EDP 100ML|100ML / 3.4OZ</t>
  </si>
  <si>
    <t>811901022509</t>
  </si>
  <si>
    <t>Rose 31 EDP 15ML</t>
  </si>
  <si>
    <t>Le Labo|Rose 31 EDP 15ML|15ML / 0.5OZ</t>
  </si>
  <si>
    <t>811901022752</t>
  </si>
  <si>
    <t>Rose 31 EDP 50ML</t>
  </si>
  <si>
    <t>Le Labo|Rose 31 EDP 50ML|50ML / 1.7OZ</t>
  </si>
  <si>
    <t>811901027870</t>
  </si>
  <si>
    <t>Rose 31 Shower Gel 237ML</t>
  </si>
  <si>
    <t>Le Labo|Rose 31 Shower Gel 237ML|237ML / 8.01OZ</t>
  </si>
  <si>
    <t>811901027030</t>
  </si>
  <si>
    <t>Santal 33 Body Lotion 237ML</t>
  </si>
  <si>
    <t>Le Labo|Santal 33 Body Lotion 237ML|237ML / 8.01OZ</t>
  </si>
  <si>
    <t>811901023018</t>
  </si>
  <si>
    <t>Santal 33 EDP 100ML</t>
  </si>
  <si>
    <t>Le Labo|Santal 33 EDP 100ML|100ML / 3.4OZ</t>
  </si>
  <si>
    <t>811901022516</t>
  </si>
  <si>
    <t>Santal 33 EDP 15ML</t>
  </si>
  <si>
    <t>Le Labo|Santal 33 EDP 15ML|15ML / 0.5OZ</t>
  </si>
  <si>
    <t>811901022769</t>
  </si>
  <si>
    <t>Santal 33 EDP 50ML</t>
  </si>
  <si>
    <t>Le Labo|Santal 33 EDP 50ML|50ML / 1.7OZ</t>
  </si>
  <si>
    <t>811901027887</t>
  </si>
  <si>
    <t>Santal 33 Shower Gel 237ML</t>
  </si>
  <si>
    <t>Le Labo|Santal 33 Shower Gel 237ML|237ML / 8.01OZ</t>
  </si>
  <si>
    <t>842185102663</t>
  </si>
  <si>
    <t>Shaving Cream 120ML</t>
  </si>
  <si>
    <t>Le Labo|Shaving Cream 120ML|120ML / 4OZ</t>
  </si>
  <si>
    <t>842185102823</t>
  </si>
  <si>
    <t>Styling Concrete 60ML</t>
  </si>
  <si>
    <t>Le Labo|Styling Concrete 60ML|60ML / 2OZ</t>
  </si>
  <si>
    <t>811901023025</t>
  </si>
  <si>
    <t>The Noir 29 EDP 100ML</t>
  </si>
  <si>
    <t>Le Labo|The Noir 29 EDP 100ML|100ML / 3.4OZ</t>
  </si>
  <si>
    <t>811901022523</t>
  </si>
  <si>
    <t>The Noir 29 EDP 15ML</t>
  </si>
  <si>
    <t>Le Labo|The Noir 29 EDP 15ML|15ML / 0.5OZ</t>
  </si>
  <si>
    <t>811901022776</t>
  </si>
  <si>
    <t>The Noir 29 EDP 50ML</t>
  </si>
  <si>
    <t>Le Labo|The Noir 29 EDP 50ML|50ML / 1.7OZ</t>
  </si>
  <si>
    <t>842185118251</t>
  </si>
  <si>
    <t>Tonka 25 EDP 100ML</t>
  </si>
  <si>
    <t>Le Labo|Tonka 25 EDP 100ML|100ML / 3.4OZ</t>
  </si>
  <si>
    <t>842158118268</t>
  </si>
  <si>
    <t>Tonka 25 EDP 15ML</t>
  </si>
  <si>
    <t>Le Labo|Tonka 25 EDP 15ML|15ML / 0.5OZ</t>
  </si>
  <si>
    <t>842185118299</t>
  </si>
  <si>
    <t>Tonka 25 EDP 50ML</t>
  </si>
  <si>
    <t>Le Labo|Tonka 25 EDP 50ML|50ML / 1.7OZ</t>
  </si>
  <si>
    <t>811901023032</t>
  </si>
  <si>
    <t>Vetiver 46 EDP 100ML</t>
  </si>
  <si>
    <t>Le Labo|Vetiver 46 EDP 100ML|100ML / 3.4OZ</t>
  </si>
  <si>
    <t>811901022783</t>
  </si>
  <si>
    <t>Vetiver 46 EDP 50ML</t>
  </si>
  <si>
    <t>Le Labo|Vetiver 46 EDP 50ML|50ML / 1.7OZ</t>
  </si>
  <si>
    <t>811901023049</t>
  </si>
  <si>
    <t>Ylang 49 EDP 100ML</t>
  </si>
  <si>
    <t>Le Labo|Ylang 49 EDP 100ML|100ML / 3.4OZ</t>
  </si>
  <si>
    <t>811901022790</t>
  </si>
  <si>
    <t>Ylang 49 EDP 50ML</t>
  </si>
  <si>
    <t>Le Labo|Ylang 49 EDP 50ML|50ML / 1.7OZ</t>
  </si>
  <si>
    <t>3760269849549</t>
  </si>
  <si>
    <t>Lolita Lempicka</t>
  </si>
  <si>
    <t>Lempicka Homme EDT 100ML</t>
  </si>
  <si>
    <t>Lolita Lempicka|Lempicka Homme EDT 100ML|100ML / 3.4OZ</t>
  </si>
  <si>
    <t>3760269849327</t>
  </si>
  <si>
    <t>Mon Premier Parfum EDP 30ML</t>
  </si>
  <si>
    <t>Lolita Lempicka|Mon Premier Parfum EDP 30ML|30ML / 1OZ</t>
  </si>
  <si>
    <t>3760269849310</t>
  </si>
  <si>
    <t>Mon Premier Parfum EDP 50ML</t>
  </si>
  <si>
    <t>Lolita Lempicka|Mon Premier Parfum EDP 50ML|50ML / 1.7OZ</t>
  </si>
  <si>
    <t>3760269849341</t>
  </si>
  <si>
    <t>Sweet EDP 100ML</t>
  </si>
  <si>
    <t>Lolita Lempicka|Sweet EDP 100ML|100ML / 3.4OZ</t>
  </si>
  <si>
    <t>3760269849358</t>
  </si>
  <si>
    <t>Sweet EDP 50ML</t>
  </si>
  <si>
    <t>Lolita Lempicka|Sweet EDP 50ML|50ML / 1.7OZ</t>
  </si>
  <si>
    <t>3700559603642</t>
  </si>
  <si>
    <t>Maison Francis Kurkdjian</t>
  </si>
  <si>
    <t>A la rose  Scented body oil 70ML</t>
  </si>
  <si>
    <t>70ML / 2.36OZ</t>
  </si>
  <si>
    <t>Maison Francis Kurkdjian|A la rose  Scented body oil 70ML|70ML / 2.36OZ</t>
  </si>
  <si>
    <t>3700559606216</t>
  </si>
  <si>
    <t>A la rose  Scented hand cream 70ML</t>
  </si>
  <si>
    <t>Maison Francis Kurkdjian|A la rose  Scented hand cream 70ML|70ML / 2.36OZ</t>
  </si>
  <si>
    <t>3700559605387</t>
  </si>
  <si>
    <t>À la rose EDP 200ML</t>
  </si>
  <si>
    <t>Maison Francis Kurkdjian|À la rose EDP 200ML|200ML / 6.7OZ</t>
  </si>
  <si>
    <t>3700559608609</t>
  </si>
  <si>
    <t>À la rose EDP 35ML</t>
  </si>
  <si>
    <t>Maison Francis Kurkdjian|À la rose EDP 35ML|35ML / 1.18OZ</t>
  </si>
  <si>
    <t>3700559602188</t>
  </si>
  <si>
    <t>À la rose EDP 70ML</t>
  </si>
  <si>
    <t>Maison Francis Kurkdjian|À la rose EDP 70ML|70ML / 2.36OZ</t>
  </si>
  <si>
    <t>3700559603697</t>
  </si>
  <si>
    <t>A la rose Globe Trotter Refills 3*11ML</t>
  </si>
  <si>
    <t>Maison Francis Kurkdjian|A la rose Globe Trotter Refills 3*11ML|11ML / 0.37OZ</t>
  </si>
  <si>
    <t>3700559603345</t>
  </si>
  <si>
    <t>A la rose Scented body cream 250ML</t>
  </si>
  <si>
    <t>Maison Francis Kurkdjian|A la rose Scented body cream 250ML|250ML / 8.45OZ</t>
  </si>
  <si>
    <t>3700559603628</t>
  </si>
  <si>
    <t>A la rose Scented hair mist 70ML</t>
  </si>
  <si>
    <t>Maison Francis Kurkdjian|A la rose Scented hair mist 70ML|70ML / 2.36OZ</t>
  </si>
  <si>
    <t>3700559603369</t>
  </si>
  <si>
    <t>A la rose Scented shower cream 250ML</t>
  </si>
  <si>
    <t>Maison Francis Kurkdjian|A la rose Scented shower cream 250ML|250ML / 8.45OZ</t>
  </si>
  <si>
    <t>3700559605998</t>
  </si>
  <si>
    <t>A la rose Travel set Globe Trotter Refills 5*11ML</t>
  </si>
  <si>
    <t>Maison Francis Kurkdjian|A la rose Travel set Globe Trotter Refills 5*11ML|11ML / 0.37OZ</t>
  </si>
  <si>
    <t>3700559605349</t>
  </si>
  <si>
    <t>Amyris Femme EDP 200ML</t>
  </si>
  <si>
    <t>Maison Francis Kurkdjian|Amyris Femme EDP 200ML|200ML / 6.7OZ</t>
  </si>
  <si>
    <t>3700559601174</t>
  </si>
  <si>
    <t>Amyris Femme EDP 70ML</t>
  </si>
  <si>
    <t>Maison Francis Kurkdjian|Amyris Femme EDP 70ML|70ML / 2.36OZ</t>
  </si>
  <si>
    <t>3700559609231</t>
  </si>
  <si>
    <t>Amyris Femme Extrait Parfum 70ML</t>
  </si>
  <si>
    <t>Maison Francis Kurkdjian|Amyris Femme Extrait Parfum 70ML|70ML / 2.36OZ</t>
  </si>
  <si>
    <t>3700559601976</t>
  </si>
  <si>
    <t>Amyris femme Globe Trotter Refills 3*11ML</t>
  </si>
  <si>
    <t>Maison Francis Kurkdjian|Amyris femme Globe Trotter Refills 3*11ML|11ML / 0.37OZ</t>
  </si>
  <si>
    <t>3700559603529</t>
  </si>
  <si>
    <t>Amyris femme Scented body cream 250ML</t>
  </si>
  <si>
    <t>Maison Francis Kurkdjian|Amyris femme Scented body cream 250ML|250ML / 8.45OZ</t>
  </si>
  <si>
    <t>3700559605295</t>
  </si>
  <si>
    <t>Amyris femme Scented body oil 70ML</t>
  </si>
  <si>
    <t>Maison Francis Kurkdjian|Amyris femme Scented body oil 70ML|70ML / 2.36OZ</t>
  </si>
  <si>
    <t>3700559605288</t>
  </si>
  <si>
    <t>Amyris femme Scented hair mist 70ML</t>
  </si>
  <si>
    <t>Maison Francis Kurkdjian|Amyris femme Scented hair mist 70ML|70ML / 2.36OZ</t>
  </si>
  <si>
    <t>3700559609200</t>
  </si>
  <si>
    <t>Amyris Femme Scented hand cream 70ML</t>
  </si>
  <si>
    <t>Maison Francis Kurkdjian|Amyris Femme Scented hand cream 70ML|70ML / 2.36OZ</t>
  </si>
  <si>
    <t>3700559606834</t>
  </si>
  <si>
    <t>Amyris femme Scented shower cream 250ML</t>
  </si>
  <si>
    <t>Maison Francis Kurkdjian|Amyris femme Scented shower cream 250ML|250ML / 8.45OZ</t>
  </si>
  <si>
    <t>3700559605356</t>
  </si>
  <si>
    <t>Amyris Homme EDT 200ML</t>
  </si>
  <si>
    <t>Maison Francis Kurkdjian|Amyris Homme EDT 200ML|200ML / 6.7OZ</t>
  </si>
  <si>
    <t>3700559601181</t>
  </si>
  <si>
    <t>Amyris Homme EDT 70ML</t>
  </si>
  <si>
    <t>Maison Francis Kurkdjian|Amyris Homme EDT 70ML|70ML / 2.36OZ</t>
  </si>
  <si>
    <t>3700559609224</t>
  </si>
  <si>
    <t>Amyris Homme Extrait Parfum 70ML</t>
  </si>
  <si>
    <t>Maison Francis Kurkdjian|Amyris Homme Extrait Parfum 70ML|70ML / 2.36OZ</t>
  </si>
  <si>
    <t>3700559601983</t>
  </si>
  <si>
    <t>Amyris homme Globe Trotter Refills 3*11ML</t>
  </si>
  <si>
    <t>Maison Francis Kurkdjian|Amyris homme Globe Trotter Refills 3*11ML|11ML / 0.37OZ</t>
  </si>
  <si>
    <t>3700559606865</t>
  </si>
  <si>
    <t>Amyris homme Scented shower cream 250ML</t>
  </si>
  <si>
    <t>Maison Francis Kurkdjian|Amyris homme Scented shower cream 250ML|250ML / 8.45OZ</t>
  </si>
  <si>
    <t>3700559611067</t>
  </si>
  <si>
    <t>Aqua Celestia Cologne forte EDP 35ML</t>
  </si>
  <si>
    <t>Maison Francis Kurkdjian|Aqua Celestia Cologne forte EDP 35ML|35ML / 1.18OZ</t>
  </si>
  <si>
    <t>3700559611050</t>
  </si>
  <si>
    <t>Aqua Celestia Cologne forte EDP 70ML</t>
  </si>
  <si>
    <t>Maison Francis Kurkdjian|Aqua Celestia Cologne forte EDP 70ML|70ML / 2.36OZ</t>
  </si>
  <si>
    <t>3700559604885</t>
  </si>
  <si>
    <t>Aqua Celestia EDT 200ML</t>
  </si>
  <si>
    <t>Maison Francis Kurkdjian|Aqua Celestia EDT 200ML|200ML / 6.7OZ</t>
  </si>
  <si>
    <t>3700559608630</t>
  </si>
  <si>
    <t>Aqua Celestia EDT 35ML</t>
  </si>
  <si>
    <t>Maison Francis Kurkdjian|Aqua Celestia EDT 35ML|35ML / 1.18OZ</t>
  </si>
  <si>
    <t>3700559604892</t>
  </si>
  <si>
    <t>Aqua Celestia EDT 70ML</t>
  </si>
  <si>
    <t>Maison Francis Kurkdjian|Aqua Celestia EDT 70ML|70ML / 2.36OZ</t>
  </si>
  <si>
    <t>3700559606780</t>
  </si>
  <si>
    <t>Aqua Celestia forte EDP 70ML</t>
  </si>
  <si>
    <t>Maison Francis Kurkdjian|Aqua Celestia forte EDP 70ML|70ML / 2.36OZ</t>
  </si>
  <si>
    <t>3700559606605</t>
  </si>
  <si>
    <t>Aqua Celestia Globe Trotter Refills 3*11ML</t>
  </si>
  <si>
    <t>Maison Francis Kurkdjian|Aqua Celestia Globe Trotter Refills 3*11ML|11ML / 0.37OZ</t>
  </si>
  <si>
    <t>3700559611005</t>
  </si>
  <si>
    <t>Aqua Universalis Cologne forte EDP 35ML</t>
  </si>
  <si>
    <t>Maison Francis Kurkdjian|Aqua Universalis Cologne forte EDP 35ML|35ML / 1.18OZ</t>
  </si>
  <si>
    <t>3700559610992</t>
  </si>
  <si>
    <t>Aqua Universalis Cologne forte EDP 70ML</t>
  </si>
  <si>
    <t>Maison Francis Kurkdjian|Aqua Universalis Cologne forte EDP 70ML|70ML / 2.36OZ</t>
  </si>
  <si>
    <t>3700559600177</t>
  </si>
  <si>
    <t>Aqua Universalis dark colors Scented liquid wash and softener 1L</t>
  </si>
  <si>
    <t>1L / 33.81OZ</t>
  </si>
  <si>
    <t>Maison Francis Kurkdjian|Aqua Universalis dark colors Scented liquid wash and softener 1L|1L / 33.81OZ</t>
  </si>
  <si>
    <t>3700559600023</t>
  </si>
  <si>
    <t>Aqua Universalis EDT 200ML</t>
  </si>
  <si>
    <t>Maison Francis Kurkdjian|Aqua Universalis EDT 200ML|200ML / 6.7OZ</t>
  </si>
  <si>
    <t>3700559608814</t>
  </si>
  <si>
    <t>Aqua Universalis EDT 35ML</t>
  </si>
  <si>
    <t>Maison Francis Kurkdjian|Aqua Universalis EDT 35ML|35ML / 1.18OZ</t>
  </si>
  <si>
    <t>3700559600030</t>
  </si>
  <si>
    <t>Aqua Universalis EDT 70ML</t>
  </si>
  <si>
    <t>Maison Francis Kurkdjian|Aqua Universalis EDT 70ML|70ML / 2.36OZ</t>
  </si>
  <si>
    <t>3700559600948</t>
  </si>
  <si>
    <t>Aqua Universalis forte EDP 70ML</t>
  </si>
  <si>
    <t>Maison Francis Kurkdjian|Aqua Universalis forte EDP 70ML|70ML / 2.36OZ</t>
  </si>
  <si>
    <t>3700559601945</t>
  </si>
  <si>
    <t>Aqua Universalis forte Globe Trotter Refills 3*11ML</t>
  </si>
  <si>
    <t>Maison Francis Kurkdjian|Aqua Universalis forte Globe Trotter Refills 3*11ML|11ML / 0.37OZ</t>
  </si>
  <si>
    <t>3700559601938</t>
  </si>
  <si>
    <t>Aqua Universalis Globe Trotter Refills 3*11ML</t>
  </si>
  <si>
    <t>Maison Francis Kurkdjian|Aqua Universalis Globe Trotter Refills 3*11ML|11ML / 0.37OZ</t>
  </si>
  <si>
    <t>3700559603512</t>
  </si>
  <si>
    <t>Aqua Universalis Scented body cream 250ML</t>
  </si>
  <si>
    <t>Maison Francis Kurkdjian|Aqua Universalis Scented body cream 250ML|250ML / 8.45OZ</t>
  </si>
  <si>
    <t>3700559603635</t>
  </si>
  <si>
    <t>Aqua Universalis Scented body oil 70ML</t>
  </si>
  <si>
    <t>Maison Francis Kurkdjian|Aqua Universalis Scented body oil 70ML|70ML / 2.36OZ</t>
  </si>
  <si>
    <t>3700559603611</t>
  </si>
  <si>
    <t>Aqua Universalis Scented hair mist 70ML</t>
  </si>
  <si>
    <t>Maison Francis Kurkdjian|Aqua Universalis Scented hair mist 70ML|70ML / 2.36OZ</t>
  </si>
  <si>
    <t>3700559606223</t>
  </si>
  <si>
    <t>Aqua Universalis Scented hand cream 70ML</t>
  </si>
  <si>
    <t>Maison Francis Kurkdjian|Aqua Universalis Scented hand cream 70ML|70ML / 2.36OZ</t>
  </si>
  <si>
    <t>3700559603505</t>
  </si>
  <si>
    <t>Aqua Universalis Scented shower cream 250ML</t>
  </si>
  <si>
    <t>Maison Francis Kurkdjian|Aqua Universalis Scented shower cream 250ML|250ML / 8.45OZ</t>
  </si>
  <si>
    <t>3700559600184</t>
  </si>
  <si>
    <t>Aqua Universalis softener Scented liquid wash and softener 1L</t>
  </si>
  <si>
    <t>Maison Francis Kurkdjian|Aqua Universalis softener Scented liquid wash and softener 1L|1L / 33.81OZ</t>
  </si>
  <si>
    <t>3700559600160</t>
  </si>
  <si>
    <t>Aqua Univesalis light colors Scented liquid wash and softener 1L</t>
  </si>
  <si>
    <t>Maison Francis Kurkdjian|Aqua Univesalis light colors Scented liquid wash and softener 1L|1L / 33.81OZ</t>
  </si>
  <si>
    <t>3700559611036</t>
  </si>
  <si>
    <t>Aqua Vitae Cologne forte EDP 35ML</t>
  </si>
  <si>
    <t>Maison Francis Kurkdjian|Aqua Vitae Cologne forte EDP 35ML|35ML / 1.18OZ</t>
  </si>
  <si>
    <t>3700559611029</t>
  </si>
  <si>
    <t>Aqua Vitae Cologne forte EDP 70ML</t>
  </si>
  <si>
    <t>Maison Francis Kurkdjian|Aqua Vitae Cologne forte EDP 70ML|70ML / 2.36OZ</t>
  </si>
  <si>
    <t>3700559601457</t>
  </si>
  <si>
    <t>Aqua Vitae EDT 200ML</t>
  </si>
  <si>
    <t>Maison Francis Kurkdjian|Aqua Vitae EDT 200ML|200ML / 6.7OZ</t>
  </si>
  <si>
    <t>3700559601440</t>
  </si>
  <si>
    <t>Aqua Vitae EDT 70ML</t>
  </si>
  <si>
    <t>Maison Francis Kurkdjian|Aqua Vitae EDT 70ML|70ML / 2.36OZ</t>
  </si>
  <si>
    <t>3700559602898</t>
  </si>
  <si>
    <t>Aqua Vitae Forte EDP 70ML</t>
  </si>
  <si>
    <t>Maison Francis Kurkdjian|Aqua Vitae Forte EDP 70ML|70ML / 2.36OZ</t>
  </si>
  <si>
    <t>3700559601969</t>
  </si>
  <si>
    <t>Aqua Vitae forte Globe Trotter Refills 3*11ML</t>
  </si>
  <si>
    <t>Maison Francis Kurkdjian|Aqua Vitae forte Globe Trotter Refills 3*11ML|11ML / 0.37OZ</t>
  </si>
  <si>
    <t>3700559601952</t>
  </si>
  <si>
    <t>Aqua Vitae Globe Trotter Refills 3*11ML</t>
  </si>
  <si>
    <t>Maison Francis Kurkdjian|Aqua Vitae Globe Trotter Refills 3*11ML|11ML / 0.37OZ</t>
  </si>
  <si>
    <t>3700559605417</t>
  </si>
  <si>
    <t>Baccarat Rouge 540 EDP 200ML</t>
  </si>
  <si>
    <t>Maison Francis Kurkdjian|Baccarat Rouge 540 EDP 200ML|200ML / 6.7OZ</t>
  </si>
  <si>
    <t>3700559608654</t>
  </si>
  <si>
    <t>Baccarat Rouge 540 EDP 35ML</t>
  </si>
  <si>
    <t>Maison Francis Kurkdjian|Baccarat Rouge 540 EDP 35ML|35ML / 1.18OZ</t>
  </si>
  <si>
    <t>3700559603116</t>
  </si>
  <si>
    <t>Baccarat Rouge 540 EDP 70ML</t>
  </si>
  <si>
    <t>Maison Francis Kurkdjian|Baccarat Rouge 540 EDP 70ML|70ML / 2.36OZ</t>
  </si>
  <si>
    <t>3700559603703</t>
  </si>
  <si>
    <t>Baccarat Rouge 540 EDP Globe Trotter Refills 3*11ML</t>
  </si>
  <si>
    <t>Maison Francis Kurkdjian|Baccarat Rouge 540 EDP Globe Trotter Refills 3*11ML|11ML / 0.37OZ</t>
  </si>
  <si>
    <t>3700559604441</t>
  </si>
  <si>
    <t>Baccarat Rouge 540 EDP Travel set Globe Trotter Refills 5*11ML</t>
  </si>
  <si>
    <t>Maison Francis Kurkdjian|Baccarat Rouge 540 EDP Travel set Globe Trotter Refills 5*11ML|11ML / 0.37OZ</t>
  </si>
  <si>
    <t>3700559609170</t>
  </si>
  <si>
    <t>Baccarat Rouge 540 Extrait Parfum 200ML</t>
  </si>
  <si>
    <t>Maison Francis Kurkdjian|Baccarat Rouge 540 Extrait Parfum 200ML|200ML / 6.7OZ</t>
  </si>
  <si>
    <t>3700559611425</t>
  </si>
  <si>
    <t>Baccarat Rouge 540 Extrait Parfum 35ML</t>
  </si>
  <si>
    <t>Maison Francis Kurkdjian|Baccarat Rouge 540 Extrait Parfum 35ML|35ML / 1.18OZ</t>
  </si>
  <si>
    <t>3700559605905</t>
  </si>
  <si>
    <t>Baccarat Rouge 540 Extrait Parfum 70ML</t>
  </si>
  <si>
    <t>Maison Francis Kurkdjian|Baccarat Rouge 540 Extrait Parfum 70ML|70ML / 2.36OZ</t>
  </si>
  <si>
    <t>3700559606735</t>
  </si>
  <si>
    <t>Baccarat Rouge 540 Extrait Parfum Globe Trotter Refills 3*11ML</t>
  </si>
  <si>
    <t>Maison Francis Kurkdjian|Baccarat Rouge 540 Extrait Parfum Globe Trotter Refills 3*11ML|11ML / 0.37OZ</t>
  </si>
  <si>
    <t>3700559608012</t>
  </si>
  <si>
    <t>Baccarat Rouge 540 Extrait Travel set Globe Trotter Refills 5*11ML</t>
  </si>
  <si>
    <t>Maison Francis Kurkdjian|Baccarat Rouge 540 Extrait Travel set Globe Trotter Refills 5*11ML|11ML / 0.37OZ</t>
  </si>
  <si>
    <t>3700559605790</t>
  </si>
  <si>
    <t>Baccarat Rouge 540 Scented body cream 250ML</t>
  </si>
  <si>
    <t>Maison Francis Kurkdjian|Baccarat Rouge 540 Scented body cream 250ML|250ML / 8.45OZ</t>
  </si>
  <si>
    <t>3700559606766</t>
  </si>
  <si>
    <t>Baccarat Rouge 540 Scented body oil 70ML</t>
  </si>
  <si>
    <t>Maison Francis Kurkdjian|Baccarat Rouge 540 Scented body oil 70ML|70ML / 2.36OZ</t>
  </si>
  <si>
    <t>3700559606773</t>
  </si>
  <si>
    <t>Baccarat Rouge 540 Scented hair mist 70ML</t>
  </si>
  <si>
    <t>Maison Francis Kurkdjian|Baccarat Rouge 540 Scented hair mist 70ML|70ML / 2.36OZ</t>
  </si>
  <si>
    <t>3700559600207</t>
  </si>
  <si>
    <t>Cold mint Agathe's bubbles 45ML</t>
  </si>
  <si>
    <t>Maison Francis Kurkdjian|Cold mint Agathe's bubbles 45ML|45ML / 1.52OZ</t>
  </si>
  <si>
    <t>3700559600214</t>
  </si>
  <si>
    <t>Cut grass Agathe's bubbles 45ML</t>
  </si>
  <si>
    <t>Maison Francis Kurkdjian|Cut grass Agathe's bubbles 45ML|45ML / 1.52OZ</t>
  </si>
  <si>
    <t>3700559602362</t>
  </si>
  <si>
    <t>Féminin Pluriel  Globe Trotter Refills 3*11ML</t>
  </si>
  <si>
    <t>Maison Francis Kurkdjian|Féminin Pluriel  Globe Trotter Refills 3*11ML|11ML / 0.37OZ</t>
  </si>
  <si>
    <t>3700559605394</t>
  </si>
  <si>
    <t>féminin Pluriel EDP 200ML</t>
  </si>
  <si>
    <t>Maison Francis Kurkdjian|féminin Pluriel EDP 200ML|200ML / 6.7OZ</t>
  </si>
  <si>
    <t>3700559602232</t>
  </si>
  <si>
    <t>féminin Pluriel EDP 70ML</t>
  </si>
  <si>
    <t>Maison Francis Kurkdjian|féminin Pluriel EDP 70ML|70ML / 2.36OZ</t>
  </si>
  <si>
    <t>3700559609798</t>
  </si>
  <si>
    <t>Gentle Fluidity Gold EDP 200ML</t>
  </si>
  <si>
    <t>Maison Francis Kurkdjian|Gentle Fluidity Gold EDP 200ML|200ML / 6.7OZ</t>
  </si>
  <si>
    <t>3700559609774</t>
  </si>
  <si>
    <t>Gentle Fluidity Gold EDP 35ML</t>
  </si>
  <si>
    <t>Maison Francis Kurkdjian|Gentle Fluidity Gold EDP 35ML|35ML / 1.18OZ</t>
  </si>
  <si>
    <t>3700559607664</t>
  </si>
  <si>
    <t>Gentle Fluidity Gold EDP 70ML</t>
  </si>
  <si>
    <t>Maison Francis Kurkdjian|Gentle Fluidity Gold EDP 70ML|70ML / 2.36OZ</t>
  </si>
  <si>
    <t>3700559609804</t>
  </si>
  <si>
    <t>Gentle Fluidity Silver EDP 200ML</t>
  </si>
  <si>
    <t>Maison Francis Kurkdjian|Gentle Fluidity Silver EDP 200ML|200ML / 6.7OZ</t>
  </si>
  <si>
    <t>3700559609781</t>
  </si>
  <si>
    <t>Gentle Fluidity Silver EDP 35ML</t>
  </si>
  <si>
    <t>Maison Francis Kurkdjian|Gentle Fluidity Silver EDP 35ML|35ML / 1.18OZ</t>
  </si>
  <si>
    <t>3700559607671</t>
  </si>
  <si>
    <t>Gentle Fluidity Silver EDP 70ML</t>
  </si>
  <si>
    <t>Maison Francis Kurkdjian|Gentle Fluidity Silver EDP 70ML|70ML / 2.36OZ</t>
  </si>
  <si>
    <t>3700559602089</t>
  </si>
  <si>
    <t>Globe Trotter Gold edition Travel cases 33ML</t>
  </si>
  <si>
    <t>33ML / 1.1OZ</t>
  </si>
  <si>
    <t>Maison Francis Kurkdjian|Globe Trotter Gold edition Travel cases 33ML|33ML / 1.1OZ</t>
  </si>
  <si>
    <t>3700559603185</t>
  </si>
  <si>
    <t>Globe Trotter Zinc edition Travel cases 33ML</t>
  </si>
  <si>
    <t>Maison Francis Kurkdjian|Globe Trotter Zinc edition Travel cases 33ML|33ML / 1.1OZ</t>
  </si>
  <si>
    <t>3700559605431</t>
  </si>
  <si>
    <t>Grand Soir EDP 200ML</t>
  </si>
  <si>
    <t>Maison Francis Kurkdjian|Grand Soir EDP 200ML|200ML / 6.7OZ</t>
  </si>
  <si>
    <t>3700559604212</t>
  </si>
  <si>
    <t>Grand Soir EDP 70ML</t>
  </si>
  <si>
    <t>Maison Francis Kurkdjian|Grand Soir EDP 70ML|70ML / 2.36OZ</t>
  </si>
  <si>
    <t>3700559606629</t>
  </si>
  <si>
    <t>Grand Soir Globe Trotter Refills 3*11ML</t>
  </si>
  <si>
    <t>Maison Francis Kurkdjian|Grand Soir Globe Trotter Refills 3*11ML|11ML / 0.37OZ</t>
  </si>
  <si>
    <t>3700559608586</t>
  </si>
  <si>
    <t>L'Eau A La Rose EDT 70ML</t>
  </si>
  <si>
    <t>Maison Francis Kurkdjian|L'Eau A La Rose EDT 70ML|70ML / 2.36OZ</t>
  </si>
  <si>
    <t>3700559609989</t>
  </si>
  <si>
    <t>l'Homme À la rose EDP 70ML</t>
  </si>
  <si>
    <t>Maison Francis Kurkdjian|l'Homme À la rose EDP 70ML|70ML / 2.36OZ</t>
  </si>
  <si>
    <t>3700559602379</t>
  </si>
  <si>
    <t>Masculin Pluriel  Globe Trotter Refills 3*11ML</t>
  </si>
  <si>
    <t>Maison Francis Kurkdjian|Masculin Pluriel  Globe Trotter Refills 3*11ML|11ML / 0.37OZ</t>
  </si>
  <si>
    <t>3700559605400</t>
  </si>
  <si>
    <t>Masculin Pluriel EDT 200ML</t>
  </si>
  <si>
    <t>Maison Francis Kurkdjian|Masculin Pluriel EDT 200ML|200ML / 6.7OZ</t>
  </si>
  <si>
    <t>3700559602249</t>
  </si>
  <si>
    <t>Masculin Pluriel EDT 70ML</t>
  </si>
  <si>
    <t>Maison Francis Kurkdjian|Masculin Pluriel EDT 70ML|70ML / 2.36OZ</t>
  </si>
  <si>
    <t>3700559605363</t>
  </si>
  <si>
    <t>OUD EDP 200ML</t>
  </si>
  <si>
    <t>Maison Francis Kurkdjian|OUD EDP 200ML|200ML / 6.7OZ</t>
  </si>
  <si>
    <t>3700559601068</t>
  </si>
  <si>
    <t>OUD EDP 70ML</t>
  </si>
  <si>
    <t>Maison Francis Kurkdjian|OUD EDP 70ML|70ML / 2.36OZ</t>
  </si>
  <si>
    <t>3700559602034</t>
  </si>
  <si>
    <t>OUD EDP Globe Trotter Refills 3*11ML</t>
  </si>
  <si>
    <t>Maison Francis Kurkdjian|OUD EDP Globe Trotter Refills 3*11ML|11ML / 0.37OZ</t>
  </si>
  <si>
    <t>3700559606506</t>
  </si>
  <si>
    <t>OUD Extrait Parfum 70ML</t>
  </si>
  <si>
    <t>Maison Francis Kurkdjian|OUD Extrait Parfum 70ML|70ML / 2.36OZ</t>
  </si>
  <si>
    <t>3700559605370</t>
  </si>
  <si>
    <t>OUD Satin mood EDP 200ML</t>
  </si>
  <si>
    <t>Maison Francis Kurkdjian|OUD Satin mood EDP 200ML|200ML / 6.7OZ</t>
  </si>
  <si>
    <t>3700559611418</t>
  </si>
  <si>
    <t>OUD Satin mood EDP 35ML</t>
  </si>
  <si>
    <t>Maison Francis Kurkdjian|OUD Satin mood EDP 35ML|35ML / 1.18OZ</t>
  </si>
  <si>
    <t>3700559602607</t>
  </si>
  <si>
    <t>OUD Satin mood EDP 70ML</t>
  </si>
  <si>
    <t>Maison Francis Kurkdjian|OUD Satin mood EDP 70ML|70ML / 2.36OZ</t>
  </si>
  <si>
    <t>3700559602355</t>
  </si>
  <si>
    <t>OUD satin mood EDP Globe Trotter Refills 3*11ML</t>
  </si>
  <si>
    <t>Maison Francis Kurkdjian|OUD satin mood EDP Globe Trotter Refills 3*11ML|11ML / 0.37OZ</t>
  </si>
  <si>
    <t>3700559605448</t>
  </si>
  <si>
    <t>OUD satin mood Extrait Parfum 70ML</t>
  </si>
  <si>
    <t>Maison Francis Kurkdjian|OUD satin mood Extrait Parfum 70ML|70ML / 2.36OZ</t>
  </si>
  <si>
    <t>3700559606889</t>
  </si>
  <si>
    <t>OUD satin mood Scented body cream 250ML</t>
  </si>
  <si>
    <t>Maison Francis Kurkdjian|OUD satin mood Scented body cream 250ML|250ML / 8.45OZ</t>
  </si>
  <si>
    <t>3700559609712</t>
  </si>
  <si>
    <t>OUD satin mood Scented body oil 70ML</t>
  </si>
  <si>
    <t>Maison Francis Kurkdjian|OUD satin mood Scented body oil 70ML|70ML / 2.36OZ</t>
  </si>
  <si>
    <t>3700559609705</t>
  </si>
  <si>
    <t>OUD satin mood Scented hair mist 70ML</t>
  </si>
  <si>
    <t>Maison Francis Kurkdjian|OUD satin mood Scented hair mist 70ML|70ML / 2.36OZ</t>
  </si>
  <si>
    <t>3700559602058</t>
  </si>
  <si>
    <t>OUD silk Mood  Extrait Parfum Globe Trotter Refills 3*11ML</t>
  </si>
  <si>
    <t>Maison Francis Kurkdjian|OUD silk Mood  Extrait Parfum Globe Trotter Refills 3*11ML|11ML / 0.37OZ</t>
  </si>
  <si>
    <t>3700559606513</t>
  </si>
  <si>
    <t>OUD Silk mood EDP 70ML</t>
  </si>
  <si>
    <t>Maison Francis Kurkdjian|OUD Silk mood EDP 70ML|70ML / 2.36OZ</t>
  </si>
  <si>
    <t>3700559601396</t>
  </si>
  <si>
    <t>OUD silk mood Extrait Parfum 70ML</t>
  </si>
  <si>
    <t>Maison Francis Kurkdjian|OUD silk mood Extrait Parfum 70ML|70ML / 2.36OZ</t>
  </si>
  <si>
    <t>3700559600191</t>
  </si>
  <si>
    <t>Pear Agathe's bubbles 45ML</t>
  </si>
  <si>
    <t>Maison Francis Kurkdjian|Pear Agathe's bubbles 45ML|45ML / 1.52OZ</t>
  </si>
  <si>
    <t>3700559605424</t>
  </si>
  <si>
    <t>Petit Matin EDP 200ML</t>
  </si>
  <si>
    <t>Maison Francis Kurkdjian|Petit Matin EDP 200ML|200ML / 6.7OZ</t>
  </si>
  <si>
    <t>3700559604205</t>
  </si>
  <si>
    <t>Petit Matin EDP 70ML</t>
  </si>
  <si>
    <t>Maison Francis Kurkdjian|Petit Matin EDP 70ML|70ML / 2.36OZ</t>
  </si>
  <si>
    <t>3700559606612</t>
  </si>
  <si>
    <t>Petit Matin Globe Trotter Refills 3*11ML</t>
  </si>
  <si>
    <t>Maison Francis Kurkdjian|Petit Matin Globe Trotter Refills 3*11ML|11ML / 0.37OZ</t>
  </si>
  <si>
    <t>3700559604359</t>
  </si>
  <si>
    <t>Rose is a Rose Agathe's bubbles 45ML</t>
  </si>
  <si>
    <t>Maison Francis Kurkdjian|Rose is a Rose Agathe's bubbles 45ML|45ML / 1.52OZ</t>
  </si>
  <si>
    <t>3700559606827</t>
  </si>
  <si>
    <t>The fragrance wardrobe - Aqua Globe Trotter Refills 6*11ML</t>
  </si>
  <si>
    <t>Maison Francis Kurkdjian|The fragrance wardrobe - Aqua Globe Trotter Refills 6*11ML|11ML / 0.37OZ</t>
  </si>
  <si>
    <t>3700559606797</t>
  </si>
  <si>
    <t>The fragrance wardrobe - OUD mood collection 2018 Globe Trotter Refills 6*11ML</t>
  </si>
  <si>
    <t>Maison Francis Kurkdjian|The fragrance wardrobe - OUD mood collection 2018 Globe Trotter Refills 6*11ML|11ML / 0.37OZ</t>
  </si>
  <si>
    <t>3700559600405</t>
  </si>
  <si>
    <t>Violet Agathe's bubbles 45ML</t>
  </si>
  <si>
    <t>Maison Francis Kurkdjian|Violet Agathe's bubbles 45ML|45ML / 1.52OZ</t>
  </si>
  <si>
    <t>3614271727602</t>
  </si>
  <si>
    <t>Maison Margiela</t>
  </si>
  <si>
    <t>Mutiny EDP 50ML</t>
  </si>
  <si>
    <t>Maison Margiela|Mutiny EDP 50ML|50ML / 1.7OZ</t>
  </si>
  <si>
    <t>3614271754868</t>
  </si>
  <si>
    <t>Mutiny EDP 90ML</t>
  </si>
  <si>
    <t>Maison Margiela|Mutiny EDP 90ML|90ML / 3.04Z</t>
  </si>
  <si>
    <t>3614271429889</t>
  </si>
  <si>
    <t>Replica Across Sands EDP 100ML</t>
  </si>
  <si>
    <t>Maison Margiela|Replica Across Sands EDP 100ML|100ML / 3.4OZ</t>
  </si>
  <si>
    <t>3605522074569</t>
  </si>
  <si>
    <t>Replica Barbershop EDT 100ML</t>
  </si>
  <si>
    <t>Maison Margiela|Replica Barbershop EDT 100ML|100ML / 3.4OZ</t>
  </si>
  <si>
    <t>3605521651587</t>
  </si>
  <si>
    <t>Replica Beach Walk EDT 100ML</t>
  </si>
  <si>
    <t>Maison Margiela|Replica Beach Walk EDT 100ML|100ML / 3.4OZ</t>
  </si>
  <si>
    <t>3614273185813</t>
  </si>
  <si>
    <t>Replica Beach Walk EDT 30ML</t>
  </si>
  <si>
    <t>Maison Margiela|Replica Beach Walk EDT 30ML|30ML / 1OZ</t>
  </si>
  <si>
    <t>3614272943384</t>
  </si>
  <si>
    <t>Replica Bubble Bath EDT 100ML</t>
  </si>
  <si>
    <t>Maison Margiela|Replica Bubble Bath EDT 100ML|100ML / 3.4OZ</t>
  </si>
  <si>
    <t>3614270562112</t>
  </si>
  <si>
    <t>Replica By The Fireplace EDT 100ML</t>
  </si>
  <si>
    <t>Maison Margiela|Replica By The Fireplace EDT 100ML|100ML / 3.4OZ</t>
  </si>
  <si>
    <t>3614273185875</t>
  </si>
  <si>
    <t>Replica By The Fireplace EDT 30ML</t>
  </si>
  <si>
    <t>Maison Margiela|Replica By The Fireplace EDT 30ML|30ML / 1OZ</t>
  </si>
  <si>
    <t>3614272661240</t>
  </si>
  <si>
    <t>Replica Coffee Break EDT 100ML</t>
  </si>
  <si>
    <t>Maison Margiela|Replica Coffee Break EDT 100ML|100ML / 3.4OZ</t>
  </si>
  <si>
    <t>3614271429872</t>
  </si>
  <si>
    <t>Replica Dancing On The Moon EDP 100ML</t>
  </si>
  <si>
    <t>Maison Margiela|Replica Dancing On The Moon EDP 100ML|100ML / 3.4OZ</t>
  </si>
  <si>
    <t>3605521651167</t>
  </si>
  <si>
    <t>Replica Flower Market EDT 100ML</t>
  </si>
  <si>
    <t>Maison Margiela|Replica Flower Market EDT 100ML|100ML / 3.4OZ</t>
  </si>
  <si>
    <t>3614271563408</t>
  </si>
  <si>
    <t>Replica Flying EDP 100ML</t>
  </si>
  <si>
    <t>Maison Margiela|Replica Flying EDP 100ML|100ML / 3.4OZ</t>
  </si>
  <si>
    <t>3605521932105</t>
  </si>
  <si>
    <t>Replica Jazz Club EDT 100ML</t>
  </si>
  <si>
    <t>Maison Margiela|Replica Jazz Club EDT 100ML|100ML / 3.4OZ</t>
  </si>
  <si>
    <t>3614273185868</t>
  </si>
  <si>
    <t>Replica Jazz Club EDT 30ML</t>
  </si>
  <si>
    <t>Maison Margiela|Replica Jazz Club EDT 30ML|30ML / 1OZ</t>
  </si>
  <si>
    <t>3605521932464</t>
  </si>
  <si>
    <t>Replica Lazy Sunday Morning EDT 100ML</t>
  </si>
  <si>
    <t>Maison Margiela|Replica Lazy Sunday Morning EDT 100ML|100ML / 3.4OZ</t>
  </si>
  <si>
    <t>3614273185820</t>
  </si>
  <si>
    <t>Replica Lazy Sunday Morning EDT 30ML</t>
  </si>
  <si>
    <t>Maison Margiela|Replica Lazy Sunday Morning EDT 30ML|30ML / 1OZ</t>
  </si>
  <si>
    <t>3614271956712</t>
  </si>
  <si>
    <t>Replica Music Festival EDT 100ML</t>
  </si>
  <si>
    <t>Maison Margiela|Replica Music Festival EDT 100ML|100ML / 3.4OZ</t>
  </si>
  <si>
    <t>3614271956729</t>
  </si>
  <si>
    <t>Replica Sailing Day EDT 100ML</t>
  </si>
  <si>
    <t>Maison Margiela|Replica Sailing Day EDT 100ML|100ML / 3.4OZ</t>
  </si>
  <si>
    <t>3614271429902</t>
  </si>
  <si>
    <t>Replica Soul Of The Forest EDP 100ML</t>
  </si>
  <si>
    <t>Maison Margiela|Replica Soul Of The Forest EDP 100ML|100ML / 3.4OZ</t>
  </si>
  <si>
    <t>3614272661264</t>
  </si>
  <si>
    <t>Replica Springtime In Park EDT 100ML</t>
  </si>
  <si>
    <t>Maison Margiela|Replica Springtime In Park EDT 100ML|100ML / 3.4OZ</t>
  </si>
  <si>
    <t>3614272404670</t>
  </si>
  <si>
    <t>Replica Under The Lemon Trees EDT 100ML</t>
  </si>
  <si>
    <t>Maison Margiela|Replica Under The Lemon Trees EDT 100ML|100ML / 3.4OZ</t>
  </si>
  <si>
    <t>3614273185844</t>
  </si>
  <si>
    <t>Replica Under The Lemon Trees EDT 30ML</t>
  </si>
  <si>
    <t>Maison Margiela|Replica Under The Lemon Trees EDT 30ML|30ML / 1OZ</t>
  </si>
  <si>
    <t>3614272404694</t>
  </si>
  <si>
    <t>Replica Whispers In The Library EDT 100ML</t>
  </si>
  <si>
    <t>Maison Margiela|Replica Whispers In The Library EDT 100ML|100ML / 3.4OZ</t>
  </si>
  <si>
    <t>3614271956705</t>
  </si>
  <si>
    <t>Replica Wicked Love EDP 100ML</t>
  </si>
  <si>
    <t>Maison Margiela|Replica Wicked Love EDP 100ML|100ML / 3.4OZ</t>
  </si>
  <si>
    <t>3605520945991</t>
  </si>
  <si>
    <t>Untitled Body Lotion 200ML</t>
  </si>
  <si>
    <t>Maison Margiela|Untitled Body Lotion 200ML|200ML / 6.7OZ</t>
  </si>
  <si>
    <t>3605521440495</t>
  </si>
  <si>
    <t>Untitled Cologne 100ML</t>
  </si>
  <si>
    <t>Maison Margiela|Untitled Cologne 100ML|100ML / 3.4OZ</t>
  </si>
  <si>
    <t>3605520945519</t>
  </si>
  <si>
    <t>Untitled EDP 75ML</t>
  </si>
  <si>
    <t>Maison Margiela|Untitled EDP 75ML|75ML / 2.5OZ</t>
  </si>
  <si>
    <t>3760265190003</t>
  </si>
  <si>
    <t>Mancera</t>
  </si>
  <si>
    <t>Amber &amp; Roses EDP 120ML</t>
  </si>
  <si>
    <t>Mancera|Amber &amp; Roses EDP 120ML|120ML / 4OZ</t>
  </si>
  <si>
    <t>3760265190003-T</t>
  </si>
  <si>
    <t>Amber &amp; Roses EDP Tester 120ML</t>
  </si>
  <si>
    <t>Mancera|Amber &amp; Roses EDP Tester 120ML|120ML / 4OZ</t>
  </si>
  <si>
    <t>3760265193196</t>
  </si>
  <si>
    <t>Amber Fever EDP 120ML</t>
  </si>
  <si>
    <t>Mancera|Amber Fever EDP 120ML|120ML / 4OZ</t>
  </si>
  <si>
    <t>3760265193196-T</t>
  </si>
  <si>
    <t>Amber Fever EDP Tester 120ML</t>
  </si>
  <si>
    <t>Mancera|Amber Fever EDP Tester 120ML|120ML / 4OZ</t>
  </si>
  <si>
    <t>3760265190089</t>
  </si>
  <si>
    <t>Aoud Blue Notes EDP 120ML</t>
  </si>
  <si>
    <t>Mancera|Aoud Blue Notes EDP 120ML|120ML / 4OZ</t>
  </si>
  <si>
    <t>3760265190089-T</t>
  </si>
  <si>
    <t>Aoud Blue Notes EDP Tester 120ML</t>
  </si>
  <si>
    <t>Mancera|Aoud Blue Notes EDP Tester 120ML|120ML / 4OZ</t>
  </si>
  <si>
    <t>3760265190126</t>
  </si>
  <si>
    <t>Aoud Cafe EDP 120ML</t>
  </si>
  <si>
    <t>Mancera|Aoud Cafe EDP 120ML|120ML / 4OZ</t>
  </si>
  <si>
    <t>3760265190126-T</t>
  </si>
  <si>
    <t>Aoud Cafe EDP Tester 120ML</t>
  </si>
  <si>
    <t>Mancera|Aoud Cafe EDP Tester 120ML|120ML / 4OZ</t>
  </si>
  <si>
    <t>3760265190164-T</t>
  </si>
  <si>
    <t>Aoud Lemon Mint EDP Tester 120ML</t>
  </si>
  <si>
    <t>Mancera|Aoud Lemon Mint EDP Tester 120ML|120ML / 4OZ</t>
  </si>
  <si>
    <t>3760265190164</t>
  </si>
  <si>
    <t>Aoud Lemon Mint EDP 120ML</t>
  </si>
  <si>
    <t>Mancera|Aoud Lemon Mint EDP 120ML|120ML / 4OZ</t>
  </si>
  <si>
    <t>3760265190201</t>
  </si>
  <si>
    <t>Aoud Line EDP 120ML</t>
  </si>
  <si>
    <t>Mancera|Aoud Line EDP 120ML|120ML / 4OZ</t>
  </si>
  <si>
    <t>3760265190201-T</t>
  </si>
  <si>
    <t>Aoud Line EDP Tester 120ML</t>
  </si>
  <si>
    <t>Mancera|Aoud Line EDP Tester 120ML|120ML / 4OZ</t>
  </si>
  <si>
    <t>3760265191536</t>
  </si>
  <si>
    <t>Aoud Orchid EDP 120ML</t>
  </si>
  <si>
    <t>Mancera|Aoud Orchid EDP 120ML|120ML / 4OZ</t>
  </si>
  <si>
    <t>3760265191536-T</t>
  </si>
  <si>
    <t>Aoud Orchid EDP Tester 120ML</t>
  </si>
  <si>
    <t>Mancera|Aoud Orchid EDP Tester 120ML|120ML / 4OZ</t>
  </si>
  <si>
    <t>3760265190287</t>
  </si>
  <si>
    <t>Aoud Vanille EDP Tester 120ML</t>
  </si>
  <si>
    <t>Mancera|Aoud Vanille EDP Tester 120ML|120ML / 4OZ</t>
  </si>
  <si>
    <t>3760265190287-T</t>
  </si>
  <si>
    <t>Aoud Vanille EDP Tester120ML</t>
  </si>
  <si>
    <t>Mancera|Aoud Vanille EDP Tester120ML|120ML / 4OZ</t>
  </si>
  <si>
    <t>3760265191734</t>
  </si>
  <si>
    <t>Black Gold EDP 120ML</t>
  </si>
  <si>
    <t>Mancera|Black Gold EDP 120ML|120ML / 4OZ</t>
  </si>
  <si>
    <t>3760265191734-T</t>
  </si>
  <si>
    <t>Black Gold EDP Tester 120ML</t>
  </si>
  <si>
    <t>Mancera|Black Gold EDP Tester 120ML|120ML / 4OZ</t>
  </si>
  <si>
    <t>3760265190362-T</t>
  </si>
  <si>
    <t>Black Intensitive Aoud EDP Tester 120ML</t>
  </si>
  <si>
    <t>Mancera|Black Intensitive Aoud EDP Tester 120ML|120ML / 4OZ</t>
  </si>
  <si>
    <t>3760265190362</t>
  </si>
  <si>
    <t>Black Intensitive Aouds EDP 120ML</t>
  </si>
  <si>
    <t>Mancera|Black Intensitive Aouds EDP 120ML|120ML / 4OZ</t>
  </si>
  <si>
    <t>3760265190409</t>
  </si>
  <si>
    <t>Black Line EDP 120ML</t>
  </si>
  <si>
    <t>Mancera|Black Line EDP 120ML|120ML / 4OZ</t>
  </si>
  <si>
    <t>3760265190409-T</t>
  </si>
  <si>
    <t>Black Line EDP Tester 120ML</t>
  </si>
  <si>
    <t>Mancera|Black Line EDP Tester 120ML|120ML / 4OZ</t>
  </si>
  <si>
    <t>3760265190447-T</t>
  </si>
  <si>
    <t>Black Prestigium EDP Tester 120ML</t>
  </si>
  <si>
    <t>Mancera|Black Prestigium EDP Tester 120ML|120ML / 4OZ</t>
  </si>
  <si>
    <t>3760265191802</t>
  </si>
  <si>
    <t>Black Vanilla EDP 120ML</t>
  </si>
  <si>
    <t>Mancera|Black Vanilla EDP 120ML|120ML / 4OZ</t>
  </si>
  <si>
    <t>3760265191802-T</t>
  </si>
  <si>
    <t>Black Vanilla EDP Tester 120ML</t>
  </si>
  <si>
    <t>Mancera|Black Vanilla EDP Tester 120ML|120ML / 4OZ</t>
  </si>
  <si>
    <t>3760265190485</t>
  </si>
  <si>
    <t>Cedrat Boise EDP 120ML</t>
  </si>
  <si>
    <t>Mancera|Cedrat Boise EDP 120ML|120ML / 4OZ</t>
  </si>
  <si>
    <t>25640402052-T</t>
  </si>
  <si>
    <t>Coco Vanille EDP Tester 120ML</t>
  </si>
  <si>
    <t>Mancera|Coco Vanille EDP Tester 120ML|120ML / 4OZ</t>
  </si>
  <si>
    <t>3760265193257</t>
  </si>
  <si>
    <t>Crazy For Oud EDP 120ML</t>
  </si>
  <si>
    <t>Mancera|Crazy For Oud EDP 120ML|120ML / 4OZ</t>
  </si>
  <si>
    <t>3760265193257-T</t>
  </si>
  <si>
    <t>Crazy For Oud EDP Tester 120ML</t>
  </si>
  <si>
    <t>Mancera|Crazy For Oud EDP Tester 120ML|120ML / 4OZ</t>
  </si>
  <si>
    <t>3760265193684</t>
  </si>
  <si>
    <t>Feminity  EDP 120ML</t>
  </si>
  <si>
    <t>Mancera|Feminity  EDP 120ML|120ML / 4OZ</t>
  </si>
  <si>
    <t>3760265193684-T</t>
  </si>
  <si>
    <t>Feminity EDP Tester 120ML</t>
  </si>
  <si>
    <t>Mancera|Feminity EDP Tester 120ML|120ML / 4OZ</t>
  </si>
  <si>
    <t>3760265192113</t>
  </si>
  <si>
    <t>Gold Incense EDP 120ML</t>
  </si>
  <si>
    <t>Mancera|Gold Incense EDP 120ML|120ML / 4OZ</t>
  </si>
  <si>
    <t>3760265192113-T</t>
  </si>
  <si>
    <t>Gold Incense EDP Tester 120ML</t>
  </si>
  <si>
    <t>Mancera|Gold Incense EDP Tester 120ML|120ML / 4OZ</t>
  </si>
  <si>
    <t>3760265191369</t>
  </si>
  <si>
    <t>Gold Prestigium EDP 120ML</t>
  </si>
  <si>
    <t>Mancera|Gold Prestigium EDP 120ML|120ML / 4OZ</t>
  </si>
  <si>
    <t>3760265191369-T</t>
  </si>
  <si>
    <t>Gold Prestigium EDP Tester 120ML</t>
  </si>
  <si>
    <t>Mancera|Gold Prestigium EDP Tester 120ML|120ML / 4OZ</t>
  </si>
  <si>
    <t>3760265192076-T</t>
  </si>
  <si>
    <t>Hindu Kush EDP Tester 120ML</t>
  </si>
  <si>
    <t>Mancera|Hindu Kush EDP Tester 120ML|120ML / 4OZ</t>
  </si>
  <si>
    <t>3760265193134</t>
  </si>
  <si>
    <t>Instant Crush EDP 120ML</t>
  </si>
  <si>
    <t>Mancera|Instant Crush EDP 120ML|120ML / 4OZ</t>
  </si>
  <si>
    <t>3760265192830-T</t>
  </si>
  <si>
    <t>Jardin Exclusif EDP Tester 120ML</t>
  </si>
  <si>
    <t>Mancera|Jardin Exclusif EDP Tester 120ML|120ML / 4OZ</t>
  </si>
  <si>
    <t>3760265193738</t>
  </si>
  <si>
    <t>Juicy Flowers EDP 120ML</t>
  </si>
  <si>
    <t>Mancera|Juicy Flowers EDP 120ML|120ML / 4OZ</t>
  </si>
  <si>
    <t>3760265193738-T</t>
  </si>
  <si>
    <t>Juicy Flowers EDP Tester 120ML</t>
  </si>
  <si>
    <t>Mancera|Juicy Flowers EDP Tester 120ML|120ML / 4OZ</t>
  </si>
  <si>
    <t>3760265190607</t>
  </si>
  <si>
    <t>Kumkat Wood EDP 120ML</t>
  </si>
  <si>
    <t>Mancera|Kumkat Wood EDP 120ML|120ML / 4OZ</t>
  </si>
  <si>
    <t>3760265190607-T</t>
  </si>
  <si>
    <t>Kumkat Wood EDP Tester 120ML</t>
  </si>
  <si>
    <t>Mancera|Kumkat Wood EDP Tester 120ML|120ML / 4OZ</t>
  </si>
  <si>
    <t>3760265193837</t>
  </si>
  <si>
    <t>Midnight Gold EDP 120ML</t>
  </si>
  <si>
    <t>Mancera|Midnight Gold EDP 120ML|120ML / 4OZ</t>
  </si>
  <si>
    <t>3760265193837-T</t>
  </si>
  <si>
    <t>Midnight Gold EDP Tester 120ML</t>
  </si>
  <si>
    <t>Mancera|Midnight Gold EDP Tester 120ML|120ML / 4OZ</t>
  </si>
  <si>
    <t>3760265192007</t>
  </si>
  <si>
    <t>Musky Garden EDP 120ML</t>
  </si>
  <si>
    <t>Mancera|Musky Garden EDP 120ML|120ML / 4OZ</t>
  </si>
  <si>
    <t>3760265192007-T</t>
  </si>
  <si>
    <t>Musky Garden EDP Tester 120ML</t>
  </si>
  <si>
    <t>Mancera|Musky Garden EDP Tester 120ML|120ML / 4OZ</t>
  </si>
  <si>
    <t>3760265191406</t>
  </si>
  <si>
    <t>Pink Prestigium EDP 120ML</t>
  </si>
  <si>
    <t>Mancera|Pink Prestigium EDP 120ML|120ML / 4OZ</t>
  </si>
  <si>
    <t>3760265191406-T</t>
  </si>
  <si>
    <t>Pink Prestigium EDP Tester 120ML</t>
  </si>
  <si>
    <t>Mancera|Pink Prestigium EDP Tester 120ML|120ML / 4OZ</t>
  </si>
  <si>
    <t>3760265191963-T</t>
  </si>
  <si>
    <t>Pink Roses EDP Tester  120ML</t>
  </si>
  <si>
    <t>Mancera|Pink Roses EDP Tester  120ML|120ML / 4OZ</t>
  </si>
  <si>
    <t>3760265193066</t>
  </si>
  <si>
    <t>Precious Oud EDP 120ML</t>
  </si>
  <si>
    <t>Mancera|Precious Oud EDP 120ML|120ML / 4OZ</t>
  </si>
  <si>
    <t>3760265193066-T</t>
  </si>
  <si>
    <t>Precious Oud EDP Tester 120ML</t>
  </si>
  <si>
    <t>Mancera|Precious Oud EDP Tester 120ML|120ML / 4OZ</t>
  </si>
  <si>
    <t>3760265191840</t>
  </si>
  <si>
    <t>Purple Flowers EDP 120ML</t>
  </si>
  <si>
    <t>Mancera|Purple Flowers EDP 120ML|120ML / 4OZ</t>
  </si>
  <si>
    <t>3760265191840-T</t>
  </si>
  <si>
    <t>Purple Flowers EDP Tester 120ML</t>
  </si>
  <si>
    <t>Mancera|Purple Flowers EDP Tester 120ML|120ML / 4OZ</t>
  </si>
  <si>
    <t>3760265191864</t>
  </si>
  <si>
    <t>Red Tobacco EDP 120ML</t>
  </si>
  <si>
    <t>Mancera|Red Tobacco EDP 120ML|120ML / 4OZ</t>
  </si>
  <si>
    <t>3760265190805</t>
  </si>
  <si>
    <t>Rose Aoud &amp; Musc EDP 120ML</t>
  </si>
  <si>
    <t>Mancera|Rose Aoud &amp; Musc EDP 120ML|120ML / 4OZ</t>
  </si>
  <si>
    <t>3760265190805-T</t>
  </si>
  <si>
    <t>Rose Aoud &amp; Musc EDP Tester 120ML</t>
  </si>
  <si>
    <t>Mancera|Rose Aoud &amp; Musc EDP Tester 120ML|120ML / 4OZ</t>
  </si>
  <si>
    <t>3760265190843</t>
  </si>
  <si>
    <t>Roses Greedy EDP 120ML</t>
  </si>
  <si>
    <t>Mancera|Roses Greedy EDP 120ML|120ML / 4OZ</t>
  </si>
  <si>
    <t>3760265190843-T</t>
  </si>
  <si>
    <t>Roses Greedy EDP Tester 120ML</t>
  </si>
  <si>
    <t>Mancera|Roses Greedy EDP Tester 120ML|120ML / 4OZ</t>
  </si>
  <si>
    <t>3760265190881-T</t>
  </si>
  <si>
    <t>Roses Jasmine EDP Tester 120ML</t>
  </si>
  <si>
    <t>Mancera|Roses Jasmine EDP Tester 120ML|120ML / 4OZ</t>
  </si>
  <si>
    <t>3760265190966</t>
  </si>
  <si>
    <t>Roses Vanille EDP 120ML</t>
  </si>
  <si>
    <t>Mancera|Roses Vanille EDP 120ML|120ML / 4OZ</t>
  </si>
  <si>
    <t>3760265190966-T</t>
  </si>
  <si>
    <t>Roses Vanille EDP Tester 120ML</t>
  </si>
  <si>
    <t>Mancera|Roses Vanille EDP Tester 120ML|120ML / 4OZ</t>
  </si>
  <si>
    <t>3760265190928</t>
  </si>
  <si>
    <t>Sand Aoud EDP 120ML</t>
  </si>
  <si>
    <t>Mancera|Sand Aoud EDP 120ML|120ML / 4OZ</t>
  </si>
  <si>
    <t>3760265190928-T</t>
  </si>
  <si>
    <t>Sand Aoud EDP Tester 120ML</t>
  </si>
  <si>
    <t>Mancera|Sand Aoud EDP Tester 120ML|120ML / 4OZ</t>
  </si>
  <si>
    <t>3760265191697-T</t>
  </si>
  <si>
    <t>Sicily EDP Tester 120ML</t>
  </si>
  <si>
    <t>Mancera|Sicily EDP Tester 120ML|120ML / 4OZ</t>
  </si>
  <si>
    <t>3760265193318-T</t>
  </si>
  <si>
    <t>Silver Blue EDP Tester 120ML</t>
  </si>
  <si>
    <t>Mancera|Silver Blue EDP Tester 120ML|120ML / 4OZ</t>
  </si>
  <si>
    <t>3760265191000</t>
  </si>
  <si>
    <t>So Blue EDP 120ML</t>
  </si>
  <si>
    <t>Mancera|So Blue EDP 120ML|120ML / 4OZ</t>
  </si>
  <si>
    <t>3760265191000-T</t>
  </si>
  <si>
    <t>So Blue EDP Tester 120ML</t>
  </si>
  <si>
    <t>Mancera|So Blue EDP Tester 120ML|120ML / 4OZ</t>
  </si>
  <si>
    <t>3760265192960</t>
  </si>
  <si>
    <t>Soleil D' Italie EDP 120ML</t>
  </si>
  <si>
    <t>Mancera|Soleil D' Italie EDP 120ML|120ML / 4OZ</t>
  </si>
  <si>
    <t>3760265192960-T</t>
  </si>
  <si>
    <t>Soleil D' Italie EDP Tester 120ML</t>
  </si>
  <si>
    <t>Mancera|Soleil D' Italie EDP Tester 120ML|120ML / 4OZ</t>
  </si>
  <si>
    <t>3760265191048-T</t>
  </si>
  <si>
    <t>The Aoud EDP Tester 120ML</t>
  </si>
  <si>
    <t>Mancera|The Aoud EDP Tester 120ML|120ML / 4OZ</t>
  </si>
  <si>
    <t>3760265192885-T</t>
  </si>
  <si>
    <t>Vanille Exclusive EDP Tester 120ML</t>
  </si>
  <si>
    <t>Mancera|Vanille Exclusive EDP Tester 120ML|120ML / 4OZ</t>
  </si>
  <si>
    <t>3760265191086</t>
  </si>
  <si>
    <t>Velvet Vanilla EDP 120ML</t>
  </si>
  <si>
    <t>Mancera|Velvet Vanilla EDP 120ML|120ML / 4OZ</t>
  </si>
  <si>
    <t>3760265191086-T</t>
  </si>
  <si>
    <t>Velvet Vanilla EDP Tester 120ML</t>
  </si>
  <si>
    <t>Mancera|Velvet Vanilla EDP Tester 120ML|120ML / 4OZ</t>
  </si>
  <si>
    <t>3760265191161</t>
  </si>
  <si>
    <t>Wild Candy EDP 120ML</t>
  </si>
  <si>
    <t>Mancera|Wild Candy EDP 120ML|120ML / 4OZ</t>
  </si>
  <si>
    <t>3760265191161-T</t>
  </si>
  <si>
    <t>Wild Candy EDP Tester 120ML</t>
  </si>
  <si>
    <t>Mancera|Wild Candy EDP Tester 120ML|120ML / 4OZ</t>
  </si>
  <si>
    <t>3760265191208</t>
  </si>
  <si>
    <t>Wild Fruits EDP 120ML</t>
  </si>
  <si>
    <t>Mancera|Wild Fruits EDP 120ML|120ML / 4OZ</t>
  </si>
  <si>
    <t>3760265191208-T</t>
  </si>
  <si>
    <t>Wild Fruits EDP Tester 120ML</t>
  </si>
  <si>
    <t>Mancera|Wild Fruits EDP Tester 120ML|120ML / 4OZ</t>
  </si>
  <si>
    <t>3760265191246</t>
  </si>
  <si>
    <t>Wild Leather EDP 120ML</t>
  </si>
  <si>
    <t>Mancera|Wild Leather EDP 120ML|120ML / 4OZ</t>
  </si>
  <si>
    <t>3760265191246-T</t>
  </si>
  <si>
    <t>Wild Leather EDP Tester 120ML</t>
  </si>
  <si>
    <t>Mancera|Wild Leather EDP Tester 120ML|120ML / 4OZ</t>
  </si>
  <si>
    <t>3760265192151</t>
  </si>
  <si>
    <t>Wild Python EDP 120ML</t>
  </si>
  <si>
    <t>Mancera|Wild Python EDP 120ML|120ML / 4OZ</t>
  </si>
  <si>
    <t>3760265192151-T</t>
  </si>
  <si>
    <t>Wild Python EDP Tester 120ML</t>
  </si>
  <si>
    <t>Mancera|Wild Python EDP Tester 120ML|120ML / 4OZ</t>
  </si>
  <si>
    <t>3760265191284</t>
  </si>
  <si>
    <t>Wild Rose Aoud EDP 120ML</t>
  </si>
  <si>
    <t>Mancera|Wild Rose Aoud EDP 120ML|120ML / 4OZ</t>
  </si>
  <si>
    <t>3760265191284-T</t>
  </si>
  <si>
    <t>Wild Rose Aoud EDP Tester 120ML</t>
  </si>
  <si>
    <t>Mancera|Wild Rose Aoud EDP Tester 120ML|120ML / 4OZ</t>
  </si>
  <si>
    <t>3614224490805</t>
  </si>
  <si>
    <t>Marc Jacobs</t>
  </si>
  <si>
    <t>Decadence Rouge Edition Noir EDP 100ML</t>
  </si>
  <si>
    <t>Marc Jacobs|Decadence Rouge Edition Noir EDP 100ML|100ML / 3.4OZ</t>
  </si>
  <si>
    <t>3614224490805-T</t>
  </si>
  <si>
    <t>Decadence Rouge Edition Noir EDP Tester 100ML</t>
  </si>
  <si>
    <t>Marc Jacobs|Decadence Rouge Edition Noir EDP Tester 100ML|100ML / 3.4OZ</t>
  </si>
  <si>
    <t>3614221234969-T</t>
  </si>
  <si>
    <t>Decadence EDP Tester 100ML</t>
  </si>
  <si>
    <t>Marc Jacobs|Decadence EDP Tester 100ML|100ML / 3.4OZ</t>
  </si>
  <si>
    <t>3614222551928</t>
  </si>
  <si>
    <t>Divine Decadence EDP 100ML</t>
  </si>
  <si>
    <t>Marc Jacobs|Divine Decadence EDP 100ML|100ML / 3.4OZ</t>
  </si>
  <si>
    <t>3614222551928-T</t>
  </si>
  <si>
    <t>Divine Decadence EDP Tester 100ML</t>
  </si>
  <si>
    <t>Marc Jacobs|Divine Decadence EDP Tester 100ML|100ML / 3.4OZ</t>
  </si>
  <si>
    <t>3614227086227</t>
  </si>
  <si>
    <t>Perfect EDP 100ML</t>
  </si>
  <si>
    <t>Marc Jacobs|Perfect EDP 100ML|100ML / 3.4OZ</t>
  </si>
  <si>
    <t>3595471021182</t>
  </si>
  <si>
    <t>Mercedes Benz</t>
  </si>
  <si>
    <t>Le Parfum EDP 120ML</t>
  </si>
  <si>
    <t>Mercedes Benz|Le Parfum EDP 120ML|120ML / 4OZ</t>
  </si>
  <si>
    <t>679602481717</t>
  </si>
  <si>
    <t>Merchant Of Venice</t>
  </si>
  <si>
    <t>Andalusian Soul EDP 100ML</t>
  </si>
  <si>
    <t>Merchant Of Venice|Andalusian Soul EDP 100ML|100ML / 3.4OZ</t>
  </si>
  <si>
    <t>679602480673</t>
  </si>
  <si>
    <t>Andalusian Soul EDP 50ML</t>
  </si>
  <si>
    <t>Merchant Of Venice|Andalusian Soul EDP 50ML|50ML / 1.7OZ</t>
  </si>
  <si>
    <t>679602481199</t>
  </si>
  <si>
    <t>Arabesque EDP 100ML          </t>
  </si>
  <si>
    <t>Merchant Of Venice|Arabesque EDP 100ML          |100ML / 3.4OZ</t>
  </si>
  <si>
    <t>679602570633</t>
  </si>
  <si>
    <t>Blue Tea Hand Cream Tube 50ML</t>
  </si>
  <si>
    <t>Merchant Of Venice|Blue Tea Hand Cream Tube 50ML|50ML / 1.7OZ</t>
  </si>
  <si>
    <t>679602481151</t>
  </si>
  <si>
    <t>Byzantium Saffron EDP 100ML</t>
  </si>
  <si>
    <t>Merchant Of Venice|Byzantium Saffron EDP 100ML|100ML / 3.4OZ</t>
  </si>
  <si>
    <t>679602481656</t>
  </si>
  <si>
    <t>Byzantium Saffron EDP 50ML</t>
  </si>
  <si>
    <t>Merchant Of Venice|Byzantium Saffron EDP 50ML|50ML / 1.7OZ</t>
  </si>
  <si>
    <t>679602481182</t>
  </si>
  <si>
    <t>Craquele' EDP 100ML                 </t>
  </si>
  <si>
    <t>Merchant Of Venice|Craquele' EDP 100ML                 |100ML / 3.4OZ</t>
  </si>
  <si>
    <t>679602484084</t>
  </si>
  <si>
    <t>Crema Contorno Occhi Rosa Moceniga 15ML</t>
  </si>
  <si>
    <t>Merchant Of Venice|Crema Contorno Occhi Rosa Moceniga 15ML|15ML / 0.5OZ</t>
  </si>
  <si>
    <t>679602484077</t>
  </si>
  <si>
    <t>Crema Viso Idratante Giorno Rosa Moceniga 50ML</t>
  </si>
  <si>
    <t>Merchant Of Venice|Crema Viso Idratante Giorno Rosa Moceniga 50ML|50ML / 1.7OZ</t>
  </si>
  <si>
    <t>679602484060</t>
  </si>
  <si>
    <t>Crema Viso Nutriente Notte Rosa Moceniga 50ML</t>
  </si>
  <si>
    <t>Merchant Of Venice|Crema Viso Nutriente Notte Rosa Moceniga 50ML|50ML / 1.7OZ</t>
  </si>
  <si>
    <t>679602411240</t>
  </si>
  <si>
    <t>Exclusive Flamant Rose EDPc 100ML</t>
  </si>
  <si>
    <t>Merchant Of Venice|Exclusive Flamant Rose EDPc 100ML|100ML / 3.4OZ</t>
  </si>
  <si>
    <t>679602811200</t>
  </si>
  <si>
    <t>Exclusive Imperial Emerald EDP 100ML</t>
  </si>
  <si>
    <t>Merchant Of Venice|Exclusive Imperial Emerald EDP 100ML|100ML / 3.4OZ</t>
  </si>
  <si>
    <t>679602420631</t>
  </si>
  <si>
    <t>Exclusive Imperial Emerald Hand Cream Tube 50ML</t>
  </si>
  <si>
    <t>Merchant Of Venice|Exclusive Imperial Emerald Hand Cream Tube 50ML|50ML / 1.7OZ</t>
  </si>
  <si>
    <t>679602893299</t>
  </si>
  <si>
    <t>Exclusive Imperial Emerald Phial EDPc 10ML</t>
  </si>
  <si>
    <t>Merchant Of Venice|Exclusive Imperial Emerald Phial EDPc 10ML|10ML / 0.3OZ</t>
  </si>
  <si>
    <t>679602893329</t>
  </si>
  <si>
    <t>Exclusive Liberty Phial EDPc 10ML</t>
  </si>
  <si>
    <t>Merchant Of Venice|Exclusive Liberty Phial EDPc 10ML|10ML / 0.3OZ</t>
  </si>
  <si>
    <t>679602811231</t>
  </si>
  <si>
    <t>Exclusive Vinegia 21 EDPc 100ML</t>
  </si>
  <si>
    <t>Merchant Of Venice|Exclusive Vinegia 21 EDPc 100ML|100ML / 3.4OZ</t>
  </si>
  <si>
    <t>679602422635</t>
  </si>
  <si>
    <t>Fenice My Pearls Hand Cream Tube 50ML</t>
  </si>
  <si>
    <t>Merchant Of Venice|Fenice My Pearls Hand Cream Tube 50ML|50ML / 1.7OZ</t>
  </si>
  <si>
    <t>679602481106</t>
  </si>
  <si>
    <t>Fenicia EDP 100ML                       </t>
  </si>
  <si>
    <t>Merchant Of Venice|Fenicia EDP 100ML                       |100ML / 3.4OZ</t>
  </si>
  <si>
    <t>679602481113</t>
  </si>
  <si>
    <t>Flower Fusion EDP 100ML</t>
  </si>
  <si>
    <t>Merchant Of Venice|Flower Fusion EDP 100ML|100ML / 3.4OZ</t>
  </si>
  <si>
    <t>679602491280</t>
  </si>
  <si>
    <t>Hair Mist Red Potion 100ML</t>
  </si>
  <si>
    <t>Merchant Of Venice|Hair Mist Red Potion 100ML|100ML / 3.4OZ</t>
  </si>
  <si>
    <t>679602008129</t>
  </si>
  <si>
    <t>La Fenice My Pearls EDP Concentree 100ML</t>
  </si>
  <si>
    <t>Merchant Of Venice|La Fenice My Pearls EDP Concentree 100ML|100ML / 3.4OZ</t>
  </si>
  <si>
    <t>679602481083</t>
  </si>
  <si>
    <t>La Fenice My Pearls EDP Concentree 50ML</t>
  </si>
  <si>
    <t>Merchant Of Venice|La Fenice My Pearls EDP Concentree 50ML|50ML / 1.7OZ</t>
  </si>
  <si>
    <t>679602893220</t>
  </si>
  <si>
    <t>La Fenice My Pearls Phial EDPc 100ML</t>
  </si>
  <si>
    <t>Merchant Of Venice|La Fenice My Pearls Phial EDPc 100ML|100ML / 3.4OZ</t>
  </si>
  <si>
    <t>679602481403</t>
  </si>
  <si>
    <t>La Fenice Pour Femme EDP 100ML</t>
  </si>
  <si>
    <t>Merchant Of Venice|La Fenice Pour Femme EDP 100ML|100ML / 3.4OZ</t>
  </si>
  <si>
    <t>679602480741</t>
  </si>
  <si>
    <t>La Fenice Pour Femme EDP 50ML</t>
  </si>
  <si>
    <t>Merchant Of Venice|La Fenice Pour Femme EDP 50ML|50ML / 1.7OZ</t>
  </si>
  <si>
    <t>679602481502</t>
  </si>
  <si>
    <t>La Fenice Pour Homme EDP 100ML</t>
  </si>
  <si>
    <t>Merchant Of Venice|La Fenice Pour Homme EDP 100ML|100ML / 3.4OZ</t>
  </si>
  <si>
    <t>679602480123</t>
  </si>
  <si>
    <t>Liberty EDP 100ML                 </t>
  </si>
  <si>
    <t>Merchant Of Venice|Liberty EDP 100ML                 |100ML / 3.4OZ</t>
  </si>
  <si>
    <t>679602481144</t>
  </si>
  <si>
    <t>Mandarin Carnival  EDP 100ML</t>
  </si>
  <si>
    <t>Merchant Of Venice|Mandarin Carnival  EDP 100ML|100ML / 3.4OZ</t>
  </si>
  <si>
    <t>679602481649</t>
  </si>
  <si>
    <t>Mandarin Carnival EDP 50ML</t>
  </si>
  <si>
    <t>Merchant Of Venice|Mandarin Carnival EDP 50ML|50ML / 1.7OZ</t>
  </si>
  <si>
    <t>679602418188</t>
  </si>
  <si>
    <t>Mystic Incense EDP 100ML</t>
  </si>
  <si>
    <t>Merchant Of Venice|Mystic Incense EDP 100ML|100ML / 3.4OZ</t>
  </si>
  <si>
    <t>679602480680</t>
  </si>
  <si>
    <t>Mystic Incense EDP 50ML</t>
  </si>
  <si>
    <t>Merchant Of Venice|Mystic Incense EDP 50ML|50ML / 1.7OZ</t>
  </si>
  <si>
    <t>679602491099</t>
  </si>
  <si>
    <t>Nobilhomo Colonia Veneziana Verde EDP 100ML</t>
  </si>
  <si>
    <t>Merchant Of Venice|Nobilhomo Colonia Veneziana Verde EDP 100ML|100ML / 3.4OZ</t>
  </si>
  <si>
    <t>679602004916</t>
  </si>
  <si>
    <t>Nobilhomo Damascus Desert Viola EDP 100ML</t>
  </si>
  <si>
    <t>Merchant Of Venice|Nobilhomo Damascus Desert Viola EDP 100ML|100ML / 3.4OZ</t>
  </si>
  <si>
    <t>679602491044</t>
  </si>
  <si>
    <t>Ottoman Amber EDP 100ML</t>
  </si>
  <si>
    <t>Merchant Of Venice|Ottoman Amber EDP 100ML|100ML / 3.4OZ</t>
  </si>
  <si>
    <t>679602481915</t>
  </si>
  <si>
    <t>Red Potion EDPv 100ML</t>
  </si>
  <si>
    <t>Merchant Of Venice|Red Potion EDPv 100ML|100ML / 3.4OZ</t>
  </si>
  <si>
    <t>679602480116</t>
  </si>
  <si>
    <t>Rococo' EDP 100ML               </t>
  </si>
  <si>
    <t>Merchant Of Venice|Rococo' EDP 100ML               |100ML / 3.4OZ</t>
  </si>
  <si>
    <t>679602481335</t>
  </si>
  <si>
    <t>Rosa Moceniga EDP 100ML</t>
  </si>
  <si>
    <t>Merchant Of Venice|Rosa Moceniga EDP 100ML|100ML / 3.4OZ</t>
  </si>
  <si>
    <t>679602481076</t>
  </si>
  <si>
    <t>Rosa Moceniga EDP 50ML</t>
  </si>
  <si>
    <t>Merchant Of Venice|Rosa Moceniga EDP 50ML|50ML / 1.7OZ</t>
  </si>
  <si>
    <t>679602483636</t>
  </si>
  <si>
    <t>Rosa Moceniga Hand Cream Tube 50ML</t>
  </si>
  <si>
    <t>Merchant Of Venice|Rosa Moceniga Hand Cream Tube 50ML|50ML / 1.7OZ</t>
  </si>
  <si>
    <t>679602481694</t>
  </si>
  <si>
    <t>Sandalwood Soap 100GR</t>
  </si>
  <si>
    <t>Merchant Of Venice|Sandalwood Soap 100GR|100GR</t>
  </si>
  <si>
    <t>679602486040</t>
  </si>
  <si>
    <t>Sandalwood Trio Soap 3x100GR</t>
  </si>
  <si>
    <t>Merchant Of Venice|Sandalwood Trio Soap 3x100GR|100GR</t>
  </si>
  <si>
    <t>679602491167</t>
  </si>
  <si>
    <t>Secreti Nobil Acqua Alle Rose Tonic Water 200ML</t>
  </si>
  <si>
    <t>Merchant Of Venice|Secreti Nobil Acqua Alle Rose Tonic Water 200ML|200ML / 6.7OZ</t>
  </si>
  <si>
    <t>679602499163</t>
  </si>
  <si>
    <t>Secreti Nobil Rosa Moceniga Shampoo 200ML</t>
  </si>
  <si>
    <t>Merchant Of Venice|Secreti Nobil Rosa Moceniga Shampoo 200ML|200ML / 6.7OZ</t>
  </si>
  <si>
    <t>679602486026</t>
  </si>
  <si>
    <t>Sicilian Citruses Trio Soap 3x100GR</t>
  </si>
  <si>
    <t>Merchant Of Venice|Sicilian Citruses Trio Soap 3x100GR|100GR</t>
  </si>
  <si>
    <t>679602484770</t>
  </si>
  <si>
    <t>Siero Intensivo Gel Viso Ialuronico Rosa Moceniga 30ML</t>
  </si>
  <si>
    <t>Merchant Of Venice|Siero Intensivo Gel Viso Ialuronico Rosa Moceniga 30ML|30ML / 1OZ</t>
  </si>
  <si>
    <t>679602481120</t>
  </si>
  <si>
    <t>Suave Petals  EDP 100ML</t>
  </si>
  <si>
    <t>Merchant Of Venice|Suave Petals  EDP 100ML|100ML / 3.4OZ</t>
  </si>
  <si>
    <t>679602481625</t>
  </si>
  <si>
    <t>Suave Petals  EDP 50ML</t>
  </si>
  <si>
    <t>Merchant Of Venice|Suave Petals  EDP 50ML|50ML / 1.7OZ</t>
  </si>
  <si>
    <t>679602481045</t>
  </si>
  <si>
    <t>Tvom Hair Mist Byzantium Saffron 100ML</t>
  </si>
  <si>
    <t>Merchant Of Venice|Tvom Hair Mist Byzantium Saffron 100ML|100ML / 3.4OZ</t>
  </si>
  <si>
    <t>679602491150</t>
  </si>
  <si>
    <t>Venetian Blue Blu EDP 100ML</t>
  </si>
  <si>
    <t>Merchant Of Venice|Venetian Blue Blu EDP 100ML|100ML / 3.4OZ</t>
  </si>
  <si>
    <t>679602490719</t>
  </si>
  <si>
    <t>Venetian Blue Intense Blu EDP 100ML</t>
  </si>
  <si>
    <t>Merchant Of Venice|Venetian Blue Intense Blu EDP 100ML|100ML / 3.4OZ</t>
  </si>
  <si>
    <t>679602511100</t>
  </si>
  <si>
    <t>Venezia &amp; Oriente Blue Tea EDP 100ML</t>
  </si>
  <si>
    <t>Merchant Of Venice|Venezia &amp; Oriente Blue Tea EDP 100ML|100ML / 3.4OZ</t>
  </si>
  <si>
    <t>679602519304</t>
  </si>
  <si>
    <t>Venezia &amp; Oriente Blue Tea Phial EDP 10ML</t>
  </si>
  <si>
    <t>Merchant Of Venice|Venezia &amp; Oriente Blue Tea Phial EDP 10ML|10ML / 0.3OZ</t>
  </si>
  <si>
    <t>679602811163</t>
  </si>
  <si>
    <t>Venezia Essenza Pour Femme EDP Concentree 100ML</t>
  </si>
  <si>
    <t>Merchant Of Venice|Venezia Essenza Pour Femme EDP Concentree 100ML|100ML / 3.4OZ</t>
  </si>
  <si>
    <t>679602810760</t>
  </si>
  <si>
    <t>Venezia Essenza Pour Femme EDP Concentree 50ML</t>
  </si>
  <si>
    <t>Merchant Of Venice|Venezia Essenza Pour Femme EDP Concentree 50ML|50ML / 1.7OZ</t>
  </si>
  <si>
    <t>679602490610</t>
  </si>
  <si>
    <t>Venezia Essenza Pour Homme EDP Concentree 100ML</t>
  </si>
  <si>
    <t>Merchant Of Venice|Venezia Essenza Pour Homme EDP Concentree 100ML|100ML / 3.4OZ</t>
  </si>
  <si>
    <t>679602487634</t>
  </si>
  <si>
    <t>White Gardenia Hand Cream Tube 50ML</t>
  </si>
  <si>
    <t>Merchant Of Venice|White Gardenia Hand Cream Tube 50ML|50ML / 1.7OZ</t>
  </si>
  <si>
    <t>679602486033</t>
  </si>
  <si>
    <t>White Gardenia Trio Soap 3x100GR</t>
  </si>
  <si>
    <t>Merchant Of Venice|White Gardenia Trio Soap 3x100GR|100GR</t>
  </si>
  <si>
    <t>3614222532637</t>
  </si>
  <si>
    <t>Miu Miu</t>
  </si>
  <si>
    <t>L'eau Body Lotioneue EDP 100ML</t>
  </si>
  <si>
    <t>Miu Miu|L'eau Body Lotioneue EDP 100ML|100ML / 3.4OZ</t>
  </si>
  <si>
    <t>3614222169192</t>
  </si>
  <si>
    <t>L'eau Body Lotioneue EDP 30ML</t>
  </si>
  <si>
    <t>Miu Miu|L'eau Body Lotioneue EDP 30ML|30ML / 1OZ</t>
  </si>
  <si>
    <t>3614222531586</t>
  </si>
  <si>
    <t>L'eau Body Lotioneue EDP 50ML</t>
  </si>
  <si>
    <t>Miu Miu|L'eau Body Lotioneue EDP 50ML|50ML / 1.7OZ</t>
  </si>
  <si>
    <t>3614223487332</t>
  </si>
  <si>
    <t>L'eau Rosee EDT 100ML</t>
  </si>
  <si>
    <t>Miu Miu|L'eau Rosee EDT 100ML|100ML / 3.4OZ</t>
  </si>
  <si>
    <t>3614223487295</t>
  </si>
  <si>
    <t>L'eau Rosee EDT 50ML</t>
  </si>
  <si>
    <t>Miu Miu|L'eau Rosee EDT 50ML|50ML / 1.7OZ</t>
  </si>
  <si>
    <t>3614220322377</t>
  </si>
  <si>
    <t>Miu Miu Body Lotion 200ML</t>
  </si>
  <si>
    <t>Miu Miu|Miu Miu Body Lotion 200ML|200ML / 6.7OZ</t>
  </si>
  <si>
    <t>3614220322575</t>
  </si>
  <si>
    <t>Miu Miu EDP 100ML</t>
  </si>
  <si>
    <t>Miu Miu|Miu Miu EDP 100ML|100ML / 3.4OZ</t>
  </si>
  <si>
    <t>3614220322254</t>
  </si>
  <si>
    <t>Miu Miu EDP 30ML</t>
  </si>
  <si>
    <t>Miu Miu|Miu Miu EDP 30ML|30ML / 1OZ</t>
  </si>
  <si>
    <t>3614220322452</t>
  </si>
  <si>
    <t>Miu Miu EDP 50ML</t>
  </si>
  <si>
    <t>Miu Miu|Miu Miu EDP 50ML|50ML / 1.7OZ</t>
  </si>
  <si>
    <t>3614225291487</t>
  </si>
  <si>
    <t>Twist EDP 100ML</t>
  </si>
  <si>
    <t>Miu Miu|Twist EDP 100ML|100ML / 3.4OZ</t>
  </si>
  <si>
    <t>3614225088292</t>
  </si>
  <si>
    <t>Twist EDP 30ML</t>
  </si>
  <si>
    <t>Miu Miu|Twist EDP 30ML|30ML / 1OZ</t>
  </si>
  <si>
    <t>3614225291401</t>
  </si>
  <si>
    <t>Twist EDP 50ML</t>
  </si>
  <si>
    <t>Miu Miu|Twist EDP 50ML|50ML / 1.7OZ</t>
  </si>
  <si>
    <t>3614225088339</t>
  </si>
  <si>
    <t>Twist EDP Body Lotion 200ML</t>
  </si>
  <si>
    <t>Miu Miu|Twist EDP Body Lotion 200ML|200ML / 6.7OZ</t>
  </si>
  <si>
    <t>3614225088377</t>
  </si>
  <si>
    <t>Twist Shower Gel 200ML</t>
  </si>
  <si>
    <t>Miu Miu|Twist Shower Gel 200ML|200ML / 6.7OZ</t>
  </si>
  <si>
    <t>3386460074841</t>
  </si>
  <si>
    <t>Mont Blanc</t>
  </si>
  <si>
    <t>Mont Blanc|3386460074841|30ML / 1OZ</t>
  </si>
  <si>
    <t>3386460119344</t>
  </si>
  <si>
    <t>Coffret Legend EDP 50ML + Shower Gel 100ML</t>
  </si>
  <si>
    <t>Mont Blanc|Coffret Legend EDP 50ML + Shower Gel 100ML|</t>
  </si>
  <si>
    <t>3386460060509</t>
  </si>
  <si>
    <t>EMBLEM  After Shave Balm 150ML</t>
  </si>
  <si>
    <t>Mont Blanc|EMBLEM  After Shave Balm 150ML|150ML / 5OZ</t>
  </si>
  <si>
    <t>3386460085830</t>
  </si>
  <si>
    <t>Emblem Absolu EDT Tester 100ML</t>
  </si>
  <si>
    <t>Mont Blanc|Emblem Absolu EDT Tester 100ML|100ML / 3.4OZ</t>
  </si>
  <si>
    <t>3386460058728</t>
  </si>
  <si>
    <t>EMBLEM EDT 100ML</t>
  </si>
  <si>
    <t>Mont Blanc|EMBLEM EDT 100ML|100ML / 3.4OZ</t>
  </si>
  <si>
    <t>3386460058742</t>
  </si>
  <si>
    <t>EMBLEM EDT 40ML</t>
  </si>
  <si>
    <t>Mont Blanc|EMBLEM EDT 40ML|40ML / 1.35OZ</t>
  </si>
  <si>
    <t>3386460058735</t>
  </si>
  <si>
    <t>EMBLEM EDT 60ML</t>
  </si>
  <si>
    <t>Mont Blanc|EMBLEM EDT 60ML|60ML / 2OZ</t>
  </si>
  <si>
    <t>3386460058759</t>
  </si>
  <si>
    <t>Emblem EDT Tester 100ML</t>
  </si>
  <si>
    <t>Mont Blanc|Emblem EDT Tester 100ML|100ML / 3.4OZ</t>
  </si>
  <si>
    <t>3386460058780</t>
  </si>
  <si>
    <t>Emblem Intense EDT 100ML</t>
  </si>
  <si>
    <t>Mont Blanc|Emblem Intense EDT 100ML|100ML / 3.4OZ</t>
  </si>
  <si>
    <t>3386460058797</t>
  </si>
  <si>
    <t>Emblem Intense EDT 60ML</t>
  </si>
  <si>
    <t>Mont Blanc|Emblem Intense EDT 60ML|60ML / 2OZ</t>
  </si>
  <si>
    <t>3386460115117</t>
  </si>
  <si>
    <t>EmBody Lotionsem M 3 Pieces Set 100ML EDT + 7.5ML + 100ML After Shave Lotions</t>
  </si>
  <si>
    <t>Mont Blanc|EmBody Lotionsem M 3 Pieces Set 100ML EDT + 7.5ML + 100ML After Shave Lotions|</t>
  </si>
  <si>
    <t>3386460101066</t>
  </si>
  <si>
    <t>Explorer Aftershave Balm 150ML</t>
  </si>
  <si>
    <t>Mont Blanc|Explorer Aftershave Balm 150ML|150ML / 5OZ</t>
  </si>
  <si>
    <t>3386460101080</t>
  </si>
  <si>
    <t>Explorer Deo Stick 75GR</t>
  </si>
  <si>
    <t>Mont Blanc|Explorer Deo Stick 75GR|75GR</t>
  </si>
  <si>
    <t>3386460101035</t>
  </si>
  <si>
    <t>Explorer EDP 100ML</t>
  </si>
  <si>
    <t>Mont Blanc|Explorer EDP 100ML|100ML / 3.4OZ</t>
  </si>
  <si>
    <t>3386460101264</t>
  </si>
  <si>
    <t>3386460118675</t>
  </si>
  <si>
    <t>Explorer EDP 200ML</t>
  </si>
  <si>
    <t>Mont Blanc|Explorer EDP 200ML|200ML / 6.7OZ</t>
  </si>
  <si>
    <t>3386460101059</t>
  </si>
  <si>
    <t>Explorer EDP 30ML</t>
  </si>
  <si>
    <t>Mont Blanc|Explorer EDP 30ML|30ML / 1OZ</t>
  </si>
  <si>
    <t>3386460101042</t>
  </si>
  <si>
    <t>Explorer EDP 60ML</t>
  </si>
  <si>
    <t>Mont Blanc|Explorer EDP 60ML|60ML / 2OZ</t>
  </si>
  <si>
    <t>3386460101097</t>
  </si>
  <si>
    <t>Explorer EDP Mini 4.5ML</t>
  </si>
  <si>
    <t>Mont Blanc|Explorer EDP Mini 4.5ML|4.5ML / 0.15OZ</t>
  </si>
  <si>
    <t>3386460101073</t>
  </si>
  <si>
    <t>Explorer Shower Gel 150ML</t>
  </si>
  <si>
    <t>Mont Blanc|Explorer Shower Gel 150ML|150ML / 5OZ</t>
  </si>
  <si>
    <t>3386460124201</t>
  </si>
  <si>
    <t>Explorer Ultra Blue Deodorant Stick 75GR</t>
  </si>
  <si>
    <t>Mont Blanc|Explorer Ultra Blue Deodorant Stick 75GR|75GR</t>
  </si>
  <si>
    <t>3386460121514</t>
  </si>
  <si>
    <t>Explorer Ultra Blue EDP 100ML</t>
  </si>
  <si>
    <t>Mont Blanc|Explorer Ultra Blue EDP 100ML|100ML / 3.4OZ</t>
  </si>
  <si>
    <t>3386460121538</t>
  </si>
  <si>
    <t>Explorer Ultra Blue EDP 30ML</t>
  </si>
  <si>
    <t>Mont Blanc|Explorer Ultra Blue EDP 30ML|30ML / 1OZ</t>
  </si>
  <si>
    <t>3386460121521</t>
  </si>
  <si>
    <t>Explorer Ultra Blue EDP 60ML</t>
  </si>
  <si>
    <t>Mont Blanc|Explorer Ultra Blue EDP 60ML|60ML / 2OZ</t>
  </si>
  <si>
    <t>3386460124218</t>
  </si>
  <si>
    <t>Explorer Ultra Blue EDP Mini 4.5ML</t>
  </si>
  <si>
    <t>Mont Blanc|Explorer Ultra Blue EDP Mini 4.5ML|4.5ML / 0.15OZ</t>
  </si>
  <si>
    <t>3386460121545</t>
  </si>
  <si>
    <t>Explorer Ultra Blue EDP Tester 100ML</t>
  </si>
  <si>
    <t>Mont Blanc|Explorer Ultra Blue EDP Tester 100ML|100ML / 3.4OZ</t>
  </si>
  <si>
    <t>3386460028394</t>
  </si>
  <si>
    <t>Individuel EDT 75ML</t>
  </si>
  <si>
    <t>Mont Blanc|Individuel EDT 75ML|75ML / 2.5OZ</t>
  </si>
  <si>
    <t>3386460028417</t>
  </si>
  <si>
    <t>Individuel EDT Tester 75ML</t>
  </si>
  <si>
    <t>Mont Blanc|Individuel EDT Tester 75ML|75ML / 2.5OZ</t>
  </si>
  <si>
    <t>3386460028424</t>
  </si>
  <si>
    <t>Individuelle Femme EDT 75ML</t>
  </si>
  <si>
    <t>Mont Blanc|Individuelle Femme EDT 75ML|75ML / 2.5OZ</t>
  </si>
  <si>
    <t>3386460028455</t>
  </si>
  <si>
    <t>Individuelle Femme EDT Tester 75ML</t>
  </si>
  <si>
    <t>Mont Blanc|Individuelle Femme EDT Tester 75ML|75ML / 2.5OZ</t>
  </si>
  <si>
    <t>3386460070423</t>
  </si>
  <si>
    <t>Lady Emblem EDP 30ML</t>
  </si>
  <si>
    <t>Mont Blanc|Lady Emblem EDP 30ML|30ML / 1OZ</t>
  </si>
  <si>
    <t>3386460066198</t>
  </si>
  <si>
    <t>Lady Emblem EDP 50ML</t>
  </si>
  <si>
    <t>Mont Blanc|Lady Emblem EDP 50ML|50ML / 1.7OZ</t>
  </si>
  <si>
    <t>3386460066181</t>
  </si>
  <si>
    <t>Lady Emblem EDP 75ML</t>
  </si>
  <si>
    <t>Mont Blanc|Lady Emblem EDP 75ML|75ML / 2.5OZ</t>
  </si>
  <si>
    <t>3386460066204</t>
  </si>
  <si>
    <t>Lady Emblem EDP Tester 75ML</t>
  </si>
  <si>
    <t>Mont Blanc|Lady Emblem EDP Tester 75ML|75ML / 2.5OZ</t>
  </si>
  <si>
    <t>3386460069380</t>
  </si>
  <si>
    <t>Legend After Shave Balm 150ML</t>
  </si>
  <si>
    <t>Mont Blanc|Legend After Shave Balm 150ML|150ML / 5OZ</t>
  </si>
  <si>
    <t>3386460032780</t>
  </si>
  <si>
    <t>Legend After Shave Lotion 100ML</t>
  </si>
  <si>
    <t>Mont Blanc|Legend After Shave Lotion 100ML|100ML / 3.4OZ</t>
  </si>
  <si>
    <t>3386460032735</t>
  </si>
  <si>
    <t>Legend Deo stick 75GR</t>
  </si>
  <si>
    <t>Mont Blanc|Legend Deo stick 75GR|75GR</t>
  </si>
  <si>
    <t>3386460047449</t>
  </si>
  <si>
    <t>Legend Deodorant Spray 100ML</t>
  </si>
  <si>
    <t>Mont Blanc|Legend Deodorant Spray 100ML|100ML / 3.4OZ</t>
  </si>
  <si>
    <t>3386460118125</t>
  </si>
  <si>
    <t>Legend EDP 100ML</t>
  </si>
  <si>
    <t>Mont Blanc|Legend EDP 100ML|100ML / 3.4OZ</t>
  </si>
  <si>
    <t>3386460118132</t>
  </si>
  <si>
    <t>Legend EDP 50ML</t>
  </si>
  <si>
    <t>Mont Blanc|Legend EDP 50ML|50ML / 1.7OZ</t>
  </si>
  <si>
    <t>3386460118149</t>
  </si>
  <si>
    <t>Legend EDP EDP Tester 100ML</t>
  </si>
  <si>
    <t>Mont Blanc|Legend EDP EDP Tester 100ML|100ML / 3.4OZ</t>
  </si>
  <si>
    <t>3386460032681</t>
  </si>
  <si>
    <t>Legend EDT 100ML</t>
  </si>
  <si>
    <t>Mont Blanc|Legend EDT 100ML|100ML / 3.4OZ</t>
  </si>
  <si>
    <t>3386460074797</t>
  </si>
  <si>
    <t>Legend EDT 200ML</t>
  </si>
  <si>
    <t>Mont Blanc|Legend EDT 200ML|200ML / 6.7OZ</t>
  </si>
  <si>
    <t>3386460032704</t>
  </si>
  <si>
    <t>Legend EDT 30ML</t>
  </si>
  <si>
    <t>Mont Blanc|Legend EDT 30ML|30ML / 1OZ</t>
  </si>
  <si>
    <t>3386460032698</t>
  </si>
  <si>
    <t>Legend EDT 50ML</t>
  </si>
  <si>
    <t>Mont Blanc|Legend EDT 50ML|50ML / 1.7OZ</t>
  </si>
  <si>
    <t>3386460032759</t>
  </si>
  <si>
    <t>Legend EDT Miniature 4.5ML</t>
  </si>
  <si>
    <t>Mont Blanc|Legend EDT Miniature 4.5ML|4.5ML / 0.15OZ</t>
  </si>
  <si>
    <t>3386460032742</t>
  </si>
  <si>
    <t>Legend EDT Tester 100ML</t>
  </si>
  <si>
    <t>Mont Blanc|Legend EDT Tester 100ML|100ML / 3.4OZ</t>
  </si>
  <si>
    <t>3386460105361</t>
  </si>
  <si>
    <t>Legend M 3 Pieces Set 100ML EDT + 100ML After Shave Lotions +7.5 Mini</t>
  </si>
  <si>
    <t>Mont Blanc|Legend M 3 Pieces Set 100ML EDT + 100ML After Shave Lotions +7.5 Mini|</t>
  </si>
  <si>
    <t>338646003268</t>
  </si>
  <si>
    <t>LEGEND MAN</t>
  </si>
  <si>
    <t>Mont Blanc|LEGEND MAN|</t>
  </si>
  <si>
    <t>3386460087940</t>
  </si>
  <si>
    <t>Legend Night EDP 100ML</t>
  </si>
  <si>
    <t>Mont Blanc|Legend Night EDP 100ML|100ML / 3.4OZ</t>
  </si>
  <si>
    <t>3386460087964</t>
  </si>
  <si>
    <t>Legend Night EDP 30ML</t>
  </si>
  <si>
    <t>Mont Blanc|Legend Night EDP 30ML|30ML / 1OZ</t>
  </si>
  <si>
    <t>3386460087957</t>
  </si>
  <si>
    <t>Legend Night EDP 50ML</t>
  </si>
  <si>
    <t>Mont Blanc|Legend Night EDP 50ML|50ML / 1.7OZ</t>
  </si>
  <si>
    <t>3386460074872</t>
  </si>
  <si>
    <t>Legend Spirit Deo stick 75GR</t>
  </si>
  <si>
    <t>Mont Blanc|Legend Spirit Deo stick 75GR|75GR</t>
  </si>
  <si>
    <t>3386460074827</t>
  </si>
  <si>
    <t>Legend Spirit EDT 100ML</t>
  </si>
  <si>
    <t>Mont Blanc|Legend Spirit EDT 100ML|100ML / 3.4OZ</t>
  </si>
  <si>
    <t>3386460083287</t>
  </si>
  <si>
    <t>Legend Spirit EDT 200ML</t>
  </si>
  <si>
    <t>Mont Blanc|Legend Spirit EDT 200ML|200ML / 6.7OZ</t>
  </si>
  <si>
    <t>3386460074919</t>
  </si>
  <si>
    <t>Legend Spirit EDT 4.5ML</t>
  </si>
  <si>
    <t>Mont Blanc|Legend Spirit EDT 4.5ML|4.5ML / 0.15OZ</t>
  </si>
  <si>
    <t>3386460074834</t>
  </si>
  <si>
    <t>Legend Spirit EDT 50ML</t>
  </si>
  <si>
    <t>Mont Blanc|Legend Spirit EDT 50ML|50ML / 1.7OZ</t>
  </si>
  <si>
    <t>3386460074902</t>
  </si>
  <si>
    <t>Legend Spirit EDT Tester 100ML</t>
  </si>
  <si>
    <t>Mont Blanc|Legend Spirit EDT Tester 100ML|100ML / 3.4OZ</t>
  </si>
  <si>
    <t>3386460028356</t>
  </si>
  <si>
    <t>Presence d'une Femme EDT 75ML</t>
  </si>
  <si>
    <t>Mont Blanc|Presence d'une Femme EDT 75ML|75ML / 2.5OZ</t>
  </si>
  <si>
    <t>3386460028387</t>
  </si>
  <si>
    <t>Presence d'une Femme EDT Tester 75ML</t>
  </si>
  <si>
    <t>Mont Blanc|Presence d'une Femme EDT Tester 75ML|75ML / 2.5OZ</t>
  </si>
  <si>
    <t>3386460028325</t>
  </si>
  <si>
    <t>Presence Homme EDT 75ML</t>
  </si>
  <si>
    <t>Mont Blanc|Presence Homme EDT 75ML|75ML / 2.5OZ</t>
  </si>
  <si>
    <t>3386460028349</t>
  </si>
  <si>
    <t>Presence Homme EDT Tester 75ML</t>
  </si>
  <si>
    <t>Mont Blanc|Presence Homme EDT Tester 75ML|75ML / 2.5OZ</t>
  </si>
  <si>
    <t>3386460113601</t>
  </si>
  <si>
    <t>Signature EDP 30ML</t>
  </si>
  <si>
    <t>Mont Blanc|Signature EDP 30ML|30ML / 1OZ</t>
  </si>
  <si>
    <t>3386460113595</t>
  </si>
  <si>
    <t>Signature EDP 50ML</t>
  </si>
  <si>
    <t>Mont Blanc|Signature EDP 50ML|50ML / 1.7OZ</t>
  </si>
  <si>
    <t>3386460113588</t>
  </si>
  <si>
    <t>Signature EDP 90ML</t>
  </si>
  <si>
    <t>Mont Blanc|Signature EDP 90ML|90ML / 3.04Z</t>
  </si>
  <si>
    <t>3386460116688</t>
  </si>
  <si>
    <t>Signature EDP Tester 90ML</t>
  </si>
  <si>
    <t>Mont Blanc|Signature EDP Tester 90ML|90ML / 3.04Z</t>
  </si>
  <si>
    <t>3386460028479</t>
  </si>
  <si>
    <t>Starwalker EDT 50ML</t>
  </si>
  <si>
    <t>Mont Blanc|Starwalker EDT 50ML|50ML / 1.7OZ</t>
  </si>
  <si>
    <t>3386460028462</t>
  </si>
  <si>
    <t>Starwalker EDT 75ML</t>
  </si>
  <si>
    <t>Mont Blanc|Starwalker EDT 75ML|75ML / 2.5OZ</t>
  </si>
  <si>
    <t>3386460028486</t>
  </si>
  <si>
    <t>Starwalker EDT Tester 75ML</t>
  </si>
  <si>
    <t>Mont Blanc|Starwalker EDT Tester 75ML|75ML / 2.5OZ</t>
  </si>
  <si>
    <t>3760260456661</t>
  </si>
  <si>
    <t>Montale</t>
  </si>
  <si>
    <t>Montale|Amber Musk EDP 100ML|100ML / 3.4OZ</t>
  </si>
  <si>
    <t>3760260450188</t>
  </si>
  <si>
    <t>Aoud Leather EDP 100ML</t>
  </si>
  <si>
    <t>Montale|Aoud Leather EDP 100ML|100ML / 3.4OZ</t>
  </si>
  <si>
    <t>3760260456081</t>
  </si>
  <si>
    <t>Aqua Gold EDP 100ML</t>
  </si>
  <si>
    <t>Montale|Aqua Gold EDP 100ML|100ML / 3.4OZ</t>
  </si>
  <si>
    <t>3760260456098</t>
  </si>
  <si>
    <t>Aqua Gold EDP 50ML</t>
  </si>
  <si>
    <t>Montale|Aqua Gold EDP 50ML|50ML / 1.7OZ</t>
  </si>
  <si>
    <t>3760260457194</t>
  </si>
  <si>
    <t>Bengal Oud EDP 100ML</t>
  </si>
  <si>
    <t>Montale|Bengal Oud EDP 100ML|100ML / 3.4OZ</t>
  </si>
  <si>
    <t>3760260457200</t>
  </si>
  <si>
    <t>Bengal Oud EDP 50ML</t>
  </si>
  <si>
    <t>Montale|Bengal Oud EDP 50ML|50ML / 1.7OZ</t>
  </si>
  <si>
    <t>3760260450034</t>
  </si>
  <si>
    <t>Black Aoud EDP 100ML</t>
  </si>
  <si>
    <t>Montale|Black Aoud EDP 100ML|100ML / 3.4OZ</t>
  </si>
  <si>
    <t>3760260451642</t>
  </si>
  <si>
    <t>Chocolate Greedy EDP 100ML</t>
  </si>
  <si>
    <t>Montale|Chocolate Greedy EDP 100ML|100ML / 3.4OZ</t>
  </si>
  <si>
    <t>3760260450096</t>
  </si>
  <si>
    <t>Dark Purple EDP 100ML</t>
  </si>
  <si>
    <t>Montale|Dark Purple EDP 100ML|100ML / 3.4OZ</t>
  </si>
  <si>
    <t>3760260450102</t>
  </si>
  <si>
    <t>Dark Purple EDP 50ML</t>
  </si>
  <si>
    <t>Montale|Dark Purple EDP 50ML|50ML / 1.7OZ</t>
  </si>
  <si>
    <t>3760260455725</t>
  </si>
  <si>
    <t>Day Dreams EDP 100ML</t>
  </si>
  <si>
    <t>Montale|Day Dreams EDP 100ML|100ML / 3.4OZ</t>
  </si>
  <si>
    <t>3760260455657</t>
  </si>
  <si>
    <t>Diamond Rose EDP 100ML</t>
  </si>
  <si>
    <t>Montale|Diamond Rose EDP 100ML|100ML / 3.4OZ</t>
  </si>
  <si>
    <t>3760260450065</t>
  </si>
  <si>
    <t>Intense Cafe EDP 100ML</t>
  </si>
  <si>
    <t>Montale|Intense Cafe EDP 100ML|100ML / 3.4OZ</t>
  </si>
  <si>
    <t>3760260456869</t>
  </si>
  <si>
    <t>Oud Dream EDP 100ML</t>
  </si>
  <si>
    <t>Montale|Oud Dream EDP 100ML|100ML / 3.4OZ</t>
  </si>
  <si>
    <t>3760260456876</t>
  </si>
  <si>
    <t>Oud Dream EDP 50ML</t>
  </si>
  <si>
    <t>Montale|Oud Dream EDP 50ML|50ML / 1.7OZ</t>
  </si>
  <si>
    <t>3760260452069</t>
  </si>
  <si>
    <t>Paris Starry Nights EDP 100ML</t>
  </si>
  <si>
    <t>Montale|Paris Starry Nights EDP 100ML|100ML / 3.4OZ</t>
  </si>
  <si>
    <t>3760260453035</t>
  </si>
  <si>
    <t>Pretty Fruity EDP 100ML</t>
  </si>
  <si>
    <t>Montale|Pretty Fruity EDP 100ML|100ML / 3.4OZ</t>
  </si>
  <si>
    <t>3760260451987</t>
  </si>
  <si>
    <t>Pure Gold EDP 100ML</t>
  </si>
  <si>
    <t>Montale|Pure Gold EDP 100ML|100ML / 3.4OZ</t>
  </si>
  <si>
    <t>3760260457118</t>
  </si>
  <si>
    <t>Pure Love EDP 100ML</t>
  </si>
  <si>
    <t>Montale|Pure Love EDP 100ML|100ML / 3.4OZ</t>
  </si>
  <si>
    <t>3760260457125</t>
  </si>
  <si>
    <t>Pure Love EDP 50ML</t>
  </si>
  <si>
    <t>Montale|Pure Love EDP 50ML|50ML / 1.7OZ</t>
  </si>
  <si>
    <t>3760260450003</t>
  </si>
  <si>
    <t>Roses Musk EDP 100ML</t>
  </si>
  <si>
    <t>Montale|Roses Musk EDP 100ML|100ML / 3.4OZ</t>
  </si>
  <si>
    <t>3760260457019</t>
  </si>
  <si>
    <t>Sensual Instinct EDP 100ML</t>
  </si>
  <si>
    <t>Montale|Sensual Instinct EDP 100ML|100ML / 3.4OZ</t>
  </si>
  <si>
    <t>3760260453332</t>
  </si>
  <si>
    <t>Soleil De Capri EDP 100ML</t>
  </si>
  <si>
    <t>Montale|Soleil De Capri EDP 100ML|100ML / 3.4OZ</t>
  </si>
  <si>
    <t>3760260456722</t>
  </si>
  <si>
    <t>Sweet Flowers EDP 50ML</t>
  </si>
  <si>
    <t>Montale|Sweet Flowers EDP 50ML|50ML / 1.7OZ</t>
  </si>
  <si>
    <t>3760260455923</t>
  </si>
  <si>
    <t>Sweet Peony EDP 50ML</t>
  </si>
  <si>
    <t>Montale|Sweet Peony EDP 50ML|50ML / 1.7OZ</t>
  </si>
  <si>
    <t>3760260456135</t>
  </si>
  <si>
    <t>Vanilla Cake EDP 100ML</t>
  </si>
  <si>
    <t>Montale|Vanilla Cake EDP 100ML|100ML / 3.4OZ</t>
  </si>
  <si>
    <t>8011003061488</t>
  </si>
  <si>
    <t>Moschino</t>
  </si>
  <si>
    <t>Cheap And Chic Bain Shower Gel 200ML</t>
  </si>
  <si>
    <t>Moschino|Cheap And Chic Bain Shower Gel 200ML|200ML / 6.7OZ</t>
  </si>
  <si>
    <t>8011003061501</t>
  </si>
  <si>
    <t>Cheap And Chic Body Lotions 200ML</t>
  </si>
  <si>
    <t>Moschino|Cheap And Chic Body Lotions 200ML|200ML / 6.7OZ</t>
  </si>
  <si>
    <t>8011003061464</t>
  </si>
  <si>
    <t>Cheap And Chic Body Soap 150GR</t>
  </si>
  <si>
    <t>Moschino|Cheap And Chic Body Soap 150GR|150GR</t>
  </si>
  <si>
    <t>8011003814329</t>
  </si>
  <si>
    <t>Cheap And Chic Chic Petals Beauty Body Lotion 200ML</t>
  </si>
  <si>
    <t>Moschino|Cheap And Chic Chic Petals Beauty Body Lotion 200ML|200ML / 6.7OZ</t>
  </si>
  <si>
    <t>8011003814312</t>
  </si>
  <si>
    <t>Cheap And Chic Chic Petals Beauty Shower Gel 200ML</t>
  </si>
  <si>
    <t>Moschino|Cheap And Chic Chic Petals Beauty Shower Gel 200ML|200ML / 6.7OZ</t>
  </si>
  <si>
    <t>8011003814282</t>
  </si>
  <si>
    <t>Cheap And Chic Chic Petals EDT 30ML</t>
  </si>
  <si>
    <t>Moschino|Cheap And Chic Chic Petals EDT 30ML|30ML / 1OZ</t>
  </si>
  <si>
    <t>8011003814299</t>
  </si>
  <si>
    <t>Cheap And Chic Chic Petals EDT 50ML</t>
  </si>
  <si>
    <t>Moschino|Cheap And Chic Chic Petals EDT 50ML|50ML / 1.7OZ</t>
  </si>
  <si>
    <t>8011003814305</t>
  </si>
  <si>
    <t>Cheap And Chic Chic Petals EDT100ML</t>
  </si>
  <si>
    <t>Moschino|Cheap And Chic Chic Petals EDT100ML|100ML / 3.4OZ</t>
  </si>
  <si>
    <t>8011003061402</t>
  </si>
  <si>
    <t>Cheap And Chic Deodorant Parfume 50ML</t>
  </si>
  <si>
    <t>Moschino|Cheap And Chic Deodorant Parfume 50ML|50ML / 1.7OZ</t>
  </si>
  <si>
    <t>8011003061143</t>
  </si>
  <si>
    <t>Cheap And Chic EDP 50ML</t>
  </si>
  <si>
    <t>Moschino|Cheap And Chic EDP 50ML|50ML / 1.7OZ</t>
  </si>
  <si>
    <t>8011003061327</t>
  </si>
  <si>
    <t>Cheap And Chic EDT 100ML</t>
  </si>
  <si>
    <t>Moschino|Cheap And Chic EDT 100ML|100ML / 3.4OZ</t>
  </si>
  <si>
    <t>8011003612802</t>
  </si>
  <si>
    <t>Cheap And Chic EDT 30ML</t>
  </si>
  <si>
    <t>Moschino|Cheap And Chic EDT 30ML|100ML / 3.4OZ</t>
  </si>
  <si>
    <t>8011003061303</t>
  </si>
  <si>
    <t>Cheap And Chic EDT 50ML</t>
  </si>
  <si>
    <t>Moschino|Cheap And Chic EDT 50ML|50ML / 1.7OZ</t>
  </si>
  <si>
    <t>8011003998029</t>
  </si>
  <si>
    <t>Cheap And Chic light Clouds EDT 100ML</t>
  </si>
  <si>
    <t>Moschino|Cheap And Chic light Clouds EDT 100ML|100ML / 3.4OZ</t>
  </si>
  <si>
    <t>8011003998005</t>
  </si>
  <si>
    <t>Cheap And Chic light Clouds EDT 30ML</t>
  </si>
  <si>
    <t>Moschino|Cheap And Chic light Clouds EDT 30ML|30ML / 1OZ</t>
  </si>
  <si>
    <t>8011003998012</t>
  </si>
  <si>
    <t>Cheap And Chic light Clouds EDT 50ML</t>
  </si>
  <si>
    <t>Moschino|Cheap And Chic light Clouds EDT 50ML|50ML / 1.7OZ</t>
  </si>
  <si>
    <t>8011003998050</t>
  </si>
  <si>
    <t>Cheap And Chic light Clouds Perfumed Bath &amp; Shower gel 200ML</t>
  </si>
  <si>
    <t>Moschino|Cheap And Chic light Clouds Perfumed Bath &amp; Shower gel 200ML|200ML / 6.7OZ</t>
  </si>
  <si>
    <t>8011003998067</t>
  </si>
  <si>
    <t>Cheap And Chic light Clouds Perfumed Body Lotion 200ML</t>
  </si>
  <si>
    <t>Moschino|Cheap And Chic light Clouds Perfumed Body Lotion 200ML|200ML / 6.7OZ</t>
  </si>
  <si>
    <t>8011003061426</t>
  </si>
  <si>
    <t>Cheap And Chic Roll On Deodorant 50ML</t>
  </si>
  <si>
    <t>Moschino|Cheap And Chic Roll On Deodorant 50ML|50ML / 1.7OZ</t>
  </si>
  <si>
    <t>8011003817979</t>
  </si>
  <si>
    <t>Cheap And Chic Stars EDP 100ML</t>
  </si>
  <si>
    <t>Moschino|Cheap And Chic Stars EDP 100ML|100ML / 3.4OZ</t>
  </si>
  <si>
    <t>8011003817955</t>
  </si>
  <si>
    <t>Cheap And Chic Stars EDP 30ML</t>
  </si>
  <si>
    <t>Moschino|Cheap And Chic Stars EDP 30ML|30ML / 1OZ</t>
  </si>
  <si>
    <t>8011003817962</t>
  </si>
  <si>
    <t>Cheap And Chic Stars EDP 50ML</t>
  </si>
  <si>
    <t>Moschino|Cheap And Chic Stars EDP 50ML|50ML / 1.7OZ</t>
  </si>
  <si>
    <t>8011003802432</t>
  </si>
  <si>
    <t>Forever After Shave Balm 100ML</t>
  </si>
  <si>
    <t>Moschino|Forever After Shave Balm 100ML|100ML / 3.4OZ</t>
  </si>
  <si>
    <t>8011003802425</t>
  </si>
  <si>
    <t>Forever After Shave Lotion 100ML</t>
  </si>
  <si>
    <t>Moschino|Forever After Shave Lotion 100ML|100ML / 3.4OZ</t>
  </si>
  <si>
    <t>8011003802470</t>
  </si>
  <si>
    <t>Forever Deodorant Stick 75ML</t>
  </si>
  <si>
    <t>Moschino|Forever Deodorant Stick 75ML|75ML / 2.5OZ</t>
  </si>
  <si>
    <t>8011003802418</t>
  </si>
  <si>
    <t>Forever EDT 100ML</t>
  </si>
  <si>
    <t>Moschino|Forever EDT 100ML|100ML / 3.4OZ</t>
  </si>
  <si>
    <t>8011003802395</t>
  </si>
  <si>
    <t>Forever EDT 30ML</t>
  </si>
  <si>
    <t>Moschino|Forever EDT 30ML|30ML / 1OZ</t>
  </si>
  <si>
    <t>8011003802401</t>
  </si>
  <si>
    <t>Forever EDT 50ML</t>
  </si>
  <si>
    <t>Moschino|Forever EDT 50ML|50ML / 1.7OZ</t>
  </si>
  <si>
    <t>8011003802487</t>
  </si>
  <si>
    <t>Forever Refreshing Bath and Shower Gel 200ML</t>
  </si>
  <si>
    <t>Moschino|Forever Refreshing Bath and Shower Gel 200ML|200ML / 6.7OZ</t>
  </si>
  <si>
    <t>8011003816552</t>
  </si>
  <si>
    <t>Forever Sailing After Shave 100ML</t>
  </si>
  <si>
    <t>Moschino|Forever Sailing After Shave 100ML|100ML / 3.4OZ</t>
  </si>
  <si>
    <t>8011003816569</t>
  </si>
  <si>
    <t>Forever Sailing After Shave Balm 100ML</t>
  </si>
  <si>
    <t>Moschino|Forever Sailing After Shave Balm 100ML|100ML / 3.4OZ</t>
  </si>
  <si>
    <t>8011003816545</t>
  </si>
  <si>
    <t>Forever Sailing EDT 100ML</t>
  </si>
  <si>
    <t>Moschino|Forever Sailing EDT 100ML|100ML / 3.4OZ</t>
  </si>
  <si>
    <t>8011003816521</t>
  </si>
  <si>
    <t>Forever Sailing EDT 30ML</t>
  </si>
  <si>
    <t>Moschino|Forever Sailing EDT 30ML|30ML / 1OZ</t>
  </si>
  <si>
    <t>8011003816538</t>
  </si>
  <si>
    <t>Forever Sailing EDT 50ML</t>
  </si>
  <si>
    <t>Moschino|Forever Sailing EDT 50ML|50ML / 1.7OZ</t>
  </si>
  <si>
    <t>8011003816576</t>
  </si>
  <si>
    <t>Forever Sailing Refreshing Shower Gel 250ML</t>
  </si>
  <si>
    <t>Moschino|Forever Sailing Refreshing Shower Gel 250ML|250ML / 8.45OZ</t>
  </si>
  <si>
    <t>8011003826711</t>
  </si>
  <si>
    <t>Fresh Couture EDT 100ML</t>
  </si>
  <si>
    <t>Moschino|Fresh Couture EDT 100ML|100ML / 3.4OZ</t>
  </si>
  <si>
    <t>8011003827886</t>
  </si>
  <si>
    <t>Fresh Couture EDT 30ML</t>
  </si>
  <si>
    <t>Moschino|Fresh Couture EDT 30ML|30ML / 1OZ</t>
  </si>
  <si>
    <t>8011003826704</t>
  </si>
  <si>
    <t>Fresh Couture EDT 50ML</t>
  </si>
  <si>
    <t>Moschino|Fresh Couture EDT 50ML|50ML / 1.7OZ</t>
  </si>
  <si>
    <t>8011003826728</t>
  </si>
  <si>
    <t>Fresh Couture The Freshest Bath &amp; Shower Gel  200ML</t>
  </si>
  <si>
    <t>Moschino|Fresh Couture The Freshest Bath &amp; Shower Gel  200ML|200ML / 6.7OZ</t>
  </si>
  <si>
    <t>8011003826735</t>
  </si>
  <si>
    <t>Fresh Couture The Freshest Body Lotion 200ML</t>
  </si>
  <si>
    <t>Moschino|Fresh Couture The Freshest Body Lotion 200ML|200ML / 6.7OZ</t>
  </si>
  <si>
    <t>8011003991617</t>
  </si>
  <si>
    <t>Funny EDT 100ML</t>
  </si>
  <si>
    <t>Moschino|Funny EDT 100ML|100ML / 3.4OZ</t>
  </si>
  <si>
    <t>8011003991594</t>
  </si>
  <si>
    <t>Funny EDT 30ML</t>
  </si>
  <si>
    <t>Moschino|Funny EDT 30ML|30ML / 1OZ</t>
  </si>
  <si>
    <t>8011003991600</t>
  </si>
  <si>
    <t>Funny EDT 50ML</t>
  </si>
  <si>
    <t>Moschino|Funny EDT 50ML|50ML / 1.7OZ</t>
  </si>
  <si>
    <t>8011003991631</t>
  </si>
  <si>
    <t>Funny Perfumed Bath &amp; Shower Gel 200ML</t>
  </si>
  <si>
    <t>Moschino|Funny Perfumed Bath &amp; Shower Gel 200ML|200ML / 6.7OZ</t>
  </si>
  <si>
    <t>8011003991648</t>
  </si>
  <si>
    <t>Funny Perfumed Body Gel 200ML</t>
  </si>
  <si>
    <t>Moschino|Funny Perfumed Body Gel 200ML|200ML / 6.7OZ</t>
  </si>
  <si>
    <t>8011003992546</t>
  </si>
  <si>
    <t>Funny Perfumed Deodorant 50ML</t>
  </si>
  <si>
    <t>Moschino|Funny Perfumed Deodorant 50ML|50ML / 1.7OZ</t>
  </si>
  <si>
    <t>8011003838011</t>
  </si>
  <si>
    <t>Gold Fresh Couture Parfum 100ML</t>
  </si>
  <si>
    <t>Moschino|Gold Fresh Couture Parfum 100ML|100ML / 3.4OZ</t>
  </si>
  <si>
    <t>8011003837991</t>
  </si>
  <si>
    <t>Gold Fresh Couture Parfum 30ML</t>
  </si>
  <si>
    <t>Moschino|Gold Fresh Couture Parfum 30ML|30ML / 1OZ</t>
  </si>
  <si>
    <t>8011003838004</t>
  </si>
  <si>
    <t>Gold Fresh Couture Parfum 50ML</t>
  </si>
  <si>
    <t>Moschino|Gold Fresh Couture Parfum 50ML|50ML / 1.7OZ</t>
  </si>
  <si>
    <t>8011003838035</t>
  </si>
  <si>
    <t>Gold Fresh Couture The Freshest  Body Lotion 200ML</t>
  </si>
  <si>
    <t>Moschino|Gold Fresh Couture The Freshest  Body Lotion 200ML|200ML / 6.7OZ</t>
  </si>
  <si>
    <t>8011003838028</t>
  </si>
  <si>
    <t>Gold Fresh Couture The freshest Bath &amp; Shower Gel 200ML</t>
  </si>
  <si>
    <t>Moschino|Gold Fresh Couture The freshest Bath &amp; Shower Gel 200ML|200ML / 6.7OZ</t>
  </si>
  <si>
    <t>8011003991457</t>
  </si>
  <si>
    <t>I Love Love EDT 100ML</t>
  </si>
  <si>
    <t>Moschino|I Love Love EDT 100ML|100ML / 3.4OZ</t>
  </si>
  <si>
    <t>8011003991136</t>
  </si>
  <si>
    <t>I Love Love EDT 30ML</t>
  </si>
  <si>
    <t>Moschino|I Love Love EDT 30ML|30ML / 1OZ</t>
  </si>
  <si>
    <t>8011003991143</t>
  </si>
  <si>
    <t>I Love Love EDT 50ML</t>
  </si>
  <si>
    <t>Moschino|I Love Love EDT 50ML|50ML / 1.7OZ</t>
  </si>
  <si>
    <t>8011003991174</t>
  </si>
  <si>
    <t>I Love Love Perfumed Bath &amp; Shower Gel 200ML</t>
  </si>
  <si>
    <t>Moschino|I Love Love Perfumed Bath &amp; Shower Gel 200ML|200ML / 6.7OZ</t>
  </si>
  <si>
    <t>8011003991181</t>
  </si>
  <si>
    <t>I Love Love Perfumed Body Lotion 200ML</t>
  </si>
  <si>
    <t>Moschino|I Love Love Perfumed Body Lotion 200ML|200ML / 6.7OZ</t>
  </si>
  <si>
    <t>8011003992300</t>
  </si>
  <si>
    <t>I Love Love Perfumed Deodorant 50ML</t>
  </si>
  <si>
    <t>Moschino|I Love Love Perfumed Deodorant 50ML|50ML / 1.7OZ</t>
  </si>
  <si>
    <t>8011003991167</t>
  </si>
  <si>
    <t>I Love Love Perfumed Deodorant Stick 50ML</t>
  </si>
  <si>
    <t>Moschino|I Love Love Perfumed Deodorant Stick 50ML|50ML / 1.7OZ</t>
  </si>
  <si>
    <t>8011003063284</t>
  </si>
  <si>
    <t>Oh! De EDT 25ML</t>
  </si>
  <si>
    <t>Moschino|Oh! De EDT 25ML|25ML / 0.84OZ</t>
  </si>
  <si>
    <t>8011003063307</t>
  </si>
  <si>
    <t>Oh! De EDT 45ML</t>
  </si>
  <si>
    <t>Moschino|Oh! De EDT 45ML|45ML / 1.52OZ</t>
  </si>
  <si>
    <t>8011003063321</t>
  </si>
  <si>
    <t>Oh! De EDT 75ML</t>
  </si>
  <si>
    <t>Moschino|Oh! De EDT 75ML|75ML / 2.5OZ</t>
  </si>
  <si>
    <t>8011003807871</t>
  </si>
  <si>
    <t>Pink Bouquet EDT 100ML</t>
  </si>
  <si>
    <t>Moschino|Pink Bouquet EDT 100ML|100ML / 3.4OZ</t>
  </si>
  <si>
    <t>8011003807857</t>
  </si>
  <si>
    <t>Pink Bouquet EDT 30ML</t>
  </si>
  <si>
    <t>Moschino|Pink Bouquet EDT 30ML|30ML / 1OZ</t>
  </si>
  <si>
    <t>8011003807864</t>
  </si>
  <si>
    <t>Pink Bouquet EDT 50ML</t>
  </si>
  <si>
    <t>Moschino|Pink Bouquet EDT 50ML|50ML / 1.7OZ</t>
  </si>
  <si>
    <t>8011003807901</t>
  </si>
  <si>
    <t>Pink Bouquet Perfumed Body Lotion 200ML</t>
  </si>
  <si>
    <t>Moschino|Pink Bouquet Perfumed Body Lotion 200ML|200ML / 6.7OZ</t>
  </si>
  <si>
    <t>8011003807888</t>
  </si>
  <si>
    <t>Pink Bouquet Perfumed Deodorant 50ML</t>
  </si>
  <si>
    <t>Moschino|Pink Bouquet Perfumed Deodorant 50ML|50ML / 1.7OZ</t>
  </si>
  <si>
    <t>8011003807895</t>
  </si>
  <si>
    <t>Pink Bouquet Perfumed Shower Gel 200ML</t>
  </si>
  <si>
    <t>Moschino|Pink Bouquet Perfumed Shower Gel 200ML|200ML / 6.7OZ</t>
  </si>
  <si>
    <t>8011003838066</t>
  </si>
  <si>
    <t>Pink Fresh Couture EDT 100ML</t>
  </si>
  <si>
    <t>Moschino|Pink Fresh Couture EDT 100ML|100ML / 3.4OZ</t>
  </si>
  <si>
    <t>8011003838042</t>
  </si>
  <si>
    <t>Pink Fresh Couture EDT 30ML</t>
  </si>
  <si>
    <t>Moschino|Pink Fresh Couture EDT 30ML|30ML / 1OZ</t>
  </si>
  <si>
    <t>8011003838059</t>
  </si>
  <si>
    <t>Pink Fresh Couture EDT 50ML</t>
  </si>
  <si>
    <t>Moschino|Pink Fresh Couture EDT 50ML|50ML / 1.7OZ</t>
  </si>
  <si>
    <t>8011003838073</t>
  </si>
  <si>
    <t>Pink Fresh Couture The Freshest Bath &amp; Shower Gel 200ML</t>
  </si>
  <si>
    <t>Moschino|Pink Fresh Couture The Freshest Bath &amp; Shower Gel 200ML|200ML / 6.7OZ</t>
  </si>
  <si>
    <t>8011003838080</t>
  </si>
  <si>
    <t>Pink Fresh Couture The Freshest Body Lotion 200ML</t>
  </si>
  <si>
    <t>Moschino|Pink Fresh Couture The Freshest Body Lotion 200ML|200ML / 6.7OZ</t>
  </si>
  <si>
    <t>8011003060542</t>
  </si>
  <si>
    <t>Pour Femme Body Cream 200ML</t>
  </si>
  <si>
    <t>Moschino|Pour Femme Body Cream 200ML|200ML / 6.7OZ</t>
  </si>
  <si>
    <t>8011003060504</t>
  </si>
  <si>
    <t>Pour Femme Body Lotion 200ML</t>
  </si>
  <si>
    <t>Moschino|Pour Femme Body Lotion 200ML|200ML / 6.7OZ</t>
  </si>
  <si>
    <t>8011003060528</t>
  </si>
  <si>
    <t>Pour Femme Body Powder 100GR</t>
  </si>
  <si>
    <t>Moschino|Pour Femme Body Powder 100GR|100GR</t>
  </si>
  <si>
    <t>8011003060405</t>
  </si>
  <si>
    <t>Pour Femme Deodorant 75ML</t>
  </si>
  <si>
    <t>Moschino|Pour Femme Deodorant 75ML|75ML / 2.5OZ</t>
  </si>
  <si>
    <t>8011003060283</t>
  </si>
  <si>
    <t>Pour Femme EDT 25ML</t>
  </si>
  <si>
    <t>Moschino|Pour Femme EDT 25ML|25ML / 0.84OZ</t>
  </si>
  <si>
    <t>8011003060306</t>
  </si>
  <si>
    <t>Pour Femme EDT 45ML</t>
  </si>
  <si>
    <t>Moschino|Pour Femme EDT 45ML|45ML / 1.52OZ</t>
  </si>
  <si>
    <t>8011003060320</t>
  </si>
  <si>
    <t>Pour Femme EDT 75ML</t>
  </si>
  <si>
    <t>Moschino|Pour Femme EDT 75ML|75ML / 2.5OZ</t>
  </si>
  <si>
    <t>8011003060481</t>
  </si>
  <si>
    <t>Pour Femme Parfumed Shower Gel 200ML</t>
  </si>
  <si>
    <t>Moschino|Pour Femme Parfumed Shower Gel 200ML|200ML / 6.7OZ</t>
  </si>
  <si>
    <t>8011003060467</t>
  </si>
  <si>
    <t>Pour Femme Savon Parfume 100GR</t>
  </si>
  <si>
    <t>Moschino|Pour Femme Savon Parfume 100GR|100GR</t>
  </si>
  <si>
    <t>8011003838400</t>
  </si>
  <si>
    <t>So Real Cheap And Chic EDT 100ML</t>
  </si>
  <si>
    <t>Moschino|So Real Cheap And Chic EDT 100ML|100ML / 3.4OZ</t>
  </si>
  <si>
    <t>8011003838387</t>
  </si>
  <si>
    <t>So Real Cheap And Chic EDT 30ML</t>
  </si>
  <si>
    <t>Moschino|So Real Cheap And Chic EDT 30ML|30ML / 1OZ</t>
  </si>
  <si>
    <t>8011003838394</t>
  </si>
  <si>
    <t>So Real Cheap And Chic EDT 50ML</t>
  </si>
  <si>
    <t>Moschino|So Real Cheap And Chic EDT 50ML|50ML / 1.7OZ</t>
  </si>
  <si>
    <t>8011003838417</t>
  </si>
  <si>
    <t>So Real Cheap And Chic Perfumed Bath &amp; Shower Gel 200ML</t>
  </si>
  <si>
    <t>Moschino|So Real Cheap And Chic Perfumed Bath &amp; Shower Gel 200ML|200ML / 6.7OZ</t>
  </si>
  <si>
    <t>8011003838424</t>
  </si>
  <si>
    <t>So Real Cheap And Chic Perfumed Body Lotion 200ML</t>
  </si>
  <si>
    <t>Moschino|So Real Cheap And Chic Perfumed Body Lotion 200ML|200ML / 6.7OZ</t>
  </si>
  <si>
    <t>8011003839308</t>
  </si>
  <si>
    <t>Toy 2 EDP 100ML</t>
  </si>
  <si>
    <t>Moschino|Toy 2 EDP 100ML|100ML / 3.4OZ</t>
  </si>
  <si>
    <t>8011003839285</t>
  </si>
  <si>
    <t>Toy 2 EDP 30ML</t>
  </si>
  <si>
    <t>Moschino|Toy 2 EDP 30ML|30ML / 1OZ</t>
  </si>
  <si>
    <t>8011003839292</t>
  </si>
  <si>
    <t>Toy 2 EDP 50ML</t>
  </si>
  <si>
    <t>Moschino|Toy 2 EDP 50ML|50ML / 1.7OZ</t>
  </si>
  <si>
    <t>8011003845200</t>
  </si>
  <si>
    <t>Toy 2 Perfumed Bath &amp; shower Gel 200ML</t>
  </si>
  <si>
    <t>Moschino|Toy 2 Perfumed Bath &amp; shower Gel 200ML|200ML / 6.7OZ</t>
  </si>
  <si>
    <t>8011003845217</t>
  </si>
  <si>
    <t>Toy 2 Perfumed Body Lotion 200ML</t>
  </si>
  <si>
    <t>Moschino|Toy 2 Perfumed Body Lotion 200ML|200ML / 6.7OZ</t>
  </si>
  <si>
    <t>8011003849635</t>
  </si>
  <si>
    <t>Toy Boy After Shave Lotion 100ML</t>
  </si>
  <si>
    <t>Moschino|Toy Boy After Shave Lotion 100ML|100ML / 3.4OZ</t>
  </si>
  <si>
    <t>8011003845132</t>
  </si>
  <si>
    <t>Toy Boy EDP 100ML</t>
  </si>
  <si>
    <t>Moschino|Toy Boy EDP 100ML|100ML / 3.4OZ</t>
  </si>
  <si>
    <t>8011003845118</t>
  </si>
  <si>
    <t>Toy Boy EDP 30ML</t>
  </si>
  <si>
    <t>Moschino|Toy Boy EDP 30ML|30ML / 1OZ</t>
  </si>
  <si>
    <t>8011003845125</t>
  </si>
  <si>
    <t>Toy Boy EDP 50ML</t>
  </si>
  <si>
    <t>Moschino|Toy Boy EDP 50ML|50ML / 1.7OZ</t>
  </si>
  <si>
    <t>8011003845149</t>
  </si>
  <si>
    <t>Toy Boy Perfumed After Shave Balm 100ML</t>
  </si>
  <si>
    <t>Moschino|Toy Boy Perfumed After Shave Balm 100ML|100ML / 3.4OZ</t>
  </si>
  <si>
    <t>8011003845156</t>
  </si>
  <si>
    <t>Toy Boy Perfumed Bath &amp; shower Gel 250ML</t>
  </si>
  <si>
    <t>Moschino|Toy Boy Perfumed Bath &amp; shower Gel 250ML|250ML / 8.45OZ</t>
  </si>
  <si>
    <t>8011003852185</t>
  </si>
  <si>
    <t>Toy Boy Perfumed Body Gel 200ML</t>
  </si>
  <si>
    <t>Moschino|Toy Boy Perfumed Body Gel 200ML|200ML / 6.7OZ</t>
  </si>
  <si>
    <t>8011003824144</t>
  </si>
  <si>
    <t>Toy Teddy Bear EDT 50ML</t>
  </si>
  <si>
    <t>Moschino|Toy Teddy Bear EDT 50ML|50ML / 1.7OZ</t>
  </si>
  <si>
    <t>8011003064120</t>
  </si>
  <si>
    <t>Uomo After Shave 75ML</t>
  </si>
  <si>
    <t>Moschino|Uomo After Shave 75ML|75ML / 2.5OZ</t>
  </si>
  <si>
    <t>8011003064182</t>
  </si>
  <si>
    <t>Uomo After Shave Balm 75ML</t>
  </si>
  <si>
    <t>Moschino|Uomo After Shave Balm 75ML|75ML / 2.5OZ</t>
  </si>
  <si>
    <t>8011003064267</t>
  </si>
  <si>
    <t>Uomo Bath Soap 150GR</t>
  </si>
  <si>
    <t>Moschino|Uomo Bath Soap 150GR|150GR</t>
  </si>
  <si>
    <t>8011003064106</t>
  </si>
  <si>
    <t>Uomo EDT 125ML</t>
  </si>
  <si>
    <t>Moschino|Uomo EDT 125ML|25ML / 0.84OZ</t>
  </si>
  <si>
    <t>8011003064076</t>
  </si>
  <si>
    <t>Uomo EDT 40ML</t>
  </si>
  <si>
    <t>Moschino|Uomo EDT 40ML|40ML / 1.35OZ</t>
  </si>
  <si>
    <t>8011003064083</t>
  </si>
  <si>
    <t>Uomo EDT 75ML</t>
  </si>
  <si>
    <t>Moschino|Uomo EDT 75ML|75ML / 2.5OZ</t>
  </si>
  <si>
    <t>8011003064281</t>
  </si>
  <si>
    <t>Uomo Invigorating Bath &amp; Shower Gel  250ML</t>
  </si>
  <si>
    <t>Moschino|Uomo Invigorating Bath &amp; Shower Gel  250ML|250ML / 8.45OZ</t>
  </si>
  <si>
    <t>8011003064205</t>
  </si>
  <si>
    <t>Uomo Perfumed Deodorant 75ML</t>
  </si>
  <si>
    <t>Moschino|Uomo Perfumed Deodorant 75ML|75ML / 2.5OZ</t>
  </si>
  <si>
    <t>8011003064236</t>
  </si>
  <si>
    <t>Uomo Refreshing Deodorant Stick 75ML</t>
  </si>
  <si>
    <t>Moschino|Uomo Refreshing Deodorant Stick 75ML|75ML / 2.5OZ</t>
  </si>
  <si>
    <t>3439600055795</t>
  </si>
  <si>
    <t>Mugler</t>
  </si>
  <si>
    <t>A* EDT 100ML Refill</t>
  </si>
  <si>
    <t>Mugler|A* EDT 100ML Refill|100ML / 3.4OZ</t>
  </si>
  <si>
    <t>3439600604511</t>
  </si>
  <si>
    <t>A* EDT 100ML Refillable Rubber</t>
  </si>
  <si>
    <t>Mugler|A* EDT 100ML Refillable Rubber|100ML / 3.4OZ</t>
  </si>
  <si>
    <t>3439600604610</t>
  </si>
  <si>
    <t>A* EDT 50ML Refillable Rubber</t>
  </si>
  <si>
    <t>Mugler|A* EDT 50ML Refillable Rubber|50ML / 1.7OZ</t>
  </si>
  <si>
    <t>3439600056259</t>
  </si>
  <si>
    <t>Alien Body Cream 200ML</t>
  </si>
  <si>
    <t>Mugler|Alien Body Cream 200ML|200ML / 6.7OZ</t>
  </si>
  <si>
    <t>3439600019568</t>
  </si>
  <si>
    <t>Alien Body Lotion 200ML</t>
  </si>
  <si>
    <t>Mugler|Alien Body Lotion 200ML|200ML / 6.7OZ</t>
  </si>
  <si>
    <t>3439600030952</t>
  </si>
  <si>
    <t>Alien Cartouche EDP 500ML</t>
  </si>
  <si>
    <t>Mugler|Alien Cartouche EDP 500ML|500ML / 16.9OZ</t>
  </si>
  <si>
    <t>3439600019582</t>
  </si>
  <si>
    <t>Alien Deodorant 100ML</t>
  </si>
  <si>
    <t>Mugler|Alien Deodorant 100ML|100ML / 3.4OZ</t>
  </si>
  <si>
    <t>3439602802113</t>
  </si>
  <si>
    <t>Alien EDP 100ML Refillable</t>
  </si>
  <si>
    <t>Mugler|Alien EDP 100ML Refillable|100ML / 3.4OZ</t>
  </si>
  <si>
    <t>3439602800119</t>
  </si>
  <si>
    <t>Alien EDP 30ML Non-Refillable</t>
  </si>
  <si>
    <t>Mugler|Alien EDP 30ML Non-Refillable|30ML / 1OZ</t>
  </si>
  <si>
    <t>3439600056914</t>
  </si>
  <si>
    <t>Alien EDP 30ML Refillable</t>
  </si>
  <si>
    <t>Mugler|Alien EDP 30ML Refillable|30ML / 1OZ</t>
  </si>
  <si>
    <t>3439602801413</t>
  </si>
  <si>
    <t>Alien EDP 60ML Non-Refillable</t>
  </si>
  <si>
    <t>Mugler|Alien EDP 60ML Non-Refillable|60ML / 2OZ</t>
  </si>
  <si>
    <t>3439602800317</t>
  </si>
  <si>
    <t>Alien EDP 60ML Refillable</t>
  </si>
  <si>
    <t>Mugler|Alien EDP 60ML Refillable|60ML / 2OZ</t>
  </si>
  <si>
    <t>3439600056990</t>
  </si>
  <si>
    <t>Alien EDP 90ML Refillable</t>
  </si>
  <si>
    <t>Mugler|Alien EDP 90ML Refillable|90ML / 3.04Z</t>
  </si>
  <si>
    <t>3439602810118</t>
  </si>
  <si>
    <t>Alien EDT 30ML Non-Refillable</t>
  </si>
  <si>
    <t>Mugler|Alien EDT 30ML Non-Refillable|30ML / 1OZ</t>
  </si>
  <si>
    <t>3439602810019</t>
  </si>
  <si>
    <t>Alien EDT 60ML Non-Refillable</t>
  </si>
  <si>
    <t>Mugler|Alien EDT 60ML Non-Refillable|60ML / 2OZ</t>
  </si>
  <si>
    <t>3439600029420</t>
  </si>
  <si>
    <t>Alien Flora Futura EDT 30ML</t>
  </si>
  <si>
    <t>Mugler|Alien Flora Futura EDT 30ML|30ML / 1OZ</t>
  </si>
  <si>
    <t>3439600029437</t>
  </si>
  <si>
    <t>Alien Flora Futura EDT 60ML</t>
  </si>
  <si>
    <t>Mugler|Alien Flora Futura EDT 60ML|60ML / 2OZ</t>
  </si>
  <si>
    <t>3439600037432</t>
  </si>
  <si>
    <t>Alien Fusion EDT 30ML</t>
  </si>
  <si>
    <t>Mugler|Alien Fusion EDT 30ML|30ML / 1OZ</t>
  </si>
  <si>
    <t>3439600037449</t>
  </si>
  <si>
    <t>Alien Fusion EDT 60ML</t>
  </si>
  <si>
    <t>Mugler|Alien Fusion EDT 60ML|60ML / 2OZ</t>
  </si>
  <si>
    <t>3439600029765</t>
  </si>
  <si>
    <t>Alien Man Body Shampoo 200ML</t>
  </si>
  <si>
    <t>Mugler|Alien Man Body Shampoo 200ML|200ML / 6.7OZ</t>
  </si>
  <si>
    <t>3439600029772</t>
  </si>
  <si>
    <t>Alien Man Deodorant 150ML</t>
  </si>
  <si>
    <t>Mugler|Alien Man Deodorant 150ML|50ML / 1.7OZ</t>
  </si>
  <si>
    <t>3439600029758</t>
  </si>
  <si>
    <t>Alien Man EDT 100ML</t>
  </si>
  <si>
    <t>Mugler|Alien Man EDT 100ML|100ML / 3.4OZ</t>
  </si>
  <si>
    <t>3439600029741</t>
  </si>
  <si>
    <t>Alien Man EDT 50ML</t>
  </si>
  <si>
    <t>Mugler|Alien Man EDT 50ML|50ML / 1.7OZ</t>
  </si>
  <si>
    <t>3439600037586</t>
  </si>
  <si>
    <t>Alien Man Fusion EDT 50ML</t>
  </si>
  <si>
    <t>Mugler|Alien Man Fusion EDT 50ML|50ML / 1.7OZ</t>
  </si>
  <si>
    <t>3439600037579</t>
  </si>
  <si>
    <t>Alien Man Fusion EDT 100ML</t>
  </si>
  <si>
    <t>Mugler|Alien Man Fusion EDT 100ML|100ML / 3.4OZ</t>
  </si>
  <si>
    <t>3439600019551</t>
  </si>
  <si>
    <t>Alien Shower Milk 200ML</t>
  </si>
  <si>
    <t>Mugler|Alien Shower Milk 200ML|200ML / 6.7OZ</t>
  </si>
  <si>
    <t>3439600039948</t>
  </si>
  <si>
    <t>Angel Body Cream 200ML</t>
  </si>
  <si>
    <t>Mugler|Angel Body Cream 200ML|200ML / 6.7OZ</t>
  </si>
  <si>
    <t>3439600039931</t>
  </si>
  <si>
    <t>Angel Body Lotion 200ML</t>
  </si>
  <si>
    <t>Mugler|Angel Body Lotion 200ML|200ML / 6.7OZ</t>
  </si>
  <si>
    <t>3439600030945</t>
  </si>
  <si>
    <t>Angel Cartouche EDP 500ML</t>
  </si>
  <si>
    <t>Mugler|Angel Cartouche EDP 500ML|500ML / 16.9OZ</t>
  </si>
  <si>
    <t>3439600033922</t>
  </si>
  <si>
    <t>Angel Deodorant 100ML</t>
  </si>
  <si>
    <t>Mugler|Angel Deodorant 100ML|100ML / 3.4OZ</t>
  </si>
  <si>
    <t>3439600056655</t>
  </si>
  <si>
    <t>Angel EDP 100ML</t>
  </si>
  <si>
    <t>Mugler|Angel EDP 100ML|100ML / 3.4OZ</t>
  </si>
  <si>
    <t>3439600018035</t>
  </si>
  <si>
    <t>Angel EDP 100ML Refill Bottle</t>
  </si>
  <si>
    <t>Mugler|Angel EDP 100ML Refill Bottle|100ML / 3.4OZ</t>
  </si>
  <si>
    <t>3639600203097</t>
  </si>
  <si>
    <t>Angel EDP 25ML Non-Refillable</t>
  </si>
  <si>
    <t>Mugler|Angel EDP 25ML Non-Refillable|25ML / 0.84OZ</t>
  </si>
  <si>
    <t>3439600056525</t>
  </si>
  <si>
    <t>Angel EDP 25ML Refillable</t>
  </si>
  <si>
    <t>Mugler|Angel EDP 25ML Refillable|25ML / 0.84OZ</t>
  </si>
  <si>
    <t>3439600204094</t>
  </si>
  <si>
    <t>Angel EDP 50ML Non-Refillable</t>
  </si>
  <si>
    <t>Mugler|Angel EDP 50ML Non-Refillable|50ML / 1.7OZ</t>
  </si>
  <si>
    <t>3439600056532</t>
  </si>
  <si>
    <t>Angel EDP 50ML Refillable</t>
  </si>
  <si>
    <t>Mugler|Angel EDP 50ML Refillable|50ML / 1.7OZ</t>
  </si>
  <si>
    <t>3439600018059</t>
  </si>
  <si>
    <t>Angel Muse EDP 100ML Refill</t>
  </si>
  <si>
    <t>Mugler|Angel Muse EDP 100ML Refill|100ML / 3.4OZ</t>
  </si>
  <si>
    <t>3439600016383</t>
  </si>
  <si>
    <t>Angel Muse EDP 100ML Refillable</t>
  </si>
  <si>
    <t>Mugler|Angel Muse EDP 100ML Refillable|100ML / 3.4OZ</t>
  </si>
  <si>
    <t>3439600008821</t>
  </si>
  <si>
    <t>Angel Muse EDP 30ML Refillable</t>
  </si>
  <si>
    <t>Mugler|Angel Muse EDP 30ML Refillable|30ML / 1OZ</t>
  </si>
  <si>
    <t>3439600008838</t>
  </si>
  <si>
    <t>Angel Muse EDP 50ML Refillable</t>
  </si>
  <si>
    <t>Mugler|Angel Muse EDP 50ML Refillable|50ML / 1.7OZ</t>
  </si>
  <si>
    <t>3439600049879</t>
  </si>
  <si>
    <t>Angel Nova EDP 100ML Refill</t>
  </si>
  <si>
    <t>Mugler|Angel Nova EDP 100ML Refill|100ML / 3.4OZ</t>
  </si>
  <si>
    <t>3439600049862</t>
  </si>
  <si>
    <t>Angel Nova EDP 100ML Refillable</t>
  </si>
  <si>
    <t>Mugler|Angel Nova EDP 100ML Refillable|100ML / 3.4OZ</t>
  </si>
  <si>
    <t>3439600049848</t>
  </si>
  <si>
    <t>Angel Nova EDP 30ML Refillable</t>
  </si>
  <si>
    <t>Mugler|Angel Nova EDP 30ML Refillable|30ML / 1OZ</t>
  </si>
  <si>
    <t>3439600049855</t>
  </si>
  <si>
    <t>Angel Nova EDP 50ML Refillable</t>
  </si>
  <si>
    <t>Mugler|Angel Nova EDP 50ML Refillable|50ML / 1.7OZ</t>
  </si>
  <si>
    <t>3439600056730</t>
  </si>
  <si>
    <t>Angel Shower Milk 200ML</t>
  </si>
  <si>
    <t>Mugler|Angel Shower Milk 200ML|200ML / 6.7OZ</t>
  </si>
  <si>
    <t>3439600018455</t>
  </si>
  <si>
    <t>Aura Body Cream 200ML</t>
  </si>
  <si>
    <t>Mugler|Aura Body Cream 200ML|200ML / 6.7OZ</t>
  </si>
  <si>
    <t>3439600030969</t>
  </si>
  <si>
    <t>Aura Cartouche EDP 500ML</t>
  </si>
  <si>
    <t>Mugler|Aura Cartouche EDP 500ML|500ML / 16.9OZ</t>
  </si>
  <si>
    <t>3439600018424</t>
  </si>
  <si>
    <t>Aura EDP 30ML Refillable</t>
  </si>
  <si>
    <t>Mugler|Aura EDP 30ML Refillable|30ML / 1OZ</t>
  </si>
  <si>
    <t>3439600018417</t>
  </si>
  <si>
    <t>Aura EDP 50ML Refillable</t>
  </si>
  <si>
    <t>Mugler|Aura EDP 50ML Refillable|50ML / 1.7OZ</t>
  </si>
  <si>
    <t>3439600040784</t>
  </si>
  <si>
    <t>Aura Sensuelle EDP 30ML Refillable</t>
  </si>
  <si>
    <t>Mugler|Aura Sensuelle EDP 30ML Refillable|30ML / 1OZ</t>
  </si>
  <si>
    <t>3439601000411</t>
  </si>
  <si>
    <t>Womanity EDP 80ML</t>
  </si>
  <si>
    <t>Mugler|Womanity EDP 80ML|80ML / 2.7OZ</t>
  </si>
  <si>
    <t>3439600040791</t>
  </si>
  <si>
    <t>Aura Sensuelle EDP 50ML Refillable</t>
  </si>
  <si>
    <t>Mugler|Aura Sensuelle EDP 50ML Refillable|50ML / 1.7OZ</t>
  </si>
  <si>
    <t>3439600029833</t>
  </si>
  <si>
    <t>Cologne EDT 100ML Refillable</t>
  </si>
  <si>
    <t>Mugler|Cologne EDT 100ML Refillable|100ML / 3.4OZ</t>
  </si>
  <si>
    <t>3439600010213</t>
  </si>
  <si>
    <t>Cologne EDT 300ML Refillable</t>
  </si>
  <si>
    <t>Mugler|Cologne EDT 300ML Refillable|300ML / 10.1OZ</t>
  </si>
  <si>
    <t>3423478920057  </t>
  </si>
  <si>
    <t>Narciso Rodriguez</t>
  </si>
  <si>
    <t>Amber Musc Absolue EDP  100ML</t>
  </si>
  <si>
    <t>Narciso Rodriguez|Amber Musc Absolue EDP  100ML|100ML / 3.4OZ</t>
  </si>
  <si>
    <t>3423473053750</t>
  </si>
  <si>
    <t>Ambree EDP 30ML</t>
  </si>
  <si>
    <t>Narciso Rodriguez|Ambree EDP 30ML|30ML / 1OZ</t>
  </si>
  <si>
    <t>3423473053859</t>
  </si>
  <si>
    <t>Ambree EDP 50ML</t>
  </si>
  <si>
    <t>Narciso Rodriguez|Ambree EDP 50ML|50ML / 1.7OZ</t>
  </si>
  <si>
    <t>3423473053958</t>
  </si>
  <si>
    <t>Ambree EDP 90ML</t>
  </si>
  <si>
    <t>Narciso Rodriguez|Ambree EDP 90ML|90ML / 3.04Z</t>
  </si>
  <si>
    <t>3423478807655</t>
  </si>
  <si>
    <t>Bleu Noir EDP 100ML</t>
  </si>
  <si>
    <t>Narciso Rodriguez|Bleu Noir EDP 100ML|100ML / 3.4OZ</t>
  </si>
  <si>
    <t>3423478807556</t>
  </si>
  <si>
    <t>Bleu Noir EDP 50ML</t>
  </si>
  <si>
    <t>Narciso Rodriguez|Bleu Noir EDP 50ML|50ML / 1.7OZ</t>
  </si>
  <si>
    <t>3423478806054</t>
  </si>
  <si>
    <t>Bleu Noir EDT 100ML</t>
  </si>
  <si>
    <t>Narciso Rodriguez|Bleu Noir EDT 100ML|100ML / 3.4OZ</t>
  </si>
  <si>
    <t>3423478805958</t>
  </si>
  <si>
    <t>Bleu Noir EDT 50ML</t>
  </si>
  <si>
    <t>Narciso Rodriguez|Bleu Noir EDT 50ML|50ML / 1.7OZ</t>
  </si>
  <si>
    <t>3423478999251</t>
  </si>
  <si>
    <t>Bleu Noir Extrême EDT 100ML</t>
  </si>
  <si>
    <t>Narciso Rodriguez|Bleu Noir Extrême EDT 100ML|100ML / 3.4OZ</t>
  </si>
  <si>
    <t>3423478999053</t>
  </si>
  <si>
    <t>Bleu Noir Extrême EDT 50ML</t>
  </si>
  <si>
    <t>Narciso Rodriguez|Bleu Noir Extrême EDT 50ML|50ML / 1.7OZ</t>
  </si>
  <si>
    <t>3423478952157</t>
  </si>
  <si>
    <t>Fleur du Musc for Her EDP 150ML</t>
  </si>
  <si>
    <t>Narciso Rodriguez|Fleur du Musc for Her EDP 150ML|150ML / 5OZ</t>
  </si>
  <si>
    <t>3423478818750</t>
  </si>
  <si>
    <t>Fleur Musc EDP 100ML</t>
  </si>
  <si>
    <t>Narciso Rodriguez|Fleur Musc EDP 100ML|100ML / 3.4OZ</t>
  </si>
  <si>
    <t>3423478818552</t>
  </si>
  <si>
    <t>Fleur Musc EDP 30ML</t>
  </si>
  <si>
    <t>Narciso Rodriguez|Fleur Musc EDP 30ML|30ML / 1OZ</t>
  </si>
  <si>
    <t>3423478818651</t>
  </si>
  <si>
    <t>Fleur Musc EDP 50ML</t>
  </si>
  <si>
    <t>Narciso Rodriguez|Fleur Musc EDP 50ML|50ML / 1.7OZ</t>
  </si>
  <si>
    <t>3423478997356</t>
  </si>
  <si>
    <t>For Her EDP 100ML + EDP 10ML</t>
  </si>
  <si>
    <t>Narciso Rodriguez|For Her EDP 100ML + EDP 10ML|</t>
  </si>
  <si>
    <t>3423478929555</t>
  </si>
  <si>
    <t>L'Absolu EDP 100ML</t>
  </si>
  <si>
    <t>Narciso Rodriguez|L'Absolu EDP 100ML|100ML / 3.4OZ</t>
  </si>
  <si>
    <t>3423478929456</t>
  </si>
  <si>
    <t>L'Absolu EDP 50ML</t>
  </si>
  <si>
    <t>Narciso Rodriguez|L'Absolu EDP 50ML|50ML / 1.7OZ</t>
  </si>
  <si>
    <t>3423478918658</t>
  </si>
  <si>
    <t>Narciso Rodriguez|L'Eau EDT 100ML|100ML / 3.4OZ</t>
  </si>
  <si>
    <t>3423478918559</t>
  </si>
  <si>
    <t>L'Eau EDT 50ML</t>
  </si>
  <si>
    <t>Narciso Rodriguez|L'Eau EDT 50ML|50ML / 1.7OZ</t>
  </si>
  <si>
    <t>3423478927056</t>
  </si>
  <si>
    <t>Muc oil parfum 50ML</t>
  </si>
  <si>
    <t>Narciso Rodriguez|Muc oil parfum 50ML|50ML / 1.7OZ</t>
  </si>
  <si>
    <t>3423222012700</t>
  </si>
  <si>
    <t>Musc Noir for Her EDP 100ML</t>
  </si>
  <si>
    <t>Narciso Rodriguez|Musc Noir for Her EDP 100ML|100ML / 3.4OZ</t>
  </si>
  <si>
    <t>3423222012687</t>
  </si>
  <si>
    <t>Musc Noir for Her EDP 50ML</t>
  </si>
  <si>
    <t>Narciso Rodriguez|Musc Noir for Her EDP 50ML|50ML / 1.7OZ</t>
  </si>
  <si>
    <t>3423470880045</t>
  </si>
  <si>
    <t>Narcisco Rodriguez After Shave Emulsión 100ML</t>
  </si>
  <si>
    <t>Narciso Rodriguez|Narcisco Rodriguez After Shave Emulsión 100ML|100ML / 3.4OZ</t>
  </si>
  <si>
    <t>3423470880052</t>
  </si>
  <si>
    <t>Narcisco Rodriguez After Shave Lotion 100ML</t>
  </si>
  <si>
    <t>Narciso Rodriguez|Narcisco Rodriguez After Shave Lotion 100ML|100ML / 3.4OZ</t>
  </si>
  <si>
    <t>3423478807853</t>
  </si>
  <si>
    <t>Narcisco Rodriguez Deodorant Stick 75GR</t>
  </si>
  <si>
    <t>Narciso Rodriguez|Narcisco Rodriguez Deodorant Stick 75GR|75GR</t>
  </si>
  <si>
    <t>3423470880038</t>
  </si>
  <si>
    <t>Narcisco Rodriguez Shower Gel 200ML</t>
  </si>
  <si>
    <t>Narciso Rodriguez|Narcisco Rodriguez Shower Gel 200ML|200ML / 6.7OZ</t>
  </si>
  <si>
    <t>3423478837454</t>
  </si>
  <si>
    <t>Narciso Body Cream 150ML</t>
  </si>
  <si>
    <t>Narciso Rodriguez|Narciso Body Cream 150ML|150ML / 5OZ</t>
  </si>
  <si>
    <t>3423478926653</t>
  </si>
  <si>
    <t>Narciso Body Lotion 200ML</t>
  </si>
  <si>
    <t>Narciso Rodriguez|Narciso Body Lotion 200ML|200ML / 6.7OZ</t>
  </si>
  <si>
    <t>3423478926752</t>
  </si>
  <si>
    <t>Narciso Déodorant Spray 100ML</t>
  </si>
  <si>
    <t>Narciso Rodriguez|Narciso Déodorant Spray 100ML|100ML / 3.4OZ</t>
  </si>
  <si>
    <t>3423478926158</t>
  </si>
  <si>
    <t>Narciso EDP 30ML</t>
  </si>
  <si>
    <t>Narciso Rodriguez|Narciso EDP 30ML|30ML / 1OZ</t>
  </si>
  <si>
    <t>3423478926257</t>
  </si>
  <si>
    <t>Narciso EDP 50ML</t>
  </si>
  <si>
    <t>Narciso Rodriguez|Narciso EDP 50ML|50ML / 1.7OZ</t>
  </si>
  <si>
    <t>3423478926356</t>
  </si>
  <si>
    <t>Narciso EDP 90ML</t>
  </si>
  <si>
    <t>Narciso Rodriguez|Narciso EDP 90ML|90ML / 3.04Z</t>
  </si>
  <si>
    <t>3423478836952</t>
  </si>
  <si>
    <t>Narciso EDT 30ML</t>
  </si>
  <si>
    <t>Narciso Rodriguez|Narciso EDT 30ML|30ML / 1OZ</t>
  </si>
  <si>
    <t>3423478837058</t>
  </si>
  <si>
    <t>Narciso EDT 50ML</t>
  </si>
  <si>
    <t>Narciso Rodriguez|Narciso EDT 50ML|50ML / 1.7OZ</t>
  </si>
  <si>
    <t>3423478837157</t>
  </si>
  <si>
    <t>Narciso EDT 90ML</t>
  </si>
  <si>
    <t>Narciso Rodriguez|Narciso EDT 90ML|90ML / 3.04Z</t>
  </si>
  <si>
    <t>3423478837355</t>
  </si>
  <si>
    <t>Narciso Hair Mist 30ML</t>
  </si>
  <si>
    <t>Narciso Rodriguez|Narciso Hair Mist 30ML|30ML / 1OZ</t>
  </si>
  <si>
    <t>3423470890075</t>
  </si>
  <si>
    <t>Narciso Rodriguez Body Cream 150ML</t>
  </si>
  <si>
    <t>Narciso Rodriguez|Narciso Rodriguez Body Cream 150ML|150ML / 5OZ</t>
  </si>
  <si>
    <t>3423470890037</t>
  </si>
  <si>
    <t>Narciso Rodriguez Body Lotion 200ML</t>
  </si>
  <si>
    <t>Narciso Rodriguez|Narciso Rodriguez Body Lotion 200ML|200ML / 6.7OZ</t>
  </si>
  <si>
    <t>3423470890235</t>
  </si>
  <si>
    <t>Narciso Rodriguez Deodorant 100ML</t>
  </si>
  <si>
    <t>Narciso Rodriguez|Narciso Rodriguez Deodorant 100ML|100ML / 3.4OZ</t>
  </si>
  <si>
    <t>3423470890129</t>
  </si>
  <si>
    <t>Narciso Rodriguez EDP 100ML</t>
  </si>
  <si>
    <t>Narciso Rodriguez|Narciso Rodriguez EDP 100ML|100ML / 3.4OZ</t>
  </si>
  <si>
    <t>3423478925656</t>
  </si>
  <si>
    <t>Narciso Rodriguez EDP 30ML</t>
  </si>
  <si>
    <t>Narciso Rodriguez|Narciso Rodriguez EDP 30ML|30ML / 1OZ</t>
  </si>
  <si>
    <t>3423470890136</t>
  </si>
  <si>
    <t>Narciso Rodriguez EDP 50ML</t>
  </si>
  <si>
    <t>Narciso Rodriguez|Narciso Rodriguez EDP 50ML|50ML / 1.7OZ</t>
  </si>
  <si>
    <t>3423470890020</t>
  </si>
  <si>
    <t>Narciso Rodriguez EDT 100ML</t>
  </si>
  <si>
    <t>Narciso Rodriguez|Narciso Rodriguez EDT 100ML|100ML / 3.4OZ</t>
  </si>
  <si>
    <t>3423478925557</t>
  </si>
  <si>
    <t>Narciso Rodriguez EDT 30ML</t>
  </si>
  <si>
    <t>Narciso Rodriguez|Narciso Rodriguez EDT 30ML|30ML / 1OZ</t>
  </si>
  <si>
    <t>3423470890013</t>
  </si>
  <si>
    <t>Narciso Rodriguez EDT 50ML</t>
  </si>
  <si>
    <t>Narciso Rodriguez|Narciso Rodriguez EDT 50ML|50ML / 1.7OZ</t>
  </si>
  <si>
    <t>3423470890228</t>
  </si>
  <si>
    <t>Narciso Rodriguez Hair mist 30ML</t>
  </si>
  <si>
    <t>Narciso Rodriguez|Narciso Rodriguez Hair mist 30ML|30ML / 1OZ</t>
  </si>
  <si>
    <t>3423470880410</t>
  </si>
  <si>
    <t>Narciso Rodriguez Men EDP 100ML</t>
  </si>
  <si>
    <t>Narciso Rodriguez|Narciso Rodriguez Men EDP 100ML|100ML / 3.4OZ</t>
  </si>
  <si>
    <t>3423470880267</t>
  </si>
  <si>
    <t>Narciso Rodriguez Men EDP 50ML</t>
  </si>
  <si>
    <t>Narciso Rodriguez|Narciso Rodriguez Men EDP 50ML|50ML / 1.7OZ</t>
  </si>
  <si>
    <t>3423470880014</t>
  </si>
  <si>
    <t>Narciso Rodriguez Men EDT 100ML</t>
  </si>
  <si>
    <t>Narciso Rodriguez|Narciso Rodriguez Men EDT 100ML|100ML / 3.4OZ</t>
  </si>
  <si>
    <t>3423470880021</t>
  </si>
  <si>
    <t>Narciso Rodriguez Men EDT 50ML</t>
  </si>
  <si>
    <t>Narciso Rodriguez|Narciso Rodriguez Men EDT 50ML|50ML / 1.7OZ</t>
  </si>
  <si>
    <t>3423470890051</t>
  </si>
  <si>
    <t>Narciso Rodriguez Shower Gel 200ML</t>
  </si>
  <si>
    <t>Narciso Rodriguez|Narciso Rodriguez Shower Gel 200ML|200ML / 6.7OZ</t>
  </si>
  <si>
    <t>3423478837256</t>
  </si>
  <si>
    <t>Narciso Shower Cream 200ML</t>
  </si>
  <si>
    <t>Narciso Rodriguez|Narciso Shower Cream 200ML|200ML / 6.7OZ</t>
  </si>
  <si>
    <t>3423478462854</t>
  </si>
  <si>
    <t>Oud Musc Intense EDP 100ML</t>
  </si>
  <si>
    <t>Narciso Rodriguez|Oud Musc Intense EDP 100ML|100ML / 3.4OZ</t>
  </si>
  <si>
    <t>3423478840355</t>
  </si>
  <si>
    <t>Poudrée EDP 30ML</t>
  </si>
  <si>
    <t>Narciso Rodriguez|Poudrée EDP 30ML|30ML / 1OZ</t>
  </si>
  <si>
    <t>3423478840454</t>
  </si>
  <si>
    <t>Poudrée EDP 50ML</t>
  </si>
  <si>
    <t>Narciso Rodriguez|Poudrée EDP 50ML|50ML / 1.7OZ</t>
  </si>
  <si>
    <t>3423478840652</t>
  </si>
  <si>
    <t>Poudrée EDP 90ML</t>
  </si>
  <si>
    <t>Narciso Rodriguez|Poudrée EDP 90ML|90ML / 3.04Z</t>
  </si>
  <si>
    <t>3423478515956</t>
  </si>
  <si>
    <t>Pure Musc EDP 100ML</t>
  </si>
  <si>
    <t>Narciso Rodriguez|Pure Musc EDP 100ML|100ML / 3.4OZ</t>
  </si>
  <si>
    <t>3423478504059</t>
  </si>
  <si>
    <t>Pure Musc EDP 30ML</t>
  </si>
  <si>
    <t>Narciso Rodriguez|Pure Musc EDP 30ML|30ML / 1OZ</t>
  </si>
  <si>
    <t>3423478504158</t>
  </si>
  <si>
    <t>Pure Musc EDP 50ML</t>
  </si>
  <si>
    <t>Narciso Rodriguez|Pure Musc EDP 50ML|50ML / 1.7OZ</t>
  </si>
  <si>
    <t>3423478812154</t>
  </si>
  <si>
    <t>Rose Musc Intense EDP 100ML</t>
  </si>
  <si>
    <t>Narciso Rodriguez|Rose Musc Intense EDP 100ML|100ML / 3.4OZ</t>
  </si>
  <si>
    <t>3423478844650</t>
  </si>
  <si>
    <t>Rouge EDP 30ML</t>
  </si>
  <si>
    <t>Narciso Rodriguez|Rouge EDP 30ML|30ML / 1OZ</t>
  </si>
  <si>
    <t>3423478844759</t>
  </si>
  <si>
    <t>Rouge EDP 50ML</t>
  </si>
  <si>
    <t>Narciso Rodriguez|Rouge EDP 50ML|50ML / 1.7OZ</t>
  </si>
  <si>
    <t>3423478844858</t>
  </si>
  <si>
    <t>Rouge EDP 90ML</t>
  </si>
  <si>
    <t>Narciso Rodriguez|Rouge EDP 90ML|90ML / 3.04Z</t>
  </si>
  <si>
    <t>3423478819153</t>
  </si>
  <si>
    <t>Santal Musc Intense EDP 100ML</t>
  </si>
  <si>
    <t>Narciso Rodriguez|Santal Musc Intense EDP 100ML|100ML / 3.4OZ</t>
  </si>
  <si>
    <t>8717774840047</t>
  </si>
  <si>
    <t>Nasamatto</t>
  </si>
  <si>
    <t>Absinth Extrait Parfum 30ML</t>
  </si>
  <si>
    <t>Nasamatto|Absinth Extrait Parfum 30ML|30ML / 1OZ</t>
  </si>
  <si>
    <t>8717774840047-T</t>
  </si>
  <si>
    <t>Absinth Extrait Parfum 30ML Tester</t>
  </si>
  <si>
    <t>Nasamatto|Absinth Extrait Parfum 30ML Tester|30ML / 1OZ</t>
  </si>
  <si>
    <t>8717774840320</t>
  </si>
  <si>
    <t>Baraonda Extrait Parfum 30ML</t>
  </si>
  <si>
    <t>Nasamatto|Baraonda Extrait Parfum 30ML|30ML / 1OZ</t>
  </si>
  <si>
    <t>8717774840320-T</t>
  </si>
  <si>
    <t>Baraonda Extrait Parfum 30ML Tester</t>
  </si>
  <si>
    <t>Nasamatto|Baraonda Extrait Parfum 30ML Tester|30ML / 1OZ</t>
  </si>
  <si>
    <t>8717774840061</t>
  </si>
  <si>
    <t>Black Extrait Parfum Afgano 30ML</t>
  </si>
  <si>
    <t>Nasamatto|Black Extrait Parfum Afgano 30ML|30ML / 1OZ</t>
  </si>
  <si>
    <t>8717774840061-T</t>
  </si>
  <si>
    <t>Black Extrait Parfum Afgano 30ML Tester</t>
  </si>
  <si>
    <t>Nasamatto|Black Extrait Parfum Afgano 30ML Tester|30ML / 1OZ</t>
  </si>
  <si>
    <t>8717774840313</t>
  </si>
  <si>
    <t>Blamage Extrait Parfum 30ML</t>
  </si>
  <si>
    <t>Nasamatto|Blamage Extrait Parfum 30ML|30ML / 1OZ</t>
  </si>
  <si>
    <t>8717774840313-T</t>
  </si>
  <si>
    <t>Blamage Extrait Parfum 30ML Tester</t>
  </si>
  <si>
    <t>Nasamatto|Blamage Extrait Parfum 30ML Tester|30ML / 1OZ</t>
  </si>
  <si>
    <t>8717774840054</t>
  </si>
  <si>
    <t>China Extrait Parfum White 30ML</t>
  </si>
  <si>
    <t>Nasamatto|China Extrait Parfum White 30ML|30ML / 1OZ</t>
  </si>
  <si>
    <t>8717774840054-T</t>
  </si>
  <si>
    <t>China Extrait Parfum White 30ML Tester</t>
  </si>
  <si>
    <t>Nasamatto|China Extrait Parfum White 30ML Tester|30ML / 1OZ</t>
  </si>
  <si>
    <t>8717774840009</t>
  </si>
  <si>
    <t>Duro Extrait Parfum 30ML</t>
  </si>
  <si>
    <t>Nasamatto|Duro Extrait Parfum 30ML|30ML / 1OZ</t>
  </si>
  <si>
    <t>8717774840009-T</t>
  </si>
  <si>
    <t>Duro Extrait Parfum 30ML Tester</t>
  </si>
  <si>
    <t>Nasamatto|Duro Extrait Parfum 30ML Tester|30ML / 1OZ</t>
  </si>
  <si>
    <t>8717774840344</t>
  </si>
  <si>
    <t>Fantomas Extrait Parfum 30ML</t>
  </si>
  <si>
    <t>Nasamatto|Fantomas Extrait Parfum 30ML|30ML / 1OZ</t>
  </si>
  <si>
    <t>8717774840344-T</t>
  </si>
  <si>
    <t>Fantomas Extrait Parfum 30ML Tester</t>
  </si>
  <si>
    <t>Nasamatto|Fantomas Extrait Parfum 30ML Tester|30ML / 1OZ</t>
  </si>
  <si>
    <t>8717774840016</t>
  </si>
  <si>
    <t>Narcotic V Extrait Parfum 30ML</t>
  </si>
  <si>
    <t>Nasamatto|Narcotic V Extrait Parfum 30ML|30ML / 1OZ</t>
  </si>
  <si>
    <t>8717774840016-T</t>
  </si>
  <si>
    <t>Narcotic V Extrait Parfum 30ML Tester</t>
  </si>
  <si>
    <t>Nasamatto|Narcotic V Extrait Parfum 30ML Tester|30ML / 1OZ</t>
  </si>
  <si>
    <t>8717774840337</t>
  </si>
  <si>
    <t>Nudiflorum Extrait Parfum 30ML</t>
  </si>
  <si>
    <t>Nasamatto|Nudiflorum Extrait Parfum 30ML|30ML / 1OZ</t>
  </si>
  <si>
    <t>8717774840337-T</t>
  </si>
  <si>
    <t>Nudiflorum Extrait Parfum 30ML Tester</t>
  </si>
  <si>
    <t>Nasamatto|Nudiflorum Extrait Parfum 30ML Tester|30ML / 1OZ</t>
  </si>
  <si>
    <t>8717774840290</t>
  </si>
  <si>
    <t>Pardon Extrait Parfum 30ML</t>
  </si>
  <si>
    <t>Nasamatto|Pardon Extrait Parfum 30ML|30ML / 1OZ</t>
  </si>
  <si>
    <t>8717774840290-T</t>
  </si>
  <si>
    <t>Pardon Extrait Parfum 30ML Tester</t>
  </si>
  <si>
    <t>Nasamatto|Pardon Extrait Parfum 30ML Tester|30ML / 1OZ</t>
  </si>
  <si>
    <t>8717774840023-T</t>
  </si>
  <si>
    <t>Silver Musk Extrait Parfum 30ML Tester</t>
  </si>
  <si>
    <t>Nasamatto|Silver Musk Extrait Parfum 30ML Tester|30ML / 1OZ</t>
  </si>
  <si>
    <t>8717774840023</t>
  </si>
  <si>
    <t>Silver Musk Extrait Parfum30ML</t>
  </si>
  <si>
    <t>Nasamatto|Silver Musk Extrait Parfum30ML|30ML / 1OZ</t>
  </si>
  <si>
    <t>31655531908</t>
  </si>
  <si>
    <t>Nautica</t>
  </si>
  <si>
    <t>Voyage EDT 100ML</t>
  </si>
  <si>
    <t>Nautica|Voyage EDT 100ML|100ML / 3.4OZ</t>
  </si>
  <si>
    <t>3414204200949</t>
  </si>
  <si>
    <t>Nikos</t>
  </si>
  <si>
    <t>Sculpture pour Homme EDT 100ML</t>
  </si>
  <si>
    <t>Nikos|Sculpture pour Homme EDT 100ML|100ML / 3.4OZ</t>
  </si>
  <si>
    <t>3137370355038</t>
  </si>
  <si>
    <t>Nina Ricci</t>
  </si>
  <si>
    <t>Extra Rouge EDP 50ML + Body Lotion 75ML</t>
  </si>
  <si>
    <t>Nina Ricci|Extra Rouge EDP 50ML + Body Lotion 75ML|</t>
  </si>
  <si>
    <t>3137370207054</t>
  </si>
  <si>
    <t>L'Air du Temps EDP 50ML</t>
  </si>
  <si>
    <t>Nina Ricci|L'Air du Temps EDP 50ML|50ML / 1.7OZ</t>
  </si>
  <si>
    <t>3137370329855</t>
  </si>
  <si>
    <t>Les Gourmandises de Luna EDT 50ML</t>
  </si>
  <si>
    <t>Nina Ricci|Les Gourmandises de Luna EDT 50ML|50ML / 1.7OZ</t>
  </si>
  <si>
    <t>3137370180760</t>
  </si>
  <si>
    <t>Nina EDT 80ML</t>
  </si>
  <si>
    <t>Nina Ricci|Nina EDT 80ML|80ML / 2.7OZ</t>
  </si>
  <si>
    <t>3137370352174</t>
  </si>
  <si>
    <t>Nina Rose EDT 30ML</t>
  </si>
  <si>
    <t>Nina Ricci|Nina Rose EDT 30ML|30ML / 1OZ</t>
  </si>
  <si>
    <t>3137370352167</t>
  </si>
  <si>
    <t>Nina Rose EDT 50ML</t>
  </si>
  <si>
    <t>Nina Ricci|Nina Rose EDT 50ML|50ML / 1.7OZ</t>
  </si>
  <si>
    <t>3137370352518</t>
  </si>
  <si>
    <t>Nina Rose EDT 50ML + Body Lotion 75ML</t>
  </si>
  <si>
    <t>Nina Ricci|Nina Rose EDT 50ML + Body Lotion 75ML|</t>
  </si>
  <si>
    <t>3137370352143</t>
  </si>
  <si>
    <t>Nina Rose EDT 80ML</t>
  </si>
  <si>
    <t>Nina Ricci|Nina Rose EDT 80ML|80ML / 2.7OZ</t>
  </si>
  <si>
    <t>3137370352556</t>
  </si>
  <si>
    <t>Nina Rose EDT 80ML + Body Lotion 100ML</t>
  </si>
  <si>
    <t>Nina Ricci|Nina Rose EDT 80ML + Body Lotion 100ML|</t>
  </si>
  <si>
    <t>3137370340379</t>
  </si>
  <si>
    <t>Premier Jour EDP 100ML</t>
  </si>
  <si>
    <t>Nina Ricci|Premier Jour EDP 100ML|100ML / 3.4OZ</t>
  </si>
  <si>
    <t>8681008055562</t>
  </si>
  <si>
    <t>Nishane</t>
  </si>
  <si>
    <t>Afrika-Olifant Extrait Parfum 50ML</t>
  </si>
  <si>
    <t>Nishane|Afrika-Olifant Extrait Parfum 50ML|50ML / 1.7OZ</t>
  </si>
  <si>
    <t>8681008055425</t>
  </si>
  <si>
    <t>Ambra Calabria Extrait Parfum 50ML</t>
  </si>
  <si>
    <t>Nishane|Ambra Calabria Extrait Parfum 50ML|50ML / 1.7OZ</t>
  </si>
  <si>
    <t>8681008055074</t>
  </si>
  <si>
    <t>Ani Extrait Parfum 100ML</t>
  </si>
  <si>
    <t>Nishane|Ani Extrait Parfum 100ML|100ML / 3.4OZ</t>
  </si>
  <si>
    <t>8681008055067</t>
  </si>
  <si>
    <t>Ani Extrait Parfum 50ML</t>
  </si>
  <si>
    <t>Nishane|Ani Extrait Parfum 50ML|50ML / 1.7OZ</t>
  </si>
  <si>
    <t>8681008055005</t>
  </si>
  <si>
    <t>B-612 Extrait Parfum 50ML</t>
  </si>
  <si>
    <t>Nishane|B-612 Extrait Parfum 50ML|50ML / 1.7OZ</t>
  </si>
  <si>
    <t>8681008055043</t>
  </si>
  <si>
    <t>Colognise Extrait Parfum 100ML</t>
  </si>
  <si>
    <t>Nishane|Colognise Extrait Parfum 100ML|100ML / 3.4OZ</t>
  </si>
  <si>
    <t>8681008055258</t>
  </si>
  <si>
    <t>Ege Ailaio Extrait Parfum 100ML</t>
  </si>
  <si>
    <t>Nishane|Ege Ailaio Extrait Parfum 100ML|100ML / 3.4OZ</t>
  </si>
  <si>
    <t>8681008055272</t>
  </si>
  <si>
    <t>Ege Ailaio Extrait Parfum 50ML</t>
  </si>
  <si>
    <t>Nishane|Ege Ailaio Extrait Parfum 50ML|50ML / 1.7OZ</t>
  </si>
  <si>
    <t>8681008055579</t>
  </si>
  <si>
    <t>Fan Your Flames Extrait Parfum 50ML</t>
  </si>
  <si>
    <t>Nishane|Fan Your Flames Extrait Parfum 50ML|50ML / 1.7OZ</t>
  </si>
  <si>
    <t>8681008055197</t>
  </si>
  <si>
    <t>Florane Extrait Parfum 100ML</t>
  </si>
  <si>
    <t>Nishane|Florane Extrait Parfum 100ML|100ML / 3.4OZ</t>
  </si>
  <si>
    <t>8681008055128</t>
  </si>
  <si>
    <t>Hacivat and Ani Travel Set 15ML</t>
  </si>
  <si>
    <t>Nishane|Hacivat and Ani Travel Set 15ML|15ML / 0.5OZ</t>
  </si>
  <si>
    <t>8681008055180</t>
  </si>
  <si>
    <t>Hacivat Extrait Parfum 100ML</t>
  </si>
  <si>
    <t>Nishane|Hacivat Extrait Parfum 100ML|100ML / 3.4OZ</t>
  </si>
  <si>
    <t>8681008055388</t>
  </si>
  <si>
    <t>Hacivat Extrait Parfum 50ML</t>
  </si>
  <si>
    <t>Nishane|Hacivat Extrait Parfum 50ML|50ML / 1.7OZ</t>
  </si>
  <si>
    <t>8681008055135</t>
  </si>
  <si>
    <t>Hundred Silent Ways &amp; Hacivat Set</t>
  </si>
  <si>
    <t>Nishane|Hundred Silent Ways &amp; Hacivat Set|15ML / 0.5OZ</t>
  </si>
  <si>
    <t>8681008055173</t>
  </si>
  <si>
    <t>Hundred Silent Ways Extrait Parfum 100ML</t>
  </si>
  <si>
    <t>Nishane|Hundred Silent Ways Extrait Parfum 100ML|100ML / 3.4OZ</t>
  </si>
  <si>
    <t>8681008055586</t>
  </si>
  <si>
    <t>Hundred Silent Ways Extrait Parfum 50ML</t>
  </si>
  <si>
    <t>Nishane|Hundred Silent Ways Extrait Parfum 50ML|50ML / 1.7OZ</t>
  </si>
  <si>
    <t>8681008055401</t>
  </si>
  <si>
    <t>Karagoz Extrait Parfum 50ML</t>
  </si>
  <si>
    <t>Nishane|Karagoz Extrait Parfum 50ML|50ML / 1.7OZ</t>
  </si>
  <si>
    <t>8681008055166</t>
  </si>
  <si>
    <t>Muskane Extrait Parfum 100ML</t>
  </si>
  <si>
    <t>Nishane|Muskane Extrait Parfum 100ML|100ML / 3.4OZ</t>
  </si>
  <si>
    <t>8681008055289</t>
  </si>
  <si>
    <t>Nanshe Extrait Parfum 100ML</t>
  </si>
  <si>
    <t>Nishane|Nanshe Extrait Parfum 100ML|100ML / 3.4OZ</t>
  </si>
  <si>
    <t>8681008055296</t>
  </si>
  <si>
    <t>Nanshe Extrait Parfum 50ML</t>
  </si>
  <si>
    <t>Nishane|Nanshe Extrait Parfum 50ML|50ML / 1.7OZ</t>
  </si>
  <si>
    <t>8681008055265</t>
  </si>
  <si>
    <t>NEFS EDP 50ML</t>
  </si>
  <si>
    <t>Nishane|NEFS EDP 50ML|50ML / 1.7OZ</t>
  </si>
  <si>
    <t>8681008055142</t>
  </si>
  <si>
    <t>Nishane Hacivat and Wulong Cha Travel Set 15ML</t>
  </si>
  <si>
    <t>Nishane|Nishane Hacivat and Wulong Cha Travel Set 15ML|15ML / 0.5OZ</t>
  </si>
  <si>
    <t>8681008055548</t>
  </si>
  <si>
    <t>Pachulí Kozha Extrait Parfum 50ML</t>
  </si>
  <si>
    <t>Nishane|Pachulí Kozha Extrait Parfum 50ML|50ML / 1.7OZ</t>
  </si>
  <si>
    <t>8681008055203</t>
  </si>
  <si>
    <t>Safran Colognise Extrait Parfum 100ML</t>
  </si>
  <si>
    <t>Nishane|Safran Colognise Extrait Parfum 100ML|100ML / 3.4OZ</t>
  </si>
  <si>
    <t>8681008055531</t>
  </si>
  <si>
    <t>Suède Et Safran EDP 50ML</t>
  </si>
  <si>
    <t>Nishane|Suède Et Safran EDP 50ML|50ML / 1.7OZ</t>
  </si>
  <si>
    <t>8681008055487</t>
  </si>
  <si>
    <t>Sultan Vetiver Extrait Parfum 50ML</t>
  </si>
  <si>
    <t>Nishane|Sultan Vetiver Extrait Parfum 50ML|50ML / 1.7OZ</t>
  </si>
  <si>
    <t>8681008055494</t>
  </si>
  <si>
    <t>Tuberóza Extrait Parfum 50ML</t>
  </si>
  <si>
    <t>Nishane|Tuberóza Extrait Parfum 50ML|50ML / 1.7OZ</t>
  </si>
  <si>
    <t>8681008055210</t>
  </si>
  <si>
    <t>Unutamam Extrait Parfum 30ML</t>
  </si>
  <si>
    <t>Nishane|Unutamam Extrait Parfum 30ML|30ML / 1OZ</t>
  </si>
  <si>
    <t>8681008055012</t>
  </si>
  <si>
    <t>Vain &amp; Naive Extrait Parfum 50ML</t>
  </si>
  <si>
    <t>Nishane|Vain &amp; Naive Extrait Parfum 50ML|50ML / 1.7OZ</t>
  </si>
  <si>
    <t>8681008055227</t>
  </si>
  <si>
    <t>Wūlóng Chá Extrait Parfum 100ML</t>
  </si>
  <si>
    <t>Nishane|Wūlóng Chá Extrait Parfum 100ML|100ML / 3.4OZ</t>
  </si>
  <si>
    <t>8681008055418</t>
  </si>
  <si>
    <t>Wūlóng Chá Extrait Parfum 50ML</t>
  </si>
  <si>
    <t>Nishane|Wūlóng Chá Extrait Parfum 50ML|50ML / 1.7OZ</t>
  </si>
  <si>
    <t>8681008055395</t>
  </si>
  <si>
    <t>Zenne Extrait Parfum 50ML</t>
  </si>
  <si>
    <t>Nishane|Zenne Extrait Parfum 50ML|50ML / 1.7OZ</t>
  </si>
  <si>
    <t>827669019361</t>
  </si>
  <si>
    <t>Bill Blass</t>
  </si>
  <si>
    <t>Nude EDC 100ML</t>
  </si>
  <si>
    <t>Bill Blass|Nude EDC 100ML|100ML / 3.4OZ</t>
  </si>
  <si>
    <t>8717774840801</t>
  </si>
  <si>
    <t>Orto Parisi</t>
  </si>
  <si>
    <t>Bergamask EDP 50ML</t>
  </si>
  <si>
    <t>Orto Parisi|Bergamask EDP 50ML|50ML / 1.7OZ</t>
  </si>
  <si>
    <t>8717774840801-T</t>
  </si>
  <si>
    <t>Bergamask EDP 50ML Tester</t>
  </si>
  <si>
    <t>Orto Parisi|Bergamask EDP 50ML Tester|50ML / 1.7OZ</t>
  </si>
  <si>
    <t>8717774840849</t>
  </si>
  <si>
    <t>Boccanera EDP 50ML</t>
  </si>
  <si>
    <t>Orto Parisi|Boccanera EDP 50ML|50ML / 1.7OZ</t>
  </si>
  <si>
    <t>8717774840849-T</t>
  </si>
  <si>
    <t>Boccanera EDP 50ML Tester</t>
  </si>
  <si>
    <t>Orto Parisi|Boccanera EDP 50ML Tester|50ML / 1.7OZ</t>
  </si>
  <si>
    <t>8717774840832</t>
  </si>
  <si>
    <t>Brutus EDP 50ML</t>
  </si>
  <si>
    <t>Orto Parisi|Brutus EDP 50ML|50ML / 1.7OZ</t>
  </si>
  <si>
    <t>8717774840832-T</t>
  </si>
  <si>
    <t>Brutus EDP 50ML Tester</t>
  </si>
  <si>
    <t>Orto Parisi|Brutus EDP 50ML Tester|50ML / 1.7OZ</t>
  </si>
  <si>
    <t>8717774840856</t>
  </si>
  <si>
    <t>Seminalis EDP 50ML</t>
  </si>
  <si>
    <t>Orto Parisi|Seminalis EDP 50ML|50ML / 1.7OZ</t>
  </si>
  <si>
    <t>8717774840856-T</t>
  </si>
  <si>
    <t>Seminalis EDP 50ML Tester</t>
  </si>
  <si>
    <t>Orto Parisi|Seminalis EDP 50ML Tester|50ML / 1.7OZ</t>
  </si>
  <si>
    <t>8717774840818</t>
  </si>
  <si>
    <t>Stercus EDP 50ML</t>
  </si>
  <si>
    <t>Orto Parisi|Stercus EDP 50ML|50ML / 1.7OZ</t>
  </si>
  <si>
    <t>8717774840818-T</t>
  </si>
  <si>
    <t>Stercus EDP 50ML Tester</t>
  </si>
  <si>
    <t>Orto Parisi|Stercus EDP 50ML Tester|50ML / 1.7OZ</t>
  </si>
  <si>
    <t>8717774840825</t>
  </si>
  <si>
    <t>Viride EDP 50ML</t>
  </si>
  <si>
    <t>Orto Parisi|Viride EDP 50ML|50ML / 1.7OZ</t>
  </si>
  <si>
    <t>8717774840825-T</t>
  </si>
  <si>
    <t>Viride EDP 50ML Tester</t>
  </si>
  <si>
    <t>Orto Parisi|Viride EDP 50ML Tester|50ML / 1.7OZ</t>
  </si>
  <si>
    <t>3349668541164</t>
  </si>
  <si>
    <t>Paco Rabanne</t>
  </si>
  <si>
    <t>1 Million After Shave Balm 75ML</t>
  </si>
  <si>
    <t>Paco Rabanne|1 Million After Shave Balm 75ML|75ML / 2.5OZ</t>
  </si>
  <si>
    <t>3349666007983</t>
  </si>
  <si>
    <t>1 Million After Shave Lotion 100ML</t>
  </si>
  <si>
    <t>Paco Rabanne|1 Million After Shave Lotion 100ML|100ML / 3.4OZ</t>
  </si>
  <si>
    <t>3349668530502</t>
  </si>
  <si>
    <t>1 Million Deodorant Spray 150ML</t>
  </si>
  <si>
    <t>Paco Rabanne|1 Million Deodorant Spray 150ML|150ML / 5OZ</t>
  </si>
  <si>
    <t>3349666007990</t>
  </si>
  <si>
    <t>1 Million Deodorant Stick 75ML</t>
  </si>
  <si>
    <t>Paco Rabanne|1 Million Deodorant Stick 75ML|75ML / 2.5OZ</t>
  </si>
  <si>
    <t>3349668597055</t>
  </si>
  <si>
    <t>1 Million EDT 100ML + EDT 20ML</t>
  </si>
  <si>
    <t>Paco Rabanne|1 Million EDT 100ML + EDT 20ML|</t>
  </si>
  <si>
    <t>3349666007921</t>
  </si>
  <si>
    <t>1 Million EDT Spray 100ML</t>
  </si>
  <si>
    <t>Paco Rabanne|1 Million EDT Spray 100ML|100ML / 3.4OZ</t>
  </si>
  <si>
    <t>3349668566372</t>
  </si>
  <si>
    <t>1 Million EDT Spray 200ML</t>
  </si>
  <si>
    <t>Paco Rabanne|1 Million EDT Spray 200ML|200ML / 6.7OZ</t>
  </si>
  <si>
    <t>3349666007891</t>
  </si>
  <si>
    <t>1 Million EDT Spray 50ML</t>
  </si>
  <si>
    <t>Paco Rabanne|1 Million EDT Spray 50ML|50ML / 1.7OZ</t>
  </si>
  <si>
    <t>3349668562671</t>
  </si>
  <si>
    <t>1 Million Lucky EDT 100ML</t>
  </si>
  <si>
    <t>Paco Rabanne|1 Million Lucky EDT 100ML|100ML / 3.4OZ</t>
  </si>
  <si>
    <t>3349668562701</t>
  </si>
  <si>
    <t>1 Million Lucky EDT 50ML</t>
  </si>
  <si>
    <t>Paco Rabanne|1 Million Lucky EDT 50ML|50ML / 1.7OZ</t>
  </si>
  <si>
    <t>3349668579839</t>
  </si>
  <si>
    <t>1 Million PARFUM 100ML</t>
  </si>
  <si>
    <t>Paco Rabanne|1 Million PARFUM 100ML|100ML / 3.4OZ</t>
  </si>
  <si>
    <t>3349668579822</t>
  </si>
  <si>
    <t>1 Million PARFUM 50ML</t>
  </si>
  <si>
    <t>Paco Rabanne|1 Million PARFUM 50ML|50ML / 1.7OZ</t>
  </si>
  <si>
    <t>3349668554768</t>
  </si>
  <si>
    <t>1 Million Shower Gel 150ML</t>
  </si>
  <si>
    <t>Paco Rabanne|1 Million Shower Gel 150ML|150ML / 5OZ</t>
  </si>
  <si>
    <t>3349668576128</t>
  </si>
  <si>
    <t>Black XS 2018 EDT 50ML</t>
  </si>
  <si>
    <t>Paco Rabanne|Black XS 2018 EDT 50ML|50ML / 1.7OZ</t>
  </si>
  <si>
    <t>3349668582594</t>
  </si>
  <si>
    <t>BlaXS EDT 100ML + Shower Gel 100ML</t>
  </si>
  <si>
    <t>Paco Rabanne|BlaXS EDT 100ML + Shower Gel 100ML|100ML / 3.4OZ</t>
  </si>
  <si>
    <t>3349668515660-T</t>
  </si>
  <si>
    <t>Invictus EDT Tester 100ML</t>
  </si>
  <si>
    <t>Paco Rabanne|Invictus EDT Tester 100ML|100ML / 3.4OZ</t>
  </si>
  <si>
    <t>3349668515721</t>
  </si>
  <si>
    <t>Invictus After Shave Balm 100ML</t>
  </si>
  <si>
    <t>Paco Rabanne|Invictus After Shave Balm 100ML|100ML / 3.4OZ</t>
  </si>
  <si>
    <t>3349668515714</t>
  </si>
  <si>
    <t>Invictus After Shave Lotion 100ML</t>
  </si>
  <si>
    <t>Paco Rabanne|Invictus After Shave Lotion 100ML|100ML / 3.4OZ</t>
  </si>
  <si>
    <t>3349668530564</t>
  </si>
  <si>
    <t>Invictus Deodorant Spray 150ML</t>
  </si>
  <si>
    <t>Paco Rabanne|Invictus Deodorant Spray 150ML|150ML / 5OZ</t>
  </si>
  <si>
    <t>3349668515752</t>
  </si>
  <si>
    <t>Invictus Deodorant Stick 75ML</t>
  </si>
  <si>
    <t>Paco Rabanne|Invictus Deodorant Stick 75ML|75ML / 2.5OZ</t>
  </si>
  <si>
    <t>3349668515660</t>
  </si>
  <si>
    <t>Invictus EDT 100ML</t>
  </si>
  <si>
    <t>Paco Rabanne|Invictus EDT 100ML|100ML / 3.4OZ</t>
  </si>
  <si>
    <t>3349668597062</t>
  </si>
  <si>
    <t>Invictus EDT 100ML + Invictus EDT Travel  20ML</t>
  </si>
  <si>
    <t>Paco Rabanne|Invictus EDT 100ML + Invictus EDT Travel  20ML|</t>
  </si>
  <si>
    <t>3349668589678</t>
  </si>
  <si>
    <t>Invictus EDT 200ML</t>
  </si>
  <si>
    <t>Paco Rabanne|Invictus EDT 200ML|200ML / 6.7OZ</t>
  </si>
  <si>
    <t>3349668515653</t>
  </si>
  <si>
    <t>Invictus EDT 50ML</t>
  </si>
  <si>
    <t>Paco Rabanne|Invictus EDT 50ML|50ML / 1.7OZ</t>
  </si>
  <si>
    <t>3349668590636</t>
  </si>
  <si>
    <t>Invictus EDT 5ML+1 Million EDT 5ML+ Pure Xs EDT 5ML+ 1 Million Lucky EDT 5ML + Invictus Legend EDP 5ML</t>
  </si>
  <si>
    <t>Paco Rabanne|Invictus EDT 5ML+1 Million EDT 5ML+ Pure Xs EDT 5ML+ 1 Million Lucky EDT 5ML + Invictus Legend EDP 5ML|</t>
  </si>
  <si>
    <t>3349668543021</t>
  </si>
  <si>
    <t>Invictus Intense EDT 100ML</t>
  </si>
  <si>
    <t>Paco Rabanne|Invictus Intense EDT 100ML|100ML / 3.4OZ</t>
  </si>
  <si>
    <t>3349668543052</t>
  </si>
  <si>
    <t>Invictus Intense EDT 50ML</t>
  </si>
  <si>
    <t>Paco Rabanne|Invictus Intense EDT 50ML|50ML / 1.7OZ</t>
  </si>
  <si>
    <t>3349668577576</t>
  </si>
  <si>
    <t>Invictus Legend EDP 100ML</t>
  </si>
  <si>
    <t>Paco Rabanne|Invictus Legend EDP 100ML|100ML / 3.4OZ</t>
  </si>
  <si>
    <t>3349668577538</t>
  </si>
  <si>
    <t>Invictus Legend EDP 50ML</t>
  </si>
  <si>
    <t>Paco Rabanne|Invictus Legend EDP 50ML|50ML / 1.7OZ</t>
  </si>
  <si>
    <t>3349668581160</t>
  </si>
  <si>
    <t>Invictus Legend M 3Pc Set 100EDP+10ML Travel Spy+75ML Deo Stick</t>
  </si>
  <si>
    <t>Paco Rabanne|Invictus Legend M 3Pc Set 100EDP+10ML Travel Spy+75ML Deo Stick|</t>
  </si>
  <si>
    <t>3349668515738</t>
  </si>
  <si>
    <t>Invictus Shower Gel Hair and Body 150ML</t>
  </si>
  <si>
    <t>Paco Rabanne|Invictus Shower Gel Hair and Body 150ML|150ML / 5OZ</t>
  </si>
  <si>
    <t>3349668589982</t>
  </si>
  <si>
    <t>Lady Million Body Lotion 200ML</t>
  </si>
  <si>
    <t>Paco Rabanne|Lady Million Body Lotion 200ML|200ML / 6.7OZ</t>
  </si>
  <si>
    <t>3349668589999</t>
  </si>
  <si>
    <t>Lady Million Deodorant Spray 150ML</t>
  </si>
  <si>
    <t>Paco Rabanne|Lady Million Deodorant Spray 150ML|150ML / 5OZ</t>
  </si>
  <si>
    <t>3349668508471</t>
  </si>
  <si>
    <t>Lady Million EDP 30ML</t>
  </si>
  <si>
    <t>Paco Rabanne|Lady Million EDP 30ML|30ML / 1OZ</t>
  </si>
  <si>
    <t>3349668508488</t>
  </si>
  <si>
    <t>Lady Million EDP 50ML</t>
  </si>
  <si>
    <t>Paco Rabanne|Lady Million EDP 50ML|50ML / 1.7OZ</t>
  </si>
  <si>
    <t>3349668508587</t>
  </si>
  <si>
    <t>Lady Million EDP 80ML</t>
  </si>
  <si>
    <t>Paco Rabanne|Lady Million EDP 80ML|80ML / 2.7OZ</t>
  </si>
  <si>
    <t>3349668572038</t>
  </si>
  <si>
    <t>Lady Million Empire EDP 30ML</t>
  </si>
  <si>
    <t>Paco Rabanne|Lady Million Empire EDP 30ML|30ML / 1OZ</t>
  </si>
  <si>
    <t>3349668572045</t>
  </si>
  <si>
    <t>Lady Million Empire EDP 50ML</t>
  </si>
  <si>
    <t>Paco Rabanne|Lady Million Empire EDP 50ML|50ML / 1.7OZ</t>
  </si>
  <si>
    <t>3349668571970</t>
  </si>
  <si>
    <t>Lady Million Empire EDP 80ML</t>
  </si>
  <si>
    <t>Paco Rabanne|Lady Million Empire EDP 80ML|80ML / 2.7OZ</t>
  </si>
  <si>
    <t>3349668562763</t>
  </si>
  <si>
    <t>Lady Million Lucky EDP 30ML</t>
  </si>
  <si>
    <t>Paco Rabanne|Lady Million Lucky EDP 30ML|30ML / 1OZ</t>
  </si>
  <si>
    <t>3349668562732</t>
  </si>
  <si>
    <t>Lady Million Lucky EDP 50ML</t>
  </si>
  <si>
    <t>Paco Rabanne|Lady Million Lucky EDP 50ML|50ML / 1.7OZ</t>
  </si>
  <si>
    <t>3349668544776</t>
  </si>
  <si>
    <t>Lady Million Shower Gel 200ML</t>
  </si>
  <si>
    <t>Paco Rabanne|Lady Million Shower Gel 200ML|200ML / 6.7OZ</t>
  </si>
  <si>
    <t>3349668588664</t>
  </si>
  <si>
    <t>Olympea Blossom EDP 30ML</t>
  </si>
  <si>
    <t>Paco Rabanne|Olympea Blossom EDP 30ML|30ML / 1OZ</t>
  </si>
  <si>
    <t>3349668528721</t>
  </si>
  <si>
    <t>Olympēa Body Lotion 200ML</t>
  </si>
  <si>
    <t>Paco Rabanne|Olympēa Body Lotion 200ML|200ML / 6.7OZ</t>
  </si>
  <si>
    <t>3349668528745</t>
  </si>
  <si>
    <t>Olympēa Deodorant Spray 150ML</t>
  </si>
  <si>
    <t>Paco Rabanne|Olympēa Deodorant Spray 150ML|150ML / 5OZ</t>
  </si>
  <si>
    <t>3349668528653</t>
  </si>
  <si>
    <t>Olympēa EDP 30ML</t>
  </si>
  <si>
    <t>Paco Rabanne|Olympēa EDP 30ML|30ML / 1OZ</t>
  </si>
  <si>
    <t>3349668568093</t>
  </si>
  <si>
    <t>Olympēa EDP 50ML</t>
  </si>
  <si>
    <t>Paco Rabanne|Olympēa EDP 50ML|50ML / 1.7OZ</t>
  </si>
  <si>
    <t>3349668528677</t>
  </si>
  <si>
    <t>Olympēa EDP 80ML</t>
  </si>
  <si>
    <t>Paco Rabanne|Olympēa EDP 80ML|80ML / 2.7OZ</t>
  </si>
  <si>
    <t>3349668543144</t>
  </si>
  <si>
    <t>Olympéa Intense EDP 30ML</t>
  </si>
  <si>
    <t>Paco Rabanne|Olympéa Intense EDP 30ML|30ML / 1OZ</t>
  </si>
  <si>
    <t>3349668543113</t>
  </si>
  <si>
    <t>Olympea Intense EDP 50ML</t>
  </si>
  <si>
    <t>Paco Rabanne|Olympea Intense EDP 50ML|50ML / 1.7OZ</t>
  </si>
  <si>
    <t>3349668568086</t>
  </si>
  <si>
    <t>Olympéa Intense EDP 50ML</t>
  </si>
  <si>
    <t>Paco Rabanne|Olympéa Intense EDP 50ML|50ML / 1.7OZ</t>
  </si>
  <si>
    <t>3349668543083</t>
  </si>
  <si>
    <t>Olympéa Intense EDP 80ML</t>
  </si>
  <si>
    <t>Paco Rabanne|Olympéa Intense EDP 80ML|80ML / 2.7OZ</t>
  </si>
  <si>
    <t>3349668577569</t>
  </si>
  <si>
    <t>Olympéa Legend EDP 30ML</t>
  </si>
  <si>
    <t>Paco Rabanne|Olympéa Legend EDP 30ML|30ML / 1OZ</t>
  </si>
  <si>
    <t>3349668577644</t>
  </si>
  <si>
    <t>Olympéa Legend EDP 50ML</t>
  </si>
  <si>
    <t>Paco Rabanne|Olympéa Legend EDP 50ML|50ML / 1.7OZ</t>
  </si>
  <si>
    <t>3349668577521</t>
  </si>
  <si>
    <t>Olympéa Legend EDP 80ML</t>
  </si>
  <si>
    <t>Paco Rabanne|Olympéa Legend EDP 80ML|80ML / 2.7OZ</t>
  </si>
  <si>
    <t>3349668528738</t>
  </si>
  <si>
    <t>Olympēa Shower Gel 200ML</t>
  </si>
  <si>
    <t>Paco Rabanne|Olympēa Shower Gel 200ML|200ML / 6.7OZ</t>
  </si>
  <si>
    <t>3349668583485</t>
  </si>
  <si>
    <t>Phantom Deodorant spray 150ML</t>
  </si>
  <si>
    <t>Paco Rabanne|Phantom Deodorant spray 150ML|150ML / 5OZ</t>
  </si>
  <si>
    <t>3349668586677</t>
  </si>
  <si>
    <t>Phantom Deodorant stick 75ML</t>
  </si>
  <si>
    <t>Paco Rabanne|Phantom Deodorant stick 75ML|75ML / 2.5OZ</t>
  </si>
  <si>
    <t>3349668583218</t>
  </si>
  <si>
    <t>Phantom Shower gel 150ML</t>
  </si>
  <si>
    <t>Paco Rabanne|Phantom Shower gel 150ML|150ML / 5OZ</t>
  </si>
  <si>
    <t>3349668022304</t>
  </si>
  <si>
    <t>Pour Homme After Shave Lotion 100ML</t>
  </si>
  <si>
    <t>Paco Rabanne|Pour Homme After Shave Lotion 100ML|100ML / 3.4OZ</t>
  </si>
  <si>
    <t>3349668530519</t>
  </si>
  <si>
    <t>Pour Homme Deodorant Spray 150ML</t>
  </si>
  <si>
    <t>Paco Rabanne|Pour Homme Deodorant Spray 150ML|150ML / 5OZ</t>
  </si>
  <si>
    <t>3349668021000</t>
  </si>
  <si>
    <t>Pour Homme EDT 1000ML</t>
  </si>
  <si>
    <t>Paco Rabanne|Pour Homme EDT 1000ML|1000ML / 3.4OZ</t>
  </si>
  <si>
    <t>3349668021345</t>
  </si>
  <si>
    <t>Paco Rabanne|Pour Homme EDT 100ML|100ML / 3.4OZ</t>
  </si>
  <si>
    <t>3349668021246</t>
  </si>
  <si>
    <t>Paco Rabanne|Pour Homme EDT 200ML|200ML / 6.7OZ</t>
  </si>
  <si>
    <t>3349668021642</t>
  </si>
  <si>
    <t>Pour Homme EDT 30ML</t>
  </si>
  <si>
    <t>Paco Rabanne|Pour Homme EDT 30ML|30ML / 1OZ</t>
  </si>
  <si>
    <t>3349668021543</t>
  </si>
  <si>
    <t>Paco Rabanne|Pour Homme EDT 50ML|50ML / 1.7OZ</t>
  </si>
  <si>
    <t>3349668575671</t>
  </si>
  <si>
    <t>Pure Excess M 3 Piece Set 100ML EDT + 150ML Deo + 10ML</t>
  </si>
  <si>
    <t>Paco Rabanne|Pure Excess M 3 Piece Set 100ML EDT + 150ML Deo + 10ML|</t>
  </si>
  <si>
    <t>3349668550470</t>
  </si>
  <si>
    <t>Pure Xs Deodorant Spray 150ML</t>
  </si>
  <si>
    <t>Paco Rabanne|Pure Xs Deodorant Spray 150ML|150ML / 5OZ</t>
  </si>
  <si>
    <t>3349668576173</t>
  </si>
  <si>
    <t>Pure Xs EDT 100ML</t>
  </si>
  <si>
    <t>Paco Rabanne|Pure Xs EDT 100ML|100ML / 3.4OZ</t>
  </si>
  <si>
    <t>3349668545728</t>
  </si>
  <si>
    <t>Pure XS EDT 100ML</t>
  </si>
  <si>
    <t>Paco Rabanne|Pure XS EDT 100ML|100ML / 3.4OZ</t>
  </si>
  <si>
    <t>3349668573820</t>
  </si>
  <si>
    <t>Pure Xs EDT 150ML</t>
  </si>
  <si>
    <t>Paco Rabanne|Pure Xs EDT 150ML|150ML / 5OZ</t>
  </si>
  <si>
    <t>3349668576166</t>
  </si>
  <si>
    <t>Pure Xs EDT 50ML</t>
  </si>
  <si>
    <t>Paco Rabanne|Pure Xs EDT 50ML|50ML / 1.7OZ</t>
  </si>
  <si>
    <t>3349668550296</t>
  </si>
  <si>
    <t>Pure Xs For Her Body Lotion 200ML</t>
  </si>
  <si>
    <t>Paco Rabanne|Pure Xs For Her Body Lotion 200ML|200ML / 6.7OZ</t>
  </si>
  <si>
    <t>3349668550357</t>
  </si>
  <si>
    <t>Pure Xs For Her Deodorant Spray 150ML</t>
  </si>
  <si>
    <t>Paco Rabanne|Pure Xs For Her Deodorant Spray 150ML|150ML / 5OZ</t>
  </si>
  <si>
    <t>3349668545698</t>
  </si>
  <si>
    <t>Pure Xs For Her EDP 30ML</t>
  </si>
  <si>
    <t>Paco Rabanne|Pure Xs For Her EDP 30ML|30ML / 1OZ</t>
  </si>
  <si>
    <t>3349668545667</t>
  </si>
  <si>
    <t>Pure Xs For Her EDP 50ML</t>
  </si>
  <si>
    <t>Paco Rabanne|Pure Xs For Her EDP 50ML|50ML / 1.7OZ</t>
  </si>
  <si>
    <t>3349668545636</t>
  </si>
  <si>
    <t>Pure Xs For Her EDP 80ML</t>
  </si>
  <si>
    <t>Paco Rabanne|Pure Xs For Her EDP 80ML|80ML / 2.7OZ</t>
  </si>
  <si>
    <t>3349668550326</t>
  </si>
  <si>
    <t>Pure Xs For Her Shower Gel 200ML</t>
  </si>
  <si>
    <t>Paco Rabanne|Pure Xs For Her Shower Gel 200ML|200ML / 6.7OZ</t>
  </si>
  <si>
    <t>3349668573844</t>
  </si>
  <si>
    <t>Pure Xs Night EDP 100ML</t>
  </si>
  <si>
    <t>Paco Rabanne|Pure Xs Night EDP 100ML|100ML / 3.4OZ</t>
  </si>
  <si>
    <t>3349668573868</t>
  </si>
  <si>
    <t>Pure Xs Night EDP 50ML</t>
  </si>
  <si>
    <t>Paco Rabanne|Pure Xs Night EDP 50ML|50ML / 1.7OZ</t>
  </si>
  <si>
    <t>3349668550388</t>
  </si>
  <si>
    <t>Pure Xs Shower Gel 150ML</t>
  </si>
  <si>
    <t>Paco Rabanne|Pure Xs Shower Gel 150ML|150ML / 5OZ</t>
  </si>
  <si>
    <t>3349666010518</t>
  </si>
  <si>
    <t>Ultraviolet EDT 100ML</t>
  </si>
  <si>
    <t>Paco Rabanne|Ultraviolet EDT 100ML|100ML / 3.4OZ</t>
  </si>
  <si>
    <t>3349668576081</t>
  </si>
  <si>
    <t>XS EDT 100ML</t>
  </si>
  <si>
    <t>Paco Rabanne|XS EDT 100ML|100ML / 3.4OZ</t>
  </si>
  <si>
    <t>3760289440016</t>
  </si>
  <si>
    <t>Parfumerie Particulière</t>
  </si>
  <si>
    <t>Belle Epoque Extrait Parfum 100ML</t>
  </si>
  <si>
    <t>Parfumerie Particulière|Belle Epoque Extrait Parfum 100ML|100ML / 3.4OZ</t>
  </si>
  <si>
    <t>3760289440054</t>
  </si>
  <si>
    <t>Berlin (H)er Extrait Parfum 100ML</t>
  </si>
  <si>
    <t>Parfumerie Particulière|Berlin (H)er Extrait Parfum 100ML|100ML / 3.4OZ</t>
  </si>
  <si>
    <t>3760289440078</t>
  </si>
  <si>
    <t>Black Tar Extrait Parfum 100ML</t>
  </si>
  <si>
    <t>Parfumerie Particulière|Black Tar Extrait Parfum 100ML|100ML / 3.4OZ</t>
  </si>
  <si>
    <t>3760289440009</t>
  </si>
  <si>
    <t>Blue Mandarine Extrait Parfum 100ML</t>
  </si>
  <si>
    <t>Parfumerie Particulière|Blue Mandarine Extrait Parfum 100ML|100ML / 3.4OZ</t>
  </si>
  <si>
    <t>3760289440023</t>
  </si>
  <si>
    <t>Madeleine Extrait Parfum 100ML</t>
  </si>
  <si>
    <t>Parfumerie Particulière|Madeleine Extrait Parfum 100ML|100ML / 3.4OZ</t>
  </si>
  <si>
    <t>3760289440047</t>
  </si>
  <si>
    <t>Pluie Noire Extrait Parfum 100ML</t>
  </si>
  <si>
    <t>Parfumerie Particulière|Pluie Noire Extrait Parfum 100ML|100ML / 3.4OZ</t>
  </si>
  <si>
    <t>3760289440085</t>
  </si>
  <si>
    <t>The Saint Mariner Extrait Parfum 100ML</t>
  </si>
  <si>
    <t>Parfumerie Particulière|The Saint Mariner Extrait Parfum 100ML|100ML / 3.4OZ</t>
  </si>
  <si>
    <t>3760289440030</t>
  </si>
  <si>
    <t>Tonka Fever Extrait Parfum 100ML</t>
  </si>
  <si>
    <t>Parfumerie Particulière|Tonka Fever Extrait Parfum 100ML|100ML / 3.4OZ</t>
  </si>
  <si>
    <t>3760289440061</t>
  </si>
  <si>
    <t>Type Writer Extrait Parfum 100ML</t>
  </si>
  <si>
    <t>Parfumerie Particulière|Type Writer Extrait Parfum 100ML|100ML / 3.4OZ</t>
  </si>
  <si>
    <t>3700578515001</t>
  </si>
  <si>
    <t>Parfums De Marly</t>
  </si>
  <si>
    <t>Akaster EDP 125ML</t>
  </si>
  <si>
    <t>Parfums De Marly|Akaster EDP 125ML|125ML / 4.2OZ</t>
  </si>
  <si>
    <t>3700578516008</t>
  </si>
  <si>
    <t>Athalia EDP 75ML</t>
  </si>
  <si>
    <t>Parfums De Marly|Athalia EDP 75ML|75ML / 2.5OZ</t>
  </si>
  <si>
    <t>3700578509000</t>
  </si>
  <si>
    <t>Byerley EDP 125ML</t>
  </si>
  <si>
    <t>Parfums De Marly|Byerley EDP 125ML|125ML / 4.2OZ</t>
  </si>
  <si>
    <t>3700578519009</t>
  </si>
  <si>
    <t>Carlisle EDP 125ML</t>
  </si>
  <si>
    <t>Parfums De Marly|Carlisle EDP 125ML|125ML / 4.2OZ</t>
  </si>
  <si>
    <t>3700578524003</t>
  </si>
  <si>
    <t>Cassili EDP 75ML</t>
  </si>
  <si>
    <t>Parfums De Marly|Cassili EDP 75ML|75ML / 2.5OZ</t>
  </si>
  <si>
    <t>3700578500038</t>
  </si>
  <si>
    <t>Darcy EDP 75ML</t>
  </si>
  <si>
    <t>Parfums De Marly|Darcy EDP 75ML|75ML / 2.5OZ</t>
  </si>
  <si>
    <t>3700578501004</t>
  </si>
  <si>
    <t>Darley EDP 125ML</t>
  </si>
  <si>
    <t>Parfums De Marly|Darley EDP 125ML|125ML / 4.2OZ</t>
  </si>
  <si>
    <t>3700578521002</t>
  </si>
  <si>
    <t>Delina EDP 75ML</t>
  </si>
  <si>
    <t>Parfums De Marly|Delina EDP 75ML|75ML / 2.5OZ</t>
  </si>
  <si>
    <t>3700578522009</t>
  </si>
  <si>
    <t>Delina Exclusif  EDP 75ML</t>
  </si>
  <si>
    <t>Parfums De Marly|Delina Exclusif  EDP 75ML|75ML / 2.5OZ</t>
  </si>
  <si>
    <t>3700578508003</t>
  </si>
  <si>
    <t>Galloway EDP 125ML</t>
  </si>
  <si>
    <t>Parfums De Marly|Galloway EDP 125ML|125ML / 4.2OZ</t>
  </si>
  <si>
    <t>3700578508126</t>
  </si>
  <si>
    <t>Galloway EDP 75ML</t>
  </si>
  <si>
    <t>Parfums De Marly|Galloway EDP 75ML|75ML / 2.5OZ</t>
  </si>
  <si>
    <t>3700578505002</t>
  </si>
  <si>
    <t>Godolphin EDP 125ML</t>
  </si>
  <si>
    <t>Parfums De Marly|Godolphin EDP 125ML|125ML / 4.2OZ</t>
  </si>
  <si>
    <t>3700578505125</t>
  </si>
  <si>
    <t>Godolphin EDP 75ML</t>
  </si>
  <si>
    <t>Parfums De Marly|Godolphin EDP 75ML|75ML / 2.5OZ</t>
  </si>
  <si>
    <t>3700578511003</t>
  </si>
  <si>
    <t>Habdan EDP 125ML</t>
  </si>
  <si>
    <t>Parfums De Marly|Habdan EDP 125ML|125ML / 4.2OZ</t>
  </si>
  <si>
    <t>3700578510006</t>
  </si>
  <si>
    <t>Hamdani EDP 125ML</t>
  </si>
  <si>
    <t>Parfums De Marly|Hamdani EDP 125ML|125ML / 4.2OZ</t>
  </si>
  <si>
    <t>3700578507006</t>
  </si>
  <si>
    <t>Herod EDP 125ML</t>
  </si>
  <si>
    <t>Parfums De Marly|Herod EDP 125ML|125ML / 4.2OZ</t>
  </si>
  <si>
    <t>3700578507129</t>
  </si>
  <si>
    <t>Herod EDP 75ML</t>
  </si>
  <si>
    <t>Parfums De Marly|Herod EDP 75ML|75ML / 2.5OZ</t>
  </si>
  <si>
    <t>3700578513007</t>
  </si>
  <si>
    <t>Kuhuyan EDP 125ML</t>
  </si>
  <si>
    <t>Parfums De Marly|Kuhuyan EDP 125ML|125ML / 4.2OZ</t>
  </si>
  <si>
    <t>3700578518002</t>
  </si>
  <si>
    <t>Layton EDP 125ML</t>
  </si>
  <si>
    <t>Parfums De Marly|Layton EDP 125ML|125ML / 4.2OZ</t>
  </si>
  <si>
    <t>3700578518125</t>
  </si>
  <si>
    <t>Layton EDP 75ML</t>
  </si>
  <si>
    <t>Parfums De Marly|Layton EDP 75ML|75ML / 2.5OZ</t>
  </si>
  <si>
    <t>3700578518149</t>
  </si>
  <si>
    <t>Layton Exclusif EDP 75ML</t>
  </si>
  <si>
    <t>Parfums De Marly|Layton Exclusif EDP 75ML|75ML / 2.5OZ</t>
  </si>
  <si>
    <t>3700578500014</t>
  </si>
  <si>
    <t>Meliora EDP 75ML</t>
  </si>
  <si>
    <t>Parfums De Marly|Meliora EDP 75ML|75ML / 2.5OZ</t>
  </si>
  <si>
    <t>3700578517005</t>
  </si>
  <si>
    <t>Nisean EDP 125ML</t>
  </si>
  <si>
    <t>Parfums De Marly|Nisean EDP 125ML|125ML / 4.2OZ</t>
  </si>
  <si>
    <t>3700578512000</t>
  </si>
  <si>
    <t>Oajan EDP 125ML</t>
  </si>
  <si>
    <t>Parfums De Marly|Oajan EDP 125ML|125ML / 4.2OZ</t>
  </si>
  <si>
    <t>3700578506009</t>
  </si>
  <si>
    <t>Pegasus EDP 125ML</t>
  </si>
  <si>
    <t>Parfums De Marly|Pegasus EDP 125ML|125ML / 4.2OZ</t>
  </si>
  <si>
    <t>3700578506122</t>
  </si>
  <si>
    <t>Pegasus EDP 75ML</t>
  </si>
  <si>
    <t>Parfums De Marly|Pegasus EDP 75ML|75ML / 2.5OZ</t>
  </si>
  <si>
    <t>3700578523006</t>
  </si>
  <si>
    <t>Percival EDP 125ML</t>
  </si>
  <si>
    <t>Parfums De Marly|Percival EDP 125ML|125ML / 4.2OZ</t>
  </si>
  <si>
    <t>3700578523037</t>
  </si>
  <si>
    <t>Percival EDP 75ML</t>
  </si>
  <si>
    <t>Parfums De Marly|Percival EDP 75ML|75ML / 2.5OZ</t>
  </si>
  <si>
    <t>3700578500021</t>
  </si>
  <si>
    <t>Safanad EDP 75ML</t>
  </si>
  <si>
    <t>Parfums De Marly|Safanad EDP 75ML|75ML / 2.5OZ</t>
  </si>
  <si>
    <t>3700578514004</t>
  </si>
  <si>
    <t>Sedbury EDP 75ML</t>
  </si>
  <si>
    <t>Parfums De Marly|Sedbury EDP 75ML|75ML / 2.5OZ</t>
  </si>
  <si>
    <t>3700578502001</t>
  </si>
  <si>
    <t>Shagya EDP 125ML</t>
  </si>
  <si>
    <t>Parfums De Marly|Shagya EDP 125ML|125ML / 4.2OZ</t>
  </si>
  <si>
    <t>5056245011290</t>
  </si>
  <si>
    <t>Penhaligon</t>
  </si>
  <si>
    <t>Artemisia EDP 100ML</t>
  </si>
  <si>
    <t>Penhaligon|Artemisia EDP 100ML|100ML / 3.4OZ</t>
  </si>
  <si>
    <t>5056245011603</t>
  </si>
  <si>
    <t>Babylon EDP 100ML</t>
  </si>
  <si>
    <t>Penhaligon|Babylon EDP 100ML|100ML / 3.4OZ</t>
  </si>
  <si>
    <t>5056245021473</t>
  </si>
  <si>
    <t>Blenheim Bouquet EDT 100ML</t>
  </si>
  <si>
    <t>Penhaligon|Blenheim Bouquet EDT 100ML|100ML / 3.4OZ</t>
  </si>
  <si>
    <t>793675022902</t>
  </si>
  <si>
    <t>Cairo EDP 100ML</t>
  </si>
  <si>
    <t>Penhaligon|Cairo EDP 100ML|100ML / 3.4OZ</t>
  </si>
  <si>
    <t>5056245021282</t>
  </si>
  <si>
    <t>Changing Constance EDP 75ML</t>
  </si>
  <si>
    <t>Penhaligon|Changing Constance EDP 75ML|75ML / 2.5OZ</t>
  </si>
  <si>
    <t>5056245021268</t>
  </si>
  <si>
    <t>Clandestine Clara EDP 75ML</t>
  </si>
  <si>
    <t>Penhaligon|Clandestine Clara EDP 75ML|75ML / 2.5OZ</t>
  </si>
  <si>
    <t>5056245009068</t>
  </si>
  <si>
    <t>Constantinople  EDP 100ML</t>
  </si>
  <si>
    <t>Penhaligon|Constantinople  EDP 100ML|100ML / 3.4OZ</t>
  </si>
  <si>
    <t>5056245021251</t>
  </si>
  <si>
    <t>Duchess Rose EDP 75ML</t>
  </si>
  <si>
    <t>Penhaligon|Duchess Rose EDP 75ML|75ML / 2.5OZ</t>
  </si>
  <si>
    <t>793675017793</t>
  </si>
  <si>
    <t>Elisabethan Rose EDP 100ML</t>
  </si>
  <si>
    <t>Penhaligon|Elisabethan Rose EDP 100ML|100ML / 3.4OZ</t>
  </si>
  <si>
    <t>5056245011818</t>
  </si>
  <si>
    <t>Empressa  EDP 100ML</t>
  </si>
  <si>
    <t>Penhaligon|Empressa  EDP 100ML|100ML / 3.4OZ</t>
  </si>
  <si>
    <t>5056245021534</t>
  </si>
  <si>
    <t>Endymion Concentré EDP 100ML</t>
  </si>
  <si>
    <t>Penhaligon|Endymion Concentré EDP 100ML|100ML / 3.4OZ</t>
  </si>
  <si>
    <t>5056245021626</t>
  </si>
  <si>
    <t>Endymion EDC 100ML</t>
  </si>
  <si>
    <t>Penhaligon|Endymion EDC 100ML|100ML / 3.4OZ</t>
  </si>
  <si>
    <t>5056245021510</t>
  </si>
  <si>
    <t>Halfeti EDP 100ML</t>
  </si>
  <si>
    <t>Penhaligon|Halfeti EDP 100ML|100ML / 3.4OZ</t>
  </si>
  <si>
    <t>5056245021572</t>
  </si>
  <si>
    <t>Halfeti Leather EDP 100ML</t>
  </si>
  <si>
    <t>Penhaligon|Halfeti Leather EDP 100ML|100ML / 3.4OZ</t>
  </si>
  <si>
    <t>5056245021213</t>
  </si>
  <si>
    <t>Juniper Sling EDT 100ML</t>
  </si>
  <si>
    <t>Penhaligon|Juniper Sling EDT 100ML|100ML / 3.4OZ</t>
  </si>
  <si>
    <t>793675976076</t>
  </si>
  <si>
    <t>Lady Blanche EDP 75ML</t>
  </si>
  <si>
    <t>Penhaligon|Lady Blanche EDP 75ML|75ML / 2.5OZ</t>
  </si>
  <si>
    <t>5056245021640</t>
  </si>
  <si>
    <t>Lily Of The Valley EDT 100ML</t>
  </si>
  <si>
    <t>Penhaligon|Lily Of The Valley EDT 100ML|100ML / 3.4OZ</t>
  </si>
  <si>
    <t>5056245021220</t>
  </si>
  <si>
    <t>Lord George EDP 75ML</t>
  </si>
  <si>
    <t>Penhaligon|Lord George EDP 75ML|75ML / 2.5OZ</t>
  </si>
  <si>
    <t>5056245021435</t>
  </si>
  <si>
    <t>Luna EDT 100ML</t>
  </si>
  <si>
    <t>Penhaligon|Luna EDT 100ML|100ML / 3.4OZ</t>
  </si>
  <si>
    <t>5056245021619</t>
  </si>
  <si>
    <t>Opus EDT 100ML</t>
  </si>
  <si>
    <t>Penhaligon|Opus EDT 100ML|100ML / 3.4OZ</t>
  </si>
  <si>
    <t>5056245011528</t>
  </si>
  <si>
    <t>Quercus EDC 100ML</t>
  </si>
  <si>
    <t>Penhaligon|Quercus EDC 100ML|100ML / 3.4OZ</t>
  </si>
  <si>
    <t>5056245021589</t>
  </si>
  <si>
    <t>Sartorial EDT 100ML</t>
  </si>
  <si>
    <t>Penhaligon|Sartorial EDT 100ML|100ML / 3.4OZ</t>
  </si>
  <si>
    <t>793675009910</t>
  </si>
  <si>
    <t>Savoy Steam EDP 100ML</t>
  </si>
  <si>
    <t>Penhaligon|Savoy Steam EDP 100ML|100ML / 3.4OZ</t>
  </si>
  <si>
    <t>793675977646</t>
  </si>
  <si>
    <t>Sohan EDP 75ML</t>
  </si>
  <si>
    <t>Penhaligon|Sohan EDP 75ML|75ML / 2.5OZ</t>
  </si>
  <si>
    <t>5056245000560</t>
  </si>
  <si>
    <t>Terrible Teddy EDP 75ML</t>
  </si>
  <si>
    <t>Penhaligon|Terrible Teddy EDP 75ML|75ML / 2.5OZ</t>
  </si>
  <si>
    <t>5056245021275</t>
  </si>
  <si>
    <t>The Blazing Mr Sam EDP 75ML</t>
  </si>
  <si>
    <t>Penhaligon|The Blazing Mr Sam EDP 75ML|75ML / 2.5OZ</t>
  </si>
  <si>
    <t>5056245021244</t>
  </si>
  <si>
    <t>The Duke EDP 75ML</t>
  </si>
  <si>
    <t>Penhaligon|The Duke EDP 75ML|75ML / 2.5OZ</t>
  </si>
  <si>
    <t>5056245004025</t>
  </si>
  <si>
    <t>The Favourite EDP 100ML</t>
  </si>
  <si>
    <t>Penhaligon|The Favourite EDP 100ML|100ML / 3.4OZ</t>
  </si>
  <si>
    <t>5056245000058</t>
  </si>
  <si>
    <t>The Heartless Helen EDP 75ML</t>
  </si>
  <si>
    <t>Penhaligon|The Heartless Helen EDP 75ML|75ML / 2.5OZ</t>
  </si>
  <si>
    <t>5056245000942</t>
  </si>
  <si>
    <t>The Impudent Cousin Matthew EDP 75ML</t>
  </si>
  <si>
    <t>Penhaligon|The Impudent Cousin Matthew EDP 75ML|75ML / 2.5OZ</t>
  </si>
  <si>
    <t>5056245000973</t>
  </si>
  <si>
    <t>The Ingenue Cousin Flora EDP 75ML</t>
  </si>
  <si>
    <t>Penhaligon|The Ingenue Cousin Flora EDP 75ML|75ML / 2.5OZ</t>
  </si>
  <si>
    <t>5056245008993</t>
  </si>
  <si>
    <t>William Penhaligon EDP 75ML</t>
  </si>
  <si>
    <t>Penhaligon|William Penhaligon EDP 75ML|75ML / 2.5OZ</t>
  </si>
  <si>
    <t>5056245021190</t>
  </si>
  <si>
    <t>Yasmine EDP 75ML</t>
  </si>
  <si>
    <t>Penhaligon|Yasmine EDP 75ML|75ML / 2.5OZ</t>
  </si>
  <si>
    <t>3614222000648-T</t>
  </si>
  <si>
    <t>Playboy</t>
  </si>
  <si>
    <t>Generation EDT Tester 60ML</t>
  </si>
  <si>
    <t>Playboy|Generation EDT Tester 60ML|60ML / 2OZ</t>
  </si>
  <si>
    <t>3614222000655-T</t>
  </si>
  <si>
    <t>Hollywood EDT Tester 60ML</t>
  </si>
  <si>
    <t>Playboy|Hollywood EDT Tester 60ML|60ML / 2OZ</t>
  </si>
  <si>
    <t>3614222348405-T</t>
  </si>
  <si>
    <t>King Of The Game EDT Tester 60ML</t>
  </si>
  <si>
    <t>Playboy|King Of The Game EDT Tester 60ML|60ML / 2OZ</t>
  </si>
  <si>
    <t>3614222000686-T</t>
  </si>
  <si>
    <t>NewYork EDT Tester 60ML</t>
  </si>
  <si>
    <t>Playboy|NewYork EDT Tester 60ML|60ML / 2OZ</t>
  </si>
  <si>
    <t>3607342172296-T</t>
  </si>
  <si>
    <t>Play It Lovely EDT Tester 60ML</t>
  </si>
  <si>
    <t>Playboy|Play It Lovely EDT Tester 60ML|60ML / 2OZ</t>
  </si>
  <si>
    <t>3607342136311-T</t>
  </si>
  <si>
    <t>Play It Sexy EDT Tester 60ML</t>
  </si>
  <si>
    <t>Playboy|Play It Sexy EDT Tester 60ML|60ML / 2OZ</t>
  </si>
  <si>
    <t>3614222000723-T</t>
  </si>
  <si>
    <t>Play It wild EDT Tester 60ML</t>
  </si>
  <si>
    <t>Playboy|Play It wild EDT Tester 60ML|60ML / 2OZ</t>
  </si>
  <si>
    <t>8435137727100</t>
  </si>
  <si>
    <t>Prada</t>
  </si>
  <si>
    <t>Candy EDP 30ML</t>
  </si>
  <si>
    <t>Prada|Candy EDP 30ML|30ML / 1OZ</t>
  </si>
  <si>
    <t>8435137727094</t>
  </si>
  <si>
    <t>Candy EDP 50ML</t>
  </si>
  <si>
    <t>Prada|Candy EDP 50ML|50ML / 1.7OZ</t>
  </si>
  <si>
    <t>8435137727087</t>
  </si>
  <si>
    <t>Candy EDP 80ML</t>
  </si>
  <si>
    <t>Prada|Candy EDP 80ML|80ML / 2.7OZ</t>
  </si>
  <si>
    <t>8435137793839</t>
  </si>
  <si>
    <t>Candy Night EDP 30ML</t>
  </si>
  <si>
    <t>Prada|Candy Night EDP 30ML|30ML / 1OZ</t>
  </si>
  <si>
    <t>8435137793617</t>
  </si>
  <si>
    <t>Candy Night EDP 50ML</t>
  </si>
  <si>
    <t>Prada|Candy Night EDP 50ML|50ML / 1.7OZ</t>
  </si>
  <si>
    <t>8435137793624</t>
  </si>
  <si>
    <t>Candy Night EDP 80ML</t>
  </si>
  <si>
    <t>Prada|Candy Night EDP 80ML|80ML / 2.7OZ</t>
  </si>
  <si>
    <t>8435137743223</t>
  </si>
  <si>
    <t>Infusion D'iris Cédre EDP 100ML</t>
  </si>
  <si>
    <t>Prada|Infusion D'iris Cédre EDP 100ML|100ML / 3.4OZ</t>
  </si>
  <si>
    <t>8435137743155</t>
  </si>
  <si>
    <t>Infusion D'iris EDP 100ML</t>
  </si>
  <si>
    <t>Prada|Infusion D'iris EDP 100ML|100ML / 3.4OZ</t>
  </si>
  <si>
    <t>8435137743186</t>
  </si>
  <si>
    <t>Infusion D'iris EDP 30ML</t>
  </si>
  <si>
    <t>Prada|Infusion D'iris EDP 30ML|30ML / 1OZ</t>
  </si>
  <si>
    <t>8435137743162</t>
  </si>
  <si>
    <t>Infusion D'iris EDP 50ML</t>
  </si>
  <si>
    <t>Prada|Infusion D'iris EDP 50ML|50ML / 1.7OZ</t>
  </si>
  <si>
    <t>8435137754601</t>
  </si>
  <si>
    <t>Infusion D'iris Rose EDP 100ML</t>
  </si>
  <si>
    <t>Prada|Infusion D'iris Rose EDP 100ML|100ML / 3.4OZ</t>
  </si>
  <si>
    <t>8435137749607</t>
  </si>
  <si>
    <t>L'Homme Prada EDT 100ML</t>
  </si>
  <si>
    <t>Prada|L'Homme Prada EDT 100ML|100ML / 3.4OZ</t>
  </si>
  <si>
    <t>8435137749591</t>
  </si>
  <si>
    <t>L'Homme Prada EDT 50ML</t>
  </si>
  <si>
    <t>Prada|L'Homme Prada EDT 50ML|50ML / 1.7OZ</t>
  </si>
  <si>
    <t>8435137764730</t>
  </si>
  <si>
    <t>L'Homme Prada Intense EDP 100ML</t>
  </si>
  <si>
    <t>Prada|L'Homme Prada Intense EDP 100ML|100ML / 3.4OZ</t>
  </si>
  <si>
    <t>8435137749287</t>
  </si>
  <si>
    <t>La Femme Prada EDP 100ML</t>
  </si>
  <si>
    <t>Prada|La Femme Prada EDP 100ML|100ML / 3.4OZ</t>
  </si>
  <si>
    <t>8435137750450</t>
  </si>
  <si>
    <t>La Femme Prada EDP 35ML</t>
  </si>
  <si>
    <t>Prada|La Femme Prada EDP 35ML|35ML / 1.18OZ</t>
  </si>
  <si>
    <t>8435137749294</t>
  </si>
  <si>
    <t>La Femme Prada EDP 50ML</t>
  </si>
  <si>
    <t>Prada|La Femme Prada EDP 50ML|50ML / 1.7OZ</t>
  </si>
  <si>
    <t>8435137764433</t>
  </si>
  <si>
    <t>La Femme Prada Intense EDP 100ML</t>
  </si>
  <si>
    <t>Prada|La Femme Prada Intense EDP 100ML|100ML / 3.4OZ</t>
  </si>
  <si>
    <t>8435137764372</t>
  </si>
  <si>
    <t>La Femme Prada Intense EDP 35ML</t>
  </si>
  <si>
    <t>Prada|La Femme Prada Intense EDP 35ML|35ML / 1.18OZ</t>
  </si>
  <si>
    <t>8435137764402</t>
  </si>
  <si>
    <t>La Femme Prada Intense EDP 50ML</t>
  </si>
  <si>
    <t>Prada|La Femme Prada Intense EDP 50ML|50ML / 1.7OZ</t>
  </si>
  <si>
    <t>8435137782949</t>
  </si>
  <si>
    <t>Luna Rossa Black EDP 100ML</t>
  </si>
  <si>
    <t>Prada|Luna Rossa Black EDP 100ML|100ML / 3.4OZ</t>
  </si>
  <si>
    <t>8435137782970</t>
  </si>
  <si>
    <t>Luna Rossa Black EDP 50ML</t>
  </si>
  <si>
    <t>Prada|Luna Rossa Black EDP 50ML|50ML / 1.7OZ</t>
  </si>
  <si>
    <t>8435137759781</t>
  </si>
  <si>
    <t>Luna Rossa Carbon EDT 100ML</t>
  </si>
  <si>
    <t>Prada|Luna Rossa Carbon EDT 100ML|100ML / 3.4OZ</t>
  </si>
  <si>
    <t>8435137772704</t>
  </si>
  <si>
    <t>Luna Rossa Carbon EDT 150ML</t>
  </si>
  <si>
    <t>Prada|Luna Rossa Carbon EDT 150ML|150ML / 5OZ</t>
  </si>
  <si>
    <t>8435137759811</t>
  </si>
  <si>
    <t>Luna Rossa Carbon EDT 50ML</t>
  </si>
  <si>
    <t>Prada|Luna Rossa Carbon EDT 50ML|50ML / 1.7OZ</t>
  </si>
  <si>
    <t>8435137729180</t>
  </si>
  <si>
    <t>Luna Rossa EDT 100ML</t>
  </si>
  <si>
    <t>Prada|Luna Rossa EDT 100ML|100ML / 3.4OZ</t>
  </si>
  <si>
    <t>8435137729173</t>
  </si>
  <si>
    <t>Luna Rossa EDT 150ML</t>
  </si>
  <si>
    <t>Prada|Luna Rossa EDT 150ML|150ML / 5OZ</t>
  </si>
  <si>
    <t>8435137729197</t>
  </si>
  <si>
    <t>Luna Rossa EDT 50ML</t>
  </si>
  <si>
    <t>Prada|Luna Rossa EDT 50ML|50ML / 1.7OZ</t>
  </si>
  <si>
    <t>3614273556620</t>
  </si>
  <si>
    <t>Luna Rossa Ocean EDT 100ML</t>
  </si>
  <si>
    <t>Prada|Luna Rossa Ocean EDT 100ML|100ML / 3.4OZ</t>
  </si>
  <si>
    <t>3614273556187</t>
  </si>
  <si>
    <t>Luna Rossa Ocean EDT 50ML</t>
  </si>
  <si>
    <t>Prada|Luna Rossa Ocean EDT 50ML|50ML / 1.7OZ</t>
  </si>
  <si>
    <t>8435137737826</t>
  </si>
  <si>
    <t>Luna Rossa Sport EDT 50ML</t>
  </si>
  <si>
    <t>Prada|Luna Rossa Sport EDT 50ML|50ML / 1.7OZ</t>
  </si>
  <si>
    <t>8435137786756</t>
  </si>
  <si>
    <t>Milano La Femme L'eau 2Pc Set 100ML Edt + 35ML Travel set</t>
  </si>
  <si>
    <t>Prada|Milano La Femme L'eau 2Pc Set 100ML Edt + 35ML Travel set|</t>
  </si>
  <si>
    <t>3360377032767</t>
  </si>
  <si>
    <t>Ralph Lauren</t>
  </si>
  <si>
    <t>Polo Black EDT 125ML</t>
  </si>
  <si>
    <t>Ralph Lauren|Polo Black EDT 125ML|125ML / 4.2OZ</t>
  </si>
  <si>
    <t>3360377034587</t>
  </si>
  <si>
    <t>Polo Black EDT 40ML</t>
  </si>
  <si>
    <t>Ralph Lauren|Polo Black EDT 40ML|40ML / 1.35OZ</t>
  </si>
  <si>
    <t>3360377032750</t>
  </si>
  <si>
    <t>Polo Black EDT 75ML</t>
  </si>
  <si>
    <t>Ralph Lauren|Polo Black EDT 75ML|75ML / 2.5OZ</t>
  </si>
  <si>
    <t>3360377022928</t>
  </si>
  <si>
    <t>Polo Blue EDT 125ML</t>
  </si>
  <si>
    <t>Ralph Lauren|Polo Blue EDT 125ML|125ML / 4.2OZ</t>
  </si>
  <si>
    <t>3360377027619</t>
  </si>
  <si>
    <t>Polo Blue EDT 40ML</t>
  </si>
  <si>
    <t>Ralph Lauren|Polo Blue EDT 40ML|40ML / 1.35OZ</t>
  </si>
  <si>
    <t>3360377002685</t>
  </si>
  <si>
    <t>3360377022911</t>
  </si>
  <si>
    <t>Polo Blue EDT 75ML</t>
  </si>
  <si>
    <t>Ralph Lauren|Polo Blue EDT 75ML|75ML / 2.5OZ</t>
  </si>
  <si>
    <t>3360372012825</t>
  </si>
  <si>
    <t>Polo EDT 118ML</t>
  </si>
  <si>
    <t>118ML / 4OZ</t>
  </si>
  <si>
    <t>Ralph Lauren|Polo EDT 118ML|118ML / 4OZ</t>
  </si>
  <si>
    <t>3360372012818</t>
  </si>
  <si>
    <t>Polo EDT 59ML</t>
  </si>
  <si>
    <t>59ML / 1.99OZ</t>
  </si>
  <si>
    <t>Ralph Lauren|Polo EDT 59ML|59ML / 1.99OZ</t>
  </si>
  <si>
    <t>3360372055402</t>
  </si>
  <si>
    <t>Polo Sport EDT 100ML</t>
  </si>
  <si>
    <t>Ralph Lauren|Polo Sport EDT 100ML|100ML / 3.4OZ</t>
  </si>
  <si>
    <t>3360372055419</t>
  </si>
  <si>
    <t>Polo Sport EDT 75ML</t>
  </si>
  <si>
    <t>Ralph Lauren|Polo Sport EDT 75ML|75ML / 2.5OZ</t>
  </si>
  <si>
    <t>3360377021556</t>
  </si>
  <si>
    <t>Purple Label EDT 125ML</t>
  </si>
  <si>
    <t>Ralph Lauren|Purple Label EDT 125ML|125ML / 4.2OZ</t>
  </si>
  <si>
    <t>3605970852856</t>
  </si>
  <si>
    <t>Ralph Fresh EDT 100ML</t>
  </si>
  <si>
    <t>Ralph Lauren|Ralph Fresh EDT 100ML|100ML / 3.4OZ</t>
  </si>
  <si>
    <t>3605970894177</t>
  </si>
  <si>
    <t>Ralph Fresh EDT 30ML</t>
  </si>
  <si>
    <t>Ralph Lauren|Ralph Fresh EDT 30ML|30ML / 1OZ</t>
  </si>
  <si>
    <t>614514178010</t>
  </si>
  <si>
    <t>Rasasi</t>
  </si>
  <si>
    <t>Daarej Pour Homme EDP 100ML</t>
  </si>
  <si>
    <t>Rasasi|Daarej Pour Homme EDP 100ML|100ML / 3.4OZ</t>
  </si>
  <si>
    <t>614514177013</t>
  </si>
  <si>
    <t>Daarej Pour Femme EDP 100ML</t>
  </si>
  <si>
    <t>Rasasi|Daarej Pour Femme EDP 100ML|100ML / 3.4OZ</t>
  </si>
  <si>
    <t>614514331026</t>
  </si>
  <si>
    <t>Hawas EDP 100ML</t>
  </si>
  <si>
    <t>Rasasi|Hawas EDP 100ML|100ML / 3.4OZ</t>
  </si>
  <si>
    <t>614514135013</t>
  </si>
  <si>
    <t>Royale Blue Pour Homme EDP 75ML</t>
  </si>
  <si>
    <t>Rasasi|Royale Blue Pour Homme EDP 75ML|75ML / 2.5OZ</t>
  </si>
  <si>
    <t>614514249048</t>
  </si>
  <si>
    <t>Shuhrah Pour Homme EDP 90ML</t>
  </si>
  <si>
    <t>Rasasi|Shuhrah Pour Homme EDP 90ML|90ML / 3.04Z</t>
  </si>
  <si>
    <t>3614228899215</t>
  </si>
  <si>
    <t>Roberto Cavalli</t>
  </si>
  <si>
    <t>Florence Blossom EDP 30ML</t>
  </si>
  <si>
    <t>Roberto Cavalli|Florence Blossom EDP 30ML|30ML / 1OZ</t>
  </si>
  <si>
    <t>3614223519538</t>
  </si>
  <si>
    <t>Florence EDP 30ML</t>
  </si>
  <si>
    <t>Roberto Cavalli|Florence EDP 30ML|30ML / 1OZ</t>
  </si>
  <si>
    <t>3614223519576</t>
  </si>
  <si>
    <t>Florence EDP 50ML</t>
  </si>
  <si>
    <t>Roberto Cavalli|Florence EDP 50ML|50ML / 1.7OZ</t>
  </si>
  <si>
    <t>3614223519613</t>
  </si>
  <si>
    <t>Florence EDP 75ML</t>
  </si>
  <si>
    <t>Roberto Cavalli|Florence EDP 75ML|75ML / 2.5OZ</t>
  </si>
  <si>
    <t>3607346236420</t>
  </si>
  <si>
    <t>Just Cavalli EDT 30ML</t>
  </si>
  <si>
    <t>Roberto Cavalli|Just Cavalli EDT 30ML|30ML / 1OZ</t>
  </si>
  <si>
    <t>3607346236505</t>
  </si>
  <si>
    <t>Just Cavalli Women EDT 30ML</t>
  </si>
  <si>
    <t>Roberto Cavalli|Just Cavalli Women EDT 30ML|30ML / 1OZ</t>
  </si>
  <si>
    <t>3607346236260</t>
  </si>
  <si>
    <t>Just Cavalli EDT 50ML</t>
  </si>
  <si>
    <t>Roberto Cavalli|Just Cavalli EDT 50ML|50ML / 1.7OZ</t>
  </si>
  <si>
    <t>3607346236543</t>
  </si>
  <si>
    <t>Just Cavalli EDT 75ML</t>
  </si>
  <si>
    <t>Roberto Cavalli|Just Cavalli EDT 75ML|75ML / 2.5OZ</t>
  </si>
  <si>
    <t>3607346236581</t>
  </si>
  <si>
    <t>Just Cavalli EDT 90ML</t>
  </si>
  <si>
    <t>Roberto Cavalli|Just Cavalli EDT 90ML|90ML / 3.04Z</t>
  </si>
  <si>
    <t>3607346596210</t>
  </si>
  <si>
    <t>Nero Assoluto EDP 75ML</t>
  </si>
  <si>
    <t>Roberto Cavalli|Nero Assoluto EDP 75ML|75ML / 2.5OZ</t>
  </si>
  <si>
    <t>3607347733461</t>
  </si>
  <si>
    <t>Paradiso  EDP 30ML</t>
  </si>
  <si>
    <t>Roberto Cavalli|Paradiso  EDP 30ML|30ML / 1OZ</t>
  </si>
  <si>
    <t>3607347733423</t>
  </si>
  <si>
    <t>Paradiso  EDP 50ML</t>
  </si>
  <si>
    <t>Roberto Cavalli|Paradiso  EDP 50ML|50ML / 1.7OZ</t>
  </si>
  <si>
    <t>3607347733508</t>
  </si>
  <si>
    <t>Paradiso EDP 75ML</t>
  </si>
  <si>
    <t>Roberto Cavalli|Paradiso EDP 75ML|75ML / 2.5OZ</t>
  </si>
  <si>
    <t>3614222793458</t>
  </si>
  <si>
    <t>Paradiso Assoluto EDP 50ML</t>
  </si>
  <si>
    <t>Roberto Cavalli|Paradiso Assoluto EDP 50ML|50ML / 1.7OZ</t>
  </si>
  <si>
    <t>3614222793496</t>
  </si>
  <si>
    <t>Paradiso Assoluto EDP 75ML</t>
  </si>
  <si>
    <t>Roberto Cavalli|Paradiso Assoluto EDP 75ML|75ML / 2.5OZ</t>
  </si>
  <si>
    <t>3614220940991</t>
  </si>
  <si>
    <t>Paradiso Azzurro EDP 75ML</t>
  </si>
  <si>
    <t>Roberto Cavalli|Paradiso Azzurro EDP 75ML|75ML / 2.5OZ</t>
  </si>
  <si>
    <t>3607345731056</t>
  </si>
  <si>
    <t>Roberto Cavalli|Women EDP 30ML|30ML / 1OZ</t>
  </si>
  <si>
    <t>3607345730899</t>
  </si>
  <si>
    <t>Roberto Cavalli|Women EDP 50ML|50ML / 1.7OZ</t>
  </si>
  <si>
    <t>3607345730738</t>
  </si>
  <si>
    <t>Women EDP 75ML</t>
  </si>
  <si>
    <t>Roberto Cavalli|Women EDP 75ML|75ML / 2.5OZ</t>
  </si>
  <si>
    <t>3614221193952</t>
  </si>
  <si>
    <t>Uomo EDT 100ML</t>
  </si>
  <si>
    <t>Roberto Cavalli|Uomo EDT 100ML|100ML / 3.4OZ</t>
  </si>
  <si>
    <t>3614221193877</t>
  </si>
  <si>
    <t>Uomo EDT 60ML</t>
  </si>
  <si>
    <t>Roberto Cavalli|Uomo EDT 60ML|60ML / 2OZ</t>
  </si>
  <si>
    <t>3386460106351</t>
  </si>
  <si>
    <t>Rochas</t>
  </si>
  <si>
    <t>Mademoiselle Couture EDP 90ML</t>
  </si>
  <si>
    <t>Rochas|Mademoiselle Couture EDP 90ML|90ML / 3.04Z</t>
  </si>
  <si>
    <t>3386460119399</t>
  </si>
  <si>
    <t>Mademoiselle in BlaEDP 90ML</t>
  </si>
  <si>
    <t>Rochas|Mademoiselle in BlaEDP 90ML|90ML / 3.04Z</t>
  </si>
  <si>
    <t>5060270291015</t>
  </si>
  <si>
    <t>Roja Parfums</t>
  </si>
  <si>
    <t>Amber Aoud EDP Spray 100ML</t>
  </si>
  <si>
    <t>Roja Parfums|Amber Aoud EDP Spray 100ML|100ML / 3.4OZ</t>
  </si>
  <si>
    <t>5060270291954</t>
  </si>
  <si>
    <t>Aoud Crystal EDP 100ML</t>
  </si>
  <si>
    <t>Roja Parfums|Aoud Crystal EDP 100ML|100ML / 3.4OZ</t>
  </si>
  <si>
    <t>5060270291978</t>
  </si>
  <si>
    <t>Aoud Crystal EDP Tester 100ML</t>
  </si>
  <si>
    <t>Roja Parfums|Aoud Crystal EDP Tester 100ML|100ML / 3.4OZ</t>
  </si>
  <si>
    <t>5056002602068</t>
  </si>
  <si>
    <t>Apex EDP Spray 100ML</t>
  </si>
  <si>
    <t>Roja Parfums|Apex EDP Spray 100ML|100ML / 3.4OZ</t>
  </si>
  <si>
    <t>5056002602075</t>
  </si>
  <si>
    <t>Apex EDP Spray Tester 100ML</t>
  </si>
  <si>
    <t>Roja Parfums|Apex EDP Spray Tester 100ML|100ML / 3.4OZ</t>
  </si>
  <si>
    <t>5060399676557</t>
  </si>
  <si>
    <t>Britannia Extrait De Parfum Tester 100ML</t>
  </si>
  <si>
    <t>Roja Parfums|Britannia Extrait De Parfum Tester 100ML|100ML / 3.4OZ</t>
  </si>
  <si>
    <t>5060399676564</t>
  </si>
  <si>
    <t>Britannia Extrait Parfum 100ML</t>
  </si>
  <si>
    <t>Roja Parfums|Britannia Extrait Parfum 100ML|100ML / 3.4OZ</t>
  </si>
  <si>
    <t>5060370916924</t>
  </si>
  <si>
    <t>Danger EDP 100ML</t>
  </si>
  <si>
    <t>Roja Parfums|Danger EDP 100ML|100ML / 3.4OZ</t>
  </si>
  <si>
    <t>5060370916931</t>
  </si>
  <si>
    <t>Danger EDP Tester 100ML</t>
  </si>
  <si>
    <t>Roja Parfums|Danger EDP Tester 100ML|100ML / 3.4OZ</t>
  </si>
  <si>
    <t>5060370919208</t>
  </si>
  <si>
    <t>Danger Essence EDP 100ML</t>
  </si>
  <si>
    <t>Roja Parfums|Danger Essence EDP 100ML|100ML / 3.4OZ</t>
  </si>
  <si>
    <t>5060370919215</t>
  </si>
  <si>
    <t>Danger Essence EDP Tester 100ML</t>
  </si>
  <si>
    <t>Roja Parfums|Danger Essence EDP Tester 100ML|100ML / 3.4OZ</t>
  </si>
  <si>
    <t>5060270291626</t>
  </si>
  <si>
    <t>Diaghilev EDP Spray 100ML</t>
  </si>
  <si>
    <t>Roja Parfums|Diaghilev EDP Spray 100ML|100ML / 3.4OZ</t>
  </si>
  <si>
    <t>5060270291633</t>
  </si>
  <si>
    <t>Diaghilev EDP Tester 100ML</t>
  </si>
  <si>
    <t>Roja Parfums|Diaghilev EDP Tester 100ML|100ML / 3.4OZ</t>
  </si>
  <si>
    <t>5060370911561</t>
  </si>
  <si>
    <t>Elixir  EDP 50ML</t>
  </si>
  <si>
    <t>Roja Parfums|Elixir  EDP 50ML|50ML / 1.7OZ</t>
  </si>
  <si>
    <t>5060370911592</t>
  </si>
  <si>
    <t>Elixir EDP 100ML</t>
  </si>
  <si>
    <t>Roja Parfums|Elixir EDP 100ML|100ML / 3.4OZ</t>
  </si>
  <si>
    <t>5060370911608</t>
  </si>
  <si>
    <t>Elixir EDP Tester 100ML</t>
  </si>
  <si>
    <t>Roja Parfums|Elixir EDP Tester 100ML|100ML / 3.4OZ</t>
  </si>
  <si>
    <t>5060370911578</t>
  </si>
  <si>
    <t>Elixir EDP Tester 50ML</t>
  </si>
  <si>
    <t>Roja Parfums|Elixir EDP Tester 50ML|50ML / 1.7OZ</t>
  </si>
  <si>
    <t>5060399670272</t>
  </si>
  <si>
    <t>Elysium Cologne EDP 100ML</t>
  </si>
  <si>
    <t>Roja Parfums|Elysium Cologne EDP 100ML|100ML / 3.4OZ</t>
  </si>
  <si>
    <t>5060399671330</t>
  </si>
  <si>
    <t>Elysium Cologne EDP Tester 100ML</t>
  </si>
  <si>
    <t>Roja Parfums|Elysium Cologne EDP Tester 100ML|100ML / 3.4OZ</t>
  </si>
  <si>
    <t>5060399671316</t>
  </si>
  <si>
    <t>Elysium Pour Homme EDP 50ML</t>
  </si>
  <si>
    <t>Roja Parfums|Elysium Pour Homme EDP 50ML|50ML / 1.7OZ</t>
  </si>
  <si>
    <t>5060399671309</t>
  </si>
  <si>
    <t>Elysium Pour Homme EDP Tester 50ML</t>
  </si>
  <si>
    <t>Roja Parfums|Elysium Pour Homme EDP Tester 50ML|50ML / 1.7OZ</t>
  </si>
  <si>
    <t>5056002600569</t>
  </si>
  <si>
    <t>Enigma Aoud Pour Femme EDP 100ML</t>
  </si>
  <si>
    <t>Roja Parfums|Enigma Aoud Pour Femme EDP 100ML|100ML / 3.4OZ</t>
  </si>
  <si>
    <t>5056002600576</t>
  </si>
  <si>
    <t>Enigma Aoud Pour Femme EDP Tester 100ML</t>
  </si>
  <si>
    <t>Roja Parfums|Enigma Aoud Pour Femme EDP Tester 100ML|100ML / 3.4OZ</t>
  </si>
  <si>
    <t>5060370919239</t>
  </si>
  <si>
    <t>Enigma Pour Femme EDP 100ML</t>
  </si>
  <si>
    <t>Roja Parfums|Enigma Pour Femme EDP 100ML|100ML / 3.4OZ</t>
  </si>
  <si>
    <t>5060370919246</t>
  </si>
  <si>
    <t>Enigma Pour Femme EDP Tester 100ML</t>
  </si>
  <si>
    <t>Roja Parfums|Enigma Pour Femme EDP Tester 100ML|100ML / 3.4OZ</t>
  </si>
  <si>
    <t>5060270292760</t>
  </si>
  <si>
    <t>Enigma Pour Homme EDP 50ML</t>
  </si>
  <si>
    <t>Roja Parfums|Enigma Pour Homme EDP 50ML|50ML / 1.7OZ</t>
  </si>
  <si>
    <t>5060270292807</t>
  </si>
  <si>
    <t>Enigma Pour Homme EDP Tester 50ML</t>
  </si>
  <si>
    <t>Roja Parfums|Enigma Pour Homme EDP Tester 50ML|50ML / 1.7OZ</t>
  </si>
  <si>
    <t>5060370916955</t>
  </si>
  <si>
    <t>Enigma Pour Homme Parfum Cologne Spray 100ML</t>
  </si>
  <si>
    <t>Roja Parfums|Enigma Pour Homme Parfum Cologne Spray 100ML|100ML / 3.4OZ</t>
  </si>
  <si>
    <t>5060370916962</t>
  </si>
  <si>
    <t>Enigma Pour Homme Parfum Cologne Tester 100ML</t>
  </si>
  <si>
    <t>Roja Parfums|Enigma Pour Homme Parfum Cologne Tester 100ML|100ML / 3.4OZ</t>
  </si>
  <si>
    <t>5060370919178</t>
  </si>
  <si>
    <t>Essence EDP 100ML</t>
  </si>
  <si>
    <t>Roja Parfums|Essence EDP 100ML|100ML / 3.4OZ</t>
  </si>
  <si>
    <t>5060370919185</t>
  </si>
  <si>
    <t>Essence EDP Tester 100ML</t>
  </si>
  <si>
    <t>Roja Parfums|Essence EDP Tester 100ML|100ML / 3.4OZ</t>
  </si>
  <si>
    <t>5060270292210</t>
  </si>
  <si>
    <t>Fetish Pour Homme EDP 50ML</t>
  </si>
  <si>
    <t>Roja Parfums|Fetish Pour Homme EDP 50ML|50ML / 1.7OZ</t>
  </si>
  <si>
    <t>5060270292104</t>
  </si>
  <si>
    <t>Fetish Pour Homme EDP Tester 50ML</t>
  </si>
  <si>
    <t>Roja Parfums|Fetish Pour Homme EDP Tester 50ML|50ML / 1.7OZ</t>
  </si>
  <si>
    <t>5060399677585</t>
  </si>
  <si>
    <t>Great Britain Parfum Spray 100ML</t>
  </si>
  <si>
    <t>Roja Parfums|Great Britain Parfum Spray 100ML|100ML / 3.4OZ</t>
  </si>
  <si>
    <t>5060399677578</t>
  </si>
  <si>
    <t>Great Britain Parfum Spray Tester 100ML</t>
  </si>
  <si>
    <t>Roja Parfums|Great Britain Parfum Spray Tester 100ML|100ML / 3.4OZ</t>
  </si>
  <si>
    <t>5060270293897</t>
  </si>
  <si>
    <t>Haute Luxe Parfum Spray 100ML</t>
  </si>
  <si>
    <t>Roja Parfums|Haute Luxe Parfum Spray 100ML|100ML / 3.4OZ</t>
  </si>
  <si>
    <t>5060399679381</t>
  </si>
  <si>
    <t>Nuwa EDP 100ML</t>
  </si>
  <si>
    <t>Roja Parfums|Nuwa EDP 100ML|100ML / 3.4OZ</t>
  </si>
  <si>
    <t>5060399679275</t>
  </si>
  <si>
    <t>Nuwa EDP Tester 100ML</t>
  </si>
  <si>
    <t>Roja Parfums|Nuwa EDP Tester 100ML|100ML / 3.4OZ</t>
  </si>
  <si>
    <t>5060270297864</t>
  </si>
  <si>
    <t>Parfum De La Nuit 2 EDP Spray 100ML</t>
  </si>
  <si>
    <t>Roja Parfums|Parfum De La Nuit 2 EDP Spray 100ML|100ML / 3.4OZ</t>
  </si>
  <si>
    <t>5060270297895</t>
  </si>
  <si>
    <t>Parfum De La Nuit 2 EDP Spray Tester 100ML</t>
  </si>
  <si>
    <t>Roja Parfums|Parfum De La Nuit 2 EDP Spray Tester 100ML|100ML / 3.4OZ</t>
  </si>
  <si>
    <t>5060270297871</t>
  </si>
  <si>
    <t>Parfum De La Nuit 3 EDP Spray 100ML</t>
  </si>
  <si>
    <t>Roja Parfums|Parfum De La Nuit 3 EDP Spray 100ML|100ML / 3.4OZ</t>
  </si>
  <si>
    <t>5060399670586</t>
  </si>
  <si>
    <t>Roja Parfums|Pour Femme EDP 50ML|50ML / 1.7OZ</t>
  </si>
  <si>
    <t>5060399670579</t>
  </si>
  <si>
    <t>Pour Femme EDP Tester 50ML</t>
  </si>
  <si>
    <t>Roja Parfums|Pour Femme EDP Tester 50ML|50ML / 1.7OZ</t>
  </si>
  <si>
    <t>5060270295631</t>
  </si>
  <si>
    <t>Reckless Pour Homme EDP 50ML</t>
  </si>
  <si>
    <t>Roja Parfums|Reckless Pour Homme EDP 50ML|50ML / 1.7OZ</t>
  </si>
  <si>
    <t>5060270295655</t>
  </si>
  <si>
    <t>Reckless Pour Homme EDP Tester 50ML</t>
  </si>
  <si>
    <t>Roja Parfums|Reckless Pour Homme EDP Tester 50ML|50ML / 1.7OZ</t>
  </si>
  <si>
    <t>5060370919291</t>
  </si>
  <si>
    <t>Risque Pour Femme EDP 100ML</t>
  </si>
  <si>
    <t>Roja Parfums|Risque Pour Femme EDP 100ML|100ML / 3.4OZ</t>
  </si>
  <si>
    <t>5060370919307</t>
  </si>
  <si>
    <t>Risque Pour Femme EDP Tester 100ML</t>
  </si>
  <si>
    <t>Roja Parfums|Risque Pour Femme EDP Tester 100ML|100ML / 3.4OZ</t>
  </si>
  <si>
    <t>5060270292227</t>
  </si>
  <si>
    <t>Scandal Pour Homme EDP 50ML</t>
  </si>
  <si>
    <t>Roja Parfums|Scandal Pour Homme EDP 50ML|50ML / 1.7OZ</t>
  </si>
  <si>
    <t>5060270292111</t>
  </si>
  <si>
    <t>Scandal Pour Homme EDP Tester 50ML</t>
  </si>
  <si>
    <t>Roja Parfums|Scandal Pour Homme EDP Tester 50ML|50ML / 1.7OZ</t>
  </si>
  <si>
    <t>5060399679688</t>
  </si>
  <si>
    <t>Sweetie Aoud EDP Spray 50ML</t>
  </si>
  <si>
    <t>Roja Parfums|Sweetie Aoud EDP Spray 50ML|50ML / 1.7OZ</t>
  </si>
  <si>
    <t>5060399679657</t>
  </si>
  <si>
    <t>Sweetie Aoud EDP Spray Tester 50ML</t>
  </si>
  <si>
    <t>Roja Parfums|Sweetie Aoud EDP Spray Tester 50ML|50ML / 1.7OZ</t>
  </si>
  <si>
    <t>5060399676229</t>
  </si>
  <si>
    <t>Ti Amo EDP Spray 50ML</t>
  </si>
  <si>
    <t>Roja Parfums|Ti Amo EDP Spray 50ML|50ML / 1.7OZ</t>
  </si>
  <si>
    <t>5060399676212</t>
  </si>
  <si>
    <t>Ti Amo EDP Spray Tester 50ML</t>
  </si>
  <si>
    <t>Roja Parfums|Ti Amo EDP Spray Tester 50ML|50ML / 1.7OZ</t>
  </si>
  <si>
    <t>8034097956164</t>
  </si>
  <si>
    <t>Salvatore Ferragamo</t>
  </si>
  <si>
    <t>Acqua Essenziale Blu EDT 30ML</t>
  </si>
  <si>
    <t>Salvatore Ferragamo|Acqua Essenziale Blu EDT 30ML|30ML / 1OZ</t>
  </si>
  <si>
    <t>8034097956171</t>
  </si>
  <si>
    <t>Acqua Essenziale Blu EDT 50ML</t>
  </si>
  <si>
    <t>Salvatore Ferragamo|Acqua Essenziale Blu EDT 50ML|50ML / 1.7OZ</t>
  </si>
  <si>
    <t>8034097956188</t>
  </si>
  <si>
    <t>Acqua Essenziale BluEDT  100ML</t>
  </si>
  <si>
    <t>Salvatore Ferragamo|Acqua Essenziale BluEDT  100ML|100ML / 3.4OZ</t>
  </si>
  <si>
    <t>8034097957833</t>
  </si>
  <si>
    <t>Acqua Essenziale Colonia EDT 50ML</t>
  </si>
  <si>
    <t>Salvatore Ferragamo|Acqua Essenziale Colonia EDT 50ML|50ML / 1.7OZ</t>
  </si>
  <si>
    <t>8034097953668</t>
  </si>
  <si>
    <t>Acqua Essenziale EDT 100ML</t>
  </si>
  <si>
    <t>Salvatore Ferragamo|Acqua Essenziale EDT 100ML|100ML / 3.4OZ</t>
  </si>
  <si>
    <t>8034097953644</t>
  </si>
  <si>
    <t>Acqua Essenziale EDT 30ML</t>
  </si>
  <si>
    <t>Salvatore Ferragamo|Acqua Essenziale EDT 30ML|30ML / 1OZ</t>
  </si>
  <si>
    <t>8034097953651</t>
  </si>
  <si>
    <t>Acqua Essenziale EDT 50ML</t>
  </si>
  <si>
    <t>Salvatore Ferragamo|Acqua Essenziale EDT 50ML|50ML / 1.7OZ</t>
  </si>
  <si>
    <t>8052086373990</t>
  </si>
  <si>
    <t>Amo Bath And Shower Gel 200ML</t>
  </si>
  <si>
    <t>Salvatore Ferragamo|Amo Bath And Shower Gel 200ML|200ML / 6.7OZ</t>
  </si>
  <si>
    <t>8052086374003</t>
  </si>
  <si>
    <t>Amo Body Lotion 200ML</t>
  </si>
  <si>
    <t>Salvatore Ferragamo|Amo Body Lotion 200ML|200ML / 6.7OZ</t>
  </si>
  <si>
    <t>8052086373983</t>
  </si>
  <si>
    <t>Amo EDP 100ML</t>
  </si>
  <si>
    <t>Salvatore Ferragamo|Amo EDP 100ML|100ML / 3.4OZ</t>
  </si>
  <si>
    <t>8052086373969</t>
  </si>
  <si>
    <t>Amo EDP 30ML</t>
  </si>
  <si>
    <t>Salvatore Ferragamo|Amo EDP 30ML|30ML / 1OZ</t>
  </si>
  <si>
    <t>8052086373976</t>
  </si>
  <si>
    <t>Amo EDP 50ML</t>
  </si>
  <si>
    <t>Salvatore Ferragamo|Amo EDP 50ML|50ML / 1.7OZ</t>
  </si>
  <si>
    <t>8052086379176</t>
  </si>
  <si>
    <t>Amo Ferragamo EDP 100ML + EDP 5ML + Body Lotion 50ML</t>
  </si>
  <si>
    <t>Salvatore Ferragamo|Amo Ferragamo EDP 100ML + EDP 5ML + Body Lotion 50ML|</t>
  </si>
  <si>
    <t>8052086378926</t>
  </si>
  <si>
    <t>Amo Ferragamo Per Lei EDP 100ML + EDP 10ML + Body Lotion 50ML</t>
  </si>
  <si>
    <t>Salvatore Ferragamo|Amo Ferragamo Per Lei EDP 100ML + EDP 10ML + Body Lotion 50ML|</t>
  </si>
  <si>
    <t>8052086378827</t>
  </si>
  <si>
    <t>Amo Ferragamo per Lei EDP 30ML</t>
  </si>
  <si>
    <t>Salvatore Ferragamo|Amo Ferragamo per Lei EDP 30ML|30ML / 1OZ</t>
  </si>
  <si>
    <t>8052086378834</t>
  </si>
  <si>
    <t>Amo Ferragamo per Lei EDP 50ML</t>
  </si>
  <si>
    <t>Salvatore Ferragamo|Amo Ferragamo per Lei EDP 50ML|50ML / 1.7OZ</t>
  </si>
  <si>
    <t>8052086376540</t>
  </si>
  <si>
    <t>Amo Flowerful Bath And Shower Gel 200ML</t>
  </si>
  <si>
    <t>Salvatore Ferragamo|Amo Flowerful Bath And Shower Gel 200ML|200ML / 6.7OZ</t>
  </si>
  <si>
    <t>8052086376557</t>
  </si>
  <si>
    <t>Amo Flowerful Body Lotion 200ML</t>
  </si>
  <si>
    <t>Salvatore Ferragamo|Amo Flowerful Body Lotion 200ML|200ML / 6.7OZ</t>
  </si>
  <si>
    <t>8052086376496</t>
  </si>
  <si>
    <t>Amo Flowerful EDP 100ML</t>
  </si>
  <si>
    <t>Salvatore Ferragamo|Amo Flowerful EDP 100ML|100ML / 3.4OZ</t>
  </si>
  <si>
    <t>8052086376472</t>
  </si>
  <si>
    <t>Amo Flowerful EDP 30ML</t>
  </si>
  <si>
    <t>Salvatore Ferragamo|Amo Flowerful EDP 30ML|30ML / 1OZ</t>
  </si>
  <si>
    <t>8052086376489</t>
  </si>
  <si>
    <t>Amo Flowerful EDP 50ML</t>
  </si>
  <si>
    <t>Salvatore Ferragamo|Amo Flowerful EDP 50ML|50ML / 1.7OZ</t>
  </si>
  <si>
    <t>8032529115653</t>
  </si>
  <si>
    <t>F by Ferragamo Pour Homme EDT 100ML</t>
  </si>
  <si>
    <t>Salvatore Ferragamo|F by Ferragamo Pour Homme EDT 100ML|100ML / 3.4OZ</t>
  </si>
  <si>
    <t>646875431527</t>
  </si>
  <si>
    <t>Salvatore Ferragamo|Pour Homme EDT 100ML|100ML / 3.4OZ</t>
  </si>
  <si>
    <t>8032529118906</t>
  </si>
  <si>
    <t>Signorina Bath &amp; Shower Gel 200ML</t>
  </si>
  <si>
    <t>Salvatore Ferragamo|Signorina Bath &amp; Shower Gel 200ML|200ML / 6.7OZ</t>
  </si>
  <si>
    <t>8032529118920</t>
  </si>
  <si>
    <t>Signorina Body Lotion 200ML</t>
  </si>
  <si>
    <t>Salvatore Ferragamo|Signorina Body Lotion 200ML|200ML / 6.7OZ</t>
  </si>
  <si>
    <t>8032529118852</t>
  </si>
  <si>
    <t>Signorina EDP 100ML</t>
  </si>
  <si>
    <t>Salvatore Ferragamo|Signorina EDP 100ML|100ML / 3.4OZ</t>
  </si>
  <si>
    <t>8052464891306</t>
  </si>
  <si>
    <t>8032529118838</t>
  </si>
  <si>
    <t>Signorina EDP 30ML</t>
  </si>
  <si>
    <t>Salvatore Ferragamo|Signorina EDP 30ML|30ML / 1OZ</t>
  </si>
  <si>
    <t>8032529118845</t>
  </si>
  <si>
    <t>Signorina EDP 50ML</t>
  </si>
  <si>
    <t>Salvatore Ferragamo|Signorina EDP 50ML|50ML / 1.7OZ</t>
  </si>
  <si>
    <t>8052464891320</t>
  </si>
  <si>
    <t>8034097955976</t>
  </si>
  <si>
    <t>Signorina Eleganza Bath &amp; Shower Gel 200ML</t>
  </si>
  <si>
    <t>Salvatore Ferragamo|Signorina Eleganza Bath &amp; Shower Gel 200ML|200ML / 6.7OZ</t>
  </si>
  <si>
    <t>8034097955983</t>
  </si>
  <si>
    <t>Signorina Eleganza Body Lotion 200ML</t>
  </si>
  <si>
    <t>Salvatore Ferragamo|Signorina Eleganza Body Lotion 200ML|200ML / 6.7OZ</t>
  </si>
  <si>
    <t>8034097955747</t>
  </si>
  <si>
    <t>Signorina Eleganza EDP 100ML</t>
  </si>
  <si>
    <t>Salvatore Ferragamo|Signorina Eleganza EDP 100ML|100ML / 3.4OZ</t>
  </si>
  <si>
    <t>8034097955723</t>
  </si>
  <si>
    <t>Signorina Eleganza EDP 30ML</t>
  </si>
  <si>
    <t>Salvatore Ferragamo|Signorina Eleganza EDP 30ML|30ML / 1OZ</t>
  </si>
  <si>
    <t>8034097955730</t>
  </si>
  <si>
    <t>Signorina Eleganza EDP 50ML</t>
  </si>
  <si>
    <t>Salvatore Ferragamo|Signorina Eleganza EDP 50ML|50ML / 1.7OZ</t>
  </si>
  <si>
    <t>8034097959899</t>
  </si>
  <si>
    <t>Signorina In Fiore EDT 100ML</t>
  </si>
  <si>
    <t>Salvatore Ferragamo|Signorina In Fiore EDT 100ML|100ML / 3.4OZ</t>
  </si>
  <si>
    <t>8034097959875</t>
  </si>
  <si>
    <t>Signorina In Fiore EDT 30ML</t>
  </si>
  <si>
    <t>Salvatore Ferragamo|Signorina In Fiore EDT 30ML|30ML / 1OZ</t>
  </si>
  <si>
    <t>8034097959882</t>
  </si>
  <si>
    <t>Signorina In Fiore EDT 50ML</t>
  </si>
  <si>
    <t>Salvatore Ferragamo|Signorina In Fiore EDT 50ML|50ML / 1.7OZ</t>
  </si>
  <si>
    <t>8034097959752</t>
  </si>
  <si>
    <t>Signorina Misteriosa Bath &amp; Shower Gel 200ML</t>
  </si>
  <si>
    <t>Salvatore Ferragamo|Signorina Misteriosa Bath &amp; Shower Gel 200ML|200ML / 6.7OZ</t>
  </si>
  <si>
    <t>8034097959790</t>
  </si>
  <si>
    <t>Signorina Misteriosa Body Lotion 200ML</t>
  </si>
  <si>
    <t>Salvatore Ferragamo|Signorina Misteriosa Body Lotion 200ML|200ML / 6.7OZ</t>
  </si>
  <si>
    <t>8034097959721</t>
  </si>
  <si>
    <t>Signorina Misteriosa EDP 100ML</t>
  </si>
  <si>
    <t>Salvatore Ferragamo|Signorina Misteriosa EDP 100ML|100ML / 3.4OZ</t>
  </si>
  <si>
    <t>8052086379336</t>
  </si>
  <si>
    <t>Signorina Misteriosa EDP 100ML + EDP 10ML + Body Lotion 50ML</t>
  </si>
  <si>
    <t>Salvatore Ferragamo|Signorina Misteriosa EDP 100ML + EDP 10ML + Body Lotion 50ML|</t>
  </si>
  <si>
    <t>8034097959707</t>
  </si>
  <si>
    <t>Signorina Misteriosa EDP 30ML</t>
  </si>
  <si>
    <t>Salvatore Ferragamo|Signorina Misteriosa EDP 30ML|30ML / 1OZ</t>
  </si>
  <si>
    <t>8034097959714</t>
  </si>
  <si>
    <t>Signorina Misteriosa EDP 50ML</t>
  </si>
  <si>
    <t>Salvatore Ferragamo|Signorina Misteriosa EDP 50ML|50ML / 1.7OZ</t>
  </si>
  <si>
    <t>8052086379329</t>
  </si>
  <si>
    <t>Signorina Misteriosa EDP 50ML + Body Lotion 50ML + Shower Gel 50ML</t>
  </si>
  <si>
    <t>Salvatore Ferragamo|Signorina Misteriosa EDP 50ML + Body Lotion 50ML + Shower Gel 50ML|</t>
  </si>
  <si>
    <t>8052086377257</t>
  </si>
  <si>
    <t>Signorina Ribelle Bath &amp; Shower Gel 200ML</t>
  </si>
  <si>
    <t>Salvatore Ferragamo|Signorina Ribelle Bath &amp; Shower Gel 200ML|200ML / 6.7OZ</t>
  </si>
  <si>
    <t>8052086377264</t>
  </si>
  <si>
    <t>Signorina Ribelle Body Lotion 200ML</t>
  </si>
  <si>
    <t>Salvatore Ferragamo|Signorina Ribelle Body Lotion 200ML|200ML / 6.7OZ</t>
  </si>
  <si>
    <t>8052086377240</t>
  </si>
  <si>
    <t>Signorina Ribelle EDP 100ML</t>
  </si>
  <si>
    <t>Salvatore Ferragamo|Signorina Ribelle EDP 100ML|100ML / 3.4OZ</t>
  </si>
  <si>
    <t>8052086377301</t>
  </si>
  <si>
    <t>Signorina Ribelle EDP 100ML + EDP 10ML + Body Lotion 50ML</t>
  </si>
  <si>
    <t>Salvatore Ferragamo|Signorina Ribelle EDP 100ML + EDP 10ML + Body Lotion 50ML|</t>
  </si>
  <si>
    <t>8052086377226</t>
  </si>
  <si>
    <t>Signorina Ribelle EDP 30ML</t>
  </si>
  <si>
    <t>Salvatore Ferragamo|Signorina Ribelle EDP 30ML|30ML / 1OZ</t>
  </si>
  <si>
    <t>8052086377233</t>
  </si>
  <si>
    <t>Signorina Ribelle EDP 50ML</t>
  </si>
  <si>
    <t>Salvatore Ferragamo|Signorina Ribelle EDP 50ML|50ML / 1.7OZ</t>
  </si>
  <si>
    <t>8052086377271</t>
  </si>
  <si>
    <t>Signorina Ribelle Hair Mist 30ML</t>
  </si>
  <si>
    <t>Salvatore Ferragamo|Signorina Ribelle Hair Mist 30ML|30ML / 1OZ</t>
  </si>
  <si>
    <t>8052086372092</t>
  </si>
  <si>
    <t>Uomo After Shave Balm 100ML</t>
  </si>
  <si>
    <t>Salvatore Ferragamo|Uomo After Shave Balm 100ML|100ML / 3.4OZ</t>
  </si>
  <si>
    <t>8052086372085</t>
  </si>
  <si>
    <t>Uomo After Shave Lotion 100ML</t>
  </si>
  <si>
    <t>Salvatore Ferragamo|Uomo After Shave Lotion 100ML|100ML / 3.4OZ</t>
  </si>
  <si>
    <t>8052086372993</t>
  </si>
  <si>
    <t>Uomo Casual Life After Shave Lotion 100ML</t>
  </si>
  <si>
    <t>Salvatore Ferragamo|Uomo Casual Life After Shave Lotion 100ML|100ML / 3.4OZ</t>
  </si>
  <si>
    <t>8052086372955</t>
  </si>
  <si>
    <t>Uomo Casual Life EDT  30ML</t>
  </si>
  <si>
    <t>Salvatore Ferragamo|Uomo Casual Life EDT  30ML|30ML / 1OZ</t>
  </si>
  <si>
    <t>8052086372962</t>
  </si>
  <si>
    <t>Uomo Casual Life EDT  50ML</t>
  </si>
  <si>
    <t>Salvatore Ferragamo|Uomo Casual Life EDT  50ML|50ML / 1.7OZ</t>
  </si>
  <si>
    <t>8052086372979</t>
  </si>
  <si>
    <t>Uomo Casual Life EDT 100ML</t>
  </si>
  <si>
    <t>Salvatore Ferragamo|Uomo Casual Life EDT 100ML|100ML / 3.4OZ</t>
  </si>
  <si>
    <t>8052086371804</t>
  </si>
  <si>
    <t>Salvatore Ferragamo|Uomo EDT 100ML|100ML / 3.4OZ</t>
  </si>
  <si>
    <t>8052086371781</t>
  </si>
  <si>
    <t>Uomo EDT 30ML</t>
  </si>
  <si>
    <t>Salvatore Ferragamo|Uomo EDT 30ML|30ML / 1OZ</t>
  </si>
  <si>
    <t>8052086371798</t>
  </si>
  <si>
    <t>Uomo EDT 50ML</t>
  </si>
  <si>
    <t>Salvatore Ferragamo|Uomo EDT 50ML|50ML / 1.7OZ</t>
  </si>
  <si>
    <t>8052086372177</t>
  </si>
  <si>
    <t>Uomo EDT Mini 5ML</t>
  </si>
  <si>
    <t>Salvatore Ferragamo|Uomo EDT Mini 5ML|5ML / 0.16OZ</t>
  </si>
  <si>
    <t>8052086372122</t>
  </si>
  <si>
    <t>Uomo Shampoo &amp; Shower Gel 200ML</t>
  </si>
  <si>
    <t>Salvatore Ferragamo|Uomo Shampoo &amp; Shower Gel 200ML|200ML / 6.7OZ</t>
  </si>
  <si>
    <t>8052086374843</t>
  </si>
  <si>
    <t>Uomo Signature  EDP 100ML</t>
  </si>
  <si>
    <t>Salvatore Ferragamo|Uomo Signature  EDP 100ML|100ML / 3.4OZ</t>
  </si>
  <si>
    <t>8052086374829</t>
  </si>
  <si>
    <t>Uomo Signature EDP 30ML</t>
  </si>
  <si>
    <t>Salvatore Ferragamo|Uomo Signature EDP 30ML|30ML / 1OZ</t>
  </si>
  <si>
    <t>8052086374836</t>
  </si>
  <si>
    <t>Uomo Signature EDP 50ML</t>
  </si>
  <si>
    <t>Salvatore Ferragamo|Uomo Signature EDP 50ML|50ML / 1.7OZ</t>
  </si>
  <si>
    <t>8052086374850</t>
  </si>
  <si>
    <t>Uomo Signature Shower Gel 200ML</t>
  </si>
  <si>
    <t>Salvatore Ferragamo|Uomo Signature Shower Gel 200ML|200ML / 6.7OZ</t>
  </si>
  <si>
    <t>3700358123501</t>
  </si>
  <si>
    <t>Serge Lutens</t>
  </si>
  <si>
    <t>Bapteme du Feu EDP 50ML</t>
  </si>
  <si>
    <t>Serge Lutens|Bapteme du Feu EDP 50ML|50ML / 1.7OZ</t>
  </si>
  <si>
    <t>3700358123341</t>
  </si>
  <si>
    <t>Dent de Lait EDP 50ML</t>
  </si>
  <si>
    <t>Serge Lutens|Dent de Lait EDP 50ML|50ML / 1.7OZ</t>
  </si>
  <si>
    <t>3473311962003</t>
  </si>
  <si>
    <t>Sisley</t>
  </si>
  <si>
    <t>Eau du Soir EDP 100ML</t>
  </si>
  <si>
    <t>Sisley|Eau du Soir EDP 100ML|100ML / 3.4OZ</t>
  </si>
  <si>
    <t>3473311985002</t>
  </si>
  <si>
    <t>Izia EDP 100ML</t>
  </si>
  <si>
    <t>Sisley|Izia EDP 100ML|100ML / 3.4OZ</t>
  </si>
  <si>
    <t>3473311985309</t>
  </si>
  <si>
    <t>Izia EDP 30ML</t>
  </si>
  <si>
    <t>Sisley|Izia EDP 30ML|30ML / 1OZ</t>
  </si>
  <si>
    <t>3473311985507</t>
  </si>
  <si>
    <t>Izia EDP 50ML</t>
  </si>
  <si>
    <t>Sisley|Izia EDP 50ML|50ML / 1.7OZ</t>
  </si>
  <si>
    <t>3473311963109</t>
  </si>
  <si>
    <t>Soir d'Orient EDP 100ML</t>
  </si>
  <si>
    <t>Sisley|Soir d'Orient EDP 100ML|100ML / 3.4OZ</t>
  </si>
  <si>
    <t>3473311963307</t>
  </si>
  <si>
    <t>Soir d'Orient EDP 30ML</t>
  </si>
  <si>
    <t>Sisley|Soir d'Orient EDP 30ML|30ML / 1OZ</t>
  </si>
  <si>
    <t>3473311963208</t>
  </si>
  <si>
    <t>Soir d'Orient EDP 50ML</t>
  </si>
  <si>
    <t>Sisley|Soir d'Orient EDP 50ML|50ML / 1.7OZ</t>
  </si>
  <si>
    <t>3473311980021</t>
  </si>
  <si>
    <t>Soir de Lune EDP 100ML</t>
  </si>
  <si>
    <t>Sisley|Soir de Lune EDP 100ML|100ML / 3.4OZ</t>
  </si>
  <si>
    <t>3473311980007</t>
  </si>
  <si>
    <t>Soir de Lune EDP 30ML</t>
  </si>
  <si>
    <t>Sisley|Soir de Lune EDP 30ML|30ML / 1OZ</t>
  </si>
  <si>
    <t>3473311980014</t>
  </si>
  <si>
    <t>Soir de Lune EDP 50ML</t>
  </si>
  <si>
    <t>Sisley|Soir de Lune EDP 50ML|50ML / 1.7OZ</t>
  </si>
  <si>
    <t>3386460038201</t>
  </si>
  <si>
    <t>St Dupont</t>
  </si>
  <si>
    <t>58 Montaigne EDT 100ML</t>
  </si>
  <si>
    <t>St Dupont|58 Montaigne EDT 100ML|100ML / 3.4OZ</t>
  </si>
  <si>
    <t>3386460038232</t>
  </si>
  <si>
    <t>58 Montaigne EDT Tester 100ML</t>
  </si>
  <si>
    <t>St Dupont|58 Montaigne EDT Tester 100ML|100ML / 3.4OZ</t>
  </si>
  <si>
    <t>3386460089012</t>
  </si>
  <si>
    <t>Be Exceptional EDT 50ML</t>
  </si>
  <si>
    <t>St Dupont|Be Exceptional EDT 50ML|50ML / 1.7OZ</t>
  </si>
  <si>
    <t>3386460089029</t>
  </si>
  <si>
    <t>Be Exceptional EDT Tester 100ML</t>
  </si>
  <si>
    <t>St Dupont|Be Exceptional EDT Tester 100ML|100ML / 3.4OZ</t>
  </si>
  <si>
    <t>3386460101295</t>
  </si>
  <si>
    <t>Be Exceptional Gold EDP 100ML</t>
  </si>
  <si>
    <t>St Dupont|Be Exceptional Gold EDP 100ML|100ML / 3.4OZ</t>
  </si>
  <si>
    <t>3386460101301</t>
  </si>
  <si>
    <t>Be Exceptional Gold EDP 50ML</t>
  </si>
  <si>
    <t>St Dupont|Be Exceptional Gold EDP 50ML|50ML / 1.7OZ</t>
  </si>
  <si>
    <t>3386460101318</t>
  </si>
  <si>
    <t>Be Exceptional Gold EDP Tester 100ML</t>
  </si>
  <si>
    <t>St Dupont|Be Exceptional Gold EDP Tester 100ML|100ML / 3.4OZ</t>
  </si>
  <si>
    <t>3386461106527</t>
  </si>
  <si>
    <t>St Dupont|Classic EDP 100ML|100ML / 3.4OZ</t>
  </si>
  <si>
    <t>3386461106589</t>
  </si>
  <si>
    <t>Classic EDP Tester 100ML</t>
  </si>
  <si>
    <t>St Dupont|Classic EDP Tester 100ML|100ML / 3.4OZ</t>
  </si>
  <si>
    <t>3386460118101</t>
  </si>
  <si>
    <t>Collection Golden Wood EDP 100ML</t>
  </si>
  <si>
    <t>St Dupont|Collection Golden Wood EDP 100ML|100ML / 3.4OZ</t>
  </si>
  <si>
    <t>3386460118668</t>
  </si>
  <si>
    <t>Collection Golden Wood EDP Tester 100ML</t>
  </si>
  <si>
    <t>St Dupont|Collection Golden Wood EDP Tester 100ML|100ML / 3.4OZ</t>
  </si>
  <si>
    <t>3386460083249</t>
  </si>
  <si>
    <t>Collection Noble Wood EDP 100ML</t>
  </si>
  <si>
    <t>St Dupont|Collection Noble Wood EDP 100ML|100ML / 3.4OZ</t>
  </si>
  <si>
    <t>3386460083263</t>
  </si>
  <si>
    <t>Collection Noble Wood EDP Tester 100ML</t>
  </si>
  <si>
    <t>St Dupont|Collection Noble Wood EDP Tester 100ML|100ML / 3.4OZ</t>
  </si>
  <si>
    <t>3386460083157</t>
  </si>
  <si>
    <t>Collection Oud &amp; Rose EDP 100ML</t>
  </si>
  <si>
    <t>St Dupont|Collection Oud &amp; Rose EDP 100ML|100ML / 3.4OZ</t>
  </si>
  <si>
    <t>3386460083157-T</t>
  </si>
  <si>
    <t>Collection Oud &amp; Rose EDP Tester 100ML</t>
  </si>
  <si>
    <t>St Dupont|Collection Oud &amp; Rose EDP Tester 100ML|100ML / 3.4OZ</t>
  </si>
  <si>
    <t>3386460104630</t>
  </si>
  <si>
    <t>Collection Perfect Tobacco EDP 100ML</t>
  </si>
  <si>
    <t>St Dupont|Collection Perfect Tobacco EDP 100ML|100ML / 3.4OZ</t>
  </si>
  <si>
    <t>3386460104630-T</t>
  </si>
  <si>
    <t>Collection Perfect Tobacco EDP Tester 100ML</t>
  </si>
  <si>
    <t>St Dupont|Collection Perfect Tobacco EDP Tester 100ML|100ML / 3.4OZ</t>
  </si>
  <si>
    <t>3386460107556</t>
  </si>
  <si>
    <t>Collection Pure Bloom EDP 100ML</t>
  </si>
  <si>
    <t>St Dupont|Collection Pure Bloom EDP 100ML|100ML / 3.4OZ</t>
  </si>
  <si>
    <t>3386460107563</t>
  </si>
  <si>
    <t>Collection Pure Bloom EDP Tester 100ML</t>
  </si>
  <si>
    <t>St Dupont|Collection Pure Bloom EDP Tester 100ML|100ML / 3.4OZ</t>
  </si>
  <si>
    <t>3386460078481</t>
  </si>
  <si>
    <t>Collection Royal Amber EDP 100ML</t>
  </si>
  <si>
    <t>St Dupont|Collection Royal Amber EDP 100ML|100ML / 3.4OZ</t>
  </si>
  <si>
    <t>3386460078481-T</t>
  </si>
  <si>
    <t>Collection Royal Amber EDP Tester 100ML</t>
  </si>
  <si>
    <t>St Dupont|Collection Royal Amber EDP Tester 100ML|100ML / 3.4OZ</t>
  </si>
  <si>
    <t>3386461011142</t>
  </si>
  <si>
    <t>Essence Pure EDP 100ML</t>
  </si>
  <si>
    <t>St Dupont|Essence Pure EDP 100ML|100ML / 3.4OZ</t>
  </si>
  <si>
    <t>3386461011173</t>
  </si>
  <si>
    <t>Essence Pure EDP Tester 100ML</t>
  </si>
  <si>
    <t>St Dupont|Essence Pure EDP Tester 100ML|100ML / 3.4OZ</t>
  </si>
  <si>
    <t>3386461011203</t>
  </si>
  <si>
    <t>Essence Pure EDT 100ML</t>
  </si>
  <si>
    <t>St Dupont|Essence Pure EDT 100ML|100ML / 3.4OZ</t>
  </si>
  <si>
    <t>3386461011241</t>
  </si>
  <si>
    <t>Essence Pure EDT Tester 100ML</t>
  </si>
  <si>
    <t>St Dupont|Essence Pure EDT Tester 100ML|100ML / 3.4OZ</t>
  </si>
  <si>
    <t>3274870103667</t>
  </si>
  <si>
    <t>Tartine Et Chocolat</t>
  </si>
  <si>
    <t>Ptisenbon EDT 100ML</t>
  </si>
  <si>
    <t>Tartine Et Chocolat|Ptisenbon EDT 100ML|100ML / 3.4OZ</t>
  </si>
  <si>
    <t>3355992000260</t>
  </si>
  <si>
    <t>Ted Lapidus</t>
  </si>
  <si>
    <t>Lapidus pour Homme EDT 100ML</t>
  </si>
  <si>
    <t>Ted Lapidus|Lapidus pour Homme EDT 100ML|100ML / 3.4OZ</t>
  </si>
  <si>
    <t>6291100177752</t>
  </si>
  <si>
    <t>The Spirit Of Dubai</t>
  </si>
  <si>
    <t>Aamal EDP 90ML</t>
  </si>
  <si>
    <t>The Spirit Of Dubai|Aamal EDP 90ML|90ML / 3.04Z</t>
  </si>
  <si>
    <t>6291100178186</t>
  </si>
  <si>
    <t>Abjar EDP 90ML</t>
  </si>
  <si>
    <t>The Spirit Of Dubai|Abjar EDP 90ML|90ML / 3.04Z</t>
  </si>
  <si>
    <t>6291100174034</t>
  </si>
  <si>
    <t>Abraj EDP 50ML</t>
  </si>
  <si>
    <t>The Spirit Of Dubai|Abraj EDP 50ML|50ML / 1.7OZ</t>
  </si>
  <si>
    <t>6291100174096</t>
  </si>
  <si>
    <t>Bahar EDP 50ML</t>
  </si>
  <si>
    <t>The Spirit Of Dubai|Bahar EDP 50ML|50ML / 1.7OZ</t>
  </si>
  <si>
    <t>6291100177738</t>
  </si>
  <si>
    <t>Baz EDP 90ML</t>
  </si>
  <si>
    <t>The Spirit Of Dubai|Baz EDP 90ML|90ML / 3.04Z</t>
  </si>
  <si>
    <t>6291100177707</t>
  </si>
  <si>
    <t>Diwan EDP 90ML</t>
  </si>
  <si>
    <t>The Spirit Of Dubai|Diwan EDP 90ML|90ML / 3.04Z</t>
  </si>
  <si>
    <t>6291100177745</t>
  </si>
  <si>
    <t>Durra EDP 90ML</t>
  </si>
  <si>
    <t>The Spirit Of Dubai|Durra EDP 90ML|90ML / 3.04Z</t>
  </si>
  <si>
    <t>6291100176144</t>
  </si>
  <si>
    <t>Fakhama EDP 50ML</t>
  </si>
  <si>
    <t>The Spirit Of Dubai|Fakhama EDP 50ML|50ML / 1.7OZ</t>
  </si>
  <si>
    <t>6291100177714</t>
  </si>
  <si>
    <t>Haibah EDP 90ML</t>
  </si>
  <si>
    <t>The Spirit Of Dubai|Haibah EDP 90ML|90ML / 3.04Z</t>
  </si>
  <si>
    <t>6291100176168</t>
  </si>
  <si>
    <t>Majalis EDP 50ML</t>
  </si>
  <si>
    <t>The Spirit Of Dubai|Majalis EDP 50ML|50ML / 1.7OZ</t>
  </si>
  <si>
    <t>6291100173969</t>
  </si>
  <si>
    <t>Meydan EDP 50ML</t>
  </si>
  <si>
    <t>The Spirit Of Dubai|Meydan EDP 50ML|50ML / 1.7OZ</t>
  </si>
  <si>
    <t>6291100177721</t>
  </si>
  <si>
    <t>Narjesi EDP 90ML</t>
  </si>
  <si>
    <t>The Spirit Of Dubai|Narjesi EDP 90ML|90ML / 3.04Z</t>
  </si>
  <si>
    <t>6291100174065</t>
  </si>
  <si>
    <t>Oud EDP 50ML</t>
  </si>
  <si>
    <t>The Spirit Of Dubai|Oud EDP 50ML|50ML / 1.7OZ</t>
  </si>
  <si>
    <t>6291100174010</t>
  </si>
  <si>
    <t>Rimal EDP 50ML</t>
  </si>
  <si>
    <t>The Spirit Of Dubai|Rimal EDP 50ML|50ML / 1.7OZ</t>
  </si>
  <si>
    <t>6291100176809</t>
  </si>
  <si>
    <t>Turath EDP 50ML</t>
  </si>
  <si>
    <t>The Spirit Of Dubai|Turath EDP 50ML|50ML / 1.7OZ</t>
  </si>
  <si>
    <t>644221877067</t>
  </si>
  <si>
    <t>Thierry Mugler</t>
  </si>
  <si>
    <t>Alien EDP 0.3ML</t>
  </si>
  <si>
    <t>0.3ML / 0.010OZ</t>
  </si>
  <si>
    <t>Thierry Mugler|Alien EDP 0.3ML|0.3ML / 0.010OZ</t>
  </si>
  <si>
    <t>3439600048421</t>
  </si>
  <si>
    <t>Alien Man Mirage EDT 100ML</t>
  </si>
  <si>
    <t>Thierry Mugler|Alien Man Mirage EDT 100ML|100ML / 3.4OZ</t>
  </si>
  <si>
    <t>3439600048414</t>
  </si>
  <si>
    <t>Alien Mirage EDT 60ML</t>
  </si>
  <si>
    <t>Thierry Mugler|Alien Mirage EDT 60ML|60ML / 2OZ</t>
  </si>
  <si>
    <t>3439600040920</t>
  </si>
  <si>
    <t>Angel 2019 EDT 50ML</t>
  </si>
  <si>
    <t>Thierry Mugler|Angel 2019 EDT 50ML|50ML / 1.7OZ</t>
  </si>
  <si>
    <t>3439600030495</t>
  </si>
  <si>
    <t>Aura EDT 50ML</t>
  </si>
  <si>
    <t>Thierry Mugler|Aura EDT 50ML|50ML / 1.7OZ</t>
  </si>
  <si>
    <t>3439600029857</t>
  </si>
  <si>
    <t>Mugler Cologne Take Me Out EDT 100ML</t>
  </si>
  <si>
    <t>Thierry Mugler|Mugler Cologne Take Me Out EDT 100ML|100ML / 3.4OZ</t>
  </si>
  <si>
    <t>5060412110549</t>
  </si>
  <si>
    <t>Thomas Kosmala Paris</t>
  </si>
  <si>
    <t>A Never Ending Love EDP 100ML</t>
  </si>
  <si>
    <t>Thomas Kosmala Paris|A Never Ending Love EDP 100ML|100ML / 3.4OZ</t>
  </si>
  <si>
    <t>5060412110518</t>
  </si>
  <si>
    <t>Arabian Passion EDP 100ML</t>
  </si>
  <si>
    <t>Thomas Kosmala Paris|Arabian Passion EDP 100ML|100ML / 3.4OZ</t>
  </si>
  <si>
    <t>5060412110563</t>
  </si>
  <si>
    <t>Bliss In Paradise EDP 100ML EDP</t>
  </si>
  <si>
    <t>Thomas Kosmala Paris|Bliss In Paradise EDP 100ML EDP|100ML / 3.4OZ</t>
  </si>
  <si>
    <t>5060412110525</t>
  </si>
  <si>
    <t>Light Of Grance EDP 100ML</t>
  </si>
  <si>
    <t>Thomas Kosmala Paris|Light Of Grance EDP 100ML|100ML / 3.4OZ</t>
  </si>
  <si>
    <t>5060412110617</t>
  </si>
  <si>
    <t>Musk Otone EDP 100ML</t>
  </si>
  <si>
    <t>Thomas Kosmala Paris|Musk Otone EDP 100ML|100ML / 3.4OZ</t>
  </si>
  <si>
    <t>5060412110198</t>
  </si>
  <si>
    <t>No:04 Après L'amour EDP 250ML</t>
  </si>
  <si>
    <t>Thomas Kosmala Paris|No:04 Après L'amour EDP 250ML|250ML / 8.45OZ</t>
  </si>
  <si>
    <t>5060412110396</t>
  </si>
  <si>
    <t>No:09 Bukhoor Elixir 250ML</t>
  </si>
  <si>
    <t>Thomas Kosmala Paris|No:09 Bukhoor Elixir 250ML|250ML / 8.45OZ</t>
  </si>
  <si>
    <t>5060412110204</t>
  </si>
  <si>
    <t>No:1 Tonic Blanc EDP 100ML</t>
  </si>
  <si>
    <t>Thomas Kosmala Paris|No:1 Tonic Blanc EDP 100ML|100ML / 3.4OZ</t>
  </si>
  <si>
    <t>5060412110440</t>
  </si>
  <si>
    <t>No:10 Desire Du Coeur EDP 100ML</t>
  </si>
  <si>
    <t>Thomas Kosmala Paris|No:10 Desire Du Coeur EDP 100ML|100ML / 3.4OZ</t>
  </si>
  <si>
    <t>5060412110457</t>
  </si>
  <si>
    <t>No:10 Desire Du Coeur EDP 250ML</t>
  </si>
  <si>
    <t>Thomas Kosmala Paris|No:10 Desire Du Coeur EDP 250ML|250ML / 8.45OZ</t>
  </si>
  <si>
    <t>5060412110211</t>
  </si>
  <si>
    <t>No:2 Seve Nouvelle EDP 100ML</t>
  </si>
  <si>
    <t>Thomas Kosmala Paris|No:2 Seve Nouvelle EDP 100ML|100ML / 3.4OZ</t>
  </si>
  <si>
    <t> 5060412110228</t>
  </si>
  <si>
    <t>No:3 Crepuscule Arden EDP 100ML</t>
  </si>
  <si>
    <t>Thomas Kosmala Paris|No:3 Crepuscule Arden EDP 100ML|100ML / 3.4OZ</t>
  </si>
  <si>
    <t>5060412110235</t>
  </si>
  <si>
    <t>No:4 Apres L'amour EDP 100ML</t>
  </si>
  <si>
    <t>Thomas Kosmala Paris|No:4 Apres L'amour EDP 100ML|100ML / 3.4OZ</t>
  </si>
  <si>
    <t>5060412110242</t>
  </si>
  <si>
    <t>No:5 Frenesie EDP 100ML</t>
  </si>
  <si>
    <t>Thomas Kosmala Paris|No:5 Frenesie EDP 100ML|100ML / 3.4OZ</t>
  </si>
  <si>
    <t>5060412110259</t>
  </si>
  <si>
    <t>No:6 Brume Radieuse EDP 100ML</t>
  </si>
  <si>
    <t>Thomas Kosmala Paris|No:6 Brume Radieuse EDP 100ML|100ML / 3.4OZ</t>
  </si>
  <si>
    <t>5060412110266</t>
  </si>
  <si>
    <t>No:7 Le Sel De La Terre EDP 100ML</t>
  </si>
  <si>
    <t>Thomas Kosmala Paris|No:7 Le Sel De La Terre EDP 100ML|100ML / 3.4OZ</t>
  </si>
  <si>
    <t>5060412110273</t>
  </si>
  <si>
    <t>No:8 Tonic Vert EDP 100ML</t>
  </si>
  <si>
    <t>Thomas Kosmala Paris|No:8 Tonic Vert EDP 100ML|100ML / 3.4OZ</t>
  </si>
  <si>
    <t>5060412110181</t>
  </si>
  <si>
    <t>No:9 Bukhour EDP 100ML</t>
  </si>
  <si>
    <t>Thomas Kosmala Paris|No:9 Bukhour EDP 100ML|100ML / 3.4OZ</t>
  </si>
  <si>
    <t>5060412110532</t>
  </si>
  <si>
    <t>Song In The Winds EDP 100ML</t>
  </si>
  <si>
    <t>Thomas Kosmala Paris|Song In The Winds EDP 100ML|100ML / 3.4OZ</t>
  </si>
  <si>
    <t>3614227728820</t>
  </si>
  <si>
    <t>Tiffany</t>
  </si>
  <si>
    <t>Tiffany &amp; Love Man EDT 50ML</t>
  </si>
  <si>
    <t>Tiffany|Tiffany &amp; Love Man EDT 50ML|50ML / 1.7OZ</t>
  </si>
  <si>
    <t>3614227728783</t>
  </si>
  <si>
    <t>Tiffany &amp; Love Man EDT 90ML</t>
  </si>
  <si>
    <t>Tiffany|Tiffany &amp; Love Man EDT 90ML|90ML / 3.04Z</t>
  </si>
  <si>
    <t>3614227728622</t>
  </si>
  <si>
    <t>Tiffany &amp; Love Woman EDP 50ML</t>
  </si>
  <si>
    <t>Tiffany|Tiffany &amp; Love Woman EDP 50ML|50ML / 1.7OZ</t>
  </si>
  <si>
    <t>3614227728547</t>
  </si>
  <si>
    <t>Tiffany &amp; Love Woman EDP 90ML</t>
  </si>
  <si>
    <t>Tiffany|Tiffany &amp; Love Woman EDP 90ML|90ML / 3.04Z</t>
  </si>
  <si>
    <t>3614222402237</t>
  </si>
  <si>
    <t>Tiffany Body Cream 150ML</t>
  </si>
  <si>
    <t>Tiffany|Tiffany Body Cream 150ML|150ML / 5OZ</t>
  </si>
  <si>
    <t>3614222402152</t>
  </si>
  <si>
    <t>Tiffany Body Lotion 200ML</t>
  </si>
  <si>
    <t>Tiffany|Tiffany Body Lotion 200ML|200ML / 6.7OZ</t>
  </si>
  <si>
    <t>3614222401919</t>
  </si>
  <si>
    <t>Tiffany EDP 30ML</t>
  </si>
  <si>
    <t>Tiffany|Tiffany EDP 30ML|30ML / 1OZ</t>
  </si>
  <si>
    <t>3614222401995</t>
  </si>
  <si>
    <t>Tiffany EDP 50ML</t>
  </si>
  <si>
    <t>Tiffany|Tiffany EDP 50ML|50ML / 1.7OZ</t>
  </si>
  <si>
    <t>3614222402077</t>
  </si>
  <si>
    <t>Tiffany EDP 75ML</t>
  </si>
  <si>
    <t>Tiffany|Tiffany EDP 75ML|75ML / 2.5OZ</t>
  </si>
  <si>
    <t>3614226940377</t>
  </si>
  <si>
    <t>Tiffany Intense EDP 30ML</t>
  </si>
  <si>
    <t>Tiffany|Tiffany Intense EDP 30ML|30ML / 1OZ</t>
  </si>
  <si>
    <t>3614226940452</t>
  </si>
  <si>
    <t>Tiffany Intense EDP 50ML</t>
  </si>
  <si>
    <t>Tiffany|Tiffany Intense EDP 50ML|50ML / 1.7OZ</t>
  </si>
  <si>
    <t>3614226940490</t>
  </si>
  <si>
    <t>Tiffany Intense EDP 75ML</t>
  </si>
  <si>
    <t>Tiffany|Tiffany Intense EDP 75ML|75ML / 2.5OZ</t>
  </si>
  <si>
    <t>3614226969507</t>
  </si>
  <si>
    <t>Tiffany Sheer EDT 30ML</t>
  </si>
  <si>
    <t>Tiffany|Tiffany Sheer EDT 30ML|30ML / 1OZ</t>
  </si>
  <si>
    <t>3614226969316</t>
  </si>
  <si>
    <t>Tiffany Sheer EDT 50ML</t>
  </si>
  <si>
    <t>Tiffany|Tiffany Sheer EDT 50ML|50ML / 1.7OZ</t>
  </si>
  <si>
    <t>3614226969613</t>
  </si>
  <si>
    <t>Tiffany Sheer EDT 75ML</t>
  </si>
  <si>
    <t>Tiffany|Tiffany Sheer EDT 75ML|75ML / 2.5OZ</t>
  </si>
  <si>
    <t>3614222402312</t>
  </si>
  <si>
    <t>Tiffany Shower Gel 200ML</t>
  </si>
  <si>
    <t>Tiffany|Tiffany Shower Gel 200ML|200ML / 6.7OZ</t>
  </si>
  <si>
    <t>8016741612558</t>
  </si>
  <si>
    <t>Tiziana Terenzi</t>
  </si>
  <si>
    <t>Afrodite Extrait Parfum 100ML</t>
  </si>
  <si>
    <t>Tiziana Terenzi|Afrodite Extrait Parfum 100ML|100ML / 3.4OZ</t>
  </si>
  <si>
    <t>8016741942556</t>
  </si>
  <si>
    <t>Afrodite Mini Extrait Parfum 1.5ML</t>
  </si>
  <si>
    <t>1.5ML / 0.05OZ</t>
  </si>
  <si>
    <t>Tiziana Terenzi|Afrodite Mini Extrait Parfum 1.5ML|1.5ML / 0.05OZ</t>
  </si>
  <si>
    <t>8016741422485</t>
  </si>
  <si>
    <t>Al Contrario Mini Extrait Parfum 1.5ML</t>
  </si>
  <si>
    <t>Tiziana Terenzi|Al Contrario Mini Extrait Parfum 1.5ML|1.5ML / 0.05OZ</t>
  </si>
  <si>
    <t>8016741082481</t>
  </si>
  <si>
    <t>Alcontrario Extrait Parfum 100ML</t>
  </si>
  <si>
    <t>Tiziana Terenzi|Alcontrario Extrait Parfum 100ML|100ML / 3.4OZ</t>
  </si>
  <si>
    <t>8016741632433</t>
  </si>
  <si>
    <t>Andromeda Extrait Parfum 100ML</t>
  </si>
  <si>
    <t>Tiziana Terenzi|Andromeda Extrait Parfum 100ML|100ML / 3.4OZ</t>
  </si>
  <si>
    <t>8016741752445</t>
  </si>
  <si>
    <t>Andromeda Mini Extrait Parfum 1.5ML</t>
  </si>
  <si>
    <t>Tiziana Terenzi|Andromeda Mini Extrait Parfum 1.5ML|1.5ML / 0.05OZ</t>
  </si>
  <si>
    <t>8016741992384</t>
  </si>
  <si>
    <t>Arethusa Extrait Parfum 100ML</t>
  </si>
  <si>
    <t>Tiziana Terenzi|Arethusa Extrait Parfum 100ML|100ML / 3.4OZ</t>
  </si>
  <si>
    <t>8016741652394</t>
  </si>
  <si>
    <t>Arethusa Mini Extrait Parfum 1.5ML</t>
  </si>
  <si>
    <t>Tiziana Terenzi|Arethusa Mini Extrait Parfum 1.5ML|1.5ML / 0.05OZ</t>
  </si>
  <si>
    <t>8016741872587</t>
  </si>
  <si>
    <t>Arrakis Extrait Parfum 100ML</t>
  </si>
  <si>
    <t>Tiziana Terenzi|Arrakis Extrait Parfum 100ML|100ML / 3.4OZ</t>
  </si>
  <si>
    <t>8016741912580</t>
  </si>
  <si>
    <t>Arrakis Mini Extrait Parfum 1.5ML</t>
  </si>
  <si>
    <t>Tiziana Terenzi|Arrakis Mini Extrait Parfum 1.5ML|1.5ML / 0.05OZ</t>
  </si>
  <si>
    <t>8016741412608</t>
  </si>
  <si>
    <t>Atlantide Mini Extrait Parfum 1.5ML</t>
  </si>
  <si>
    <t>Tiziana Terenzi|Atlantide Mini Extrait Parfum 1.5ML|1.5ML / 0.05OZ</t>
  </si>
  <si>
    <t>8016741572555</t>
  </si>
  <si>
    <t>Bigia Extrait Parfum 100ML</t>
  </si>
  <si>
    <t>Tiziana Terenzi|Bigia Extrait Parfum 100ML|100ML / 3.4OZ</t>
  </si>
  <si>
    <t>8016741422508</t>
  </si>
  <si>
    <t>Bigia Mini Extrait Parfum 1.5ML</t>
  </si>
  <si>
    <t>Tiziana Terenzi|Bigia Mini Extrait Parfum 1.5ML|1.5ML / 0.05OZ</t>
  </si>
  <si>
    <t>8016741762581</t>
  </si>
  <si>
    <t>Borea Extrait Parfum 100ML</t>
  </si>
  <si>
    <t>Tiziana Terenzi|Borea Extrait Parfum 100ML|100ML / 3.4OZ</t>
  </si>
  <si>
    <t>8016741792588</t>
  </si>
  <si>
    <t>Borea Mini Extrait Parfum 1.5ML</t>
  </si>
  <si>
    <t>Tiziana Terenzi|Borea Mini Extrait Parfum 1.5ML|1.5ML / 0.05OZ</t>
  </si>
  <si>
    <t>8016741582578</t>
  </si>
  <si>
    <t>Caput Mundi Extrait Parfum 100ML</t>
  </si>
  <si>
    <t>Tiziana Terenzi|Caput Mundi Extrait Parfum 100ML|100ML / 3.4OZ</t>
  </si>
  <si>
    <t>8016741692574</t>
  </si>
  <si>
    <t>Caput Mundi Mini Extrait Parfum 1.5ML</t>
  </si>
  <si>
    <t>Tiziana Terenzi|Caput Mundi Mini Extrait Parfum 1.5ML|1.5ML / 0.05OZ</t>
  </si>
  <si>
    <t>8016741842511</t>
  </si>
  <si>
    <t>Cas Extrait Parfum 100ML</t>
  </si>
  <si>
    <t>Tiziana Terenzi|Cas Extrait Parfum 100ML|100ML / 3.4OZ</t>
  </si>
  <si>
    <t>8016741282539</t>
  </si>
  <si>
    <t>Cas Mini Extrait Parfum 1.5ML</t>
  </si>
  <si>
    <t>Tiziana Terenzi|Cas Mini Extrait Parfum 1.5ML|1.5ML / 0.05OZ</t>
  </si>
  <si>
    <t>8016741582554</t>
  </si>
  <si>
    <t>Casanova Extrait Parfum 100ML</t>
  </si>
  <si>
    <t>Tiziana Terenzi|Casanova Extrait Parfum 100ML|100ML / 3.4OZ</t>
  </si>
  <si>
    <t>8016741672392</t>
  </si>
  <si>
    <t>Casanova Mini Extrait Parfum 1.5ML</t>
  </si>
  <si>
    <t>Tiziana Terenzi|Casanova Mini Extrait Parfum 1.5ML|1.5ML / 0.05OZ</t>
  </si>
  <si>
    <t>8016741642432</t>
  </si>
  <si>
    <t>Cassiopea Extrait Parfum 100ML</t>
  </si>
  <si>
    <t>Tiziana Terenzi|Cassiopea Extrait Parfum 100ML|100ML / 3.4OZ</t>
  </si>
  <si>
    <t>8016741762444</t>
  </si>
  <si>
    <t>Cassiopea Mini Extrait Parfum 1.5ML</t>
  </si>
  <si>
    <t>Tiziana Terenzi|Cassiopea Mini Extrait Parfum 1.5ML|1.5ML / 0.05OZ</t>
  </si>
  <si>
    <t>8016741592553</t>
  </si>
  <si>
    <t>Chimaera Extrait Parfum 100ML</t>
  </si>
  <si>
    <t>Tiziana Terenzi|Chimaera Extrait Parfum 100ML|100ML / 3.4OZ</t>
  </si>
  <si>
    <t>8016741682391</t>
  </si>
  <si>
    <t>Chimaera Mini Extrait Parfum 1.5ML</t>
  </si>
  <si>
    <t>Tiziana Terenzi|Chimaera Mini Extrait Parfum 1.5ML|1.5ML / 0.05OZ</t>
  </si>
  <si>
    <t>8016741512605</t>
  </si>
  <si>
    <t>Cubia Mini Extrait Parfum 1.5ML</t>
  </si>
  <si>
    <t>Tiziana Terenzi|Cubia Mini Extrait Parfum 1.5ML|1.5ML / 0.05OZ</t>
  </si>
  <si>
    <t>8016741882517</t>
  </si>
  <si>
    <t>Delox Extrait Parfum 100ML</t>
  </si>
  <si>
    <t>Tiziana Terenzi|Delox Extrait Parfum 100ML|100ML / 3.4OZ</t>
  </si>
  <si>
    <t>8016741082528</t>
  </si>
  <si>
    <t>Delox Mini Extrait Parfum 1.5ML</t>
  </si>
  <si>
    <t>Tiziana Terenzi|Delox Mini Extrait Parfum 1.5ML|1.5ML / 0.05OZ</t>
  </si>
  <si>
    <t>8016741622557</t>
  </si>
  <si>
    <t>Dioniso Extrait Parfum 100ML</t>
  </si>
  <si>
    <t>Tiziana Terenzi|Dioniso Extrait Parfum 100ML|100ML / 3.4OZ</t>
  </si>
  <si>
    <t>8016741952555</t>
  </si>
  <si>
    <t>Dioniso Mini Extrait Parfum 1.5ML</t>
  </si>
  <si>
    <t>Tiziana Terenzi|Dioniso Mini Extrait Parfum 1.5ML|1.5ML / 0.05OZ</t>
  </si>
  <si>
    <t>8016741662430</t>
  </si>
  <si>
    <t>Draco Extrait Parfum 100ML</t>
  </si>
  <si>
    <t>Tiziana Terenzi|Draco Extrait Parfum 100ML|100ML / 3.4OZ</t>
  </si>
  <si>
    <t>8016741782442</t>
  </si>
  <si>
    <t>Draco Mini Extrait Parfum 1.5ML</t>
  </si>
  <si>
    <t>Tiziana Terenzi|Draco Mini Extrait Parfum 1.5ML|1.5ML / 0.05OZ</t>
  </si>
  <si>
    <t>8016741882586</t>
  </si>
  <si>
    <t>Draconis Extrait Parfum 100ML</t>
  </si>
  <si>
    <t>Tiziana Terenzi|Draconis Extrait Parfum 100ML|100ML / 3.4OZ</t>
  </si>
  <si>
    <t>8016741922589</t>
  </si>
  <si>
    <t>Draconis Mini Extrait Parfum 1.5ML</t>
  </si>
  <si>
    <t>Tiziana Terenzi|Draconis Mini Extrait Parfum 1.5ML|1.5ML / 0.05OZ</t>
  </si>
  <si>
    <t>8016741162534</t>
  </si>
  <si>
    <t>Eclix Extrait Parfum 100ML</t>
  </si>
  <si>
    <t>Tiziana Terenzi|Eclix Extrait Parfum 100ML|100ML / 3.4OZ</t>
  </si>
  <si>
    <t>8016741242533</t>
  </si>
  <si>
    <t>Eclix Mini Extrait Parfum 1.5ML</t>
  </si>
  <si>
    <t>Tiziana Terenzi|Eclix Mini Extrait Parfum 1.5ML|1.5ML / 0.05OZ</t>
  </si>
  <si>
    <t>8016741952203</t>
  </si>
  <si>
    <t>Ecstasy Extrait Parfum 100ML</t>
  </si>
  <si>
    <t>Tiziana Terenzi|Ecstasy Extrait Parfum 100ML|100ML / 3.4OZ</t>
  </si>
  <si>
    <t>8016741962325</t>
  </si>
  <si>
    <t>Ecstasy Mini Extrait Parfum 1.5ML</t>
  </si>
  <si>
    <t>Tiziana Terenzi|Ecstasy Mini Extrait Parfum 1.5ML|1.5ML / 0.05OZ</t>
  </si>
  <si>
    <t>8016741132537</t>
  </si>
  <si>
    <t>Foconero Extrait Parfum 100ML</t>
  </si>
  <si>
    <t>Tiziana Terenzi|Foconero Extrait Parfum 100ML|100ML / 3.4OZ</t>
  </si>
  <si>
    <t>8016741222535</t>
  </si>
  <si>
    <t>Foconero Mini Extrait Parfum 1.5ML</t>
  </si>
  <si>
    <t>Tiziana Terenzi|Foconero Mini Extrait Parfum 1.5ML|1.5ML / 0.05OZ</t>
  </si>
  <si>
    <t>8016741972249</t>
  </si>
  <si>
    <t>Gold Rose Oudh Extrait Parfum 100ML</t>
  </si>
  <si>
    <t>Tiziana Terenzi|Gold Rose Oudh Extrait Parfum 100ML|100ML / 3.4OZ</t>
  </si>
  <si>
    <t>8016741972324</t>
  </si>
  <si>
    <t>Gold Rose Oudh Mini Extrait Parfum 1.5ML</t>
  </si>
  <si>
    <t>Tiziana Terenzi|Gold Rose Oudh Mini Extrait Parfum 1.5ML|1.5ML / 0.05OZ</t>
  </si>
  <si>
    <t>8016741602559</t>
  </si>
  <si>
    <t>Gumin Extrait Parfum 100ML</t>
  </si>
  <si>
    <t>Tiziana Terenzi|Gumin Extrait Parfum 100ML|100ML / 3.4OZ</t>
  </si>
  <si>
    <t>8016741412509</t>
  </si>
  <si>
    <t>Gumin Mini Extrait Parfum 1.5ML</t>
  </si>
  <si>
    <t>Tiziana Terenzi|Gumin Mini Extrait Parfum 1.5ML|1.5ML / 0.05OZ</t>
  </si>
  <si>
    <t>8016741972584</t>
  </si>
  <si>
    <t>Hale Bopp Mini Extrait Parfum 1.5ML</t>
  </si>
  <si>
    <t>Tiziana Terenzi|Hale Bopp Mini Extrait Parfum 1.5ML|1.5ML / 0.05OZ</t>
  </si>
  <si>
    <t>8016741032592</t>
  </si>
  <si>
    <t>Halley Mini Extrait Parfum 1.5ML</t>
  </si>
  <si>
    <t>Tiziana Terenzi|Halley Mini Extrait Parfum 1.5ML|1.5ML / 0.05OZ</t>
  </si>
  <si>
    <t>8016741852510</t>
  </si>
  <si>
    <t>Kaff Extrait Parfum 100ML</t>
  </si>
  <si>
    <t>Tiziana Terenzi|Kaff Extrait Parfum 100ML|100ML / 3.4OZ</t>
  </si>
  <si>
    <t>8016741292538</t>
  </si>
  <si>
    <t>Kaff Mini Extrait Parfum 1.5ML</t>
  </si>
  <si>
    <t>Tiziana Terenzi|Kaff Mini Extrait Parfum 1.5ML|1.5ML / 0.05OZ</t>
  </si>
  <si>
    <t>8016741072482</t>
  </si>
  <si>
    <t>Kirke' Extrait Parfum 100ML</t>
  </si>
  <si>
    <t>Tiziana Terenzi|Kirke' Extrait Parfum 100ML|100ML / 3.4OZ</t>
  </si>
  <si>
    <t>8016741432484</t>
  </si>
  <si>
    <t>Kirke' Mini Extrait Parfum 1.5ML</t>
  </si>
  <si>
    <t>Tiziana Terenzi|Kirke' Mini Extrait Parfum 1.5ML|1.5ML / 0.05OZ</t>
  </si>
  <si>
    <t>8016741002397</t>
  </si>
  <si>
    <t>Laudano Nero Extrait Parfum 100ML</t>
  </si>
  <si>
    <t>Tiziana Terenzi|Laudano Nero Extrait Parfum 100ML|100ML / 3.4OZ</t>
  </si>
  <si>
    <t>8016741662393</t>
  </si>
  <si>
    <t>Laudano Nero Mini Extrait Parfum 1.5ML</t>
  </si>
  <si>
    <t>Tiziana Terenzi|Laudano Nero Mini Extrait Parfum 1.5ML|1.5ML / 0.05OZ</t>
  </si>
  <si>
    <t>8016741122323</t>
  </si>
  <si>
    <t>Lillipur Extrait Parfum 100ML</t>
  </si>
  <si>
    <t>Tiziana Terenzi|Lillipur Extrait Parfum 100ML|100ML / 3.4OZ</t>
  </si>
  <si>
    <t>8016741282348</t>
  </si>
  <si>
    <t>Lillipur Mini Extrait Parfum 1.5ML</t>
  </si>
  <si>
    <t>Tiziana Terenzi|Lillipur Mini Extrait Parfum 1.5ML|1.5ML / 0.05OZ</t>
  </si>
  <si>
    <t>8016741562570</t>
  </si>
  <si>
    <t>Lince Extrait Parfum 100ML</t>
  </si>
  <si>
    <t>Tiziana Terenzi|Lince Extrait Parfum 100ML|100ML / 3.4OZ</t>
  </si>
  <si>
    <t>8016741702570</t>
  </si>
  <si>
    <t>Lince Mini Extrait Parfum 1.5ML</t>
  </si>
  <si>
    <t>Tiziana Terenzi|Lince Mini Extrait Parfum 1.5ML|1.5ML / 0.05OZ</t>
  </si>
  <si>
    <t>8016741392603</t>
  </si>
  <si>
    <t>Linea Atlantide Extrait Parfum 100ML</t>
  </si>
  <si>
    <t>Tiziana Terenzi|Linea Atlantide Extrait Parfum 100ML|100ML / 3.4OZ</t>
  </si>
  <si>
    <t>8016741492600</t>
  </si>
  <si>
    <t>Linea Cubia Extrait Parfum 100ML</t>
  </si>
  <si>
    <t>Tiziana Terenzi|Linea Cubia Extrait Parfum 100ML|100ML / 3.4OZ</t>
  </si>
  <si>
    <t>8016741932588</t>
  </si>
  <si>
    <t>Linea Hale Bopp Extrait Parfum 100ML</t>
  </si>
  <si>
    <t>Tiziana Terenzi|Linea Hale Bopp Extrait Parfum 100ML|100ML / 3.4OZ</t>
  </si>
  <si>
    <t>8016741992582</t>
  </si>
  <si>
    <t>Linea Halley Extrait Parfum 100ML</t>
  </si>
  <si>
    <t>Tiziana Terenzi|Linea Halley Extrait Parfum 100ML|100ML / 3.4OZ</t>
  </si>
  <si>
    <t>8016741432606</t>
  </si>
  <si>
    <t>Linea Orza Extrait Parfum 100ML</t>
  </si>
  <si>
    <t>Tiziana Terenzi|Linea Orza Extrait Parfum 100ML|100ML / 3.4OZ</t>
  </si>
  <si>
    <t>8016741482601</t>
  </si>
  <si>
    <t>Linea Poggia Extrait Parfum 100ML</t>
  </si>
  <si>
    <t>Tiziana Terenzi|Linea Poggia Extrait Parfum 100ML|100ML / 3.4OZ</t>
  </si>
  <si>
    <t>8016741502606</t>
  </si>
  <si>
    <t>Linea Telea Extrait Parfum 100ML</t>
  </si>
  <si>
    <t>Tiziana Terenzi|Linea Telea Extrait Parfum 100ML|100ML / 3.4OZ</t>
  </si>
  <si>
    <t>8016741942587</t>
  </si>
  <si>
    <t>Linea Tempel Extrait Parfum 100ML</t>
  </si>
  <si>
    <t>Tiziana Terenzi|Linea Tempel Extrait Parfum 100ML|100ML / 3.4OZ</t>
  </si>
  <si>
    <t>8016741002595</t>
  </si>
  <si>
    <t>Linea Wirtanen Extrait Parfum 100ML</t>
  </si>
  <si>
    <t>Tiziana Terenzi|Linea Wirtanen Extrait Parfum 100ML|100ML / 3.4OZ</t>
  </si>
  <si>
    <t>8016741132322</t>
  </si>
  <si>
    <t>Maremma Extrait Parfum 100ML</t>
  </si>
  <si>
    <t>Tiziana Terenzi|Maremma Extrait Parfum 100ML|100ML / 3.4OZ</t>
  </si>
  <si>
    <t>8016741292347</t>
  </si>
  <si>
    <t>Maremma Mini Extrait Parfum 1.5ML</t>
  </si>
  <si>
    <t>Tiziana Terenzi|Maremma Mini Extrait Parfum 1.5ML|1.5ML / 0.05OZ</t>
  </si>
  <si>
    <t>8016741632556</t>
  </si>
  <si>
    <t>Mirach Extrait Parfum 100ML</t>
  </si>
  <si>
    <t>Tiziana Terenzi|Mirach Extrait Parfum 100ML|100ML / 3.4OZ</t>
  </si>
  <si>
    <t>8016741962554</t>
  </si>
  <si>
    <t>Mirach Mini Extrait Parfum 1.5ML</t>
  </si>
  <si>
    <t>Tiziana Terenzi|Mirach Mini Extrait Parfum 1.5ML|1.5ML / 0.05OZ</t>
  </si>
  <si>
    <t>8016741092480</t>
  </si>
  <si>
    <t>Orion Extrait Parfum 100ML</t>
  </si>
  <si>
    <t>Tiziana Terenzi|Orion Extrait Parfum 100ML|100ML / 3.4OZ</t>
  </si>
  <si>
    <t>8016741222481</t>
  </si>
  <si>
    <t>Orion Mini Extrait Parfum 1.5ML</t>
  </si>
  <si>
    <t>Tiziana Terenzi|Orion Mini Extrait Parfum 1.5ML|1.5ML / 0.05OZ</t>
  </si>
  <si>
    <t>8016741542602</t>
  </si>
  <si>
    <t>Orza Mini Extrait Parfum 1.5ML</t>
  </si>
  <si>
    <t>Tiziana Terenzi|Orza Mini Extrait Parfum 1.5ML|1.5ML / 0.05OZ</t>
  </si>
  <si>
    <t>8016741522604</t>
  </si>
  <si>
    <t>Poggia Mini Extrait Parfum 1.5ML</t>
  </si>
  <si>
    <t>Tiziana Terenzi|Poggia Mini Extrait Parfum 1.5ML|1.5ML / 0.05OZ</t>
  </si>
  <si>
    <t>8016741152535</t>
  </si>
  <si>
    <t>Porpora Extrait Parfum 100ML</t>
  </si>
  <si>
    <t>Tiziana Terenzi|Porpora Extrait Parfum 100ML|100ML / 3.4OZ</t>
  </si>
  <si>
    <t>8016741252532</t>
  </si>
  <si>
    <t>Porpora Mini Extrait Parfum 1.5ML</t>
  </si>
  <si>
    <t>Tiziana Terenzi|Porpora Mini Extrait Parfum 1.5ML|1.5ML / 0.05OZ</t>
  </si>
  <si>
    <t>8016741332517</t>
  </si>
  <si>
    <t>Saiph Extrait Parfum 100ML</t>
  </si>
  <si>
    <t>Tiziana Terenzi|Saiph Extrait Parfum 100ML|100ML / 3.4OZ</t>
  </si>
  <si>
    <t>8016741442513</t>
  </si>
  <si>
    <t>Saiph Mini Extrait Parfum 1.5ML</t>
  </si>
  <si>
    <t>Tiziana Terenzi|Saiph Mini Extrait Parfum 1.5ML|1.5ML / 0.05OZ</t>
  </si>
  <si>
    <t>8016741752582</t>
  </si>
  <si>
    <t>Siene' Extrait Parfum 100ML</t>
  </si>
  <si>
    <t>Tiziana Terenzi|Siene' Extrait Parfum 100ML|100ML / 3.4OZ</t>
  </si>
  <si>
    <t>8016741802584</t>
  </si>
  <si>
    <t>Siene' Mini Extrait Parfum 1.5ML</t>
  </si>
  <si>
    <t>Tiziana Terenzi|Siene' Mini Extrait Parfum 1.5ML|1.5ML / 0.05OZ</t>
  </si>
  <si>
    <t>8016741642555</t>
  </si>
  <si>
    <t>Sirrah Extrait Parfum 100ML</t>
  </si>
  <si>
    <t>Tiziana Terenzi|Sirrah Extrait Parfum 100ML|100ML / 3.4OZ</t>
  </si>
  <si>
    <t>8016741972553</t>
  </si>
  <si>
    <t>Sirrah Mini Extrait Parfum 1.5ML</t>
  </si>
  <si>
    <t>Tiziana Terenzi|Sirrah Mini Extrait Parfum 1.5ML|1.5ML / 0.05OZ</t>
  </si>
  <si>
    <t>8016741572579</t>
  </si>
  <si>
    <t>Spirito Fiorentino Extrait Parfum 100ML</t>
  </si>
  <si>
    <t>Tiziana Terenzi|Spirito Fiorentino Extrait Parfum 100ML|100ML / 3.4OZ</t>
  </si>
  <si>
    <t>8016741682575</t>
  </si>
  <si>
    <t>Spirito Fiorentino Mini Extrait Parfum 1.5ML</t>
  </si>
  <si>
    <t>Tiziana Terenzi|Spirito Fiorentino Mini Extrait Parfum 1.5ML|1.5ML / 0.05OZ</t>
  </si>
  <si>
    <t>8016741342516</t>
  </si>
  <si>
    <t>Tabit Extrait Parfum 100ML</t>
  </si>
  <si>
    <t>Tiziana Terenzi|Tabit Extrait Parfum 100ML|100ML / 3.4OZ</t>
  </si>
  <si>
    <t>8016741452512</t>
  </si>
  <si>
    <t>Tabit Mini Extrait Parfum 1.5ML</t>
  </si>
  <si>
    <t>Tiziana Terenzi|Tabit Mini Extrait Parfum 1.5ML|1.5ML / 0.05OZ</t>
  </si>
  <si>
    <t>8016741532603</t>
  </si>
  <si>
    <t>Telea Mini Extrait Parfum 1.5ML</t>
  </si>
  <si>
    <t>Tiziana Terenzi|Telea Mini Extrait Parfum 1.5ML|1.5ML / 0.05OZ</t>
  </si>
  <si>
    <t>8016741982583</t>
  </si>
  <si>
    <t>Tempel Mini Extrait Parfum 1.5ML</t>
  </si>
  <si>
    <t>Tiziana Terenzi|Tempel Mini Extrait Parfum 1.5ML|1.5ML / 0.05OZ</t>
  </si>
  <si>
    <t>8016741652431</t>
  </si>
  <si>
    <t>Ursa (Major) Extrait Parfum 100ML</t>
  </si>
  <si>
    <t>Tiziana Terenzi|Ursa (Major) Extrait Parfum 100ML|100ML / 3.4OZ</t>
  </si>
  <si>
    <t>8016741772443</t>
  </si>
  <si>
    <t>Ursa (Major) Mini Extrait Parfum 1.5ML</t>
  </si>
  <si>
    <t>Tiziana Terenzi|Ursa (Major) Mini Extrait Parfum 1.5ML|1.5ML / 0.05OZ</t>
  </si>
  <si>
    <t>8016741142536</t>
  </si>
  <si>
    <t>Vele Extrait Parfum 100ML</t>
  </si>
  <si>
    <t>Tiziana Terenzi|Vele Extrait Parfum 100ML|100ML / 3.4OZ</t>
  </si>
  <si>
    <t>8016741442537</t>
  </si>
  <si>
    <t>Vele Mini Extrait Parfum 1.5ML</t>
  </si>
  <si>
    <t>Tiziana Terenzi|Vele Mini Extrait Parfum 1.5ML|1.5ML / 0.05OZ</t>
  </si>
  <si>
    <t>8016741962202</t>
  </si>
  <si>
    <t>White Fire Extrait Parfum 100ML</t>
  </si>
  <si>
    <t>Tiziana Terenzi|White Fire Extrait Parfum 100ML|100ML / 3.4OZ</t>
  </si>
  <si>
    <t>8016741982323</t>
  </si>
  <si>
    <t>White Fire Mini Extrait Parfum 1.5ML</t>
  </si>
  <si>
    <t>Tiziana Terenzi|White Fire Mini Extrait Parfum 1.5ML|1.5ML / 0.05OZ</t>
  </si>
  <si>
    <t>8016741042591</t>
  </si>
  <si>
    <t>Wirtanen Mini Extrait Parfum 1.5ML</t>
  </si>
  <si>
    <t>Tiziana Terenzi|Wirtanen Mini Extrait Parfum 1.5ML|1.5ML / 0.05OZ</t>
  </si>
  <si>
    <t>8016741972201</t>
  </si>
  <si>
    <t>Xix March Extrait Parfum 100ML</t>
  </si>
  <si>
    <t>Tiziana Terenzi|Xix March Extrait Parfum 100ML|100ML / 3.4OZ</t>
  </si>
  <si>
    <t>8016741992322</t>
  </si>
  <si>
    <t>Xix March Mini Extrait Parfum 1.5ML</t>
  </si>
  <si>
    <t>Tiziana Terenzi|Xix March Mini Extrait Parfum 1.5ML|1.5ML / 0.05OZ</t>
  </si>
  <si>
    <t>888066103916</t>
  </si>
  <si>
    <t>Tom Ford</t>
  </si>
  <si>
    <t>Beau De Jour All Over Body Spray 150ML</t>
  </si>
  <si>
    <t>Tom Ford|Beau De Jour All Over Body Spray 150ML|150ML / 5OZ</t>
  </si>
  <si>
    <t>888066103909</t>
  </si>
  <si>
    <t>Beau De Jour EDP 100ML</t>
  </si>
  <si>
    <t>Tom Ford|Beau De Jour EDP 100ML|100ML / 3.4OZ</t>
  </si>
  <si>
    <t>888066103886</t>
  </si>
  <si>
    <t>Beau De Jour EDP 50ML</t>
  </si>
  <si>
    <t>Tom Ford|Beau De Jour EDP 50ML|50ML / 1.7OZ</t>
  </si>
  <si>
    <t>888066122245</t>
  </si>
  <si>
    <t>Bitter Peach EDP 100ML</t>
  </si>
  <si>
    <t>Tom Ford|Bitter Peach EDP 100ML|100ML / 3.4OZ</t>
  </si>
  <si>
    <t>888066122238</t>
  </si>
  <si>
    <t>Bitter Peach EDP 30ML</t>
  </si>
  <si>
    <t>Tom Ford|Bitter Peach EDP 30ML|30ML / 1OZ</t>
  </si>
  <si>
    <t>888066114325</t>
  </si>
  <si>
    <t>Bitter Peach EDP 50ML</t>
  </si>
  <si>
    <t>Tom Ford|Bitter Peach EDP 50ML|50ML / 1.7OZ</t>
  </si>
  <si>
    <t>888066077439</t>
  </si>
  <si>
    <t>Black Orchid All Over Body Spray 150ML</t>
  </si>
  <si>
    <t>Tom Ford|Black Orchid All Over Body Spray 150ML|150ML / 5OZ</t>
  </si>
  <si>
    <t>888066000079</t>
  </si>
  <si>
    <t>Black Orchid EDP 100ML</t>
  </si>
  <si>
    <t>Tom Ford|Black Orchid EDP 100ML|100ML / 3.4OZ</t>
  </si>
  <si>
    <t>888066000055</t>
  </si>
  <si>
    <t>Black Orchid EDP 30ML</t>
  </si>
  <si>
    <t>Tom Ford|Black Orchid EDP 30ML|30ML / 1OZ</t>
  </si>
  <si>
    <t>888066000062</t>
  </si>
  <si>
    <t>Black Orchid EDP 50ML</t>
  </si>
  <si>
    <t>Tom Ford|Black Orchid EDP 50ML|50ML / 1.7OZ</t>
  </si>
  <si>
    <t>888066112727</t>
  </si>
  <si>
    <t>Black Orchid PARFUM 100ML</t>
  </si>
  <si>
    <t>Tom Ford|Black Orchid PARFUM 100ML|100ML / 3.4OZ</t>
  </si>
  <si>
    <t>888066112734</t>
  </si>
  <si>
    <t>Black Orchid PARFUM 50ML</t>
  </si>
  <si>
    <t>Tom Ford|Black Orchid PARFUM 50ML|50ML / 1.7OZ</t>
  </si>
  <si>
    <t>888066023900</t>
  </si>
  <si>
    <t>Bronzing Gel 75ML</t>
  </si>
  <si>
    <t>Tom Ford|Bronzing Gel 75ML|75ML / 2.5OZ</t>
  </si>
  <si>
    <t>888066028929</t>
  </si>
  <si>
    <t>Café Rose EDP 100ML</t>
  </si>
  <si>
    <t>Tom Ford|Café Rose EDP 100ML|100ML / 3.4OZ</t>
  </si>
  <si>
    <t>888066015585</t>
  </si>
  <si>
    <t>Café Rose EDP 50ML</t>
  </si>
  <si>
    <t>Tom Ford|Café Rose EDP 50ML|50ML / 1.7OZ</t>
  </si>
  <si>
    <t>888066003339</t>
  </si>
  <si>
    <t>Champaca Absolute EDP 50ML</t>
  </si>
  <si>
    <t>Tom Ford|Champaca Absolute EDP 50ML|50ML / 1.7OZ</t>
  </si>
  <si>
    <t>888066075114</t>
  </si>
  <si>
    <t>Eau De Soleil Blanc EDT 100ML</t>
  </si>
  <si>
    <t>Tom Ford|Eau De Soleil Blanc EDT 100ML|100ML / 3.4OZ</t>
  </si>
  <si>
    <t>888066075084</t>
  </si>
  <si>
    <t>Eau De Soleil Blanc EDT 50ML</t>
  </si>
  <si>
    <t>Tom Ford|Eau De Soleil Blanc EDT 50ML|50ML / 1.7OZ</t>
  </si>
  <si>
    <t>888066130011</t>
  </si>
  <si>
    <t>Ebène Fumé EDP 250ML</t>
  </si>
  <si>
    <t>Tom Ford|Ebène Fumé EDP 250ML|250ML / 8.45OZ</t>
  </si>
  <si>
    <t>888066115308</t>
  </si>
  <si>
    <t>Ebène Fumé EDP 50ML</t>
  </si>
  <si>
    <t>Tom Ford|Ebène Fumé EDP 50ML|50ML / 1.7OZ</t>
  </si>
  <si>
    <t>888066050715</t>
  </si>
  <si>
    <t>Exfoliator Energy Scrub 100ML</t>
  </si>
  <si>
    <t>Tom Ford|Exfoliator Energy Scrub 100ML|100ML / 3.4OZ</t>
  </si>
  <si>
    <t>888066041966</t>
  </si>
  <si>
    <t>Fleur De Portofino EDP 50ML</t>
  </si>
  <si>
    <t>Tom Ford|Fleur De Portofino EDP 50ML|50ML / 1.7OZ</t>
  </si>
  <si>
    <t>888066081191</t>
  </si>
  <si>
    <t>Fougère D'argent EDP 100ML</t>
  </si>
  <si>
    <t>Tom Ford|Fougère D'argent EDP 100ML|100ML / 3.4OZ</t>
  </si>
  <si>
    <t>888066081115</t>
  </si>
  <si>
    <t>Fougère D'argent EDP 50ML</t>
  </si>
  <si>
    <t>Tom Ford|Fougère D'argent EDP 50ML|50ML / 1.7OZ</t>
  </si>
  <si>
    <t>888066089449</t>
  </si>
  <si>
    <t>Fucking Fabulous All Over Body 150ML</t>
  </si>
  <si>
    <t>Tom Ford|Fucking Fabulous All Over Body 150ML|150ML / 5OZ</t>
  </si>
  <si>
    <t>888066094122</t>
  </si>
  <si>
    <t>Fucking Fabulous Beard Oil 30ML</t>
  </si>
  <si>
    <t>Tom Ford|Fucking Fabulous Beard Oil 30ML|30ML / 1OZ</t>
  </si>
  <si>
    <t>888066094153</t>
  </si>
  <si>
    <t>Fucking Fabulous EDP 100ML</t>
  </si>
  <si>
    <t>Tom Ford|Fucking Fabulous EDP 100ML|100ML / 3.4OZ</t>
  </si>
  <si>
    <t>888066075862</t>
  </si>
  <si>
    <t>Fucking Fabulous EDP 250ML</t>
  </si>
  <si>
    <t>Tom Ford|Fucking Fabulous EDP 250ML|250ML / 8.45OZ</t>
  </si>
  <si>
    <t>888066094177</t>
  </si>
  <si>
    <t>Fucking Fabulous EDP 30ML</t>
  </si>
  <si>
    <t>Tom Ford|Fucking Fabulous EDP 30ML|30ML / 1OZ</t>
  </si>
  <si>
    <t>888066075848</t>
  </si>
  <si>
    <t>Fucking Fabulous EDP 50ML</t>
  </si>
  <si>
    <t>Tom Ford|Fucking Fabulous EDP 50ML|50ML / 1.7OZ</t>
  </si>
  <si>
    <t>888066007795</t>
  </si>
  <si>
    <t>Grey Vetiver EDP 100ML</t>
  </si>
  <si>
    <t>Tom Ford|Grey Vetiver EDP 100ML|100ML / 3.4OZ</t>
  </si>
  <si>
    <t>888066006743</t>
  </si>
  <si>
    <t>Grey Vetiver EDP 50ML</t>
  </si>
  <si>
    <t>Tom Ford|Grey Vetiver EDP 50ML|50ML / 1.7OZ</t>
  </si>
  <si>
    <t>888066026246</t>
  </si>
  <si>
    <t>Hydrating Lip Balm 10ML</t>
  </si>
  <si>
    <t>Tom Ford|Hydrating Lip Balm 10ML|10ML / 0.3OZ</t>
  </si>
  <si>
    <t>888066020725</t>
  </si>
  <si>
    <t>Jasmin Rouge EDP 100ML</t>
  </si>
  <si>
    <t>Tom Ford|Jasmin Rouge EDP 100ML|100ML / 3.4OZ</t>
  </si>
  <si>
    <t>888066012324</t>
  </si>
  <si>
    <t>Jasmin Rouge EDP 50ML</t>
  </si>
  <si>
    <t>Tom Ford|Jasmin Rouge EDP 50ML|50ML / 1.7OZ</t>
  </si>
  <si>
    <t>888066087858</t>
  </si>
  <si>
    <t>Lavender Extrême EDP 50ML</t>
  </si>
  <si>
    <t>Tom Ford|Lavender Extrême EDP 50ML|50ML / 1.7OZ</t>
  </si>
  <si>
    <t>888066098878</t>
  </si>
  <si>
    <t>Lost Cherry EDP 100ML</t>
  </si>
  <si>
    <t>Tom Ford|Lost Cherry EDP 100ML|100ML / 3.4OZ</t>
  </si>
  <si>
    <t>888066107914</t>
  </si>
  <si>
    <t>Lost Cherry EDP 30ML</t>
  </si>
  <si>
    <t>Tom Ford|Lost Cherry EDP 30ML|30ML / 1OZ</t>
  </si>
  <si>
    <t>888066082341</t>
  </si>
  <si>
    <t>Lost Cherry EDP 50ML</t>
  </si>
  <si>
    <t>Tom Ford|Lost Cherry EDP 50ML|50ML / 1.7OZ</t>
  </si>
  <si>
    <t>888066053624</t>
  </si>
  <si>
    <t>Mandarino Di Amalfi EDP 100ML</t>
  </si>
  <si>
    <t>Tom Ford|Mandarino Di Amalfi EDP 100ML|100ML / 3.4OZ</t>
  </si>
  <si>
    <t>888066024471</t>
  </si>
  <si>
    <t>Mandarino Di Amalfi EDP 50ML</t>
  </si>
  <si>
    <t>Tom Ford|Mandarino Di Amalfi EDP 50ML|50ML / 1.7OZ</t>
  </si>
  <si>
    <t>888066089289</t>
  </si>
  <si>
    <t>Métallique EDP 100ML</t>
  </si>
  <si>
    <t>Tom Ford|Métallique EDP 100ML|100ML / 3.4OZ</t>
  </si>
  <si>
    <t>888066089272</t>
  </si>
  <si>
    <t>Métallique EDP 50ML</t>
  </si>
  <si>
    <t>Tom Ford|Métallique EDP 50ML|50ML / 1.7OZ</t>
  </si>
  <si>
    <t>888066047883</t>
  </si>
  <si>
    <t>Neroli Portofino Acqua EDT 100ML</t>
  </si>
  <si>
    <t>Tom Ford|Neroli Portofino Acqua EDT 100ML|100ML / 3.4OZ</t>
  </si>
  <si>
    <t>888066047876</t>
  </si>
  <si>
    <t>Neroli Portofino Acqua EDT 50ML</t>
  </si>
  <si>
    <t>Tom Ford|Neroli Portofino Acqua EDT 50ML|50ML / 1.7OZ</t>
  </si>
  <si>
    <t>888066020718</t>
  </si>
  <si>
    <t>Neroli Portofino All Over Body Spray 150ML</t>
  </si>
  <si>
    <t>Tom Ford|Neroli Portofino All Over Body Spray 150ML|150ML / 5OZ</t>
  </si>
  <si>
    <t>888066008631</t>
  </si>
  <si>
    <t>Neroli Portofino Body Moisturizer 150ML</t>
  </si>
  <si>
    <t>Tom Ford|Neroli Portofino Body Moisturizer 150ML|150ML / 5OZ</t>
  </si>
  <si>
    <t>888066008648</t>
  </si>
  <si>
    <t>Neroli Portofino Body Oil 250ML</t>
  </si>
  <si>
    <t>Tom Ford|Neroli Portofino Body Oil 250ML|250ML / 8.45OZ</t>
  </si>
  <si>
    <t>888066020701</t>
  </si>
  <si>
    <t>Neroli Portofino Deodorant Stick 75ML</t>
  </si>
  <si>
    <t>Tom Ford|Neroli Portofino Deodorant Stick 75ML|75ML / 2.5OZ</t>
  </si>
  <si>
    <t>888066008457</t>
  </si>
  <si>
    <t>Neroli Portofino EDP 100ML</t>
  </si>
  <si>
    <t>Tom Ford|Neroli Portofino EDP 100ML|100ML / 3.4OZ</t>
  </si>
  <si>
    <t>888066008464</t>
  </si>
  <si>
    <t>Neroli Portofino EDP 250ML</t>
  </si>
  <si>
    <t>Tom Ford|Neroli Portofino EDP 250ML|250ML / 8.45OZ</t>
  </si>
  <si>
    <t>888066023788</t>
  </si>
  <si>
    <t>Neroli Portofino EDP 30ML</t>
  </si>
  <si>
    <t>Tom Ford|Neroli Portofino EDP 30ML|30ML / 1OZ</t>
  </si>
  <si>
    <t>888066008433</t>
  </si>
  <si>
    <t>Neroli Portofino EDP 50ML</t>
  </si>
  <si>
    <t>Tom Ford|Neroli Portofino EDP 50ML|50ML / 1.7OZ</t>
  </si>
  <si>
    <t>888066008624</t>
  </si>
  <si>
    <t>Neroli Portofino Shower Gel 250ML</t>
  </si>
  <si>
    <t>Tom Ford|Neroli Portofino Shower Gel 250ML|250ML / 8.45OZ</t>
  </si>
  <si>
    <t>888066056106</t>
  </si>
  <si>
    <t>Noir De Noir All Over Body Spray 150ML</t>
  </si>
  <si>
    <t>Tom Ford|Noir De Noir All Over Body Spray 150ML|150ML / 5OZ</t>
  </si>
  <si>
    <t>888066004480</t>
  </si>
  <si>
    <t>Noir De Noir EDP 100ML</t>
  </si>
  <si>
    <t>Tom Ford|Noir De Noir EDP 100ML|100ML / 3.4OZ</t>
  </si>
  <si>
    <t>888066000536</t>
  </si>
  <si>
    <t>Noir De Noir EDP 250ML</t>
  </si>
  <si>
    <t>Tom Ford|Noir De Noir EDP 250ML|250ML / 8.45OZ</t>
  </si>
  <si>
    <t>888066000499</t>
  </si>
  <si>
    <t>Noir De Noir EDP 50ML</t>
  </si>
  <si>
    <t>Tom Ford|Noir De Noir EDP 50ML|50ML / 1.7OZ</t>
  </si>
  <si>
    <t>888066015509</t>
  </si>
  <si>
    <t>Noir EDP 100ML</t>
  </si>
  <si>
    <t>Tom Ford|Noir EDP 100ML|100ML / 3.4OZ</t>
  </si>
  <si>
    <t>888066077446</t>
  </si>
  <si>
    <t>Noir Extreme All Over Body Spray 150ML</t>
  </si>
  <si>
    <t>Tom Ford|Noir Extreme All Over Body Spray 150ML|150ML / 5OZ</t>
  </si>
  <si>
    <t>888066015493</t>
  </si>
  <si>
    <t>888066035392</t>
  </si>
  <si>
    <t>Noir Extreme EDP 100ML</t>
  </si>
  <si>
    <t>Tom Ford|Noir Extreme EDP 100ML|100ML / 3.4OZ</t>
  </si>
  <si>
    <t>888066035361</t>
  </si>
  <si>
    <t>Noir Extreme EDP 50ML</t>
  </si>
  <si>
    <t>Tom Ford|Noir Extreme EDP 50ML|50ML / 1.7OZ</t>
  </si>
  <si>
    <t>888066034630</t>
  </si>
  <si>
    <t>Noir Pour Femme EDP 100ML</t>
  </si>
  <si>
    <t>Tom Ford|Noir Pour Femme EDP 100ML|100ML / 3.4OZ</t>
  </si>
  <si>
    <t>888066034623</t>
  </si>
  <si>
    <t>Noir Pour Femme EDP 50ML</t>
  </si>
  <si>
    <t>Tom Ford|Noir Pour Femme EDP 50ML|50ML / 1.7OZ</t>
  </si>
  <si>
    <t>888066023887</t>
  </si>
  <si>
    <t>Oilfree Daily Moisturizer  50ML</t>
  </si>
  <si>
    <t>Tom Ford|Oilfree Daily Moisturizer  50ML|50ML / 1.7OZ</t>
  </si>
  <si>
    <t>888066090551</t>
  </si>
  <si>
    <t>Ombré Leather All Over Body Spray 150ML</t>
  </si>
  <si>
    <t>Tom Ford|Ombré Leather All Over Body Spray 150ML|150ML / 5OZ</t>
  </si>
  <si>
    <t>888066075145</t>
  </si>
  <si>
    <t>Ombré Leather EDP 100ML</t>
  </si>
  <si>
    <t>Tom Ford|Ombré Leather EDP 100ML|100ML / 3.4OZ</t>
  </si>
  <si>
    <t>888066075138</t>
  </si>
  <si>
    <t>Ombré Leather EDP 50ML</t>
  </si>
  <si>
    <t>Tom Ford|Ombré Leather EDP 50ML|50ML / 1.7OZ</t>
  </si>
  <si>
    <t>888066117692</t>
  </si>
  <si>
    <t>Ombré Leather PARFUM 100ML</t>
  </si>
  <si>
    <t>Tom Ford|Ombré Leather PARFUM 100ML|100ML / 3.4OZ</t>
  </si>
  <si>
    <t>888066117685</t>
  </si>
  <si>
    <t>Ombré Leather PARFUM 50ML</t>
  </si>
  <si>
    <t>Tom Ford|Ombré Leather PARFUM 50ML|50ML / 1.7OZ</t>
  </si>
  <si>
    <t>888066028455</t>
  </si>
  <si>
    <t>Oud Fleur EDP 50ML</t>
  </si>
  <si>
    <t>Tom Ford|Oud Fleur EDP 50ML|50ML / 1.7OZ</t>
  </si>
  <si>
    <t>888066030212</t>
  </si>
  <si>
    <t>Oud Wood All Over Body Spray 150ML</t>
  </si>
  <si>
    <t>Tom Ford|Oud Wood All Over Body Spray 150ML|150ML / 5OZ</t>
  </si>
  <si>
    <t>888066041744</t>
  </si>
  <si>
    <t>Oud Wood Beard Oil 30ML</t>
  </si>
  <si>
    <t>Tom Ford|Oud Wood Beard Oil 30ML|30ML / 1OZ</t>
  </si>
  <si>
    <t>888066024075</t>
  </si>
  <si>
    <t>Oud Wood Body Moisturizer   150ML</t>
  </si>
  <si>
    <t>Tom Ford|Oud Wood Body Moisturizer   150ML|150ML / 5OZ</t>
  </si>
  <si>
    <t>888066035309</t>
  </si>
  <si>
    <t>Oud Wood Deodorant Stick 75ML</t>
  </si>
  <si>
    <t>Tom Ford|Oud Wood Deodorant Stick 75ML|75ML / 2.5OZ</t>
  </si>
  <si>
    <t>888066024099</t>
  </si>
  <si>
    <t>Oud Wood EDP 100ML</t>
  </si>
  <si>
    <t>Tom Ford|Oud Wood EDP 100ML|100ML / 3.4OZ</t>
  </si>
  <si>
    <t>888066024105</t>
  </si>
  <si>
    <t>Oud Wood EDP 250ML</t>
  </si>
  <si>
    <t>Tom Ford|Oud Wood EDP 250ML|250ML / 8.45OZ</t>
  </si>
  <si>
    <t>888066050685</t>
  </si>
  <si>
    <t>Oud Wood EDP 30ML</t>
  </si>
  <si>
    <t>Tom Ford|Oud Wood EDP 30ML|30ML / 1OZ</t>
  </si>
  <si>
    <t>888066024082</t>
  </si>
  <si>
    <t>Oud Wood EDP 50ML</t>
  </si>
  <si>
    <t>Tom Ford|Oud Wood EDP 50ML|50ML / 1.7OZ</t>
  </si>
  <si>
    <t>888066024068</t>
  </si>
  <si>
    <t>Oud Wood Shower Gel 250ML</t>
  </si>
  <si>
    <t>Tom Ford|Oud Wood Shower Gel 250ML|250ML / 8.45OZ</t>
  </si>
  <si>
    <t>888066117111</t>
  </si>
  <si>
    <t>Rose Prick All Over Body Spray 150ML</t>
  </si>
  <si>
    <t>Tom Ford|Rose Prick All Over Body Spray 150ML|150ML / 5OZ</t>
  </si>
  <si>
    <t>888066113779</t>
  </si>
  <si>
    <t>Rose Prick EDP 100ML</t>
  </si>
  <si>
    <t>Tom Ford|Rose Prick EDP 100ML|100ML / 3.4OZ</t>
  </si>
  <si>
    <t>888066107792</t>
  </si>
  <si>
    <t>Rose Prick EDP 250ML</t>
  </si>
  <si>
    <t>Tom Ford|Rose Prick EDP 250ML|250ML / 8.45OZ</t>
  </si>
  <si>
    <t>888066117135</t>
  </si>
  <si>
    <t>Rose Prick EDP 30ML</t>
  </si>
  <si>
    <t>Tom Ford|Rose Prick EDP 30ML|30ML / 1OZ</t>
  </si>
  <si>
    <t>888066107785</t>
  </si>
  <si>
    <t>Rose Prick EDP 50ML</t>
  </si>
  <si>
    <t>Tom Ford|Rose Prick EDP 50ML|50ML / 1.7OZ</t>
  </si>
  <si>
    <t>888066012317</t>
  </si>
  <si>
    <t>Santal Blush EDP 50ML</t>
  </si>
  <si>
    <t>Tom Ford|Santal Blush EDP 50ML|50ML / 1.7OZ</t>
  </si>
  <si>
    <t>888066117470</t>
  </si>
  <si>
    <t>Signature Costa Azzurra EDP 100ML</t>
  </si>
  <si>
    <t>Tom Ford|Signature Costa Azzurra EDP 100ML|100ML / 3.4OZ</t>
  </si>
  <si>
    <t>888066117463</t>
  </si>
  <si>
    <t>Signature Costa Azzurra EDP 50ML</t>
  </si>
  <si>
    <t>Tom Ford|Signature Costa Azzurra EDP 50ML|50ML / 1.7OZ</t>
  </si>
  <si>
    <t>888066066426</t>
  </si>
  <si>
    <t>Sole Di Positano EDP 50ML</t>
  </si>
  <si>
    <t>Tom Ford|Sole Di Positano EDP 50ML|50ML / 1.7OZ</t>
  </si>
  <si>
    <t>888066068147</t>
  </si>
  <si>
    <t>Soleil Blanc All Over Body Spray 150ML</t>
  </si>
  <si>
    <t>Tom Ford|Soleil Blanc All Over Body Spray 150ML|150ML / 5OZ</t>
  </si>
  <si>
    <t>888066068093</t>
  </si>
  <si>
    <t>Soleil Blanc Body Oil 250ML</t>
  </si>
  <si>
    <t>Tom Ford|Soleil Blanc Body Oil 250ML|250ML / 8.45OZ</t>
  </si>
  <si>
    <t>888066048873</t>
  </si>
  <si>
    <t>Soleil Blanc EDP 100ML</t>
  </si>
  <si>
    <t>Tom Ford|Soleil Blanc EDP 100ML|100ML / 3.4OZ</t>
  </si>
  <si>
    <t>888066052542</t>
  </si>
  <si>
    <t>Soleil Blanc EDP 250ML</t>
  </si>
  <si>
    <t>Tom Ford|Soleil Blanc EDP 250ML|250ML / 8.45OZ</t>
  </si>
  <si>
    <t>888066080729</t>
  </si>
  <si>
    <t>Soleil Blanc EDP 30ML</t>
  </si>
  <si>
    <t>Tom Ford|Soleil Blanc EDP 30ML|30ML / 1OZ</t>
  </si>
  <si>
    <t>888066048958</t>
  </si>
  <si>
    <t>Soleil Blanc EDP 50ML</t>
  </si>
  <si>
    <t>Tom Ford|Soleil Blanc EDP 50ML|50ML / 1.7OZ</t>
  </si>
  <si>
    <t>888066047784</t>
  </si>
  <si>
    <t>Soleil Blanc Shimmering Body Oil Gold 100ML</t>
  </si>
  <si>
    <t>Tom Ford|Soleil Blanc Shimmering Body Oil Gold 100ML|100ML / 3.4OZ</t>
  </si>
  <si>
    <t>888066082495</t>
  </si>
  <si>
    <t>Soleil Blanc Shimmering Body Oil Rose Gold 250ML</t>
  </si>
  <si>
    <t>Tom Ford|Soleil Blanc Shimmering Body Oil Rose Gold 250ML|250ML / 8.45OZ</t>
  </si>
  <si>
    <t>888066121590</t>
  </si>
  <si>
    <t>Soleil Brulant EDP 250ML</t>
  </si>
  <si>
    <t>Tom Ford|Soleil Brulant EDP 250ML|250ML / 8.45OZ</t>
  </si>
  <si>
    <t>888066115476</t>
  </si>
  <si>
    <t>Soleil Brulant EDP 50ML</t>
  </si>
  <si>
    <t>Tom Ford|Soleil Brulant EDP 50ML|50ML / 1.7OZ</t>
  </si>
  <si>
    <t>888066095495</t>
  </si>
  <si>
    <t>Soleil Neige All Over Body Spray 150ML</t>
  </si>
  <si>
    <t>Tom Ford|Soleil Neige All Over Body Spray 150ML|150ML / 5OZ</t>
  </si>
  <si>
    <t>888066108607</t>
  </si>
  <si>
    <t>Soleil Neige EDP 100ML</t>
  </si>
  <si>
    <t>Tom Ford|Soleil Neige EDP 100ML|100ML / 3.4OZ</t>
  </si>
  <si>
    <t>888066093217</t>
  </si>
  <si>
    <t>Soleil Neige EDP 250ML</t>
  </si>
  <si>
    <t>Tom Ford|Soleil Neige EDP 250ML|250ML / 8.45OZ</t>
  </si>
  <si>
    <t>888066108614</t>
  </si>
  <si>
    <t>Soleil Neige EDP 30ML</t>
  </si>
  <si>
    <t>Tom Ford|Soleil Neige EDP 30ML|30ML / 1OZ</t>
  </si>
  <si>
    <t>888066093200</t>
  </si>
  <si>
    <t>Soleil Neige EDP 50ML</t>
  </si>
  <si>
    <t>Tom Ford|Soleil Neige EDP 50ML|50ML / 1.7OZ</t>
  </si>
  <si>
    <t>888066096706</t>
  </si>
  <si>
    <t>Soleil Neige Shimmering Body Oil 100ML</t>
  </si>
  <si>
    <t>Tom Ford|Soleil Neige Shimmering Body Oil 100ML|100ML / 3.4OZ</t>
  </si>
  <si>
    <t>888066030502</t>
  </si>
  <si>
    <t>Tobacco Oud EDP 100ML</t>
  </si>
  <si>
    <t>Tom Ford|Tobacco Oud EDP 100ML|100ML / 3.4OZ</t>
  </si>
  <si>
    <t>888066028363</t>
  </si>
  <si>
    <t>Tobacco Oud EDP 50ML</t>
  </si>
  <si>
    <t>Tom Ford|Tobacco Oud EDP 50ML|50ML / 1.7OZ</t>
  </si>
  <si>
    <t>888066041751</t>
  </si>
  <si>
    <t>Tobacco Vanilla Beard Oil 30ML</t>
  </si>
  <si>
    <t>Tom Ford|Tobacco Vanilla Beard Oil 30ML|30ML / 1OZ</t>
  </si>
  <si>
    <t>888066056069</t>
  </si>
  <si>
    <t>Tobacco Vanille All Over Body Spray 150ML</t>
  </si>
  <si>
    <t>Tom Ford|Tobacco Vanille All Over Body Spray 150ML|150ML / 5OZ</t>
  </si>
  <si>
    <t>888066004503</t>
  </si>
  <si>
    <t>Tobacco Vanille EDP 100ML</t>
  </si>
  <si>
    <t>Tom Ford|Tobacco Vanille EDP 100ML|100ML / 3.4OZ</t>
  </si>
  <si>
    <t>888066000550</t>
  </si>
  <si>
    <t>Tobacco Vanille EDP 250ML</t>
  </si>
  <si>
    <t>Tom Ford|Tobacco Vanille EDP 250ML|250ML / 8.45OZ</t>
  </si>
  <si>
    <t>888066080705</t>
  </si>
  <si>
    <t>Tobacco Vanille EDP 30ML</t>
  </si>
  <si>
    <t>Tom Ford|Tobacco Vanille EDP 30ML|30ML / 1OZ</t>
  </si>
  <si>
    <t>888066000512</t>
  </si>
  <si>
    <t>Tobacco Vanille EDP 50ML</t>
  </si>
  <si>
    <t>Tom Ford|Tobacco Vanille EDP 50ML|50ML / 1.7OZ</t>
  </si>
  <si>
    <t>888066001052</t>
  </si>
  <si>
    <t>Tom Ford EDT 100ML</t>
  </si>
  <si>
    <t>Tom Ford|Tom Ford EDT 100ML|100ML / 3.4OZ</t>
  </si>
  <si>
    <t>888066001021</t>
  </si>
  <si>
    <t>Tom Ford EDT 50ML</t>
  </si>
  <si>
    <t>Tom Ford|Tom Ford EDT 50ML|50ML / 1.7OZ</t>
  </si>
  <si>
    <t>888066122207</t>
  </si>
  <si>
    <t>Tubéreuse Nue EDP 100ML</t>
  </si>
  <si>
    <t>Tom Ford|Tubéreuse Nue EDP 100ML|100ML / 3.4OZ</t>
  </si>
  <si>
    <t>888066116237</t>
  </si>
  <si>
    <t>Tubéreuse Nue EDP 250ML</t>
  </si>
  <si>
    <t>Tom Ford|Tubéreuse Nue EDP 250ML|250ML / 8.45OZ</t>
  </si>
  <si>
    <t>888066122191</t>
  </si>
  <si>
    <t>Tubéreuse Nue EDP 30ML</t>
  </si>
  <si>
    <t>Tom Ford|Tubéreuse Nue EDP 30ML|30ML / 1OZ</t>
  </si>
  <si>
    <t>888066116169</t>
  </si>
  <si>
    <t>Tubéreuse Nue EDP 50ML</t>
  </si>
  <si>
    <t>Tom Ford|Tubéreuse Nue EDP 50ML|50ML / 1.7OZ</t>
  </si>
  <si>
    <t>888066056083</t>
  </si>
  <si>
    <t>Tuscan Leather All Over Body Spray 150ML</t>
  </si>
  <si>
    <t>Tom Ford|Tuscan Leather All Over Body Spray 150ML|150ML / 5OZ</t>
  </si>
  <si>
    <t>888066004459</t>
  </si>
  <si>
    <t>Tuscan Leather EDP 100ML</t>
  </si>
  <si>
    <t>Tom Ford|Tuscan Leather EDP 100ML|100ML / 3.4OZ</t>
  </si>
  <si>
    <t>888066000154</t>
  </si>
  <si>
    <t>Tuscan Leather EDP 250ML</t>
  </si>
  <si>
    <t>Tom Ford|Tuscan Leather EDP 250ML|250ML / 8.45OZ</t>
  </si>
  <si>
    <t>888066080699</t>
  </si>
  <si>
    <t>Tuscan Leather EDP 30ML</t>
  </si>
  <si>
    <t>Tom Ford|Tuscan Leather EDP 30ML|30ML / 1OZ</t>
  </si>
  <si>
    <t>888066000161</t>
  </si>
  <si>
    <t>Tuscan Leather EDP 50ML</t>
  </si>
  <si>
    <t>Tom Ford|Tuscan Leather EDP 50ML|50ML / 1.7OZ</t>
  </si>
  <si>
    <t>888066091701</t>
  </si>
  <si>
    <t>Tuscan Leather Intense EDP 50ML</t>
  </si>
  <si>
    <t>Tom Ford|Tuscan Leather Intense EDP 50ML|50ML / 1.7OZ</t>
  </si>
  <si>
    <t>888066080910</t>
  </si>
  <si>
    <t>Vanille Fatale EDP 50ML</t>
  </si>
  <si>
    <t>Tom Ford|Vanille Fatale EDP 50ML|50ML / 1.7OZ</t>
  </si>
  <si>
    <t>888066023955</t>
  </si>
  <si>
    <t>Velvet Orchid EDP 100ML</t>
  </si>
  <si>
    <t>Tom Ford|Velvet Orchid EDP 100ML|100ML / 3.4OZ</t>
  </si>
  <si>
    <t>888066039253</t>
  </si>
  <si>
    <t>Velvet Orchid EDP 30ML</t>
  </si>
  <si>
    <t>Tom Ford|Velvet Orchid EDP 30ML|30ML / 1OZ</t>
  </si>
  <si>
    <t>888066023948</t>
  </si>
  <si>
    <t>Velvet Orchid EDP 50ML</t>
  </si>
  <si>
    <t>Tom Ford|Velvet Orchid EDP 50ML|50ML / 1.7OZ</t>
  </si>
  <si>
    <t>888066045827</t>
  </si>
  <si>
    <t>Venetian Bergamot EDP 50ML</t>
  </si>
  <si>
    <t>Tom Ford|Venetian Bergamot EDP 50ML|50ML / 1.7OZ</t>
  </si>
  <si>
    <t>888066002523</t>
  </si>
  <si>
    <t>White Patchouli EDP 100ML</t>
  </si>
  <si>
    <t>Tom Ford|White Patchouli EDP 100ML|100ML / 3.4OZ</t>
  </si>
  <si>
    <t>888066002509</t>
  </si>
  <si>
    <t>White Patchouli EDP 50ML</t>
  </si>
  <si>
    <t>Tom Ford|White Patchouli EDP 50ML|50ML / 1.7OZ</t>
  </si>
  <si>
    <t>888066107754</t>
  </si>
  <si>
    <t>White Suede All Over Body Spray 150ML</t>
  </si>
  <si>
    <t>Tom Ford|White Suede All Over Body Spray 150ML|150ML / 5OZ</t>
  </si>
  <si>
    <t>888066105828</t>
  </si>
  <si>
    <t>White Suede EDP 100ML</t>
  </si>
  <si>
    <t>Tom Ford|White Suede EDP 100ML|100ML / 3.4OZ</t>
  </si>
  <si>
    <t>888066105835</t>
  </si>
  <si>
    <t>White Suede EDP 250ML</t>
  </si>
  <si>
    <t>Tom Ford|White Suede EDP 250ML|250ML / 8.45OZ</t>
  </si>
  <si>
    <t>888066103411</t>
  </si>
  <si>
    <t>White Suede EDP 30ML</t>
  </si>
  <si>
    <t>Tom Ford|White Suede EDP 30ML|30ML / 1OZ</t>
  </si>
  <si>
    <t>888066089302</t>
  </si>
  <si>
    <t>White Suede EDP 50ML</t>
  </si>
  <si>
    <t>Tom Ford|White Suede EDP 50ML|50ML / 1.7OZ</t>
  </si>
  <si>
    <t>22548420126</t>
  </si>
  <si>
    <t>Tommy Hilfiger</t>
  </si>
  <si>
    <t>Impact EDT 100ML + EDT 10ML</t>
  </si>
  <si>
    <t>Tommy Hilfiger|Impact EDT 100ML + EDT 10ML|</t>
  </si>
  <si>
    <t>810876037419</t>
  </si>
  <si>
    <t>Tonino Lamborghini</t>
  </si>
  <si>
    <t>Acqua EDT Tester 125ML</t>
  </si>
  <si>
    <t>Tonino Lamborghini|Acqua EDT Tester 125ML|125ML / 4.2OZ</t>
  </si>
  <si>
    <t>810876037402</t>
  </si>
  <si>
    <t>Classico EDT Tester 125ML</t>
  </si>
  <si>
    <t>Tonino Lamborghini|Classico EDT Tester 125ML|125ML / 4.2OZ</t>
  </si>
  <si>
    <t>810876037389</t>
  </si>
  <si>
    <t>Intenso EDT Tester 125ML</t>
  </si>
  <si>
    <t>Tonino Lamborghini|Intenso EDT Tester 125ML|125ML / 4.2OZ</t>
  </si>
  <si>
    <t>810876037365</t>
  </si>
  <si>
    <t>Prestigio EDT Tester 125ML</t>
  </si>
  <si>
    <t>Tonino Lamborghini|Prestigio EDT Tester 125ML|125ML / 4.2OZ</t>
  </si>
  <si>
    <t>810876037396</t>
  </si>
  <si>
    <t>Sportivo EDT Tester 125ML</t>
  </si>
  <si>
    <t>Tonino Lamborghini|Sportivo EDT Tester 125ML|125ML / 4.2OZ</t>
  </si>
  <si>
    <t>8011530994808</t>
  </si>
  <si>
    <t>Trussardi</t>
  </si>
  <si>
    <t>Black Extreme EDT 100ML</t>
  </si>
  <si>
    <t>Trussardi|Black Extreme EDT 100ML|100ML / 3.4OZ</t>
  </si>
  <si>
    <t>8011530994846</t>
  </si>
  <si>
    <t>Black Extreme EDT 30ML</t>
  </si>
  <si>
    <t>Trussardi|Black Extreme EDT 30ML|30ML / 1OZ</t>
  </si>
  <si>
    <t>8011530994815</t>
  </si>
  <si>
    <t>Black Extreme EDT 50ML</t>
  </si>
  <si>
    <t>Trussardi|Black Extreme EDT 50ML|50ML / 1.7OZ</t>
  </si>
  <si>
    <t>8011530841010</t>
  </si>
  <si>
    <t>Delicate Rose Body Lotion 200ML</t>
  </si>
  <si>
    <t>Trussardi|Delicate Rose Body Lotion 200ML|200ML / 6.7OZ</t>
  </si>
  <si>
    <t>8011530840020</t>
  </si>
  <si>
    <t>Delicate Rose EDT 100ML</t>
  </si>
  <si>
    <t>Trussardi|Delicate Rose EDT 100ML|100ML / 3.4OZ</t>
  </si>
  <si>
    <t>8011530840006</t>
  </si>
  <si>
    <t>Delicate Rose EDT 30ML</t>
  </si>
  <si>
    <t>Trussardi|Delicate Rose EDT 30ML|30ML / 1OZ</t>
  </si>
  <si>
    <t>8011530840013</t>
  </si>
  <si>
    <t>Delicate Rose EDT 50ML</t>
  </si>
  <si>
    <t>Trussardi|Delicate Rose EDT 50ML|50ML / 1.7OZ</t>
  </si>
  <si>
    <t>8011530821005</t>
  </si>
  <si>
    <t>Donna Bath &amp; Shower Gel 200ML</t>
  </si>
  <si>
    <t>Trussardi|Donna Bath &amp; Shower Gel 200ML|200ML / 6.7OZ</t>
  </si>
  <si>
    <t>8011530821012</t>
  </si>
  <si>
    <t>Donna Body Lotion 200ML</t>
  </si>
  <si>
    <t>Trussardi|Donna Body Lotion 200ML|200ML / 6.7OZ</t>
  </si>
  <si>
    <t>8011530820022</t>
  </si>
  <si>
    <t>Donna EDP 100ML</t>
  </si>
  <si>
    <t>Trussardi|Donna EDP 100ML|100ML / 3.4OZ</t>
  </si>
  <si>
    <t>8011530820008</t>
  </si>
  <si>
    <t>Donna EDP 30ML</t>
  </si>
  <si>
    <t>Trussardi|Donna EDP 30ML|30ML / 1OZ</t>
  </si>
  <si>
    <t>8011530820015</t>
  </si>
  <si>
    <t>Donna EDP 50ML</t>
  </si>
  <si>
    <t>Trussardi|Donna EDP 50ML|50ML / 1.7OZ</t>
  </si>
  <si>
    <t>8011530015060</t>
  </si>
  <si>
    <t>Donna EDT 100ML</t>
  </si>
  <si>
    <t>Trussardi|Donna EDT 100ML|100ML / 3.4OZ</t>
  </si>
  <si>
    <t>8011530015039</t>
  </si>
  <si>
    <t>Donna EDT 30ML</t>
  </si>
  <si>
    <t>Trussardi|Donna EDT 30ML|30ML / 1OZ</t>
  </si>
  <si>
    <t>8011530015046</t>
  </si>
  <si>
    <t>Donna EDT 50ML</t>
  </si>
  <si>
    <t>Trussardi|Donna EDT 50ML|50ML / 1.7OZ</t>
  </si>
  <si>
    <t>8058045422914</t>
  </si>
  <si>
    <t>Donna Pink Marina EDT 100ML</t>
  </si>
  <si>
    <t>Trussardi|Donna Pink Marina EDT 100ML|100ML / 3.4OZ</t>
  </si>
  <si>
    <t>8058045425601</t>
  </si>
  <si>
    <t>Donna Pink Marina EDT 30ML</t>
  </si>
  <si>
    <t>Trussardi|Donna Pink Marina EDT 30ML|30ML / 1OZ</t>
  </si>
  <si>
    <t>8058045422907</t>
  </si>
  <si>
    <t>Donna Pink Marina EDT 50ML</t>
  </si>
  <si>
    <t>Trussardi|Donna Pink Marina EDT 50ML|50ML / 1.7OZ</t>
  </si>
  <si>
    <t>8011530830021</t>
  </si>
  <si>
    <t>My Land EDT 100ML</t>
  </si>
  <si>
    <t>Trussardi|My Land EDT 100ML|100ML / 3.4OZ</t>
  </si>
  <si>
    <t>8011530830007</t>
  </si>
  <si>
    <t>My Land EDT 30ML</t>
  </si>
  <si>
    <t>Trussardi|My Land EDT 30ML|30ML / 1OZ</t>
  </si>
  <si>
    <t>8011530830014</t>
  </si>
  <si>
    <t>My Land EDT 50ML</t>
  </si>
  <si>
    <t>Trussardi|My Land EDT 50ML|50ML / 1.7OZ</t>
  </si>
  <si>
    <t>8011530851002</t>
  </si>
  <si>
    <t>My Name Bath &amp; Shower Gel 200ML</t>
  </si>
  <si>
    <t>Trussardi|My Name Bath &amp; Shower Gel 200ML|200ML / 6.7OZ</t>
  </si>
  <si>
    <t>8011530851019</t>
  </si>
  <si>
    <t>My Name Body Lotion 200ML</t>
  </si>
  <si>
    <t>Trussardi|My Name Body Lotion 200ML|200ML / 6.7OZ</t>
  </si>
  <si>
    <t>8011530851040</t>
  </si>
  <si>
    <t>My Name Deodorant 100ML</t>
  </si>
  <si>
    <t>Trussardi|My Name Deodorant 100ML|100ML / 3.4OZ</t>
  </si>
  <si>
    <t>8011530850029</t>
  </si>
  <si>
    <t>My Name EDP 100ML</t>
  </si>
  <si>
    <t>Trussardi|My Name EDP 100ML|100ML / 3.4OZ</t>
  </si>
  <si>
    <t>8011530850005</t>
  </si>
  <si>
    <t>My Name EDP 30ML</t>
  </si>
  <si>
    <t>Trussardi|My Name EDP 30ML|30ML / 1OZ</t>
  </si>
  <si>
    <t>8011530850012</t>
  </si>
  <si>
    <t>My Name EDP 50ML</t>
  </si>
  <si>
    <t>Trussardi|My Name EDP 50ML|50ML / 1.7OZ</t>
  </si>
  <si>
    <t>8011530805616</t>
  </si>
  <si>
    <t>Riflesso AFTER SHAVE LOTION 100ML</t>
  </si>
  <si>
    <t>Trussardi|Riflesso AFTER SHAVE LOTION 100ML|100ML / 3.4OZ</t>
  </si>
  <si>
    <t>8058045420347</t>
  </si>
  <si>
    <t>Riflesso Blue Vibe EDT 100ML</t>
  </si>
  <si>
    <t>Trussardi|Riflesso Blue Vibe EDT 100ML|100ML / 3.4OZ</t>
  </si>
  <si>
    <t>8058045420859</t>
  </si>
  <si>
    <t>Riflesso Blue Vibe EDT 30ML</t>
  </si>
  <si>
    <t>Trussardi|Riflesso Blue Vibe EDT 30ML|30ML / 1OZ</t>
  </si>
  <si>
    <t>8058045420866</t>
  </si>
  <si>
    <t>Riflesso Blue Vibe EDT 50ML</t>
  </si>
  <si>
    <t>Trussardi|Riflesso Blue Vibe EDT 50ML|50ML / 1.7OZ</t>
  </si>
  <si>
    <t>8011530805470</t>
  </si>
  <si>
    <t>Riflesso DEO STICK 75ML</t>
  </si>
  <si>
    <t>Trussardi|Riflesso DEO STICK 75ML|75ML / 2.5OZ</t>
  </si>
  <si>
    <t>8011530805463</t>
  </si>
  <si>
    <t>Riflesso DEODORANT 100ML</t>
  </si>
  <si>
    <t>Trussardi|Riflesso DEODORANT 100ML|100ML / 3.4OZ</t>
  </si>
  <si>
    <t>8011530805500</t>
  </si>
  <si>
    <t>Riflesso EDT 100ML</t>
  </si>
  <si>
    <t>Trussardi|Riflesso EDT 100ML|100ML / 3.4OZ</t>
  </si>
  <si>
    <t>8011530805487</t>
  </si>
  <si>
    <t>Riflesso EDT 30ML</t>
  </si>
  <si>
    <t>Trussardi|Riflesso EDT 30ML|30ML / 1OZ</t>
  </si>
  <si>
    <t>8011530805494</t>
  </si>
  <si>
    <t>Riflesso EDT 50ML</t>
  </si>
  <si>
    <t>Trussardi|Riflesso EDT 50ML|50ML / 1.7OZ</t>
  </si>
  <si>
    <t>8011530805562</t>
  </si>
  <si>
    <t>Riflesso SHAMPOO &amp; SHOWER GEL 200ML</t>
  </si>
  <si>
    <t>Trussardi|Riflesso SHAMPOO &amp; SHOWER GEL 200ML|200ML / 6.7OZ</t>
  </si>
  <si>
    <t>8011530805883</t>
  </si>
  <si>
    <t>Scent of Gold EDP 100ML</t>
  </si>
  <si>
    <t>Trussardi|Scent of Gold EDP 100ML|100ML / 3.4OZ</t>
  </si>
  <si>
    <t>8011530805920</t>
  </si>
  <si>
    <t>Sound Of Donna EDP 100ML</t>
  </si>
  <si>
    <t>Trussardi|Sound Of Donna EDP 100ML|100ML / 3.4OZ</t>
  </si>
  <si>
    <t>8011530805906</t>
  </si>
  <si>
    <t>Sound Of Donna EDP 30ML</t>
  </si>
  <si>
    <t>Trussardi|Sound Of Donna EDP 30ML|30ML / 1OZ</t>
  </si>
  <si>
    <t>8011530805913</t>
  </si>
  <si>
    <t>Sound Of Donna EDP 50ML</t>
  </si>
  <si>
    <t>Trussardi|Sound Of Donna EDP 50ML|50ML / 1.7OZ</t>
  </si>
  <si>
    <t>8011530810030</t>
  </si>
  <si>
    <t>Trussardi|Uomo After Shave Lotion 100ML|100ML / 3.4OZ</t>
  </si>
  <si>
    <t>8011530811037</t>
  </si>
  <si>
    <t>Uomo Deodorant 100ML</t>
  </si>
  <si>
    <t>Trussardi|Uomo Deodorant 100ML|100ML / 3.4OZ</t>
  </si>
  <si>
    <t>8011530810023</t>
  </si>
  <si>
    <t>Trussardi|Uomo EDT 100ML|100ML / 3.4OZ</t>
  </si>
  <si>
    <t>8058045422679</t>
  </si>
  <si>
    <t>Uomo EDT 200ML</t>
  </si>
  <si>
    <t>Trussardi|Uomo EDT 200ML|200ML / 6.7OZ</t>
  </si>
  <si>
    <t>8011530810009</t>
  </si>
  <si>
    <t>Trussardi|Uomo EDT 30ML|30ML / 1OZ</t>
  </si>
  <si>
    <t>8011530810016</t>
  </si>
  <si>
    <t>Trussardi|Uomo EDT 50ML|50ML / 1.7OZ</t>
  </si>
  <si>
    <t>8011530811006</t>
  </si>
  <si>
    <t>Uomo Shampoo &amp; Shower gel 200ML</t>
  </si>
  <si>
    <t>Trussardi|Uomo Shampoo &amp; Shower gel 200ML|200ML / 6.7OZ</t>
  </si>
  <si>
    <t>8011530810023-T</t>
  </si>
  <si>
    <t>Uomo EDT Tester 100ML</t>
  </si>
  <si>
    <t>Trussardi|Uomo EDT Tester 100ML|100ML / 3.4OZ</t>
  </si>
  <si>
    <t>8011530015213</t>
  </si>
  <si>
    <t>Uomo The Red EDT 100ML</t>
  </si>
  <si>
    <t>Trussardi|Uomo The Red EDT 100ML|100ML / 3.4OZ</t>
  </si>
  <si>
    <t>8011530015183</t>
  </si>
  <si>
    <t>Uomo The Red EDT 30ML</t>
  </si>
  <si>
    <t>Trussardi|Uomo The Red EDT 30ML|30ML / 1OZ</t>
  </si>
  <si>
    <t>8011530015206</t>
  </si>
  <si>
    <t>Uomo The Red EDT 50ML</t>
  </si>
  <si>
    <t>Trussardi|Uomo The Red EDT 50ML|50ML / 1.7OZ</t>
  </si>
  <si>
    <t>3614273672412</t>
  </si>
  <si>
    <t>Valentino</t>
  </si>
  <si>
    <t>Born In Roma Coral Fantasy EDT 100ML</t>
  </si>
  <si>
    <t>Valentino|Born In Roma Coral Fantasy EDT 100ML|100ML / 3.4OZ</t>
  </si>
  <si>
    <t>3614273672122</t>
  </si>
  <si>
    <t>Born In Roma Coral Fantasy EDT 50ML</t>
  </si>
  <si>
    <t>Valentino|Born In Roma Coral Fantasy EDT 50ML|50ML / 1.7OZ</t>
  </si>
  <si>
    <t>3614272761445</t>
  </si>
  <si>
    <t>Born In Roma Donna EDP 100ML</t>
  </si>
  <si>
    <t>Valentino|Born In Roma Donna EDP 100ML|100ML / 3.4OZ</t>
  </si>
  <si>
    <t>3614272761421</t>
  </si>
  <si>
    <t>Born In Roma Donna EDP 30ML</t>
  </si>
  <si>
    <t>Valentino|Born In Roma Donna EDP 30ML|30ML / 1OZ</t>
  </si>
  <si>
    <t>3614272761438</t>
  </si>
  <si>
    <t>Born In Roma Donna EDP 50ML</t>
  </si>
  <si>
    <t>Valentino|Born In Roma Donna EDP 50ML|50ML / 1.7OZ</t>
  </si>
  <si>
    <t>3614272761469</t>
  </si>
  <si>
    <t>Born In Roma Uomo 100ML</t>
  </si>
  <si>
    <t>Valentino|Born In Roma Uomo 100ML|100ML / 3.4OZ</t>
  </si>
  <si>
    <t>3614272761452</t>
  </si>
  <si>
    <t>Born In Roma Uomo EDT 50ML</t>
  </si>
  <si>
    <t>Valentino|Born In Roma Uomo EDT 50ML|50ML / 1.7OZ</t>
  </si>
  <si>
    <t>3614273261401</t>
  </si>
  <si>
    <t>Born In Roma Yellow Dream EDP 100ML</t>
  </si>
  <si>
    <t>Valentino|Born In Roma Yellow Dream EDP 100ML|100ML / 3.4OZ</t>
  </si>
  <si>
    <t>3614273261333</t>
  </si>
  <si>
    <t>Born In Roma Yellow Dream EDP 30ML</t>
  </si>
  <si>
    <t>Valentino|Born In Roma Yellow Dream EDP 30ML|30ML / 1OZ</t>
  </si>
  <si>
    <t>3614273261357</t>
  </si>
  <si>
    <t>Born In Roma Yellow Dream EDP 50ML</t>
  </si>
  <si>
    <t>Valentino|Born In Roma Yellow Dream EDP 50ML|50ML / 1.7OZ</t>
  </si>
  <si>
    <t>3614273261425</t>
  </si>
  <si>
    <t>Born In Roma Yellow Dream Uomo EDT 100ML</t>
  </si>
  <si>
    <t>Valentino|Born In Roma Yellow Dream Uomo EDT 100ML|100ML / 3.4OZ</t>
  </si>
  <si>
    <t>3614273261432</t>
  </si>
  <si>
    <t>Born In Roma Yellow Dream Uomo EDT 50ML</t>
  </si>
  <si>
    <t>Valentino|Born In Roma Yellow Dream Uomo EDT 50ML|50ML / 1.7OZ</t>
  </si>
  <si>
    <t>3614273672054</t>
  </si>
  <si>
    <t>Donna Born In Roma Coral EDP 100ML</t>
  </si>
  <si>
    <t>Valentino|Donna Born In Roma Coral EDP 100ML|100ML / 3.4OZ</t>
  </si>
  <si>
    <t>3614273672481</t>
  </si>
  <si>
    <t>Donna Born In Roma Coral EDP 30ML</t>
  </si>
  <si>
    <t>Valentino|Donna Born In Roma Coral EDP 30ML|30ML / 1OZ</t>
  </si>
  <si>
    <t>3614273672474</t>
  </si>
  <si>
    <t>Donna Born In Roma Coral EDP 50ML</t>
  </si>
  <si>
    <t>Valentino|Donna Born In Roma Coral EDP 50ML|50ML / 1.7OZ</t>
  </si>
  <si>
    <t>3614272732308</t>
  </si>
  <si>
    <t>Valentino|Donna EDP 100ML|100ML / 3.4OZ</t>
  </si>
  <si>
    <t>3614272731943</t>
  </si>
  <si>
    <t>Valentino|Donna EDP 30ML|30ML / 1OZ</t>
  </si>
  <si>
    <t>3614272732087</t>
  </si>
  <si>
    <t>Valentino|Donna EDP 50ML|50ML / 1.7OZ</t>
  </si>
  <si>
    <t>3614272732209</t>
  </si>
  <si>
    <t>Valentino|Uomo EDT 100ML|100ML / 3.4OZ</t>
  </si>
  <si>
    <t>3614272732230</t>
  </si>
  <si>
    <t>Valentino|Uomo EDT 50ML|50ML / 1.7OZ</t>
  </si>
  <si>
    <t>3614272732278</t>
  </si>
  <si>
    <t>Uomo Intense EDP 100ML</t>
  </si>
  <si>
    <t>Valentino|Uomo Intense EDP 100ML|100ML / 3.4OZ</t>
  </si>
  <si>
    <t>3614272731899</t>
  </si>
  <si>
    <t>Uomo Intense EDP 50ML</t>
  </si>
  <si>
    <t>Valentino|Uomo Intense EDP 50ML|50ML / 1.7OZ</t>
  </si>
  <si>
    <t>3614272732261</t>
  </si>
  <si>
    <t>Valentina EDP 50ML</t>
  </si>
  <si>
    <t>Valentino|Valentina EDP 50ML|50ML / 1.7OZ</t>
  </si>
  <si>
    <t>3614272731929</t>
  </si>
  <si>
    <t>Valentina EDP 80ML</t>
  </si>
  <si>
    <t>Valentino|Valentina EDP 80ML|80ML / 2.7OZ</t>
  </si>
  <si>
    <t>3614273073998</t>
  </si>
  <si>
    <t>Voce Viva Body Lotion 200ML</t>
  </si>
  <si>
    <t>Valentino|Voce Viva Body Lotion 200ML|200ML / 6.7OZ</t>
  </si>
  <si>
    <t>3614273073899</t>
  </si>
  <si>
    <t>Voce Viva EDP 100ML</t>
  </si>
  <si>
    <t>Valentino|Voce Viva EDP 100ML|100ML / 3.4OZ</t>
  </si>
  <si>
    <t>3614273073882</t>
  </si>
  <si>
    <t>Voce Viva EDP 50ML</t>
  </si>
  <si>
    <t>Valentino|Voce Viva EDP 50ML|50ML / 1.7OZ</t>
  </si>
  <si>
    <t>3614273459051</t>
  </si>
  <si>
    <t>Voce Viva Intensa EDP 100ML</t>
  </si>
  <si>
    <t>Valentino|Voce Viva Intensa EDP 100ML|100ML / 3.4OZ</t>
  </si>
  <si>
    <t>3614273459082</t>
  </si>
  <si>
    <t>Voce Viva Intensa EDP 30ML</t>
  </si>
  <si>
    <t>Valentino|Voce Viva Intensa EDP 30ML|30ML / 1OZ</t>
  </si>
  <si>
    <t>3614273459068</t>
  </si>
  <si>
    <t>Voce Viva Intensa EDP 50ML</t>
  </si>
  <si>
    <t>Valentino|Voce Viva Intensa EDP 50ML|50ML / 1.7OZ</t>
  </si>
  <si>
    <t>3614273073875</t>
  </si>
  <si>
    <t>Vove Viva EDP 30ML</t>
  </si>
  <si>
    <t>Valentino|Vove Viva EDP 30ML|30ML / 1OZ</t>
  </si>
  <si>
    <t>3386460071987</t>
  </si>
  <si>
    <t>Van Cleef &amp; Arpel</t>
  </si>
  <si>
    <t>Ambre Impérial EDP 75ML</t>
  </si>
  <si>
    <t>Van Cleef &amp; Arpel|Ambre Impérial EDP 75ML|75ML / 2.5OZ</t>
  </si>
  <si>
    <t>3386460118941</t>
  </si>
  <si>
    <t>Bois D'Amande EDP 75ML</t>
  </si>
  <si>
    <t>Van Cleef &amp; Arpel|Bois D'Amande EDP 75ML|75ML / 2.5OZ</t>
  </si>
  <si>
    <t>3386460018050</t>
  </si>
  <si>
    <t>Bois D'Iris EDP 75ML</t>
  </si>
  <si>
    <t>Van Cleef &amp; Arpel|Bois D'Iris EDP 75ML|75ML / 2.5OZ</t>
  </si>
  <si>
    <t>3386460018111</t>
  </si>
  <si>
    <t>Bois D'Iris EDP 75ML Tester</t>
  </si>
  <si>
    <t>Van Cleef &amp; Arpel|Bois D'Iris EDP 75ML Tester|75ML / 2.5OZ</t>
  </si>
  <si>
    <t>3386460088190</t>
  </si>
  <si>
    <t>Bois Doré EDP 75ML</t>
  </si>
  <si>
    <t>Van Cleef &amp; Arpel|Bois Doré EDP 75ML|75ML / 2.5OZ</t>
  </si>
  <si>
    <t>3386460064576</t>
  </si>
  <si>
    <t>California Reverie EDP 75ML</t>
  </si>
  <si>
    <t>Van Cleef &amp; Arpel|California Reverie EDP 75ML|75ML / 2.5OZ</t>
  </si>
  <si>
    <t>3386460018005</t>
  </si>
  <si>
    <t>Gardenia Pétale EDP 75ML</t>
  </si>
  <si>
    <t>Van Cleef &amp; Arpel|Gardenia Pétale EDP 75ML|75ML / 2.5OZ</t>
  </si>
  <si>
    <t>3386460018067</t>
  </si>
  <si>
    <t>Gardenia Pétale EDP 75ML Tester</t>
  </si>
  <si>
    <t>Van Cleef &amp; Arpel|Gardenia Pétale EDP 75ML Tester|75ML / 2.5OZ</t>
  </si>
  <si>
    <t>3386460078795</t>
  </si>
  <si>
    <t>Moonlight Patchouli EDP 75ML</t>
  </si>
  <si>
    <t>Van Cleef &amp; Arpel|Moonlight Patchouli EDP 75ML|75ML / 2.5OZ</t>
  </si>
  <si>
    <t>3386460100335</t>
  </si>
  <si>
    <t>Neroli Amara EDP 75ML</t>
  </si>
  <si>
    <t>Van Cleef &amp; Arpel|Neroli Amara EDP 75ML|75ML / 2.5OZ</t>
  </si>
  <si>
    <t>3386460100342</t>
  </si>
  <si>
    <t>Neroli Amara EDP 75ML Tester</t>
  </si>
  <si>
    <t>Van Cleef &amp; Arpel|Neroli Amara EDP 75ML Tester|75ML / 2.5OZ</t>
  </si>
  <si>
    <t>3386460126014</t>
  </si>
  <si>
    <t>Orchid Leather EDP 75ML</t>
  </si>
  <si>
    <t>Van Cleef &amp; Arpel|Orchid Leather EDP 75ML|75ML / 2.5OZ</t>
  </si>
  <si>
    <t>3386460126021</t>
  </si>
  <si>
    <t>Orchid Leather EDP Tester 75ML</t>
  </si>
  <si>
    <t>Van Cleef &amp; Arpel|Orchid Leather EDP Tester 75ML|75ML / 2.5OZ</t>
  </si>
  <si>
    <t>3386460018012</t>
  </si>
  <si>
    <t>Orchidée Vanille EDP 75ML</t>
  </si>
  <si>
    <t>Van Cleef &amp; Arpel|Orchidée Vanille EDP 75ML|75ML / 2.5OZ</t>
  </si>
  <si>
    <t>3386460108652</t>
  </si>
  <si>
    <t>Oud Blanc EDP 75ML</t>
  </si>
  <si>
    <t>Van Cleef &amp; Arpel|Oud Blanc EDP 75ML|75ML / 2.5OZ</t>
  </si>
  <si>
    <t>3386460108720</t>
  </si>
  <si>
    <t>Oud Blanc EDP 75ML Tester</t>
  </si>
  <si>
    <t>Van Cleef &amp; Arpel|Oud Blanc EDP 75ML Tester|75ML / 2.5OZ</t>
  </si>
  <si>
    <t>3386460034951</t>
  </si>
  <si>
    <t>Precious Oud EDP 75ML</t>
  </si>
  <si>
    <t>Van Cleef &amp; Arpel|Precious Oud EDP 75ML|75ML / 2.5OZ</t>
  </si>
  <si>
    <t>3386460102278</t>
  </si>
  <si>
    <t>Rose Rouge EDP 75ML</t>
  </si>
  <si>
    <t>Van Cleef &amp; Arpel|Rose Rouge EDP 75ML|75ML / 2.5OZ</t>
  </si>
  <si>
    <t>3386460102285</t>
  </si>
  <si>
    <t>Rose Rouge EDP 75ML Tester</t>
  </si>
  <si>
    <t>Van Cleef &amp; Arpel|Rose Rouge EDP 75ML Tester|75ML / 2.5OZ</t>
  </si>
  <si>
    <t>3386460108645</t>
  </si>
  <si>
    <t>Santal Blanc EDP 75ML</t>
  </si>
  <si>
    <t>Van Cleef &amp; Arpel|Santal Blanc EDP 75ML|75ML / 2.5OZ</t>
  </si>
  <si>
    <t>8018365260757</t>
  </si>
  <si>
    <t>Versace</t>
  </si>
  <si>
    <t>Blue Jeans EDT 75ML</t>
  </si>
  <si>
    <t>Versace|Blue Jeans EDT 75ML|75ML / 2.5OZ</t>
  </si>
  <si>
    <t>8018365500259</t>
  </si>
  <si>
    <t>Blue Jeans EDT Tester 75ML</t>
  </si>
  <si>
    <t>Versace|Blue Jeans EDT Tester 75ML|75ML / 2.5OZ</t>
  </si>
  <si>
    <t>8011003993840</t>
  </si>
  <si>
    <t>Bright Crystal  Perfumed Bath &amp; Shower Gel 200ML</t>
  </si>
  <si>
    <t>Versace|Bright Crystal  Perfumed Bath &amp; Shower Gel 200ML|200ML / 6.7OZ</t>
  </si>
  <si>
    <t>8011003819423</t>
  </si>
  <si>
    <t>Bright Crystal Absolu EDP 30ML</t>
  </si>
  <si>
    <t>Versace|Bright Crystal Absolu EDP 30ML|30ML / 1OZ</t>
  </si>
  <si>
    <t>8011003818174</t>
  </si>
  <si>
    <t>Bright Crystal Absolu EDP 50ML</t>
  </si>
  <si>
    <t>Versace|Bright Crystal Absolu EDP 50ML|50ML / 1.7OZ</t>
  </si>
  <si>
    <t>8011003817498</t>
  </si>
  <si>
    <t>Bright Crystal EDT 200ML</t>
  </si>
  <si>
    <t>Versace|Bright Crystal EDT 200ML|200ML / 6.7OZ</t>
  </si>
  <si>
    <t>8011003993802</t>
  </si>
  <si>
    <t>Bright Crystal EDT 30ML</t>
  </si>
  <si>
    <t>Versace|Bright Crystal EDT 30ML|30ML / 1OZ</t>
  </si>
  <si>
    <t>8011003993819</t>
  </si>
  <si>
    <t>Bright Crystal EDT 50ML</t>
  </si>
  <si>
    <t>Versace|Bright Crystal EDT 50ML|50ML / 1.7OZ</t>
  </si>
  <si>
    <t>8011003993826</t>
  </si>
  <si>
    <t>Bright Crystal EDT 90ML</t>
  </si>
  <si>
    <t>Versace|Bright Crystal EDT 90ML|90ML / 3.04Z</t>
  </si>
  <si>
    <t>8011003993857</t>
  </si>
  <si>
    <t>Bright Crystal Perfumed Body Lotion 200ML</t>
  </si>
  <si>
    <t>Versace|Bright Crystal Perfumed Body Lotion 200ML|200ML / 6.7OZ</t>
  </si>
  <si>
    <t>8011003993833</t>
  </si>
  <si>
    <t>Bright Crystal Perfumed Deodorant 50ML</t>
  </si>
  <si>
    <t>Versace|Bright Crystal Perfumed Deodorant 50ML|50ML / 1.7OZ</t>
  </si>
  <si>
    <t>8011003817719</t>
  </si>
  <si>
    <t>Bright Crystal Perfumed Deodorant Stick 50ML</t>
  </si>
  <si>
    <t>Versace|Bright Crystal Perfumed Deodorant Stick 50ML|50ML / 1.7OZ</t>
  </si>
  <si>
    <t>8018365074644</t>
  </si>
  <si>
    <t>Crystal Noir  Bath &amp; Shower Gel 200ML</t>
  </si>
  <si>
    <t>Versace|Crystal Noir  Bath &amp; Shower Gel 200ML|200ML / 6.7OZ</t>
  </si>
  <si>
    <t>8018365075641</t>
  </si>
  <si>
    <t>Crystal Noir  Body Lotion 200ML</t>
  </si>
  <si>
    <t>Versace|Crystal Noir  Body Lotion 200ML|200ML / 6.7OZ</t>
  </si>
  <si>
    <t>8018365070264</t>
  </si>
  <si>
    <t>Crystal Noir EDP 50ML</t>
  </si>
  <si>
    <t>Versace|Crystal Noir EDP 50ML|50ML / 1.7OZ</t>
  </si>
  <si>
    <t>8018365070462</t>
  </si>
  <si>
    <t>Crystal Noir EDP 90ML</t>
  </si>
  <si>
    <t>Versace|Crystal Noir EDP 90ML|90ML / 3.04Z</t>
  </si>
  <si>
    <t>8018365071162</t>
  </si>
  <si>
    <t>Crystal Noir EDT 30ML</t>
  </si>
  <si>
    <t>Versace|Crystal Noir EDT 30ML|30ML / 1OZ</t>
  </si>
  <si>
    <t>8018365071261</t>
  </si>
  <si>
    <t>Crystal Noir EDT 50ML</t>
  </si>
  <si>
    <t>Versace|Crystal Noir EDT 50ML|50ML / 1.7OZ</t>
  </si>
  <si>
    <t>8018365071469</t>
  </si>
  <si>
    <t>Crystal Noir EDT 90ML</t>
  </si>
  <si>
    <t>Versace|Crystal Noir EDT 90ML|90ML / 3.04Z</t>
  </si>
  <si>
    <t>8018365074408</t>
  </si>
  <si>
    <t>Crystal Noir Perfumed Deodorant 50ML</t>
  </si>
  <si>
    <t>Versace|Crystal Noir Perfumed Deodorant 50ML|50ML / 1.7OZ</t>
  </si>
  <si>
    <t>8011003825738</t>
  </si>
  <si>
    <t>Dylan Blue EDT 50ML</t>
  </si>
  <si>
    <t>Versace|Dylan Blue EDT 50ML|50ML / 1.7OZ</t>
  </si>
  <si>
    <t>8011003858538</t>
  </si>
  <si>
    <t>Dylan Turquoise pour Femme EDT 30ML</t>
  </si>
  <si>
    <t>Versace|Dylan Turquoise pour Femme EDT 30ML|30ML / 1OZ</t>
  </si>
  <si>
    <t>8011003858545</t>
  </si>
  <si>
    <t>Dylan Turquoise pour Femme EDT 50ML</t>
  </si>
  <si>
    <t>Versace|Dylan Turquoise pour Femme EDT 50ML|50ML / 1.7OZ</t>
  </si>
  <si>
    <t>8018365990142</t>
  </si>
  <si>
    <t>Eau Fraîche After Shave 100ML</t>
  </si>
  <si>
    <t>Versace|Eau Fraîche After Shave 100ML|100ML / 3.4OZ</t>
  </si>
  <si>
    <t>8018365500051</t>
  </si>
  <si>
    <t>Eau Fraîche After Shave Balm 75ML</t>
  </si>
  <si>
    <t>Versace|Eau Fraîche After Shave Balm 75ML|75ML / 2.5OZ</t>
  </si>
  <si>
    <t>8011003816729</t>
  </si>
  <si>
    <t>Eau Fraîche Deodorant Stick 75ML</t>
  </si>
  <si>
    <t>Versace|Eau Fraîche Deodorant Stick 75ML|75ML / 2.5OZ</t>
  </si>
  <si>
    <t>8018365500037</t>
  </si>
  <si>
    <t>Eau Fraîche EDT  100ML</t>
  </si>
  <si>
    <t>Versace|Eau Fraîche EDT  100ML|100ML / 3.4OZ</t>
  </si>
  <si>
    <t>8011003803132</t>
  </si>
  <si>
    <t>Eau Fraîche EDT  200ML</t>
  </si>
  <si>
    <t>Versace|Eau Fraîche EDT  200ML|200ML / 6.7OZ</t>
  </si>
  <si>
    <t>8018365500020</t>
  </si>
  <si>
    <t>Eau Fraîche EDT  50ML</t>
  </si>
  <si>
    <t>Versace|Eau Fraîche EDT  50ML|50ML / 1.7OZ</t>
  </si>
  <si>
    <t>8018365500082</t>
  </si>
  <si>
    <t>Eau Fraîche Perfumed Bath &amp; Shower Gel 200ML</t>
  </si>
  <si>
    <t>Versace|Eau Fraîche Perfumed Bath &amp; Shower Gel 200ML|200ML / 6.7OZ</t>
  </si>
  <si>
    <t>8018365500068</t>
  </si>
  <si>
    <t>Eau Fraîche Perfumed Deodorant 100ML</t>
  </si>
  <si>
    <t>Versace|Eau Fraîche Perfumed Deodorant 100ML|100ML / 3.4OZ</t>
  </si>
  <si>
    <t>8011003810017</t>
  </si>
  <si>
    <t>Eros After Shave Lotion 100ML</t>
  </si>
  <si>
    <t>Versace|Eros After Shave Lotion 100ML|100ML / 3.4OZ</t>
  </si>
  <si>
    <t>8011003809233</t>
  </si>
  <si>
    <t>Eros Comfort After Shave Lotion Tubo 100ML</t>
  </si>
  <si>
    <t>Versace|Eros Comfort After Shave Lotion Tubo 100ML|100ML / 3.4OZ</t>
  </si>
  <si>
    <t>8011003861903</t>
  </si>
  <si>
    <t>Eros EDP 50ML</t>
  </si>
  <si>
    <t>Versace|Eros EDP 50ML|50ML / 1.7OZ</t>
  </si>
  <si>
    <t>8011003813858</t>
  </si>
  <si>
    <t>Eros EDT 200ML</t>
  </si>
  <si>
    <t>Versace|Eros EDT 200ML|200ML / 6.7OZ</t>
  </si>
  <si>
    <t>8011003809196</t>
  </si>
  <si>
    <t>Eros EDT 30ML</t>
  </si>
  <si>
    <t>Versace|Eros EDT 30ML|30ML / 1OZ</t>
  </si>
  <si>
    <t>8011003845361</t>
  </si>
  <si>
    <t>Eros Flame After Shave Lotion 100ML</t>
  </si>
  <si>
    <t>Versace|Eros Flame After Shave Lotion 100ML|100ML / 3.4OZ</t>
  </si>
  <si>
    <t>8011003845354</t>
  </si>
  <si>
    <t>Eros Flame EDP 100ML</t>
  </si>
  <si>
    <t>Versace|Eros Flame EDP 100ML|100ML / 3.4OZ</t>
  </si>
  <si>
    <t>8011003846627</t>
  </si>
  <si>
    <t>Eros Flame EDP 200ML</t>
  </si>
  <si>
    <t>Versace|Eros Flame EDP 200ML|200ML / 6.7OZ</t>
  </si>
  <si>
    <t>8011003845330</t>
  </si>
  <si>
    <t>Eros Flame EDP 30ML</t>
  </si>
  <si>
    <t>Versace|Eros Flame EDP 30ML|30ML / 1OZ</t>
  </si>
  <si>
    <t>8011003845347</t>
  </si>
  <si>
    <t>Eros Flame EDP 50ML</t>
  </si>
  <si>
    <t>Versace|Eros Flame EDP 50ML|50ML / 1.7OZ</t>
  </si>
  <si>
    <t>8011003845378</t>
  </si>
  <si>
    <t>Eros Flame Perfumed After Shave Balm Tube 100ML</t>
  </si>
  <si>
    <t>Versace|Eros Flame Perfumed After Shave Balm Tube 100ML|100ML / 3.4OZ</t>
  </si>
  <si>
    <t>8011003845385</t>
  </si>
  <si>
    <t>Eros Flame Perfumed Deodorant 100ML</t>
  </si>
  <si>
    <t>Versace|Eros Flame Perfumed Deodorant 100ML|100ML / 3.4OZ</t>
  </si>
  <si>
    <t>8011003845392</t>
  </si>
  <si>
    <t>Eros Flame Perfumed Deodorant Stick 75ML</t>
  </si>
  <si>
    <t>Versace|Eros Flame Perfumed Deodorant Stick 75ML|75ML / 2.5OZ</t>
  </si>
  <si>
    <t>8011003845408</t>
  </si>
  <si>
    <t>Eros Flame Perfumed Shower Gel Tube 250ML</t>
  </si>
  <si>
    <t>Versace|Eros Flame Perfumed Shower Gel Tube 250ML|250ML / 8.45OZ</t>
  </si>
  <si>
    <t>8011003845514</t>
  </si>
  <si>
    <t>Eros Flame EDP Tester 100ML</t>
  </si>
  <si>
    <t>Versace|Eros Flame EDP Tester 100ML|100ML / 3.4OZ</t>
  </si>
  <si>
    <t>8011003809257</t>
  </si>
  <si>
    <t>Eros EDT Tester 100ML</t>
  </si>
  <si>
    <t>Versace|Eros EDT Tester 100ML|100ML / 3.4OZ</t>
  </si>
  <si>
    <t>8011003809219</t>
  </si>
  <si>
    <t>Eros Men EDT 100ML</t>
  </si>
  <si>
    <t>Versace|Eros Men EDT 100ML|100ML / 3.4OZ</t>
  </si>
  <si>
    <t>8011003809202</t>
  </si>
  <si>
    <t>Eros Men EDT 50ML</t>
  </si>
  <si>
    <t>Versace|Eros Men EDT 50ML|50ML / 1.7OZ</t>
  </si>
  <si>
    <t>8011003809240</t>
  </si>
  <si>
    <t>Eros Perfumed Deodorant 100ML</t>
  </si>
  <si>
    <t>Versace|Eros Perfumed Deodorant 100ML|100ML / 3.4OZ</t>
  </si>
  <si>
    <t>8011003809226</t>
  </si>
  <si>
    <t>Eros Perfumed Deodorant Stick 75ML</t>
  </si>
  <si>
    <t>Versace|Eros Perfumed Deodorant Stick 75ML|75ML / 2.5OZ</t>
  </si>
  <si>
    <t>8011003823536</t>
  </si>
  <si>
    <t>Eros pour Femme EDP 100ML</t>
  </si>
  <si>
    <t>Versace|Eros pour Femme EDP 100ML|100ML / 3.4OZ</t>
  </si>
  <si>
    <t>8011003823512</t>
  </si>
  <si>
    <t>Eros Pour Femme EDP 30ML</t>
  </si>
  <si>
    <t>Versace|Eros Pour Femme EDP 30ML|30ML / 1OZ</t>
  </si>
  <si>
    <t>8011003823529</t>
  </si>
  <si>
    <t>Eros Pour Femme EDP 50ML</t>
  </si>
  <si>
    <t>Versace|Eros Pour Femme EDP 50ML|50ML / 1.7OZ</t>
  </si>
  <si>
    <t>8011003827343</t>
  </si>
  <si>
    <t>Eros Pour Femme EDT 100ML</t>
  </si>
  <si>
    <t>Versace|Eros Pour Femme EDT 100ML|100ML / 3.4OZ</t>
  </si>
  <si>
    <t>8011003826643</t>
  </si>
  <si>
    <t>Eros Pour Femme Luxury Bath &amp; Shower Gel 200ML</t>
  </si>
  <si>
    <t>Versace|Eros Pour Femme Luxury Bath &amp; Shower Gel 200ML|200ML / 6.7OZ</t>
  </si>
  <si>
    <t>8011003826667</t>
  </si>
  <si>
    <t>Eros Pour Femme Luxury Body Lotion 200ML</t>
  </si>
  <si>
    <t>Versace|Eros Pour Femme Luxury Body Lotion 200ML|200ML / 6.7OZ</t>
  </si>
  <si>
    <t>8011003832934</t>
  </si>
  <si>
    <t>Eros Pour Femme Perfumed Deodorant 50ML</t>
  </si>
  <si>
    <t>Versace|Eros Pour Femme Perfumed Deodorant 50ML|50ML / 1.7OZ</t>
  </si>
  <si>
    <t>8011003809349</t>
  </si>
  <si>
    <t>Eros Shower gel 250ML</t>
  </si>
  <si>
    <t>Versace|Eros Shower gel 250ML|250ML / 8.45OZ</t>
  </si>
  <si>
    <t>8018365140103</t>
  </si>
  <si>
    <t>L'homme EDT  100ML</t>
  </si>
  <si>
    <t>Versace|L'homme EDT  100ML|100ML / 3.4OZ</t>
  </si>
  <si>
    <t>8011003803248</t>
  </si>
  <si>
    <t>L'homme EDT 30ML</t>
  </si>
  <si>
    <t>Versace|L'homme EDT 30ML|30ML / 1OZ</t>
  </si>
  <si>
    <t>8011003995509</t>
  </si>
  <si>
    <t>L'homme EDT 50ML</t>
  </si>
  <si>
    <t>Versace|L'homme EDT 50ML|50ML / 1.7OZ</t>
  </si>
  <si>
    <t>8018365147270</t>
  </si>
  <si>
    <t>L'homme Foaming Gel for Body and Hair 200ML</t>
  </si>
  <si>
    <t>Versace|L'homme Foaming Gel for Body and Hair 200ML|200ML / 6.7OZ</t>
  </si>
  <si>
    <t>8018365147232</t>
  </si>
  <si>
    <t>L'homme Perfumed Deodorant Stick 75ML</t>
  </si>
  <si>
    <t>Versace|L'homme Perfumed Deodorant Stick 75ML|75ML / 2.5OZ</t>
  </si>
  <si>
    <t>8018365500013</t>
  </si>
  <si>
    <t>Man Eau Fraiche EDT 30ML</t>
  </si>
  <si>
    <t>Versace|Man Eau Fraiche EDT 30ML|30ML / 1OZ</t>
  </si>
  <si>
    <t>8011003839117</t>
  </si>
  <si>
    <t>Pour Femme Dylan Blue EDP 100ML</t>
  </si>
  <si>
    <t>Versace|Pour Femme Dylan Blue EDP 100ML|100ML / 3.4OZ</t>
  </si>
  <si>
    <t>8011003839094</t>
  </si>
  <si>
    <t>Pour Femme Dylan Blue EDP 30ML</t>
  </si>
  <si>
    <t>Versace|Pour Femme Dylan Blue EDP 30ML|30ML / 1OZ</t>
  </si>
  <si>
    <t>8011003839100</t>
  </si>
  <si>
    <t>Pour Femme Dylan Blue EDP 50ML</t>
  </si>
  <si>
    <t>Versace|Pour Femme Dylan Blue EDP 50ML|50ML / 1.7OZ</t>
  </si>
  <si>
    <t>8011003994618</t>
  </si>
  <si>
    <t>Pour Femme EDP  100ML</t>
  </si>
  <si>
    <t>Versace|Pour Femme EDP  100ML|100ML / 3.4OZ</t>
  </si>
  <si>
    <t>8011003994601</t>
  </si>
  <si>
    <t>Pour Femme EDP  50ML</t>
  </si>
  <si>
    <t>Versace|Pour Femme EDP  50ML|50ML / 1.7OZ</t>
  </si>
  <si>
    <t>8011003994632</t>
  </si>
  <si>
    <t>Pour Femme Luxury Bath &amp; Shower Gel 200ML</t>
  </si>
  <si>
    <t>Versace|Pour Femme Luxury Bath &amp; Shower Gel 200ML|200ML / 6.7OZ</t>
  </si>
  <si>
    <t>8011003994649</t>
  </si>
  <si>
    <t>Pour Femme Luxury Body Lotion 200ML</t>
  </si>
  <si>
    <t>Versace|Pour Femme Luxury Body Lotion 200ML|200ML / 6.7OZ</t>
  </si>
  <si>
    <t>8011003994625</t>
  </si>
  <si>
    <t>Pour Femme Perfumed Deodorant 50ML</t>
  </si>
  <si>
    <t>Versace|Pour Femme Perfumed Deodorant 50ML|50ML / 1.7OZ</t>
  </si>
  <si>
    <t>8011003995981</t>
  </si>
  <si>
    <t>Pour Homme After Shave Balm 100ML</t>
  </si>
  <si>
    <t>Versace|Pour Homme After Shave Balm 100ML|100ML / 3.4OZ</t>
  </si>
  <si>
    <t>8011003995974</t>
  </si>
  <si>
    <t>Versace|Pour Homme After Shave Lotion 100ML|100ML / 3.4OZ</t>
  </si>
  <si>
    <t>8011003816743</t>
  </si>
  <si>
    <t>Pour Homme Deodorant Stick 75ML</t>
  </si>
  <si>
    <t>Versace|Pour Homme Deodorant Stick 75ML|75ML / 2.5OZ</t>
  </si>
  <si>
    <t>8011003826513</t>
  </si>
  <si>
    <t>Pour Homme Dylan Blue After Shave Balm 100ML</t>
  </si>
  <si>
    <t>Versace|Pour Homme Dylan Blue After Shave Balm 100ML|100ML / 3.4OZ</t>
  </si>
  <si>
    <t>8011003826506</t>
  </si>
  <si>
    <t>Pour Homme Dylan Blue After Shave Lotion 100ML</t>
  </si>
  <si>
    <t>Versace|Pour Homme Dylan Blue After Shave Lotion 100ML|100ML / 3.4OZ</t>
  </si>
  <si>
    <t>8011003826537</t>
  </si>
  <si>
    <t>Pour Homme Dylan Blue Deodorant Stick 75ML</t>
  </si>
  <si>
    <t>Versace|Pour Homme Dylan Blue Deodorant Stick 75ML|75ML / 2.5OZ</t>
  </si>
  <si>
    <t>8011003825745</t>
  </si>
  <si>
    <t>Pour Homme Dylan Blue EDT 100ML</t>
  </si>
  <si>
    <t>Versace|Pour Homme Dylan Blue EDT 100ML|100ML / 3.4OZ</t>
  </si>
  <si>
    <t>8011003826490</t>
  </si>
  <si>
    <t>Pour Homme Dylan Blue EDT 200ML</t>
  </si>
  <si>
    <t>Versace|Pour Homme Dylan Blue EDT 200ML|200ML / 6.7OZ</t>
  </si>
  <si>
    <t>8011003825721</t>
  </si>
  <si>
    <t>Pour Homme Dylan Blue EDT 30ML</t>
  </si>
  <si>
    <t>Versace|Pour Homme Dylan Blue EDT 30ML|30ML / 1OZ</t>
  </si>
  <si>
    <t>8011003826551</t>
  </si>
  <si>
    <t>Pour Homme Dylan Blue Perfumed Bath &amp; Shower Gel 250ML</t>
  </si>
  <si>
    <t>Versace|Pour Homme Dylan Blue Perfumed Bath &amp; Shower Gel 250ML|250ML / 8.45OZ</t>
  </si>
  <si>
    <t>8011003826520</t>
  </si>
  <si>
    <t>Pour Homme Dylan Blue Perfumed Deodorant 100ML</t>
  </si>
  <si>
    <t>Versace|Pour Homme Dylan Blue Perfumed Deodorant 100ML|100ML / 3.4OZ</t>
  </si>
  <si>
    <t>8011003995967</t>
  </si>
  <si>
    <t>Pour Homme EDT  100ML</t>
  </si>
  <si>
    <t>Versace|Pour Homme EDT  100ML|100ML / 3.4OZ</t>
  </si>
  <si>
    <t>8011003801619</t>
  </si>
  <si>
    <t>Pour Homme EDT  200ML</t>
  </si>
  <si>
    <t>Versace|Pour Homme EDT  200ML|200ML / 6.7OZ</t>
  </si>
  <si>
    <t>8011003995943</t>
  </si>
  <si>
    <t>Pour Homme EDT  30ML</t>
  </si>
  <si>
    <t>Versace|Pour Homme EDT  30ML|30ML / 1OZ</t>
  </si>
  <si>
    <t>8011003995950</t>
  </si>
  <si>
    <t>Pour Homme EDT  50ML</t>
  </si>
  <si>
    <t>Versace|Pour Homme EDT  50ML|50ML / 1.7OZ</t>
  </si>
  <si>
    <t>8011003996018</t>
  </si>
  <si>
    <t>Pour Homme Hair &amp; Body Shampoo 250ML</t>
  </si>
  <si>
    <t>Versace|Pour Homme Hair &amp; Body Shampoo 250ML|250ML / 8.45OZ</t>
  </si>
  <si>
    <t>8011003995998</t>
  </si>
  <si>
    <t>Pour Homme Perfumed Deodorant 100ML</t>
  </si>
  <si>
    <t>Versace|Pour Homme Perfumed Deodorant 100ML|100ML / 3.4OZ</t>
  </si>
  <si>
    <t>8011003996025</t>
  </si>
  <si>
    <t>Pour Homme EDT Tester 100ml</t>
  </si>
  <si>
    <t>Versace|Pour Homme EDT Tester 100ml|100ML / 3.4OZ</t>
  </si>
  <si>
    <t>8018365158160</t>
  </si>
  <si>
    <t>The Dreamer After Shave Balm tb 75ML</t>
  </si>
  <si>
    <t>Versace|The Dreamer After Shave Balm tb 75ML|75ML / 2.5OZ</t>
  </si>
  <si>
    <t>8018365151444</t>
  </si>
  <si>
    <t>The Dreamer After Shave Lotion 100ML</t>
  </si>
  <si>
    <t>Versace|The Dreamer After Shave Lotion 100ML|100ML / 3.4OZ</t>
  </si>
  <si>
    <t>8018365151246</t>
  </si>
  <si>
    <t>The Dreamer After Shave Lotion 50ML</t>
  </si>
  <si>
    <t>Versace|The Dreamer After Shave Lotion 50ML|50ML / 1.7OZ</t>
  </si>
  <si>
    <t>8011003996766</t>
  </si>
  <si>
    <t>The Dreamer EDT 100ML</t>
  </si>
  <si>
    <t>Versace|The Dreamer EDT 100ML|100ML / 3.4OZ</t>
  </si>
  <si>
    <t>8011003996759</t>
  </si>
  <si>
    <t>The Dreamer EDT 30ML</t>
  </si>
  <si>
    <t>Versace|The Dreamer EDT 30ML|30ML / 1OZ</t>
  </si>
  <si>
    <t>8011003996179</t>
  </si>
  <si>
    <t>The Dreamer EDT 50ML</t>
  </si>
  <si>
    <t>Versace|The Dreamer EDT 50ML|50ML / 1.7OZ</t>
  </si>
  <si>
    <t>8018365158016</t>
  </si>
  <si>
    <t>The Dreamer Foaming Gel for Body and Hair 200ML</t>
  </si>
  <si>
    <t>Versace|The Dreamer Foaming Gel for Body and Hair 200ML|200ML / 6.7OZ</t>
  </si>
  <si>
    <t>8018365158238</t>
  </si>
  <si>
    <t>The Dreamer Refreshing Deodorant Stick 75ML</t>
  </si>
  <si>
    <t>Versace|The Dreamer Refreshing Deodorant Stick 75ML|75ML / 2.5OZ</t>
  </si>
  <si>
    <t>8011003999620</t>
  </si>
  <si>
    <t>Vanitas EDP  100ML</t>
  </si>
  <si>
    <t>Versace|Vanitas EDP  100ML|100ML / 3.4OZ</t>
  </si>
  <si>
    <t>8011003999606</t>
  </si>
  <si>
    <t>Vanitas EDP  30ML</t>
  </si>
  <si>
    <t>Versace|Vanitas EDP  30ML|30ML / 1OZ</t>
  </si>
  <si>
    <t>8011003999613</t>
  </si>
  <si>
    <t>Vanitas EDP  50ML</t>
  </si>
  <si>
    <t>Versace|Vanitas EDP  50ML|50ML / 1.7OZ</t>
  </si>
  <si>
    <t>8011003807932</t>
  </si>
  <si>
    <t>Vanitas EDT  30ML</t>
  </si>
  <si>
    <t>Versace|Vanitas EDT  30ML|30ML / 1OZ</t>
  </si>
  <si>
    <t>8011003807949</t>
  </si>
  <si>
    <t>Vanitas EDT  50ML</t>
  </si>
  <si>
    <t>Versace|Vanitas EDT  50ML|50ML / 1.7OZ</t>
  </si>
  <si>
    <t>8011003807956</t>
  </si>
  <si>
    <t>Vanitas EDT 100ML</t>
  </si>
  <si>
    <t>Versace|Vanitas EDT 100ML|100ML / 3.4OZ</t>
  </si>
  <si>
    <t>8011003807963</t>
  </si>
  <si>
    <t>Vanitas Perfumed Deodorant 50ML</t>
  </si>
  <si>
    <t>Versace|Vanitas Perfumed Deodorant 50ML|50ML / 1.7OZ</t>
  </si>
  <si>
    <t>8011003999644</t>
  </si>
  <si>
    <t>Vanitas Vanity Bath &amp; Shower Gel 200ML</t>
  </si>
  <si>
    <t>Versace|Vanitas Vanity Bath &amp; Shower Gel 200ML|200ML / 6.7OZ</t>
  </si>
  <si>
    <t>8011003807970</t>
  </si>
  <si>
    <t>8011003807987</t>
  </si>
  <si>
    <t>Vanitas Vanity Body Lotion 200ML</t>
  </si>
  <si>
    <t>Versace|Vanitas Vanity Body Lotion 200ML|200ML / 6.7OZ</t>
  </si>
  <si>
    <t>8018365254640</t>
  </si>
  <si>
    <t>Versace Woman Bain Lumière Parfumé 200ML</t>
  </si>
  <si>
    <t>Versace|Versace Woman Bain Lumière Parfumé 200ML|200ML / 6.7OZ</t>
  </si>
  <si>
    <t>8018365252462</t>
  </si>
  <si>
    <t>Versace Woman Eau Parfumée Pour Body Lotion 100ML</t>
  </si>
  <si>
    <t>Versace|Versace Woman Eau Parfumée Pour Body Lotion 100ML|100ML / 3.4OZ</t>
  </si>
  <si>
    <t>8018365250161</t>
  </si>
  <si>
    <t>Versace Woman EDP  30ML</t>
  </si>
  <si>
    <t>Versace|Versace Woman EDP  30ML|30ML / 1OZ</t>
  </si>
  <si>
    <t>8018365250260</t>
  </si>
  <si>
    <t>Versace Woman EDP  50ML</t>
  </si>
  <si>
    <t>Versace|Versace Woman EDP  50ML|50ML / 1.7OZ</t>
  </si>
  <si>
    <t>8018365255647</t>
  </si>
  <si>
    <t>Versace Woman Lait Lumière Parfumé 200ML</t>
  </si>
  <si>
    <t>Versace|Versace Woman Lait Lumière Parfumé 200ML|200ML / 6.7OZ</t>
  </si>
  <si>
    <t>8011003997008</t>
  </si>
  <si>
    <t>Versense EDT  30ML</t>
  </si>
  <si>
    <t>Versace|Versense EDT  30ML|30ML / 1OZ</t>
  </si>
  <si>
    <t>8011003997022</t>
  </si>
  <si>
    <t>Versense EDT 100ML</t>
  </si>
  <si>
    <t>Versace|Versense EDT 100ML|100ML / 3.4OZ</t>
  </si>
  <si>
    <t>8011003997015</t>
  </si>
  <si>
    <t>Versense EDT 50ML</t>
  </si>
  <si>
    <t>Versace|Versense EDT 50ML|50ML / 1.7OZ</t>
  </si>
  <si>
    <t>8011003997039</t>
  </si>
  <si>
    <t>Versense Perfumed Deodorant 50ML</t>
  </si>
  <si>
    <t>Versace|Versense Perfumed Deodorant 50ML|50ML / 1.7OZ</t>
  </si>
  <si>
    <t>8011003997046</t>
  </si>
  <si>
    <t>Versense Refreshing Bath &amp; Shower Gel 200ML</t>
  </si>
  <si>
    <t>Versace|Versense Refreshing Bath &amp; Shower Gel 200ML|200ML / 6.7OZ</t>
  </si>
  <si>
    <t>8011003997053</t>
  </si>
  <si>
    <t>Versense Revitalizing Body Lotion 200ML</t>
  </si>
  <si>
    <t>Versace|Versense Revitalizing Body Lotion 200ML|200ML / 6.7OZ</t>
  </si>
  <si>
    <t>8018365270756</t>
  </si>
  <si>
    <t>Versus Jeans Red Jeans EDT 75ML</t>
  </si>
  <si>
    <t>Versace|Versus Jeans Red Jeans EDT 75ML|75ML / 2.5OZ</t>
  </si>
  <si>
    <t>8011003832286</t>
  </si>
  <si>
    <t>Yellow Diamond EDT 200ML</t>
  </si>
  <si>
    <t>Versace|Yellow Diamond EDT 200ML|200ML / 6.7OZ</t>
  </si>
  <si>
    <t>8011003804559</t>
  </si>
  <si>
    <t>Yellow Diamond EDT 50ML</t>
  </si>
  <si>
    <t>Versace|Yellow Diamond EDT 50ML|50ML / 1.7OZ</t>
  </si>
  <si>
    <t>8011003804566</t>
  </si>
  <si>
    <t>Yellow Diamond EDT 90ML</t>
  </si>
  <si>
    <t>Versace|Yellow Diamond EDT 90ML|90ML / 3.04Z</t>
  </si>
  <si>
    <t>8011003823079</t>
  </si>
  <si>
    <t>Yellow Diamond Intense EDP Intense 30ML</t>
  </si>
  <si>
    <t>Versace|Yellow Diamond Intense EDP Intense 30ML|30ML / 1OZ</t>
  </si>
  <si>
    <t>8011003823086</t>
  </si>
  <si>
    <t>Yellow Diamond Intense EDP Intense 50ML</t>
  </si>
  <si>
    <t>Versace|Yellow Diamond Intense EDP Intense 50ML|50ML / 1.7OZ</t>
  </si>
  <si>
    <t>8011003823093</t>
  </si>
  <si>
    <t>Yellow Diamond Intense EDP Intense 90ML</t>
  </si>
  <si>
    <t>Versace|Yellow Diamond Intense EDP Intense 90ML|90ML / 3.04Z</t>
  </si>
  <si>
    <t>8011003804603</t>
  </si>
  <si>
    <t>Yellow Diamond Perfumed Body Lotion 200ML</t>
  </si>
  <si>
    <t>Versace|Yellow Diamond Perfumed Body Lotion 200ML|200ML / 6.7OZ</t>
  </si>
  <si>
    <t>8011003804573</t>
  </si>
  <si>
    <t>Yellow Diamond Perfumed Deodorant 50ML</t>
  </si>
  <si>
    <t>Versace|Yellow Diamond Perfumed Deodorant 50ML|50ML / 1.7OZ</t>
  </si>
  <si>
    <t>8011003804610</t>
  </si>
  <si>
    <t>Yellow Diamond Perfumed Deodorant Stick 50ML</t>
  </si>
  <si>
    <t>Versace|Yellow Diamond Perfumed Deodorant Stick 50ML|50ML / 1.7OZ</t>
  </si>
  <si>
    <t>8011003804597</t>
  </si>
  <si>
    <t>Yellow Diamond Perfumed Shower Gel 200ML</t>
  </si>
  <si>
    <t>Versace|Yellow Diamond Perfumed Shower Gel 200ML|200ML / 6.7OZ</t>
  </si>
  <si>
    <t>667538627163</t>
  </si>
  <si>
    <t>Victoria Secret</t>
  </si>
  <si>
    <t>Bombshell EDP Roll On 7ML</t>
  </si>
  <si>
    <t>Victoria Secret|Bombshell EDP Roll On 7ML|7ML / 0.24OZ</t>
  </si>
  <si>
    <t>667549766530</t>
  </si>
  <si>
    <t>Victoria'S Secret</t>
  </si>
  <si>
    <t>Angel Gold 5 Piece Set 100ML EDP + 100ML Body Lotions + 100ML Body Wash + 250ML Mist + 7ML</t>
  </si>
  <si>
    <t>Victoria'S Secret|Angel Gold 5 Piece Set 100ML EDP + 100ML Body Lotions + 100ML Body Wash + 250ML Mist + 7ML|</t>
  </si>
  <si>
    <t>667555464321</t>
  </si>
  <si>
    <t>Victorias Secret</t>
  </si>
  <si>
    <t>Bright Musk Body Mist 250 ml</t>
  </si>
  <si>
    <t>Victorias Secret|Bright Musk Body Mist 250 ml|250ML / 8.45OZ</t>
  </si>
  <si>
    <t>667555248396</t>
  </si>
  <si>
    <t>Cactus Water Body Mist 250ML</t>
  </si>
  <si>
    <t>Victorias Secret|Cactus Water Body Mist 250ML|250ML / 8.45OZ</t>
  </si>
  <si>
    <t>667553335951</t>
  </si>
  <si>
    <t>Coconut Milk &amp; Rose Calm Body Mist 250ML</t>
  </si>
  <si>
    <t>Victorias Secret|Coconut Milk &amp; Rose Calm Body Mist 250ML|250ML / 8.45OZ</t>
  </si>
  <si>
    <t>667555248372</t>
  </si>
  <si>
    <t>Desert Sky Body Mist 250ML</t>
  </si>
  <si>
    <t>Victorias Secret|Desert Sky Body Mist 250ML|250ML / 8.45OZ</t>
  </si>
  <si>
    <t>667554277151</t>
  </si>
  <si>
    <t>Falling Water Body Mist 250ML</t>
  </si>
  <si>
    <t>Victorias Secret|Falling Water Body Mist 250ML|250ML / 8.45OZ</t>
  </si>
  <si>
    <t>667554277168</t>
  </si>
  <si>
    <t>Floating Neroli Body Mist 250ML</t>
  </si>
  <si>
    <t>Victorias Secret|Floating Neroli Body Mist 250ML|250ML / 8.45OZ</t>
  </si>
  <si>
    <t>667555464314</t>
  </si>
  <si>
    <t>Floral Musk Body Mist 250 ml</t>
  </si>
  <si>
    <t>Victorias Secret|Floral Musk Body Mist 250 ml|250ML / 8.45OZ</t>
  </si>
  <si>
    <t>667553848142</t>
  </si>
  <si>
    <t>Pomegrante &amp; Lotus Balance Body Mist 250 ml</t>
  </si>
  <si>
    <t>Victorias Secret|Pomegrante &amp; Lotus Balance Body Mist 250 ml|250ML / 8.45OZ</t>
  </si>
  <si>
    <t>667553848345</t>
  </si>
  <si>
    <t>Pure Seduction Radiant Body Mist 250ML</t>
  </si>
  <si>
    <t>Victorias Secret|Pure Seduction Radiant Body Mist 250ML|250ML / 8.45OZ</t>
  </si>
  <si>
    <t>667555248389</t>
  </si>
  <si>
    <t>Solar Sands Body Mist 250 ml</t>
  </si>
  <si>
    <t>Victorias Secret|Solar Sands Body Mist 250 ml|250ML / 8.45OZ</t>
  </si>
  <si>
    <t>667553270078</t>
  </si>
  <si>
    <t>Tempting Pear Jasmine Body Mist 250ML</t>
  </si>
  <si>
    <t>Victorias Secret|Tempting Pear Jasmine Body Mist 250ML|250ML / 8.45OZ</t>
  </si>
  <si>
    <t>3605521879905</t>
  </si>
  <si>
    <t>Viktor &amp; Rolf</t>
  </si>
  <si>
    <t>Bonbon EDP 50ML</t>
  </si>
  <si>
    <t>Viktor &amp; Rolf|Bonbon EDP 50ML|50ML / 1.7OZ</t>
  </si>
  <si>
    <t>3605521515346</t>
  </si>
  <si>
    <t>Spicebomb EDT 90ML</t>
  </si>
  <si>
    <t>Viktor &amp; Rolf|Spicebomb EDT 90ML|90ML / 3.04Z</t>
  </si>
  <si>
    <t>3614270659652</t>
  </si>
  <si>
    <t>Spicebomb Extreme EDP 50ML</t>
  </si>
  <si>
    <t>Viktor &amp; Rolf|Spicebomb Extreme EDP 50ML|50ML / 1.7OZ</t>
  </si>
  <si>
    <t>6293708006090</t>
  </si>
  <si>
    <t>Voile By Ajmal</t>
  </si>
  <si>
    <t>Dore pour Homme EDP 100ML</t>
  </si>
  <si>
    <t>Voile By Ajmal|Dore pour Homme EDP 100ML|100ML / 3.4OZ</t>
  </si>
  <si>
    <t>6293708005239</t>
  </si>
  <si>
    <t>Noir pour Femme EDP 100ML</t>
  </si>
  <si>
    <t>Voile By Ajmal|Noir pour Femme EDP 100ML|100ML / 3.4OZ</t>
  </si>
  <si>
    <t>6293708006496</t>
  </si>
  <si>
    <t>Oud Fonce EDP 100ML</t>
  </si>
  <si>
    <t>Voile By Ajmal|Oud Fonce EDP 100ML|100ML / 3.4OZ</t>
  </si>
  <si>
    <t>6293708006489</t>
  </si>
  <si>
    <t>Oud Orchide EDP 100ML</t>
  </si>
  <si>
    <t>Voile By Ajmal|Oud Orchide EDP 100ML|100ML / 3.4OZ</t>
  </si>
  <si>
    <t>6293708006083</t>
  </si>
  <si>
    <t>Rose pour Femme EDP 100ML</t>
  </si>
  <si>
    <t>Voile By Ajmal|Rose pour Femme EDP 100ML|100ML / 3.4OZ</t>
  </si>
  <si>
    <t>6293708008940</t>
  </si>
  <si>
    <t>Starry Night EDP 100ML</t>
  </si>
  <si>
    <t>Voile By Ajmal|Starry Night EDP 100ML|100ML / 3.4OZ</t>
  </si>
  <si>
    <t>8033488155155</t>
  </si>
  <si>
    <t>Xerjoff</t>
  </si>
  <si>
    <t>40 Knots EDP 100ML</t>
  </si>
  <si>
    <t>Xerjoff|40 Knots EDP 100ML|100ML / 3.4OZ</t>
  </si>
  <si>
    <t>8033488155308</t>
  </si>
  <si>
    <t>40 Knots EDP 100ML Tester</t>
  </si>
  <si>
    <t>Xerjoff|40 Knots EDP 100ML Tester|100ML / 3.4OZ</t>
  </si>
  <si>
    <t>8033488151737</t>
  </si>
  <si>
    <t>40 Knots EDP 2ML Vial</t>
  </si>
  <si>
    <t>Xerjoff|40 Knots EDP 2ML Vial|2ML / 0.06OZ</t>
  </si>
  <si>
    <t>8033488155148</t>
  </si>
  <si>
    <t>40 Knots EDP 50ML</t>
  </si>
  <si>
    <t>Xerjoff|40 Knots EDP 50ML|50ML / 1.7OZ</t>
  </si>
  <si>
    <t>8054320900276</t>
  </si>
  <si>
    <t>400 EDP 50ML</t>
  </si>
  <si>
    <t>Xerjoff|400 EDP 50ML|50ML / 1.7OZ</t>
  </si>
  <si>
    <t>8033488156206</t>
  </si>
  <si>
    <t>Accento EDP 100ML</t>
  </si>
  <si>
    <t>Xerjoff|Accento EDP 100ML|100ML / 3.4OZ</t>
  </si>
  <si>
    <t>8033488156213</t>
  </si>
  <si>
    <t>Accento EDP 100ML Tester</t>
  </si>
  <si>
    <t>Xerjoff|Accento EDP 100ML Tester|100ML / 3.4OZ</t>
  </si>
  <si>
    <t>8033488158729</t>
  </si>
  <si>
    <t>Accento EDP 2ML Vial</t>
  </si>
  <si>
    <t>Xerjoff|Accento EDP 2ML Vial|2ML / 0.06OZ</t>
  </si>
  <si>
    <t>8033488158743</t>
  </si>
  <si>
    <t>Accento EDP 50ML</t>
  </si>
  <si>
    <t>Xerjoff|Accento EDP 50ML|50ML / 1.7OZ</t>
  </si>
  <si>
    <t>8033488159016</t>
  </si>
  <si>
    <t>Accento Overdose EDP 100ML</t>
  </si>
  <si>
    <t>Xerjoff|Accento Overdose EDP 100ML|100ML / 3.4OZ</t>
  </si>
  <si>
    <t>8033488159023</t>
  </si>
  <si>
    <t>Accento Overdose EDP 100ML Tester</t>
  </si>
  <si>
    <t>Xerjoff|Accento Overdose EDP 100ML Tester|100ML / 3.4OZ</t>
  </si>
  <si>
    <t>8033488159030</t>
  </si>
  <si>
    <t>Accento Overdose EDP 2ML Vial</t>
  </si>
  <si>
    <t>Xerjoff|Accento Overdose EDP 2ML Vial|2ML / 0.06OZ</t>
  </si>
  <si>
    <t>8033488151683</t>
  </si>
  <si>
    <t>Al-Khatt EDP 2ML Vial</t>
  </si>
  <si>
    <t>Xerjoff|Al-Khatt EDP 2ML Vial|2ML / 0.06OZ</t>
  </si>
  <si>
    <t>8033488153458</t>
  </si>
  <si>
    <t>Al-Khatt EDP 50ML</t>
  </si>
  <si>
    <t>Xerjoff|Al-Khatt EDP 50ML|50ML / 1.7OZ</t>
  </si>
  <si>
    <t>8033488154998</t>
  </si>
  <si>
    <t>Al-Khatt EDP 50ML Tester</t>
  </si>
  <si>
    <t>Xerjoff|Al-Khatt EDP 50ML Tester|50ML / 1.7OZ</t>
  </si>
  <si>
    <t>8033488157111</t>
  </si>
  <si>
    <t>Alexandria II Attar 10ML Oil</t>
  </si>
  <si>
    <t>Xerjoff|Alexandria II Attar 10ML Oil|10ML / 0.3OZ</t>
  </si>
  <si>
    <t>8033488157128</t>
  </si>
  <si>
    <t>Alexandria II Attar 10ML Oil Tester</t>
  </si>
  <si>
    <t>Xerjoff|Alexandria II Attar 10ML Oil Tester|10ML / 0.3OZ</t>
  </si>
  <si>
    <t>8033488154967</t>
  </si>
  <si>
    <t>Alexandria II EDP 100ML</t>
  </si>
  <si>
    <t>Xerjoff|Alexandria II EDP 100ML|100ML / 3.4OZ</t>
  </si>
  <si>
    <t>8033488155056</t>
  </si>
  <si>
    <t>Alexandria II EDP 100ML Tester</t>
  </si>
  <si>
    <t>Xerjoff|Alexandria II EDP 100ML Tester|100ML / 3.4OZ</t>
  </si>
  <si>
    <t>8033488150273</t>
  </si>
  <si>
    <t>Alexandria II EDP 2ML Vial</t>
  </si>
  <si>
    <t>Xerjoff|Alexandria II EDP 2ML Vial|2ML / 0.06OZ</t>
  </si>
  <si>
    <t>8033488157135</t>
  </si>
  <si>
    <t>Alexandria II EDP 30ML</t>
  </si>
  <si>
    <t>Xerjoff|Alexandria II EDP 30ML|30ML / 1OZ</t>
  </si>
  <si>
    <t>8033488154950</t>
  </si>
  <si>
    <t>Alexandria II EDP 50ML</t>
  </si>
  <si>
    <t>Xerjoff|Alexandria II EDP 50ML|50ML / 1.7OZ</t>
  </si>
  <si>
    <t>8033488155049</t>
  </si>
  <si>
    <t>Alexandria II EDP 50ML Tester</t>
  </si>
  <si>
    <t>Xerjoff|Alexandria II EDP 50ML Tester|50ML / 1.7OZ</t>
  </si>
  <si>
    <t>8033488156060</t>
  </si>
  <si>
    <t>Alexandria II Perfumed Hair Mist 30ML</t>
  </si>
  <si>
    <t>Xerjoff|Alexandria II Perfumed Hair Mist 30ML|30ML / 1OZ</t>
  </si>
  <si>
    <t>8033488156091</t>
  </si>
  <si>
    <t>Alexandria II Perfumed Hair Mist 30ML Tester</t>
  </si>
  <si>
    <t>Xerjoff|Alexandria II Perfumed Hair Mist 30ML Tester|30ML / 1OZ</t>
  </si>
  <si>
    <t>8033488156053</t>
  </si>
  <si>
    <t>Alexandria II Shower Gel 200ML</t>
  </si>
  <si>
    <t>Xerjoff|Alexandria II Shower Gel 200ML|200ML / 6.7OZ</t>
  </si>
  <si>
    <t>8033488159221</t>
  </si>
  <si>
    <t>Alexandria III EDP 2ML Vial</t>
  </si>
  <si>
    <t>Xerjoff|Alexandria III EDP 2ML Vial|2ML / 0.06OZ</t>
  </si>
  <si>
    <t>8033488159207</t>
  </si>
  <si>
    <t>Alexandria III EDP 50ML</t>
  </si>
  <si>
    <t>Xerjoff|Alexandria III EDP 50ML|50ML / 1.7OZ</t>
  </si>
  <si>
    <t>8033488159214</t>
  </si>
  <si>
    <t>Alexandria III EDP 50ML Tester</t>
  </si>
  <si>
    <t>Xerjoff|Alexandria III EDP 50ML Tester|50ML / 1.7OZ</t>
  </si>
  <si>
    <t>8033488157982</t>
  </si>
  <si>
    <t>Allende EDP 2ML Vial</t>
  </si>
  <si>
    <t>Xerjoff|Allende EDP 2ML Vial|2ML / 0.06OZ</t>
  </si>
  <si>
    <t>8033488157968</t>
  </si>
  <si>
    <t>Allende EDP 50ML</t>
  </si>
  <si>
    <t>Xerjoff|Allende EDP 50ML|50ML / 1.7OZ</t>
  </si>
  <si>
    <t>8033488157975</t>
  </si>
  <si>
    <t>Allende EDP 50ML Tester</t>
  </si>
  <si>
    <t>Xerjoff|Allende EDP 50ML Tester|50ML / 1.7OZ</t>
  </si>
  <si>
    <t>8054320900009</t>
  </si>
  <si>
    <t>Amabile EDP 100ML</t>
  </si>
  <si>
    <t>Xerjoff|Amabile EDP 100ML|100ML / 3.4OZ</t>
  </si>
  <si>
    <t>8054320900023</t>
  </si>
  <si>
    <t>Amabile EDP 100ML Tester</t>
  </si>
  <si>
    <t>Xerjoff|Amabile EDP 100ML Tester|100ML / 3.4OZ</t>
  </si>
  <si>
    <t>8054320900030</t>
  </si>
  <si>
    <t>Amabile EDP 2ML Vial</t>
  </si>
  <si>
    <t>Xerjoff|Amabile EDP 2ML Vial|2ML / 0.06OZ</t>
  </si>
  <si>
    <t>8054320900016</t>
  </si>
  <si>
    <t>Amabile EDP 50ML</t>
  </si>
  <si>
    <t>Xerjoff|Amabile EDP 50ML|50ML / 1.7OZ</t>
  </si>
  <si>
    <t>8033488157876</t>
  </si>
  <si>
    <t>Amber Gold EDP 2ML Vial</t>
  </si>
  <si>
    <t>Xerjoff|Amber Gold EDP 2ML Vial|2ML / 0.06OZ</t>
  </si>
  <si>
    <t>8033488157845</t>
  </si>
  <si>
    <t>Amber Gold EDP 50ML + Rose Gold EDP 50ML</t>
  </si>
  <si>
    <t>Xerjoff|Amber Gold EDP 50ML + Rose Gold EDP 50ML|50ML / 1.7OZ</t>
  </si>
  <si>
    <t>8033488157852</t>
  </si>
  <si>
    <t>Amber Gold EDP 50ML Tester</t>
  </si>
  <si>
    <t>Xerjoff|Amber Gold EDP 50ML Tester|50ML / 1.7OZ</t>
  </si>
  <si>
    <t>8033488153717</t>
  </si>
  <si>
    <t>Amber Star EDP 2ML Vial</t>
  </si>
  <si>
    <t>Xerjoff|Amber Star EDP 2ML Vial|2ML / 0.06OZ</t>
  </si>
  <si>
    <t>8033488153243</t>
  </si>
  <si>
    <t>Amber Star EDP 50ML Tester</t>
  </si>
  <si>
    <t>Xerjoff|Amber Star EDP 50ML Tester|50ML / 1.7OZ</t>
  </si>
  <si>
    <t>8033488159153</t>
  </si>
  <si>
    <t>Apollonia EDP 2ML Vial</t>
  </si>
  <si>
    <t>Xerjoff|Apollonia EDP 2ML Vial|2ML / 0.06OZ</t>
  </si>
  <si>
    <t>8033488159139</t>
  </si>
  <si>
    <t>Apollonia EDP 50ML</t>
  </si>
  <si>
    <t>Xerjoff|Apollonia EDP 50ML|50ML / 1.7OZ</t>
  </si>
  <si>
    <t>8033488159146</t>
  </si>
  <si>
    <t>Apollonia EDP 50ML Tester</t>
  </si>
  <si>
    <t>Xerjoff|Apollonia EDP 50ML Tester|50ML / 1.7OZ</t>
  </si>
  <si>
    <t>8033488152611</t>
  </si>
  <si>
    <t>Black Sukar Attar 10ML Oil</t>
  </si>
  <si>
    <t>Xerjoff|Black Sukar Attar 10ML Oil|10ML / 0.3OZ</t>
  </si>
  <si>
    <t>8033488152666</t>
  </si>
  <si>
    <t>Black Sukar Attar 10ML Oil Tester</t>
  </si>
  <si>
    <t>Xerjoff|Black Sukar Attar 10ML Oil Tester|10ML / 0.3OZ</t>
  </si>
  <si>
    <t>8033488151980</t>
  </si>
  <si>
    <t>Blue Hope EDP 100ML</t>
  </si>
  <si>
    <t>Xerjoff|Blue Hope EDP 100ML|100ML / 3.4OZ</t>
  </si>
  <si>
    <t>8033488153236</t>
  </si>
  <si>
    <t>Blue Hope EDP 100ML Tester</t>
  </si>
  <si>
    <t>Xerjoff|Blue Hope EDP 100ML Tester|100ML / 3.4OZ</t>
  </si>
  <si>
    <t>8033488153748</t>
  </si>
  <si>
    <t>Blue Hope EDP 2ML Vial</t>
  </si>
  <si>
    <t>Xerjoff|Blue Hope EDP 2ML Vial|2ML / 0.06OZ</t>
  </si>
  <si>
    <t>8033488157258</t>
  </si>
  <si>
    <t>Ceylon EDP 2ML Vial</t>
  </si>
  <si>
    <t>Xerjoff|Ceylon EDP 2ML Vial|2ML / 0.06OZ</t>
  </si>
  <si>
    <t>8033488157234</t>
  </si>
  <si>
    <t>Ceylon EDP 50ML</t>
  </si>
  <si>
    <t>Xerjoff|Ceylon EDP 50ML|50ML / 1.7OZ</t>
  </si>
  <si>
    <t>8033488157241</t>
  </si>
  <si>
    <t>Ceylon EDP 50ML Tester</t>
  </si>
  <si>
    <t>Xerjoff|Ceylon EDP 50ML Tester|50ML / 1.7OZ</t>
  </si>
  <si>
    <t>8033488151997</t>
  </si>
  <si>
    <t>Coffret Amber Star EDP 50ML+Star Musk EDP 50ML</t>
  </si>
  <si>
    <t>Xerjoff|Coffret Amber Star EDP 50ML+Star Musk EDP 50ML|50ML / 1.7OZ</t>
  </si>
  <si>
    <t>8033488155193</t>
  </si>
  <si>
    <t>Comandante EDP 100ML</t>
  </si>
  <si>
    <t>Xerjoff|Comandante EDP 100ML|100ML / 3.4OZ</t>
  </si>
  <si>
    <t>8033488155322</t>
  </si>
  <si>
    <t>Comandante EDP 100ML Tester</t>
  </si>
  <si>
    <t>Xerjoff|Comandante EDP 100ML Tester|100ML / 3.4OZ</t>
  </si>
  <si>
    <t>8033488151768</t>
  </si>
  <si>
    <t>Comandante EDP 2ML Vial</t>
  </si>
  <si>
    <t>Xerjoff|Comandante EDP 2ML Vial|2ML / 0.06OZ</t>
  </si>
  <si>
    <t>8033488155186</t>
  </si>
  <si>
    <t>Comandante EDP 50ML</t>
  </si>
  <si>
    <t>Xerjoff|Comandante EDP 50ML|50ML / 1.7OZ</t>
  </si>
  <si>
    <t>8033488157098</t>
  </si>
  <si>
    <t>Cruz Del Sur I EDP 2ML Vial</t>
  </si>
  <si>
    <t>Xerjoff|Cruz Del Sur I EDP 2ML Vial|2ML / 0.06OZ</t>
  </si>
  <si>
    <t>8033488152864</t>
  </si>
  <si>
    <t>Cruz Del Sur I EDP 50ML</t>
  </si>
  <si>
    <t>Xerjoff|Cruz Del Sur I EDP 50ML|50ML / 1.7OZ</t>
  </si>
  <si>
    <t>8033488153373</t>
  </si>
  <si>
    <t>Cruz Del Sur I EDP 50ML Tester</t>
  </si>
  <si>
    <t>Xerjoff|Cruz Del Sur I EDP 50ML Tester|50ML / 1.7OZ</t>
  </si>
  <si>
    <t>8033488159948</t>
  </si>
  <si>
    <t>Cruz Del Sur II EDP 15ML + Erba Pura EDP 15ML + Uden Overdose EDP 15ML</t>
  </si>
  <si>
    <t>Xerjoff|Cruz Del Sur II EDP 15ML + Erba Pura EDP 15ML + Uden Overdose EDP 15ML|15ML / 0.5OZ</t>
  </si>
  <si>
    <t>8033488157104</t>
  </si>
  <si>
    <t>Cruz Del Sur II EDP 2ML Vial</t>
  </si>
  <si>
    <t>Xerjoff|Cruz Del Sur II EDP 2ML Vial|2ML / 0.06OZ</t>
  </si>
  <si>
    <t>8033488152871</t>
  </si>
  <si>
    <t>Cruz Del Sur II EDP 50ML</t>
  </si>
  <si>
    <t>Xerjoff|Cruz Del Sur II EDP 50ML|50ML / 1.7OZ</t>
  </si>
  <si>
    <t>8033488153380</t>
  </si>
  <si>
    <t>Cruz Del Sur II EDP 50ML Tester</t>
  </si>
  <si>
    <t>Xerjoff|Cruz Del Sur II EDP 50ML Tester|50ML / 1.7OZ</t>
  </si>
  <si>
    <t>8033488155520</t>
  </si>
  <si>
    <t>Damarose EDP 100ML</t>
  </si>
  <si>
    <t>Xerjoff|Damarose EDP 100ML|100ML / 3.4OZ</t>
  </si>
  <si>
    <t>8033488155568</t>
  </si>
  <si>
    <t>Damarose EDP 100ML Tester</t>
  </si>
  <si>
    <t>Xerjoff|Damarose EDP 100ML Tester|100ML / 3.4OZ</t>
  </si>
  <si>
    <t>8033488151362</t>
  </si>
  <si>
    <t>Damarose EDP 2ML Vial</t>
  </si>
  <si>
    <t>Xerjoff|Damarose EDP 2ML Vial|2ML / 0.06OZ</t>
  </si>
  <si>
    <t>8033488155537</t>
  </si>
  <si>
    <t>Damarose EDP 50ML</t>
  </si>
  <si>
    <t>Xerjoff|Damarose EDP 50ML|50ML / 1.7OZ</t>
  </si>
  <si>
    <t>8054320900214</t>
  </si>
  <si>
    <t>Decas EDP 100ML</t>
  </si>
  <si>
    <t>Xerjoff|Decas EDP 100ML|100ML / 3.4OZ</t>
  </si>
  <si>
    <t>8054320900221</t>
  </si>
  <si>
    <t>Decas EDP 100ML Tester</t>
  </si>
  <si>
    <t>Xerjoff|Decas EDP 100ML Tester|100ML / 3.4OZ</t>
  </si>
  <si>
    <t>8054320900238</t>
  </si>
  <si>
    <t>Decas EDP2ML Vial</t>
  </si>
  <si>
    <t>Xerjoff|Decas EDP2ML Vial|2ML / 0.06OZ</t>
  </si>
  <si>
    <t>8033488155179</t>
  </si>
  <si>
    <t>Don EDP 100ML</t>
  </si>
  <si>
    <t>Xerjoff|Don EDP 100ML|100ML / 3.4OZ</t>
  </si>
  <si>
    <t>8033488155315</t>
  </si>
  <si>
    <t>Don EDP 100ML Tester</t>
  </si>
  <si>
    <t>Xerjoff|Don EDP 100ML Tester|100ML / 3.4OZ</t>
  </si>
  <si>
    <t>8033488153847</t>
  </si>
  <si>
    <t>Don EDP 2ML Vial</t>
  </si>
  <si>
    <t>Xerjoff|Don EDP 2ML Vial|2ML / 0.06OZ</t>
  </si>
  <si>
    <t>8033488155162</t>
  </si>
  <si>
    <t>Don EDP 50ML</t>
  </si>
  <si>
    <t>Xerjoff|Don EDP 50ML|50ML / 1.7OZ</t>
  </si>
  <si>
    <t>8033488155421</t>
  </si>
  <si>
    <t>Elle EDP 100ML</t>
  </si>
  <si>
    <t>Xerjoff|Elle EDP 100ML|100ML / 3.4OZ</t>
  </si>
  <si>
    <t>8033488155575</t>
  </si>
  <si>
    <t>Elle EDP 100ML Tester</t>
  </si>
  <si>
    <t>Xerjoff|Elle EDP 100ML Tester|100ML / 3.4OZ</t>
  </si>
  <si>
    <t>8033488151317</t>
  </si>
  <si>
    <t>Elle EDP 2ML Vial</t>
  </si>
  <si>
    <t>Xerjoff|Elle EDP 2ML Vial|2ML / 0.06OZ</t>
  </si>
  <si>
    <t>8033488155438</t>
  </si>
  <si>
    <t>Elle EDP 50ML</t>
  </si>
  <si>
    <t>Xerjoff|Elle EDP 50ML|50ML / 1.7OZ</t>
  </si>
  <si>
    <t>8033488158989</t>
  </si>
  <si>
    <t>Erba Pura EDP  50ML</t>
  </si>
  <si>
    <t>Xerjoff|Erba Pura EDP  50ML|50ML / 1.7OZ</t>
  </si>
  <si>
    <t>8033488156329</t>
  </si>
  <si>
    <t>Erba Pura EDP 100ML</t>
  </si>
  <si>
    <t>Xerjoff|Erba Pura EDP 100ML|100ML / 3.4OZ</t>
  </si>
  <si>
    <t>8033488156336</t>
  </si>
  <si>
    <t>Erba Pura EDP 100ML Tester</t>
  </si>
  <si>
    <t>Xerjoff|Erba Pura EDP 100ML Tester|100ML / 3.4OZ</t>
  </si>
  <si>
    <t>8033488150501</t>
  </si>
  <si>
    <t>Erba Pura EDP 2ML Vial</t>
  </si>
  <si>
    <t>Xerjoff|Erba Pura EDP 2ML Vial|2ML / 0.06OZ</t>
  </si>
  <si>
    <t>8033488151669</t>
  </si>
  <si>
    <t>Fars EDP 2ML Vial</t>
  </si>
  <si>
    <t>Xerjoff|Fars EDP 2ML Vial|2ML / 0.06OZ</t>
  </si>
  <si>
    <t>8033488153434</t>
  </si>
  <si>
    <t>Fars EDP 50ML</t>
  </si>
  <si>
    <t>Xerjoff|Fars EDP 50ML|50ML / 1.7OZ</t>
  </si>
  <si>
    <t>8033488154974</t>
  </si>
  <si>
    <t>Fars EDP 50ML Tester</t>
  </si>
  <si>
    <t>Xerjoff|Fars EDP 50ML Tester|50ML / 1.7OZ</t>
  </si>
  <si>
    <t>8033488155353</t>
  </si>
  <si>
    <t>Fatal Charme EDP 100ML Tester</t>
  </si>
  <si>
    <t>Xerjoff|Fatal Charme EDP 100ML Tester|100ML / 3.4OZ</t>
  </si>
  <si>
    <t>8033488151775</t>
  </si>
  <si>
    <t>Fatal Charme EDP 2ML Vial</t>
  </si>
  <si>
    <t>Xerjoff|Fatal Charme EDP 2ML Vial|2ML / 0.06OZ</t>
  </si>
  <si>
    <t>8033488155223</t>
  </si>
  <si>
    <t>Fatal Charme EDP 50ML</t>
  </si>
  <si>
    <t>Xerjoff|Fatal Charme EDP 50ML|50ML / 1.7OZ</t>
  </si>
  <si>
    <t>8033488151676</t>
  </si>
  <si>
    <t>Gao EDP 2ML Vial</t>
  </si>
  <si>
    <t>Xerjoff|Gao EDP 2ML Vial|2ML / 0.06OZ</t>
  </si>
  <si>
    <t>8033488153441</t>
  </si>
  <si>
    <t>Gao EDP 50ML</t>
  </si>
  <si>
    <t>Xerjoff|Gao EDP 50ML|50ML / 1.7OZ</t>
  </si>
  <si>
    <t>8033488154981</t>
  </si>
  <si>
    <t>Gao EDP 50ML Tester</t>
  </si>
  <si>
    <t>Xerjoff|Gao EDP 50ML Tester|50ML / 1.7OZ</t>
  </si>
  <si>
    <t>8033488157920</t>
  </si>
  <si>
    <t>Golden Dallah EDP 2ML Vial</t>
  </si>
  <si>
    <t>Xerjoff|Golden Dallah EDP 2ML Vial|2ML / 0.06OZ</t>
  </si>
  <si>
    <t>8033488157906</t>
  </si>
  <si>
    <t>Golden Dallah EDP 50ML</t>
  </si>
  <si>
    <t>Xerjoff|Golden Dallah EDP 50ML|50ML / 1.7OZ</t>
  </si>
  <si>
    <t>8033488159351</t>
  </si>
  <si>
    <t>Golden Dallah EDP 50ML Tester</t>
  </si>
  <si>
    <t>Xerjoff|Golden Dallah EDP 50ML Tester|50ML / 1.7OZ</t>
  </si>
  <si>
    <t>8033488155445</t>
  </si>
  <si>
    <t>Xerjoff|Homme EDP 100ML|100ML / 3.4OZ</t>
  </si>
  <si>
    <t>8033488155582</t>
  </si>
  <si>
    <t>Homme EDP 100ML Tester</t>
  </si>
  <si>
    <t>Xerjoff|Homme EDP 100ML Tester|100ML / 3.4OZ</t>
  </si>
  <si>
    <t>8033488151324</t>
  </si>
  <si>
    <t>Homme EDP 2ML Vial</t>
  </si>
  <si>
    <t>Xerjoff|Homme EDP 2ML Vial|2ML / 0.06OZ</t>
  </si>
  <si>
    <t>8033488155452</t>
  </si>
  <si>
    <t>Xerjoff|Homme EDP 50ML|50ML / 1.7OZ</t>
  </si>
  <si>
    <t>8033488155483</t>
  </si>
  <si>
    <t>Irisss EDP 100ML</t>
  </si>
  <si>
    <t>Xerjoff|Irisss EDP 100ML|100ML / 3.4OZ</t>
  </si>
  <si>
    <t>8033488155599</t>
  </si>
  <si>
    <t>Irisss EDP 100ML Tester</t>
  </si>
  <si>
    <t>Xerjoff|Irisss EDP 100ML Tester|100ML / 3.4OZ</t>
  </si>
  <si>
    <t>8033488151348</t>
  </si>
  <si>
    <t>Irisss EDP 2ML Vial</t>
  </si>
  <si>
    <t>Xerjoff|Irisss EDP 2ML Vial|2ML / 0.06OZ</t>
  </si>
  <si>
    <t>8033488155490</t>
  </si>
  <si>
    <t>Irisss EDP 50ML</t>
  </si>
  <si>
    <t>Xerjoff|Irisss EDP 50ML|50ML / 1.7OZ</t>
  </si>
  <si>
    <t>8033488151782</t>
  </si>
  <si>
    <t>Ivory Route EDP 2ML Vial</t>
  </si>
  <si>
    <t>Xerjoff|Ivory Route EDP 2ML Vial|2ML / 0.06OZ</t>
  </si>
  <si>
    <t>8033488155230</t>
  </si>
  <si>
    <t>Ivory Route EDP 50ML</t>
  </si>
  <si>
    <t>Xerjoff|Ivory Route EDP 50ML|50ML / 1.7OZ</t>
  </si>
  <si>
    <t>8033488155360</t>
  </si>
  <si>
    <t>Ivory Route EDP 50ML Tester</t>
  </si>
  <si>
    <t>Xerjoff|Ivory Route EDP 50ML Tester|50ML / 1.7OZ</t>
  </si>
  <si>
    <t>8033488152628</t>
  </si>
  <si>
    <t>Java Blossom Attar 10ML Oil</t>
  </si>
  <si>
    <t>Xerjoff|Java Blossom Attar 10ML Oil|10ML / 0.3OZ</t>
  </si>
  <si>
    <t>8033488152673</t>
  </si>
  <si>
    <t>Java Blossom Attar 10ML Oil Tester</t>
  </si>
  <si>
    <t>Xerjoff|Java Blossom Attar 10ML Oil Tester|10ML / 0.3OZ</t>
  </si>
  <si>
    <t>8033488158040</t>
  </si>
  <si>
    <t>K'Bridge EDP 2ML Vial</t>
  </si>
  <si>
    <t>Xerjoff|K'Bridge EDP 2ML Vial|2ML / 0.06OZ</t>
  </si>
  <si>
    <t>8033488158026</t>
  </si>
  <si>
    <t>K'Bridge EDP 50ML</t>
  </si>
  <si>
    <t>Xerjoff|K'Bridge EDP 50ML|50ML / 1.7OZ</t>
  </si>
  <si>
    <t>8033488158033</t>
  </si>
  <si>
    <t>K'Bridge EDP 50ML Tester</t>
  </si>
  <si>
    <t>Xerjoff|K'Bridge EDP 50ML Tester|50ML / 1.7OZ</t>
  </si>
  <si>
    <t>8033488152710</t>
  </si>
  <si>
    <t>Kampuchea Noire Attar 10ML Oil</t>
  </si>
  <si>
    <t>Xerjoff|Kampuchea Noire Attar 10ML Oil|10ML / 0.3OZ</t>
  </si>
  <si>
    <t>8033488152727</t>
  </si>
  <si>
    <t>Kampuchea Noire Attar 10ML Oil Tester</t>
  </si>
  <si>
    <t>Xerjoff|Kampuchea Noire Attar 10ML Oil Tester|10ML / 0.3OZ</t>
  </si>
  <si>
    <t>8033488152635</t>
  </si>
  <si>
    <t>King Masarat Attar 10ML Oil</t>
  </si>
  <si>
    <t>Xerjoff|King Masarat Attar 10ML Oil|10ML / 0.3OZ</t>
  </si>
  <si>
    <t>8033488152680</t>
  </si>
  <si>
    <t>King Masarat Attar 10ML Oil Tester</t>
  </si>
  <si>
    <t>Xerjoff|King Masarat Attar 10ML Oil Tester|10ML / 0.3OZ</t>
  </si>
  <si>
    <t>8033488151256</t>
  </si>
  <si>
    <t>Kobe EDP 2ML Vial</t>
  </si>
  <si>
    <t>Xerjoff|Kobe EDP 2ML Vial|2ML / 0.06OZ</t>
  </si>
  <si>
    <t>8033488151539</t>
  </si>
  <si>
    <t>Kobe EDP 50ML</t>
  </si>
  <si>
    <t>Xerjoff|Kobe EDP 50ML|50ML / 1.7OZ</t>
  </si>
  <si>
    <t>8033488152987</t>
  </si>
  <si>
    <t>Kobe EDP 50ML Tester</t>
  </si>
  <si>
    <t>Xerjoff|Kobe EDP 50ML Tester|50ML / 1.7OZ</t>
  </si>
  <si>
    <t>8033488156343</t>
  </si>
  <si>
    <t>Laylati EDP 100ML</t>
  </si>
  <si>
    <t>Xerjoff|Laylati EDP 100ML|100ML / 3.4OZ</t>
  </si>
  <si>
    <t>8033488156350</t>
  </si>
  <si>
    <t>Laylati EDP 100ML Tester</t>
  </si>
  <si>
    <t>Xerjoff|Laylati EDP 100ML Tester|100ML / 3.4OZ</t>
  </si>
  <si>
    <t>8033488158811</t>
  </si>
  <si>
    <t>Laylati EDP 2ML Vial</t>
  </si>
  <si>
    <t>Xerjoff|Laylati EDP 2ML Vial|2ML / 0.06OZ</t>
  </si>
  <si>
    <t>8033488158767</t>
  </si>
  <si>
    <t>Laylati EDP 50ML</t>
  </si>
  <si>
    <t>Xerjoff|Laylati EDP 50ML|50ML / 1.7OZ</t>
  </si>
  <si>
    <t>8033488151287</t>
  </si>
  <si>
    <t>Lua EDP 2ML Vial</t>
  </si>
  <si>
    <t>Xerjoff|Lua EDP 2ML Vial|2ML / 0.06OZ</t>
  </si>
  <si>
    <t>8033488151942</t>
  </si>
  <si>
    <t>Lua EDP 50ML</t>
  </si>
  <si>
    <t>Xerjoff|Lua EDP 50ML|50ML / 1.7OZ</t>
  </si>
  <si>
    <t>8033488153014</t>
  </si>
  <si>
    <t>Lua EDP 50ML Tester</t>
  </si>
  <si>
    <t>Xerjoff|Lua EDP 50ML Tester|50ML / 1.7OZ</t>
  </si>
  <si>
    <t>8033488159184</t>
  </si>
  <si>
    <t>Luxor EDP 2ML Vial</t>
  </si>
  <si>
    <t>Xerjoff|Luxor EDP 2ML Vial|2ML / 0.06OZ</t>
  </si>
  <si>
    <t>8033488159160</t>
  </si>
  <si>
    <t>Luxor EDP 50ML</t>
  </si>
  <si>
    <t>Xerjoff|Luxor EDP 50ML|50ML / 1.7OZ</t>
  </si>
  <si>
    <t>8033488159177</t>
  </si>
  <si>
    <t>Luxor EDP 50ML Tester</t>
  </si>
  <si>
    <t>Xerjoff|Luxor EDP 50ML Tester|50ML / 1.7OZ</t>
  </si>
  <si>
    <t>8033488156114</t>
  </si>
  <si>
    <t>Malesia EDP 2ML Vial</t>
  </si>
  <si>
    <t>Xerjoff|Malesia EDP 2ML Vial|2ML / 0.06OZ</t>
  </si>
  <si>
    <t>8033488154622</t>
  </si>
  <si>
    <t>Malesia EDP 50ML</t>
  </si>
  <si>
    <t>Xerjoff|Malesia EDP 50ML|50ML / 1.7OZ</t>
  </si>
  <si>
    <t>8033488155032</t>
  </si>
  <si>
    <t>Malesia EDP 50ML Tester</t>
  </si>
  <si>
    <t>Xerjoff|Malesia EDP 50ML Tester|50ML / 1.7OZ</t>
  </si>
  <si>
    <t>8033488151690</t>
  </si>
  <si>
    <t>MaMLuk EDP 2ML Vial</t>
  </si>
  <si>
    <t>Xerjoff|MaMLuk EDP 2ML Vial|2ML / 0.06OZ</t>
  </si>
  <si>
    <t>8033488153465</t>
  </si>
  <si>
    <t>MaMLuk EDP 50ML</t>
  </si>
  <si>
    <t>Xerjoff|MaMLuk EDP 50ML|50ML / 1.7OZ</t>
  </si>
  <si>
    <t>8033488155001</t>
  </si>
  <si>
    <t>MaMLuk EDP 50ML Tester</t>
  </si>
  <si>
    <t>Xerjoff|MaMLuk EDP 50ML Tester|50ML / 1.7OZ</t>
  </si>
  <si>
    <t>8033488155131</t>
  </si>
  <si>
    <t>More Than Words EDP 100ML</t>
  </si>
  <si>
    <t>Xerjoff|More Than Words EDP 100ML|100ML / 3.4OZ</t>
  </si>
  <si>
    <t>8033488155292</t>
  </si>
  <si>
    <t>More Than Words EDP 100ML Tester</t>
  </si>
  <si>
    <t>Xerjoff|More Than Words EDP 100ML Tester|100ML / 3.4OZ</t>
  </si>
  <si>
    <t>8033488151812</t>
  </si>
  <si>
    <t>More Than Words EDP 2ML Vial</t>
  </si>
  <si>
    <t>Xerjoff|More Than Words EDP 2ML Vial|2ML / 0.06OZ</t>
  </si>
  <si>
    <t>8033488155124</t>
  </si>
  <si>
    <t>More Than Words EDP 50ML</t>
  </si>
  <si>
    <t>Xerjoff|More Than Words EDP 50ML|50ML / 1.7OZ</t>
  </si>
  <si>
    <t>8033488157661</t>
  </si>
  <si>
    <t>Muse EDP 100ML</t>
  </si>
  <si>
    <t>Xerjoff|Muse EDP 100ML|100ML / 3.4OZ</t>
  </si>
  <si>
    <t>8033488157678</t>
  </si>
  <si>
    <t>Muse EDP 100ML Tester</t>
  </si>
  <si>
    <t>Xerjoff|Muse EDP 100ML Tester|100ML / 3.4OZ</t>
  </si>
  <si>
    <t>8033488157685</t>
  </si>
  <si>
    <t>Muse EDP 2ML Vial</t>
  </si>
  <si>
    <t>Xerjoff|Muse EDP 2ML Vial|2ML / 0.06OZ</t>
  </si>
  <si>
    <t>8033488159009</t>
  </si>
  <si>
    <t>Muse EDP 50ML</t>
  </si>
  <si>
    <t>Xerjoff|Muse EDP 50ML|50ML / 1.7OZ</t>
  </si>
  <si>
    <t>8033488159955</t>
  </si>
  <si>
    <t>Muse+ Apollonia + Accento Overdose 3 x 15ML</t>
  </si>
  <si>
    <t>Xerjoff|Muse+ Apollonia + Accento Overdose 3 x 15ML|15ML / 0.5OZ</t>
  </si>
  <si>
    <t>8033488155070</t>
  </si>
  <si>
    <t>Naxos EDP 100ML</t>
  </si>
  <si>
    <t>Xerjoff|Naxos EDP 100ML|100ML / 3.4OZ</t>
  </si>
  <si>
    <t>8033488155100</t>
  </si>
  <si>
    <t>Naxos EDP 100ML Tester</t>
  </si>
  <si>
    <t>Xerjoff|Naxos EDP 100ML Tester|100ML / 3.4OZ</t>
  </si>
  <si>
    <t>8033488159962</t>
  </si>
  <si>
    <t>Naxos EDP 15ML +  Alexandria II EDP 15ML +  Golden Dallah EDP 15ML</t>
  </si>
  <si>
    <t>Xerjoff|Naxos EDP 15ML +  Alexandria II EDP 15ML +  Golden Dallah EDP 15ML|15ML / 0.5OZ</t>
  </si>
  <si>
    <t>8033488153946</t>
  </si>
  <si>
    <t>Naxos EDP 2ML Vial</t>
  </si>
  <si>
    <t>Xerjoff|Naxos EDP 2ML Vial|2ML / 0.06OZ</t>
  </si>
  <si>
    <t>8033488151270</t>
  </si>
  <si>
    <t>Nio EDP 2ML Vial</t>
  </si>
  <si>
    <t>Xerjoff|Nio EDP 2ML Vial|2ML / 0.06OZ</t>
  </si>
  <si>
    <t>8033488151553</t>
  </si>
  <si>
    <t>Nio EDP 50ML</t>
  </si>
  <si>
    <t>Xerjoff|Nio EDP 50ML|50ML / 1.7OZ</t>
  </si>
  <si>
    <t>8033488153007</t>
  </si>
  <si>
    <t>Nio EDP 50ML Tester</t>
  </si>
  <si>
    <t>Xerjoff|Nio EDP 50ML Tester|50ML / 1.7OZ</t>
  </si>
  <si>
    <t>8033488151294</t>
  </si>
  <si>
    <t>Oesel EDP 2ML Vial</t>
  </si>
  <si>
    <t>Xerjoff|Oesel EDP 2ML Vial|2ML / 0.06OZ</t>
  </si>
  <si>
    <t>8033488151959</t>
  </si>
  <si>
    <t>Oesel EDP 50ML</t>
  </si>
  <si>
    <t>Xerjoff|Oesel EDP 50ML|50ML / 1.7OZ</t>
  </si>
  <si>
    <t>8033488153021</t>
  </si>
  <si>
    <t>Oesel EDP 50ML Tester</t>
  </si>
  <si>
    <t>Xerjoff|Oesel EDP 50ML Tester|50ML / 1.7OZ</t>
  </si>
  <si>
    <t>8033488156367</t>
  </si>
  <si>
    <t>Opera EDP 100ML</t>
  </si>
  <si>
    <t>Xerjoff|Opera EDP 100ML|100ML / 3.4OZ</t>
  </si>
  <si>
    <t>8033488156374</t>
  </si>
  <si>
    <t>Opera EDP 100ML Tester</t>
  </si>
  <si>
    <t>Xerjoff|Opera EDP 100ML Tester|100ML / 3.4OZ</t>
  </si>
  <si>
    <t>8033488158903</t>
  </si>
  <si>
    <t>Opera EDP 2ML Vial</t>
  </si>
  <si>
    <t>Xerjoff|Opera EDP 2ML Vial|2ML / 0.06OZ</t>
  </si>
  <si>
    <t>8033488158842</t>
  </si>
  <si>
    <t>Opera EDP 50ML</t>
  </si>
  <si>
    <t>Xerjoff|Opera EDP 50ML|50ML / 1.7OZ</t>
  </si>
  <si>
    <t>8033488152642</t>
  </si>
  <si>
    <t>Oud Luban Attar 10ML Oil</t>
  </si>
  <si>
    <t>Xerjoff|Oud Luban Attar 10ML Oil|10ML / 0.3OZ</t>
  </si>
  <si>
    <t>8033488152697</t>
  </si>
  <si>
    <t>Oud Luban Attar 10ML Oil Tester</t>
  </si>
  <si>
    <t>Xerjoff|Oud Luban Attar 10ML Oil Tester|10ML / 0.3OZ</t>
  </si>
  <si>
    <t>8033488156381</t>
  </si>
  <si>
    <t>Ouverture EDP 100ML</t>
  </si>
  <si>
    <t>Xerjoff|Ouverture EDP 100ML|100ML / 3.4OZ</t>
  </si>
  <si>
    <t>8033488156398</t>
  </si>
  <si>
    <t>Ouverture EDP 100ML Tester</t>
  </si>
  <si>
    <t>Xerjoff|Ouverture EDP 100ML Tester|100ML / 3.4OZ</t>
  </si>
  <si>
    <t>8033488158965</t>
  </si>
  <si>
    <t>Ouverture EDP 2ML Vial</t>
  </si>
  <si>
    <t>Xerjoff|Ouverture EDP 2ML Vial|2ML / 0.06OZ</t>
  </si>
  <si>
    <t>8033488158859</t>
  </si>
  <si>
    <t>Ouverture EDP 50ML</t>
  </si>
  <si>
    <t>Xerjoff|Ouverture EDP 50ML|50ML / 1.7OZ</t>
  </si>
  <si>
    <t>8033488159979</t>
  </si>
  <si>
    <t>Pikovaya Dama + La Capitale + More Than Words 3 x 15ML</t>
  </si>
  <si>
    <t>Xerjoff|Pikovaya Dama + La Capitale + More Than Words 3 x 15ML|15ML / 0.5OZ</t>
  </si>
  <si>
    <t>8033488157449</t>
  </si>
  <si>
    <t>Pikovaya Dama EDP 100ML</t>
  </si>
  <si>
    <t>Xerjoff|Pikovaya Dama EDP 100ML|100ML / 3.4OZ</t>
  </si>
  <si>
    <t>8033488157456</t>
  </si>
  <si>
    <t>Pikovaya Dama EDP 100ML Tester</t>
  </si>
  <si>
    <t>Xerjoff|Pikovaya Dama EDP 100ML Tester|100ML / 3.4OZ</t>
  </si>
  <si>
    <t>8033488157470</t>
  </si>
  <si>
    <t>Pikovaya Dama EDP 2ML Vial</t>
  </si>
  <si>
    <t>Xerjoff|Pikovaya Dama EDP 2ML Vial|2ML / 0.06OZ</t>
  </si>
  <si>
    <t>8033488157463</t>
  </si>
  <si>
    <t>Pikovaya Dama EDP 50ML</t>
  </si>
  <si>
    <t>Xerjoff|Pikovaya Dama EDP 50ML|50ML / 1.7OZ</t>
  </si>
  <si>
    <t>8033488151973</t>
  </si>
  <si>
    <t>Red Hoba EDP 100ML</t>
  </si>
  <si>
    <t>Xerjoff|Red Hoba EDP 100ML|100ML / 3.4OZ</t>
  </si>
  <si>
    <t>8033488153045</t>
  </si>
  <si>
    <t>Red Hoba EDP 100ML Tester</t>
  </si>
  <si>
    <t>Xerjoff|Red Hoba EDP 100ML Tester|100ML / 3.4OZ</t>
  </si>
  <si>
    <t>8033488153731</t>
  </si>
  <si>
    <t>Red Hoba EDP 2ML Vial</t>
  </si>
  <si>
    <t>Xerjoff|Red Hoba EDP 2ML Vial|2ML / 0.06OZ</t>
  </si>
  <si>
    <t>8033488155063</t>
  </si>
  <si>
    <t>Renaissance EDP 100ML</t>
  </si>
  <si>
    <t>Xerjoff|Renaissance EDP 100ML|100ML / 3.4OZ</t>
  </si>
  <si>
    <t>8033488155094</t>
  </si>
  <si>
    <t>Renaissance EDP 100ML Tester</t>
  </si>
  <si>
    <t>Xerjoff|Renaissance EDP 100ML Tester|100ML / 3.4OZ</t>
  </si>
  <si>
    <t>8033488151478</t>
  </si>
  <si>
    <t>Renaissance EDP 2ML Vial</t>
  </si>
  <si>
    <t>Xerjoff|Renaissance EDP 2ML Vial|2ML / 0.06OZ</t>
  </si>
  <si>
    <t>8033488155506</t>
  </si>
  <si>
    <t>Richwood EDP 100ML</t>
  </si>
  <si>
    <t>Xerjoff|Richwood EDP 100ML|100ML / 3.4OZ</t>
  </si>
  <si>
    <t>8033488155605</t>
  </si>
  <si>
    <t>Richwood EDP 100ML Tester</t>
  </si>
  <si>
    <t>Xerjoff|Richwood EDP 100ML Tester|100ML / 3.4OZ</t>
  </si>
  <si>
    <t>8033488151355</t>
  </si>
  <si>
    <t>Richwood EDP 2ML Vial</t>
  </si>
  <si>
    <t>Xerjoff|Richwood EDP 2ML Vial|2ML / 0.06OZ</t>
  </si>
  <si>
    <t>8033488155513</t>
  </si>
  <si>
    <t>Richwood EDP 50ML</t>
  </si>
  <si>
    <t>Xerjoff|Richwood EDP 50ML|50ML / 1.7OZ</t>
  </si>
  <si>
    <t>8033488157883</t>
  </si>
  <si>
    <t>Rose Gold EDP 2ML Vial</t>
  </si>
  <si>
    <t>Xerjoff|Rose Gold EDP 2ML Vial|2ML / 0.06OZ</t>
  </si>
  <si>
    <t>8033488157869</t>
  </si>
  <si>
    <t>Rose Gold EDP 50ML Tester</t>
  </si>
  <si>
    <t>Xerjoff|Rose Gold EDP 50ML Tester|50ML / 1.7OZ</t>
  </si>
  <si>
    <t>8033488155391</t>
  </si>
  <si>
    <t>Shunkoin EDP 100ML Tester</t>
  </si>
  <si>
    <t>Xerjoff|Shunkoin EDP 100ML Tester|100ML / 3.4OZ</t>
  </si>
  <si>
    <t>8033488151829</t>
  </si>
  <si>
    <t>Shunkoin EDP 2ML Vial</t>
  </si>
  <si>
    <t>Xerjoff|Shunkoin EDP 2ML Vial|2ML / 0.06OZ</t>
  </si>
  <si>
    <t>8033488155261</t>
  </si>
  <si>
    <t>Shunkoin EDP 50ML</t>
  </si>
  <si>
    <t>Xerjoff|Shunkoin EDP 50ML|50ML / 1.7OZ</t>
  </si>
  <si>
    <t>8033488157630</t>
  </si>
  <si>
    <t>Soprano EDP 100ML</t>
  </si>
  <si>
    <t>Xerjoff|Soprano EDP 100ML|100ML / 3.4OZ</t>
  </si>
  <si>
    <t>8033488157647</t>
  </si>
  <si>
    <t>Soprano EDP 100ML Tester</t>
  </si>
  <si>
    <t>Xerjoff|Soprano EDP 100ML Tester|100ML / 3.4OZ</t>
  </si>
  <si>
    <t>8033488157654</t>
  </si>
  <si>
    <t>Soprano EDP 2ML Vial</t>
  </si>
  <si>
    <t>Xerjoff|Soprano EDP 2ML Vial|2ML / 0.06OZ</t>
  </si>
  <si>
    <t>8033488158996</t>
  </si>
  <si>
    <t>Soprano EDP 50ML</t>
  </si>
  <si>
    <t>Xerjoff|Soprano EDP 50ML|50ML / 1.7OZ</t>
  </si>
  <si>
    <t>8033488153724</t>
  </si>
  <si>
    <t>Star Musk EDP 2ML Vial</t>
  </si>
  <si>
    <t>Xerjoff|Star Musk EDP 2ML Vial|2ML / 0.06OZ</t>
  </si>
  <si>
    <t>8033488153250</t>
  </si>
  <si>
    <t>Star Musk EDP 50ML Tester</t>
  </si>
  <si>
    <t>Xerjoff|Star Musk EDP 50ML Tester|50ML / 1.7OZ</t>
  </si>
  <si>
    <t>8033488159368</t>
  </si>
  <si>
    <t>Starlight EDP 50ML</t>
  </si>
  <si>
    <t>Xerjoff|Starlight EDP 50ML|50ML / 1.7OZ</t>
  </si>
  <si>
    <t>8033488155551</t>
  </si>
  <si>
    <t>Symphonium EDP 100ML</t>
  </si>
  <si>
    <t>Xerjoff|Symphonium EDP 100ML|100ML / 3.4OZ</t>
  </si>
  <si>
    <t>8033488155636</t>
  </si>
  <si>
    <t>Symphonium EDP 100ML Tester</t>
  </si>
  <si>
    <t>Xerjoff|Symphonium EDP 100ML Tester|100ML / 3.4OZ</t>
  </si>
  <si>
    <t>8054320900061</t>
  </si>
  <si>
    <t>Symphonium EDP 2ML Vial</t>
  </si>
  <si>
    <t>Xerjoff|Symphonium EDP 2ML Vial|2ML / 0.06OZ</t>
  </si>
  <si>
    <t>8054320900252</t>
  </si>
  <si>
    <t>Symphonium EDP 50ML</t>
  </si>
  <si>
    <t>Xerjoff|Symphonium EDP 50ML|50ML / 1.7OZ</t>
  </si>
  <si>
    <t>8033488151249</t>
  </si>
  <si>
    <t>Uden EDP 2ML Vial</t>
  </si>
  <si>
    <t>Xerjoff|Uden EDP 2ML Vial|2ML / 0.06OZ</t>
  </si>
  <si>
    <t>8033488151522</t>
  </si>
  <si>
    <t>Uden EDP 50ML</t>
  </si>
  <si>
    <t>Xerjoff|Uden EDP 50ML|50ML / 1.7OZ</t>
  </si>
  <si>
    <t>8033488152970</t>
  </si>
  <si>
    <t>Uden EDP 50ML Tester</t>
  </si>
  <si>
    <t>Xerjoff|Uden EDP 50ML Tester|50ML / 1.7OZ</t>
  </si>
  <si>
    <t>8033488158187</t>
  </si>
  <si>
    <t>Uden Overdose EDP 2ML Vial</t>
  </si>
  <si>
    <t>Xerjoff|Uden Overdose EDP 2ML Vial|2ML / 0.06OZ</t>
  </si>
  <si>
    <t>8033488158163</t>
  </si>
  <si>
    <t>Uden Overdose EDP 50ML</t>
  </si>
  <si>
    <t>Xerjoff|Uden Overdose EDP 50ML|50ML / 1.7OZ</t>
  </si>
  <si>
    <t>8033488158170</t>
  </si>
  <si>
    <t>Uden Overdose EDP 50ML Tester</t>
  </si>
  <si>
    <t>Xerjoff|Uden Overdose EDP 50ML Tester|50ML / 1.7OZ</t>
  </si>
  <si>
    <t>8033488152659</t>
  </si>
  <si>
    <t>Warda Al Oud Attar 10ML Oil</t>
  </si>
  <si>
    <t>Xerjoff|Warda Al Oud Attar 10ML Oil|10ML / 0.3OZ</t>
  </si>
  <si>
    <t>8033488152703</t>
  </si>
  <si>
    <t>Warda Al Oud Attar 10ML Oil Tester</t>
  </si>
  <si>
    <t>Xerjoff|Warda Al Oud Attar 10ML Oil Tester|10ML / 0.3OZ</t>
  </si>
  <si>
    <t>8033488156480</t>
  </si>
  <si>
    <t>Wardasina EDP 100ML</t>
  </si>
  <si>
    <t>Xerjoff|Wardasina EDP 100ML|100ML / 3.4OZ</t>
  </si>
  <si>
    <t>8033488156497</t>
  </si>
  <si>
    <t>Wardasina EDP 100ML Tester</t>
  </si>
  <si>
    <t>Xerjoff|Wardasina EDP 100ML Tester|100ML / 3.4OZ</t>
  </si>
  <si>
    <t>8033488158873</t>
  </si>
  <si>
    <t>Wardasina EDP 2ML Vial</t>
  </si>
  <si>
    <t>Xerjoff|Wardasina EDP 2ML Vial|2ML / 0.06OZ</t>
  </si>
  <si>
    <t>8033488158835</t>
  </si>
  <si>
    <t>Wardasina EDP 50ML</t>
  </si>
  <si>
    <t>Xerjoff|Wardasina EDP 50ML|50ML / 1.7OZ</t>
  </si>
  <si>
    <t>8033488155469</t>
  </si>
  <si>
    <t>XXY EDP 100ML</t>
  </si>
  <si>
    <t>Xerjoff|XXY EDP 100ML|100ML / 3.4OZ</t>
  </si>
  <si>
    <t>8033488155612</t>
  </si>
  <si>
    <t>XXY EDP 100ML Tester</t>
  </si>
  <si>
    <t>Xerjoff|XXY EDP 100ML Tester|100ML / 3.4OZ</t>
  </si>
  <si>
    <t>8033488151331</t>
  </si>
  <si>
    <t>XXY EDP 2ML Vial</t>
  </si>
  <si>
    <t>Xerjoff|XXY EDP 2ML Vial|2ML / 0.06OZ</t>
  </si>
  <si>
    <t>8033488155476</t>
  </si>
  <si>
    <t>XXY EDP 50ML</t>
  </si>
  <si>
    <t>Xerjoff|XXY EDP 50ML|50ML / 1.7OZ</t>
  </si>
  <si>
    <t>8033488151713</t>
  </si>
  <si>
    <t>Zafar EDP 2ML Vial</t>
  </si>
  <si>
    <t>Xerjoff|Zafar EDP 2ML Vial|2ML / 0.06OZ</t>
  </si>
  <si>
    <t>8033488153762</t>
  </si>
  <si>
    <t>Zafar EDP 50ML</t>
  </si>
  <si>
    <t>Xerjoff|Zafar EDP 50ML|50ML / 1.7OZ</t>
  </si>
  <si>
    <t>8033488155025</t>
  </si>
  <si>
    <t>Zafar EDP 50ML Tester</t>
  </si>
  <si>
    <t>Xerjoff|Zafar EDP 50ML Tester|50ML / 1.7OZ</t>
  </si>
  <si>
    <t>8033488155087</t>
  </si>
  <si>
    <t>Zefiro EDP 100ML</t>
  </si>
  <si>
    <t>Xerjoff|Zefiro EDP 100ML|100ML / 3.4OZ</t>
  </si>
  <si>
    <t>8033488155117</t>
  </si>
  <si>
    <t>Zefiro EDP 100ML Tester</t>
  </si>
  <si>
    <t>Xerjoff|Zefiro EDP 100ML Tester|100ML / 3.4OZ</t>
  </si>
  <si>
    <t>8033488153984</t>
  </si>
  <si>
    <t>Zefiro EDP 2ML Vial</t>
  </si>
  <si>
    <t>Xerjoff|Zefiro EDP 2ML Vial|2ML / 0.06OZ</t>
  </si>
  <si>
    <t>6297000226712-T</t>
  </si>
  <si>
    <t>Yardley</t>
  </si>
  <si>
    <t>Arthur EDT Tester 100ML</t>
  </si>
  <si>
    <t>Yardley|Arthur EDT Tester 100ML|100ML / 3.4OZ</t>
  </si>
  <si>
    <t>5017101634282-T</t>
  </si>
  <si>
    <t>English Lavender EDT Tester 125ML</t>
  </si>
  <si>
    <t>Yardley|English Lavender EDT Tester 125ML|125ML / 4.2OZ</t>
  </si>
  <si>
    <t>4035773010945-T</t>
  </si>
  <si>
    <t>Equity EDT Tester 100ML</t>
  </si>
  <si>
    <t>Yardley|Equity EDT Tester 100ML|100ML / 3.4OZ</t>
  </si>
  <si>
    <t>6297000226705-T</t>
  </si>
  <si>
    <t>Feather EDP Tester 100ML</t>
  </si>
  <si>
    <t>Yardley|Feather EDP Tester 100ML|100ML / 3.4OZ</t>
  </si>
  <si>
    <t>3614272443679</t>
  </si>
  <si>
    <t>Yves Sain Laurent (Ysl)</t>
  </si>
  <si>
    <t>Black Opium Eau De Parfum Intense 30ML</t>
  </si>
  <si>
    <t>Yves Sain Laurent (Ysl)|Black Opium Eau De Parfum Intense 30ML|30ML / 1OZ</t>
  </si>
  <si>
    <t>3614272443686</t>
  </si>
  <si>
    <t>Black Opium Eau De Parfum Intense 50ML</t>
  </si>
  <si>
    <t>Yves Sain Laurent (Ysl)|Black Opium Eau De Parfum Intense 50ML|50ML / 1.7OZ</t>
  </si>
  <si>
    <t>3614272443716</t>
  </si>
  <si>
    <t>Black Opium Eau De Parfum Intense 90ML</t>
  </si>
  <si>
    <t>Yves Sain Laurent (Ysl)|Black Opium Eau De Parfum Intense 90ML|90ML / 3.04Z</t>
  </si>
  <si>
    <t>3365440787858</t>
  </si>
  <si>
    <t>Black Opium EDP 30ML</t>
  </si>
  <si>
    <t>Yves Sain Laurent (Ysl)|Black Opium EDP 30ML|30ML / 1OZ</t>
  </si>
  <si>
    <t>3365440787919</t>
  </si>
  <si>
    <t>Black Opium EDP 50ML</t>
  </si>
  <si>
    <t>Yves Sain Laurent (Ysl)|Black Opium EDP 50ML|50ML / 1.7OZ</t>
  </si>
  <si>
    <t>3365440787971</t>
  </si>
  <si>
    <t>Black Opium EDP 90ML</t>
  </si>
  <si>
    <t>Yves Sain Laurent (Ysl)|Black Opium EDP 90ML|90ML / 3.04Z</t>
  </si>
  <si>
    <t>3614273256506</t>
  </si>
  <si>
    <t>Black Opium Extreme EDP 30ML</t>
  </si>
  <si>
    <t>Yves Sain Laurent (Ysl)|Black Opium Extreme EDP 30ML|30ML / 1OZ</t>
  </si>
  <si>
    <t>3614273256476</t>
  </si>
  <si>
    <t>Black Opium Extreme EDP 50ML</t>
  </si>
  <si>
    <t>Yves Sain Laurent (Ysl)|Black Opium Extreme EDP 50ML|50ML / 1.7OZ</t>
  </si>
  <si>
    <t>3614273258180</t>
  </si>
  <si>
    <t>Black Opium Extreme EDP 90ML</t>
  </si>
  <si>
    <t>Yves Sain Laurent (Ysl)|Black Opium Extreme EDP 90ML|90ML / 3.04Z</t>
  </si>
  <si>
    <t>3614273642897</t>
  </si>
  <si>
    <t>Black Opium Illicit Green EDP 30ML</t>
  </si>
  <si>
    <t>Yves Sain Laurent (Ysl)|Black Opium Illicit Green EDP 30ML|30ML / 1OZ</t>
  </si>
  <si>
    <t>3614273642880</t>
  </si>
  <si>
    <t>Black Opium Illicit Green EDP 75ML</t>
  </si>
  <si>
    <t>Yves Sain Laurent (Ysl)|Black Opium Illicit Green EDP 75ML|75ML / 2.5OZ</t>
  </si>
  <si>
    <t>3614272824966</t>
  </si>
  <si>
    <t>Black Opium Neon EDP 30ML</t>
  </si>
  <si>
    <t>Yves Sain Laurent (Ysl)|Black Opium Neon EDP 30ML|30ML / 1OZ</t>
  </si>
  <si>
    <t>3614272824973</t>
  </si>
  <si>
    <t>Black Opium Neon EDP 75ML</t>
  </si>
  <si>
    <t>Yves Sain Laurent (Ysl)|Black Opium Neon EDP 75ML|75ML / 2.5OZ</t>
  </si>
  <si>
    <t>3614271295101</t>
  </si>
  <si>
    <t>Black Shimmering Body Lotion 200ML</t>
  </si>
  <si>
    <t>Yves Sain Laurent (Ysl)|Black Shimmering Body Lotion 200ML|200ML / 6.7OZ</t>
  </si>
  <si>
    <t>3365440258938</t>
  </si>
  <si>
    <t>Cinema EDP 90 ML</t>
  </si>
  <si>
    <t>Yves Sain Laurent (Ysl)|Cinema EDP 90 ML|90ML / 3.04Z</t>
  </si>
  <si>
    <t>3365440332546</t>
  </si>
  <si>
    <t>Elle EDP 90ML</t>
  </si>
  <si>
    <t>Yves Sain Laurent (Ysl)|Elle EDP 90ML|90ML / 3.04Z</t>
  </si>
  <si>
    <t>3614271990013</t>
  </si>
  <si>
    <t>Homme Cologne Bleue EDT 100ML</t>
  </si>
  <si>
    <t>Yves Sain Laurent (Ysl)|Homme Cologne Bleue EDT 100ML|100ML / 3.4OZ</t>
  </si>
  <si>
    <t>3614271990020</t>
  </si>
  <si>
    <t>Homme Cologne Bleue EDT 60ML</t>
  </si>
  <si>
    <t>Yves Sain Laurent (Ysl)|Homme Cologne Bleue EDT 60ML|60ML / 2OZ</t>
  </si>
  <si>
    <t>3365440316560</t>
  </si>
  <si>
    <t>Yves Sain Laurent (Ysl)|Homme EDT 100ML|100ML / 3.4OZ</t>
  </si>
  <si>
    <t>3365440643659</t>
  </si>
  <si>
    <t>Homme EDT 40ML</t>
  </si>
  <si>
    <t>Yves Sain Laurent (Ysl)|Homme EDT 40ML|40ML / 1.35OZ</t>
  </si>
  <si>
    <t>3365440316546</t>
  </si>
  <si>
    <t>Homme EDT 60ML</t>
  </si>
  <si>
    <t>Yves Sain Laurent (Ysl)|Homme EDT 60ML|60ML / 2OZ</t>
  </si>
  <si>
    <t>3614272890626</t>
  </si>
  <si>
    <t>Homme Le Parfum 100ML</t>
  </si>
  <si>
    <t>Yves Sain Laurent (Ysl)|Homme Le Parfum 100ML|100ML / 3.4OZ</t>
  </si>
  <si>
    <t>3614272890633</t>
  </si>
  <si>
    <t>Homme Le Parfum 60ML</t>
  </si>
  <si>
    <t>Yves Sain Laurent (Ysl)|Homme Le Parfum 60ML|60ML / 2OZ</t>
  </si>
  <si>
    <t>3365440098244</t>
  </si>
  <si>
    <t>Kouros Body EDT 100ML</t>
  </si>
  <si>
    <t>Yves Sain Laurent (Ysl)|Kouros Body EDT 100ML|100ML / 3.4OZ</t>
  </si>
  <si>
    <t>3365440003866</t>
  </si>
  <si>
    <t>Kouros EDT 100ML</t>
  </si>
  <si>
    <t>Yves Sain Laurent (Ysl)|Kouros EDT 100ML|100ML / 3.4OZ</t>
  </si>
  <si>
    <t>3365440003842</t>
  </si>
  <si>
    <t>Kouros EDT 50ML</t>
  </si>
  <si>
    <t>Yves Sain Laurent (Ysl)|Kouros EDT 50ML|50ML / 1.7OZ</t>
  </si>
  <si>
    <t>3614273346719</t>
  </si>
  <si>
    <t>La Nuit De L'Homme Bleu Electrique 100ML</t>
  </si>
  <si>
    <t>Yves Sain Laurent (Ysl)|La Nuit De L'Homme Bleu Electrique 100ML|100ML / 3.4OZ</t>
  </si>
  <si>
    <t>3614273346702</t>
  </si>
  <si>
    <t>La Nuit De L'Homme Bleu Electrique 60ML</t>
  </si>
  <si>
    <t>Yves Sain Laurent (Ysl)|La Nuit De L'Homme Bleu Electrique 60ML|60ML / 2OZ</t>
  </si>
  <si>
    <t>3614272648333</t>
  </si>
  <si>
    <t>La Nuit De L'Homme EDP 100ML</t>
  </si>
  <si>
    <t>Yves Sain Laurent (Ysl)|La Nuit De L'Homme EDP 100ML|100ML / 3.4OZ</t>
  </si>
  <si>
    <t>3614272648340</t>
  </si>
  <si>
    <t>La Nuit De L'Homme EDP 60ML</t>
  </si>
  <si>
    <t>Yves Sain Laurent (Ysl)|La Nuit De L'Homme EDP 60ML|60ML / 2OZ</t>
  </si>
  <si>
    <t>3365440375079</t>
  </si>
  <si>
    <t>La Nuit De L'Homme EDT 100ML</t>
  </si>
  <si>
    <t>Yves Sain Laurent (Ysl)|La Nuit De L'Homme EDT 100ML|100ML / 3.4OZ</t>
  </si>
  <si>
    <t>3365440643574</t>
  </si>
  <si>
    <t>La Nuit De L'Homme EDT 40ML</t>
  </si>
  <si>
    <t>Yves Sain Laurent (Ysl)|La Nuit De L'Homme EDT 40ML|40ML / 1.35OZ</t>
  </si>
  <si>
    <t>3365440375055</t>
  </si>
  <si>
    <t>La Nuit De L'Homme EDT 60ML</t>
  </si>
  <si>
    <t>Yves Sain Laurent (Ysl)|La Nuit De L'Homme EDT 60ML|60ML / 2OZ</t>
  </si>
  <si>
    <t>3365440621053</t>
  </si>
  <si>
    <t>La Nuit De L'Homme Le Parfum 100ML</t>
  </si>
  <si>
    <t>Yves Sain Laurent (Ysl)|La Nuit De L'Homme Le Parfum 100ML|100ML / 3.4OZ</t>
  </si>
  <si>
    <t>3365440621015</t>
  </si>
  <si>
    <t>La Nuit De L'Homme Le Parfum 60ML</t>
  </si>
  <si>
    <t>Yves Sain Laurent (Ysl)|La Nuit De L'Homme Le Parfum 60ML|60ML / 2OZ</t>
  </si>
  <si>
    <t>3365440396708</t>
  </si>
  <si>
    <t>La Nuit De L'Homme Shower Gel 200ML</t>
  </si>
  <si>
    <t>Yves Sain Laurent (Ysl)|La Nuit De L'Homme Shower Gel 200ML|200ML / 6.7OZ</t>
  </si>
  <si>
    <t>3614272648401</t>
  </si>
  <si>
    <t>Libre EDP 30ML</t>
  </si>
  <si>
    <t>Yves Sain Laurent (Ysl)|Libre EDP 30ML|30ML / 1OZ</t>
  </si>
  <si>
    <t>3614272648418</t>
  </si>
  <si>
    <t>Libre EDP 50ML</t>
  </si>
  <si>
    <t>Yves Sain Laurent (Ysl)|Libre EDP 50ML|50ML / 1.7OZ</t>
  </si>
  <si>
    <t>3614272648425</t>
  </si>
  <si>
    <t>Libre EDP 90ML</t>
  </si>
  <si>
    <t>Yves Sain Laurent (Ysl)|Libre EDP 90ML|90ML / 3.04Z</t>
  </si>
  <si>
    <t>3614273069533</t>
  </si>
  <si>
    <t>Libre EDP Intense 30ML</t>
  </si>
  <si>
    <t>Yves Sain Laurent (Ysl)|Libre EDP Intense 30ML|30ML / 1OZ</t>
  </si>
  <si>
    <t>3614273069540</t>
  </si>
  <si>
    <t>Libre EDP Intense 50ML</t>
  </si>
  <si>
    <t>Yves Sain Laurent (Ysl)|Libre EDP Intense 50ML|50ML / 1.7OZ</t>
  </si>
  <si>
    <t>3614273069557</t>
  </si>
  <si>
    <t>Libre EDP Intense 90ML</t>
  </si>
  <si>
    <t>Yves Sain Laurent (Ysl)|Libre EDP Intense 90ML|90ML / 3.04Z</t>
  </si>
  <si>
    <t>3614273316149</t>
  </si>
  <si>
    <t>Libre EDT 30ML</t>
  </si>
  <si>
    <t>Yves Sain Laurent (Ysl)|Libre EDT 30ML|30ML / 1OZ</t>
  </si>
  <si>
    <t>3614273321792</t>
  </si>
  <si>
    <t>Libre EDT 50ML</t>
  </si>
  <si>
    <t>Yves Sain Laurent (Ysl)|Libre EDT 50ML|50ML / 1.7OZ</t>
  </si>
  <si>
    <t>3614273321891</t>
  </si>
  <si>
    <t>Libre EDT 90ML</t>
  </si>
  <si>
    <t>Yves Sain Laurent (Ysl)|Libre EDT 90ML|90ML / 3.04Z</t>
  </si>
  <si>
    <t>3614270633621</t>
  </si>
  <si>
    <t>Mon Paris Body Lotion 200ML</t>
  </si>
  <si>
    <t>Yves Sain Laurent (Ysl)|Mon Paris Body Lotion 200ML|200ML / 6.7OZ</t>
  </si>
  <si>
    <t>3614270561665</t>
  </si>
  <si>
    <t>Mon Paris EDP 30ML</t>
  </si>
  <si>
    <t>Yves Sain Laurent (Ysl)|Mon Paris EDP 30ML|30ML / 1OZ</t>
  </si>
  <si>
    <t>3614270561658</t>
  </si>
  <si>
    <t>Mon Paris EDP 50ML</t>
  </si>
  <si>
    <t>Yves Sain Laurent (Ysl)|Mon Paris EDP 50ML|50ML / 1.7OZ</t>
  </si>
  <si>
    <t>3614270561634</t>
  </si>
  <si>
    <t>Mon Paris EDP 90ML</t>
  </si>
  <si>
    <t>Yves Sain Laurent (Ysl)|Mon Paris EDP 90ML|90ML / 3.04Z</t>
  </si>
  <si>
    <t>3614272491335</t>
  </si>
  <si>
    <t>Mon Paris Floral EDP 30ML</t>
  </si>
  <si>
    <t>Yves Sain Laurent (Ysl)|Mon Paris Floral EDP 30ML|30ML / 1OZ</t>
  </si>
  <si>
    <t>3614272491342</t>
  </si>
  <si>
    <t>Mon Paris Floral EDP 50ML</t>
  </si>
  <si>
    <t>Yves Sain Laurent (Ysl)|Mon Paris Floral EDP 50ML|50ML / 1.7OZ</t>
  </si>
  <si>
    <t>3614272491359</t>
  </si>
  <si>
    <t>Mon Paris Floral EDP 90ML</t>
  </si>
  <si>
    <t>Yves Sain Laurent (Ysl)|Mon Paris Floral EDP 90ML|90ML / 3.04Z</t>
  </si>
  <si>
    <t>3614272899698</t>
  </si>
  <si>
    <t>Mon Paris Intensement EDP 30ML</t>
  </si>
  <si>
    <t>Yves Sain Laurent (Ysl)|Mon Paris Intensement EDP 30ML|30ML / 1OZ</t>
  </si>
  <si>
    <t>3614272899704</t>
  </si>
  <si>
    <t>Mon Paris Intensement EDP 50ML</t>
  </si>
  <si>
    <t>Yves Sain Laurent (Ysl)|Mon Paris Intensement EDP 50ML|50ML / 1.7OZ</t>
  </si>
  <si>
    <t>3614272899711</t>
  </si>
  <si>
    <t>Mon Paris Intensement EDP 90ML</t>
  </si>
  <si>
    <t>Yves Sain Laurent (Ysl)|Mon Paris Intensement EDP 90ML|90ML / 3.04Z</t>
  </si>
  <si>
    <t>3365440556300</t>
  </si>
  <si>
    <t>Opium EDP 30ML</t>
  </si>
  <si>
    <t>Yves Sain Laurent (Ysl)|Opium EDP 30ML|30ML / 1OZ</t>
  </si>
  <si>
    <t>3365440556348</t>
  </si>
  <si>
    <t>Opium EDP 50ML</t>
  </si>
  <si>
    <t>Yves Sain Laurent (Ysl)|Opium EDP 50ML|50ML / 1.7OZ</t>
  </si>
  <si>
    <t>3365440556263</t>
  </si>
  <si>
    <t>Opium EDP 90ML</t>
  </si>
  <si>
    <t>Yves Sain Laurent (Ysl)|Opium EDP 90ML|90ML / 3.04Z</t>
  </si>
  <si>
    <t>3365440556423</t>
  </si>
  <si>
    <t>Opium EDT 30ML</t>
  </si>
  <si>
    <t>Yves Sain Laurent (Ysl)|Opium EDT 30ML|30ML / 1OZ</t>
  </si>
  <si>
    <t>3365440556461</t>
  </si>
  <si>
    <t>Opium EDT 50ML</t>
  </si>
  <si>
    <t>Yves Sain Laurent (Ysl)|Opium EDT 50ML|50ML / 1.7OZ</t>
  </si>
  <si>
    <t>3365440556386</t>
  </si>
  <si>
    <t>Opium EDT 90ML</t>
  </si>
  <si>
    <t>Yves Sain Laurent (Ysl)|Opium EDT 90ML|90ML / 3.04Z</t>
  </si>
  <si>
    <t>3365440025578</t>
  </si>
  <si>
    <t>Opium Pour Homme EDT 100ML</t>
  </si>
  <si>
    <t>Yves Sain Laurent (Ysl)|Opium Pour Homme EDT 100ML|100ML / 3.4OZ</t>
  </si>
  <si>
    <t>3365440002098</t>
  </si>
  <si>
    <t>Paris EDP 50ML</t>
  </si>
  <si>
    <t>Yves Sain Laurent (Ysl)|Paris EDP 50ML|50ML / 1.7OZ</t>
  </si>
  <si>
    <t>3365440002104</t>
  </si>
  <si>
    <t>Paris EDP 75ML</t>
  </si>
  <si>
    <t>Yves Sain Laurent (Ysl)|Paris EDP 75ML|75ML / 2.5OZ</t>
  </si>
  <si>
    <t>3365440002197</t>
  </si>
  <si>
    <t>Paris EDT 125ML</t>
  </si>
  <si>
    <t>Yves Sain Laurent (Ysl)|Paris EDT 125ML|125ML / 4.2OZ</t>
  </si>
  <si>
    <t>3365440002166</t>
  </si>
  <si>
    <t>Paris EDT 50ML</t>
  </si>
  <si>
    <t>Yves Sain Laurent (Ysl)|Paris EDT 50ML|50ML / 1.7OZ</t>
  </si>
  <si>
    <t>3365440002173</t>
  </si>
  <si>
    <t>Paris EDT 75ML</t>
  </si>
  <si>
    <t>Yves Sain Laurent (Ysl)|Paris EDT 75ML|75ML / 2.5OZ</t>
  </si>
  <si>
    <t>3365440358300</t>
  </si>
  <si>
    <t>Parisienne EDP 90ML</t>
  </si>
  <si>
    <t>Yves Sain Laurent (Ysl)|Parisienne EDP 90ML|90ML / 3.04Z</t>
  </si>
  <si>
    <t>3365440246737</t>
  </si>
  <si>
    <t>Rive Gauche EDT 100ML</t>
  </si>
  <si>
    <t>Yves Sain Laurent (Ysl)|Rive Gauche EDT 100ML|100ML / 3.4OZ</t>
  </si>
  <si>
    <t>3614271717092</t>
  </si>
  <si>
    <t>Y Deo Stick 75GR</t>
  </si>
  <si>
    <t>Yves Sain Laurent (Ysl)|Y Deo Stick 75GR|75GR</t>
  </si>
  <si>
    <t>3614272050358</t>
  </si>
  <si>
    <t>Y EDP 100ML</t>
  </si>
  <si>
    <t>Yves Sain Laurent (Ysl)|Y EDP 100ML|100ML / 3.4OZ</t>
  </si>
  <si>
    <t>3614272050341</t>
  </si>
  <si>
    <t>Y EDP 60ML</t>
  </si>
  <si>
    <t>Yves Sain Laurent (Ysl)|Y EDP 60ML|60ML / 2OZ</t>
  </si>
  <si>
    <t>3614271716026  </t>
  </si>
  <si>
    <t>Y EDT 100ML</t>
  </si>
  <si>
    <t>Yves Sain Laurent (Ysl)|Y EDT 100ML|100ML / 3.4OZ</t>
  </si>
  <si>
    <t>3614271990426</t>
  </si>
  <si>
    <t>Y EDT 40ML</t>
  </si>
  <si>
    <t>Yves Sain Laurent (Ysl)|Y EDT 40ML|40ML / 1.35OZ</t>
  </si>
  <si>
    <t>3614271716101</t>
  </si>
  <si>
    <t>Y EDT 60ML</t>
  </si>
  <si>
    <t>Yves Sain Laurent (Ysl)|Y EDT 60ML|60ML / 2OZ</t>
  </si>
  <si>
    <t>3614273318105</t>
  </si>
  <si>
    <t>Y Le Parfum EDP 100ML</t>
  </si>
  <si>
    <t>Yves Sain Laurent (Ysl)|Y Le Parfum EDP 100ML|100ML / 3.4OZ</t>
  </si>
  <si>
    <t>3614273316132</t>
  </si>
  <si>
    <t>Y Le Parfum EDP 60ML</t>
  </si>
  <si>
    <t>Yves Sain Laurent (Ysl)|Y Le Parfum EDP 60ML|60ML / 2OZ</t>
  </si>
  <si>
    <t>3614272547971</t>
  </si>
  <si>
    <t>Y Live EDT Intense 100ML</t>
  </si>
  <si>
    <t>Yves Sain Laurent (Ysl)|Y Live EDT Intense 100ML|100ML / 3.4OZ</t>
  </si>
  <si>
    <t>3614272547964</t>
  </si>
  <si>
    <t>Y Live EDT Intense 60ML</t>
  </si>
  <si>
    <t>Yves Sain Laurent (Ysl)|Y Live EDT Intense 60ML|60ML / 2OZ</t>
  </si>
  <si>
    <t>3614271295064</t>
  </si>
  <si>
    <t>Yves Saint Laurent</t>
  </si>
  <si>
    <t>Body lotion Black Opium 50ML</t>
  </si>
  <si>
    <t>Yves Saint Laurent|Body lotion Black Opium 50ML|50ML / 1.7OZ</t>
  </si>
  <si>
    <t>3365440328303</t>
  </si>
  <si>
    <t>L'Homme Intense EDP 100ML</t>
  </si>
  <si>
    <t>Yves Saint Laurent|L'Homme Intense EDP 100ML|100ML / 3.4OZ</t>
  </si>
  <si>
    <t>3365440328341</t>
  </si>
  <si>
    <t>L'Homme Intense EDP 60ML</t>
  </si>
  <si>
    <t>Yves Saint Laurent|L'Homme Intense EDP 60ML|60ML / 2OZ</t>
  </si>
  <si>
    <t>3614273432917</t>
  </si>
  <si>
    <t>La Nuit de l'Homme EDT 60ML + Shower Gel 50ML</t>
  </si>
  <si>
    <t>Yves Saint Laurent|La Nuit de l'Homme EDT 60ML + Shower Gel 50ML|</t>
  </si>
  <si>
    <t>3614273258760</t>
  </si>
  <si>
    <t>Y EDT M 100ML + 10ML Travel set</t>
  </si>
  <si>
    <t>Yves Saint Laurent|Y EDT M 100ML + 10ML Travel set|</t>
  </si>
  <si>
    <t>3423478305250</t>
  </si>
  <si>
    <t>Zadig &amp; Voltaire</t>
  </si>
  <si>
    <t>Girls Can Do Anything EDP 30ML</t>
  </si>
  <si>
    <t>Zadig &amp; Voltaire|Girls Can Do Anything EDP 30ML|30ML / 1OZ</t>
  </si>
  <si>
    <t>3423478305359</t>
  </si>
  <si>
    <t>Girls Can Do Anything EDP 50ML</t>
  </si>
  <si>
    <t>Zadig &amp; Voltaire|Girls Can Do Anything EDP 50ML|50ML / 1.7OZ</t>
  </si>
  <si>
    <t>3423478305458</t>
  </si>
  <si>
    <t>Girls Can Do Anything EDP 90ML</t>
  </si>
  <si>
    <t>Zadig &amp; Voltaire|Girls Can Do Anything EDP 90ML|90ML / 3.04Z</t>
  </si>
  <si>
    <t>3423478453852</t>
  </si>
  <si>
    <t>Girls Can Say Anything EDP 30ML</t>
  </si>
  <si>
    <t>Zadig &amp; Voltaire|Girls Can Say Anything EDP 30ML|30ML / 1OZ</t>
  </si>
  <si>
    <t>3423478455757</t>
  </si>
  <si>
    <t>Girls Can Say Anything EDP 50ML</t>
  </si>
  <si>
    <t>Zadig &amp; Voltaire|Girls Can Say Anything EDP 50ML|50ML / 1.7OZ</t>
  </si>
  <si>
    <t>3423478468955</t>
  </si>
  <si>
    <t>Girls Can Say Anything EDP 90ML</t>
  </si>
  <si>
    <t>Zadig &amp; Voltaire|Girls Can Say Anything EDP 90ML|90ML / 3.04Z</t>
  </si>
  <si>
    <t>3423474894352</t>
  </si>
  <si>
    <t>Just Rock! Pour Elle EDP 100ML</t>
  </si>
  <si>
    <t>Zadig &amp; Voltaire|Just Rock! Pour Elle EDP 100ML|100ML / 3.4OZ</t>
  </si>
  <si>
    <t>3423473013457</t>
  </si>
  <si>
    <t>Just Rock! Pour Elle EDP 30ML</t>
  </si>
  <si>
    <t>Zadig &amp; Voltaire|Just Rock! Pour Elle EDP 30ML|30ML / 1OZ</t>
  </si>
  <si>
    <t>3423474894253</t>
  </si>
  <si>
    <t>Just Rock! Pour Elle EDP 50ML</t>
  </si>
  <si>
    <t>Zadig &amp; Voltaire|Just Rock! Pour Elle EDP 50ML|50ML / 1.7OZ</t>
  </si>
  <si>
    <t>3423473050056</t>
  </si>
  <si>
    <t>Just Rock! Pour Lui EDT 100ML</t>
  </si>
  <si>
    <t>Zadig &amp; Voltaire|Just Rock! Pour Lui EDT 100ML|100ML / 3.4OZ</t>
  </si>
  <si>
    <t>3423474898152</t>
  </si>
  <si>
    <t>Just Rock! Pour Lui EDT 50ML</t>
  </si>
  <si>
    <t>Zadig &amp; Voltaire|Just Rock! Pour Lui EDT 50ML|50ML / 1.7OZ</t>
  </si>
  <si>
    <t>3423474891856</t>
  </si>
  <si>
    <t>This Is Her! EDP 100ML</t>
  </si>
  <si>
    <t>Zadig &amp; Voltaire|This Is Her! EDP 100ML|100ML / 3.4OZ</t>
  </si>
  <si>
    <t>3423474891658</t>
  </si>
  <si>
    <t>This Is Her! EDP 30ML</t>
  </si>
  <si>
    <t>Zadig &amp; Voltaire|This Is Her! EDP 30ML|30ML / 1OZ</t>
  </si>
  <si>
    <t>3423474891757</t>
  </si>
  <si>
    <t>This Is Her! EDP 50ML</t>
  </si>
  <si>
    <t>Zadig &amp; Voltaire|This Is Her! EDP 50ML|50ML / 1.7OZ</t>
  </si>
  <si>
    <t>3423474892051</t>
  </si>
  <si>
    <t>This Is Her! Scented Body Lotion 200ML</t>
  </si>
  <si>
    <t>Zadig &amp; Voltaire|This Is Her! Scented Body Lotion 200ML|200ML / 6.7OZ</t>
  </si>
  <si>
    <t>3423474892259</t>
  </si>
  <si>
    <t>This Is Her! Scented Deodorant 100ML</t>
  </si>
  <si>
    <t>Zadig &amp; Voltaire|This Is Her! Scented Deodorant 100ML|100ML / 3.4OZ</t>
  </si>
  <si>
    <t>3423474896455</t>
  </si>
  <si>
    <t>This Is Him! All Over Shower Gel 200ML</t>
  </si>
  <si>
    <t>Zadig &amp; Voltaire|This Is Him! All Over Shower Gel 200ML|200ML / 6.7OZ</t>
  </si>
  <si>
    <t>3423474896554</t>
  </si>
  <si>
    <t>This Is Him! Deodorant Stick 75GR</t>
  </si>
  <si>
    <t>Zadig &amp; Voltaire|This Is Him! Deodorant Stick 75GR|75GR</t>
  </si>
  <si>
    <t>3423474896257</t>
  </si>
  <si>
    <t>This Is Him! EDT 100ML</t>
  </si>
  <si>
    <t>Zadig &amp; Voltaire|This Is Him! EDT 100ML|100ML / 3.4OZ</t>
  </si>
  <si>
    <t>3423474896059</t>
  </si>
  <si>
    <t>This Is Him! EDT 30ML</t>
  </si>
  <si>
    <t>Zadig &amp; Voltaire|This Is Him! EDT 30ML|30ML / 1OZ</t>
  </si>
  <si>
    <t>3423474896158</t>
  </si>
  <si>
    <t>This Is Him! EDT 50ML</t>
  </si>
  <si>
    <t>Zadig &amp; Voltaire|This Is Him! EDT 50ML|50ML / 1.7OZ</t>
  </si>
  <si>
    <t>3423473060352</t>
  </si>
  <si>
    <t>This Is Love Pour Elle EDP 30ML</t>
  </si>
  <si>
    <t>Zadig &amp; Voltaire|This Is Love Pour Elle EDP 30ML|30ML / 1OZ</t>
  </si>
  <si>
    <t>3423473060451</t>
  </si>
  <si>
    <t>This Is Love Pour Elle EDP 50ML</t>
  </si>
  <si>
    <t>Zadig &amp; Voltaire|This Is Love Pour Elle EDP 50ML|50ML / 1.7OZ</t>
  </si>
  <si>
    <t>3423473060659</t>
  </si>
  <si>
    <t>This Is Love Pour Lui EDT 30ML</t>
  </si>
  <si>
    <t>Zadig &amp; Voltaire|This Is Love Pour Lui EDT 30ML|30ML / 1OZ</t>
  </si>
  <si>
    <t>3423473060758</t>
  </si>
  <si>
    <t>This Is Love Pour Lui EDT 50ML</t>
  </si>
  <si>
    <t>Zadig &amp; Voltaire|This Is Love Pour Lui EDT 50ML|50ML / 1.7OZ</t>
  </si>
  <si>
    <t>3423222009816</t>
  </si>
  <si>
    <t>This Is Us EDT 100ML</t>
  </si>
  <si>
    <t>Zadig &amp; Voltaire|This Is Us EDT 100ML|100ML / 3.4OZ</t>
  </si>
  <si>
    <t>3423222009779</t>
  </si>
  <si>
    <t>This Is Us EDT 30ML</t>
  </si>
  <si>
    <t>Zadig &amp; Voltaire|This Is Us EDT 30ML|30ML / 1OZ</t>
  </si>
  <si>
    <t>3423222009786</t>
  </si>
  <si>
    <t>This Is Us EDT 50ML</t>
  </si>
  <si>
    <t>Zadig &amp; Voltaire|This Is Us EDT 50ML|50ML / 1.7OZ</t>
  </si>
  <si>
    <t>22548264065</t>
  </si>
  <si>
    <t>Zegna</t>
  </si>
  <si>
    <t>Intenso EDT 50ML</t>
  </si>
  <si>
    <t>Zegna|Intenso EDT 50ML|50ML / 1.7OZ</t>
  </si>
  <si>
    <t>6290171000976</t>
  </si>
  <si>
    <t>Afnan</t>
  </si>
  <si>
    <t>Supremacy Silver EDP 100ML</t>
  </si>
  <si>
    <t>Afnan|Supremacy Silver EDP 100ML|100ML / 3.4OZ</t>
  </si>
  <si>
    <t>4013670509274</t>
  </si>
  <si>
    <t>AIGNER</t>
  </si>
  <si>
    <t>Debut EDP Tester 100ML</t>
  </si>
  <si>
    <t>AIGNER|Debut EDP Tester 100ML|100ML / 3.4OZ</t>
  </si>
  <si>
    <t>4013670001051</t>
  </si>
  <si>
    <t>Iconista EDP Tester 100ML</t>
  </si>
  <si>
    <t>AIGNER|Iconista EDP Tester 100ML|100ML / 3.4OZ</t>
  </si>
  <si>
    <t>4013670005868-T</t>
  </si>
  <si>
    <t>Icon EDP Tester 100ML</t>
  </si>
  <si>
    <t>AIGNER|Icon EDP Tester 100ML|100ML / 3.4OZ</t>
  </si>
  <si>
    <t>4013671002408</t>
  </si>
  <si>
    <t>Initial EDP 100ML</t>
  </si>
  <si>
    <t>AIGNER|Initial EDP 100ML|100ML / 3.4OZ</t>
  </si>
  <si>
    <t>4013671002101</t>
  </si>
  <si>
    <t>Initial EDT 100ML</t>
  </si>
  <si>
    <t>AIGNER|Initial EDT 100ML|100ML / 3.4OZ</t>
  </si>
  <si>
    <t>4013670000641</t>
  </si>
  <si>
    <t>Too Feminine EDP Tester 100ML</t>
  </si>
  <si>
    <t>AIGNER|Too Feminine EDP Tester 100ML|100ML / 3.4OZ</t>
  </si>
  <si>
    <t>4013670502930</t>
  </si>
  <si>
    <t>Too Feminine EDP 100ML</t>
  </si>
  <si>
    <t>AIGNER|Too Feminine EDP 100ML|100ML / 3.4OZ</t>
  </si>
  <si>
    <t>4013670001150</t>
  </si>
  <si>
    <t>True Icon EDP Tester 100ML</t>
  </si>
  <si>
    <t>AIGNER|True Icon EDP Tester 100ML|100ML / 3.4OZ</t>
  </si>
  <si>
    <t>4013670166521</t>
  </si>
  <si>
    <t>X Limited  EDT 125ML</t>
  </si>
  <si>
    <t>AIGNER|X Limited  EDT 125ML|125ML / 4.2OZ</t>
  </si>
  <si>
    <t>8411061636268</t>
  </si>
  <si>
    <t>Antonio Banderas</t>
  </si>
  <si>
    <t>Blue Seduction EDT 100ML</t>
  </si>
  <si>
    <t>Antonio Banderas|Blue Seduction EDT 100ML|100ML / 3.4OZ</t>
  </si>
  <si>
    <t>22548199329</t>
  </si>
  <si>
    <t>Aramis</t>
  </si>
  <si>
    <t>900 EDC 100ML</t>
  </si>
  <si>
    <t>Aramis|900 EDC 100ML|100ML / 3.4OZ</t>
  </si>
  <si>
    <t>22548006719</t>
  </si>
  <si>
    <t>Brown EDT 110ML</t>
  </si>
  <si>
    <t>Aramis|Brown EDT 110ML|110ML / 3.7OZ</t>
  </si>
  <si>
    <t>22548199046</t>
  </si>
  <si>
    <t>Devin EDC 100ML</t>
  </si>
  <si>
    <t>Aramis|Devin EDC 100ML|100ML / 3.4OZ</t>
  </si>
  <si>
    <t>6085010044712</t>
  </si>
  <si>
    <t>Club De Nuit Intense Man EDT 105ML</t>
  </si>
  <si>
    <t>Armaf|Club De Nuit Intense Man EDT 105ML|105ML / 3.55OZ</t>
  </si>
  <si>
    <t>6085010094151</t>
  </si>
  <si>
    <t>Club De Nuit Women EDP 105ML</t>
  </si>
  <si>
    <t>Armaf|Club De Nuit Women EDP 105ML|105ML / 3.55OZ</t>
  </si>
  <si>
    <t>8427395940285</t>
  </si>
  <si>
    <t>Armand</t>
  </si>
  <si>
    <t>Basi In Red EDP 100ML</t>
  </si>
  <si>
    <t>Armand|Basi In Red EDP 100ML|100ML / 3.4OZ</t>
  </si>
  <si>
    <t>3351500005741</t>
  </si>
  <si>
    <t>Chrome Intense EDT 100ML</t>
  </si>
  <si>
    <t>Azzaro|Chrome Intense EDT 100ML|100ML / 3.4OZ</t>
  </si>
  <si>
    <t>3351500980406</t>
  </si>
  <si>
    <t>Azzaro|Pour Homme EDT 100ML|100ML / 3.4OZ</t>
  </si>
  <si>
    <t>3351500009848</t>
  </si>
  <si>
    <t>Wanted by Night EDP 100ML</t>
  </si>
  <si>
    <t>Azzaro|Wanted by Night EDP 100ML|100ML / 3.4OZ</t>
  </si>
  <si>
    <t>3351500014842</t>
  </si>
  <si>
    <t>Wanted Girl EDP 80ML +  Body lotion 100ML</t>
  </si>
  <si>
    <t>Azzaro|Wanted Girl EDP 80ML +  Body lotion 100ML|</t>
  </si>
  <si>
    <t>7640163970029</t>
  </si>
  <si>
    <t>BENTLEY</t>
  </si>
  <si>
    <t>Infinite Intense EDP 100ML</t>
  </si>
  <si>
    <t>BENTLEY|Infinite Intense EDP 100ML|100ML / 3.4OZ</t>
  </si>
  <si>
    <t>7640163971293</t>
  </si>
  <si>
    <t>Infinite Rush EDT 100ML</t>
  </si>
  <si>
    <t>BENTLEY|Infinite Rush EDT 100ML|100ML / 3.4OZ</t>
  </si>
  <si>
    <t>3386463038888-T</t>
  </si>
  <si>
    <t xml:space="preserve"> London Women EDP Tester 100ML</t>
  </si>
  <si>
    <t>Burberry| London Women EDP Tester 100ML|100ML / 3.4OZ</t>
  </si>
  <si>
    <t>3386460006965</t>
  </si>
  <si>
    <t>Beat EDP 75ML</t>
  </si>
  <si>
    <t>Burberry|Beat EDP 75ML|75ML / 2.5OZ</t>
  </si>
  <si>
    <t>3614226904966</t>
  </si>
  <si>
    <t>Brit Sheer EDT 100ML</t>
  </si>
  <si>
    <t>Burberry|Brit Sheer EDT 100ML|100ML / 3.4OZ</t>
  </si>
  <si>
    <t>3614226904966-T</t>
  </si>
  <si>
    <t>Brit Sheer EDT Tester 100ML</t>
  </si>
  <si>
    <t>Burberry|Brit Sheer EDT Tester 100ML|100ML / 3.4OZ</t>
  </si>
  <si>
    <t>5045411327037</t>
  </si>
  <si>
    <t>Brit EDP 100ML</t>
  </si>
  <si>
    <t>Burberry|Brit EDP 100ML|100ML / 3.4OZ</t>
  </si>
  <si>
    <t>8435415051903-T</t>
  </si>
  <si>
    <t>Hero EDT Tester 100ML</t>
  </si>
  <si>
    <t>Burberry|Hero EDT Tester 100ML|100ML / 3.4OZ</t>
  </si>
  <si>
    <t>3616302672738</t>
  </si>
  <si>
    <t>Mr Burberry EDT 100ML + Deostick 75Gr</t>
  </si>
  <si>
    <t>Burberry|Mr Burberry EDT 100ML + Deostick 75Gr|</t>
  </si>
  <si>
    <t>5045451812463</t>
  </si>
  <si>
    <t>My Burberry EDP 50ML + Shower Gel 75ML</t>
  </si>
  <si>
    <t>Burberry|My Burberry EDP 50ML + Shower Gel 75ML|</t>
  </si>
  <si>
    <t>3614226905000-T</t>
  </si>
  <si>
    <t>Touch EDP Tester 100ML</t>
  </si>
  <si>
    <t>Burberry|Touch EDP Tester 100ML|100ML / 3.4OZ</t>
  </si>
  <si>
    <t>3614226905284-T</t>
  </si>
  <si>
    <t>Weekend EDP Tester 100ML</t>
  </si>
  <si>
    <t>Burberry|Weekend EDP Tester 100ML|100ML / 3.4OZ</t>
  </si>
  <si>
    <t>3614226905666-T</t>
  </si>
  <si>
    <t xml:space="preserve">Classic EDP Tester 100ML </t>
  </si>
  <si>
    <t>Burberry|Classic EDP Tester 100ML |100ML / 3.4OZ</t>
  </si>
  <si>
    <t>3614226905154-T</t>
  </si>
  <si>
    <t>Brit for Him EDT Tester 100ML</t>
  </si>
  <si>
    <t>Burberry|Brit for Him EDT Tester 100ML|100ML / 3.4OZ</t>
  </si>
  <si>
    <t>783320479151</t>
  </si>
  <si>
    <t>Goldea Roman Night EDP 75ML</t>
  </si>
  <si>
    <t>Bvlgari|Goldea Roman Night EDP 75ML|75ML / 2.5OZ</t>
  </si>
  <si>
    <t>783320413858-T</t>
  </si>
  <si>
    <t>Man in Black EDP Tester 100ML</t>
  </si>
  <si>
    <t>Bvlgari|Man in Black EDP Tester 100ML|100ML / 3.4OZ</t>
  </si>
  <si>
    <t>783320402661-T</t>
  </si>
  <si>
    <t>Omnia Amethyste EDT Tester 65ML</t>
  </si>
  <si>
    <t>Bvlgari|Omnia Amethyste EDT Tester 65ML|65ML / 2.19OZ</t>
  </si>
  <si>
    <t>783320831591</t>
  </si>
  <si>
    <t>Bvlgari|Pour Homme EDT Tester 100ML|100ML / 3.4OZ</t>
  </si>
  <si>
    <t>3360373048878</t>
  </si>
  <si>
    <t>Eden EDP 50ML</t>
  </si>
  <si>
    <t>Cacharel|Eden EDP 50ML|50ML / 1.7OZ</t>
  </si>
  <si>
    <t>088300139507-T</t>
  </si>
  <si>
    <t>Eternity Moment EDP Tester 100ML</t>
  </si>
  <si>
    <t>Calvin Klein|Eternity Moment EDP Tester 100ML|100ML / 3.4OZ</t>
  </si>
  <si>
    <t>88300000319</t>
  </si>
  <si>
    <t>Contradiction EDT 100ML</t>
  </si>
  <si>
    <t>Calvin Klein|Contradiction EDT 100ML|100ML / 3.4OZ</t>
  </si>
  <si>
    <t>3607342107977</t>
  </si>
  <si>
    <t>Eternity Aqua EDT 100ML</t>
  </si>
  <si>
    <t>Calvin Klein|Eternity Aqua EDT 100ML|100ML / 3.4OZ</t>
  </si>
  <si>
    <t>88300608409</t>
  </si>
  <si>
    <t>Escape EDP 100ML</t>
  </si>
  <si>
    <t>Calvin Klein|Escape EDP 100ML|100ML / 3.4OZ</t>
  </si>
  <si>
    <t>88300605514-T</t>
  </si>
  <si>
    <t>Eternity EDT Tester 100ML</t>
  </si>
  <si>
    <t>Calvin Klein|Eternity EDT Tester 100ML|100ML / 3.4OZ</t>
  </si>
  <si>
    <t>3607341471727</t>
  </si>
  <si>
    <t>Eternity EDT 200ML</t>
  </si>
  <si>
    <t>Calvin Klein|Eternity EDT 200ML|200ML / 6.7OZ</t>
  </si>
  <si>
    <t>88300162512-T</t>
  </si>
  <si>
    <t>Euphoria EDP Tester 100ML</t>
  </si>
  <si>
    <t>Calvin Klein|Euphoria EDP Tester 100ML|100ML / 3.4OZ</t>
  </si>
  <si>
    <t>88300193530</t>
  </si>
  <si>
    <t>88300193530-T</t>
  </si>
  <si>
    <t>Euphoria Intense EDT Tester 100ML</t>
  </si>
  <si>
    <t>Calvin Klein|Euphoria Intense EDT Tester 100ML|100ML / 3.4OZ</t>
  </si>
  <si>
    <t>88300178278</t>
  </si>
  <si>
    <t>Euphoria EDT 100ML</t>
  </si>
  <si>
    <t>Calvin Klein|Euphoria EDT 100ML|100ML / 3.4OZ</t>
  </si>
  <si>
    <t>88300196814-T</t>
  </si>
  <si>
    <t>IN2U for Her EDT Tester 100ML</t>
  </si>
  <si>
    <t>Calvin Klein|IN2U for Her EDT Tester 100ML|100ML / 3.4OZ</t>
  </si>
  <si>
    <t>3607342401105</t>
  </si>
  <si>
    <t>One Shock For Him EDT 100ML</t>
  </si>
  <si>
    <t>Calvin Klein|One Shock For Him EDT 100ML|100ML / 3.4OZ</t>
  </si>
  <si>
    <t>8411061972656-T</t>
  </si>
  <si>
    <t>212 Men Heroes EDT Tester 100ML</t>
  </si>
  <si>
    <t>Carolina Herrera|212 Men Heroes EDT Tester 100ML|100ML / 3.4OZ</t>
  </si>
  <si>
    <t>8411061545904</t>
  </si>
  <si>
    <t>212 Sexy Women EDP 100ML</t>
  </si>
  <si>
    <t>Carolina Herrera|212 Sexy Women EDP 100ML|100ML / 3.4OZ</t>
  </si>
  <si>
    <t>8411061869376-T</t>
  </si>
  <si>
    <t>212 Vip Black EDP Tester 100ML</t>
  </si>
  <si>
    <t>Carolina Herrera|212 Vip Black EDP Tester 100ML|100ML / 3.4OZ</t>
  </si>
  <si>
    <t>8411061995730</t>
  </si>
  <si>
    <t>212 Vip Wins EDP 100ML</t>
  </si>
  <si>
    <t>Carolina Herrera|212 Vip Wins EDP 100ML|100ML / 3.4OZ</t>
  </si>
  <si>
    <t>8411061002865</t>
  </si>
  <si>
    <t>Bad Boy Le Parfum EDP 150ML</t>
  </si>
  <si>
    <t>Carolina Herrera|Bad Boy Le Parfum EDP 150ML|150ML / 5OZ</t>
  </si>
  <si>
    <t>8411061071601</t>
  </si>
  <si>
    <t>Chic EDP 100ML 80ML</t>
  </si>
  <si>
    <t>Carolina Herrera|Chic EDP 100ML 80ML|80ML / 2.7OZ</t>
  </si>
  <si>
    <t>8411061026342-T</t>
  </si>
  <si>
    <t>Goodgirl EDP Tester 80ML</t>
  </si>
  <si>
    <t>Carolina Herrera|Goodgirl EDP Tester 80ML|80ML / 2.7OZ</t>
  </si>
  <si>
    <t>8411061746196</t>
  </si>
  <si>
    <t>Ch Sport EDT 100ML</t>
  </si>
  <si>
    <t>Carolina Herrera|Ch Sport EDT 100ML|100ML / 3.4OZ</t>
  </si>
  <si>
    <t>3432240029263-T</t>
  </si>
  <si>
    <t>Déclaration D'un Soir EDT Tester 100ML</t>
  </si>
  <si>
    <t>Cartier|Déclaration D'un Soir EDT Tester 100ML|100ML / 3.4OZ</t>
  </si>
  <si>
    <t>3432240504524</t>
  </si>
  <si>
    <t>Déclaration EDP 150ML</t>
  </si>
  <si>
    <t>Cartier|Déclaration EDP 150ML|150ML / 5OZ</t>
  </si>
  <si>
    <t>3145891125306</t>
  </si>
  <si>
    <t>Allure EDP 100ML</t>
  </si>
  <si>
    <t>Chanel|Allure EDP 100ML|100ML / 3.4OZ</t>
  </si>
  <si>
    <t>3145891071801</t>
  </si>
  <si>
    <t>Bleu Pour Homme Parfum 100ML</t>
  </si>
  <si>
    <t>Chanel|Bleu Pour Homme Parfum 100ML|100ML / 3.4OZ</t>
  </si>
  <si>
    <t>3145891073508</t>
  </si>
  <si>
    <t>Bleu De Channel EDP 50ML</t>
  </si>
  <si>
    <t>Chanel|Bleu De Channel EDP 50ML|50ML / 1.7OZ</t>
  </si>
  <si>
    <t>3145891262605</t>
  </si>
  <si>
    <t>Chance Eau Tendre EDP 100ML</t>
  </si>
  <si>
    <t>Chanel|Chance Eau Tendre EDP 100ML|100ML / 3.4OZ</t>
  </si>
  <si>
    <t>3145891164206</t>
  </si>
  <si>
    <t>Coco Mademoiselle EDP 50ML</t>
  </si>
  <si>
    <t>Chanel|Coco Mademoiselle EDP 50ML|50ML / 1.7OZ</t>
  </si>
  <si>
    <t>3145891144604</t>
  </si>
  <si>
    <t>Egoiste Pour Homme EDT 100ML</t>
  </si>
  <si>
    <t>Chanel|Egoiste Pour Homme EDT 100ML|100ML / 3.4OZ</t>
  </si>
  <si>
    <t>3145891194708-T</t>
  </si>
  <si>
    <t>N°19 EDT Tester 100ML</t>
  </si>
  <si>
    <t>Chanel|N°19 EDT Tester 100ML|100ML / 3.4OZ</t>
  </si>
  <si>
    <t>3145891255300</t>
  </si>
  <si>
    <t>No.5 EDP 100ML</t>
  </si>
  <si>
    <t>Chanel|No.5 EDP 100ML|100ML / 3.4OZ</t>
  </si>
  <si>
    <t>3607342635876</t>
  </si>
  <si>
    <t>Love Story EDP 75ML</t>
  </si>
  <si>
    <t>Chloe|Love Story EDP 75ML|75ML / 2.5OZ</t>
  </si>
  <si>
    <t>3607346232385</t>
  </si>
  <si>
    <t>Chloe|Women EDP 75ML|75ML / 2.5OZ</t>
  </si>
  <si>
    <t>7640177360106-T</t>
  </si>
  <si>
    <t>Amber Malaki EDP Tester 80ML</t>
  </si>
  <si>
    <t>Chopard|Amber Malaki EDP Tester 80ML|80ML / 2.7OZ</t>
  </si>
  <si>
    <t>3614222715269</t>
  </si>
  <si>
    <t>Musk Malaki EDP 80ML</t>
  </si>
  <si>
    <t>Chopard|Musk Malaki EDP 80ML|80ML / 2.7OZ</t>
  </si>
  <si>
    <t>3348901116817</t>
  </si>
  <si>
    <t>Fahrenheit EDP 75ML</t>
  </si>
  <si>
    <t>Dior|Fahrenheit EDP 75ML|75ML / 2.5OZ</t>
  </si>
  <si>
    <t>3348901516549</t>
  </si>
  <si>
    <t>Oud Ispahan EDP 125ML</t>
  </si>
  <si>
    <t>Dior|Oud Ispahan EDP 125ML|125ML / 4.2OZ</t>
  </si>
  <si>
    <t>20714080310</t>
  </si>
  <si>
    <t>Clinique</t>
  </si>
  <si>
    <t>Happy Men EDT 100ML</t>
  </si>
  <si>
    <t>Clinique|Happy Men EDT 100ML|100ML / 3.4OZ</t>
  </si>
  <si>
    <t>3386460078306</t>
  </si>
  <si>
    <t>Women EDP 90ML</t>
  </si>
  <si>
    <t>Coach|Women EDP 90ML|90ML / 3.04Z</t>
  </si>
  <si>
    <t>3386460078306-T</t>
  </si>
  <si>
    <t>Women EDP Tester 90ML</t>
  </si>
  <si>
    <t>Coach|Women EDP Tester 90ML|90ML / 3.04Z</t>
  </si>
  <si>
    <t>8411061090046</t>
  </si>
  <si>
    <t>Comme des Garcons</t>
  </si>
  <si>
    <t>Comme Des Garcons 2 EDP 100ML</t>
  </si>
  <si>
    <t>Comme des Garcons|Comme Des Garcons 2 EDP 100ML|100ML / 3.4OZ</t>
  </si>
  <si>
    <t>3614228174275-T</t>
  </si>
  <si>
    <t>Coolwater Intense EDP Tester 125ML</t>
  </si>
  <si>
    <t>Davidoff|Coolwater Intense EDP Tester 125ML|125ML / 4.2OZ</t>
  </si>
  <si>
    <t>3414202000572-T</t>
  </si>
  <si>
    <t>Coolwater EDT Tester 125ML</t>
  </si>
  <si>
    <t>Davidoff|Coolwater EDT Tester 125ML|125ML / 4.2OZ</t>
  </si>
  <si>
    <t>3414202011752-T</t>
  </si>
  <si>
    <t>Coolwater Women EDT Tester 100ML</t>
  </si>
  <si>
    <t>Davidoff|Coolwater Women EDT Tester 100ML|100ML / 3.4OZ</t>
  </si>
  <si>
    <t>3607349326135</t>
  </si>
  <si>
    <t>The Game EDT 100ML</t>
  </si>
  <si>
    <t>Davidoff|The Game EDT 100ML|100ML / 3.4OZ</t>
  </si>
  <si>
    <t>763511101238</t>
  </si>
  <si>
    <t>DKNY</t>
  </si>
  <si>
    <t>Energizing EDT 100ML</t>
  </si>
  <si>
    <t>DKNY|Energizing EDT 100ML|100ML / 3.4OZ</t>
  </si>
  <si>
    <t>3423473020820-T</t>
  </si>
  <si>
    <t>Pour Homme Intenso EDP Tester 125ML</t>
  </si>
  <si>
    <t>Dolce &amp; Gabbana|Pour Homme Intenso EDP Tester 125ML|125ML / 4.2OZ</t>
  </si>
  <si>
    <t>3423473020516-T</t>
  </si>
  <si>
    <t>Light Blue Pour Homme EDT Tester 125ML</t>
  </si>
  <si>
    <t>Dolce &amp; Gabbana|Light Blue Pour Homme EDT Tester 125ML|125ML / 4.2OZ</t>
  </si>
  <si>
    <t>737052074320-T</t>
  </si>
  <si>
    <t>Light Blue Femme EDT Tester 100ML</t>
  </si>
  <si>
    <t>Dolce &amp; Gabbana|Light Blue Femme EDT Tester 100ML|100ML / 3.4OZ</t>
  </si>
  <si>
    <t>3423473051756-T</t>
  </si>
  <si>
    <t>The One Intense EDP Tester 100ML</t>
  </si>
  <si>
    <t>Dolce &amp; Gabbana|The One Intense EDP Tester 100ML|100ML / 3.4OZ</t>
  </si>
  <si>
    <t>3423222015916</t>
  </si>
  <si>
    <t>The One Luminous Night EDP 100ML</t>
  </si>
  <si>
    <t>Dolce &amp; Gabbana|The One Luminous Night EDP 100ML|100ML / 3.4OZ</t>
  </si>
  <si>
    <t>3423478580152-T</t>
  </si>
  <si>
    <t>The Only One 2 EDP Tester 100ML</t>
  </si>
  <si>
    <t>Dolce &amp; Gabbana|The Only One 2 EDP Tester 100ML|100ML / 3.4OZ</t>
  </si>
  <si>
    <t>3423478452657-T</t>
  </si>
  <si>
    <t>The Only One EDP Tester 100ML</t>
  </si>
  <si>
    <t>Dolce &amp; Gabbana|The Only One EDP Tester 100ML|100ML / 3.4OZ</t>
  </si>
  <si>
    <t>3423478775657</t>
  </si>
  <si>
    <t>The Only One EDP 100ML + 7.5ML Vial + 10ML Vial</t>
  </si>
  <si>
    <t>Dolce &amp; Gabbana|The Only One EDP 100ML + 7.5ML Vial + 10ML Vial|</t>
  </si>
  <si>
    <t>85715801203</t>
  </si>
  <si>
    <t>Dunhil</t>
  </si>
  <si>
    <t>Desire Red Extreme EDT 100ML</t>
  </si>
  <si>
    <t>Dunhil|Desire Red Extreme EDT 100ML|100ML / 3.4OZ</t>
  </si>
  <si>
    <t>85715806192</t>
  </si>
  <si>
    <t>Icon Absolute EDP 100ML</t>
  </si>
  <si>
    <t>Dunhil|Icon Absolute EDP 100ML|100ML / 3.4OZ</t>
  </si>
  <si>
    <t>85715806116</t>
  </si>
  <si>
    <t>Icon Elite EDP 100ML</t>
  </si>
  <si>
    <t>Dunhil|Icon Elite EDP 100ML|100ML / 3.4OZ</t>
  </si>
  <si>
    <t>85715806406</t>
  </si>
  <si>
    <t>Icon Racing Green EDP 100ML</t>
  </si>
  <si>
    <t>Dunhil|Icon Racing Green EDP 100ML|100ML / 3.4OZ</t>
  </si>
  <si>
    <t>3423473996859</t>
  </si>
  <si>
    <t>Girl Of Now EDP 90ML</t>
  </si>
  <si>
    <t>Elie Saab|Girl Of Now EDP 90ML|90ML / 3.04Z</t>
  </si>
  <si>
    <t>3423473996859-T</t>
  </si>
  <si>
    <t>Girl Of Now EDP Tester 90ML</t>
  </si>
  <si>
    <t>Elie Saab|Girl Of Now EDP Tester 90ML|90ML / 3.04Z</t>
  </si>
  <si>
    <t>8005610516134-T</t>
  </si>
  <si>
    <t>Celebrate Now EDP Tester 80ML</t>
  </si>
  <si>
    <t>Escada|Celebrate Now EDP Tester 80ML|80ML / 2.7OZ</t>
  </si>
  <si>
    <t>3360372054559-T</t>
  </si>
  <si>
    <t>Acqua di Giò EDT Tester 100ML</t>
  </si>
  <si>
    <t>Giorigio Armani|Acqua di Giò EDT Tester 100ML|100ML / 3.4OZ</t>
  </si>
  <si>
    <t>886266751043-T</t>
  </si>
  <si>
    <t>Floris</t>
  </si>
  <si>
    <t>1927 EDP Tester 100ML</t>
  </si>
  <si>
    <t>Floris|1927 EDP Tester 100ML|100ML / 3.4OZ</t>
  </si>
  <si>
    <t>3614273500678</t>
  </si>
  <si>
    <t>Prive Jawahara Oriental Intense EDP 100ML</t>
  </si>
  <si>
    <t>Giorigio Armani|Prive Jawahara Oriental Intense EDP 100ML|100ML / 3.4OZ</t>
  </si>
  <si>
    <t>3614271063717</t>
  </si>
  <si>
    <t>Prive Rouge Malachite EDP 100ML</t>
  </si>
  <si>
    <t>Giorigio Armani|Prive Rouge Malachite EDP 100ML|100ML / 3.4OZ</t>
  </si>
  <si>
    <t>3614271063700</t>
  </si>
  <si>
    <t>Prive Vert Malachite EDP 100ML</t>
  </si>
  <si>
    <t>Giorigio Armani|Prive Vert Malachite EDP 100ML|100ML / 3.4OZ</t>
  </si>
  <si>
    <t>3274878122561-T</t>
  </si>
  <si>
    <t>Amarige EDT Tester 100ML</t>
  </si>
  <si>
    <t>Givenchy|Amarige EDT Tester 100ML|100ML / 3.4OZ</t>
  </si>
  <si>
    <t>3274872399167-T</t>
  </si>
  <si>
    <t>Pour Homme Blue Label EDT Tester 100ML</t>
  </si>
  <si>
    <t>Givenchy|Pour Homme Blue Label EDT Tester 100ML|100ML / 3.4OZ</t>
  </si>
  <si>
    <t>3274872441057-T</t>
  </si>
  <si>
    <t>Gentleman Boisee EDP Tester 100ML</t>
  </si>
  <si>
    <t>Givenchy|Gentleman Boisee EDP Tester 100ML|100ML / 3.4OZ</t>
  </si>
  <si>
    <t>3274872423008-T</t>
  </si>
  <si>
    <t>Gentleman Intense EDT Tester 100ML</t>
  </si>
  <si>
    <t>Givenchy|Gentleman Intense EDT Tester 100ML|100ML / 3.4OZ</t>
  </si>
  <si>
    <t>3274870012136-T</t>
  </si>
  <si>
    <t>Gentlemen Only EDT Tester 100ML</t>
  </si>
  <si>
    <t>Givenchy|Gentlemen Only EDT Tester 100ML|100ML / 3.4OZ</t>
  </si>
  <si>
    <t>3274872441033-T</t>
  </si>
  <si>
    <t>Gentleman EDP Tester 100ML</t>
  </si>
  <si>
    <t>Givenchy|Gentleman EDP Tester 100ML|100ML / 3.4OZ</t>
  </si>
  <si>
    <t>3274872428058-T</t>
  </si>
  <si>
    <t>L'interdit Rouge EDP Tester 80ML</t>
  </si>
  <si>
    <t>Givenchy|L'interdit Rouge EDP Tester 80ML|80ML / 2.7OZ</t>
  </si>
  <si>
    <t>3274872372153-T</t>
  </si>
  <si>
    <t>L'interdit EDP Tester 80ML</t>
  </si>
  <si>
    <t>Givenchy|L'interdit EDP Tester 80ML|80ML / 2.7OZ</t>
  </si>
  <si>
    <t>3274872400733-T</t>
  </si>
  <si>
    <t>Irresistible EDP Tester 80ML</t>
  </si>
  <si>
    <t>Givenchy|Irresistible EDP Tester 80ML|80ML / 2.7OZ</t>
  </si>
  <si>
    <t>3274872395503-T</t>
  </si>
  <si>
    <t>Pie Tester EDT 100ML</t>
  </si>
  <si>
    <t>Givenchy|Pie Tester EDT 100ML|100ML / 3.4OZ</t>
  </si>
  <si>
    <t>3274870303166-T</t>
  </si>
  <si>
    <t>Givenchy|Pour Homme EDT Tester 100ML|100ML / 3.4OZ</t>
  </si>
  <si>
    <t>3274872369474-T</t>
  </si>
  <si>
    <t>Very Irresistible EDP Tester 75ML</t>
  </si>
  <si>
    <t>Givenchy|Very Irresistible EDP Tester 75ML|75ML / 2.5OZ</t>
  </si>
  <si>
    <t>3274870002168</t>
  </si>
  <si>
    <t>Xeryus EDT 100ML</t>
  </si>
  <si>
    <t>Givenchy|Xeryus EDT 100ML|100ML / 3.4OZ</t>
  </si>
  <si>
    <t>737052522692</t>
  </si>
  <si>
    <t>Flora Glorious Mandarin EDT 100ML</t>
  </si>
  <si>
    <t>Gucci|Flora Glorious Mandarin EDT 100ML|100ML / 3.4OZ</t>
  </si>
  <si>
    <t>737052522661</t>
  </si>
  <si>
    <t>Flora Gracious Tuberose EDT 100ML</t>
  </si>
  <si>
    <t>Gucci|Flora Gracious Tuberose EDT 100ML|100ML / 3.4OZ</t>
  </si>
  <si>
    <t>737052189857</t>
  </si>
  <si>
    <t>Gucci Pour Homme EDT 90ML</t>
  </si>
  <si>
    <t>Gucci|Gucci Pour Homme EDT 90ML|90ML / 3.04Z</t>
  </si>
  <si>
    <t>737052626383-T</t>
  </si>
  <si>
    <t>Guilty Black EDT Tester 90ML</t>
  </si>
  <si>
    <t>Gucci|Guilty Black EDT Tester 90ML|90ML / 3.04Z</t>
  </si>
  <si>
    <t>737052525204</t>
  </si>
  <si>
    <t>Guilty Pour Homme Intense EDT 90ML</t>
  </si>
  <si>
    <t>Gucci|Guilty Pour Homme Intense EDT 90ML|90ML / 3.04Z</t>
  </si>
  <si>
    <t>737052495613</t>
  </si>
  <si>
    <t>Premiere EDP 75ML</t>
  </si>
  <si>
    <t>Gucci|Premiere EDP 75ML|75ML / 2.5OZ</t>
  </si>
  <si>
    <t>766124033507</t>
  </si>
  <si>
    <t>Rush EDP 75ML</t>
  </si>
  <si>
    <t>Gucci|Rush EDP 75ML|75ML / 2.5OZ</t>
  </si>
  <si>
    <t>3346470136786</t>
  </si>
  <si>
    <t>Cuir Intense EDP 125ML</t>
  </si>
  <si>
    <t>Guerlain|Cuir Intense EDP 125ML|125ML / 4.2OZ</t>
  </si>
  <si>
    <t>3346470133150</t>
  </si>
  <si>
    <t>L'instant Magic EDP 100ML</t>
  </si>
  <si>
    <t>Guerlain|L'instant Magic EDP 100ML|100ML / 3.4OZ</t>
  </si>
  <si>
    <t>3346470135819</t>
  </si>
  <si>
    <t>Mon Guerlain EDT 100ML</t>
  </si>
  <si>
    <t>Guerlain|Mon Guerlain EDT 100ML|100ML / 3.4OZ</t>
  </si>
  <si>
    <t>85715321411</t>
  </si>
  <si>
    <t>Girl Belle EDT 100ML</t>
  </si>
  <si>
    <t>Guess|Girl Belle EDT 100ML|100ML / 3.4OZ</t>
  </si>
  <si>
    <t>85715321305</t>
  </si>
  <si>
    <t>Marciano Men EDT 100ML</t>
  </si>
  <si>
    <t>Guess|Marciano Men EDT 100ML|100ML / 3.4OZ</t>
  </si>
  <si>
    <t>85715320117</t>
  </si>
  <si>
    <t>Seductive Women EDT 75ML</t>
  </si>
  <si>
    <t>Guess|Seductive Women EDT 75ML|75ML / 2.5OZ</t>
  </si>
  <si>
    <t>3346130011989</t>
  </si>
  <si>
    <t>Eau Des Merveilles EDT 100ML + Body Lotion 80ML</t>
  </si>
  <si>
    <t>Hermes|Eau Des Merveilles EDT 100ML + Body Lotion 80ML|</t>
  </si>
  <si>
    <t>3346130013501-T</t>
  </si>
  <si>
    <t>Terre d'Hermès EDP Tester 200ML</t>
  </si>
  <si>
    <t>Hermes|Terre d'Hermès EDP Tester 200ML|200ML / 6.7OZ</t>
  </si>
  <si>
    <t>3346131433162</t>
  </si>
  <si>
    <t>Terre D'Hermes EDT 75ML  +Vial 5ML  + Shower Gel 40ML</t>
  </si>
  <si>
    <t>Hermes|Terre D'Hermes EDT 75ML  +Vial 5ML  + Shower Gel 40ML|</t>
  </si>
  <si>
    <t>5310475584917</t>
  </si>
  <si>
    <t>Twilly D'hermès EDT 50ml + Vial 7.5ml + Shower Gel 40ml</t>
  </si>
  <si>
    <t>Hermes|Twilly D'hermès EDT 50ml + Vial 7.5ml + Shower Gel 40ml|</t>
  </si>
  <si>
    <t>3614227592049</t>
  </si>
  <si>
    <t>Bottled Oud Saffron EDP 100ML</t>
  </si>
  <si>
    <t>Hugo Boss|Bottled Oud Saffron EDP 100ML|100ML / 3.4OZ</t>
  </si>
  <si>
    <t>3616302501298</t>
  </si>
  <si>
    <t>Bottled Night EDP 200ML</t>
  </si>
  <si>
    <t>Hugo Boss|Bottled Night EDP 200ML|200ML / 6.7OZ</t>
  </si>
  <si>
    <t>737052352060-T</t>
  </si>
  <si>
    <t>Boss Bottled Night EDT Tester 100ML</t>
  </si>
  <si>
    <t>Hugo Boss|Boss Bottled Night EDT Tester 100ML|100ML / 3.4OZ</t>
  </si>
  <si>
    <t>3616303051228</t>
  </si>
  <si>
    <t>Bottled EDT 75ML+ 70G Deostick + 50 ML Shower Gel</t>
  </si>
  <si>
    <t>Hugo Boss|Bottled EDT 75ML+ 70G Deostick + 50 ML Shower Gel|</t>
  </si>
  <si>
    <t>737052933269</t>
  </si>
  <si>
    <t>Bottled Oud EDP 100ML</t>
  </si>
  <si>
    <t>Hugo Boss|Bottled Oud EDP 100ML|100ML / 3.4OZ</t>
  </si>
  <si>
    <t>737052933269-T</t>
  </si>
  <si>
    <t>Bottled Oud EDP Tester 100ML</t>
  </si>
  <si>
    <t>Hugo Boss|Bottled Oud EDP Tester 100ML|100ML / 3.4OZ</t>
  </si>
  <si>
    <t>737052031415</t>
  </si>
  <si>
    <t>Dark Blue EDT 75ML</t>
  </si>
  <si>
    <t>Hugo Boss|Dark Blue EDT 75ML|75ML / 2.5OZ</t>
  </si>
  <si>
    <t>737052683522</t>
  </si>
  <si>
    <t>Deep Red EDP 50ML</t>
  </si>
  <si>
    <t>Hugo Boss|Deep Red EDP 50ML|50ML / 1.7OZ</t>
  </si>
  <si>
    <t>737052683553</t>
  </si>
  <si>
    <t>Deep Red EDP 90ML</t>
  </si>
  <si>
    <t>Hugo Boss|Deep Red EDP 90ML|90ML / 3.04Z</t>
  </si>
  <si>
    <t>737052515045</t>
  </si>
  <si>
    <t>Green EDT 200ML</t>
  </si>
  <si>
    <t>Hugo Boss|Green EDT 200ML|200ML / 6.7OZ</t>
  </si>
  <si>
    <t>737052713984</t>
  </si>
  <si>
    <t>Green EDT 125ML</t>
  </si>
  <si>
    <t>Hugo Boss|Green EDT 125ML|125ML / 4.2OZ</t>
  </si>
  <si>
    <t>737052664026</t>
  </si>
  <si>
    <t>Green EDT 75ML</t>
  </si>
  <si>
    <t>Hugo Boss|Green EDT 75ML|75ML / 2.5OZ</t>
  </si>
  <si>
    <t>737052713984-T</t>
  </si>
  <si>
    <t>Green EDT Tester 125ML</t>
  </si>
  <si>
    <t>Hugo Boss|Green EDT Tester 125ML|125ML / 4.2OZ</t>
  </si>
  <si>
    <t>737052802800-T</t>
  </si>
  <si>
    <t>Boss Ma Vie EDP Tester 75ML</t>
  </si>
  <si>
    <t>Hugo Boss|Boss Ma Vie EDP Tester 75ML|75ML / 2.5OZ</t>
  </si>
  <si>
    <t>737052351100-T</t>
  </si>
  <si>
    <t>Boss Bottled EDT Tester 100ML</t>
  </si>
  <si>
    <t>Hugo Boss|Boss Bottled EDT Tester 100ML|100ML / 3.4OZ</t>
  </si>
  <si>
    <t>4084500357150</t>
  </si>
  <si>
    <t>No.1 EDT 100ML</t>
  </si>
  <si>
    <t>Hugo Boss|No.1 EDT 100ML|125ML / 4.2OZ</t>
  </si>
  <si>
    <t>737052347974-T</t>
  </si>
  <si>
    <t>Boss Orange Man EDT Tester 100ML</t>
  </si>
  <si>
    <t>Hugo Boss|Boss Orange Man EDT Tester 100ML|100ML / 3.4OZ</t>
  </si>
  <si>
    <t>3423222010133-T</t>
  </si>
  <si>
    <t>Fusion d'Issey Extreme Tester EDT 100ML</t>
  </si>
  <si>
    <t>Issey Miyake|Fusion d'Issey Extreme Tester EDT 100ML|100ML / 3.4OZ</t>
  </si>
  <si>
    <t>3423470300161-T</t>
  </si>
  <si>
    <t>L'Eau d'Issey EDT Tester 100ML</t>
  </si>
  <si>
    <t>Issey Miyake|L'Eau d'Issey EDT Tester 100ML|100ML / 3.4OZ</t>
  </si>
  <si>
    <t>3423222010454</t>
  </si>
  <si>
    <t>Nuit d'Issey Bois Arctic EDP 100ML</t>
  </si>
  <si>
    <t>Issey Miyake|Nuit d'Issey Bois Arctic EDP 100ML|100ML / 3.4OZ</t>
  </si>
  <si>
    <t>3423478509351-T</t>
  </si>
  <si>
    <t>L'eau D'issey Pour Homme Wood&amp;Wood EDP Intense Tester 100ML</t>
  </si>
  <si>
    <t>Issey Miyake|L'eau D'issey Pour Homme Wood&amp;Wood EDP Intense Tester 100ML|100ML / 3.4OZ</t>
  </si>
  <si>
    <t>3355991000230-T</t>
  </si>
  <si>
    <t>One Man Show EDT Tester 100ML</t>
  </si>
  <si>
    <t>Jacques Bogart|One Man Show EDT Tester 100ML|100ML / 3.4OZ</t>
  </si>
  <si>
    <t>3355991002319</t>
  </si>
  <si>
    <t>Silver Scent EDT 100ML</t>
  </si>
  <si>
    <t>Jacques Bogart|Silver Scent EDT 100ML|100ML / 3.4OZ</t>
  </si>
  <si>
    <t>7640171193205</t>
  </si>
  <si>
    <t>Oud EDP 100ML</t>
  </si>
  <si>
    <t>Jaguar|Oud EDP 100ML|100ML / 3.4OZ</t>
  </si>
  <si>
    <t>8435415017206-T</t>
  </si>
  <si>
    <t>Le Male Le Beau EDT Tester 125ML</t>
  </si>
  <si>
    <t>Jean Paul Gaultier|Le Male Le Beau EDT Tester 125ML|125ML / 4.2OZ</t>
  </si>
  <si>
    <t>8435415012669-T</t>
  </si>
  <si>
    <t>Le Male EDT Tester 125ML</t>
  </si>
  <si>
    <t>Jean Paul Gaultier|Le Male EDT Tester 125ML|125ML / 4.2OZ</t>
  </si>
  <si>
    <t>3414200150026</t>
  </si>
  <si>
    <t>Celeb Fragrance</t>
  </si>
  <si>
    <t>Still EDP 100ML</t>
  </si>
  <si>
    <t>Jennifer Lopez|Still EDP 100ML|100ML / 3.4OZ</t>
  </si>
  <si>
    <t>3386460097321-T</t>
  </si>
  <si>
    <t>Fever EDP Tester 100ML</t>
  </si>
  <si>
    <t>Jimmy Choo|Fever EDP Tester 100ML|100ML / 3.4OZ</t>
  </si>
  <si>
    <t>3386460025478-T</t>
  </si>
  <si>
    <t>Women EDP Tester 100ML</t>
  </si>
  <si>
    <t>Jimmy Choo|Women EDP Tester 100ML|100ML / 3.4OZ</t>
  </si>
  <si>
    <t>3414206000608</t>
  </si>
  <si>
    <t>Homme EDT 125ML</t>
  </si>
  <si>
    <t>Joop|Homme EDT 125ML|125ML / 4.2OZ</t>
  </si>
  <si>
    <t>3607345809915</t>
  </si>
  <si>
    <t>Homme EDT 200ML</t>
  </si>
  <si>
    <t>Joop|Homme EDT 200ML|200ML / 6.7OZ</t>
  </si>
  <si>
    <t>3414206000608-T</t>
  </si>
  <si>
    <t>Homme EDT Tester 125ML</t>
  </si>
  <si>
    <t>Joop|Homme EDT Tester 125ML|125ML / 4.2OZ</t>
  </si>
  <si>
    <t>3614222571704</t>
  </si>
  <si>
    <t>Wow EDT 100ML</t>
  </si>
  <si>
    <t>Joop|Wow EDT 100ML|100ML / 3.4OZ</t>
  </si>
  <si>
    <t>719346167062</t>
  </si>
  <si>
    <t>JUICY COUTURE</t>
  </si>
  <si>
    <t>Viva La Juicy Noir EDP 100ML</t>
  </si>
  <si>
    <t>JUICY COUTURE|Viva La Juicy Noir EDP 100ML|100ML / 3.4OZ</t>
  </si>
  <si>
    <t>719346158657</t>
  </si>
  <si>
    <t>Couture La La EDP 100ML</t>
  </si>
  <si>
    <t>JUICY COUTURE|Couture La La EDP 100ML|100ML / 3.4OZ</t>
  </si>
  <si>
    <t>719346652742</t>
  </si>
  <si>
    <t>Viva La Juicy Pink Couture EDP 100ML</t>
  </si>
  <si>
    <t>JUICY COUTURE|Viva La Juicy Pink Couture EDP 100ML|100ML / 3.4OZ</t>
  </si>
  <si>
    <t>719346628365</t>
  </si>
  <si>
    <t>Viva La Juicy Rose EDP 100ML</t>
  </si>
  <si>
    <t>JUICY COUTURE|Viva La Juicy Rose EDP 100ML|100ML / 3.4OZ</t>
  </si>
  <si>
    <t>3352818517803-T</t>
  </si>
  <si>
    <t>Flower EDP Tester 100ML</t>
  </si>
  <si>
    <t>Kenzo|Flower EDP Tester 100ML|100ML / 3.4OZ</t>
  </si>
  <si>
    <t>737052248097</t>
  </si>
  <si>
    <t>Challenge EDT 90ML</t>
  </si>
  <si>
    <t>Lacoste|Challenge EDT 90ML|90ML / 3.04Z</t>
  </si>
  <si>
    <t>737052892412-T</t>
  </si>
  <si>
    <t>Lacoste|Pour Homme EDT Tester 100ML|100ML / 3.4OZ</t>
  </si>
  <si>
    <t>737052074740</t>
  </si>
  <si>
    <t>Red EDT 125ML</t>
  </si>
  <si>
    <t>Lacoste|Red EDT 125ML|125ML / 4.2OZ</t>
  </si>
  <si>
    <t>737052191324</t>
  </si>
  <si>
    <t>Touch Of Pink EDT 90ML</t>
  </si>
  <si>
    <t>Lacoste|Touch Of Pink EDT 90ML|90ML / 3.04Z</t>
  </si>
  <si>
    <t>3454960024021</t>
  </si>
  <si>
    <t>White EDT 125ML</t>
  </si>
  <si>
    <t>Lacoste|White EDT 125ML|125ML / 4.2OZ</t>
  </si>
  <si>
    <t>3760265190485-T</t>
  </si>
  <si>
    <t>Cedrat Boise EDP Tester 120ML</t>
  </si>
  <si>
    <t>Mancera|Cedrat Boise EDP Tester 120ML|120ML / 4OZ</t>
  </si>
  <si>
    <t>3360372100522-T</t>
  </si>
  <si>
    <t>Armani Code Homme EDT Tester 75ML</t>
  </si>
  <si>
    <t>Giorigio Armani|Armani Code Homme EDT Tester 75ML|75ML / 2.5OZ</t>
  </si>
  <si>
    <t>3760265194032</t>
  </si>
  <si>
    <t>Cedrat Boise Intense EDP 120ML</t>
  </si>
  <si>
    <t>Mancera|Cedrat Boise Intense EDP 120ML|120ML / 4OZ</t>
  </si>
  <si>
    <t>3760265191864-T</t>
  </si>
  <si>
    <t>Red Tobacco EDP Tester 120ML</t>
  </si>
  <si>
    <t>Mancera|Red Tobacco EDP Tester 120ML|120ML / 4OZ</t>
  </si>
  <si>
    <t>3614224669478</t>
  </si>
  <si>
    <t>Daisy Limited Edition EDT 100ML</t>
  </si>
  <si>
    <t>Marc Jacobs|Daisy Limited Edition EDT 100ML|100ML / 3.4OZ</t>
  </si>
  <si>
    <t>3700458612332</t>
  </si>
  <si>
    <t>Memo Paris</t>
  </si>
  <si>
    <t>Marfa EDP 75ML</t>
  </si>
  <si>
    <t>Memo Paris|Marfa EDP 75ML|75ML / 2.5OZ</t>
  </si>
  <si>
    <t>3595471041197</t>
  </si>
  <si>
    <t>MERCEDES BENZ</t>
  </si>
  <si>
    <t>Club Black EDT 100ML</t>
  </si>
  <si>
    <t>MERCEDES BENZ|Club Black EDT 100ML|100ML / 3.4OZ</t>
  </si>
  <si>
    <t>3386460085823</t>
  </si>
  <si>
    <t>Emblem Absolu EDT 100ML</t>
  </si>
  <si>
    <t>Mont Blanc|Emblem Absolu EDT 100ML|100ML / 3.4OZ</t>
  </si>
  <si>
    <t>3423470890129-T</t>
  </si>
  <si>
    <t>Narciso Rodriguez EDP Tester 100ML</t>
  </si>
  <si>
    <t>Narciso Rodriguez|Narciso Rodriguez EDP Tester 100ML|100ML / 3.4OZ</t>
  </si>
  <si>
    <t>3349666007921-T</t>
  </si>
  <si>
    <t>1 Million EDT Tester 100ML</t>
  </si>
  <si>
    <t>Paco Rabanne|1 Million EDT Tester 100ML|100ML / 3.4OZ</t>
  </si>
  <si>
    <t>3349668572076</t>
  </si>
  <si>
    <t>Lady Million Empire EDP Tester 80ML</t>
  </si>
  <si>
    <t>Paco Rabanne|Lady Million Empire EDP Tester 80ML|80ML / 2.7OZ</t>
  </si>
  <si>
    <t>3349668592883</t>
  </si>
  <si>
    <t>Lady Million Fabulous Intense EDP Tester 80ML</t>
  </si>
  <si>
    <t>Paco Rabanne|Lady Million Fabulous Intense EDP Tester 80ML|80ML / 2.7OZ</t>
  </si>
  <si>
    <t>3349668563142</t>
  </si>
  <si>
    <t>Lady Million Lucky EDP Tester 80ML</t>
  </si>
  <si>
    <t>Paco Rabanne|Lady Million Lucky EDP Tester 80ML|80ML / 2.7OZ</t>
  </si>
  <si>
    <t>3349668508587-T</t>
  </si>
  <si>
    <t>Lady Million EDP Tester 80ML</t>
  </si>
  <si>
    <t>Paco Rabanne|Lady Million EDP Tester 80ML|80ML / 2.7OZ</t>
  </si>
  <si>
    <t>3349668582297</t>
  </si>
  <si>
    <t>Phantom EDT 100ML</t>
  </si>
  <si>
    <t>Paco Rabanne|Phantom EDT 100ML|100ML / 3.4OZ</t>
  </si>
  <si>
    <t>3349668582297-T</t>
  </si>
  <si>
    <t>Phantom EDT Tester 100ML</t>
  </si>
  <si>
    <t>Paco Rabanne|Phantom EDT Tester 100ML|100ML / 3.4OZ</t>
  </si>
  <si>
    <t>5056245021435-T</t>
  </si>
  <si>
    <t>Luna EDT Tester 100ML</t>
  </si>
  <si>
    <t>Penhaligon|Luna EDT Tester 100ML|100ML / 3.4OZ</t>
  </si>
  <si>
    <t>3495080841419-T</t>
  </si>
  <si>
    <t>Quelques Fleurs l'Original EDP Tester 100ML</t>
  </si>
  <si>
    <t>Houbigant|Quelques Fleurs l'Original EDP Tester 100ML|100ML / 3.4OZ</t>
  </si>
  <si>
    <t>3605972321794</t>
  </si>
  <si>
    <t>Polo Red EDP 125ML</t>
  </si>
  <si>
    <t>Ralph Lauren|Polo Red EDP 125ML|125ML / 4.2OZ</t>
  </si>
  <si>
    <t>3614223519613-T</t>
  </si>
  <si>
    <t>Florence EDP Tester 75ML</t>
  </si>
  <si>
    <t>Roberto Cavalli|Florence EDP Tester 75ML|75ML / 2.5OZ</t>
  </si>
  <si>
    <t>3607345730738-T</t>
  </si>
  <si>
    <t>Women EDP Tester 75ML</t>
  </si>
  <si>
    <t>Roberto Cavalli|Women EDP Tester 75ML|75ML / 2.5OZ</t>
  </si>
  <si>
    <t>3607346596210-T</t>
  </si>
  <si>
    <t>Nero Assoluto EDP Tester 75ML</t>
  </si>
  <si>
    <t>Roberto Cavalli|Nero Assoluto EDP Tester 75ML|75ML / 2.5OZ</t>
  </si>
  <si>
    <t>3614220940991-T</t>
  </si>
  <si>
    <t>Paradiso Azzurro EDP Tester 75ML</t>
  </si>
  <si>
    <t>Roberto Cavalli|Paradiso Azzurro EDP Tester 75ML|75ML / 2.5OZ</t>
  </si>
  <si>
    <t>3614222793496-T</t>
  </si>
  <si>
    <t>Paradiso Assoluto EDP Tester 75ML</t>
  </si>
  <si>
    <t>Roberto Cavalli|Paradiso Assoluto EDP Tester 75ML|75ML / 2.5OZ</t>
  </si>
  <si>
    <t>3607347733508-T</t>
  </si>
  <si>
    <t>Paradiso EDP Tester 75ML</t>
  </si>
  <si>
    <t>Roberto Cavalli|Paradiso EDP Tester 75ML|75ML / 2.5OZ</t>
  </si>
  <si>
    <t>8032529114076</t>
  </si>
  <si>
    <t>Incanto Charms EDT 100ML</t>
  </si>
  <si>
    <t>Salvatore Ferragamo|Incanto Charms EDT 100ML|100ML / 3.4OZ</t>
  </si>
  <si>
    <t>768614102021</t>
  </si>
  <si>
    <t>Shiseido</t>
  </si>
  <si>
    <t>Zen EDP 100ML</t>
  </si>
  <si>
    <t>Shiseido|Zen EDP 100ML|100ML / 3.4OZ</t>
  </si>
  <si>
    <t>3386461038323</t>
  </si>
  <si>
    <t>Noir EDT 100ML</t>
  </si>
  <si>
    <t>St Dupont|Noir EDT 100ML|100ML / 3.4OZ</t>
  </si>
  <si>
    <t>8016741632433-T</t>
  </si>
  <si>
    <t>Andromeda Extrait Parfum Tester 100ML</t>
  </si>
  <si>
    <t>Tiziana Terenzi|Andromeda Extrait Parfum Tester 100ML|100ML / 3.4OZ</t>
  </si>
  <si>
    <t>8016741602559-T</t>
  </si>
  <si>
    <t>Gumin Extrait Parfum Tester 100ML</t>
  </si>
  <si>
    <t>Tiziana Terenzi|Gumin Extrait Parfum Tester 100ML|100ML / 3.4OZ</t>
  </si>
  <si>
    <t>8016741072482-T</t>
  </si>
  <si>
    <t>Kirke' Extrait Parfum Tester 100ML</t>
  </si>
  <si>
    <t>Tiziana Terenzi|Kirke' Extrait Parfum Tester 100ML|100ML / 3.4OZ</t>
  </si>
  <si>
    <t>888066141178</t>
  </si>
  <si>
    <t>Ombré Leather EDP 100ML + Deo Spray 100ML</t>
  </si>
  <si>
    <t>Tom Ford|Ombré Leather EDP 100ML + Deo Spray 100ML|</t>
  </si>
  <si>
    <t>22548040126</t>
  </si>
  <si>
    <t>Tommy Girl EDT 100ML</t>
  </si>
  <si>
    <t>Tommy Hilfiger|Tommy Girl EDT 100ML|100ML / 3.4OZ</t>
  </si>
  <si>
    <t>22548024324</t>
  </si>
  <si>
    <t>Tommy Men EDT 100ML</t>
  </si>
  <si>
    <t>Tommy Hilfiger|Tommy Men EDT 100ML|100ML / 3.4OZ</t>
  </si>
  <si>
    <t>3386460071987-T</t>
  </si>
  <si>
    <t>Ambre Impérial EDP Tester 75ML</t>
  </si>
  <si>
    <t>Van Cleef &amp; Arpel|Ambre Impérial EDP Tester 75ML|75ML / 2.5OZ</t>
  </si>
  <si>
    <t>3386460118941-T</t>
  </si>
  <si>
    <t>Bois D'Amande EDP Tester 75ML</t>
  </si>
  <si>
    <t>Van Cleef &amp; Arpel|Bois D'Amande EDP Tester 75ML|75ML / 2.5OZ</t>
  </si>
  <si>
    <t>3386460088190-T</t>
  </si>
  <si>
    <t>Bois Doré EDP Tester 75ML</t>
  </si>
  <si>
    <t>Van Cleef &amp; Arpel|Bois Doré EDP Tester 75ML|75ML / 2.5OZ</t>
  </si>
  <si>
    <t>3386460078795-T</t>
  </si>
  <si>
    <t>Moonlight Patchouli EDP Tester 75ML</t>
  </si>
  <si>
    <t>Van Cleef &amp; Arpel|Moonlight Patchouli EDP Tester 75ML|75ML / 2.5OZ</t>
  </si>
  <si>
    <t>3386460018012-T</t>
  </si>
  <si>
    <t>Orchidée Vanille EDP Tester 75ML</t>
  </si>
  <si>
    <t>Van Cleef &amp; Arpel|Orchidée Vanille EDP Tester 75ML|75ML / 2.5OZ</t>
  </si>
  <si>
    <t>3386460034951-T</t>
  </si>
  <si>
    <t>Precious Oud EDP Tester 75ML</t>
  </si>
  <si>
    <t>Van Cleef &amp; Arpel|Precious Oud EDP Tester 75ML|75ML / 2.5OZ</t>
  </si>
  <si>
    <t>8018365070462-T</t>
  </si>
  <si>
    <t>Crystal Noir EDP Tester 90ML</t>
  </si>
  <si>
    <t>Versace|Crystal Noir EDP Tester 90ML|90ML / 3.04Z</t>
  </si>
  <si>
    <t>8011003818112</t>
  </si>
  <si>
    <t>Bright Crystal Absolu EDP 90ML</t>
  </si>
  <si>
    <t>Versace|Bright Crystal Absolu EDP 90ML|90ML / 3.04Z</t>
  </si>
  <si>
    <t>8011003993826-T</t>
  </si>
  <si>
    <t>Bright Crystal EDT Tester 90ML</t>
  </si>
  <si>
    <t>Versace|Bright Crystal EDT Tester 90ML|90ML / 3.04Z</t>
  </si>
  <si>
    <t>8011003996766-T</t>
  </si>
  <si>
    <t>The Dreamer EDT Tester 100ML</t>
  </si>
  <si>
    <t>Versace|The Dreamer EDT Tester 100ML|100ML / 3.4OZ</t>
  </si>
  <si>
    <t>8011003825745-T</t>
  </si>
  <si>
    <t>Pour Homme Dylan Blue EDT Tester 100ML</t>
  </si>
  <si>
    <t>Versace|Pour Homme Dylan Blue EDT Tester 100ML|100ML / 3.4OZ</t>
  </si>
  <si>
    <t>8011003823536-T</t>
  </si>
  <si>
    <t>Eros pour Femme EDP Tester 100ML</t>
  </si>
  <si>
    <t>Versace|Eros pour Femme EDP Tester 100ML|100ML / 3.4OZ</t>
  </si>
  <si>
    <t>8011003861224-T</t>
  </si>
  <si>
    <t>Eros EDP Tester 100ML</t>
  </si>
  <si>
    <t>Versace|Eros EDP Tester 100ML|100ML / 3.4OZ</t>
  </si>
  <si>
    <t>8011003858552</t>
  </si>
  <si>
    <t>Dylan Turquoise pour Femme EDT 100ML</t>
  </si>
  <si>
    <t>Versace|Dylan Turquoise pour Femme EDT 100ML|100ML / 3.4OZ</t>
  </si>
  <si>
    <t>8011003858552-T</t>
  </si>
  <si>
    <t>Dylan Turquoise pour Femme EDT Tester 100ML</t>
  </si>
  <si>
    <t>Versace|Dylan Turquoise pour Femme EDT Tester 100ML|100ML / 3.4OZ</t>
  </si>
  <si>
    <t>8011003811274</t>
  </si>
  <si>
    <t>Oud Noir EDP 100ML</t>
  </si>
  <si>
    <t>Versace|Oud Noir EDP 100ML|100ML / 3.4OZ</t>
  </si>
  <si>
    <t>8011003995967-T</t>
  </si>
  <si>
    <t>Versace|Pour Homme EDT Tester 100ML|100ML / 3.4OZ</t>
  </si>
  <si>
    <t>03360374000059</t>
  </si>
  <si>
    <t>Flower bomb EDP 100ML</t>
  </si>
  <si>
    <t>Viktor &amp; Rolf|Flower bomb EDP 100ML|100ML / 3.4OZ</t>
  </si>
  <si>
    <t>3614271677587</t>
  </si>
  <si>
    <t>Yves Sain Laurent (YSL)</t>
  </si>
  <si>
    <t>Supreme Bouquet EDP 75ML</t>
  </si>
  <si>
    <t>Yves Sain Laurent (YSL)|Supreme Bouquet EDP 75ML|75ML / 2.5OZ</t>
  </si>
  <si>
    <t>3614270699733</t>
  </si>
  <si>
    <t>Tuxedo Epices Patchouli EDP 125ML</t>
  </si>
  <si>
    <t>Yves Sain Laurent (YSL)|Tuxedo Epices Patchouli EDP 125ML|125ML / 4.2OZ</t>
  </si>
  <si>
    <t>31655644851</t>
  </si>
  <si>
    <t>Calvin Kelin</t>
  </si>
  <si>
    <t>Calvin Kelin|Man EDT 100ML|100ML / 3.4OZ</t>
  </si>
  <si>
    <t>730870156612</t>
  </si>
  <si>
    <t>Dolce &amp; Gabanna</t>
  </si>
  <si>
    <t>Dolce &amp; Gabbana Intenso EDP 125ML + After Shave 50ML + Shower Gel 50ML</t>
  </si>
  <si>
    <t>Dolce &amp; Gabanna|Dolce &amp; Gabbana Intenso EDP 125ML + After Shave 50ML + Shower Gel 50ML|</t>
  </si>
  <si>
    <t>3274875303161</t>
  </si>
  <si>
    <t xml:space="preserve">Pour Homme Tester EDT 100ML </t>
  </si>
  <si>
    <t>Givenchy|Pour Homme Tester EDT 100ML |100ML / 3.4OZ</t>
  </si>
  <si>
    <t>3660732588411</t>
  </si>
  <si>
    <t>Y EDT 100ML + 50ML Shower Gel</t>
  </si>
  <si>
    <t>Yves Sain Laurent (YSL)|Y EDT 100ML + 50ML Shower Gel|</t>
  </si>
  <si>
    <t>3346130010647</t>
  </si>
  <si>
    <t>Terre D'Herme EDT 50ML x2 Piece Set</t>
  </si>
  <si>
    <t>Dolce &amp; Gabanna|Terre D'Herme EDT 50ML x2 Piece Set|</t>
  </si>
  <si>
    <t>3423474883950</t>
  </si>
  <si>
    <t>Nuit d'Issey Dissey EDP 125ML</t>
  </si>
  <si>
    <t>Issey Miyake|Nuit d'Issey Dissey EDP 125ML|125ML / 4.2OZ</t>
  </si>
  <si>
    <t>793675977783</t>
  </si>
  <si>
    <t>Halfeti EDP Tester 100ML</t>
  </si>
  <si>
    <t>Penhaligon|Halfeti EDP Tester 100ML|100ML / 3.4OZ</t>
  </si>
  <si>
    <t>3349668588695</t>
  </si>
  <si>
    <t>Invictus Victory EDP 100ML</t>
  </si>
  <si>
    <t>Paco Rabanne|Invictus Victory EDP 100ML|100ML / 3.4OZ</t>
  </si>
  <si>
    <t>737052961095</t>
  </si>
  <si>
    <t>Pour Femme EDP Tester 90ML</t>
  </si>
  <si>
    <t>Lacoste|Pour Femme EDP Tester 90ML|100ML / 3.4OZ</t>
  </si>
  <si>
    <t>331234201085</t>
  </si>
  <si>
    <t>Black to Black EDP 120ML</t>
  </si>
  <si>
    <t>Mancera|Black to Black EDP 120ML|120ML / 4OZ</t>
  </si>
  <si>
    <t>3346131432905</t>
  </si>
  <si>
    <t>Terre D'hermes EDT 2ML</t>
  </si>
  <si>
    <t>Hermes|Terre D'hermes EDT 2ML|2ML / 0.06OZ</t>
  </si>
  <si>
    <t>3346131432912</t>
  </si>
  <si>
    <t>Terre D'hermes EDP 2ML</t>
  </si>
  <si>
    <t>Hermes|Terre D'hermes EDP 2ML|2ML / 0.06OZ</t>
  </si>
  <si>
    <t>6290171002345</t>
  </si>
  <si>
    <t>9 AM EDP 100ML</t>
  </si>
  <si>
    <t>Afnan|9 AM EDP 100ML|100ML / 3.4OZ</t>
  </si>
  <si>
    <t>3386460101035-T</t>
  </si>
  <si>
    <t>Explorer EDP Tester 100ML</t>
  </si>
  <si>
    <t>Mont Blanc|Explorer EDP Tester 100ML|100ML / 3.4OZ</t>
  </si>
  <si>
    <t>8032622912975</t>
  </si>
  <si>
    <t>AQUALINA</t>
  </si>
  <si>
    <t>Pink Sugar Hair Perfume 100ML</t>
  </si>
  <si>
    <t>AQUALINA|Pink Sugar Hair Perfume 100ML|100ML / 3.4OZ</t>
  </si>
  <si>
    <t>3145891073706</t>
  </si>
  <si>
    <t>CHANEL</t>
  </si>
  <si>
    <t>Bleu De Chanel EDP 150ml</t>
  </si>
  <si>
    <t>CHANEL|Bleu De Chanel EDP 150ml|150ML / 5OZ</t>
  </si>
  <si>
    <t>8002135139053</t>
  </si>
  <si>
    <t>ferrari</t>
  </si>
  <si>
    <t>Scuderia Red EDT 125ML</t>
  </si>
  <si>
    <t>ferrari|Scuderia Red EDT 125ML|125ML / 4.2OZ</t>
  </si>
  <si>
    <t>85715321107</t>
  </si>
  <si>
    <t>Marciano Women EDP 100ML</t>
  </si>
  <si>
    <t>Guess|Marciano Women EDP 100ML|100ML / 3.4OZ</t>
  </si>
  <si>
    <t>737052949215</t>
  </si>
  <si>
    <t>Pour Femme EDP 90ML</t>
  </si>
  <si>
    <t>Lacoste|Pour Femme EDP 90ML|90ML / 3.04Z</t>
  </si>
  <si>
    <t>3386460105460</t>
  </si>
  <si>
    <t>Montblanc Legend Night 50ml EDT + 100ml Shower Gel</t>
  </si>
  <si>
    <t>Mont Blanc|Montblanc Legend Night 50ml EDT + 100ml Shower Gel|</t>
  </si>
  <si>
    <t>4013670506150-T</t>
  </si>
  <si>
    <t>Starlight EDP Tester 100ML</t>
  </si>
  <si>
    <t>Aigner|Starlight EDP Tester 100ML|100ML / 3.4OZ</t>
  </si>
  <si>
    <t>3423473146056</t>
  </si>
  <si>
    <t>The Only One 100ML + 7.5ML + 10ML</t>
  </si>
  <si>
    <t>Dolce &amp; Gabanna|The Only One 100ML + 7.5ML + 10ML|</t>
  </si>
  <si>
    <t>888066048538</t>
  </si>
  <si>
    <t>Black Orchid EDT 100ML</t>
  </si>
  <si>
    <t>Tom Ford|Black Orchid EDT 100ML|100ML / 3.4OZ</t>
  </si>
  <si>
    <t>3540550008523</t>
  </si>
  <si>
    <t>Filorga</t>
  </si>
  <si>
    <t>NCEF Night Mask 50ML</t>
  </si>
  <si>
    <t>Filorga|NCEF Night Mask 50ML|50ML / 1.7OZ</t>
  </si>
  <si>
    <t>SUPPLIER NAME</t>
  </si>
  <si>
    <t>SUPPLIER TYPE</t>
  </si>
  <si>
    <t>PURCHASE TERMS</t>
  </si>
  <si>
    <t>ABC</t>
  </si>
  <si>
    <t>Abeer Al Sharq</t>
  </si>
  <si>
    <t>Al Aaj Trading</t>
  </si>
  <si>
    <t>Al Qais Perfumes Trading Llc</t>
  </si>
  <si>
    <t>Al Shad Perfumes And Cosmetics</t>
  </si>
  <si>
    <t>Al Shareef Corner Perfumes L.L.C</t>
  </si>
  <si>
    <t>Atyab Al Shariqiya</t>
  </si>
  <si>
    <t>Dilan</t>
  </si>
  <si>
    <t>FBA - Main</t>
  </si>
  <si>
    <t>Fime General Trading LLC</t>
  </si>
  <si>
    <t>Fomo Main</t>
  </si>
  <si>
    <t>Love In Paris Perfumes LLC</t>
  </si>
  <si>
    <t>Madinah Al Noor Perfumes Trading LLC</t>
  </si>
  <si>
    <t>Mohiddin Al Bastaki Co.</t>
  </si>
  <si>
    <t>Point Damour Trading L.L.C</t>
  </si>
  <si>
    <t>Queen House Perfume Trading</t>
  </si>
  <si>
    <t>Ratan/New Perfumes</t>
  </si>
  <si>
    <t>Ratan/Rabdan</t>
  </si>
  <si>
    <t>Ratans General Trading L.L.C</t>
  </si>
  <si>
    <t>Romscent Trading L.L.C</t>
  </si>
  <si>
    <t>Scent N Essence UK LTD</t>
  </si>
  <si>
    <t>Sugeesh Supplier</t>
  </si>
  <si>
    <t>Teringo Sl</t>
  </si>
  <si>
    <t>Wassouf &amp; Lulu Perfumes</t>
  </si>
  <si>
    <t>West Coast Group</t>
  </si>
  <si>
    <t>EMPLOYEE LIST</t>
  </si>
  <si>
    <t>SECTOR LIST</t>
  </si>
  <si>
    <t>SALE CATEGORY</t>
  </si>
  <si>
    <t>COUNTRY LIST</t>
  </si>
  <si>
    <t>PAYMENT METHOD</t>
  </si>
  <si>
    <t>PAYMENT TYPE</t>
  </si>
  <si>
    <t>STOCK LOCATION</t>
  </si>
  <si>
    <t>CURRENCY</t>
  </si>
  <si>
    <t>CUSTOMER TYPES</t>
  </si>
  <si>
    <t>CUSTOMER LOCATION</t>
  </si>
  <si>
    <t>CUSTOMER STATUS</t>
  </si>
  <si>
    <t>SUPPLIER LOCATION</t>
  </si>
  <si>
    <t>SUPPLIER STATUS</t>
  </si>
  <si>
    <t>EXW LIST</t>
  </si>
  <si>
    <t>PRODUCT BRAND</t>
  </si>
  <si>
    <t>Sorted Brands</t>
  </si>
  <si>
    <t>DYNAMIC BRANDS</t>
  </si>
  <si>
    <t>RUH</t>
  </si>
  <si>
    <t>Main</t>
  </si>
  <si>
    <t>Afghanistan</t>
  </si>
  <si>
    <t>Cash</t>
  </si>
  <si>
    <t>Partial</t>
  </si>
  <si>
    <t>AED</t>
  </si>
  <si>
    <t>Wholesale</t>
  </si>
  <si>
    <t>Perfumes</t>
  </si>
  <si>
    <t>Local</t>
  </si>
  <si>
    <t>Lead</t>
  </si>
  <si>
    <t>DXB</t>
  </si>
  <si>
    <t>Wholesale Trader</t>
  </si>
  <si>
    <t>EDP</t>
  </si>
  <si>
    <t>AUH</t>
  </si>
  <si>
    <t>B2B</t>
  </si>
  <si>
    <t>Albania</t>
  </si>
  <si>
    <t>Cheque</t>
  </si>
  <si>
    <t>Balance</t>
  </si>
  <si>
    <t>EUR</t>
  </si>
  <si>
    <t>Retail</t>
  </si>
  <si>
    <t>Internation</t>
  </si>
  <si>
    <t>Converted</t>
  </si>
  <si>
    <t>International</t>
  </si>
  <si>
    <t>SHJ</t>
  </si>
  <si>
    <t>Retailer</t>
  </si>
  <si>
    <t>USD</t>
  </si>
  <si>
    <t>EDT</t>
  </si>
  <si>
    <t>FBN</t>
  </si>
  <si>
    <t>Algeria</t>
  </si>
  <si>
    <t>Bank Transfer</t>
  </si>
  <si>
    <t>Full</t>
  </si>
  <si>
    <t>Multi Retail</t>
  </si>
  <si>
    <t>Skincare</t>
  </si>
  <si>
    <t>Not Fit</t>
  </si>
  <si>
    <t>Distributor</t>
  </si>
  <si>
    <t>EDC</t>
  </si>
  <si>
    <t>VIE</t>
  </si>
  <si>
    <t>FBA</t>
  </si>
  <si>
    <t>Andorra</t>
  </si>
  <si>
    <t>PDC</t>
  </si>
  <si>
    <t>Ecommerce</t>
  </si>
  <si>
    <t>Haircare</t>
  </si>
  <si>
    <t>Manufacturer</t>
  </si>
  <si>
    <t>IDN</t>
  </si>
  <si>
    <t>Angola</t>
  </si>
  <si>
    <t>45 Days</t>
  </si>
  <si>
    <t>CDC</t>
  </si>
  <si>
    <t>Independent Brand</t>
  </si>
  <si>
    <t>Antigua &amp; Deps</t>
  </si>
  <si>
    <t>60 Days</t>
  </si>
  <si>
    <t>AL HARAMAIN</t>
  </si>
  <si>
    <t>MCT</t>
  </si>
  <si>
    <t>Argentina</t>
  </si>
  <si>
    <t>DEL</t>
  </si>
  <si>
    <t>Armenia</t>
  </si>
  <si>
    <t>ALEXANDRE J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</si>
  <si>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</si>
  <si>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</si>
  <si>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</si>
  <si>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</si>
  <si>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</si>
  <si>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</si>
  <si>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</si>
  <si>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</si>
  <si>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</si>
  <si>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AZZARO</t>
  </si>
  <si>
    <t>Belize</t>
  </si>
  <si>
    <t>BATH &amp; BODY  WORKS</t>
  </si>
  <si>
    <t>Benin</t>
  </si>
  <si>
    <t>BATH &amp; BODY WORKS</t>
  </si>
  <si>
    <t>Bhutan</t>
  </si>
  <si>
    <t>BENETON</t>
  </si>
  <si>
    <t>Bolivia</t>
  </si>
  <si>
    <t>Bosnia Herzegovina</t>
  </si>
  <si>
    <t>Botswana</t>
  </si>
  <si>
    <t>Brazil</t>
  </si>
  <si>
    <t>Brunei</t>
  </si>
  <si>
    <t>Bulgaria</t>
  </si>
  <si>
    <t>Burkina</t>
  </si>
  <si>
    <t>BRITNEY SPEARS</t>
  </si>
  <si>
    <t>Burundi</t>
  </si>
  <si>
    <t>Cambodia</t>
  </si>
  <si>
    <t>300ML / 10.1 OZ</t>
  </si>
  <si>
    <t>BURBERRY</t>
  </si>
  <si>
    <t>Cameroon</t>
  </si>
  <si>
    <t>30ML / 1 OZ</t>
  </si>
  <si>
    <t>Canada</t>
  </si>
  <si>
    <t>BVLGARI</t>
  </si>
  <si>
    <t>Cape Verde</t>
  </si>
  <si>
    <t>Central African Rep</t>
  </si>
  <si>
    <t>Chad</t>
  </si>
  <si>
    <t>Chile</t>
  </si>
  <si>
    <t>China</t>
  </si>
  <si>
    <t>Merchant of Venice</t>
  </si>
  <si>
    <t>CALVIN KLEIN</t>
  </si>
  <si>
    <t>Colombia</t>
  </si>
  <si>
    <t>Comoros</t>
  </si>
  <si>
    <t>CAROLINA HERRERA</t>
  </si>
  <si>
    <t>Congo</t>
  </si>
  <si>
    <t>Congo {Democratic Rep}</t>
  </si>
  <si>
    <t>CARRERA</t>
  </si>
  <si>
    <t>Costa Rica</t>
  </si>
  <si>
    <t>Papillon</t>
  </si>
  <si>
    <t>Croatia</t>
  </si>
  <si>
    <t>CARTIER</t>
  </si>
  <si>
    <t>Cuba</t>
  </si>
  <si>
    <t>Cyprus</t>
  </si>
  <si>
    <t>Czech Republic</t>
  </si>
  <si>
    <t>Denmark</t>
  </si>
  <si>
    <t>The Spirit of Dubai</t>
  </si>
  <si>
    <t>Djibouti</t>
  </si>
  <si>
    <t>CHOPARD</t>
  </si>
  <si>
    <t>Dominica</t>
  </si>
  <si>
    <t>CHRISTIAN DIOR SAUVAGE</t>
  </si>
  <si>
    <t>Dominican Republic</t>
  </si>
  <si>
    <t>East Timor</t>
  </si>
  <si>
    <t>Ecuador</t>
  </si>
  <si>
    <t>COACH</t>
  </si>
  <si>
    <t>Egypt</t>
  </si>
  <si>
    <t>El Salvador</t>
  </si>
  <si>
    <t>Equatorial Guinea</t>
  </si>
  <si>
    <t>CREED</t>
  </si>
  <si>
    <t>Eritrea</t>
  </si>
  <si>
    <t>Estonia</t>
  </si>
  <si>
    <t>DAVIDOFF</t>
  </si>
  <si>
    <t>Ethiopia</t>
  </si>
  <si>
    <t>Fiji</t>
  </si>
  <si>
    <t>Finland</t>
  </si>
  <si>
    <t>DIOR</t>
  </si>
  <si>
    <t>France</t>
  </si>
  <si>
    <t>Gabon</t>
  </si>
  <si>
    <t>Gambia</t>
  </si>
  <si>
    <t>Georgia</t>
  </si>
  <si>
    <t>Germany</t>
  </si>
  <si>
    <t>DOLCE &amp; GABBANA</t>
  </si>
  <si>
    <t>Ghana</t>
  </si>
  <si>
    <t>Dolce Gabbana</t>
  </si>
  <si>
    <t>Greece</t>
  </si>
  <si>
    <t>Grenada</t>
  </si>
  <si>
    <t>DUNHIL</t>
  </si>
  <si>
    <t>Guatemala</t>
  </si>
  <si>
    <t>DUNHILL</t>
  </si>
  <si>
    <t>Guinea</t>
  </si>
  <si>
    <t>Guinea-Bissau</t>
  </si>
  <si>
    <t>ELIE SAAB</t>
  </si>
  <si>
    <t>Guyana</t>
  </si>
  <si>
    <t>Haiti</t>
  </si>
  <si>
    <t>ELIZABETH ARDEN</t>
  </si>
  <si>
    <t>Honduras</t>
  </si>
  <si>
    <t>Hungary</t>
  </si>
  <si>
    <t>Iceland</t>
  </si>
  <si>
    <t>India</t>
  </si>
  <si>
    <t>ESCADA</t>
  </si>
  <si>
    <t>Indonesia</t>
  </si>
  <si>
    <t>Iran</t>
  </si>
  <si>
    <t>Iraq</t>
  </si>
  <si>
    <t>Etat Libre d'Orange</t>
  </si>
  <si>
    <t>Ireland {Republic}</t>
  </si>
  <si>
    <t>karl lagerfeld</t>
  </si>
  <si>
    <t>Israel</t>
  </si>
  <si>
    <t>EX NIHILO</t>
  </si>
  <si>
    <t>Italy</t>
  </si>
  <si>
    <t>FERRARI</t>
  </si>
  <si>
    <t>Ivory Coast</t>
  </si>
  <si>
    <t>Jamaica</t>
  </si>
  <si>
    <t>Japan</t>
  </si>
  <si>
    <t>Victoria's Secret</t>
  </si>
  <si>
    <t>Jordan</t>
  </si>
  <si>
    <t>FRANCK OLIVIER</t>
  </si>
  <si>
    <t>Kazakhstan</t>
  </si>
  <si>
    <t>Kenya</t>
  </si>
  <si>
    <t>Kiribati</t>
  </si>
  <si>
    <t>GIORGIO</t>
  </si>
  <si>
    <t>Korea North</t>
  </si>
  <si>
    <t>Korea South</t>
  </si>
  <si>
    <t>Kosovo</t>
  </si>
  <si>
    <t>GIORGIO ARMANI</t>
  </si>
  <si>
    <t>Kuwait</t>
  </si>
  <si>
    <t>Kyrgyzstan</t>
  </si>
  <si>
    <t>Laos</t>
  </si>
  <si>
    <t>GIVENCHY</t>
  </si>
  <si>
    <t>Latvia</t>
  </si>
  <si>
    <t>Lebanon</t>
  </si>
  <si>
    <t>GUCCI</t>
  </si>
  <si>
    <t>Lesotho</t>
  </si>
  <si>
    <t>Liberia</t>
  </si>
  <si>
    <t>Libya</t>
  </si>
  <si>
    <t>GUESS</t>
  </si>
  <si>
    <t>Liechtenstein</t>
  </si>
  <si>
    <t>Lithuania</t>
  </si>
  <si>
    <t>Luxembourg</t>
  </si>
  <si>
    <t>Macedonia</t>
  </si>
  <si>
    <t>Madagascar</t>
  </si>
  <si>
    <t>HUGO BOSS</t>
  </si>
  <si>
    <t>Malawi</t>
  </si>
  <si>
    <t>Malaysia</t>
  </si>
  <si>
    <t>Maldives</t>
  </si>
  <si>
    <t>ISSEY MIYAKE</t>
  </si>
  <si>
    <t>Mali</t>
  </si>
  <si>
    <t>Malta</t>
  </si>
  <si>
    <t>JAGUAR</t>
  </si>
  <si>
    <t>Marshall Islands</t>
  </si>
  <si>
    <t>JAMES BOND</t>
  </si>
  <si>
    <t>Mauritania</t>
  </si>
  <si>
    <t>Mauritius</t>
  </si>
  <si>
    <t>JEAN PAUL GAULTTER</t>
  </si>
  <si>
    <t>Mexico</t>
  </si>
  <si>
    <t>Micronesia</t>
  </si>
  <si>
    <t>JENNIFER LOPEZ</t>
  </si>
  <si>
    <t>Moldova</t>
  </si>
  <si>
    <t>Monaco</t>
  </si>
  <si>
    <t>Mongolia</t>
  </si>
  <si>
    <t>JIMMY CHOO</t>
  </si>
  <si>
    <t>Montenegro</t>
  </si>
  <si>
    <t>Morocco</t>
  </si>
  <si>
    <t>JOHN VARVATOS</t>
  </si>
  <si>
    <t>Mozambique</t>
  </si>
  <si>
    <t>Tartine et Chocolat</t>
  </si>
  <si>
    <t>Myanmar, {Burma}</t>
  </si>
  <si>
    <t>Namibia</t>
  </si>
  <si>
    <t>Nauru</t>
  </si>
  <si>
    <t>Nepal</t>
  </si>
  <si>
    <t>Netherlands</t>
  </si>
  <si>
    <t>Voile by Ajmal</t>
  </si>
  <si>
    <t>New Zealand</t>
  </si>
  <si>
    <t>Nicaragua</t>
  </si>
  <si>
    <t>Niger</t>
  </si>
  <si>
    <t>Nigeria</t>
  </si>
  <si>
    <t>Norway</t>
  </si>
  <si>
    <t>LACOSTE</t>
  </si>
  <si>
    <t>Oman</t>
  </si>
  <si>
    <t>LALIQE</t>
  </si>
  <si>
    <t>Pakistan</t>
  </si>
  <si>
    <t>Palau</t>
  </si>
  <si>
    <t>LALIQUE</t>
  </si>
  <si>
    <t>Panama</t>
  </si>
  <si>
    <t>Papua New Guinea</t>
  </si>
  <si>
    <t>Paraguay</t>
  </si>
  <si>
    <t>Peru</t>
  </si>
  <si>
    <t>LANVIN</t>
  </si>
  <si>
    <t>Philippines</t>
  </si>
  <si>
    <t>LATTAFA</t>
  </si>
  <si>
    <t>Poland</t>
  </si>
  <si>
    <t>Portugal</t>
  </si>
  <si>
    <t>Qatar</t>
  </si>
  <si>
    <t>Romania</t>
  </si>
  <si>
    <t>Russian Federation</t>
  </si>
  <si>
    <t>Rwanda</t>
  </si>
  <si>
    <t>St Kitts &amp; Nevis</t>
  </si>
  <si>
    <t>MANCERA</t>
  </si>
  <si>
    <t>St Lucia</t>
  </si>
  <si>
    <t>Saint Vincent &amp; the Grenadines</t>
  </si>
  <si>
    <t>Samoa</t>
  </si>
  <si>
    <t>San Marino</t>
  </si>
  <si>
    <t>Sao Tome &amp; Principe</t>
  </si>
  <si>
    <t>Saudi Arabia</t>
  </si>
  <si>
    <t>Senegal</t>
  </si>
  <si>
    <t>Serbia</t>
  </si>
  <si>
    <t>MONT BLANC</t>
  </si>
  <si>
    <t>Seychelles</t>
  </si>
  <si>
    <t>Sierra Leone</t>
  </si>
  <si>
    <t>MONTALE</t>
  </si>
  <si>
    <t>Singapore</t>
  </si>
  <si>
    <t>Slovakia</t>
  </si>
  <si>
    <t>Slovenia</t>
  </si>
  <si>
    <t>MOSCHINO</t>
  </si>
  <si>
    <t>Solomon Islands</t>
  </si>
  <si>
    <t>Somalia</t>
  </si>
  <si>
    <t>South Africa</t>
  </si>
  <si>
    <t>NARCISO RODRIGUEZ</t>
  </si>
  <si>
    <t>South Sudan</t>
  </si>
  <si>
    <t>Spain</t>
  </si>
  <si>
    <t>NAUTICA</t>
  </si>
  <si>
    <t>Sri Lanka</t>
  </si>
  <si>
    <t>Sudan</t>
  </si>
  <si>
    <t>NIKOS SCULPTURE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</si>
  <si>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</si>
  <si>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</si>
  <si>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</si>
  <si>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</si>
  <si>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</si>
  <si>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</si>
  <si>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</si>
  <si>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</si>
  <si>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</si>
  <si>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</si>
  <si>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Penhaligon's</t>
  </si>
  <si>
    <t>Tonga</t>
  </si>
  <si>
    <t>PLAYBOY</t>
  </si>
  <si>
    <t>Trinidad &amp; Tobago</t>
  </si>
  <si>
    <t>Tunisia</t>
  </si>
  <si>
    <t>Turkey</t>
  </si>
  <si>
    <t>RASASI</t>
  </si>
  <si>
    <t>Turkmenistan</t>
  </si>
  <si>
    <t>Tuvalu</t>
  </si>
  <si>
    <t>Uganda</t>
  </si>
  <si>
    <t>ROBERTO CAVALLI</t>
  </si>
  <si>
    <t>Ukraine</t>
  </si>
  <si>
    <t>United Arab Emirates</t>
  </si>
  <si>
    <t>United Kingdom</t>
  </si>
  <si>
    <t>United States</t>
  </si>
  <si>
    <t>Uruguay</t>
  </si>
  <si>
    <t>SIMON TISSOT DUPONT</t>
  </si>
  <si>
    <t>Uzbekistan</t>
  </si>
  <si>
    <t>Vanuatu</t>
  </si>
  <si>
    <t>Vatican City</t>
  </si>
  <si>
    <t>Venezuela</t>
  </si>
  <si>
    <t>Vietnam</t>
  </si>
  <si>
    <t>TOMFORD</t>
  </si>
  <si>
    <t>Yemen</t>
  </si>
  <si>
    <t>TONINO LAMBORGHINI</t>
  </si>
  <si>
    <t>Zambia</t>
  </si>
  <si>
    <t>VERSACE</t>
  </si>
  <si>
    <t>Zimbabwe</t>
  </si>
  <si>
    <t>VICTORIAS SECRET</t>
  </si>
  <si>
    <t>YARDLEY</t>
  </si>
  <si>
    <t>YVES SAINT LAURENT</t>
  </si>
  <si>
    <t>Viva La Juicy</t>
  </si>
  <si>
    <t>CURRENT</t>
  </si>
  <si>
    <t>FIXED</t>
  </si>
  <si>
    <t>1000ML / 33.8OZ</t>
  </si>
  <si>
    <t>110ML /  3.7OZ</t>
  </si>
  <si>
    <t>110ML /  3.72Z</t>
  </si>
  <si>
    <t>40ML /  1.35OZ</t>
  </si>
  <si>
    <t>65ML /  2.20Z</t>
  </si>
  <si>
    <t>15ML / 0.51OZ</t>
  </si>
  <si>
    <t>15ML/ 0.5OZ</t>
  </si>
  <si>
    <t>2ML / 0.067OZ</t>
  </si>
  <si>
    <t>2ML / 0.6OZ</t>
  </si>
  <si>
    <t>5ML/ 0.16OZ</t>
  </si>
  <si>
    <t>65ML /  2.19OZ</t>
  </si>
  <si>
    <t>7ML / 0.24Z</t>
  </si>
  <si>
    <t>7ML / 0.23OZ</t>
  </si>
  <si>
    <t>2ML / 0.067Z</t>
  </si>
  <si>
    <t>90ML / 3.0OZ</t>
  </si>
  <si>
    <t>90ML / 3.1OZ</t>
  </si>
  <si>
    <t>90ML / 3OZ</t>
  </si>
  <si>
    <t>UNIQUE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</si>
</sst>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0"/>
      <color rgb="FF000000"/>
      <name val="Arial"/>
      <scheme val="minor"/>
    </font>
    <font>
      <b/>
      <sz val="10"/>
      <color rgb="FFF2F2ED"/>
      <name val="Nunito"/>
    </font>
    <font>
      <sz val="10"/>
      <color theme="1"/>
      <name val="Nunito"/>
    </font>
    <font>
      <b/>
      <sz val="10"/>
      <color rgb="FF000000"/>
      <name val="Nunito"/>
    </font>
    <font>
      <sz val="10"/>
      <color rgb="FF000000"/>
      <name val="Nunito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b/>
      <sz val="10"/>
      <color theme="1"/>
      <name val="Nunito"/>
    </font>
    <font>
      <sz val="9"/>
      <color theme="1"/>
      <name val="Arial"/>
      <family val="2"/>
    </font>
    <font>
      <sz val="11"/>
      <color rgb="FF4D5156"/>
      <name val="Arial"/>
      <family val="2"/>
    </font>
    <font>
      <sz val="10"/>
      <color rgb="FF000000"/>
      <name val="Docs-Nunito"/>
    </font>
  </fonts>
  <fills count="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</fills>
  <borders count="6">
    <border>
      <left/>
      <right/>
      <top/>
      <bottom/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D9D9D9"/>
      </left>
      <right style="thin">
        <color rgb="FFD9D9D9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left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49" fontId="2" fillId="0" borderId="2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vertical="center" wrapText="1"/>
    </xf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/>
    </xf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6" fillId="0" borderId="0" xfId="0" applyFont="1"/>
    <xf numFmtId="0" fontId="2" fillId="0" borderId="4" xfId="0" applyFont="1" applyBorder="1" applyAlignment="1">
      <alignment horizontal="left" vertical="center"/>
    </xf>
    <xf numFmtId="0" fontId="8" fillId="0" borderId="0" xfId="0" applyFont="1" applyAlignment="1">
      <alignment horizontal="right"/>
    </xf>
    <xf numFmtId="0" fontId="8" fillId="0" borderId="0" xfId="0" applyFont="1" applyAlignment="1">
      <alignment vertical="top"/>
    </xf>
    <xf numFmtId="0" fontId="6" fillId="3" borderId="0" xfId="0" applyFont="1" applyFill="1"/>
    <xf numFmtId="0" fontId="9" fillId="4" borderId="0" xfId="0" applyFont="1" applyFill="1" applyAlignment="1">
      <alignment horizontal="left"/>
    </xf>
    <xf numFmtId="0" fontId="8" fillId="0" borderId="5" xfId="0" applyFont="1" applyBorder="1" applyAlignment="1">
      <alignment horizontal="right" vertical="top"/>
    </xf>
    <xf numFmtId="0" fontId="10" fillId="4" borderId="0" xfId="0" applyFont="1" applyFill="1" applyAlignment="1">
      <alignment horizontal="left"/>
    </xf>
    <xf numFmtId="0" fontId="6" fillId="5" borderId="0" xfId="0" applyFont="1" applyFill="1"/>
    <xf numFmtId="0" fontId="8" fillId="0" borderId="0" xfId="0" applyFont="1" applyAlignment="1">
      <alignment horizontal="right" vertical="top"/>
    </xf>
    <xf numFmtId="0" fontId="6" fillId="6" borderId="0" xfId="0" applyFont="1" applyFill="1"/>
    <xf numFmtId="0" fontId="5" fillId="0" borderId="0" xfId="0" applyFont="1" applyAlignment="1">
      <alignment vertical="top"/>
    </xf>
    <xf numFmtId="4" fontId="5" fillId="4" borderId="0" xfId="0" applyNumberFormat="1" applyFont="1" applyFill="1"/>
    <xf numFmtId="1" fontId="8" fillId="0" borderId="0" xfId="0" applyNumberFormat="1" applyFont="1" applyAlignment="1">
      <alignment horizontal="right" vertical="top"/>
    </xf>
    <xf numFmtId="1" fontId="8" fillId="0" borderId="0" xfId="0" applyNumberFormat="1" applyFont="1" applyAlignment="1">
      <alignment vertical="top"/>
    </xf>
    <xf numFmtId="1" fontId="8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 vertical="top"/>
    </xf>
    <xf numFmtId="1" fontId="5" fillId="0" borderId="0" xfId="0" applyNumberFormat="1" applyFont="1" applyAlignment="1">
      <alignment vertical="top"/>
    </xf>
  </cellXfs>
  <cellStyles count="1">
    <cellStyle name="Normal" xfId="0" builtinId="0"/>
  </cellStyles>
  <dxfs count="70">
    <dxf>
      <fill>
        <patternFill patternType="solid">
          <fgColor rgb="FFB7E1CD"/>
          <bgColor rgb="FFB7E1CD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BC34A"/>
          <bgColor rgb="FF8BC34A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989EB"/>
          <bgColor rgb="FF8989EB"/>
        </patternFill>
      </fill>
    </dxf>
    <dxf>
      <fill>
        <patternFill patternType="solid">
          <fgColor rgb="FFFFF4F4"/>
          <bgColor rgb="FFFFF4F4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BC34A"/>
          <bgColor rgb="FF8BC34A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26A69A"/>
          <bgColor rgb="FF26A69A"/>
        </patternFill>
      </fill>
    </dxf>
    <dxf>
      <fill>
        <patternFill patternType="solid">
          <fgColor rgb="FFFFE6DD"/>
          <bgColor rgb="FFFFE6D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6524"/>
          <bgColor rgb="FFF46524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91D63"/>
          <bgColor rgb="FFE91D63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78909C"/>
          <bgColor rgb="FF78909C"/>
        </patternFill>
      </fill>
    </dxf>
    <dxf>
      <fill>
        <patternFill patternType="solid">
          <fgColor rgb="FFEAD1DC"/>
          <bgColor rgb="FFEAD1D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3D297"/>
          <bgColor rgb="FF63D297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7CB4D"/>
          <bgColor rgb="FFF7CB4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</dxfs>
  <tableStyles count="23">
    <tableStyle name="CUSTOMER DATABASE-style" pivot="0" count="3" xr9:uid="{00000000-0011-0000-FFFF-FFFF00000000}">
      <tableStyleElement type="headerRow" dxfId="69"/>
      <tableStyleElement type="firstRowStripe" dxfId="68"/>
      <tableStyleElement type="secondRowStripe" dxfId="67"/>
    </tableStyle>
    <tableStyle name="CUSTOMER CONTACTS-style" pivot="0" count="3" xr9:uid="{00000000-0011-0000-FFFF-FFFF01000000}">
      <tableStyleElement type="headerRow" dxfId="66"/>
      <tableStyleElement type="firstRowStripe" dxfId="65"/>
      <tableStyleElement type="secondRowStripe" dxfId="64"/>
    </tableStyle>
    <tableStyle name="CUSTOMER BANKS-style" pivot="0" count="3" xr9:uid="{00000000-0011-0000-FFFF-FFFF02000000}">
      <tableStyleElement type="headerRow" dxfId="63"/>
      <tableStyleElement type="firstRowStripe" dxfId="62"/>
      <tableStyleElement type="secondRowStripe" dxfId="61"/>
    </tableStyle>
    <tableStyle name="PRODUCTS DATABASE-style" pivot="0" count="3" xr9:uid="{00000000-0011-0000-FFFF-FFFF03000000}">
      <tableStyleElement type="headerRow" dxfId="60"/>
      <tableStyleElement type="firstRowStripe" dxfId="59"/>
      <tableStyleElement type="secondRowStripe" dxfId="58"/>
    </tableStyle>
    <tableStyle name="PRODUCTS DATABASE-style 2" pivot="0" count="3" xr9:uid="{00000000-0011-0000-FFFF-FFFF04000000}">
      <tableStyleElement type="headerRow" dxfId="57"/>
      <tableStyleElement type="firstRowStripe" dxfId="56"/>
      <tableStyleElement type="secondRowStripe" dxfId="55"/>
    </tableStyle>
    <tableStyle name="SUPPLIERS DATABASE-style" pivot="0" count="3" xr9:uid="{00000000-0011-0000-FFFF-FFFF05000000}">
      <tableStyleElement type="headerRow" dxfId="54"/>
      <tableStyleElement type="firstRowStripe" dxfId="53"/>
      <tableStyleElement type="secondRowStripe" dxfId="52"/>
    </tableStyle>
    <tableStyle name="SUPPLIER CONTACTS-style" pivot="0" count="3" xr9:uid="{00000000-0011-0000-FFFF-FFFF06000000}">
      <tableStyleElement type="headerRow" dxfId="51"/>
      <tableStyleElement type="firstRowStripe" dxfId="50"/>
      <tableStyleElement type="secondRowStripe" dxfId="49"/>
    </tableStyle>
    <tableStyle name="SUPPLIER BANKS-style" pivot="0" count="3" xr9:uid="{00000000-0011-0000-FFFF-FFFF07000000}">
      <tableStyleElement type="headerRow" dxfId="48"/>
      <tableStyleElement type="firstRowStripe" dxfId="47"/>
      <tableStyleElement type="secondRowStripe" dxfId="46"/>
    </tableStyle>
    <tableStyle name="LIST-style" pivot="0" count="3" xr9:uid="{00000000-0011-0000-FFFF-FFFF08000000}">
      <tableStyleElement type="headerRow" dxfId="45"/>
      <tableStyleElement type="firstRowStripe" dxfId="44"/>
      <tableStyleElement type="secondRowStripe" dxfId="43"/>
    </tableStyle>
    <tableStyle name="LIST-style 2" pivot="0" count="3" xr9:uid="{00000000-0011-0000-FFFF-FFFF09000000}">
      <tableStyleElement type="headerRow" dxfId="42"/>
      <tableStyleElement type="firstRowStripe" dxfId="41"/>
      <tableStyleElement type="secondRowStripe" dxfId="40"/>
    </tableStyle>
    <tableStyle name="LIST-style 3" pivot="0" count="3" xr9:uid="{00000000-0011-0000-FFFF-FFFF0A000000}">
      <tableStyleElement type="headerRow" dxfId="39"/>
      <tableStyleElement type="firstRowStripe" dxfId="38"/>
      <tableStyleElement type="secondRowStripe" dxfId="37"/>
    </tableStyle>
    <tableStyle name="LIST-style 4" pivot="0" count="3" xr9:uid="{00000000-0011-0000-FFFF-FFFF0B000000}">
      <tableStyleElement type="headerRow" dxfId="36"/>
      <tableStyleElement type="firstRowStripe" dxfId="35"/>
      <tableStyleElement type="secondRowStripe" dxfId="34"/>
    </tableStyle>
    <tableStyle name="LIST-style 5" pivot="0" count="3" xr9:uid="{00000000-0011-0000-FFFF-FFFF0C000000}">
      <tableStyleElement type="headerRow" dxfId="33"/>
      <tableStyleElement type="firstRowStripe" dxfId="32"/>
      <tableStyleElement type="secondRowStripe" dxfId="31"/>
    </tableStyle>
    <tableStyle name="LIST-style 6" pivot="0" count="3" xr9:uid="{00000000-0011-0000-FFFF-FFFF0D000000}">
      <tableStyleElement type="headerRow" dxfId="30"/>
      <tableStyleElement type="firstRowStripe" dxfId="29"/>
      <tableStyleElement type="secondRowStripe" dxfId="28"/>
    </tableStyle>
    <tableStyle name="LIST-style 7" pivot="0" count="3" xr9:uid="{00000000-0011-0000-FFFF-FFFF0E000000}">
      <tableStyleElement type="headerRow" dxfId="27"/>
      <tableStyleElement type="firstRowStripe" dxfId="26"/>
      <tableStyleElement type="secondRowStripe" dxfId="25"/>
    </tableStyle>
    <tableStyle name="LIST-style 8" pivot="0" count="3" xr9:uid="{00000000-0011-0000-FFFF-FFFF0F000000}">
      <tableStyleElement type="headerRow" dxfId="24"/>
      <tableStyleElement type="firstRowStripe" dxfId="23"/>
      <tableStyleElement type="secondRowStripe" dxfId="22"/>
    </tableStyle>
    <tableStyle name="LIST-style 9" pivot="0" count="3" xr9:uid="{00000000-0011-0000-FFFF-FFFF10000000}">
      <tableStyleElement type="headerRow" dxfId="21"/>
      <tableStyleElement type="firstRowStripe" dxfId="20"/>
      <tableStyleElement type="secondRowStripe" dxfId="19"/>
    </tableStyle>
    <tableStyle name="LIST-style 10" pivot="0" count="3" xr9:uid="{00000000-0011-0000-FFFF-FFFF11000000}">
      <tableStyleElement type="headerRow" dxfId="18"/>
      <tableStyleElement type="firstRowStripe" dxfId="17"/>
      <tableStyleElement type="secondRowStripe" dxfId="16"/>
    </tableStyle>
    <tableStyle name="LIST-style 11" pivot="0" count="3" xr9:uid="{00000000-0011-0000-FFFF-FFFF12000000}">
      <tableStyleElement type="headerRow" dxfId="15"/>
      <tableStyleElement type="firstRowStripe" dxfId="14"/>
      <tableStyleElement type="secondRowStripe" dxfId="13"/>
    </tableStyle>
    <tableStyle name="LIST-style 12" pivot="0" count="3" xr9:uid="{00000000-0011-0000-FFFF-FFFF13000000}">
      <tableStyleElement type="headerRow" dxfId="12"/>
      <tableStyleElement type="firstRowStripe" dxfId="11"/>
      <tableStyleElement type="secondRowStripe" dxfId="10"/>
    </tableStyle>
    <tableStyle name="EXPORTS-style" pivot="0" count="3" xr9:uid="{00000000-0011-0000-FFFF-FFFF14000000}">
      <tableStyleElement type="headerRow" dxfId="9"/>
      <tableStyleElement type="firstRowStripe" dxfId="8"/>
      <tableStyleElement type="secondRowStripe" dxfId="7"/>
    </tableStyle>
    <tableStyle name="EXPORTS-style 2" pivot="0" count="3" xr9:uid="{00000000-0011-0000-FFFF-FFFF15000000}">
      <tableStyleElement type="headerRow" dxfId="6"/>
      <tableStyleElement type="firstRowStripe" dxfId="5"/>
      <tableStyleElement type="secondRowStripe" dxfId="4"/>
    </tableStyle>
    <tableStyle name="EXPORTS-style 3" pivot="0" count="3" xr9:uid="{00000000-0011-0000-FFFF-FFFF16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G5574">
  <tableColumns count="7">
    <tableColumn id="1" xr3:uid="{00000000-0010-0000-0300-000001000000}" name="BARCODE (EAN CODE)"/>
    <tableColumn id="2" xr3:uid="{00000000-0010-0000-0300-000002000000}" name="BRAND TYPE"/>
    <tableColumn id="3" xr3:uid="{00000000-0010-0000-0300-000003000000}" name="BRAND NAME"/>
    <tableColumn id="4" xr3:uid="{00000000-0010-0000-0300-000004000000}" name="PRODUCT NAME"/>
    <tableColumn id="5" xr3:uid="{00000000-0010-0000-0300-000005000000}" name="BOTTLE SIZE"/>
    <tableColumn id="6" xr3:uid="{00000000-0010-0000-0300-000006000000}" name="PRODUCT GENDER"/>
    <tableColumn id="7" xr3:uid="{00000000-0010-0000-0300-000007000000}" name="PRODUCT TYPE"/>
  </tableColumns>
  <tableStyleInfo name="PRODUCTS DATABAS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I1:I5574">
  <tableColumns count="1">
    <tableColumn id="1" xr3:uid="{00000000-0010-0000-0400-000001000000}" name="UNIQUE KEY"/>
  </tableColumns>
  <tableStyleInfo name="PRODUCTS DATABASE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B1:B1000">
  <tableColumns count="1">
    <tableColumn id="1" xr3:uid="{00000000-0010-0000-0800-000001000000}" name="EMPLOYEE LIST"/>
  </tableColumns>
  <tableStyleInfo name="LIS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D1:D1000">
  <tableColumns count="1">
    <tableColumn id="1" xr3:uid="{00000000-0010-0000-0900-000001000000}" name="SECTOR LIST"/>
  </tableColumns>
  <tableStyleInfo name="LIST-style 2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F1:F1000">
  <tableColumns count="1">
    <tableColumn id="1" xr3:uid="{00000000-0010-0000-0A00-000001000000}" name="SALE CATEGORY"/>
  </tableColumns>
  <tableStyleInfo name="LIST-style 3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H1:H1000">
  <tableColumns count="1">
    <tableColumn id="1" xr3:uid="{00000000-0010-0000-0B00-000001000000}" name="COUNTRY LIST"/>
  </tableColumns>
  <tableStyleInfo name="LIST-style 4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J1:J1000">
  <tableColumns count="1">
    <tableColumn id="1" xr3:uid="{00000000-0010-0000-0C00-000001000000}" name="PAYMENT TERMS"/>
  </tableColumns>
  <tableStyleInfo name="LIST-style 5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L1:L1000">
  <tableColumns count="1">
    <tableColumn id="1" xr3:uid="{00000000-0010-0000-0D00-000001000000}" name="PAYMENT METHOD"/>
  </tableColumns>
  <tableStyleInfo name="LIST-style 6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N1:N1000">
  <tableColumns count="1">
    <tableColumn id="1" xr3:uid="{00000000-0010-0000-0E00-000001000000}" name="PAYMENT TYPE"/>
  </tableColumns>
  <tableStyleInfo name="LIST-style 7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P1:P1000">
  <tableColumns count="1">
    <tableColumn id="1" xr3:uid="{00000000-0010-0000-0F00-000001000000}" name="STOCK LOCATION"/>
  </tableColumns>
  <tableStyleInfo name="LIST-style 8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R1:R1000">
  <tableColumns count="1">
    <tableColumn id="1" xr3:uid="{00000000-0010-0000-1000-000001000000}" name="CURRENCY"/>
  </tableColumns>
  <tableStyleInfo name="LIST-style 9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T1:W1000">
  <tableColumns count="4">
    <tableColumn id="1" xr3:uid="{00000000-0010-0000-1100-000001000000}" name="CUSTOMER TYPES"/>
    <tableColumn id="2" xr3:uid="{00000000-0010-0000-1100-000002000000}" name="INDUSTRY"/>
    <tableColumn id="3" xr3:uid="{00000000-0010-0000-1100-000003000000}" name="CUSTOMER LOCATION"/>
    <tableColumn id="4" xr3:uid="{00000000-0010-0000-1100-000004000000}" name="CUSTOMER STATUS"/>
  </tableColumns>
  <tableStyleInfo name="LIST-style 10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Y1:AE1000">
  <tableColumns count="7">
    <tableColumn id="1" xr3:uid="{00000000-0010-0000-1200-000001000000}" name="SUPPLIER LOCATION"/>
    <tableColumn id="2" xr3:uid="{00000000-0010-0000-1200-000002000000}" name="SUPPLIER STATUS"/>
    <tableColumn id="3" xr3:uid="{00000000-0010-0000-1200-000003000000}" name="INDUSTRY"/>
    <tableColumn id="4" xr3:uid="{00000000-0010-0000-1200-000004000000}" name="EXW LIST"/>
    <tableColumn id="5" xr3:uid="{00000000-0010-0000-1200-000005000000}" name="SUPPLIER TYPE"/>
    <tableColumn id="6" xr3:uid="{00000000-0010-0000-1200-000006000000}" name="CURRENCY"/>
    <tableColumn id="7" xr3:uid="{00000000-0010-0000-1200-000007000000}" name="PURCHASE TERMS"/>
  </tableColumns>
  <tableStyleInfo name="LIST-style 11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AG1:AN1000" headerRowCount="0">
  <tableColumns count="8">
    <tableColumn id="1" xr3:uid="{00000000-0010-0000-1300-000001000000}" name="Column1"/>
    <tableColumn id="2" xr3:uid="{00000000-0010-0000-1300-000002000000}" name="Column2"/>
    <tableColumn id="3" xr3:uid="{00000000-0010-0000-1300-000003000000}" name="Column3"/>
    <tableColumn id="4" xr3:uid="{00000000-0010-0000-1300-000004000000}" name="Column4"/>
    <tableColumn id="5" xr3:uid="{00000000-0010-0000-1300-000005000000}" name="Column5"/>
    <tableColumn id="6" xr3:uid="{00000000-0010-0000-1300-000006000000}" name="Column6"/>
    <tableColumn id="7" xr3:uid="{00000000-0010-0000-1300-000007000000}" name="Column7"/>
    <tableColumn id="8" xr3:uid="{00000000-0010-0000-1300-000008000000}" name="Column8"/>
  </tableColumns>
  <tableStyleInfo name="LIST-style 1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A1:E10000">
  <tableColumns count="5">
    <tableColumn id="1" xr3:uid="{00000000-0010-0000-1400-000001000000}" name="PRODUCT NAME"/>
    <tableColumn id="2" xr3:uid="{00000000-0010-0000-1400-000002000000}" name="BRAND NAME"/>
    <tableColumn id="3" xr3:uid="{00000000-0010-0000-1400-000003000000}" name="BARCODE (EAN CODE)"/>
    <tableColumn id="4" xr3:uid="{00000000-0010-0000-1400-000004000000}" name="BOTTLE SIZE"/>
    <tableColumn id="5" xr3:uid="{00000000-0010-0000-1400-000005000000}" name="BRAND TYPE"/>
  </tableColumns>
  <tableStyleInfo name="EXPORTS-style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G1:H10000">
  <tableColumns count="2">
    <tableColumn id="1" xr3:uid="{00000000-0010-0000-1500-000001000000}" name="SUPPLIER NAME"/>
    <tableColumn id="2" xr3:uid="{00000000-0010-0000-1500-000002000000}" name="PURCHASE TERMS"/>
  </tableColumns>
  <tableStyleInfo name="EXPORTS-style 2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J1:K10000">
  <tableColumns count="2">
    <tableColumn id="1" xr3:uid="{00000000-0010-0000-1600-000001000000}" name="CUSTOMER NAME"/>
    <tableColumn id="2" xr3:uid="{00000000-0010-0000-1600-000002000000}" name="FOMO INCHARGE"/>
  </tableColumns>
  <tableStyleInfo name="EXPORTS-style 3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74EA7"/>
    <outlinePr summaryBelow="0" summaryRight="0"/>
  </sheetPr>
  <dimension ref="A1:I5574"/>
  <sheetViews>
    <sheetView showGridLines="0" tabSelected="1" workbookViewId="0">
      <pane ySplit="1" topLeftCell="A2" activePane="bottomLeft" state="frozen"/>
      <selection pane="bottomLeft" activeCell="D29" sqref="D29"/>
    </sheetView>
  </sheetViews>
  <sheetFormatPr baseColWidth="10" defaultColWidth="12.6640625" defaultRowHeight="15.75" customHeight="1"/>
  <cols>
    <col min="1" max="1" width="19.83203125" customWidth="1"/>
    <col min="2" max="2" width="15.6640625" customWidth="1"/>
    <col min="3" max="3" width="22" customWidth="1"/>
    <col min="4" max="4" width="67.6640625" customWidth="1"/>
    <col min="5" max="5" width="16.6640625" customWidth="1"/>
    <col min="6" max="6" width="16.5" customWidth="1"/>
    <col min="7" max="7" width="13.83203125" customWidth="1"/>
    <col min="8" max="9" width="19.5" hidden="1" customWidth="1"/>
  </cols>
  <sheetData>
    <row r="1" spans="1:9" ht="15.75" customHeight="1">
      <c r="A1" s="2" t="s">
        <v>204</v>
      </c>
      <c r="B1" s="1" t="s">
        <v>205</v>
      </c>
      <c r="C1" s="2" t="s">
        <v>206</v>
      </c>
      <c r="D1" s="3" t="s">
        <v>207</v>
      </c>
      <c r="E1" s="2" t="s">
        <v>208</v>
      </c>
      <c r="F1" s="1" t="s">
        <v>209</v>
      </c>
      <c r="G1" s="1" t="s">
        <v>210</v>
      </c>
      <c r="H1" s="4"/>
      <c r="I1" s="5" t="s">
        <v>16327</v>
      </c>
    </row>
    <row r="2" spans="1:9" ht="15.75" customHeight="1">
      <c r="A2" s="6" t="s">
        <v>211</v>
      </c>
      <c r="B2" s="7" t="s">
        <v>212</v>
      </c>
      <c r="C2" s="6" t="s">
        <v>213</v>
      </c>
      <c r="D2" s="8" t="s">
        <v>214</v>
      </c>
      <c r="E2" s="6" t="s">
        <v>215</v>
      </c>
      <c r="F2" s="7" t="s">
        <v>216</v>
      </c>
      <c r="G2" s="7" t="s">
        <v>217</v>
      </c>
      <c r="H2" s="4"/>
      <c r="I2" s="9" t="s">
        <v>218</v>
      </c>
    </row>
    <row r="3" spans="1:9" ht="15.75" customHeight="1">
      <c r="A3" s="6" t="s">
        <v>219</v>
      </c>
      <c r="B3" s="7" t="s">
        <v>212</v>
      </c>
      <c r="C3" s="6" t="s">
        <v>213</v>
      </c>
      <c r="D3" s="8" t="s">
        <v>220</v>
      </c>
      <c r="E3" s="6" t="s">
        <v>221</v>
      </c>
      <c r="F3" s="7" t="s">
        <v>216</v>
      </c>
      <c r="G3" s="7" t="s">
        <v>217</v>
      </c>
      <c r="H3" s="4"/>
      <c r="I3" s="9" t="s">
        <v>222</v>
      </c>
    </row>
    <row r="4" spans="1:9" ht="15.75" customHeight="1">
      <c r="A4" s="6" t="s">
        <v>223</v>
      </c>
      <c r="B4" s="7" t="s">
        <v>212</v>
      </c>
      <c r="C4" s="6" t="s">
        <v>213</v>
      </c>
      <c r="D4" s="8" t="s">
        <v>224</v>
      </c>
      <c r="E4" s="6" t="s">
        <v>221</v>
      </c>
      <c r="F4" s="7" t="s">
        <v>216</v>
      </c>
      <c r="G4" s="7" t="s">
        <v>225</v>
      </c>
      <c r="H4" s="4"/>
      <c r="I4" s="9" t="s">
        <v>226</v>
      </c>
    </row>
    <row r="5" spans="1:9" ht="15.75" customHeight="1">
      <c r="A5" s="6" t="s">
        <v>227</v>
      </c>
      <c r="B5" s="7" t="s">
        <v>212</v>
      </c>
      <c r="C5" s="6" t="s">
        <v>213</v>
      </c>
      <c r="D5" s="8" t="s">
        <v>228</v>
      </c>
      <c r="E5" s="6" t="s">
        <v>229</v>
      </c>
      <c r="F5" s="7" t="s">
        <v>216</v>
      </c>
      <c r="G5" s="7" t="s">
        <v>217</v>
      </c>
      <c r="H5" s="4"/>
      <c r="I5" s="9" t="s">
        <v>230</v>
      </c>
    </row>
    <row r="6" spans="1:9" ht="15.75" customHeight="1">
      <c r="A6" s="6" t="s">
        <v>231</v>
      </c>
      <c r="B6" s="7" t="s">
        <v>212</v>
      </c>
      <c r="C6" s="6" t="s">
        <v>213</v>
      </c>
      <c r="D6" s="8" t="s">
        <v>232</v>
      </c>
      <c r="E6" s="6" t="s">
        <v>221</v>
      </c>
      <c r="F6" s="7" t="s">
        <v>216</v>
      </c>
      <c r="G6" s="7" t="s">
        <v>217</v>
      </c>
      <c r="H6" s="4"/>
      <c r="I6" s="9" t="s">
        <v>233</v>
      </c>
    </row>
    <row r="7" spans="1:9" ht="15.75" customHeight="1">
      <c r="A7" s="6" t="s">
        <v>234</v>
      </c>
      <c r="B7" s="7" t="s">
        <v>212</v>
      </c>
      <c r="C7" s="6" t="s">
        <v>213</v>
      </c>
      <c r="D7" s="8" t="s">
        <v>235</v>
      </c>
      <c r="E7" s="6" t="s">
        <v>221</v>
      </c>
      <c r="F7" s="7" t="s">
        <v>216</v>
      </c>
      <c r="G7" s="7" t="s">
        <v>225</v>
      </c>
      <c r="H7" s="4"/>
      <c r="I7" s="9" t="s">
        <v>236</v>
      </c>
    </row>
    <row r="8" spans="1:9" ht="15.75" customHeight="1">
      <c r="A8" s="6" t="s">
        <v>237</v>
      </c>
      <c r="B8" s="7" t="s">
        <v>212</v>
      </c>
      <c r="C8" s="6" t="s">
        <v>213</v>
      </c>
      <c r="D8" s="8" t="s">
        <v>238</v>
      </c>
      <c r="E8" s="6" t="s">
        <v>215</v>
      </c>
      <c r="F8" s="7" t="s">
        <v>216</v>
      </c>
      <c r="G8" s="7" t="s">
        <v>217</v>
      </c>
      <c r="H8" s="4"/>
      <c r="I8" s="9" t="s">
        <v>239</v>
      </c>
    </row>
    <row r="9" spans="1:9" ht="15.75" customHeight="1">
      <c r="A9" s="6" t="s">
        <v>240</v>
      </c>
      <c r="B9" s="7" t="s">
        <v>212</v>
      </c>
      <c r="C9" s="6" t="s">
        <v>213</v>
      </c>
      <c r="D9" s="8" t="s">
        <v>241</v>
      </c>
      <c r="E9" s="6" t="s">
        <v>221</v>
      </c>
      <c r="F9" s="7" t="s">
        <v>216</v>
      </c>
      <c r="G9" s="7" t="s">
        <v>217</v>
      </c>
      <c r="H9" s="4"/>
      <c r="I9" s="9" t="s">
        <v>242</v>
      </c>
    </row>
    <row r="10" spans="1:9" ht="15.75" customHeight="1">
      <c r="A10" s="6" t="s">
        <v>243</v>
      </c>
      <c r="B10" s="7" t="s">
        <v>212</v>
      </c>
      <c r="C10" s="6" t="s">
        <v>213</v>
      </c>
      <c r="D10" s="8" t="s">
        <v>244</v>
      </c>
      <c r="E10" s="6" t="s">
        <v>221</v>
      </c>
      <c r="F10" s="7" t="s">
        <v>216</v>
      </c>
      <c r="G10" s="7" t="s">
        <v>225</v>
      </c>
      <c r="H10" s="4"/>
      <c r="I10" s="9" t="s">
        <v>245</v>
      </c>
    </row>
    <row r="11" spans="1:9" ht="15.75" customHeight="1">
      <c r="A11" s="6" t="s">
        <v>246</v>
      </c>
      <c r="B11" s="7" t="s">
        <v>212</v>
      </c>
      <c r="C11" s="6" t="s">
        <v>213</v>
      </c>
      <c r="D11" s="8" t="s">
        <v>247</v>
      </c>
      <c r="E11" s="6" t="s">
        <v>215</v>
      </c>
      <c r="F11" s="7" t="s">
        <v>216</v>
      </c>
      <c r="G11" s="7" t="s">
        <v>217</v>
      </c>
      <c r="H11" s="4"/>
      <c r="I11" s="9" t="s">
        <v>248</v>
      </c>
    </row>
    <row r="12" spans="1:9" ht="15.75" customHeight="1">
      <c r="A12" s="6" t="s">
        <v>249</v>
      </c>
      <c r="B12" s="7" t="s">
        <v>212</v>
      </c>
      <c r="C12" s="6" t="s">
        <v>213</v>
      </c>
      <c r="D12" s="8" t="s">
        <v>250</v>
      </c>
      <c r="E12" s="6" t="s">
        <v>215</v>
      </c>
      <c r="F12" s="7" t="s">
        <v>216</v>
      </c>
      <c r="G12" s="7" t="s">
        <v>217</v>
      </c>
      <c r="H12" s="4"/>
      <c r="I12" s="9" t="s">
        <v>251</v>
      </c>
    </row>
    <row r="13" spans="1:9" ht="15.75" customHeight="1">
      <c r="A13" s="6" t="s">
        <v>252</v>
      </c>
      <c r="B13" s="7" t="s">
        <v>212</v>
      </c>
      <c r="C13" s="6" t="s">
        <v>213</v>
      </c>
      <c r="D13" s="8" t="s">
        <v>253</v>
      </c>
      <c r="E13" s="6" t="s">
        <v>221</v>
      </c>
      <c r="F13" s="7" t="s">
        <v>216</v>
      </c>
      <c r="G13" s="7" t="s">
        <v>217</v>
      </c>
      <c r="H13" s="4"/>
      <c r="I13" s="9" t="s">
        <v>254</v>
      </c>
    </row>
    <row r="14" spans="1:9" ht="15.75" customHeight="1">
      <c r="A14" s="6" t="s">
        <v>255</v>
      </c>
      <c r="B14" s="7" t="s">
        <v>212</v>
      </c>
      <c r="C14" s="6" t="s">
        <v>213</v>
      </c>
      <c r="D14" s="8" t="s">
        <v>256</v>
      </c>
      <c r="E14" s="6" t="s">
        <v>221</v>
      </c>
      <c r="F14" s="7" t="s">
        <v>216</v>
      </c>
      <c r="G14" s="7" t="s">
        <v>225</v>
      </c>
      <c r="H14" s="4"/>
      <c r="I14" s="9" t="s">
        <v>257</v>
      </c>
    </row>
    <row r="15" spans="1:9" ht="15.75" customHeight="1">
      <c r="A15" s="6" t="s">
        <v>258</v>
      </c>
      <c r="B15" s="7" t="s">
        <v>212</v>
      </c>
      <c r="C15" s="6" t="s">
        <v>213</v>
      </c>
      <c r="D15" s="8" t="s">
        <v>259</v>
      </c>
      <c r="E15" s="6" t="s">
        <v>215</v>
      </c>
      <c r="F15" s="7" t="s">
        <v>216</v>
      </c>
      <c r="G15" s="7" t="s">
        <v>217</v>
      </c>
      <c r="H15" s="4"/>
      <c r="I15" s="9" t="s">
        <v>260</v>
      </c>
    </row>
    <row r="16" spans="1:9" ht="15.75" customHeight="1">
      <c r="A16" s="6" t="s">
        <v>261</v>
      </c>
      <c r="B16" s="7" t="s">
        <v>212</v>
      </c>
      <c r="C16" s="6" t="s">
        <v>213</v>
      </c>
      <c r="D16" s="8" t="s">
        <v>262</v>
      </c>
      <c r="E16" s="6" t="s">
        <v>221</v>
      </c>
      <c r="F16" s="7" t="s">
        <v>216</v>
      </c>
      <c r="G16" s="7" t="s">
        <v>217</v>
      </c>
      <c r="H16" s="4"/>
      <c r="I16" s="9" t="s">
        <v>263</v>
      </c>
    </row>
    <row r="17" spans="1:9" ht="15.75" customHeight="1">
      <c r="A17" s="6" t="s">
        <v>264</v>
      </c>
      <c r="B17" s="7" t="s">
        <v>212</v>
      </c>
      <c r="C17" s="6" t="s">
        <v>213</v>
      </c>
      <c r="D17" s="8" t="s">
        <v>265</v>
      </c>
      <c r="E17" s="6" t="s">
        <v>221</v>
      </c>
      <c r="F17" s="7" t="s">
        <v>216</v>
      </c>
      <c r="G17" s="7" t="s">
        <v>225</v>
      </c>
      <c r="H17" s="4"/>
      <c r="I17" s="9" t="s">
        <v>266</v>
      </c>
    </row>
    <row r="18" spans="1:9" ht="15.75" customHeight="1">
      <c r="A18" s="6" t="s">
        <v>267</v>
      </c>
      <c r="B18" s="7" t="s">
        <v>212</v>
      </c>
      <c r="C18" s="6" t="s">
        <v>213</v>
      </c>
      <c r="D18" s="8" t="s">
        <v>268</v>
      </c>
      <c r="E18" s="6" t="s">
        <v>221</v>
      </c>
      <c r="F18" s="7" t="s">
        <v>216</v>
      </c>
      <c r="G18" s="7" t="s">
        <v>217</v>
      </c>
      <c r="H18" s="4"/>
      <c r="I18" s="9" t="s">
        <v>269</v>
      </c>
    </row>
    <row r="19" spans="1:9" ht="15.75" customHeight="1">
      <c r="A19" s="6" t="s">
        <v>270</v>
      </c>
      <c r="B19" s="7" t="s">
        <v>212</v>
      </c>
      <c r="C19" s="6" t="s">
        <v>213</v>
      </c>
      <c r="D19" s="8" t="s">
        <v>271</v>
      </c>
      <c r="E19" s="6" t="s">
        <v>221</v>
      </c>
      <c r="F19" s="7" t="s">
        <v>216</v>
      </c>
      <c r="G19" s="7" t="s">
        <v>225</v>
      </c>
      <c r="H19" s="4"/>
      <c r="I19" s="9" t="s">
        <v>272</v>
      </c>
    </row>
    <row r="20" spans="1:9" ht="15.75" customHeight="1">
      <c r="A20" s="6" t="s">
        <v>273</v>
      </c>
      <c r="B20" s="7" t="s">
        <v>212</v>
      </c>
      <c r="C20" s="6" t="s">
        <v>213</v>
      </c>
      <c r="D20" s="8" t="s">
        <v>274</v>
      </c>
      <c r="E20" s="6" t="s">
        <v>215</v>
      </c>
      <c r="F20" s="7" t="s">
        <v>216</v>
      </c>
      <c r="G20" s="7" t="s">
        <v>217</v>
      </c>
      <c r="H20" s="4"/>
      <c r="I20" s="9" t="s">
        <v>275</v>
      </c>
    </row>
    <row r="21" spans="1:9" ht="15.75" customHeight="1">
      <c r="A21" s="6" t="s">
        <v>276</v>
      </c>
      <c r="B21" s="7" t="s">
        <v>212</v>
      </c>
      <c r="C21" s="6" t="s">
        <v>213</v>
      </c>
      <c r="D21" s="8" t="s">
        <v>277</v>
      </c>
      <c r="E21" s="6" t="s">
        <v>221</v>
      </c>
      <c r="F21" s="7" t="s">
        <v>216</v>
      </c>
      <c r="G21" s="7" t="s">
        <v>217</v>
      </c>
      <c r="H21" s="4"/>
      <c r="I21" s="9" t="s">
        <v>278</v>
      </c>
    </row>
    <row r="22" spans="1:9" ht="15.75" customHeight="1">
      <c r="A22" s="6" t="s">
        <v>279</v>
      </c>
      <c r="B22" s="7" t="s">
        <v>212</v>
      </c>
      <c r="C22" s="6" t="s">
        <v>213</v>
      </c>
      <c r="D22" s="8" t="s">
        <v>280</v>
      </c>
      <c r="E22" s="6" t="s">
        <v>221</v>
      </c>
      <c r="F22" s="7" t="s">
        <v>216</v>
      </c>
      <c r="G22" s="7" t="s">
        <v>225</v>
      </c>
      <c r="H22" s="4"/>
      <c r="I22" s="9" t="s">
        <v>281</v>
      </c>
    </row>
    <row r="23" spans="1:9" ht="15.75" customHeight="1">
      <c r="A23" s="6" t="s">
        <v>282</v>
      </c>
      <c r="B23" s="7" t="s">
        <v>212</v>
      </c>
      <c r="C23" s="6" t="s">
        <v>213</v>
      </c>
      <c r="D23" s="8" t="s">
        <v>283</v>
      </c>
      <c r="E23" s="6" t="s">
        <v>229</v>
      </c>
      <c r="F23" s="7" t="s">
        <v>216</v>
      </c>
      <c r="G23" s="7" t="s">
        <v>217</v>
      </c>
      <c r="H23" s="4"/>
      <c r="I23" s="9" t="s">
        <v>284</v>
      </c>
    </row>
    <row r="24" spans="1:9" ht="15.75" customHeight="1">
      <c r="A24" s="6" t="s">
        <v>285</v>
      </c>
      <c r="B24" s="7" t="s">
        <v>212</v>
      </c>
      <c r="C24" s="6" t="s">
        <v>213</v>
      </c>
      <c r="D24" s="8" t="s">
        <v>286</v>
      </c>
      <c r="E24" s="6" t="s">
        <v>215</v>
      </c>
      <c r="F24" s="7" t="s">
        <v>216</v>
      </c>
      <c r="G24" s="7" t="s">
        <v>217</v>
      </c>
      <c r="H24" s="4"/>
      <c r="I24" s="9" t="s">
        <v>287</v>
      </c>
    </row>
    <row r="25" spans="1:9" ht="15.75" customHeight="1">
      <c r="A25" s="6" t="s">
        <v>288</v>
      </c>
      <c r="B25" s="7" t="s">
        <v>212</v>
      </c>
      <c r="C25" s="6" t="s">
        <v>213</v>
      </c>
      <c r="D25" s="8" t="s">
        <v>289</v>
      </c>
      <c r="E25" s="6" t="s">
        <v>221</v>
      </c>
      <c r="F25" s="7" t="s">
        <v>216</v>
      </c>
      <c r="G25" s="7" t="s">
        <v>217</v>
      </c>
      <c r="H25" s="4"/>
      <c r="I25" s="9" t="s">
        <v>290</v>
      </c>
    </row>
    <row r="26" spans="1:9" ht="15.75" customHeight="1">
      <c r="A26" s="6" t="s">
        <v>291</v>
      </c>
      <c r="B26" s="7" t="s">
        <v>212</v>
      </c>
      <c r="C26" s="6" t="s">
        <v>213</v>
      </c>
      <c r="D26" s="8" t="s">
        <v>292</v>
      </c>
      <c r="E26" s="6" t="s">
        <v>221</v>
      </c>
      <c r="F26" s="7" t="s">
        <v>216</v>
      </c>
      <c r="G26" s="7" t="s">
        <v>225</v>
      </c>
      <c r="H26" s="4"/>
      <c r="I26" s="9" t="s">
        <v>293</v>
      </c>
    </row>
    <row r="27" spans="1:9" ht="15.75" customHeight="1">
      <c r="A27" s="6" t="s">
        <v>294</v>
      </c>
      <c r="B27" s="7" t="s">
        <v>212</v>
      </c>
      <c r="C27" s="6" t="s">
        <v>213</v>
      </c>
      <c r="D27" s="8" t="s">
        <v>295</v>
      </c>
      <c r="E27" s="6" t="s">
        <v>229</v>
      </c>
      <c r="F27" s="7" t="s">
        <v>216</v>
      </c>
      <c r="G27" s="7" t="s">
        <v>217</v>
      </c>
      <c r="H27" s="4"/>
      <c r="I27" s="9" t="s">
        <v>296</v>
      </c>
    </row>
    <row r="28" spans="1:9" ht="15.75" customHeight="1">
      <c r="A28" s="6" t="s">
        <v>297</v>
      </c>
      <c r="B28" s="7" t="s">
        <v>212</v>
      </c>
      <c r="C28" s="6" t="s">
        <v>213</v>
      </c>
      <c r="D28" s="8" t="s">
        <v>298</v>
      </c>
      <c r="E28" s="6" t="s">
        <v>215</v>
      </c>
      <c r="F28" s="7" t="s">
        <v>216</v>
      </c>
      <c r="G28" s="7" t="s">
        <v>217</v>
      </c>
      <c r="H28" s="4"/>
      <c r="I28" s="9" t="s">
        <v>299</v>
      </c>
    </row>
    <row r="29" spans="1:9" ht="15.75" customHeight="1">
      <c r="A29" s="6" t="s">
        <v>300</v>
      </c>
      <c r="B29" s="7" t="s">
        <v>212</v>
      </c>
      <c r="C29" s="6" t="s">
        <v>213</v>
      </c>
      <c r="D29" s="8" t="s">
        <v>301</v>
      </c>
      <c r="E29" s="6" t="s">
        <v>221</v>
      </c>
      <c r="F29" s="7" t="s">
        <v>216</v>
      </c>
      <c r="G29" s="7" t="s">
        <v>217</v>
      </c>
      <c r="H29" s="4"/>
      <c r="I29" s="9" t="s">
        <v>302</v>
      </c>
    </row>
    <row r="30" spans="1:9" ht="15.75" customHeight="1">
      <c r="A30" s="6" t="s">
        <v>303</v>
      </c>
      <c r="B30" s="7" t="s">
        <v>212</v>
      </c>
      <c r="C30" s="6" t="s">
        <v>213</v>
      </c>
      <c r="D30" s="8" t="s">
        <v>304</v>
      </c>
      <c r="E30" s="6" t="s">
        <v>221</v>
      </c>
      <c r="F30" s="7" t="s">
        <v>216</v>
      </c>
      <c r="G30" s="7" t="s">
        <v>225</v>
      </c>
      <c r="H30" s="4"/>
      <c r="I30" s="9" t="s">
        <v>305</v>
      </c>
    </row>
    <row r="31" spans="1:9" ht="15.75" customHeight="1">
      <c r="A31" s="6" t="s">
        <v>306</v>
      </c>
      <c r="B31" s="7" t="s">
        <v>212</v>
      </c>
      <c r="C31" s="6" t="s">
        <v>213</v>
      </c>
      <c r="D31" s="8" t="s">
        <v>307</v>
      </c>
      <c r="E31" s="6" t="s">
        <v>229</v>
      </c>
      <c r="F31" s="7" t="s">
        <v>216</v>
      </c>
      <c r="G31" s="7" t="s">
        <v>217</v>
      </c>
      <c r="H31" s="4"/>
      <c r="I31" s="9" t="s">
        <v>308</v>
      </c>
    </row>
    <row r="32" spans="1:9" ht="15.75" customHeight="1">
      <c r="A32" s="6" t="s">
        <v>309</v>
      </c>
      <c r="B32" s="7" t="s">
        <v>212</v>
      </c>
      <c r="C32" s="6" t="s">
        <v>213</v>
      </c>
      <c r="D32" s="8" t="s">
        <v>310</v>
      </c>
      <c r="E32" s="6" t="s">
        <v>215</v>
      </c>
      <c r="F32" s="7" t="s">
        <v>216</v>
      </c>
      <c r="G32" s="7" t="s">
        <v>217</v>
      </c>
      <c r="H32" s="4"/>
      <c r="I32" s="9" t="s">
        <v>311</v>
      </c>
    </row>
    <row r="33" spans="1:9" ht="15.75" customHeight="1">
      <c r="A33" s="6" t="s">
        <v>312</v>
      </c>
      <c r="B33" s="7" t="s">
        <v>212</v>
      </c>
      <c r="C33" s="6" t="s">
        <v>213</v>
      </c>
      <c r="D33" s="8" t="s">
        <v>313</v>
      </c>
      <c r="E33" s="6" t="s">
        <v>221</v>
      </c>
      <c r="F33" s="7" t="s">
        <v>216</v>
      </c>
      <c r="G33" s="7" t="s">
        <v>217</v>
      </c>
      <c r="H33" s="4"/>
      <c r="I33" s="9" t="s">
        <v>314</v>
      </c>
    </row>
    <row r="34" spans="1:9" ht="15.75" customHeight="1">
      <c r="A34" s="6" t="s">
        <v>315</v>
      </c>
      <c r="B34" s="7" t="s">
        <v>212</v>
      </c>
      <c r="C34" s="6" t="s">
        <v>213</v>
      </c>
      <c r="D34" s="8" t="s">
        <v>316</v>
      </c>
      <c r="E34" s="6" t="s">
        <v>221</v>
      </c>
      <c r="F34" s="7" t="s">
        <v>216</v>
      </c>
      <c r="G34" s="7" t="s">
        <v>225</v>
      </c>
      <c r="H34" s="4"/>
      <c r="I34" s="9" t="s">
        <v>317</v>
      </c>
    </row>
    <row r="35" spans="1:9" ht="15.75" customHeight="1">
      <c r="A35" s="6" t="s">
        <v>318</v>
      </c>
      <c r="B35" s="7" t="s">
        <v>212</v>
      </c>
      <c r="C35" s="6" t="s">
        <v>213</v>
      </c>
      <c r="D35" s="8" t="s">
        <v>319</v>
      </c>
      <c r="E35" s="6" t="s">
        <v>229</v>
      </c>
      <c r="F35" s="7" t="s">
        <v>216</v>
      </c>
      <c r="G35" s="7" t="s">
        <v>217</v>
      </c>
      <c r="H35" s="4"/>
      <c r="I35" s="9" t="s">
        <v>320</v>
      </c>
    </row>
    <row r="36" spans="1:9" ht="15.75" customHeight="1">
      <c r="A36" s="6" t="s">
        <v>321</v>
      </c>
      <c r="B36" s="7" t="s">
        <v>212</v>
      </c>
      <c r="C36" s="6" t="s">
        <v>213</v>
      </c>
      <c r="D36" s="8" t="s">
        <v>322</v>
      </c>
      <c r="E36" s="6" t="s">
        <v>215</v>
      </c>
      <c r="F36" s="7" t="s">
        <v>216</v>
      </c>
      <c r="G36" s="7" t="s">
        <v>217</v>
      </c>
      <c r="H36" s="4"/>
      <c r="I36" s="9" t="s">
        <v>323</v>
      </c>
    </row>
    <row r="37" spans="1:9" ht="15.75" customHeight="1">
      <c r="A37" s="6" t="s">
        <v>324</v>
      </c>
      <c r="B37" s="7" t="s">
        <v>212</v>
      </c>
      <c r="C37" s="6" t="s">
        <v>213</v>
      </c>
      <c r="D37" s="8" t="s">
        <v>325</v>
      </c>
      <c r="E37" s="6" t="s">
        <v>221</v>
      </c>
      <c r="F37" s="7" t="s">
        <v>216</v>
      </c>
      <c r="G37" s="7" t="s">
        <v>217</v>
      </c>
      <c r="H37" s="4"/>
      <c r="I37" s="9" t="s">
        <v>326</v>
      </c>
    </row>
    <row r="38" spans="1:9" ht="15.75" customHeight="1">
      <c r="A38" s="6" t="s">
        <v>327</v>
      </c>
      <c r="B38" s="7" t="s">
        <v>212</v>
      </c>
      <c r="C38" s="6" t="s">
        <v>213</v>
      </c>
      <c r="D38" s="8" t="s">
        <v>328</v>
      </c>
      <c r="E38" s="6" t="s">
        <v>221</v>
      </c>
      <c r="F38" s="7" t="s">
        <v>216</v>
      </c>
      <c r="G38" s="7" t="s">
        <v>225</v>
      </c>
      <c r="H38" s="4"/>
      <c r="I38" s="9" t="s">
        <v>329</v>
      </c>
    </row>
    <row r="39" spans="1:9" ht="15.75" customHeight="1">
      <c r="A39" s="6" t="s">
        <v>330</v>
      </c>
      <c r="B39" s="7" t="s">
        <v>212</v>
      </c>
      <c r="C39" s="6" t="s">
        <v>213</v>
      </c>
      <c r="D39" s="8" t="s">
        <v>331</v>
      </c>
      <c r="E39" s="6" t="s">
        <v>215</v>
      </c>
      <c r="F39" s="7" t="s">
        <v>216</v>
      </c>
      <c r="G39" s="7" t="s">
        <v>217</v>
      </c>
      <c r="H39" s="4"/>
      <c r="I39" s="9" t="s">
        <v>332</v>
      </c>
    </row>
    <row r="40" spans="1:9" ht="15.75" customHeight="1">
      <c r="A40" s="6" t="s">
        <v>333</v>
      </c>
      <c r="B40" s="7" t="s">
        <v>212</v>
      </c>
      <c r="C40" s="6" t="s">
        <v>213</v>
      </c>
      <c r="D40" s="8" t="s">
        <v>334</v>
      </c>
      <c r="E40" s="6" t="s">
        <v>221</v>
      </c>
      <c r="F40" s="7" t="s">
        <v>216</v>
      </c>
      <c r="G40" s="7" t="s">
        <v>217</v>
      </c>
      <c r="H40" s="4"/>
      <c r="I40" s="9" t="s">
        <v>335</v>
      </c>
    </row>
    <row r="41" spans="1:9" ht="15.75" customHeight="1">
      <c r="A41" s="6" t="s">
        <v>336</v>
      </c>
      <c r="B41" s="7" t="s">
        <v>212</v>
      </c>
      <c r="C41" s="6" t="s">
        <v>213</v>
      </c>
      <c r="D41" s="8" t="s">
        <v>337</v>
      </c>
      <c r="E41" s="6" t="s">
        <v>221</v>
      </c>
      <c r="F41" s="7" t="s">
        <v>216</v>
      </c>
      <c r="G41" s="7" t="s">
        <v>225</v>
      </c>
      <c r="H41" s="4"/>
      <c r="I41" s="9" t="s">
        <v>338</v>
      </c>
    </row>
    <row r="42" spans="1:9" ht="15.75" customHeight="1">
      <c r="A42" s="6" t="s">
        <v>339</v>
      </c>
      <c r="B42" s="7" t="s">
        <v>212</v>
      </c>
      <c r="C42" s="6" t="s">
        <v>213</v>
      </c>
      <c r="D42" s="8" t="s">
        <v>340</v>
      </c>
      <c r="E42" s="6" t="s">
        <v>229</v>
      </c>
      <c r="F42" s="7" t="s">
        <v>216</v>
      </c>
      <c r="G42" s="7" t="s">
        <v>217</v>
      </c>
      <c r="H42" s="4"/>
      <c r="I42" s="9" t="s">
        <v>341</v>
      </c>
    </row>
    <row r="43" spans="1:9" ht="15.75" customHeight="1">
      <c r="A43" s="6" t="s">
        <v>342</v>
      </c>
      <c r="B43" s="7" t="s">
        <v>212</v>
      </c>
      <c r="C43" s="6" t="s">
        <v>213</v>
      </c>
      <c r="D43" s="8" t="s">
        <v>343</v>
      </c>
      <c r="E43" s="6" t="s">
        <v>215</v>
      </c>
      <c r="F43" s="7" t="s">
        <v>216</v>
      </c>
      <c r="G43" s="7" t="s">
        <v>217</v>
      </c>
      <c r="H43" s="4"/>
      <c r="I43" s="9" t="s">
        <v>344</v>
      </c>
    </row>
    <row r="44" spans="1:9" ht="15.75" customHeight="1">
      <c r="A44" s="6" t="s">
        <v>345</v>
      </c>
      <c r="B44" s="7" t="s">
        <v>212</v>
      </c>
      <c r="C44" s="6" t="s">
        <v>213</v>
      </c>
      <c r="D44" s="8" t="s">
        <v>346</v>
      </c>
      <c r="E44" s="6" t="s">
        <v>221</v>
      </c>
      <c r="F44" s="7" t="s">
        <v>216</v>
      </c>
      <c r="G44" s="7" t="s">
        <v>217</v>
      </c>
      <c r="H44" s="4"/>
      <c r="I44" s="9" t="s">
        <v>347</v>
      </c>
    </row>
    <row r="45" spans="1:9" ht="15.75" customHeight="1">
      <c r="A45" s="6" t="s">
        <v>348</v>
      </c>
      <c r="B45" s="7" t="s">
        <v>212</v>
      </c>
      <c r="C45" s="6" t="s">
        <v>213</v>
      </c>
      <c r="D45" s="8" t="s">
        <v>349</v>
      </c>
      <c r="E45" s="6" t="s">
        <v>221</v>
      </c>
      <c r="F45" s="7" t="s">
        <v>216</v>
      </c>
      <c r="G45" s="7" t="s">
        <v>225</v>
      </c>
      <c r="H45" s="4"/>
      <c r="I45" s="9" t="s">
        <v>350</v>
      </c>
    </row>
    <row r="46" spans="1:9" ht="15.75" customHeight="1">
      <c r="A46" s="6" t="s">
        <v>351</v>
      </c>
      <c r="B46" s="7" t="s">
        <v>212</v>
      </c>
      <c r="C46" s="6" t="s">
        <v>213</v>
      </c>
      <c r="D46" s="8" t="s">
        <v>352</v>
      </c>
      <c r="E46" s="6" t="s">
        <v>229</v>
      </c>
      <c r="F46" s="7" t="s">
        <v>216</v>
      </c>
      <c r="G46" s="7" t="s">
        <v>217</v>
      </c>
      <c r="H46" s="4"/>
      <c r="I46" s="9" t="s">
        <v>353</v>
      </c>
    </row>
    <row r="47" spans="1:9" ht="15.75" customHeight="1">
      <c r="A47" s="6" t="s">
        <v>354</v>
      </c>
      <c r="B47" s="7" t="s">
        <v>212</v>
      </c>
      <c r="C47" s="6" t="s">
        <v>213</v>
      </c>
      <c r="D47" s="8" t="s">
        <v>355</v>
      </c>
      <c r="E47" s="6" t="s">
        <v>215</v>
      </c>
      <c r="F47" s="7" t="s">
        <v>216</v>
      </c>
      <c r="G47" s="7" t="s">
        <v>217</v>
      </c>
      <c r="H47" s="4"/>
      <c r="I47" s="9" t="s">
        <v>356</v>
      </c>
    </row>
    <row r="48" spans="1:9" ht="15.75" customHeight="1">
      <c r="A48" s="6" t="s">
        <v>357</v>
      </c>
      <c r="B48" s="7" t="s">
        <v>212</v>
      </c>
      <c r="C48" s="6" t="s">
        <v>213</v>
      </c>
      <c r="D48" s="8" t="s">
        <v>358</v>
      </c>
      <c r="E48" s="6" t="s">
        <v>221</v>
      </c>
      <c r="F48" s="7" t="s">
        <v>216</v>
      </c>
      <c r="G48" s="7" t="s">
        <v>217</v>
      </c>
      <c r="H48" s="4"/>
      <c r="I48" s="9" t="s">
        <v>359</v>
      </c>
    </row>
    <row r="49" spans="1:9" ht="15.75" customHeight="1">
      <c r="A49" s="6" t="s">
        <v>360</v>
      </c>
      <c r="B49" s="7" t="s">
        <v>212</v>
      </c>
      <c r="C49" s="6" t="s">
        <v>213</v>
      </c>
      <c r="D49" s="8" t="s">
        <v>361</v>
      </c>
      <c r="E49" s="6" t="s">
        <v>221</v>
      </c>
      <c r="F49" s="7" t="s">
        <v>216</v>
      </c>
      <c r="G49" s="7" t="s">
        <v>225</v>
      </c>
      <c r="H49" s="4"/>
      <c r="I49" s="9" t="s">
        <v>362</v>
      </c>
    </row>
    <row r="50" spans="1:9" ht="15.75" customHeight="1">
      <c r="A50" s="6" t="s">
        <v>363</v>
      </c>
      <c r="B50" s="7" t="s">
        <v>364</v>
      </c>
      <c r="C50" s="6" t="s">
        <v>365</v>
      </c>
      <c r="D50" s="8" t="s">
        <v>366</v>
      </c>
      <c r="E50" s="6"/>
      <c r="F50" s="7" t="s">
        <v>367</v>
      </c>
      <c r="G50" s="7" t="s">
        <v>368</v>
      </c>
      <c r="H50" s="4"/>
      <c r="I50" s="9" t="s">
        <v>369</v>
      </c>
    </row>
    <row r="51" spans="1:9" ht="15.75" customHeight="1">
      <c r="A51" s="6" t="s">
        <v>370</v>
      </c>
      <c r="B51" s="7" t="s">
        <v>212</v>
      </c>
      <c r="C51" s="6" t="s">
        <v>371</v>
      </c>
      <c r="D51" s="8" t="s">
        <v>372</v>
      </c>
      <c r="E51" s="6" t="s">
        <v>373</v>
      </c>
      <c r="F51" s="7" t="s">
        <v>216</v>
      </c>
      <c r="G51" s="7" t="s">
        <v>374</v>
      </c>
      <c r="H51" s="4"/>
      <c r="I51" s="9" t="s">
        <v>375</v>
      </c>
    </row>
    <row r="52" spans="1:9" ht="15.75" customHeight="1">
      <c r="A52" s="6" t="s">
        <v>376</v>
      </c>
      <c r="B52" s="7" t="s">
        <v>212</v>
      </c>
      <c r="C52" s="6" t="s">
        <v>371</v>
      </c>
      <c r="D52" s="8" t="s">
        <v>377</v>
      </c>
      <c r="E52" s="6" t="s">
        <v>378</v>
      </c>
      <c r="F52" s="7" t="s">
        <v>216</v>
      </c>
      <c r="G52" s="7" t="s">
        <v>379</v>
      </c>
      <c r="H52" s="4"/>
      <c r="I52" s="9" t="s">
        <v>380</v>
      </c>
    </row>
    <row r="53" spans="1:9" ht="15.75" customHeight="1">
      <c r="A53" s="6" t="s">
        <v>381</v>
      </c>
      <c r="B53" s="7" t="s">
        <v>212</v>
      </c>
      <c r="C53" s="6" t="s">
        <v>371</v>
      </c>
      <c r="D53" s="8" t="s">
        <v>382</v>
      </c>
      <c r="E53" s="6" t="s">
        <v>378</v>
      </c>
      <c r="F53" s="7" t="s">
        <v>367</v>
      </c>
      <c r="G53" s="7" t="s">
        <v>217</v>
      </c>
      <c r="H53" s="4"/>
      <c r="I53" s="9" t="s">
        <v>383</v>
      </c>
    </row>
    <row r="54" spans="1:9" ht="15.75" customHeight="1">
      <c r="A54" s="6" t="s">
        <v>384</v>
      </c>
      <c r="B54" s="7" t="s">
        <v>212</v>
      </c>
      <c r="C54" s="6" t="s">
        <v>371</v>
      </c>
      <c r="D54" s="8" t="s">
        <v>385</v>
      </c>
      <c r="E54" s="6" t="s">
        <v>229</v>
      </c>
      <c r="F54" s="7" t="s">
        <v>367</v>
      </c>
      <c r="G54" s="7" t="s">
        <v>217</v>
      </c>
      <c r="H54" s="4"/>
      <c r="I54" s="9" t="s">
        <v>386</v>
      </c>
    </row>
    <row r="55" spans="1:9" ht="15.75" customHeight="1">
      <c r="A55" s="6" t="s">
        <v>387</v>
      </c>
      <c r="B55" s="7" t="s">
        <v>212</v>
      </c>
      <c r="C55" s="6" t="s">
        <v>371</v>
      </c>
      <c r="D55" s="8" t="s">
        <v>388</v>
      </c>
      <c r="E55" s="6" t="s">
        <v>373</v>
      </c>
      <c r="F55" s="7" t="s">
        <v>367</v>
      </c>
      <c r="G55" s="7" t="s">
        <v>217</v>
      </c>
      <c r="H55" s="4"/>
      <c r="I55" s="9" t="s">
        <v>389</v>
      </c>
    </row>
    <row r="56" spans="1:9" ht="15.75" customHeight="1">
      <c r="A56" s="6" t="s">
        <v>390</v>
      </c>
      <c r="B56" s="7" t="s">
        <v>212</v>
      </c>
      <c r="C56" s="6" t="s">
        <v>371</v>
      </c>
      <c r="D56" s="8" t="s">
        <v>391</v>
      </c>
      <c r="E56" s="6" t="s">
        <v>229</v>
      </c>
      <c r="F56" s="7" t="s">
        <v>216</v>
      </c>
      <c r="G56" s="7" t="s">
        <v>379</v>
      </c>
      <c r="H56" s="4"/>
      <c r="I56" s="9" t="s">
        <v>392</v>
      </c>
    </row>
    <row r="57" spans="1:9" ht="15.75" customHeight="1">
      <c r="A57" s="6" t="s">
        <v>393</v>
      </c>
      <c r="B57" s="7" t="s">
        <v>212</v>
      </c>
      <c r="C57" s="6" t="s">
        <v>371</v>
      </c>
      <c r="D57" s="8" t="s">
        <v>394</v>
      </c>
      <c r="E57" s="6" t="s">
        <v>395</v>
      </c>
      <c r="F57" s="7" t="s">
        <v>367</v>
      </c>
      <c r="G57" s="7" t="s">
        <v>379</v>
      </c>
      <c r="H57" s="4"/>
      <c r="I57" s="9" t="s">
        <v>396</v>
      </c>
    </row>
    <row r="58" spans="1:9" ht="15.75" customHeight="1">
      <c r="A58" s="6" t="s">
        <v>397</v>
      </c>
      <c r="B58" s="7" t="s">
        <v>212</v>
      </c>
      <c r="C58" s="6" t="s">
        <v>371</v>
      </c>
      <c r="D58" s="8" t="s">
        <v>398</v>
      </c>
      <c r="E58" s="6" t="s">
        <v>215</v>
      </c>
      <c r="F58" s="7" t="s">
        <v>216</v>
      </c>
      <c r="G58" s="7" t="s">
        <v>379</v>
      </c>
      <c r="H58" s="4"/>
      <c r="I58" s="9" t="s">
        <v>399</v>
      </c>
    </row>
    <row r="59" spans="1:9" ht="15.75" customHeight="1">
      <c r="A59" s="6" t="s">
        <v>400</v>
      </c>
      <c r="B59" s="7" t="s">
        <v>212</v>
      </c>
      <c r="C59" s="6" t="s">
        <v>371</v>
      </c>
      <c r="D59" s="8" t="s">
        <v>401</v>
      </c>
      <c r="E59" s="6" t="s">
        <v>378</v>
      </c>
      <c r="F59" s="7" t="s">
        <v>216</v>
      </c>
      <c r="G59" s="7" t="s">
        <v>379</v>
      </c>
      <c r="H59" s="4"/>
      <c r="I59" s="9" t="s">
        <v>402</v>
      </c>
    </row>
    <row r="60" spans="1:9" ht="15.75" customHeight="1">
      <c r="A60" s="6" t="s">
        <v>403</v>
      </c>
      <c r="B60" s="7" t="s">
        <v>212</v>
      </c>
      <c r="C60" s="6" t="s">
        <v>371</v>
      </c>
      <c r="D60" s="8" t="s">
        <v>404</v>
      </c>
      <c r="E60" s="6" t="s">
        <v>378</v>
      </c>
      <c r="F60" s="7" t="s">
        <v>367</v>
      </c>
      <c r="G60" s="7" t="s">
        <v>217</v>
      </c>
      <c r="H60" s="4"/>
      <c r="I60" s="9" t="s">
        <v>405</v>
      </c>
    </row>
    <row r="61" spans="1:9" ht="15.75" customHeight="1">
      <c r="A61" s="6" t="s">
        <v>406</v>
      </c>
      <c r="B61" s="7" t="s">
        <v>212</v>
      </c>
      <c r="C61" s="6" t="s">
        <v>371</v>
      </c>
      <c r="D61" s="8" t="s">
        <v>407</v>
      </c>
      <c r="E61" s="6" t="s">
        <v>229</v>
      </c>
      <c r="F61" s="7" t="s">
        <v>367</v>
      </c>
      <c r="G61" s="7" t="s">
        <v>217</v>
      </c>
      <c r="H61" s="4"/>
      <c r="I61" s="9" t="s">
        <v>408</v>
      </c>
    </row>
    <row r="62" spans="1:9" ht="15.75" customHeight="1">
      <c r="A62" s="6" t="s">
        <v>409</v>
      </c>
      <c r="B62" s="7" t="s">
        <v>212</v>
      </c>
      <c r="C62" s="6" t="s">
        <v>371</v>
      </c>
      <c r="D62" s="8" t="s">
        <v>410</v>
      </c>
      <c r="E62" s="6" t="s">
        <v>373</v>
      </c>
      <c r="F62" s="7" t="s">
        <v>367</v>
      </c>
      <c r="G62" s="7" t="s">
        <v>217</v>
      </c>
      <c r="H62" s="4"/>
      <c r="I62" s="9" t="s">
        <v>411</v>
      </c>
    </row>
    <row r="63" spans="1:9" ht="75">
      <c r="A63" s="6" t="s">
        <v>412</v>
      </c>
      <c r="B63" s="7" t="s">
        <v>212</v>
      </c>
      <c r="C63" s="6" t="s">
        <v>371</v>
      </c>
      <c r="D63" s="8" t="s">
        <v>413</v>
      </c>
      <c r="E63" s="6" t="s">
        <v>229</v>
      </c>
      <c r="F63" s="7" t="s">
        <v>216</v>
      </c>
      <c r="G63" s="7" t="s">
        <v>379</v>
      </c>
      <c r="H63" s="4"/>
      <c r="I63" s="9" t="s">
        <v>414</v>
      </c>
    </row>
    <row r="64" spans="1:9" ht="60">
      <c r="A64" s="6" t="s">
        <v>415</v>
      </c>
      <c r="B64" s="7" t="s">
        <v>212</v>
      </c>
      <c r="C64" s="6" t="s">
        <v>371</v>
      </c>
      <c r="D64" s="8" t="s">
        <v>416</v>
      </c>
      <c r="E64" s="6" t="s">
        <v>395</v>
      </c>
      <c r="F64" s="7" t="s">
        <v>367</v>
      </c>
      <c r="G64" s="7" t="s">
        <v>379</v>
      </c>
      <c r="H64" s="4"/>
      <c r="I64" s="9" t="s">
        <v>417</v>
      </c>
    </row>
    <row r="65" spans="1:9" ht="75">
      <c r="A65" s="6" t="s">
        <v>418</v>
      </c>
      <c r="B65" s="7" t="s">
        <v>212</v>
      </c>
      <c r="C65" s="6" t="s">
        <v>371</v>
      </c>
      <c r="D65" s="8" t="s">
        <v>419</v>
      </c>
      <c r="E65" s="6" t="s">
        <v>215</v>
      </c>
      <c r="F65" s="7" t="s">
        <v>216</v>
      </c>
      <c r="G65" s="7" t="s">
        <v>379</v>
      </c>
      <c r="H65" s="4"/>
      <c r="I65" s="9" t="s">
        <v>420</v>
      </c>
    </row>
    <row r="66" spans="1:9" ht="60">
      <c r="A66" s="6" t="s">
        <v>421</v>
      </c>
      <c r="B66" s="7" t="s">
        <v>212</v>
      </c>
      <c r="C66" s="6" t="s">
        <v>371</v>
      </c>
      <c r="D66" s="8" t="s">
        <v>422</v>
      </c>
      <c r="E66" s="6" t="s">
        <v>378</v>
      </c>
      <c r="F66" s="7" t="s">
        <v>216</v>
      </c>
      <c r="G66" s="7" t="s">
        <v>379</v>
      </c>
      <c r="H66" s="4"/>
      <c r="I66" s="9" t="s">
        <v>423</v>
      </c>
    </row>
    <row r="67" spans="1:9" ht="60">
      <c r="A67" s="6" t="s">
        <v>424</v>
      </c>
      <c r="B67" s="7" t="s">
        <v>212</v>
      </c>
      <c r="C67" s="6" t="s">
        <v>371</v>
      </c>
      <c r="D67" s="8" t="s">
        <v>425</v>
      </c>
      <c r="E67" s="6" t="s">
        <v>378</v>
      </c>
      <c r="F67" s="7" t="s">
        <v>367</v>
      </c>
      <c r="G67" s="7" t="s">
        <v>217</v>
      </c>
      <c r="H67" s="4"/>
      <c r="I67" s="9" t="s">
        <v>426</v>
      </c>
    </row>
    <row r="68" spans="1:9" ht="45">
      <c r="A68" s="6" t="s">
        <v>427</v>
      </c>
      <c r="B68" s="7" t="s">
        <v>212</v>
      </c>
      <c r="C68" s="6" t="s">
        <v>371</v>
      </c>
      <c r="D68" s="8" t="s">
        <v>428</v>
      </c>
      <c r="E68" s="6" t="s">
        <v>229</v>
      </c>
      <c r="F68" s="7" t="s">
        <v>367</v>
      </c>
      <c r="G68" s="7" t="s">
        <v>217</v>
      </c>
      <c r="H68" s="4"/>
      <c r="I68" s="9" t="s">
        <v>429</v>
      </c>
    </row>
    <row r="69" spans="1:9" ht="60">
      <c r="A69" s="6" t="s">
        <v>430</v>
      </c>
      <c r="B69" s="7" t="s">
        <v>212</v>
      </c>
      <c r="C69" s="6" t="s">
        <v>371</v>
      </c>
      <c r="D69" s="8" t="s">
        <v>431</v>
      </c>
      <c r="E69" s="6" t="s">
        <v>373</v>
      </c>
      <c r="F69" s="7" t="s">
        <v>367</v>
      </c>
      <c r="G69" s="7" t="s">
        <v>217</v>
      </c>
      <c r="H69" s="4"/>
      <c r="I69" s="9" t="s">
        <v>432</v>
      </c>
    </row>
    <row r="70" spans="1:9" ht="60">
      <c r="A70" s="6" t="s">
        <v>433</v>
      </c>
      <c r="B70" s="7" t="s">
        <v>212</v>
      </c>
      <c r="C70" s="6" t="s">
        <v>371</v>
      </c>
      <c r="D70" s="8" t="s">
        <v>434</v>
      </c>
      <c r="E70" s="6" t="s">
        <v>229</v>
      </c>
      <c r="F70" s="7" t="s">
        <v>216</v>
      </c>
      <c r="G70" s="7" t="s">
        <v>379</v>
      </c>
      <c r="H70" s="4"/>
      <c r="I70" s="9" t="s">
        <v>435</v>
      </c>
    </row>
    <row r="71" spans="1:9" ht="60">
      <c r="A71" s="6" t="s">
        <v>436</v>
      </c>
      <c r="B71" s="7" t="s">
        <v>212</v>
      </c>
      <c r="C71" s="6" t="s">
        <v>371</v>
      </c>
      <c r="D71" s="8" t="s">
        <v>437</v>
      </c>
      <c r="E71" s="6" t="s">
        <v>215</v>
      </c>
      <c r="F71" s="7" t="s">
        <v>216</v>
      </c>
      <c r="G71" s="7" t="s">
        <v>379</v>
      </c>
      <c r="H71" s="4"/>
      <c r="I71" s="9" t="s">
        <v>438</v>
      </c>
    </row>
    <row r="72" spans="1:9" ht="60">
      <c r="A72" s="6" t="s">
        <v>439</v>
      </c>
      <c r="B72" s="7" t="s">
        <v>212</v>
      </c>
      <c r="C72" s="6" t="s">
        <v>371</v>
      </c>
      <c r="D72" s="8" t="s">
        <v>440</v>
      </c>
      <c r="E72" s="6" t="s">
        <v>395</v>
      </c>
      <c r="F72" s="7" t="s">
        <v>367</v>
      </c>
      <c r="G72" s="7" t="s">
        <v>379</v>
      </c>
      <c r="H72" s="4"/>
      <c r="I72" s="9" t="s">
        <v>441</v>
      </c>
    </row>
    <row r="73" spans="1:9" ht="60">
      <c r="A73" s="6" t="s">
        <v>442</v>
      </c>
      <c r="B73" s="7" t="s">
        <v>212</v>
      </c>
      <c r="C73" s="6" t="s">
        <v>371</v>
      </c>
      <c r="D73" s="8" t="s">
        <v>443</v>
      </c>
      <c r="E73" s="6" t="s">
        <v>378</v>
      </c>
      <c r="F73" s="7" t="s">
        <v>216</v>
      </c>
      <c r="G73" s="7" t="s">
        <v>379</v>
      </c>
      <c r="H73" s="4"/>
      <c r="I73" s="9" t="s">
        <v>444</v>
      </c>
    </row>
    <row r="74" spans="1:9" ht="45">
      <c r="A74" s="6" t="s">
        <v>445</v>
      </c>
      <c r="B74" s="7" t="s">
        <v>212</v>
      </c>
      <c r="C74" s="6" t="s">
        <v>371</v>
      </c>
      <c r="D74" s="8" t="s">
        <v>446</v>
      </c>
      <c r="E74" s="6" t="s">
        <v>378</v>
      </c>
      <c r="F74" s="7" t="s">
        <v>367</v>
      </c>
      <c r="G74" s="7" t="s">
        <v>217</v>
      </c>
      <c r="H74" s="4"/>
      <c r="I74" s="9" t="s">
        <v>447</v>
      </c>
    </row>
    <row r="75" spans="1:9" ht="45">
      <c r="A75" s="6" t="s">
        <v>448</v>
      </c>
      <c r="B75" s="7" t="s">
        <v>212</v>
      </c>
      <c r="C75" s="6" t="s">
        <v>371</v>
      </c>
      <c r="D75" s="8" t="s">
        <v>449</v>
      </c>
      <c r="E75" s="6" t="s">
        <v>229</v>
      </c>
      <c r="F75" s="7" t="s">
        <v>367</v>
      </c>
      <c r="G75" s="7" t="s">
        <v>217</v>
      </c>
      <c r="H75" s="4"/>
      <c r="I75" s="9" t="s">
        <v>450</v>
      </c>
    </row>
    <row r="76" spans="1:9" ht="45">
      <c r="A76" s="6" t="s">
        <v>451</v>
      </c>
      <c r="B76" s="7" t="s">
        <v>212</v>
      </c>
      <c r="C76" s="6" t="s">
        <v>371</v>
      </c>
      <c r="D76" s="8" t="s">
        <v>452</v>
      </c>
      <c r="E76" s="6" t="s">
        <v>373</v>
      </c>
      <c r="F76" s="7" t="s">
        <v>367</v>
      </c>
      <c r="G76" s="7" t="s">
        <v>217</v>
      </c>
      <c r="H76" s="4"/>
      <c r="I76" s="9" t="s">
        <v>453</v>
      </c>
    </row>
    <row r="77" spans="1:9" ht="60">
      <c r="A77" s="6" t="s">
        <v>454</v>
      </c>
      <c r="B77" s="7" t="s">
        <v>212</v>
      </c>
      <c r="C77" s="6" t="s">
        <v>371</v>
      </c>
      <c r="D77" s="8" t="s">
        <v>455</v>
      </c>
      <c r="E77" s="6" t="s">
        <v>229</v>
      </c>
      <c r="F77" s="7" t="s">
        <v>216</v>
      </c>
      <c r="G77" s="7" t="s">
        <v>379</v>
      </c>
      <c r="H77" s="4"/>
      <c r="I77" s="9" t="s">
        <v>456</v>
      </c>
    </row>
    <row r="78" spans="1:9" ht="60">
      <c r="A78" s="6" t="s">
        <v>457</v>
      </c>
      <c r="B78" s="7" t="s">
        <v>212</v>
      </c>
      <c r="C78" s="6" t="s">
        <v>371</v>
      </c>
      <c r="D78" s="8" t="s">
        <v>458</v>
      </c>
      <c r="E78" s="6" t="s">
        <v>395</v>
      </c>
      <c r="F78" s="7" t="s">
        <v>367</v>
      </c>
      <c r="G78" s="7" t="s">
        <v>379</v>
      </c>
      <c r="H78" s="4"/>
      <c r="I78" s="9" t="s">
        <v>459</v>
      </c>
    </row>
    <row r="79" spans="1:9" ht="60">
      <c r="A79" s="6" t="s">
        <v>460</v>
      </c>
      <c r="B79" s="7" t="s">
        <v>212</v>
      </c>
      <c r="C79" s="6" t="s">
        <v>371</v>
      </c>
      <c r="D79" s="8" t="s">
        <v>461</v>
      </c>
      <c r="E79" s="6" t="s">
        <v>215</v>
      </c>
      <c r="F79" s="7" t="s">
        <v>216</v>
      </c>
      <c r="G79" s="7" t="s">
        <v>379</v>
      </c>
      <c r="H79" s="4"/>
      <c r="I79" s="9" t="s">
        <v>462</v>
      </c>
    </row>
    <row r="80" spans="1:9" ht="60">
      <c r="A80" s="6" t="s">
        <v>463</v>
      </c>
      <c r="B80" s="7" t="s">
        <v>212</v>
      </c>
      <c r="C80" s="6" t="s">
        <v>371</v>
      </c>
      <c r="D80" s="8" t="s">
        <v>464</v>
      </c>
      <c r="E80" s="6" t="s">
        <v>378</v>
      </c>
      <c r="F80" s="7" t="s">
        <v>367</v>
      </c>
      <c r="G80" s="7" t="s">
        <v>217</v>
      </c>
      <c r="H80" s="4"/>
      <c r="I80" s="9" t="s">
        <v>465</v>
      </c>
    </row>
    <row r="81" spans="1:9" ht="60">
      <c r="A81" s="6" t="s">
        <v>466</v>
      </c>
      <c r="B81" s="7" t="s">
        <v>212</v>
      </c>
      <c r="C81" s="6" t="s">
        <v>371</v>
      </c>
      <c r="D81" s="8" t="s">
        <v>467</v>
      </c>
      <c r="E81" s="6" t="s">
        <v>229</v>
      </c>
      <c r="F81" s="7" t="s">
        <v>367</v>
      </c>
      <c r="G81" s="7" t="s">
        <v>217</v>
      </c>
      <c r="H81" s="4"/>
      <c r="I81" s="9" t="s">
        <v>468</v>
      </c>
    </row>
    <row r="82" spans="1:9" ht="60">
      <c r="A82" s="6" t="s">
        <v>469</v>
      </c>
      <c r="B82" s="7" t="s">
        <v>212</v>
      </c>
      <c r="C82" s="6" t="s">
        <v>371</v>
      </c>
      <c r="D82" s="8" t="s">
        <v>470</v>
      </c>
      <c r="E82" s="6" t="s">
        <v>373</v>
      </c>
      <c r="F82" s="7" t="s">
        <v>367</v>
      </c>
      <c r="G82" s="7" t="s">
        <v>217</v>
      </c>
      <c r="H82" s="4"/>
      <c r="I82" s="9" t="s">
        <v>471</v>
      </c>
    </row>
    <row r="83" spans="1:9" ht="60">
      <c r="A83" s="6" t="s">
        <v>472</v>
      </c>
      <c r="B83" s="7" t="s">
        <v>212</v>
      </c>
      <c r="C83" s="6" t="s">
        <v>371</v>
      </c>
      <c r="D83" s="8" t="s">
        <v>473</v>
      </c>
      <c r="E83" s="6" t="s">
        <v>215</v>
      </c>
      <c r="F83" s="7" t="s">
        <v>216</v>
      </c>
      <c r="G83" s="7" t="s">
        <v>379</v>
      </c>
      <c r="H83" s="4"/>
      <c r="I83" s="9" t="s">
        <v>474</v>
      </c>
    </row>
    <row r="84" spans="1:9" ht="60">
      <c r="A84" s="6" t="s">
        <v>475</v>
      </c>
      <c r="B84" s="7" t="s">
        <v>212</v>
      </c>
      <c r="C84" s="6" t="s">
        <v>371</v>
      </c>
      <c r="D84" s="8" t="s">
        <v>476</v>
      </c>
      <c r="E84" s="6" t="s">
        <v>378</v>
      </c>
      <c r="F84" s="7" t="s">
        <v>216</v>
      </c>
      <c r="G84" s="7" t="s">
        <v>379</v>
      </c>
      <c r="H84" s="4"/>
      <c r="I84" s="9" t="s">
        <v>477</v>
      </c>
    </row>
    <row r="85" spans="1:9" ht="60">
      <c r="A85" s="6" t="s">
        <v>478</v>
      </c>
      <c r="B85" s="7" t="s">
        <v>212</v>
      </c>
      <c r="C85" s="6" t="s">
        <v>371</v>
      </c>
      <c r="D85" s="8" t="s">
        <v>479</v>
      </c>
      <c r="E85" s="6" t="s">
        <v>378</v>
      </c>
      <c r="F85" s="7" t="s">
        <v>367</v>
      </c>
      <c r="G85" s="7" t="s">
        <v>217</v>
      </c>
      <c r="H85" s="4"/>
      <c r="I85" s="9" t="s">
        <v>480</v>
      </c>
    </row>
    <row r="86" spans="1:9" ht="45">
      <c r="A86" s="6" t="s">
        <v>481</v>
      </c>
      <c r="B86" s="7" t="s">
        <v>212</v>
      </c>
      <c r="C86" s="6" t="s">
        <v>371</v>
      </c>
      <c r="D86" s="8" t="s">
        <v>482</v>
      </c>
      <c r="E86" s="6" t="s">
        <v>229</v>
      </c>
      <c r="F86" s="7" t="s">
        <v>367</v>
      </c>
      <c r="G86" s="7" t="s">
        <v>217</v>
      </c>
      <c r="H86" s="4"/>
      <c r="I86" s="9" t="s">
        <v>483</v>
      </c>
    </row>
    <row r="87" spans="1:9" ht="60">
      <c r="A87" s="6" t="s">
        <v>484</v>
      </c>
      <c r="B87" s="7" t="s">
        <v>212</v>
      </c>
      <c r="C87" s="6" t="s">
        <v>371</v>
      </c>
      <c r="D87" s="8" t="s">
        <v>485</v>
      </c>
      <c r="E87" s="6" t="s">
        <v>373</v>
      </c>
      <c r="F87" s="7" t="s">
        <v>367</v>
      </c>
      <c r="G87" s="7" t="s">
        <v>217</v>
      </c>
      <c r="H87" s="4"/>
      <c r="I87" s="9" t="s">
        <v>486</v>
      </c>
    </row>
    <row r="88" spans="1:9" ht="60">
      <c r="A88" s="6" t="s">
        <v>487</v>
      </c>
      <c r="B88" s="7" t="s">
        <v>212</v>
      </c>
      <c r="C88" s="6" t="s">
        <v>371</v>
      </c>
      <c r="D88" s="8" t="s">
        <v>488</v>
      </c>
      <c r="E88" s="6" t="s">
        <v>229</v>
      </c>
      <c r="F88" s="7" t="s">
        <v>216</v>
      </c>
      <c r="G88" s="7" t="s">
        <v>379</v>
      </c>
      <c r="H88" s="4"/>
      <c r="I88" s="9" t="s">
        <v>489</v>
      </c>
    </row>
    <row r="89" spans="1:9" ht="60">
      <c r="A89" s="6" t="s">
        <v>490</v>
      </c>
      <c r="B89" s="7" t="s">
        <v>212</v>
      </c>
      <c r="C89" s="6" t="s">
        <v>371</v>
      </c>
      <c r="D89" s="8" t="s">
        <v>491</v>
      </c>
      <c r="E89" s="6" t="s">
        <v>395</v>
      </c>
      <c r="F89" s="7" t="s">
        <v>367</v>
      </c>
      <c r="G89" s="7" t="s">
        <v>379</v>
      </c>
      <c r="H89" s="4"/>
      <c r="I89" s="9" t="s">
        <v>492</v>
      </c>
    </row>
    <row r="90" spans="1:9" ht="60">
      <c r="A90" s="6" t="s">
        <v>493</v>
      </c>
      <c r="B90" s="7" t="s">
        <v>212</v>
      </c>
      <c r="C90" s="6" t="s">
        <v>371</v>
      </c>
      <c r="D90" s="8" t="s">
        <v>494</v>
      </c>
      <c r="E90" s="6" t="s">
        <v>215</v>
      </c>
      <c r="F90" s="7" t="s">
        <v>216</v>
      </c>
      <c r="G90" s="7" t="s">
        <v>379</v>
      </c>
      <c r="H90" s="4"/>
      <c r="I90" s="9" t="s">
        <v>495</v>
      </c>
    </row>
    <row r="91" spans="1:9" ht="60">
      <c r="A91" s="6" t="s">
        <v>496</v>
      </c>
      <c r="B91" s="7" t="s">
        <v>212</v>
      </c>
      <c r="C91" s="6" t="s">
        <v>371</v>
      </c>
      <c r="D91" s="8" t="s">
        <v>497</v>
      </c>
      <c r="E91" s="6" t="s">
        <v>221</v>
      </c>
      <c r="F91" s="7" t="s">
        <v>498</v>
      </c>
      <c r="G91" s="7" t="s">
        <v>374</v>
      </c>
      <c r="H91" s="4"/>
      <c r="I91" s="9" t="s">
        <v>499</v>
      </c>
    </row>
    <row r="92" spans="1:9" ht="60">
      <c r="A92" s="6" t="s">
        <v>500</v>
      </c>
      <c r="B92" s="7" t="s">
        <v>212</v>
      </c>
      <c r="C92" s="6" t="s">
        <v>371</v>
      </c>
      <c r="D92" s="8" t="s">
        <v>501</v>
      </c>
      <c r="E92" s="6" t="s">
        <v>502</v>
      </c>
      <c r="F92" s="7" t="s">
        <v>498</v>
      </c>
      <c r="G92" s="7" t="s">
        <v>379</v>
      </c>
      <c r="H92" s="4"/>
      <c r="I92" s="9" t="s">
        <v>503</v>
      </c>
    </row>
    <row r="93" spans="1:9" ht="60">
      <c r="A93" s="6" t="s">
        <v>504</v>
      </c>
      <c r="B93" s="7" t="s">
        <v>212</v>
      </c>
      <c r="C93" s="6" t="s">
        <v>371</v>
      </c>
      <c r="D93" s="8" t="s">
        <v>505</v>
      </c>
      <c r="E93" s="6" t="s">
        <v>215</v>
      </c>
      <c r="F93" s="7" t="s">
        <v>498</v>
      </c>
      <c r="G93" s="7" t="s">
        <v>379</v>
      </c>
      <c r="H93" s="4"/>
      <c r="I93" s="9" t="s">
        <v>506</v>
      </c>
    </row>
    <row r="94" spans="1:9" ht="60">
      <c r="A94" s="6" t="s">
        <v>507</v>
      </c>
      <c r="B94" s="7" t="s">
        <v>212</v>
      </c>
      <c r="C94" s="6" t="s">
        <v>371</v>
      </c>
      <c r="D94" s="8" t="s">
        <v>508</v>
      </c>
      <c r="E94" s="6" t="s">
        <v>378</v>
      </c>
      <c r="F94" s="7" t="s">
        <v>498</v>
      </c>
      <c r="G94" s="7" t="s">
        <v>379</v>
      </c>
      <c r="H94" s="4"/>
      <c r="I94" s="9" t="s">
        <v>509</v>
      </c>
    </row>
    <row r="95" spans="1:9" ht="60">
      <c r="A95" s="6" t="s">
        <v>510</v>
      </c>
      <c r="B95" s="7" t="s">
        <v>212</v>
      </c>
      <c r="C95" s="6" t="s">
        <v>371</v>
      </c>
      <c r="D95" s="8" t="s">
        <v>511</v>
      </c>
      <c r="E95" s="6" t="s">
        <v>221</v>
      </c>
      <c r="F95" s="7" t="s">
        <v>498</v>
      </c>
      <c r="G95" s="7" t="s">
        <v>379</v>
      </c>
      <c r="H95" s="4"/>
      <c r="I95" s="9" t="s">
        <v>512</v>
      </c>
    </row>
    <row r="96" spans="1:9" ht="60">
      <c r="A96" s="6" t="s">
        <v>513</v>
      </c>
      <c r="B96" s="7" t="s">
        <v>212</v>
      </c>
      <c r="C96" s="6" t="s">
        <v>371</v>
      </c>
      <c r="D96" s="8" t="s">
        <v>514</v>
      </c>
      <c r="E96" s="6" t="s">
        <v>221</v>
      </c>
      <c r="F96" s="7" t="s">
        <v>498</v>
      </c>
      <c r="G96" s="7" t="s">
        <v>379</v>
      </c>
      <c r="H96" s="4"/>
      <c r="I96" s="9" t="s">
        <v>515</v>
      </c>
    </row>
    <row r="97" spans="1:9" ht="60">
      <c r="A97" s="6" t="s">
        <v>516</v>
      </c>
      <c r="B97" s="7" t="s">
        <v>212</v>
      </c>
      <c r="C97" s="6" t="s">
        <v>371</v>
      </c>
      <c r="D97" s="8" t="s">
        <v>517</v>
      </c>
      <c r="E97" s="6" t="s">
        <v>373</v>
      </c>
      <c r="F97" s="7" t="s">
        <v>216</v>
      </c>
      <c r="G97" s="7" t="s">
        <v>374</v>
      </c>
      <c r="H97" s="4"/>
      <c r="I97" s="9" t="s">
        <v>518</v>
      </c>
    </row>
    <row r="98" spans="1:9" ht="60">
      <c r="A98" s="6" t="s">
        <v>519</v>
      </c>
      <c r="B98" s="7" t="s">
        <v>212</v>
      </c>
      <c r="C98" s="6" t="s">
        <v>371</v>
      </c>
      <c r="D98" s="8" t="s">
        <v>520</v>
      </c>
      <c r="E98" s="6" t="s">
        <v>378</v>
      </c>
      <c r="F98" s="7" t="s">
        <v>498</v>
      </c>
      <c r="G98" s="7" t="s">
        <v>374</v>
      </c>
      <c r="H98" s="4"/>
      <c r="I98" s="9" t="s">
        <v>521</v>
      </c>
    </row>
    <row r="99" spans="1:9" ht="60">
      <c r="A99" s="6" t="s">
        <v>522</v>
      </c>
      <c r="B99" s="7" t="s">
        <v>212</v>
      </c>
      <c r="C99" s="6" t="s">
        <v>371</v>
      </c>
      <c r="D99" s="8" t="s">
        <v>523</v>
      </c>
      <c r="E99" s="6" t="s">
        <v>221</v>
      </c>
      <c r="F99" s="7" t="s">
        <v>367</v>
      </c>
      <c r="G99" s="7" t="s">
        <v>217</v>
      </c>
      <c r="H99" s="4"/>
      <c r="I99" s="9" t="s">
        <v>524</v>
      </c>
    </row>
    <row r="100" spans="1:9" ht="60">
      <c r="A100" s="6" t="s">
        <v>525</v>
      </c>
      <c r="B100" s="7" t="s">
        <v>212</v>
      </c>
      <c r="C100" s="6" t="s">
        <v>371</v>
      </c>
      <c r="D100" s="8" t="s">
        <v>526</v>
      </c>
      <c r="E100" s="6" t="s">
        <v>527</v>
      </c>
      <c r="F100" s="7" t="s">
        <v>367</v>
      </c>
      <c r="G100" s="7" t="s">
        <v>217</v>
      </c>
      <c r="H100" s="4"/>
      <c r="I100" s="9" t="s">
        <v>528</v>
      </c>
    </row>
    <row r="101" spans="1:9" ht="60">
      <c r="A101" s="6" t="s">
        <v>529</v>
      </c>
      <c r="B101" s="7" t="s">
        <v>212</v>
      </c>
      <c r="C101" s="6" t="s">
        <v>371</v>
      </c>
      <c r="D101" s="8" t="s">
        <v>530</v>
      </c>
      <c r="E101" s="6" t="s">
        <v>531</v>
      </c>
      <c r="F101" s="7" t="s">
        <v>367</v>
      </c>
      <c r="G101" s="7" t="s">
        <v>217</v>
      </c>
      <c r="H101" s="4"/>
      <c r="I101" s="9" t="s">
        <v>532</v>
      </c>
    </row>
    <row r="102" spans="1:9" ht="60">
      <c r="A102" s="6" t="s">
        <v>533</v>
      </c>
      <c r="B102" s="7" t="s">
        <v>212</v>
      </c>
      <c r="C102" s="6" t="s">
        <v>371</v>
      </c>
      <c r="D102" s="8" t="s">
        <v>534</v>
      </c>
      <c r="E102" s="6" t="s">
        <v>535</v>
      </c>
      <c r="F102" s="7" t="s">
        <v>367</v>
      </c>
      <c r="G102" s="7" t="s">
        <v>217</v>
      </c>
      <c r="H102" s="4"/>
      <c r="I102" s="9" t="s">
        <v>536</v>
      </c>
    </row>
    <row r="103" spans="1:9" ht="60">
      <c r="A103" s="6" t="s">
        <v>537</v>
      </c>
      <c r="B103" s="7" t="s">
        <v>212</v>
      </c>
      <c r="C103" s="6" t="s">
        <v>371</v>
      </c>
      <c r="D103" s="8" t="s">
        <v>538</v>
      </c>
      <c r="E103" s="6" t="s">
        <v>229</v>
      </c>
      <c r="F103" s="7" t="s">
        <v>498</v>
      </c>
      <c r="G103" s="7" t="s">
        <v>217</v>
      </c>
      <c r="H103" s="4"/>
      <c r="I103" s="9" t="s">
        <v>539</v>
      </c>
    </row>
    <row r="104" spans="1:9" ht="60">
      <c r="A104" s="6" t="s">
        <v>540</v>
      </c>
      <c r="B104" s="7" t="s">
        <v>212</v>
      </c>
      <c r="C104" s="6" t="s">
        <v>371</v>
      </c>
      <c r="D104" s="8" t="s">
        <v>541</v>
      </c>
      <c r="E104" s="6" t="s">
        <v>215</v>
      </c>
      <c r="F104" s="7" t="s">
        <v>498</v>
      </c>
      <c r="G104" s="7" t="s">
        <v>379</v>
      </c>
      <c r="H104" s="4"/>
      <c r="I104" s="9" t="s">
        <v>542</v>
      </c>
    </row>
    <row r="105" spans="1:9" ht="60">
      <c r="A105" s="6" t="s">
        <v>543</v>
      </c>
      <c r="B105" s="7" t="s">
        <v>212</v>
      </c>
      <c r="C105" s="6" t="s">
        <v>371</v>
      </c>
      <c r="D105" s="8" t="s">
        <v>544</v>
      </c>
      <c r="E105" s="6" t="s">
        <v>378</v>
      </c>
      <c r="F105" s="7" t="s">
        <v>216</v>
      </c>
      <c r="G105" s="7" t="s">
        <v>374</v>
      </c>
      <c r="H105" s="4"/>
      <c r="I105" s="9" t="s">
        <v>545</v>
      </c>
    </row>
    <row r="106" spans="1:9" ht="45">
      <c r="A106" s="6" t="s">
        <v>546</v>
      </c>
      <c r="B106" s="7" t="s">
        <v>212</v>
      </c>
      <c r="C106" s="6" t="s">
        <v>371</v>
      </c>
      <c r="D106" s="8" t="s">
        <v>547</v>
      </c>
      <c r="E106" s="6" t="s">
        <v>221</v>
      </c>
      <c r="F106" s="7" t="s">
        <v>498</v>
      </c>
      <c r="G106" s="7" t="s">
        <v>217</v>
      </c>
      <c r="H106" s="4"/>
      <c r="I106" s="9" t="s">
        <v>548</v>
      </c>
    </row>
    <row r="107" spans="1:9" ht="45">
      <c r="A107" s="6" t="s">
        <v>549</v>
      </c>
      <c r="B107" s="7" t="s">
        <v>212</v>
      </c>
      <c r="C107" s="6" t="s">
        <v>371</v>
      </c>
      <c r="D107" s="8" t="s">
        <v>550</v>
      </c>
      <c r="E107" s="6" t="s">
        <v>527</v>
      </c>
      <c r="F107" s="7" t="s">
        <v>216</v>
      </c>
      <c r="G107" s="7" t="s">
        <v>217</v>
      </c>
      <c r="H107" s="4"/>
      <c r="I107" s="9" t="s">
        <v>551</v>
      </c>
    </row>
    <row r="108" spans="1:9" ht="45">
      <c r="A108" s="6" t="s">
        <v>552</v>
      </c>
      <c r="B108" s="7" t="s">
        <v>212</v>
      </c>
      <c r="C108" s="6" t="s">
        <v>371</v>
      </c>
      <c r="D108" s="8" t="s">
        <v>553</v>
      </c>
      <c r="E108" s="6" t="s">
        <v>531</v>
      </c>
      <c r="F108" s="7" t="s">
        <v>498</v>
      </c>
      <c r="G108" s="7" t="s">
        <v>217</v>
      </c>
      <c r="H108" s="4"/>
      <c r="I108" s="9" t="s">
        <v>554</v>
      </c>
    </row>
    <row r="109" spans="1:9" ht="45">
      <c r="A109" s="6" t="s">
        <v>555</v>
      </c>
      <c r="B109" s="7" t="s">
        <v>212</v>
      </c>
      <c r="C109" s="6" t="s">
        <v>371</v>
      </c>
      <c r="D109" s="8" t="s">
        <v>556</v>
      </c>
      <c r="E109" s="6" t="s">
        <v>535</v>
      </c>
      <c r="F109" s="7" t="s">
        <v>498</v>
      </c>
      <c r="G109" s="7" t="s">
        <v>217</v>
      </c>
      <c r="H109" s="4"/>
      <c r="I109" s="9" t="s">
        <v>557</v>
      </c>
    </row>
    <row r="110" spans="1:9" ht="60">
      <c r="A110" s="6" t="s">
        <v>558</v>
      </c>
      <c r="B110" s="7" t="s">
        <v>212</v>
      </c>
      <c r="C110" s="6" t="s">
        <v>371</v>
      </c>
      <c r="D110" s="8" t="s">
        <v>559</v>
      </c>
      <c r="E110" s="6" t="s">
        <v>527</v>
      </c>
      <c r="F110" s="7" t="s">
        <v>498</v>
      </c>
      <c r="G110" s="7" t="s">
        <v>217</v>
      </c>
      <c r="H110" s="4"/>
      <c r="I110" s="9" t="s">
        <v>560</v>
      </c>
    </row>
    <row r="111" spans="1:9" ht="60">
      <c r="A111" s="6" t="s">
        <v>561</v>
      </c>
      <c r="B111" s="7" t="s">
        <v>212</v>
      </c>
      <c r="C111" s="6" t="s">
        <v>371</v>
      </c>
      <c r="D111" s="8" t="s">
        <v>562</v>
      </c>
      <c r="E111" s="6" t="s">
        <v>563</v>
      </c>
      <c r="F111" s="7" t="s">
        <v>216</v>
      </c>
      <c r="G111" s="7" t="s">
        <v>217</v>
      </c>
      <c r="H111" s="4"/>
      <c r="I111" s="9" t="s">
        <v>564</v>
      </c>
    </row>
    <row r="112" spans="1:9" ht="75">
      <c r="A112" s="6" t="s">
        <v>565</v>
      </c>
      <c r="B112" s="7" t="s">
        <v>212</v>
      </c>
      <c r="C112" s="6" t="s">
        <v>371</v>
      </c>
      <c r="D112" s="8" t="s">
        <v>566</v>
      </c>
      <c r="E112" s="6" t="s">
        <v>221</v>
      </c>
      <c r="F112" s="7" t="s">
        <v>216</v>
      </c>
      <c r="G112" s="7" t="s">
        <v>379</v>
      </c>
      <c r="H112" s="4"/>
      <c r="I112" s="9" t="s">
        <v>567</v>
      </c>
    </row>
    <row r="113" spans="1:9" ht="75">
      <c r="A113" s="6" t="s">
        <v>568</v>
      </c>
      <c r="B113" s="7" t="s">
        <v>212</v>
      </c>
      <c r="C113" s="6" t="s">
        <v>371</v>
      </c>
      <c r="D113" s="8" t="s">
        <v>569</v>
      </c>
      <c r="E113" s="6" t="s">
        <v>221</v>
      </c>
      <c r="F113" s="7" t="s">
        <v>216</v>
      </c>
      <c r="G113" s="7" t="s">
        <v>379</v>
      </c>
      <c r="H113" s="4"/>
      <c r="I113" s="9" t="s">
        <v>570</v>
      </c>
    </row>
    <row r="114" spans="1:9" ht="75">
      <c r="A114" s="6" t="s">
        <v>571</v>
      </c>
      <c r="B114" s="7" t="s">
        <v>212</v>
      </c>
      <c r="C114" s="6" t="s">
        <v>371</v>
      </c>
      <c r="D114" s="8" t="s">
        <v>572</v>
      </c>
      <c r="E114" s="6" t="s">
        <v>378</v>
      </c>
      <c r="F114" s="7" t="s">
        <v>216</v>
      </c>
      <c r="G114" s="7" t="s">
        <v>374</v>
      </c>
      <c r="H114" s="4"/>
      <c r="I114" s="9" t="s">
        <v>573</v>
      </c>
    </row>
    <row r="115" spans="1:9" ht="60">
      <c r="A115" s="6" t="s">
        <v>574</v>
      </c>
      <c r="B115" s="7" t="s">
        <v>212</v>
      </c>
      <c r="C115" s="6" t="s">
        <v>371</v>
      </c>
      <c r="D115" s="8" t="s">
        <v>575</v>
      </c>
      <c r="E115" s="6" t="s">
        <v>576</v>
      </c>
      <c r="F115" s="7" t="s">
        <v>216</v>
      </c>
      <c r="G115" s="7" t="s">
        <v>374</v>
      </c>
      <c r="H115" s="4"/>
      <c r="I115" s="9" t="s">
        <v>577</v>
      </c>
    </row>
    <row r="116" spans="1:9" ht="60">
      <c r="A116" s="6" t="s">
        <v>578</v>
      </c>
      <c r="B116" s="7" t="s">
        <v>212</v>
      </c>
      <c r="C116" s="6" t="s">
        <v>371</v>
      </c>
      <c r="D116" s="8" t="s">
        <v>579</v>
      </c>
      <c r="E116" s="6" t="s">
        <v>221</v>
      </c>
      <c r="F116" s="7" t="s">
        <v>216</v>
      </c>
      <c r="G116" s="7" t="s">
        <v>217</v>
      </c>
      <c r="H116" s="4"/>
      <c r="I116" s="9" t="s">
        <v>580</v>
      </c>
    </row>
    <row r="117" spans="1:9" ht="60">
      <c r="A117" s="6" t="s">
        <v>581</v>
      </c>
      <c r="B117" s="7" t="s">
        <v>212</v>
      </c>
      <c r="C117" s="6" t="s">
        <v>371</v>
      </c>
      <c r="D117" s="8" t="s">
        <v>582</v>
      </c>
      <c r="E117" s="6" t="s">
        <v>527</v>
      </c>
      <c r="F117" s="7" t="s">
        <v>216</v>
      </c>
      <c r="G117" s="7" t="s">
        <v>217</v>
      </c>
      <c r="H117" s="4"/>
      <c r="I117" s="9" t="s">
        <v>583</v>
      </c>
    </row>
    <row r="118" spans="1:9" ht="60">
      <c r="A118" s="6" t="s">
        <v>584</v>
      </c>
      <c r="B118" s="7" t="s">
        <v>212</v>
      </c>
      <c r="C118" s="6" t="s">
        <v>371</v>
      </c>
      <c r="D118" s="8" t="s">
        <v>585</v>
      </c>
      <c r="E118" s="6" t="s">
        <v>531</v>
      </c>
      <c r="F118" s="7" t="s">
        <v>216</v>
      </c>
      <c r="G118" s="7" t="s">
        <v>217</v>
      </c>
      <c r="H118" s="4"/>
      <c r="I118" s="9" t="s">
        <v>586</v>
      </c>
    </row>
    <row r="119" spans="1:9" ht="60">
      <c r="A119" s="6" t="s">
        <v>587</v>
      </c>
      <c r="B119" s="7" t="s">
        <v>212</v>
      </c>
      <c r="C119" s="6" t="s">
        <v>371</v>
      </c>
      <c r="D119" s="8" t="s">
        <v>588</v>
      </c>
      <c r="E119" s="6" t="s">
        <v>535</v>
      </c>
      <c r="F119" s="7" t="s">
        <v>216</v>
      </c>
      <c r="G119" s="7" t="s">
        <v>217</v>
      </c>
      <c r="H119" s="4"/>
      <c r="I119" s="9" t="s">
        <v>589</v>
      </c>
    </row>
    <row r="120" spans="1:9" ht="75">
      <c r="A120" s="6" t="s">
        <v>590</v>
      </c>
      <c r="B120" s="7" t="s">
        <v>212</v>
      </c>
      <c r="C120" s="6" t="s">
        <v>371</v>
      </c>
      <c r="D120" s="8" t="s">
        <v>591</v>
      </c>
      <c r="E120" s="6" t="s">
        <v>563</v>
      </c>
      <c r="F120" s="7" t="s">
        <v>216</v>
      </c>
      <c r="G120" s="7" t="s">
        <v>217</v>
      </c>
      <c r="H120" s="4"/>
      <c r="I120" s="9" t="s">
        <v>592</v>
      </c>
    </row>
    <row r="121" spans="1:9" ht="75">
      <c r="A121" s="6" t="s">
        <v>593</v>
      </c>
      <c r="B121" s="7" t="s">
        <v>212</v>
      </c>
      <c r="C121" s="6" t="s">
        <v>371</v>
      </c>
      <c r="D121" s="8" t="s">
        <v>594</v>
      </c>
      <c r="E121" s="6" t="s">
        <v>229</v>
      </c>
      <c r="F121" s="7" t="s">
        <v>216</v>
      </c>
      <c r="G121" s="7" t="s">
        <v>374</v>
      </c>
      <c r="H121" s="4"/>
      <c r="I121" s="9" t="s">
        <v>595</v>
      </c>
    </row>
    <row r="122" spans="1:9" ht="75">
      <c r="A122" s="6" t="s">
        <v>596</v>
      </c>
      <c r="B122" s="7" t="s">
        <v>212</v>
      </c>
      <c r="C122" s="6" t="s">
        <v>371</v>
      </c>
      <c r="D122" s="8" t="s">
        <v>597</v>
      </c>
      <c r="E122" s="6" t="s">
        <v>229</v>
      </c>
      <c r="F122" s="7" t="s">
        <v>216</v>
      </c>
      <c r="G122" s="7" t="s">
        <v>374</v>
      </c>
      <c r="H122" s="4"/>
      <c r="I122" s="9" t="s">
        <v>598</v>
      </c>
    </row>
    <row r="123" spans="1:9" ht="75">
      <c r="A123" s="6" t="s">
        <v>599</v>
      </c>
      <c r="B123" s="7" t="s">
        <v>212</v>
      </c>
      <c r="C123" s="6" t="s">
        <v>371</v>
      </c>
      <c r="D123" s="8" t="s">
        <v>600</v>
      </c>
      <c r="E123" s="6" t="s">
        <v>215</v>
      </c>
      <c r="F123" s="7" t="s">
        <v>216</v>
      </c>
      <c r="G123" s="7" t="s">
        <v>379</v>
      </c>
      <c r="H123" s="4"/>
      <c r="I123" s="9" t="s">
        <v>601</v>
      </c>
    </row>
    <row r="124" spans="1:9" ht="60">
      <c r="A124" s="6" t="s">
        <v>602</v>
      </c>
      <c r="B124" s="7" t="s">
        <v>212</v>
      </c>
      <c r="C124" s="6" t="s">
        <v>371</v>
      </c>
      <c r="D124" s="8" t="s">
        <v>603</v>
      </c>
      <c r="E124" s="6" t="s">
        <v>502</v>
      </c>
      <c r="F124" s="7" t="s">
        <v>216</v>
      </c>
      <c r="G124" s="7" t="s">
        <v>379</v>
      </c>
      <c r="H124" s="4"/>
      <c r="I124" s="9" t="s">
        <v>604</v>
      </c>
    </row>
    <row r="125" spans="1:9" ht="45">
      <c r="A125" s="6" t="s">
        <v>605</v>
      </c>
      <c r="B125" s="7" t="s">
        <v>212</v>
      </c>
      <c r="C125" s="6" t="s">
        <v>371</v>
      </c>
      <c r="D125" s="8" t="s">
        <v>606</v>
      </c>
      <c r="E125" s="6" t="s">
        <v>607</v>
      </c>
      <c r="F125" s="7" t="s">
        <v>216</v>
      </c>
      <c r="G125" s="7" t="s">
        <v>379</v>
      </c>
      <c r="H125" s="4"/>
      <c r="I125" s="9" t="s">
        <v>608</v>
      </c>
    </row>
    <row r="126" spans="1:9" ht="60">
      <c r="A126" s="6" t="s">
        <v>609</v>
      </c>
      <c r="B126" s="7" t="s">
        <v>212</v>
      </c>
      <c r="C126" s="6" t="s">
        <v>371</v>
      </c>
      <c r="D126" s="8" t="s">
        <v>610</v>
      </c>
      <c r="E126" s="6" t="s">
        <v>221</v>
      </c>
      <c r="F126" s="7" t="s">
        <v>216</v>
      </c>
      <c r="G126" s="7" t="s">
        <v>379</v>
      </c>
      <c r="H126" s="4"/>
      <c r="I126" s="9" t="s">
        <v>611</v>
      </c>
    </row>
    <row r="127" spans="1:9" ht="60">
      <c r="A127" s="6" t="s">
        <v>612</v>
      </c>
      <c r="B127" s="7" t="s">
        <v>212</v>
      </c>
      <c r="C127" s="6" t="s">
        <v>371</v>
      </c>
      <c r="D127" s="8" t="s">
        <v>613</v>
      </c>
      <c r="E127" s="6" t="s">
        <v>221</v>
      </c>
      <c r="F127" s="7" t="s">
        <v>216</v>
      </c>
      <c r="G127" s="7" t="s">
        <v>379</v>
      </c>
      <c r="H127" s="4"/>
      <c r="I127" s="9" t="s">
        <v>614</v>
      </c>
    </row>
    <row r="128" spans="1:9" ht="60">
      <c r="A128" s="6" t="s">
        <v>615</v>
      </c>
      <c r="B128" s="7" t="s">
        <v>212</v>
      </c>
      <c r="C128" s="6" t="s">
        <v>371</v>
      </c>
      <c r="D128" s="8" t="s">
        <v>616</v>
      </c>
      <c r="E128" s="6" t="s">
        <v>576</v>
      </c>
      <c r="F128" s="7" t="s">
        <v>216</v>
      </c>
      <c r="G128" s="7" t="s">
        <v>374</v>
      </c>
      <c r="H128" s="4"/>
      <c r="I128" s="9" t="s">
        <v>617</v>
      </c>
    </row>
    <row r="129" spans="1:9" ht="60">
      <c r="A129" s="6" t="s">
        <v>618</v>
      </c>
      <c r="B129" s="7" t="s">
        <v>212</v>
      </c>
      <c r="C129" s="6" t="s">
        <v>371</v>
      </c>
      <c r="D129" s="8" t="s">
        <v>619</v>
      </c>
      <c r="E129" s="6" t="s">
        <v>378</v>
      </c>
      <c r="F129" s="7" t="s">
        <v>216</v>
      </c>
      <c r="G129" s="7" t="s">
        <v>374</v>
      </c>
      <c r="H129" s="4"/>
      <c r="I129" s="9" t="s">
        <v>620</v>
      </c>
    </row>
    <row r="130" spans="1:9" ht="60">
      <c r="A130" s="6" t="s">
        <v>621</v>
      </c>
      <c r="B130" s="7" t="s">
        <v>212</v>
      </c>
      <c r="C130" s="6" t="s">
        <v>371</v>
      </c>
      <c r="D130" s="8" t="s">
        <v>622</v>
      </c>
      <c r="E130" s="6" t="s">
        <v>221</v>
      </c>
      <c r="F130" s="7" t="s">
        <v>216</v>
      </c>
      <c r="G130" s="7" t="s">
        <v>217</v>
      </c>
      <c r="H130" s="4"/>
      <c r="I130" s="9" t="s">
        <v>623</v>
      </c>
    </row>
    <row r="131" spans="1:9" ht="60">
      <c r="A131" s="6" t="s">
        <v>624</v>
      </c>
      <c r="B131" s="7" t="s">
        <v>212</v>
      </c>
      <c r="C131" s="6" t="s">
        <v>371</v>
      </c>
      <c r="D131" s="8" t="s">
        <v>625</v>
      </c>
      <c r="E131" s="6" t="s">
        <v>527</v>
      </c>
      <c r="F131" s="7" t="s">
        <v>216</v>
      </c>
      <c r="G131" s="7" t="s">
        <v>217</v>
      </c>
      <c r="H131" s="4"/>
      <c r="I131" s="9" t="s">
        <v>626</v>
      </c>
    </row>
    <row r="132" spans="1:9" ht="60">
      <c r="A132" s="6" t="s">
        <v>627</v>
      </c>
      <c r="B132" s="7" t="s">
        <v>212</v>
      </c>
      <c r="C132" s="6" t="s">
        <v>371</v>
      </c>
      <c r="D132" s="8" t="s">
        <v>628</v>
      </c>
      <c r="E132" s="6" t="s">
        <v>531</v>
      </c>
      <c r="F132" s="7" t="s">
        <v>216</v>
      </c>
      <c r="G132" s="7" t="s">
        <v>217</v>
      </c>
      <c r="H132" s="4"/>
      <c r="I132" s="9" t="s">
        <v>629</v>
      </c>
    </row>
    <row r="133" spans="1:9" ht="60">
      <c r="A133" s="6" t="s">
        <v>630</v>
      </c>
      <c r="B133" s="7" t="s">
        <v>212</v>
      </c>
      <c r="C133" s="6" t="s">
        <v>371</v>
      </c>
      <c r="D133" s="8" t="s">
        <v>631</v>
      </c>
      <c r="E133" s="6" t="s">
        <v>535</v>
      </c>
      <c r="F133" s="7" t="s">
        <v>216</v>
      </c>
      <c r="G133" s="7" t="s">
        <v>217</v>
      </c>
      <c r="H133" s="4"/>
      <c r="I133" s="9" t="s">
        <v>632</v>
      </c>
    </row>
    <row r="134" spans="1:9" ht="60">
      <c r="A134" s="6" t="s">
        <v>633</v>
      </c>
      <c r="B134" s="7" t="s">
        <v>212</v>
      </c>
      <c r="C134" s="6" t="s">
        <v>371</v>
      </c>
      <c r="D134" s="8" t="s">
        <v>634</v>
      </c>
      <c r="E134" s="6" t="s">
        <v>215</v>
      </c>
      <c r="F134" s="7" t="s">
        <v>216</v>
      </c>
      <c r="G134" s="7" t="s">
        <v>379</v>
      </c>
      <c r="H134" s="4"/>
      <c r="I134" s="9" t="s">
        <v>635</v>
      </c>
    </row>
    <row r="135" spans="1:9" ht="45">
      <c r="A135" s="6" t="s">
        <v>636</v>
      </c>
      <c r="B135" s="7" t="s">
        <v>212</v>
      </c>
      <c r="C135" s="6" t="s">
        <v>371</v>
      </c>
      <c r="D135" s="8" t="s">
        <v>637</v>
      </c>
      <c r="E135" s="6" t="s">
        <v>395</v>
      </c>
      <c r="F135" s="7" t="s">
        <v>216</v>
      </c>
      <c r="G135" s="7" t="s">
        <v>379</v>
      </c>
      <c r="H135" s="4"/>
      <c r="I135" s="9" t="s">
        <v>638</v>
      </c>
    </row>
    <row r="136" spans="1:9" ht="60">
      <c r="A136" s="6" t="s">
        <v>639</v>
      </c>
      <c r="B136" s="7" t="s">
        <v>212</v>
      </c>
      <c r="C136" s="6" t="s">
        <v>371</v>
      </c>
      <c r="D136" s="8" t="s">
        <v>640</v>
      </c>
      <c r="E136" s="6" t="s">
        <v>221</v>
      </c>
      <c r="F136" s="7" t="s">
        <v>216</v>
      </c>
      <c r="G136" s="7" t="s">
        <v>379</v>
      </c>
      <c r="H136" s="4"/>
      <c r="I136" s="9" t="s">
        <v>641</v>
      </c>
    </row>
    <row r="137" spans="1:9" ht="60">
      <c r="A137" s="6" t="s">
        <v>642</v>
      </c>
      <c r="B137" s="7" t="s">
        <v>212</v>
      </c>
      <c r="C137" s="6" t="s">
        <v>371</v>
      </c>
      <c r="D137" s="8" t="s">
        <v>643</v>
      </c>
      <c r="E137" s="6" t="s">
        <v>378</v>
      </c>
      <c r="F137" s="7" t="s">
        <v>216</v>
      </c>
      <c r="G137" s="7" t="s">
        <v>374</v>
      </c>
      <c r="H137" s="4"/>
      <c r="I137" s="9" t="s">
        <v>644</v>
      </c>
    </row>
    <row r="138" spans="1:9" ht="60">
      <c r="A138" s="6" t="s">
        <v>645</v>
      </c>
      <c r="B138" s="7" t="s">
        <v>212</v>
      </c>
      <c r="C138" s="6" t="s">
        <v>371</v>
      </c>
      <c r="D138" s="8" t="s">
        <v>646</v>
      </c>
      <c r="E138" s="6" t="s">
        <v>373</v>
      </c>
      <c r="F138" s="7" t="s">
        <v>216</v>
      </c>
      <c r="G138" s="7" t="s">
        <v>374</v>
      </c>
      <c r="H138" s="4"/>
      <c r="I138" s="9" t="s">
        <v>647</v>
      </c>
    </row>
    <row r="139" spans="1:9" ht="60">
      <c r="A139" s="6" t="s">
        <v>648</v>
      </c>
      <c r="B139" s="7" t="s">
        <v>212</v>
      </c>
      <c r="C139" s="6" t="s">
        <v>371</v>
      </c>
      <c r="D139" s="8" t="s">
        <v>649</v>
      </c>
      <c r="E139" s="6" t="s">
        <v>221</v>
      </c>
      <c r="F139" s="7" t="s">
        <v>216</v>
      </c>
      <c r="G139" s="7" t="s">
        <v>217</v>
      </c>
      <c r="H139" s="4"/>
      <c r="I139" s="9" t="s">
        <v>650</v>
      </c>
    </row>
    <row r="140" spans="1:9" ht="60">
      <c r="A140" s="6" t="s">
        <v>651</v>
      </c>
      <c r="B140" s="7" t="s">
        <v>212</v>
      </c>
      <c r="C140" s="6" t="s">
        <v>371</v>
      </c>
      <c r="D140" s="8" t="s">
        <v>652</v>
      </c>
      <c r="E140" s="6" t="s">
        <v>527</v>
      </c>
      <c r="F140" s="7" t="s">
        <v>216</v>
      </c>
      <c r="G140" s="7" t="s">
        <v>217</v>
      </c>
      <c r="H140" s="4"/>
      <c r="I140" s="9" t="s">
        <v>653</v>
      </c>
    </row>
    <row r="141" spans="1:9" ht="60">
      <c r="A141" s="6" t="s">
        <v>654</v>
      </c>
      <c r="B141" s="7" t="s">
        <v>212</v>
      </c>
      <c r="C141" s="6" t="s">
        <v>371</v>
      </c>
      <c r="D141" s="8" t="s">
        <v>655</v>
      </c>
      <c r="E141" s="6" t="s">
        <v>531</v>
      </c>
      <c r="F141" s="7" t="s">
        <v>216</v>
      </c>
      <c r="G141" s="7" t="s">
        <v>217</v>
      </c>
      <c r="H141" s="4"/>
      <c r="I141" s="9" t="s">
        <v>656</v>
      </c>
    </row>
    <row r="142" spans="1:9" ht="60">
      <c r="A142" s="6" t="s">
        <v>657</v>
      </c>
      <c r="B142" s="7" t="s">
        <v>212</v>
      </c>
      <c r="C142" s="6" t="s">
        <v>371</v>
      </c>
      <c r="D142" s="8" t="s">
        <v>658</v>
      </c>
      <c r="E142" s="6" t="s">
        <v>535</v>
      </c>
      <c r="F142" s="7" t="s">
        <v>216</v>
      </c>
      <c r="G142" s="7" t="s">
        <v>217</v>
      </c>
      <c r="H142" s="4"/>
      <c r="I142" s="9" t="s">
        <v>659</v>
      </c>
    </row>
    <row r="143" spans="1:9" ht="60">
      <c r="A143" s="6" t="s">
        <v>660</v>
      </c>
      <c r="B143" s="7" t="s">
        <v>212</v>
      </c>
      <c r="C143" s="6" t="s">
        <v>371</v>
      </c>
      <c r="D143" s="8" t="s">
        <v>661</v>
      </c>
      <c r="E143" s="6" t="s">
        <v>215</v>
      </c>
      <c r="F143" s="7" t="s">
        <v>216</v>
      </c>
      <c r="G143" s="7" t="s">
        <v>379</v>
      </c>
      <c r="H143" s="4"/>
      <c r="I143" s="9" t="s">
        <v>662</v>
      </c>
    </row>
    <row r="144" spans="1:9" ht="60">
      <c r="A144" s="6" t="s">
        <v>663</v>
      </c>
      <c r="B144" s="7" t="s">
        <v>212</v>
      </c>
      <c r="C144" s="6" t="s">
        <v>371</v>
      </c>
      <c r="D144" s="8" t="s">
        <v>664</v>
      </c>
      <c r="E144" s="6" t="s">
        <v>215</v>
      </c>
      <c r="F144" s="7" t="s">
        <v>216</v>
      </c>
      <c r="G144" s="7" t="s">
        <v>379</v>
      </c>
      <c r="H144" s="4"/>
      <c r="I144" s="9" t="s">
        <v>665</v>
      </c>
    </row>
    <row r="145" spans="1:9" ht="60">
      <c r="A145" s="6" t="s">
        <v>666</v>
      </c>
      <c r="B145" s="7" t="s">
        <v>212</v>
      </c>
      <c r="C145" s="6" t="s">
        <v>371</v>
      </c>
      <c r="D145" s="8" t="s">
        <v>667</v>
      </c>
      <c r="E145" s="6" t="s">
        <v>668</v>
      </c>
      <c r="F145" s="7" t="s">
        <v>216</v>
      </c>
      <c r="G145" s="7" t="s">
        <v>379</v>
      </c>
      <c r="H145" s="4"/>
      <c r="I145" s="9" t="s">
        <v>669</v>
      </c>
    </row>
    <row r="146" spans="1:9" ht="60">
      <c r="A146" s="6" t="s">
        <v>670</v>
      </c>
      <c r="B146" s="7" t="s">
        <v>212</v>
      </c>
      <c r="C146" s="6" t="s">
        <v>371</v>
      </c>
      <c r="D146" s="8" t="s">
        <v>671</v>
      </c>
      <c r="E146" s="6" t="s">
        <v>535</v>
      </c>
      <c r="F146" s="7" t="s">
        <v>367</v>
      </c>
      <c r="G146" s="7" t="s">
        <v>217</v>
      </c>
      <c r="H146" s="4"/>
      <c r="I146" s="9" t="s">
        <v>672</v>
      </c>
    </row>
    <row r="147" spans="1:9" ht="60">
      <c r="A147" s="6" t="s">
        <v>673</v>
      </c>
      <c r="B147" s="7" t="s">
        <v>212</v>
      </c>
      <c r="C147" s="6" t="s">
        <v>371</v>
      </c>
      <c r="D147" s="8" t="s">
        <v>674</v>
      </c>
      <c r="E147" s="6" t="s">
        <v>221</v>
      </c>
      <c r="F147" s="7" t="s">
        <v>367</v>
      </c>
      <c r="G147" s="7" t="s">
        <v>217</v>
      </c>
      <c r="H147" s="4"/>
      <c r="I147" s="9" t="s">
        <v>675</v>
      </c>
    </row>
    <row r="148" spans="1:9" ht="60">
      <c r="A148" s="6" t="s">
        <v>676</v>
      </c>
      <c r="B148" s="7" t="s">
        <v>212</v>
      </c>
      <c r="C148" s="6" t="s">
        <v>371</v>
      </c>
      <c r="D148" s="8" t="s">
        <v>677</v>
      </c>
      <c r="E148" s="6" t="s">
        <v>531</v>
      </c>
      <c r="F148" s="7" t="s">
        <v>367</v>
      </c>
      <c r="G148" s="7" t="s">
        <v>217</v>
      </c>
      <c r="H148" s="4"/>
      <c r="I148" s="9" t="s">
        <v>678</v>
      </c>
    </row>
    <row r="149" spans="1:9" ht="75">
      <c r="A149" s="6" t="s">
        <v>679</v>
      </c>
      <c r="B149" s="7" t="s">
        <v>212</v>
      </c>
      <c r="C149" s="6" t="s">
        <v>371</v>
      </c>
      <c r="D149" s="8" t="s">
        <v>680</v>
      </c>
      <c r="E149" s="6" t="s">
        <v>531</v>
      </c>
      <c r="F149" s="7" t="s">
        <v>367</v>
      </c>
      <c r="G149" s="7" t="s">
        <v>217</v>
      </c>
      <c r="H149" s="4"/>
      <c r="I149" s="9" t="s">
        <v>681</v>
      </c>
    </row>
    <row r="150" spans="1:9" ht="60">
      <c r="A150" s="6" t="s">
        <v>682</v>
      </c>
      <c r="B150" s="7" t="s">
        <v>212</v>
      </c>
      <c r="C150" s="6" t="s">
        <v>371</v>
      </c>
      <c r="D150" s="8" t="s">
        <v>683</v>
      </c>
      <c r="E150" s="6" t="s">
        <v>531</v>
      </c>
      <c r="F150" s="7" t="s">
        <v>367</v>
      </c>
      <c r="G150" s="7" t="s">
        <v>217</v>
      </c>
      <c r="H150" s="4"/>
      <c r="I150" s="9" t="s">
        <v>684</v>
      </c>
    </row>
    <row r="151" spans="1:9" ht="45">
      <c r="A151" s="6" t="s">
        <v>685</v>
      </c>
      <c r="B151" s="7" t="s">
        <v>212</v>
      </c>
      <c r="C151" s="6" t="s">
        <v>371</v>
      </c>
      <c r="D151" s="8" t="s">
        <v>686</v>
      </c>
      <c r="E151" s="6" t="s">
        <v>378</v>
      </c>
      <c r="F151" s="7" t="s">
        <v>367</v>
      </c>
      <c r="G151" s="7" t="s">
        <v>217</v>
      </c>
      <c r="H151" s="4"/>
      <c r="I151" s="9" t="s">
        <v>687</v>
      </c>
    </row>
    <row r="152" spans="1:9" ht="45">
      <c r="A152" s="6" t="s">
        <v>688</v>
      </c>
      <c r="B152" s="7" t="s">
        <v>212</v>
      </c>
      <c r="C152" s="6" t="s">
        <v>371</v>
      </c>
      <c r="D152" s="8" t="s">
        <v>689</v>
      </c>
      <c r="E152" s="6" t="s">
        <v>378</v>
      </c>
      <c r="F152" s="7" t="s">
        <v>498</v>
      </c>
      <c r="G152" s="7" t="s">
        <v>217</v>
      </c>
      <c r="H152" s="4"/>
      <c r="I152" s="9" t="s">
        <v>690</v>
      </c>
    </row>
    <row r="153" spans="1:9" ht="45">
      <c r="A153" s="6" t="s">
        <v>691</v>
      </c>
      <c r="B153" s="7" t="s">
        <v>212</v>
      </c>
      <c r="C153" s="6" t="s">
        <v>371</v>
      </c>
      <c r="D153" s="8" t="s">
        <v>692</v>
      </c>
      <c r="E153" s="6" t="s">
        <v>378</v>
      </c>
      <c r="F153" s="7" t="s">
        <v>498</v>
      </c>
      <c r="G153" s="7" t="s">
        <v>217</v>
      </c>
      <c r="H153" s="4"/>
      <c r="I153" s="9" t="s">
        <v>693</v>
      </c>
    </row>
    <row r="154" spans="1:9" ht="45">
      <c r="A154" s="6" t="s">
        <v>694</v>
      </c>
      <c r="B154" s="7" t="s">
        <v>212</v>
      </c>
      <c r="C154" s="6" t="s">
        <v>371</v>
      </c>
      <c r="D154" s="8" t="s">
        <v>695</v>
      </c>
      <c r="E154" s="6" t="s">
        <v>378</v>
      </c>
      <c r="F154" s="7" t="s">
        <v>367</v>
      </c>
      <c r="G154" s="7" t="s">
        <v>217</v>
      </c>
      <c r="H154" s="4"/>
      <c r="I154" s="9" t="s">
        <v>696</v>
      </c>
    </row>
    <row r="155" spans="1:9" ht="45">
      <c r="A155" s="6" t="s">
        <v>697</v>
      </c>
      <c r="B155" s="7" t="s">
        <v>212</v>
      </c>
      <c r="C155" s="6" t="s">
        <v>371</v>
      </c>
      <c r="D155" s="8" t="s">
        <v>698</v>
      </c>
      <c r="E155" s="6" t="s">
        <v>668</v>
      </c>
      <c r="F155" s="7" t="s">
        <v>367</v>
      </c>
      <c r="G155" s="7" t="s">
        <v>379</v>
      </c>
      <c r="H155" s="4"/>
      <c r="I155" s="9" t="s">
        <v>699</v>
      </c>
    </row>
    <row r="156" spans="1:9" ht="45">
      <c r="A156" s="6" t="s">
        <v>700</v>
      </c>
      <c r="B156" s="7" t="s">
        <v>212</v>
      </c>
      <c r="C156" s="6" t="s">
        <v>371</v>
      </c>
      <c r="D156" s="8" t="s">
        <v>701</v>
      </c>
      <c r="E156" s="6" t="s">
        <v>221</v>
      </c>
      <c r="F156" s="7" t="s">
        <v>367</v>
      </c>
      <c r="G156" s="7" t="s">
        <v>217</v>
      </c>
      <c r="H156" s="4"/>
      <c r="I156" s="9" t="s">
        <v>702</v>
      </c>
    </row>
    <row r="157" spans="1:9" ht="45">
      <c r="A157" s="6" t="s">
        <v>703</v>
      </c>
      <c r="B157" s="7" t="s">
        <v>212</v>
      </c>
      <c r="C157" s="6" t="s">
        <v>371</v>
      </c>
      <c r="D157" s="8" t="s">
        <v>704</v>
      </c>
      <c r="E157" s="6" t="s">
        <v>531</v>
      </c>
      <c r="F157" s="7" t="s">
        <v>367</v>
      </c>
      <c r="G157" s="7" t="s">
        <v>217</v>
      </c>
      <c r="H157" s="4"/>
      <c r="I157" s="9" t="s">
        <v>705</v>
      </c>
    </row>
    <row r="158" spans="1:9" ht="45">
      <c r="A158" s="6" t="s">
        <v>706</v>
      </c>
      <c r="B158" s="7" t="s">
        <v>212</v>
      </c>
      <c r="C158" s="6" t="s">
        <v>371</v>
      </c>
      <c r="D158" s="8" t="s">
        <v>707</v>
      </c>
      <c r="E158" s="6" t="s">
        <v>535</v>
      </c>
      <c r="F158" s="7" t="s">
        <v>367</v>
      </c>
      <c r="G158" s="7" t="s">
        <v>217</v>
      </c>
      <c r="H158" s="4"/>
      <c r="I158" s="9" t="s">
        <v>708</v>
      </c>
    </row>
    <row r="159" spans="1:9" ht="45">
      <c r="A159" s="6" t="s">
        <v>709</v>
      </c>
      <c r="B159" s="7" t="s">
        <v>212</v>
      </c>
      <c r="C159" s="6" t="s">
        <v>371</v>
      </c>
      <c r="D159" s="8" t="s">
        <v>710</v>
      </c>
      <c r="E159" s="6" t="s">
        <v>531</v>
      </c>
      <c r="F159" s="7" t="s">
        <v>367</v>
      </c>
      <c r="G159" s="7" t="s">
        <v>217</v>
      </c>
      <c r="H159" s="4"/>
      <c r="I159" s="9" t="s">
        <v>711</v>
      </c>
    </row>
    <row r="160" spans="1:9" ht="60">
      <c r="A160" s="6" t="s">
        <v>712</v>
      </c>
      <c r="B160" s="7" t="s">
        <v>212</v>
      </c>
      <c r="C160" s="6" t="s">
        <v>371</v>
      </c>
      <c r="D160" s="8" t="s">
        <v>713</v>
      </c>
      <c r="E160" s="6" t="s">
        <v>531</v>
      </c>
      <c r="F160" s="7" t="s">
        <v>367</v>
      </c>
      <c r="G160" s="7" t="s">
        <v>217</v>
      </c>
      <c r="H160" s="4"/>
      <c r="I160" s="9" t="s">
        <v>714</v>
      </c>
    </row>
    <row r="161" spans="1:9" ht="45">
      <c r="A161" s="6" t="s">
        <v>715</v>
      </c>
      <c r="B161" s="7" t="s">
        <v>212</v>
      </c>
      <c r="C161" s="6" t="s">
        <v>371</v>
      </c>
      <c r="D161" s="8" t="s">
        <v>716</v>
      </c>
      <c r="E161" s="6" t="s">
        <v>215</v>
      </c>
      <c r="F161" s="7" t="s">
        <v>216</v>
      </c>
      <c r="G161" s="7" t="s">
        <v>379</v>
      </c>
      <c r="H161" s="4"/>
      <c r="I161" s="9" t="s">
        <v>717</v>
      </c>
    </row>
    <row r="162" spans="1:9" ht="45">
      <c r="A162" s="6" t="s">
        <v>718</v>
      </c>
      <c r="B162" s="7" t="s">
        <v>212</v>
      </c>
      <c r="C162" s="6" t="s">
        <v>371</v>
      </c>
      <c r="D162" s="8" t="s">
        <v>719</v>
      </c>
      <c r="E162" s="6" t="s">
        <v>668</v>
      </c>
      <c r="F162" s="7" t="s">
        <v>367</v>
      </c>
      <c r="G162" s="7" t="s">
        <v>379</v>
      </c>
      <c r="H162" s="4"/>
      <c r="I162" s="9" t="s">
        <v>720</v>
      </c>
    </row>
    <row r="163" spans="1:9" ht="45">
      <c r="A163" s="6" t="s">
        <v>721</v>
      </c>
      <c r="B163" s="7" t="s">
        <v>212</v>
      </c>
      <c r="C163" s="6" t="s">
        <v>371</v>
      </c>
      <c r="D163" s="8" t="s">
        <v>722</v>
      </c>
      <c r="E163" s="6" t="s">
        <v>221</v>
      </c>
      <c r="F163" s="7" t="s">
        <v>367</v>
      </c>
      <c r="G163" s="7" t="s">
        <v>217</v>
      </c>
      <c r="H163" s="4"/>
      <c r="I163" s="9" t="s">
        <v>723</v>
      </c>
    </row>
    <row r="164" spans="1:9" ht="45">
      <c r="A164" s="6" t="s">
        <v>724</v>
      </c>
      <c r="B164" s="7" t="s">
        <v>212</v>
      </c>
      <c r="C164" s="6" t="s">
        <v>371</v>
      </c>
      <c r="D164" s="8" t="s">
        <v>725</v>
      </c>
      <c r="E164" s="6" t="s">
        <v>531</v>
      </c>
      <c r="F164" s="7" t="s">
        <v>367</v>
      </c>
      <c r="G164" s="7" t="s">
        <v>217</v>
      </c>
      <c r="H164" s="4"/>
      <c r="I164" s="9" t="s">
        <v>726</v>
      </c>
    </row>
    <row r="165" spans="1:9" ht="45">
      <c r="A165" s="6" t="s">
        <v>727</v>
      </c>
      <c r="B165" s="7" t="s">
        <v>212</v>
      </c>
      <c r="C165" s="6" t="s">
        <v>371</v>
      </c>
      <c r="D165" s="8" t="s">
        <v>728</v>
      </c>
      <c r="E165" s="6" t="s">
        <v>535</v>
      </c>
      <c r="F165" s="7" t="s">
        <v>367</v>
      </c>
      <c r="G165" s="7" t="s">
        <v>217</v>
      </c>
      <c r="H165" s="4"/>
      <c r="I165" s="9" t="s">
        <v>729</v>
      </c>
    </row>
    <row r="166" spans="1:9" ht="45">
      <c r="A166" s="6" t="s">
        <v>730</v>
      </c>
      <c r="B166" s="7" t="s">
        <v>212</v>
      </c>
      <c r="C166" s="6" t="s">
        <v>371</v>
      </c>
      <c r="D166" s="8" t="s">
        <v>731</v>
      </c>
      <c r="E166" s="6" t="s">
        <v>531</v>
      </c>
      <c r="F166" s="7" t="s">
        <v>367</v>
      </c>
      <c r="G166" s="7" t="s">
        <v>217</v>
      </c>
      <c r="H166" s="4"/>
      <c r="I166" s="9" t="s">
        <v>732</v>
      </c>
    </row>
    <row r="167" spans="1:9" ht="60">
      <c r="A167" s="6" t="s">
        <v>733</v>
      </c>
      <c r="B167" s="7" t="s">
        <v>212</v>
      </c>
      <c r="C167" s="6" t="s">
        <v>371</v>
      </c>
      <c r="D167" s="8" t="s">
        <v>734</v>
      </c>
      <c r="E167" s="6" t="s">
        <v>531</v>
      </c>
      <c r="F167" s="7" t="s">
        <v>367</v>
      </c>
      <c r="G167" s="7" t="s">
        <v>217</v>
      </c>
      <c r="H167" s="4"/>
      <c r="I167" s="9" t="s">
        <v>735</v>
      </c>
    </row>
    <row r="168" spans="1:9" ht="45">
      <c r="A168" s="6" t="s">
        <v>736</v>
      </c>
      <c r="B168" s="7" t="s">
        <v>212</v>
      </c>
      <c r="C168" s="6" t="s">
        <v>371</v>
      </c>
      <c r="D168" s="8" t="s">
        <v>737</v>
      </c>
      <c r="E168" s="6" t="s">
        <v>215</v>
      </c>
      <c r="F168" s="7" t="s">
        <v>216</v>
      </c>
      <c r="G168" s="7" t="s">
        <v>379</v>
      </c>
      <c r="H168" s="4"/>
      <c r="I168" s="9" t="s">
        <v>738</v>
      </c>
    </row>
    <row r="169" spans="1:9" ht="30">
      <c r="A169" s="6" t="s">
        <v>739</v>
      </c>
      <c r="B169" s="7" t="s">
        <v>364</v>
      </c>
      <c r="C169" s="6" t="s">
        <v>740</v>
      </c>
      <c r="D169" s="8" t="s">
        <v>741</v>
      </c>
      <c r="E169" s="6" t="s">
        <v>221</v>
      </c>
      <c r="F169" s="7" t="s">
        <v>498</v>
      </c>
      <c r="G169" s="7" t="s">
        <v>217</v>
      </c>
      <c r="H169" s="4"/>
      <c r="I169" s="9" t="s">
        <v>742</v>
      </c>
    </row>
    <row r="170" spans="1:9" ht="45">
      <c r="A170" s="6" t="s">
        <v>743</v>
      </c>
      <c r="B170" s="7" t="s">
        <v>364</v>
      </c>
      <c r="C170" s="6" t="s">
        <v>740</v>
      </c>
      <c r="D170" s="8" t="s">
        <v>744</v>
      </c>
      <c r="E170" s="6" t="s">
        <v>221</v>
      </c>
      <c r="F170" s="7" t="s">
        <v>367</v>
      </c>
      <c r="G170" s="7" t="s">
        <v>217</v>
      </c>
      <c r="H170" s="4"/>
      <c r="I170" s="9" t="s">
        <v>745</v>
      </c>
    </row>
    <row r="171" spans="1:9" ht="45">
      <c r="A171" s="6" t="s">
        <v>746</v>
      </c>
      <c r="B171" s="7" t="s">
        <v>364</v>
      </c>
      <c r="C171" s="6" t="s">
        <v>740</v>
      </c>
      <c r="D171" s="8" t="s">
        <v>747</v>
      </c>
      <c r="E171" s="6" t="s">
        <v>221</v>
      </c>
      <c r="F171" s="7" t="s">
        <v>367</v>
      </c>
      <c r="G171" s="7" t="s">
        <v>225</v>
      </c>
      <c r="H171" s="4"/>
      <c r="I171" s="9" t="s">
        <v>748</v>
      </c>
    </row>
    <row r="172" spans="1:9" ht="45">
      <c r="A172" s="6" t="s">
        <v>749</v>
      </c>
      <c r="B172" s="7" t="s">
        <v>212</v>
      </c>
      <c r="C172" s="6" t="s">
        <v>750</v>
      </c>
      <c r="D172" s="8" t="s">
        <v>751</v>
      </c>
      <c r="E172" s="6" t="s">
        <v>373</v>
      </c>
      <c r="F172" s="7" t="s">
        <v>367</v>
      </c>
      <c r="G172" s="7" t="s">
        <v>217</v>
      </c>
      <c r="H172" s="4"/>
      <c r="I172" s="9" t="s">
        <v>752</v>
      </c>
    </row>
    <row r="173" spans="1:9" ht="60">
      <c r="A173" s="6" t="s">
        <v>753</v>
      </c>
      <c r="B173" s="7" t="s">
        <v>212</v>
      </c>
      <c r="C173" s="6" t="s">
        <v>754</v>
      </c>
      <c r="D173" s="8" t="s">
        <v>755</v>
      </c>
      <c r="E173" s="6" t="s">
        <v>756</v>
      </c>
      <c r="F173" s="7" t="s">
        <v>498</v>
      </c>
      <c r="G173" s="7" t="s">
        <v>217</v>
      </c>
      <c r="H173" s="4"/>
      <c r="I173" s="9" t="s">
        <v>757</v>
      </c>
    </row>
    <row r="174" spans="1:9" ht="60">
      <c r="A174" s="6" t="s">
        <v>758</v>
      </c>
      <c r="B174" s="7" t="s">
        <v>212</v>
      </c>
      <c r="C174" s="6" t="s">
        <v>759</v>
      </c>
      <c r="D174" s="8" t="s">
        <v>760</v>
      </c>
      <c r="E174" s="6" t="s">
        <v>221</v>
      </c>
      <c r="F174" s="7" t="s">
        <v>216</v>
      </c>
      <c r="G174" s="7" t="s">
        <v>217</v>
      </c>
      <c r="H174" s="4"/>
      <c r="I174" s="9" t="s">
        <v>761</v>
      </c>
    </row>
    <row r="175" spans="1:9" ht="60">
      <c r="A175" s="6" t="s">
        <v>762</v>
      </c>
      <c r="B175" s="7" t="s">
        <v>212</v>
      </c>
      <c r="C175" s="6" t="s">
        <v>759</v>
      </c>
      <c r="D175" s="8" t="s">
        <v>763</v>
      </c>
      <c r="E175" s="6" t="s">
        <v>221</v>
      </c>
      <c r="F175" s="7" t="s">
        <v>216</v>
      </c>
      <c r="G175" s="7" t="s">
        <v>217</v>
      </c>
      <c r="H175" s="4"/>
      <c r="I175" s="9" t="s">
        <v>764</v>
      </c>
    </row>
    <row r="176" spans="1:9" ht="60">
      <c r="A176" s="6" t="s">
        <v>765</v>
      </c>
      <c r="B176" s="7" t="s">
        <v>212</v>
      </c>
      <c r="C176" s="6" t="s">
        <v>759</v>
      </c>
      <c r="D176" s="8" t="s">
        <v>766</v>
      </c>
      <c r="E176" s="6" t="s">
        <v>221</v>
      </c>
      <c r="F176" s="7" t="s">
        <v>367</v>
      </c>
      <c r="G176" s="7" t="s">
        <v>217</v>
      </c>
      <c r="H176" s="4"/>
      <c r="I176" s="9" t="s">
        <v>767</v>
      </c>
    </row>
    <row r="177" spans="1:9" ht="30">
      <c r="A177" s="6" t="s">
        <v>768</v>
      </c>
      <c r="B177" s="7" t="s">
        <v>212</v>
      </c>
      <c r="C177" s="6" t="s">
        <v>769</v>
      </c>
      <c r="D177" s="8" t="s">
        <v>770</v>
      </c>
      <c r="E177" s="6" t="s">
        <v>221</v>
      </c>
      <c r="F177" s="7" t="s">
        <v>367</v>
      </c>
      <c r="G177" s="7" t="s">
        <v>217</v>
      </c>
      <c r="H177" s="4"/>
      <c r="I177" s="9" t="s">
        <v>771</v>
      </c>
    </row>
    <row r="178" spans="1:9" ht="30">
      <c r="A178" s="6" t="s">
        <v>772</v>
      </c>
      <c r="B178" s="7" t="s">
        <v>212</v>
      </c>
      <c r="C178" s="6" t="s">
        <v>769</v>
      </c>
      <c r="D178" s="8" t="s">
        <v>773</v>
      </c>
      <c r="E178" s="6" t="s">
        <v>535</v>
      </c>
      <c r="F178" s="7" t="s">
        <v>367</v>
      </c>
      <c r="G178" s="7" t="s">
        <v>217</v>
      </c>
      <c r="H178" s="4"/>
      <c r="I178" s="9" t="s">
        <v>774</v>
      </c>
    </row>
    <row r="179" spans="1:9" ht="45">
      <c r="A179" s="6" t="s">
        <v>775</v>
      </c>
      <c r="B179" s="7" t="s">
        <v>212</v>
      </c>
      <c r="C179" s="6" t="s">
        <v>769</v>
      </c>
      <c r="D179" s="8" t="s">
        <v>776</v>
      </c>
      <c r="E179" s="6" t="s">
        <v>221</v>
      </c>
      <c r="F179" s="7" t="s">
        <v>498</v>
      </c>
      <c r="G179" s="7" t="s">
        <v>217</v>
      </c>
      <c r="H179" s="4"/>
      <c r="I179" s="9" t="s">
        <v>777</v>
      </c>
    </row>
    <row r="180" spans="1:9" ht="45">
      <c r="A180" s="6" t="s">
        <v>778</v>
      </c>
      <c r="B180" s="7" t="s">
        <v>212</v>
      </c>
      <c r="C180" s="6" t="s">
        <v>769</v>
      </c>
      <c r="D180" s="8" t="s">
        <v>779</v>
      </c>
      <c r="E180" s="6" t="s">
        <v>221</v>
      </c>
      <c r="F180" s="7" t="s">
        <v>367</v>
      </c>
      <c r="G180" s="7" t="s">
        <v>217</v>
      </c>
      <c r="H180" s="4"/>
      <c r="I180" s="9" t="s">
        <v>780</v>
      </c>
    </row>
    <row r="181" spans="1:9" ht="30">
      <c r="A181" s="6" t="s">
        <v>781</v>
      </c>
      <c r="B181" s="7" t="s">
        <v>212</v>
      </c>
      <c r="C181" s="6" t="s">
        <v>769</v>
      </c>
      <c r="D181" s="8" t="s">
        <v>782</v>
      </c>
      <c r="E181" s="6" t="s">
        <v>221</v>
      </c>
      <c r="F181" s="7" t="s">
        <v>498</v>
      </c>
      <c r="G181" s="7" t="s">
        <v>217</v>
      </c>
      <c r="H181" s="4"/>
      <c r="I181" s="9" t="s">
        <v>783</v>
      </c>
    </row>
    <row r="182" spans="1:9" ht="30">
      <c r="A182" s="6" t="s">
        <v>784</v>
      </c>
      <c r="B182" s="7" t="s">
        <v>212</v>
      </c>
      <c r="C182" s="6" t="s">
        <v>769</v>
      </c>
      <c r="D182" s="8" t="s">
        <v>785</v>
      </c>
      <c r="E182" s="6" t="s">
        <v>221</v>
      </c>
      <c r="F182" s="7" t="s">
        <v>367</v>
      </c>
      <c r="G182" s="7" t="s">
        <v>217</v>
      </c>
      <c r="H182" s="4"/>
      <c r="I182" s="9" t="s">
        <v>786</v>
      </c>
    </row>
    <row r="183" spans="1:9" ht="45">
      <c r="A183" s="6" t="s">
        <v>787</v>
      </c>
      <c r="B183" s="7" t="s">
        <v>212</v>
      </c>
      <c r="C183" s="6" t="s">
        <v>769</v>
      </c>
      <c r="D183" s="8" t="s">
        <v>788</v>
      </c>
      <c r="E183" s="6" t="s">
        <v>221</v>
      </c>
      <c r="F183" s="7" t="s">
        <v>216</v>
      </c>
      <c r="G183" s="7" t="s">
        <v>217</v>
      </c>
      <c r="H183" s="4"/>
      <c r="I183" s="9" t="s">
        <v>789</v>
      </c>
    </row>
    <row r="184" spans="1:9" ht="45">
      <c r="A184" s="6" t="s">
        <v>790</v>
      </c>
      <c r="B184" s="7" t="s">
        <v>212</v>
      </c>
      <c r="C184" s="6" t="s">
        <v>769</v>
      </c>
      <c r="D184" s="8" t="s">
        <v>791</v>
      </c>
      <c r="E184" s="6" t="s">
        <v>221</v>
      </c>
      <c r="F184" s="7" t="s">
        <v>498</v>
      </c>
      <c r="G184" s="7" t="s">
        <v>217</v>
      </c>
      <c r="H184" s="4"/>
      <c r="I184" s="9" t="s">
        <v>792</v>
      </c>
    </row>
    <row r="185" spans="1:9" ht="45">
      <c r="A185" s="6" t="s">
        <v>793</v>
      </c>
      <c r="B185" s="7" t="s">
        <v>212</v>
      </c>
      <c r="C185" s="6" t="s">
        <v>769</v>
      </c>
      <c r="D185" s="8" t="s">
        <v>794</v>
      </c>
      <c r="E185" s="6" t="s">
        <v>221</v>
      </c>
      <c r="F185" s="7" t="s">
        <v>367</v>
      </c>
      <c r="G185" s="7" t="s">
        <v>217</v>
      </c>
      <c r="H185" s="4"/>
      <c r="I185" s="9" t="s">
        <v>795</v>
      </c>
    </row>
    <row r="186" spans="1:9" ht="30">
      <c r="A186" s="6" t="s">
        <v>796</v>
      </c>
      <c r="B186" s="7" t="s">
        <v>212</v>
      </c>
      <c r="C186" s="6" t="s">
        <v>769</v>
      </c>
      <c r="D186" s="8" t="s">
        <v>797</v>
      </c>
      <c r="E186" s="6" t="s">
        <v>221</v>
      </c>
      <c r="F186" s="7" t="s">
        <v>367</v>
      </c>
      <c r="G186" s="7" t="s">
        <v>217</v>
      </c>
      <c r="H186" s="4"/>
      <c r="I186" s="9" t="s">
        <v>798</v>
      </c>
    </row>
    <row r="187" spans="1:9" ht="45">
      <c r="A187" s="6" t="s">
        <v>799</v>
      </c>
      <c r="B187" s="7" t="s">
        <v>212</v>
      </c>
      <c r="C187" s="6" t="s">
        <v>769</v>
      </c>
      <c r="D187" s="8" t="s">
        <v>800</v>
      </c>
      <c r="E187" s="6" t="s">
        <v>221</v>
      </c>
      <c r="F187" s="7" t="s">
        <v>367</v>
      </c>
      <c r="G187" s="7" t="s">
        <v>217</v>
      </c>
      <c r="H187" s="4"/>
      <c r="I187" s="9" t="s">
        <v>801</v>
      </c>
    </row>
    <row r="188" spans="1:9" ht="45">
      <c r="A188" s="6" t="s">
        <v>802</v>
      </c>
      <c r="B188" s="7" t="s">
        <v>212</v>
      </c>
      <c r="C188" s="6" t="s">
        <v>769</v>
      </c>
      <c r="D188" s="8" t="s">
        <v>803</v>
      </c>
      <c r="E188" s="6" t="s">
        <v>535</v>
      </c>
      <c r="F188" s="7" t="s">
        <v>367</v>
      </c>
      <c r="G188" s="7" t="s">
        <v>217</v>
      </c>
      <c r="H188" s="4"/>
      <c r="I188" s="9" t="s">
        <v>804</v>
      </c>
    </row>
    <row r="189" spans="1:9" ht="45">
      <c r="A189" s="6" t="s">
        <v>805</v>
      </c>
      <c r="B189" s="7" t="s">
        <v>212</v>
      </c>
      <c r="C189" s="6" t="s">
        <v>769</v>
      </c>
      <c r="D189" s="8" t="s">
        <v>806</v>
      </c>
      <c r="E189" s="6" t="s">
        <v>221</v>
      </c>
      <c r="F189" s="7" t="s">
        <v>367</v>
      </c>
      <c r="G189" s="7" t="s">
        <v>217</v>
      </c>
      <c r="H189" s="4"/>
      <c r="I189" s="9" t="s">
        <v>807</v>
      </c>
    </row>
    <row r="190" spans="1:9" ht="30">
      <c r="A190" s="6" t="s">
        <v>808</v>
      </c>
      <c r="B190" s="7" t="s">
        <v>212</v>
      </c>
      <c r="C190" s="6" t="s">
        <v>769</v>
      </c>
      <c r="D190" s="8" t="s">
        <v>809</v>
      </c>
      <c r="E190" s="6" t="s">
        <v>221</v>
      </c>
      <c r="F190" s="7" t="s">
        <v>498</v>
      </c>
      <c r="G190" s="7" t="s">
        <v>217</v>
      </c>
      <c r="H190" s="4"/>
      <c r="I190" s="9" t="s">
        <v>810</v>
      </c>
    </row>
    <row r="191" spans="1:9" ht="45">
      <c r="A191" s="6" t="s">
        <v>811</v>
      </c>
      <c r="B191" s="7" t="s">
        <v>212</v>
      </c>
      <c r="C191" s="6" t="s">
        <v>769</v>
      </c>
      <c r="D191" s="8" t="s">
        <v>812</v>
      </c>
      <c r="E191" s="6" t="s">
        <v>535</v>
      </c>
      <c r="F191" s="7" t="s">
        <v>367</v>
      </c>
      <c r="G191" s="7" t="s">
        <v>217</v>
      </c>
      <c r="H191" s="4"/>
      <c r="I191" s="9" t="s">
        <v>813</v>
      </c>
    </row>
    <row r="192" spans="1:9" ht="30">
      <c r="A192" s="6" t="s">
        <v>814</v>
      </c>
      <c r="B192" s="7" t="s">
        <v>212</v>
      </c>
      <c r="C192" s="6" t="s">
        <v>769</v>
      </c>
      <c r="D192" s="8" t="s">
        <v>815</v>
      </c>
      <c r="E192" s="6" t="s">
        <v>221</v>
      </c>
      <c r="F192" s="7" t="s">
        <v>498</v>
      </c>
      <c r="G192" s="7" t="s">
        <v>217</v>
      </c>
      <c r="H192" s="4"/>
      <c r="I192" s="9" t="s">
        <v>816</v>
      </c>
    </row>
    <row r="193" spans="1:9" ht="30">
      <c r="A193" s="6" t="s">
        <v>817</v>
      </c>
      <c r="B193" s="7" t="s">
        <v>212</v>
      </c>
      <c r="C193" s="6" t="s">
        <v>769</v>
      </c>
      <c r="D193" s="8" t="s">
        <v>818</v>
      </c>
      <c r="E193" s="6" t="s">
        <v>535</v>
      </c>
      <c r="F193" s="7" t="s">
        <v>498</v>
      </c>
      <c r="G193" s="7" t="s">
        <v>217</v>
      </c>
      <c r="H193" s="4"/>
      <c r="I193" s="9" t="s">
        <v>819</v>
      </c>
    </row>
    <row r="194" spans="1:9" ht="45">
      <c r="A194" s="6" t="s">
        <v>820</v>
      </c>
      <c r="B194" s="7" t="s">
        <v>212</v>
      </c>
      <c r="C194" s="6" t="s">
        <v>769</v>
      </c>
      <c r="D194" s="8" t="s">
        <v>821</v>
      </c>
      <c r="E194" s="6" t="s">
        <v>221</v>
      </c>
      <c r="F194" s="7" t="s">
        <v>367</v>
      </c>
      <c r="G194" s="7" t="s">
        <v>217</v>
      </c>
      <c r="H194" s="4"/>
      <c r="I194" s="9" t="s">
        <v>822</v>
      </c>
    </row>
    <row r="195" spans="1:9" ht="45">
      <c r="A195" s="6" t="s">
        <v>823</v>
      </c>
      <c r="B195" s="7" t="s">
        <v>212</v>
      </c>
      <c r="C195" s="6" t="s">
        <v>769</v>
      </c>
      <c r="D195" s="8" t="s">
        <v>824</v>
      </c>
      <c r="E195" s="6" t="s">
        <v>221</v>
      </c>
      <c r="F195" s="7" t="s">
        <v>367</v>
      </c>
      <c r="G195" s="7" t="s">
        <v>217</v>
      </c>
      <c r="H195" s="4"/>
      <c r="I195" s="9" t="s">
        <v>825</v>
      </c>
    </row>
    <row r="196" spans="1:9" ht="45">
      <c r="A196" s="6" t="s">
        <v>826</v>
      </c>
      <c r="B196" s="7" t="s">
        <v>212</v>
      </c>
      <c r="C196" s="6" t="s">
        <v>769</v>
      </c>
      <c r="D196" s="8" t="s">
        <v>827</v>
      </c>
      <c r="E196" s="6" t="s">
        <v>221</v>
      </c>
      <c r="F196" s="7" t="s">
        <v>498</v>
      </c>
      <c r="G196" s="7" t="s">
        <v>217</v>
      </c>
      <c r="H196" s="4"/>
      <c r="I196" s="9" t="s">
        <v>828</v>
      </c>
    </row>
    <row r="197" spans="1:9" ht="30">
      <c r="A197" s="6" t="s">
        <v>829</v>
      </c>
      <c r="B197" s="7" t="s">
        <v>212</v>
      </c>
      <c r="C197" s="6" t="s">
        <v>769</v>
      </c>
      <c r="D197" s="8" t="s">
        <v>830</v>
      </c>
      <c r="E197" s="6" t="s">
        <v>535</v>
      </c>
      <c r="F197" s="7" t="s">
        <v>498</v>
      </c>
      <c r="G197" s="7" t="s">
        <v>217</v>
      </c>
      <c r="H197" s="4"/>
      <c r="I197" s="9" t="s">
        <v>831</v>
      </c>
    </row>
    <row r="198" spans="1:9" ht="45">
      <c r="A198" s="6" t="s">
        <v>832</v>
      </c>
      <c r="B198" s="7" t="s">
        <v>212</v>
      </c>
      <c r="C198" s="6" t="s">
        <v>769</v>
      </c>
      <c r="D198" s="8" t="s">
        <v>833</v>
      </c>
      <c r="E198" s="6" t="s">
        <v>221</v>
      </c>
      <c r="F198" s="7" t="s">
        <v>367</v>
      </c>
      <c r="G198" s="7" t="s">
        <v>217</v>
      </c>
      <c r="H198" s="4"/>
      <c r="I198" s="9" t="s">
        <v>834</v>
      </c>
    </row>
    <row r="199" spans="1:9" ht="30">
      <c r="A199" s="6" t="s">
        <v>835</v>
      </c>
      <c r="B199" s="7" t="s">
        <v>212</v>
      </c>
      <c r="C199" s="6" t="s">
        <v>769</v>
      </c>
      <c r="D199" s="8" t="s">
        <v>836</v>
      </c>
      <c r="E199" s="6" t="s">
        <v>221</v>
      </c>
      <c r="F199" s="7" t="s">
        <v>498</v>
      </c>
      <c r="G199" s="7" t="s">
        <v>217</v>
      </c>
      <c r="H199" s="4"/>
      <c r="I199" s="9" t="s">
        <v>837</v>
      </c>
    </row>
    <row r="200" spans="1:9" ht="45">
      <c r="A200" s="6" t="s">
        <v>838</v>
      </c>
      <c r="B200" s="7" t="s">
        <v>212</v>
      </c>
      <c r="C200" s="6" t="s">
        <v>769</v>
      </c>
      <c r="D200" s="8" t="s">
        <v>839</v>
      </c>
      <c r="E200" s="6" t="s">
        <v>535</v>
      </c>
      <c r="F200" s="7" t="s">
        <v>367</v>
      </c>
      <c r="G200" s="7" t="s">
        <v>217</v>
      </c>
      <c r="H200" s="4"/>
      <c r="I200" s="9" t="s">
        <v>840</v>
      </c>
    </row>
    <row r="201" spans="1:9" ht="45">
      <c r="A201" s="6" t="s">
        <v>841</v>
      </c>
      <c r="B201" s="7" t="s">
        <v>212</v>
      </c>
      <c r="C201" s="6" t="s">
        <v>769</v>
      </c>
      <c r="D201" s="8" t="s">
        <v>842</v>
      </c>
      <c r="E201" s="6" t="s">
        <v>535</v>
      </c>
      <c r="F201" s="7" t="s">
        <v>498</v>
      </c>
      <c r="G201" s="7" t="s">
        <v>217</v>
      </c>
      <c r="H201" s="4"/>
      <c r="I201" s="9" t="s">
        <v>843</v>
      </c>
    </row>
    <row r="202" spans="1:9" ht="45">
      <c r="A202" s="6" t="s">
        <v>844</v>
      </c>
      <c r="B202" s="7" t="s">
        <v>212</v>
      </c>
      <c r="C202" s="6" t="s">
        <v>769</v>
      </c>
      <c r="D202" s="8" t="s">
        <v>845</v>
      </c>
      <c r="E202" s="6" t="s">
        <v>535</v>
      </c>
      <c r="F202" s="7" t="s">
        <v>367</v>
      </c>
      <c r="G202" s="7" t="s">
        <v>217</v>
      </c>
      <c r="H202" s="4"/>
      <c r="I202" s="9" t="s">
        <v>846</v>
      </c>
    </row>
    <row r="203" spans="1:9" ht="45">
      <c r="A203" s="6" t="s">
        <v>847</v>
      </c>
      <c r="B203" s="7" t="s">
        <v>212</v>
      </c>
      <c r="C203" s="6" t="s">
        <v>769</v>
      </c>
      <c r="D203" s="8" t="s">
        <v>848</v>
      </c>
      <c r="E203" s="6" t="s">
        <v>221</v>
      </c>
      <c r="F203" s="7" t="s">
        <v>367</v>
      </c>
      <c r="G203" s="7" t="s">
        <v>217</v>
      </c>
      <c r="H203" s="4"/>
      <c r="I203" s="9" t="s">
        <v>849</v>
      </c>
    </row>
    <row r="204" spans="1:9" ht="45">
      <c r="A204" s="6" t="s">
        <v>850</v>
      </c>
      <c r="B204" s="7" t="s">
        <v>212</v>
      </c>
      <c r="C204" s="6" t="s">
        <v>769</v>
      </c>
      <c r="D204" s="8" t="s">
        <v>851</v>
      </c>
      <c r="E204" s="6" t="s">
        <v>221</v>
      </c>
      <c r="F204" s="7" t="s">
        <v>367</v>
      </c>
      <c r="G204" s="7" t="s">
        <v>217</v>
      </c>
      <c r="H204" s="4"/>
      <c r="I204" s="9" t="s">
        <v>852</v>
      </c>
    </row>
    <row r="205" spans="1:9" ht="45">
      <c r="A205" s="6" t="s">
        <v>853</v>
      </c>
      <c r="B205" s="7" t="s">
        <v>212</v>
      </c>
      <c r="C205" s="6" t="s">
        <v>769</v>
      </c>
      <c r="D205" s="8" t="s">
        <v>854</v>
      </c>
      <c r="E205" s="6" t="s">
        <v>221</v>
      </c>
      <c r="F205" s="7" t="s">
        <v>498</v>
      </c>
      <c r="G205" s="7" t="s">
        <v>217</v>
      </c>
      <c r="H205" s="4"/>
      <c r="I205" s="9" t="s">
        <v>855</v>
      </c>
    </row>
    <row r="206" spans="1:9" ht="30">
      <c r="A206" s="6" t="s">
        <v>856</v>
      </c>
      <c r="B206" s="7" t="s">
        <v>212</v>
      </c>
      <c r="C206" s="6" t="s">
        <v>769</v>
      </c>
      <c r="D206" s="8" t="s">
        <v>857</v>
      </c>
      <c r="E206" s="6" t="s">
        <v>535</v>
      </c>
      <c r="F206" s="7" t="s">
        <v>367</v>
      </c>
      <c r="G206" s="7" t="s">
        <v>217</v>
      </c>
      <c r="H206" s="4"/>
      <c r="I206" s="9" t="s">
        <v>858</v>
      </c>
    </row>
    <row r="207" spans="1:9" ht="45">
      <c r="A207" s="6" t="s">
        <v>859</v>
      </c>
      <c r="B207" s="7" t="s">
        <v>212</v>
      </c>
      <c r="C207" s="6" t="s">
        <v>769</v>
      </c>
      <c r="D207" s="8" t="s">
        <v>860</v>
      </c>
      <c r="E207" s="6" t="s">
        <v>221</v>
      </c>
      <c r="F207" s="7" t="s">
        <v>367</v>
      </c>
      <c r="G207" s="7" t="s">
        <v>217</v>
      </c>
      <c r="H207" s="4"/>
      <c r="I207" s="9" t="s">
        <v>861</v>
      </c>
    </row>
    <row r="208" spans="1:9" ht="45">
      <c r="A208" s="6" t="s">
        <v>862</v>
      </c>
      <c r="B208" s="7" t="s">
        <v>212</v>
      </c>
      <c r="C208" s="6" t="s">
        <v>769</v>
      </c>
      <c r="D208" s="8" t="s">
        <v>863</v>
      </c>
      <c r="E208" s="6" t="s">
        <v>221</v>
      </c>
      <c r="F208" s="7" t="s">
        <v>498</v>
      </c>
      <c r="G208" s="7" t="s">
        <v>217</v>
      </c>
      <c r="H208" s="4"/>
      <c r="I208" s="9" t="s">
        <v>864</v>
      </c>
    </row>
    <row r="209" spans="1:9" ht="45">
      <c r="A209" s="6" t="s">
        <v>865</v>
      </c>
      <c r="B209" s="7" t="s">
        <v>212</v>
      </c>
      <c r="C209" s="6" t="s">
        <v>769</v>
      </c>
      <c r="D209" s="8" t="s">
        <v>866</v>
      </c>
      <c r="E209" s="6" t="s">
        <v>221</v>
      </c>
      <c r="F209" s="7" t="s">
        <v>498</v>
      </c>
      <c r="G209" s="7" t="s">
        <v>217</v>
      </c>
      <c r="H209" s="4"/>
      <c r="I209" s="9" t="s">
        <v>867</v>
      </c>
    </row>
    <row r="210" spans="1:9" ht="45">
      <c r="A210" s="6" t="s">
        <v>868</v>
      </c>
      <c r="B210" s="7" t="s">
        <v>212</v>
      </c>
      <c r="C210" s="6" t="s">
        <v>769</v>
      </c>
      <c r="D210" s="8" t="s">
        <v>869</v>
      </c>
      <c r="E210" s="6" t="s">
        <v>221</v>
      </c>
      <c r="F210" s="7" t="s">
        <v>498</v>
      </c>
      <c r="G210" s="7" t="s">
        <v>217</v>
      </c>
      <c r="H210" s="4"/>
      <c r="I210" s="9" t="s">
        <v>870</v>
      </c>
    </row>
    <row r="211" spans="1:9" ht="45">
      <c r="A211" s="6" t="s">
        <v>871</v>
      </c>
      <c r="B211" s="7" t="s">
        <v>212</v>
      </c>
      <c r="C211" s="6" t="s">
        <v>769</v>
      </c>
      <c r="D211" s="8" t="s">
        <v>872</v>
      </c>
      <c r="E211" s="6" t="s">
        <v>221</v>
      </c>
      <c r="F211" s="7" t="s">
        <v>367</v>
      </c>
      <c r="G211" s="7" t="s">
        <v>217</v>
      </c>
      <c r="H211" s="4"/>
      <c r="I211" s="9" t="s">
        <v>873</v>
      </c>
    </row>
    <row r="212" spans="1:9" ht="45">
      <c r="A212" s="6" t="s">
        <v>874</v>
      </c>
      <c r="B212" s="7" t="s">
        <v>212</v>
      </c>
      <c r="C212" s="6" t="s">
        <v>769</v>
      </c>
      <c r="D212" s="8" t="s">
        <v>875</v>
      </c>
      <c r="E212" s="6" t="s">
        <v>221</v>
      </c>
      <c r="F212" s="7" t="s">
        <v>498</v>
      </c>
      <c r="G212" s="7" t="s">
        <v>217</v>
      </c>
      <c r="H212" s="4"/>
      <c r="I212" s="9" t="s">
        <v>876</v>
      </c>
    </row>
    <row r="213" spans="1:9" ht="45">
      <c r="A213" s="6" t="s">
        <v>877</v>
      </c>
      <c r="B213" s="7" t="s">
        <v>212</v>
      </c>
      <c r="C213" s="6" t="s">
        <v>769</v>
      </c>
      <c r="D213" s="8" t="s">
        <v>878</v>
      </c>
      <c r="E213" s="6" t="s">
        <v>535</v>
      </c>
      <c r="F213" s="7" t="s">
        <v>367</v>
      </c>
      <c r="G213" s="7" t="s">
        <v>217</v>
      </c>
      <c r="H213" s="4"/>
      <c r="I213" s="9" t="s">
        <v>879</v>
      </c>
    </row>
    <row r="214" spans="1:9" ht="45">
      <c r="A214" s="6" t="s">
        <v>880</v>
      </c>
      <c r="B214" s="7" t="s">
        <v>212</v>
      </c>
      <c r="C214" s="6" t="s">
        <v>769</v>
      </c>
      <c r="D214" s="8" t="s">
        <v>881</v>
      </c>
      <c r="E214" s="6" t="s">
        <v>221</v>
      </c>
      <c r="F214" s="7" t="s">
        <v>367</v>
      </c>
      <c r="G214" s="7" t="s">
        <v>217</v>
      </c>
      <c r="H214" s="4"/>
      <c r="I214" s="9" t="s">
        <v>882</v>
      </c>
    </row>
    <row r="215" spans="1:9" ht="45">
      <c r="A215" s="6" t="s">
        <v>883</v>
      </c>
      <c r="B215" s="7" t="s">
        <v>212</v>
      </c>
      <c r="C215" s="6" t="s">
        <v>769</v>
      </c>
      <c r="D215" s="8" t="s">
        <v>884</v>
      </c>
      <c r="E215" s="6" t="s">
        <v>221</v>
      </c>
      <c r="F215" s="7" t="s">
        <v>498</v>
      </c>
      <c r="G215" s="7" t="s">
        <v>217</v>
      </c>
      <c r="H215" s="4"/>
      <c r="I215" s="9" t="s">
        <v>885</v>
      </c>
    </row>
    <row r="216" spans="1:9" ht="45">
      <c r="A216" s="6" t="s">
        <v>886</v>
      </c>
      <c r="B216" s="7" t="s">
        <v>212</v>
      </c>
      <c r="C216" s="6" t="s">
        <v>769</v>
      </c>
      <c r="D216" s="8" t="s">
        <v>887</v>
      </c>
      <c r="E216" s="6" t="s">
        <v>221</v>
      </c>
      <c r="F216" s="7" t="s">
        <v>367</v>
      </c>
      <c r="G216" s="7" t="s">
        <v>217</v>
      </c>
      <c r="H216" s="4"/>
      <c r="I216" s="9" t="s">
        <v>888</v>
      </c>
    </row>
    <row r="217" spans="1:9" ht="45">
      <c r="A217" s="6" t="s">
        <v>889</v>
      </c>
      <c r="B217" s="7" t="s">
        <v>212</v>
      </c>
      <c r="C217" s="6" t="s">
        <v>769</v>
      </c>
      <c r="D217" s="8" t="s">
        <v>890</v>
      </c>
      <c r="E217" s="6" t="s">
        <v>221</v>
      </c>
      <c r="F217" s="7" t="s">
        <v>498</v>
      </c>
      <c r="G217" s="7" t="s">
        <v>217</v>
      </c>
      <c r="H217" s="4"/>
      <c r="I217" s="9" t="s">
        <v>891</v>
      </c>
    </row>
    <row r="218" spans="1:9" ht="45">
      <c r="A218" s="6" t="s">
        <v>892</v>
      </c>
      <c r="B218" s="7" t="s">
        <v>212</v>
      </c>
      <c r="C218" s="6" t="s">
        <v>769</v>
      </c>
      <c r="D218" s="8" t="s">
        <v>893</v>
      </c>
      <c r="E218" s="6" t="s">
        <v>221</v>
      </c>
      <c r="F218" s="7" t="s">
        <v>367</v>
      </c>
      <c r="G218" s="7" t="s">
        <v>217</v>
      </c>
      <c r="H218" s="4"/>
      <c r="I218" s="9" t="s">
        <v>894</v>
      </c>
    </row>
    <row r="219" spans="1:9" ht="45">
      <c r="A219" s="6" t="s">
        <v>895</v>
      </c>
      <c r="B219" s="7" t="s">
        <v>212</v>
      </c>
      <c r="C219" s="6" t="s">
        <v>769</v>
      </c>
      <c r="D219" s="8" t="s">
        <v>896</v>
      </c>
      <c r="E219" s="6" t="s">
        <v>221</v>
      </c>
      <c r="F219" s="7" t="s">
        <v>498</v>
      </c>
      <c r="G219" s="7" t="s">
        <v>217</v>
      </c>
      <c r="H219" s="4"/>
      <c r="I219" s="9" t="s">
        <v>897</v>
      </c>
    </row>
    <row r="220" spans="1:9" ht="30">
      <c r="A220" s="6" t="s">
        <v>898</v>
      </c>
      <c r="B220" s="7" t="s">
        <v>212</v>
      </c>
      <c r="C220" s="6" t="s">
        <v>769</v>
      </c>
      <c r="D220" s="8" t="s">
        <v>899</v>
      </c>
      <c r="E220" s="6" t="s">
        <v>221</v>
      </c>
      <c r="F220" s="7" t="s">
        <v>216</v>
      </c>
      <c r="G220" s="7" t="s">
        <v>217</v>
      </c>
      <c r="H220" s="4"/>
      <c r="I220" s="9" t="s">
        <v>900</v>
      </c>
    </row>
    <row r="221" spans="1:9" ht="45">
      <c r="A221" s="6" t="s">
        <v>901</v>
      </c>
      <c r="B221" s="7" t="s">
        <v>212</v>
      </c>
      <c r="C221" s="6" t="s">
        <v>769</v>
      </c>
      <c r="D221" s="8" t="s">
        <v>902</v>
      </c>
      <c r="E221" s="6" t="s">
        <v>221</v>
      </c>
      <c r="F221" s="7" t="s">
        <v>498</v>
      </c>
      <c r="G221" s="7" t="s">
        <v>217</v>
      </c>
      <c r="H221" s="4"/>
      <c r="I221" s="9" t="s">
        <v>903</v>
      </c>
    </row>
    <row r="222" spans="1:9" ht="45">
      <c r="A222" s="6" t="s">
        <v>904</v>
      </c>
      <c r="B222" s="7" t="s">
        <v>212</v>
      </c>
      <c r="C222" s="6" t="s">
        <v>769</v>
      </c>
      <c r="D222" s="8" t="s">
        <v>905</v>
      </c>
      <c r="E222" s="6" t="s">
        <v>535</v>
      </c>
      <c r="F222" s="7" t="s">
        <v>498</v>
      </c>
      <c r="G222" s="7" t="s">
        <v>217</v>
      </c>
      <c r="H222" s="4"/>
      <c r="I222" s="9" t="s">
        <v>906</v>
      </c>
    </row>
    <row r="223" spans="1:9" ht="45">
      <c r="A223" s="6" t="s">
        <v>907</v>
      </c>
      <c r="B223" s="7" t="s">
        <v>212</v>
      </c>
      <c r="C223" s="6" t="s">
        <v>769</v>
      </c>
      <c r="D223" s="8" t="s">
        <v>908</v>
      </c>
      <c r="E223" s="6" t="s">
        <v>221</v>
      </c>
      <c r="F223" s="7" t="s">
        <v>367</v>
      </c>
      <c r="G223" s="7" t="s">
        <v>217</v>
      </c>
      <c r="H223" s="4"/>
      <c r="I223" s="9" t="s">
        <v>909</v>
      </c>
    </row>
    <row r="224" spans="1:9" ht="45">
      <c r="A224" s="6" t="s">
        <v>910</v>
      </c>
      <c r="B224" s="7" t="s">
        <v>212</v>
      </c>
      <c r="C224" s="6" t="s">
        <v>769</v>
      </c>
      <c r="D224" s="8" t="s">
        <v>911</v>
      </c>
      <c r="E224" s="6" t="s">
        <v>221</v>
      </c>
      <c r="F224" s="7" t="s">
        <v>498</v>
      </c>
      <c r="G224" s="7" t="s">
        <v>217</v>
      </c>
      <c r="H224" s="4"/>
      <c r="I224" s="9" t="s">
        <v>912</v>
      </c>
    </row>
    <row r="225" spans="1:9" ht="45">
      <c r="A225" s="6" t="s">
        <v>913</v>
      </c>
      <c r="B225" s="7" t="s">
        <v>212</v>
      </c>
      <c r="C225" s="6" t="s">
        <v>769</v>
      </c>
      <c r="D225" s="8" t="s">
        <v>914</v>
      </c>
      <c r="E225" s="6" t="s">
        <v>221</v>
      </c>
      <c r="F225" s="7" t="s">
        <v>367</v>
      </c>
      <c r="G225" s="7" t="s">
        <v>217</v>
      </c>
      <c r="H225" s="4"/>
      <c r="I225" s="9" t="s">
        <v>915</v>
      </c>
    </row>
    <row r="226" spans="1:9" ht="45">
      <c r="A226" s="6" t="s">
        <v>916</v>
      </c>
      <c r="B226" s="7" t="s">
        <v>212</v>
      </c>
      <c r="C226" s="6" t="s">
        <v>769</v>
      </c>
      <c r="D226" s="8" t="s">
        <v>917</v>
      </c>
      <c r="E226" s="6" t="s">
        <v>221</v>
      </c>
      <c r="F226" s="7" t="s">
        <v>498</v>
      </c>
      <c r="G226" s="7" t="s">
        <v>217</v>
      </c>
      <c r="H226" s="4"/>
      <c r="I226" s="9" t="s">
        <v>918</v>
      </c>
    </row>
    <row r="227" spans="1:9" ht="30">
      <c r="A227" s="6" t="s">
        <v>919</v>
      </c>
      <c r="B227" s="7" t="s">
        <v>212</v>
      </c>
      <c r="C227" s="6" t="s">
        <v>769</v>
      </c>
      <c r="D227" s="8" t="s">
        <v>920</v>
      </c>
      <c r="E227" s="6" t="s">
        <v>221</v>
      </c>
      <c r="F227" s="7" t="s">
        <v>216</v>
      </c>
      <c r="G227" s="7" t="s">
        <v>217</v>
      </c>
      <c r="H227" s="4"/>
      <c r="I227" s="9" t="s">
        <v>921</v>
      </c>
    </row>
    <row r="228" spans="1:9" ht="45">
      <c r="A228" s="6" t="s">
        <v>922</v>
      </c>
      <c r="B228" s="7" t="s">
        <v>212</v>
      </c>
      <c r="C228" s="6" t="s">
        <v>769</v>
      </c>
      <c r="D228" s="8" t="s">
        <v>923</v>
      </c>
      <c r="E228" s="6" t="s">
        <v>221</v>
      </c>
      <c r="F228" s="7" t="s">
        <v>216</v>
      </c>
      <c r="G228" s="7" t="s">
        <v>217</v>
      </c>
      <c r="H228" s="4"/>
      <c r="I228" s="9" t="s">
        <v>924</v>
      </c>
    </row>
    <row r="229" spans="1:9" ht="45">
      <c r="A229" s="6" t="s">
        <v>925</v>
      </c>
      <c r="B229" s="7" t="s">
        <v>212</v>
      </c>
      <c r="C229" s="6" t="s">
        <v>769</v>
      </c>
      <c r="D229" s="8" t="s">
        <v>926</v>
      </c>
      <c r="E229" s="6" t="s">
        <v>221</v>
      </c>
      <c r="F229" s="7" t="s">
        <v>216</v>
      </c>
      <c r="G229" s="7" t="s">
        <v>217</v>
      </c>
      <c r="H229" s="4"/>
      <c r="I229" s="9" t="s">
        <v>927</v>
      </c>
    </row>
    <row r="230" spans="1:9" ht="45">
      <c r="A230" s="6" t="s">
        <v>928</v>
      </c>
      <c r="B230" s="7" t="s">
        <v>212</v>
      </c>
      <c r="C230" s="6" t="s">
        <v>769</v>
      </c>
      <c r="D230" s="8" t="s">
        <v>929</v>
      </c>
      <c r="E230" s="6" t="s">
        <v>221</v>
      </c>
      <c r="F230" s="7" t="s">
        <v>216</v>
      </c>
      <c r="G230" s="7" t="s">
        <v>217</v>
      </c>
      <c r="H230" s="4"/>
      <c r="I230" s="9" t="s">
        <v>930</v>
      </c>
    </row>
    <row r="231" spans="1:9" ht="45">
      <c r="A231" s="6" t="s">
        <v>931</v>
      </c>
      <c r="B231" s="7" t="s">
        <v>212</v>
      </c>
      <c r="C231" s="6" t="s">
        <v>769</v>
      </c>
      <c r="D231" s="8" t="s">
        <v>932</v>
      </c>
      <c r="E231" s="6" t="s">
        <v>221</v>
      </c>
      <c r="F231" s="7" t="s">
        <v>216</v>
      </c>
      <c r="G231" s="7" t="s">
        <v>217</v>
      </c>
      <c r="H231" s="4"/>
      <c r="I231" s="9" t="s">
        <v>933</v>
      </c>
    </row>
    <row r="232" spans="1:9" ht="45">
      <c r="A232" s="6" t="s">
        <v>934</v>
      </c>
      <c r="B232" s="7" t="s">
        <v>212</v>
      </c>
      <c r="C232" s="6" t="s">
        <v>769</v>
      </c>
      <c r="D232" s="8" t="s">
        <v>935</v>
      </c>
      <c r="E232" s="6" t="s">
        <v>221</v>
      </c>
      <c r="F232" s="7" t="s">
        <v>498</v>
      </c>
      <c r="G232" s="7" t="s">
        <v>217</v>
      </c>
      <c r="H232" s="4"/>
      <c r="I232" s="9" t="s">
        <v>936</v>
      </c>
    </row>
    <row r="233" spans="1:9" ht="45">
      <c r="A233" s="6" t="s">
        <v>937</v>
      </c>
      <c r="B233" s="7" t="s">
        <v>212</v>
      </c>
      <c r="C233" s="6" t="s">
        <v>769</v>
      </c>
      <c r="D233" s="8" t="s">
        <v>938</v>
      </c>
      <c r="E233" s="6" t="s">
        <v>221</v>
      </c>
      <c r="F233" s="7" t="s">
        <v>367</v>
      </c>
      <c r="G233" s="7" t="s">
        <v>217</v>
      </c>
      <c r="H233" s="4"/>
      <c r="I233" s="9" t="s">
        <v>939</v>
      </c>
    </row>
    <row r="234" spans="1:9" ht="45">
      <c r="A234" s="6" t="s">
        <v>940</v>
      </c>
      <c r="B234" s="7" t="s">
        <v>212</v>
      </c>
      <c r="C234" s="6" t="s">
        <v>769</v>
      </c>
      <c r="D234" s="8" t="s">
        <v>941</v>
      </c>
      <c r="E234" s="6" t="s">
        <v>221</v>
      </c>
      <c r="F234" s="7" t="s">
        <v>498</v>
      </c>
      <c r="G234" s="7" t="s">
        <v>217</v>
      </c>
      <c r="H234" s="4"/>
      <c r="I234" s="9" t="s">
        <v>942</v>
      </c>
    </row>
    <row r="235" spans="1:9" ht="45">
      <c r="A235" s="6" t="s">
        <v>943</v>
      </c>
      <c r="B235" s="7" t="s">
        <v>212</v>
      </c>
      <c r="C235" s="6" t="s">
        <v>769</v>
      </c>
      <c r="D235" s="8" t="s">
        <v>944</v>
      </c>
      <c r="E235" s="6" t="s">
        <v>221</v>
      </c>
      <c r="F235" s="7" t="s">
        <v>498</v>
      </c>
      <c r="G235" s="7" t="s">
        <v>217</v>
      </c>
      <c r="H235" s="4"/>
      <c r="I235" s="9" t="s">
        <v>945</v>
      </c>
    </row>
    <row r="236" spans="1:9" ht="45">
      <c r="A236" s="6" t="s">
        <v>946</v>
      </c>
      <c r="B236" s="7" t="s">
        <v>212</v>
      </c>
      <c r="C236" s="6" t="s">
        <v>769</v>
      </c>
      <c r="D236" s="8" t="s">
        <v>947</v>
      </c>
      <c r="E236" s="6" t="s">
        <v>221</v>
      </c>
      <c r="F236" s="7" t="s">
        <v>367</v>
      </c>
      <c r="G236" s="7" t="s">
        <v>217</v>
      </c>
      <c r="H236" s="4"/>
      <c r="I236" s="9" t="s">
        <v>948</v>
      </c>
    </row>
    <row r="237" spans="1:9" ht="45">
      <c r="A237" s="6" t="s">
        <v>949</v>
      </c>
      <c r="B237" s="7" t="s">
        <v>212</v>
      </c>
      <c r="C237" s="6" t="s">
        <v>769</v>
      </c>
      <c r="D237" s="8" t="s">
        <v>950</v>
      </c>
      <c r="E237" s="6" t="s">
        <v>221</v>
      </c>
      <c r="F237" s="7" t="s">
        <v>498</v>
      </c>
      <c r="G237" s="7" t="s">
        <v>217</v>
      </c>
      <c r="H237" s="4"/>
      <c r="I237" s="9" t="s">
        <v>951</v>
      </c>
    </row>
    <row r="238" spans="1:9" ht="45">
      <c r="A238" s="6" t="s">
        <v>952</v>
      </c>
      <c r="B238" s="7" t="s">
        <v>212</v>
      </c>
      <c r="C238" s="6" t="s">
        <v>769</v>
      </c>
      <c r="D238" s="8" t="s">
        <v>953</v>
      </c>
      <c r="E238" s="6" t="s">
        <v>221</v>
      </c>
      <c r="F238" s="7" t="s">
        <v>216</v>
      </c>
      <c r="G238" s="7" t="s">
        <v>217</v>
      </c>
      <c r="H238" s="4"/>
      <c r="I238" s="9" t="s">
        <v>954</v>
      </c>
    </row>
    <row r="239" spans="1:9" ht="45">
      <c r="A239" s="6" t="s">
        <v>955</v>
      </c>
      <c r="B239" s="7" t="s">
        <v>212</v>
      </c>
      <c r="C239" s="6" t="s">
        <v>769</v>
      </c>
      <c r="D239" s="8" t="s">
        <v>956</v>
      </c>
      <c r="E239" s="6" t="s">
        <v>221</v>
      </c>
      <c r="F239" s="7" t="s">
        <v>367</v>
      </c>
      <c r="G239" s="7" t="s">
        <v>217</v>
      </c>
      <c r="H239" s="4"/>
      <c r="I239" s="9" t="s">
        <v>957</v>
      </c>
    </row>
    <row r="240" spans="1:9" ht="45">
      <c r="A240" s="6" t="s">
        <v>958</v>
      </c>
      <c r="B240" s="7" t="s">
        <v>212</v>
      </c>
      <c r="C240" s="6" t="s">
        <v>769</v>
      </c>
      <c r="D240" s="8" t="s">
        <v>959</v>
      </c>
      <c r="E240" s="6" t="s">
        <v>221</v>
      </c>
      <c r="F240" s="7" t="s">
        <v>498</v>
      </c>
      <c r="G240" s="7" t="s">
        <v>217</v>
      </c>
      <c r="H240" s="4"/>
      <c r="I240" s="9" t="s">
        <v>960</v>
      </c>
    </row>
    <row r="241" spans="1:9" ht="45">
      <c r="A241" s="6" t="s">
        <v>961</v>
      </c>
      <c r="B241" s="7" t="s">
        <v>962</v>
      </c>
      <c r="C241" s="6" t="s">
        <v>963</v>
      </c>
      <c r="D241" s="8" t="s">
        <v>964</v>
      </c>
      <c r="E241" s="6" t="s">
        <v>221</v>
      </c>
      <c r="F241" s="7" t="s">
        <v>367</v>
      </c>
      <c r="G241" s="7" t="s">
        <v>217</v>
      </c>
      <c r="H241" s="4"/>
      <c r="I241" s="9" t="s">
        <v>965</v>
      </c>
    </row>
    <row r="242" spans="1:9" ht="60">
      <c r="A242" s="6" t="s">
        <v>966</v>
      </c>
      <c r="B242" s="7" t="s">
        <v>212</v>
      </c>
      <c r="C242" s="6" t="s">
        <v>967</v>
      </c>
      <c r="D242" s="8" t="s">
        <v>968</v>
      </c>
      <c r="E242" s="6" t="s">
        <v>969</v>
      </c>
      <c r="F242" s="7" t="s">
        <v>216</v>
      </c>
      <c r="G242" s="7" t="s">
        <v>217</v>
      </c>
      <c r="H242" s="4"/>
      <c r="I242" s="9" t="s">
        <v>970</v>
      </c>
    </row>
    <row r="243" spans="1:9" ht="60">
      <c r="A243" s="6" t="s">
        <v>971</v>
      </c>
      <c r="B243" s="7" t="s">
        <v>212</v>
      </c>
      <c r="C243" s="6" t="s">
        <v>967</v>
      </c>
      <c r="D243" s="8" t="s">
        <v>972</v>
      </c>
      <c r="E243" s="6" t="s">
        <v>969</v>
      </c>
      <c r="F243" s="7" t="s">
        <v>216</v>
      </c>
      <c r="G243" s="7" t="s">
        <v>217</v>
      </c>
      <c r="H243" s="4"/>
      <c r="I243" s="9" t="s">
        <v>973</v>
      </c>
    </row>
    <row r="244" spans="1:9" ht="60">
      <c r="A244" s="6" t="s">
        <v>974</v>
      </c>
      <c r="B244" s="7" t="s">
        <v>212</v>
      </c>
      <c r="C244" s="6" t="s">
        <v>967</v>
      </c>
      <c r="D244" s="8" t="s">
        <v>975</v>
      </c>
      <c r="E244" s="6" t="s">
        <v>969</v>
      </c>
      <c r="F244" s="7" t="s">
        <v>498</v>
      </c>
      <c r="G244" s="7" t="s">
        <v>217</v>
      </c>
      <c r="H244" s="4"/>
      <c r="I244" s="9" t="s">
        <v>976</v>
      </c>
    </row>
    <row r="245" spans="1:9" ht="45">
      <c r="A245" s="6" t="s">
        <v>977</v>
      </c>
      <c r="B245" s="7" t="s">
        <v>212</v>
      </c>
      <c r="C245" s="6" t="s">
        <v>967</v>
      </c>
      <c r="D245" s="8" t="s">
        <v>978</v>
      </c>
      <c r="E245" s="6" t="s">
        <v>221</v>
      </c>
      <c r="F245" s="7" t="s">
        <v>498</v>
      </c>
      <c r="G245" s="7" t="s">
        <v>217</v>
      </c>
      <c r="H245" s="4"/>
      <c r="I245" s="9" t="s">
        <v>979</v>
      </c>
    </row>
    <row r="246" spans="1:9" ht="45">
      <c r="A246" s="6" t="s">
        <v>980</v>
      </c>
      <c r="B246" s="7" t="s">
        <v>212</v>
      </c>
      <c r="C246" s="6" t="s">
        <v>967</v>
      </c>
      <c r="D246" s="8" t="s">
        <v>981</v>
      </c>
      <c r="E246" s="6" t="s">
        <v>221</v>
      </c>
      <c r="F246" s="7" t="s">
        <v>367</v>
      </c>
      <c r="G246" s="7" t="s">
        <v>217</v>
      </c>
      <c r="H246" s="4"/>
      <c r="I246" s="9" t="s">
        <v>982</v>
      </c>
    </row>
    <row r="247" spans="1:9" ht="45">
      <c r="A247" s="6" t="s">
        <v>983</v>
      </c>
      <c r="B247" s="7" t="s">
        <v>212</v>
      </c>
      <c r="C247" s="6" t="s">
        <v>967</v>
      </c>
      <c r="D247" s="8" t="s">
        <v>984</v>
      </c>
      <c r="E247" s="6" t="s">
        <v>985</v>
      </c>
      <c r="F247" s="7" t="s">
        <v>216</v>
      </c>
      <c r="G247" s="7" t="s">
        <v>217</v>
      </c>
      <c r="H247" s="4"/>
      <c r="I247" s="9" t="s">
        <v>986</v>
      </c>
    </row>
    <row r="248" spans="1:9" ht="45">
      <c r="A248" s="6" t="s">
        <v>987</v>
      </c>
      <c r="B248" s="7" t="s">
        <v>212</v>
      </c>
      <c r="C248" s="6" t="s">
        <v>967</v>
      </c>
      <c r="D248" s="8" t="s">
        <v>988</v>
      </c>
      <c r="E248" s="6" t="s">
        <v>985</v>
      </c>
      <c r="F248" s="7" t="s">
        <v>216</v>
      </c>
      <c r="G248" s="7" t="s">
        <v>217</v>
      </c>
      <c r="H248" s="4"/>
      <c r="I248" s="9" t="s">
        <v>989</v>
      </c>
    </row>
    <row r="249" spans="1:9" ht="45">
      <c r="A249" s="6" t="s">
        <v>990</v>
      </c>
      <c r="B249" s="7" t="s">
        <v>212</v>
      </c>
      <c r="C249" s="6" t="s">
        <v>967</v>
      </c>
      <c r="D249" s="8" t="s">
        <v>991</v>
      </c>
      <c r="E249" s="6" t="s">
        <v>221</v>
      </c>
      <c r="F249" s="7" t="s">
        <v>216</v>
      </c>
      <c r="G249" s="7" t="s">
        <v>217</v>
      </c>
      <c r="H249" s="4"/>
      <c r="I249" s="9" t="s">
        <v>992</v>
      </c>
    </row>
    <row r="250" spans="1:9" ht="45">
      <c r="A250" s="6" t="s">
        <v>993</v>
      </c>
      <c r="B250" s="7" t="s">
        <v>212</v>
      </c>
      <c r="C250" s="6" t="s">
        <v>967</v>
      </c>
      <c r="D250" s="8" t="s">
        <v>994</v>
      </c>
      <c r="E250" s="6" t="s">
        <v>995</v>
      </c>
      <c r="F250" s="7" t="s">
        <v>367</v>
      </c>
      <c r="G250" s="7" t="s">
        <v>217</v>
      </c>
      <c r="H250" s="4"/>
      <c r="I250" s="9" t="s">
        <v>996</v>
      </c>
    </row>
    <row r="251" spans="1:9" ht="45">
      <c r="A251" s="6" t="s">
        <v>997</v>
      </c>
      <c r="B251" s="7" t="s">
        <v>212</v>
      </c>
      <c r="C251" s="6" t="s">
        <v>967</v>
      </c>
      <c r="D251" s="8" t="s">
        <v>998</v>
      </c>
      <c r="E251" s="6" t="s">
        <v>221</v>
      </c>
      <c r="F251" s="7" t="s">
        <v>367</v>
      </c>
      <c r="G251" s="7" t="s">
        <v>217</v>
      </c>
      <c r="H251" s="4"/>
      <c r="I251" s="9" t="s">
        <v>999</v>
      </c>
    </row>
    <row r="252" spans="1:9" ht="45">
      <c r="A252" s="6" t="s">
        <v>1000</v>
      </c>
      <c r="B252" s="7" t="s">
        <v>212</v>
      </c>
      <c r="C252" s="6" t="s">
        <v>967</v>
      </c>
      <c r="D252" s="8" t="s">
        <v>1001</v>
      </c>
      <c r="E252" s="6" t="s">
        <v>221</v>
      </c>
      <c r="F252" s="7" t="s">
        <v>367</v>
      </c>
      <c r="G252" s="7" t="s">
        <v>217</v>
      </c>
      <c r="H252" s="4"/>
      <c r="I252" s="9" t="s">
        <v>1002</v>
      </c>
    </row>
    <row r="253" spans="1:9" ht="45">
      <c r="A253" s="6" t="s">
        <v>1003</v>
      </c>
      <c r="B253" s="7" t="s">
        <v>212</v>
      </c>
      <c r="C253" s="6" t="s">
        <v>967</v>
      </c>
      <c r="D253" s="8" t="s">
        <v>1004</v>
      </c>
      <c r="E253" s="6" t="s">
        <v>221</v>
      </c>
      <c r="F253" s="7" t="s">
        <v>367</v>
      </c>
      <c r="G253" s="7" t="s">
        <v>217</v>
      </c>
      <c r="H253" s="4"/>
      <c r="I253" s="9" t="s">
        <v>1005</v>
      </c>
    </row>
    <row r="254" spans="1:9" ht="45">
      <c r="A254" s="6" t="s">
        <v>1006</v>
      </c>
      <c r="B254" s="7" t="s">
        <v>212</v>
      </c>
      <c r="C254" s="6" t="s">
        <v>967</v>
      </c>
      <c r="D254" s="8" t="s">
        <v>1007</v>
      </c>
      <c r="E254" s="6" t="s">
        <v>221</v>
      </c>
      <c r="F254" s="7" t="s">
        <v>498</v>
      </c>
      <c r="G254" s="7" t="s">
        <v>217</v>
      </c>
      <c r="H254" s="4"/>
      <c r="I254" s="9" t="s">
        <v>1008</v>
      </c>
    </row>
    <row r="255" spans="1:9" ht="75">
      <c r="A255" s="6" t="s">
        <v>1009</v>
      </c>
      <c r="B255" s="7" t="s">
        <v>364</v>
      </c>
      <c r="C255" s="6" t="s">
        <v>1010</v>
      </c>
      <c r="D255" s="8" t="s">
        <v>1011</v>
      </c>
      <c r="E255" s="6" t="s">
        <v>1012</v>
      </c>
      <c r="F255" s="7" t="s">
        <v>216</v>
      </c>
      <c r="G255" s="7" t="s">
        <v>1013</v>
      </c>
      <c r="H255" s="4"/>
      <c r="I255" s="9" t="s">
        <v>1014</v>
      </c>
    </row>
    <row r="256" spans="1:9" ht="30">
      <c r="A256" s="6" t="s">
        <v>1015</v>
      </c>
      <c r="B256" s="7" t="s">
        <v>364</v>
      </c>
      <c r="C256" s="6" t="s">
        <v>1016</v>
      </c>
      <c r="D256" s="8" t="s">
        <v>1017</v>
      </c>
      <c r="E256" s="6" t="s">
        <v>221</v>
      </c>
      <c r="F256" s="7" t="s">
        <v>498</v>
      </c>
      <c r="G256" s="7" t="s">
        <v>217</v>
      </c>
      <c r="H256" s="4"/>
      <c r="I256" s="9" t="s">
        <v>1018</v>
      </c>
    </row>
    <row r="257" spans="1:9" ht="30">
      <c r="A257" s="6" t="s">
        <v>1019</v>
      </c>
      <c r="B257" s="7" t="s">
        <v>364</v>
      </c>
      <c r="C257" s="6" t="s">
        <v>1016</v>
      </c>
      <c r="D257" s="8" t="s">
        <v>1017</v>
      </c>
      <c r="E257" s="6" t="s">
        <v>221</v>
      </c>
      <c r="F257" s="7" t="s">
        <v>498</v>
      </c>
      <c r="G257" s="7" t="s">
        <v>217</v>
      </c>
      <c r="H257" s="4"/>
      <c r="I257" s="9" t="s">
        <v>1018</v>
      </c>
    </row>
    <row r="258" spans="1:9" ht="45">
      <c r="A258" s="6" t="s">
        <v>1020</v>
      </c>
      <c r="B258" s="7" t="s">
        <v>364</v>
      </c>
      <c r="C258" s="6" t="s">
        <v>1016</v>
      </c>
      <c r="D258" s="8" t="s">
        <v>1021</v>
      </c>
      <c r="E258" s="6" t="s">
        <v>1022</v>
      </c>
      <c r="F258" s="7" t="s">
        <v>498</v>
      </c>
      <c r="G258" s="7" t="s">
        <v>217</v>
      </c>
      <c r="H258" s="4"/>
      <c r="I258" s="9" t="s">
        <v>1023</v>
      </c>
    </row>
    <row r="259" spans="1:9" ht="30">
      <c r="A259" s="6" t="s">
        <v>1024</v>
      </c>
      <c r="B259" s="7" t="s">
        <v>364</v>
      </c>
      <c r="C259" s="6" t="s">
        <v>1016</v>
      </c>
      <c r="D259" s="8" t="s">
        <v>1025</v>
      </c>
      <c r="E259" s="6" t="s">
        <v>221</v>
      </c>
      <c r="F259" s="7" t="s">
        <v>498</v>
      </c>
      <c r="G259" s="7" t="s">
        <v>217</v>
      </c>
      <c r="H259" s="4"/>
      <c r="I259" s="9" t="s">
        <v>1026</v>
      </c>
    </row>
    <row r="260" spans="1:9" ht="30">
      <c r="A260" s="6" t="s">
        <v>1027</v>
      </c>
      <c r="B260" s="7" t="s">
        <v>364</v>
      </c>
      <c r="C260" s="6" t="s">
        <v>1016</v>
      </c>
      <c r="D260" s="8" t="s">
        <v>1028</v>
      </c>
      <c r="E260" s="6" t="s">
        <v>221</v>
      </c>
      <c r="F260" s="7" t="s">
        <v>498</v>
      </c>
      <c r="G260" s="7" t="s">
        <v>217</v>
      </c>
      <c r="H260" s="4"/>
      <c r="I260" s="9" t="s">
        <v>1029</v>
      </c>
    </row>
    <row r="261" spans="1:9" ht="30">
      <c r="A261" s="6" t="s">
        <v>1030</v>
      </c>
      <c r="B261" s="7" t="s">
        <v>364</v>
      </c>
      <c r="C261" s="6" t="s">
        <v>1016</v>
      </c>
      <c r="D261" s="8" t="s">
        <v>1031</v>
      </c>
      <c r="E261" s="6" t="s">
        <v>221</v>
      </c>
      <c r="F261" s="7" t="s">
        <v>498</v>
      </c>
      <c r="G261" s="7" t="s">
        <v>217</v>
      </c>
      <c r="H261" s="4"/>
      <c r="I261" s="9" t="s">
        <v>1032</v>
      </c>
    </row>
    <row r="262" spans="1:9" ht="45">
      <c r="A262" s="6" t="s">
        <v>1033</v>
      </c>
      <c r="B262" s="7" t="s">
        <v>364</v>
      </c>
      <c r="C262" s="6" t="s">
        <v>1016</v>
      </c>
      <c r="D262" s="8" t="s">
        <v>1034</v>
      </c>
      <c r="E262" s="6" t="s">
        <v>221</v>
      </c>
      <c r="F262" s="7" t="s">
        <v>498</v>
      </c>
      <c r="G262" s="7" t="s">
        <v>368</v>
      </c>
      <c r="H262" s="4"/>
      <c r="I262" s="9" t="s">
        <v>1035</v>
      </c>
    </row>
    <row r="263" spans="1:9" ht="30">
      <c r="A263" s="6" t="s">
        <v>1036</v>
      </c>
      <c r="B263" s="7" t="s">
        <v>364</v>
      </c>
      <c r="C263" s="6" t="s">
        <v>1016</v>
      </c>
      <c r="D263" s="8" t="s">
        <v>1037</v>
      </c>
      <c r="E263" s="6" t="s">
        <v>378</v>
      </c>
      <c r="F263" s="7" t="s">
        <v>498</v>
      </c>
      <c r="G263" s="7" t="s">
        <v>217</v>
      </c>
      <c r="H263" s="4"/>
      <c r="I263" s="9" t="s">
        <v>1038</v>
      </c>
    </row>
    <row r="264" spans="1:9" ht="30">
      <c r="A264" s="6" t="s">
        <v>1039</v>
      </c>
      <c r="B264" s="7" t="s">
        <v>364</v>
      </c>
      <c r="C264" s="6" t="s">
        <v>1016</v>
      </c>
      <c r="D264" s="8" t="s">
        <v>1040</v>
      </c>
      <c r="E264" s="6" t="s">
        <v>535</v>
      </c>
      <c r="F264" s="7" t="s">
        <v>498</v>
      </c>
      <c r="G264" s="7" t="s">
        <v>217</v>
      </c>
      <c r="H264" s="4"/>
      <c r="I264" s="9" t="s">
        <v>1041</v>
      </c>
    </row>
    <row r="265" spans="1:9" ht="30">
      <c r="A265" s="6" t="s">
        <v>1042</v>
      </c>
      <c r="B265" s="7" t="s">
        <v>364</v>
      </c>
      <c r="C265" s="6" t="s">
        <v>1016</v>
      </c>
      <c r="D265" s="8" t="s">
        <v>1040</v>
      </c>
      <c r="E265" s="6" t="s">
        <v>535</v>
      </c>
      <c r="F265" s="7" t="s">
        <v>498</v>
      </c>
      <c r="G265" s="7" t="s">
        <v>217</v>
      </c>
      <c r="H265" s="4"/>
      <c r="I265" s="9" t="s">
        <v>1041</v>
      </c>
    </row>
    <row r="266" spans="1:9" ht="45">
      <c r="A266" s="6" t="s">
        <v>1043</v>
      </c>
      <c r="B266" s="7" t="s">
        <v>364</v>
      </c>
      <c r="C266" s="6" t="s">
        <v>1016</v>
      </c>
      <c r="D266" s="8" t="s">
        <v>1044</v>
      </c>
      <c r="E266" s="6" t="s">
        <v>535</v>
      </c>
      <c r="F266" s="7" t="s">
        <v>367</v>
      </c>
      <c r="G266" s="7" t="s">
        <v>217</v>
      </c>
      <c r="H266" s="4"/>
      <c r="I266" s="9" t="s">
        <v>1045</v>
      </c>
    </row>
    <row r="267" spans="1:9" ht="45">
      <c r="A267" s="6" t="s">
        <v>1046</v>
      </c>
      <c r="B267" s="7" t="s">
        <v>364</v>
      </c>
      <c r="C267" s="6" t="s">
        <v>1016</v>
      </c>
      <c r="D267" s="8" t="s">
        <v>1047</v>
      </c>
      <c r="E267" s="6" t="s">
        <v>535</v>
      </c>
      <c r="F267" s="7" t="s">
        <v>367</v>
      </c>
      <c r="G267" s="7" t="s">
        <v>217</v>
      </c>
      <c r="H267" s="4"/>
      <c r="I267" s="9" t="s">
        <v>1048</v>
      </c>
    </row>
    <row r="268" spans="1:9" ht="75">
      <c r="A268" s="6" t="s">
        <v>1049</v>
      </c>
      <c r="B268" s="7" t="s">
        <v>364</v>
      </c>
      <c r="C268" s="6" t="s">
        <v>1050</v>
      </c>
      <c r="D268" s="8" t="s">
        <v>1051</v>
      </c>
      <c r="E268" s="6" t="s">
        <v>1052</v>
      </c>
      <c r="F268" s="7" t="s">
        <v>367</v>
      </c>
      <c r="G268" s="7" t="s">
        <v>374</v>
      </c>
      <c r="H268" s="4"/>
      <c r="I268" s="9" t="s">
        <v>1053</v>
      </c>
    </row>
    <row r="269" spans="1:9" ht="75">
      <c r="A269" s="6" t="s">
        <v>1054</v>
      </c>
      <c r="B269" s="7" t="s">
        <v>364</v>
      </c>
      <c r="C269" s="6" t="s">
        <v>1050</v>
      </c>
      <c r="D269" s="8" t="s">
        <v>1055</v>
      </c>
      <c r="E269" s="6" t="s">
        <v>1052</v>
      </c>
      <c r="F269" s="7" t="s">
        <v>367</v>
      </c>
      <c r="G269" s="7" t="s">
        <v>374</v>
      </c>
      <c r="H269" s="4"/>
      <c r="I269" s="9" t="s">
        <v>1056</v>
      </c>
    </row>
    <row r="270" spans="1:9" ht="75">
      <c r="A270" s="6" t="s">
        <v>1057</v>
      </c>
      <c r="B270" s="7" t="s">
        <v>364</v>
      </c>
      <c r="C270" s="6" t="s">
        <v>1050</v>
      </c>
      <c r="D270" s="8" t="s">
        <v>1058</v>
      </c>
      <c r="E270" s="6" t="s">
        <v>1052</v>
      </c>
      <c r="F270" s="7" t="s">
        <v>367</v>
      </c>
      <c r="G270" s="7" t="s">
        <v>374</v>
      </c>
      <c r="H270" s="4"/>
      <c r="I270" s="9" t="s">
        <v>1059</v>
      </c>
    </row>
    <row r="271" spans="1:9" ht="75">
      <c r="A271" s="6" t="s">
        <v>1060</v>
      </c>
      <c r="B271" s="7" t="s">
        <v>364</v>
      </c>
      <c r="C271" s="6" t="s">
        <v>1050</v>
      </c>
      <c r="D271" s="8" t="s">
        <v>1061</v>
      </c>
      <c r="E271" s="6" t="s">
        <v>1052</v>
      </c>
      <c r="F271" s="7" t="s">
        <v>367</v>
      </c>
      <c r="G271" s="7" t="s">
        <v>374</v>
      </c>
      <c r="H271" s="4"/>
      <c r="I271" s="9" t="s">
        <v>1062</v>
      </c>
    </row>
    <row r="272" spans="1:9" ht="60">
      <c r="A272" s="6" t="s">
        <v>1063</v>
      </c>
      <c r="B272" s="7" t="s">
        <v>364</v>
      </c>
      <c r="C272" s="6" t="s">
        <v>1050</v>
      </c>
      <c r="D272" s="8" t="s">
        <v>1064</v>
      </c>
      <c r="E272" s="6" t="s">
        <v>1052</v>
      </c>
      <c r="F272" s="7" t="s">
        <v>367</v>
      </c>
      <c r="G272" s="7" t="s">
        <v>374</v>
      </c>
      <c r="H272" s="4"/>
      <c r="I272" s="9" t="s">
        <v>1065</v>
      </c>
    </row>
    <row r="273" spans="1:9" ht="90">
      <c r="A273" s="6" t="s">
        <v>1066</v>
      </c>
      <c r="B273" s="7" t="s">
        <v>364</v>
      </c>
      <c r="C273" s="6" t="s">
        <v>1050</v>
      </c>
      <c r="D273" s="8" t="s">
        <v>1067</v>
      </c>
      <c r="E273" s="6" t="s">
        <v>1052</v>
      </c>
      <c r="F273" s="7" t="s">
        <v>367</v>
      </c>
      <c r="G273" s="7" t="s">
        <v>374</v>
      </c>
      <c r="H273" s="4"/>
      <c r="I273" s="9" t="s">
        <v>1068</v>
      </c>
    </row>
    <row r="274" spans="1:9" ht="75">
      <c r="A274" s="6" t="s">
        <v>1069</v>
      </c>
      <c r="B274" s="7" t="s">
        <v>364</v>
      </c>
      <c r="C274" s="6" t="s">
        <v>1050</v>
      </c>
      <c r="D274" s="8" t="s">
        <v>1070</v>
      </c>
      <c r="E274" s="6" t="s">
        <v>1052</v>
      </c>
      <c r="F274" s="7" t="s">
        <v>367</v>
      </c>
      <c r="G274" s="7" t="s">
        <v>374</v>
      </c>
      <c r="H274" s="4"/>
      <c r="I274" s="9" t="s">
        <v>1071</v>
      </c>
    </row>
    <row r="275" spans="1:9" ht="75">
      <c r="A275" s="6" t="s">
        <v>1072</v>
      </c>
      <c r="B275" s="7" t="s">
        <v>364</v>
      </c>
      <c r="C275" s="6" t="s">
        <v>1050</v>
      </c>
      <c r="D275" s="8" t="s">
        <v>1073</v>
      </c>
      <c r="E275" s="6" t="s">
        <v>1052</v>
      </c>
      <c r="F275" s="7" t="s">
        <v>367</v>
      </c>
      <c r="G275" s="7" t="s">
        <v>374</v>
      </c>
      <c r="H275" s="4"/>
      <c r="I275" s="9" t="s">
        <v>1074</v>
      </c>
    </row>
    <row r="276" spans="1:9" ht="75">
      <c r="A276" s="6" t="s">
        <v>1075</v>
      </c>
      <c r="B276" s="7" t="s">
        <v>364</v>
      </c>
      <c r="C276" s="6" t="s">
        <v>1050</v>
      </c>
      <c r="D276" s="8" t="s">
        <v>1076</v>
      </c>
      <c r="E276" s="6" t="s">
        <v>1052</v>
      </c>
      <c r="F276" s="7" t="s">
        <v>367</v>
      </c>
      <c r="G276" s="7" t="s">
        <v>374</v>
      </c>
      <c r="H276" s="4"/>
      <c r="I276" s="9" t="s">
        <v>1077</v>
      </c>
    </row>
    <row r="277" spans="1:9" ht="75">
      <c r="A277" s="6" t="s">
        <v>1078</v>
      </c>
      <c r="B277" s="7" t="s">
        <v>364</v>
      </c>
      <c r="C277" s="6" t="s">
        <v>1050</v>
      </c>
      <c r="D277" s="8" t="s">
        <v>1079</v>
      </c>
      <c r="E277" s="6" t="s">
        <v>1052</v>
      </c>
      <c r="F277" s="7" t="s">
        <v>367</v>
      </c>
      <c r="G277" s="7" t="s">
        <v>374</v>
      </c>
      <c r="H277" s="4"/>
      <c r="I277" s="9" t="s">
        <v>1080</v>
      </c>
    </row>
    <row r="278" spans="1:9" ht="75">
      <c r="A278" s="6" t="s">
        <v>1081</v>
      </c>
      <c r="B278" s="7" t="s">
        <v>364</v>
      </c>
      <c r="C278" s="6" t="s">
        <v>1050</v>
      </c>
      <c r="D278" s="8" t="s">
        <v>1082</v>
      </c>
      <c r="E278" s="6" t="s">
        <v>1052</v>
      </c>
      <c r="F278" s="7" t="s">
        <v>367</v>
      </c>
      <c r="G278" s="7" t="s">
        <v>374</v>
      </c>
      <c r="H278" s="4"/>
      <c r="I278" s="9" t="s">
        <v>1083</v>
      </c>
    </row>
    <row r="279" spans="1:9" ht="75">
      <c r="A279" s="6" t="s">
        <v>1084</v>
      </c>
      <c r="B279" s="7" t="s">
        <v>364</v>
      </c>
      <c r="C279" s="6" t="s">
        <v>1050</v>
      </c>
      <c r="D279" s="8" t="s">
        <v>1085</v>
      </c>
      <c r="E279" s="6" t="s">
        <v>1052</v>
      </c>
      <c r="F279" s="7" t="s">
        <v>367</v>
      </c>
      <c r="G279" s="7" t="s">
        <v>374</v>
      </c>
      <c r="H279" s="4"/>
      <c r="I279" s="9" t="s">
        <v>1086</v>
      </c>
    </row>
    <row r="280" spans="1:9" ht="75">
      <c r="A280" s="6" t="s">
        <v>1087</v>
      </c>
      <c r="B280" s="7" t="s">
        <v>364</v>
      </c>
      <c r="C280" s="6" t="s">
        <v>1050</v>
      </c>
      <c r="D280" s="8" t="s">
        <v>1088</v>
      </c>
      <c r="E280" s="6" t="s">
        <v>1052</v>
      </c>
      <c r="F280" s="7" t="s">
        <v>367</v>
      </c>
      <c r="G280" s="7" t="s">
        <v>374</v>
      </c>
      <c r="H280" s="4"/>
      <c r="I280" s="9" t="s">
        <v>1089</v>
      </c>
    </row>
    <row r="281" spans="1:9" ht="75">
      <c r="A281" s="6" t="s">
        <v>1090</v>
      </c>
      <c r="B281" s="7" t="s">
        <v>364</v>
      </c>
      <c r="C281" s="6" t="s">
        <v>1050</v>
      </c>
      <c r="D281" s="8" t="s">
        <v>1091</v>
      </c>
      <c r="E281" s="6" t="s">
        <v>1052</v>
      </c>
      <c r="F281" s="7" t="s">
        <v>367</v>
      </c>
      <c r="G281" s="7" t="s">
        <v>374</v>
      </c>
      <c r="H281" s="4"/>
      <c r="I281" s="9" t="s">
        <v>1092</v>
      </c>
    </row>
    <row r="282" spans="1:9" ht="30">
      <c r="A282" s="6" t="s">
        <v>1093</v>
      </c>
      <c r="B282" s="7" t="s">
        <v>962</v>
      </c>
      <c r="C282" s="6" t="s">
        <v>1094</v>
      </c>
      <c r="D282" s="8" t="s">
        <v>1095</v>
      </c>
      <c r="E282" s="6" t="s">
        <v>221</v>
      </c>
      <c r="F282" s="7" t="s">
        <v>498</v>
      </c>
      <c r="G282" s="7" t="s">
        <v>217</v>
      </c>
      <c r="H282" s="4"/>
      <c r="I282" s="9" t="s">
        <v>1096</v>
      </c>
    </row>
    <row r="283" spans="1:9" ht="30">
      <c r="A283" s="6" t="s">
        <v>1097</v>
      </c>
      <c r="B283" s="7" t="s">
        <v>962</v>
      </c>
      <c r="C283" s="6" t="s">
        <v>1094</v>
      </c>
      <c r="D283" s="8" t="s">
        <v>1098</v>
      </c>
      <c r="E283" s="6" t="s">
        <v>221</v>
      </c>
      <c r="F283" s="7" t="s">
        <v>367</v>
      </c>
      <c r="G283" s="7" t="s">
        <v>217</v>
      </c>
      <c r="H283" s="4"/>
      <c r="I283" s="9" t="s">
        <v>1099</v>
      </c>
    </row>
    <row r="284" spans="1:9" ht="30">
      <c r="A284" s="6" t="s">
        <v>1100</v>
      </c>
      <c r="B284" s="7" t="s">
        <v>364</v>
      </c>
      <c r="C284" s="6" t="s">
        <v>1101</v>
      </c>
      <c r="D284" s="8" t="s">
        <v>1102</v>
      </c>
      <c r="E284" s="6" t="s">
        <v>221</v>
      </c>
      <c r="F284" s="7" t="s">
        <v>498</v>
      </c>
      <c r="G284" s="7" t="s">
        <v>217</v>
      </c>
      <c r="H284" s="4"/>
      <c r="I284" s="9" t="s">
        <v>1103</v>
      </c>
    </row>
    <row r="285" spans="1:9" ht="30">
      <c r="A285" s="6" t="s">
        <v>1104</v>
      </c>
      <c r="B285" s="7" t="s">
        <v>364</v>
      </c>
      <c r="C285" s="6" t="s">
        <v>1101</v>
      </c>
      <c r="D285" s="8" t="s">
        <v>1105</v>
      </c>
      <c r="E285" s="6" t="s">
        <v>221</v>
      </c>
      <c r="F285" s="7" t="s">
        <v>498</v>
      </c>
      <c r="G285" s="7" t="s">
        <v>217</v>
      </c>
      <c r="H285" s="4"/>
      <c r="I285" s="9" t="s">
        <v>1106</v>
      </c>
    </row>
    <row r="286" spans="1:9" ht="45">
      <c r="A286" s="6" t="s">
        <v>1107</v>
      </c>
      <c r="B286" s="7" t="s">
        <v>364</v>
      </c>
      <c r="C286" s="6" t="s">
        <v>1101</v>
      </c>
      <c r="D286" s="8" t="s">
        <v>1108</v>
      </c>
      <c r="E286" s="6" t="s">
        <v>221</v>
      </c>
      <c r="F286" s="7" t="s">
        <v>498</v>
      </c>
      <c r="G286" s="7" t="s">
        <v>225</v>
      </c>
      <c r="H286" s="4"/>
      <c r="I286" s="9" t="s">
        <v>1109</v>
      </c>
    </row>
    <row r="287" spans="1:9" ht="45">
      <c r="A287" s="6" t="s">
        <v>1110</v>
      </c>
      <c r="B287" s="7" t="s">
        <v>364</v>
      </c>
      <c r="C287" s="6" t="s">
        <v>1101</v>
      </c>
      <c r="D287" s="8" t="s">
        <v>1111</v>
      </c>
      <c r="E287" s="6" t="s">
        <v>221</v>
      </c>
      <c r="F287" s="7" t="s">
        <v>498</v>
      </c>
      <c r="G287" s="7" t="s">
        <v>217</v>
      </c>
      <c r="H287" s="4"/>
      <c r="I287" s="9" t="s">
        <v>1112</v>
      </c>
    </row>
    <row r="288" spans="1:9" ht="60">
      <c r="A288" s="6" t="s">
        <v>1113</v>
      </c>
      <c r="B288" s="7" t="s">
        <v>212</v>
      </c>
      <c r="C288" s="6" t="s">
        <v>1114</v>
      </c>
      <c r="D288" s="8" t="s">
        <v>1115</v>
      </c>
      <c r="E288" s="6" t="s">
        <v>215</v>
      </c>
      <c r="F288" s="7" t="s">
        <v>367</v>
      </c>
      <c r="G288" s="7" t="s">
        <v>374</v>
      </c>
      <c r="H288" s="4"/>
      <c r="I288" s="9" t="s">
        <v>1116</v>
      </c>
    </row>
    <row r="289" spans="1:9" ht="45">
      <c r="A289" s="6" t="s">
        <v>1117</v>
      </c>
      <c r="B289" s="7" t="s">
        <v>212</v>
      </c>
      <c r="C289" s="6" t="s">
        <v>1114</v>
      </c>
      <c r="D289" s="8" t="s">
        <v>1118</v>
      </c>
      <c r="E289" s="6" t="s">
        <v>221</v>
      </c>
      <c r="F289" s="7" t="s">
        <v>367</v>
      </c>
      <c r="G289" s="7" t="s">
        <v>217</v>
      </c>
      <c r="H289" s="4"/>
      <c r="I289" s="9" t="s">
        <v>1119</v>
      </c>
    </row>
    <row r="290" spans="1:9" ht="45">
      <c r="A290" s="6" t="s">
        <v>1120</v>
      </c>
      <c r="B290" s="7" t="s">
        <v>212</v>
      </c>
      <c r="C290" s="6" t="s">
        <v>1114</v>
      </c>
      <c r="D290" s="8" t="s">
        <v>1121</v>
      </c>
      <c r="E290" s="6" t="s">
        <v>535</v>
      </c>
      <c r="F290" s="7" t="s">
        <v>367</v>
      </c>
      <c r="G290" s="7" t="s">
        <v>217</v>
      </c>
      <c r="H290" s="4"/>
      <c r="I290" s="9" t="s">
        <v>1122</v>
      </c>
    </row>
    <row r="291" spans="1:9" ht="30">
      <c r="A291" s="6" t="s">
        <v>1123</v>
      </c>
      <c r="B291" s="7" t="s">
        <v>212</v>
      </c>
      <c r="C291" s="6" t="s">
        <v>1114</v>
      </c>
      <c r="D291" s="8" t="s">
        <v>1124</v>
      </c>
      <c r="E291" s="6" t="s">
        <v>221</v>
      </c>
      <c r="F291" s="7" t="s">
        <v>367</v>
      </c>
      <c r="G291" s="7" t="s">
        <v>217</v>
      </c>
      <c r="H291" s="4"/>
      <c r="I291" s="9" t="s">
        <v>1125</v>
      </c>
    </row>
    <row r="292" spans="1:9" ht="30">
      <c r="A292" s="6" t="s">
        <v>1126</v>
      </c>
      <c r="B292" s="7" t="s">
        <v>212</v>
      </c>
      <c r="C292" s="6" t="s">
        <v>1114</v>
      </c>
      <c r="D292" s="8" t="s">
        <v>1127</v>
      </c>
      <c r="E292" s="6" t="s">
        <v>535</v>
      </c>
      <c r="F292" s="7" t="s">
        <v>367</v>
      </c>
      <c r="G292" s="7" t="s">
        <v>217</v>
      </c>
      <c r="H292" s="4"/>
      <c r="I292" s="9" t="s">
        <v>1128</v>
      </c>
    </row>
    <row r="293" spans="1:9" ht="45">
      <c r="A293" s="6" t="s">
        <v>1129</v>
      </c>
      <c r="B293" s="7" t="s">
        <v>212</v>
      </c>
      <c r="C293" s="6" t="s">
        <v>1114</v>
      </c>
      <c r="D293" s="8" t="s">
        <v>1130</v>
      </c>
      <c r="E293" s="6" t="s">
        <v>221</v>
      </c>
      <c r="F293" s="7" t="s">
        <v>216</v>
      </c>
      <c r="G293" s="7" t="s">
        <v>217</v>
      </c>
      <c r="H293" s="4"/>
      <c r="I293" s="9" t="s">
        <v>1131</v>
      </c>
    </row>
    <row r="294" spans="1:9" ht="45">
      <c r="A294" s="6" t="s">
        <v>1132</v>
      </c>
      <c r="B294" s="7" t="s">
        <v>212</v>
      </c>
      <c r="C294" s="6" t="s">
        <v>1114</v>
      </c>
      <c r="D294" s="8" t="s">
        <v>1133</v>
      </c>
      <c r="E294" s="6" t="s">
        <v>535</v>
      </c>
      <c r="F294" s="7" t="s">
        <v>216</v>
      </c>
      <c r="G294" s="7" t="s">
        <v>217</v>
      </c>
      <c r="H294" s="4"/>
      <c r="I294" s="9" t="s">
        <v>1134</v>
      </c>
    </row>
    <row r="295" spans="1:9" ht="60">
      <c r="A295" s="6" t="s">
        <v>1135</v>
      </c>
      <c r="B295" s="7" t="s">
        <v>212</v>
      </c>
      <c r="C295" s="6" t="s">
        <v>1114</v>
      </c>
      <c r="D295" s="8" t="s">
        <v>1136</v>
      </c>
      <c r="E295" s="6" t="s">
        <v>1137</v>
      </c>
      <c r="F295" s="7" t="s">
        <v>216</v>
      </c>
      <c r="G295" s="7" t="s">
        <v>368</v>
      </c>
      <c r="H295" s="4"/>
      <c r="I295" s="9" t="s">
        <v>1138</v>
      </c>
    </row>
    <row r="296" spans="1:9" ht="60">
      <c r="A296" s="6" t="s">
        <v>1139</v>
      </c>
      <c r="B296" s="7" t="s">
        <v>212</v>
      </c>
      <c r="C296" s="6" t="s">
        <v>1114</v>
      </c>
      <c r="D296" s="8" t="s">
        <v>1140</v>
      </c>
      <c r="E296" s="6" t="s">
        <v>1141</v>
      </c>
      <c r="F296" s="7" t="s">
        <v>216</v>
      </c>
      <c r="G296" s="7" t="s">
        <v>368</v>
      </c>
      <c r="H296" s="4"/>
      <c r="I296" s="9" t="s">
        <v>1142</v>
      </c>
    </row>
    <row r="297" spans="1:9" ht="45">
      <c r="A297" s="6" t="s">
        <v>1143</v>
      </c>
      <c r="B297" s="7" t="s">
        <v>212</v>
      </c>
      <c r="C297" s="6" t="s">
        <v>1114</v>
      </c>
      <c r="D297" s="8" t="s">
        <v>1144</v>
      </c>
      <c r="E297" s="6" t="s">
        <v>221</v>
      </c>
      <c r="F297" s="7" t="s">
        <v>498</v>
      </c>
      <c r="G297" s="7" t="s">
        <v>217</v>
      </c>
      <c r="H297" s="4"/>
      <c r="I297" s="9" t="s">
        <v>1145</v>
      </c>
    </row>
    <row r="298" spans="1:9" ht="45">
      <c r="A298" s="6" t="s">
        <v>1146</v>
      </c>
      <c r="B298" s="7" t="s">
        <v>212</v>
      </c>
      <c r="C298" s="6" t="s">
        <v>1114</v>
      </c>
      <c r="D298" s="8" t="s">
        <v>1147</v>
      </c>
      <c r="E298" s="6" t="s">
        <v>221</v>
      </c>
      <c r="F298" s="7" t="s">
        <v>367</v>
      </c>
      <c r="G298" s="7" t="s">
        <v>217</v>
      </c>
      <c r="H298" s="4"/>
      <c r="I298" s="9" t="s">
        <v>1148</v>
      </c>
    </row>
    <row r="299" spans="1:9" ht="60">
      <c r="A299" s="6" t="s">
        <v>1149</v>
      </c>
      <c r="B299" s="7" t="s">
        <v>212</v>
      </c>
      <c r="C299" s="6" t="s">
        <v>1114</v>
      </c>
      <c r="D299" s="8" t="s">
        <v>1150</v>
      </c>
      <c r="E299" s="6" t="s">
        <v>221</v>
      </c>
      <c r="F299" s="7" t="s">
        <v>216</v>
      </c>
      <c r="G299" s="7" t="s">
        <v>217</v>
      </c>
      <c r="H299" s="4"/>
      <c r="I299" s="9" t="s">
        <v>1151</v>
      </c>
    </row>
    <row r="300" spans="1:9" ht="45">
      <c r="A300" s="6" t="s">
        <v>1152</v>
      </c>
      <c r="B300" s="7" t="s">
        <v>212</v>
      </c>
      <c r="C300" s="6" t="s">
        <v>1114</v>
      </c>
      <c r="D300" s="8" t="s">
        <v>1153</v>
      </c>
      <c r="E300" s="6" t="s">
        <v>221</v>
      </c>
      <c r="F300" s="7" t="s">
        <v>216</v>
      </c>
      <c r="G300" s="7" t="s">
        <v>217</v>
      </c>
      <c r="H300" s="4"/>
      <c r="I300" s="9" t="s">
        <v>1154</v>
      </c>
    </row>
    <row r="301" spans="1:9" ht="45">
      <c r="A301" s="6" t="s">
        <v>1155</v>
      </c>
      <c r="B301" s="7" t="s">
        <v>212</v>
      </c>
      <c r="C301" s="6" t="s">
        <v>1114</v>
      </c>
      <c r="D301" s="8" t="s">
        <v>1156</v>
      </c>
      <c r="E301" s="6" t="s">
        <v>221</v>
      </c>
      <c r="F301" s="7" t="s">
        <v>498</v>
      </c>
      <c r="G301" s="7" t="s">
        <v>217</v>
      </c>
      <c r="H301" s="4"/>
      <c r="I301" s="9" t="s">
        <v>1157</v>
      </c>
    </row>
    <row r="302" spans="1:9" ht="45">
      <c r="A302" s="6" t="s">
        <v>1158</v>
      </c>
      <c r="B302" s="7" t="s">
        <v>212</v>
      </c>
      <c r="C302" s="6" t="s">
        <v>1114</v>
      </c>
      <c r="D302" s="8" t="s">
        <v>1159</v>
      </c>
      <c r="E302" s="6" t="s">
        <v>221</v>
      </c>
      <c r="F302" s="7" t="s">
        <v>367</v>
      </c>
      <c r="G302" s="7" t="s">
        <v>217</v>
      </c>
      <c r="H302" s="4"/>
      <c r="I302" s="9" t="s">
        <v>1160</v>
      </c>
    </row>
    <row r="303" spans="1:9" ht="45">
      <c r="A303" s="6" t="s">
        <v>1161</v>
      </c>
      <c r="B303" s="7" t="s">
        <v>212</v>
      </c>
      <c r="C303" s="6" t="s">
        <v>1114</v>
      </c>
      <c r="D303" s="8" t="s">
        <v>1162</v>
      </c>
      <c r="E303" s="6" t="s">
        <v>221</v>
      </c>
      <c r="F303" s="7" t="s">
        <v>216</v>
      </c>
      <c r="G303" s="7" t="s">
        <v>217</v>
      </c>
      <c r="H303" s="4"/>
      <c r="I303" s="9" t="s">
        <v>1163</v>
      </c>
    </row>
    <row r="304" spans="1:9" ht="45">
      <c r="A304" s="6" t="s">
        <v>1164</v>
      </c>
      <c r="B304" s="7" t="s">
        <v>212</v>
      </c>
      <c r="C304" s="6" t="s">
        <v>1114</v>
      </c>
      <c r="D304" s="8" t="s">
        <v>1165</v>
      </c>
      <c r="E304" s="6" t="s">
        <v>221</v>
      </c>
      <c r="F304" s="7" t="s">
        <v>216</v>
      </c>
      <c r="G304" s="7" t="s">
        <v>217</v>
      </c>
      <c r="H304" s="4"/>
      <c r="I304" s="9" t="s">
        <v>1166</v>
      </c>
    </row>
    <row r="305" spans="1:9" ht="45">
      <c r="A305" s="6" t="s">
        <v>1167</v>
      </c>
      <c r="B305" s="7" t="s">
        <v>212</v>
      </c>
      <c r="C305" s="6" t="s">
        <v>1114</v>
      </c>
      <c r="D305" s="8" t="s">
        <v>1168</v>
      </c>
      <c r="E305" s="6" t="s">
        <v>221</v>
      </c>
      <c r="F305" s="7" t="s">
        <v>498</v>
      </c>
      <c r="G305" s="7" t="s">
        <v>217</v>
      </c>
      <c r="H305" s="4"/>
      <c r="I305" s="9" t="s">
        <v>1169</v>
      </c>
    </row>
    <row r="306" spans="1:9" ht="45">
      <c r="A306" s="6" t="s">
        <v>1170</v>
      </c>
      <c r="B306" s="7" t="s">
        <v>212</v>
      </c>
      <c r="C306" s="6" t="s">
        <v>1114</v>
      </c>
      <c r="D306" s="8" t="s">
        <v>1171</v>
      </c>
      <c r="E306" s="6" t="s">
        <v>221</v>
      </c>
      <c r="F306" s="7" t="s">
        <v>367</v>
      </c>
      <c r="G306" s="7" t="s">
        <v>217</v>
      </c>
      <c r="H306" s="4"/>
      <c r="I306" s="9" t="s">
        <v>1172</v>
      </c>
    </row>
    <row r="307" spans="1:9" ht="60">
      <c r="A307" s="6" t="s">
        <v>1173</v>
      </c>
      <c r="B307" s="7" t="s">
        <v>212</v>
      </c>
      <c r="C307" s="6" t="s">
        <v>1114</v>
      </c>
      <c r="D307" s="8" t="s">
        <v>1174</v>
      </c>
      <c r="E307" s="6" t="s">
        <v>215</v>
      </c>
      <c r="F307" s="7" t="s">
        <v>216</v>
      </c>
      <c r="G307" s="7" t="s">
        <v>217</v>
      </c>
      <c r="H307" s="4"/>
      <c r="I307" s="9" t="s">
        <v>1175</v>
      </c>
    </row>
    <row r="308" spans="1:9" ht="45">
      <c r="A308" s="6" t="s">
        <v>1176</v>
      </c>
      <c r="B308" s="7" t="s">
        <v>212</v>
      </c>
      <c r="C308" s="6" t="s">
        <v>1114</v>
      </c>
      <c r="D308" s="8" t="s">
        <v>1177</v>
      </c>
      <c r="E308" s="6" t="s">
        <v>221</v>
      </c>
      <c r="F308" s="7" t="s">
        <v>216</v>
      </c>
      <c r="G308" s="7" t="s">
        <v>217</v>
      </c>
      <c r="H308" s="4"/>
      <c r="I308" s="9" t="s">
        <v>1178</v>
      </c>
    </row>
    <row r="309" spans="1:9" ht="45">
      <c r="A309" s="6" t="s">
        <v>1179</v>
      </c>
      <c r="B309" s="7" t="s">
        <v>212</v>
      </c>
      <c r="C309" s="6" t="s">
        <v>1114</v>
      </c>
      <c r="D309" s="8" t="s">
        <v>1180</v>
      </c>
      <c r="E309" s="6" t="s">
        <v>535</v>
      </c>
      <c r="F309" s="7" t="s">
        <v>216</v>
      </c>
      <c r="G309" s="7" t="s">
        <v>217</v>
      </c>
      <c r="H309" s="4"/>
      <c r="I309" s="9" t="s">
        <v>1181</v>
      </c>
    </row>
    <row r="310" spans="1:9" ht="45">
      <c r="A310" s="6" t="s">
        <v>1182</v>
      </c>
      <c r="B310" s="7" t="s">
        <v>212</v>
      </c>
      <c r="C310" s="6" t="s">
        <v>1114</v>
      </c>
      <c r="D310" s="8" t="s">
        <v>1183</v>
      </c>
      <c r="E310" s="6" t="s">
        <v>221</v>
      </c>
      <c r="F310" s="7" t="s">
        <v>367</v>
      </c>
      <c r="G310" s="7" t="s">
        <v>217</v>
      </c>
      <c r="H310" s="4"/>
      <c r="I310" s="9" t="s">
        <v>1184</v>
      </c>
    </row>
    <row r="311" spans="1:9" ht="45">
      <c r="A311" s="6" t="s">
        <v>1185</v>
      </c>
      <c r="B311" s="7" t="s">
        <v>212</v>
      </c>
      <c r="C311" s="6" t="s">
        <v>1114</v>
      </c>
      <c r="D311" s="8" t="s">
        <v>1186</v>
      </c>
      <c r="E311" s="6" t="s">
        <v>535</v>
      </c>
      <c r="F311" s="7" t="s">
        <v>367</v>
      </c>
      <c r="G311" s="7" t="s">
        <v>217</v>
      </c>
      <c r="H311" s="4"/>
      <c r="I311" s="9" t="s">
        <v>1187</v>
      </c>
    </row>
    <row r="312" spans="1:9" ht="60">
      <c r="A312" s="6" t="s">
        <v>1188</v>
      </c>
      <c r="B312" s="7" t="s">
        <v>212</v>
      </c>
      <c r="C312" s="6" t="s">
        <v>1114</v>
      </c>
      <c r="D312" s="8" t="s">
        <v>1189</v>
      </c>
      <c r="E312" s="6" t="s">
        <v>215</v>
      </c>
      <c r="F312" s="7" t="s">
        <v>367</v>
      </c>
      <c r="G312" s="7" t="s">
        <v>217</v>
      </c>
      <c r="H312" s="4"/>
      <c r="I312" s="9" t="s">
        <v>1190</v>
      </c>
    </row>
    <row r="313" spans="1:9" ht="60">
      <c r="A313" s="6" t="s">
        <v>1191</v>
      </c>
      <c r="B313" s="7" t="s">
        <v>212</v>
      </c>
      <c r="C313" s="6" t="s">
        <v>1114</v>
      </c>
      <c r="D313" s="8" t="s">
        <v>1192</v>
      </c>
      <c r="E313" s="6" t="s">
        <v>215</v>
      </c>
      <c r="F313" s="7" t="s">
        <v>367</v>
      </c>
      <c r="G313" s="7" t="s">
        <v>217</v>
      </c>
      <c r="H313" s="4"/>
      <c r="I313" s="9" t="s">
        <v>1193</v>
      </c>
    </row>
    <row r="314" spans="1:9" ht="45">
      <c r="A314" s="6" t="s">
        <v>1194</v>
      </c>
      <c r="B314" s="7" t="s">
        <v>212</v>
      </c>
      <c r="C314" s="6" t="s">
        <v>1114</v>
      </c>
      <c r="D314" s="8" t="s">
        <v>1195</v>
      </c>
      <c r="E314" s="6" t="s">
        <v>221</v>
      </c>
      <c r="F314" s="7" t="s">
        <v>367</v>
      </c>
      <c r="G314" s="7" t="s">
        <v>217</v>
      </c>
      <c r="H314" s="4"/>
      <c r="I314" s="9" t="s">
        <v>1196</v>
      </c>
    </row>
    <row r="315" spans="1:9" ht="45">
      <c r="A315" s="6" t="s">
        <v>1197</v>
      </c>
      <c r="B315" s="7" t="s">
        <v>212</v>
      </c>
      <c r="C315" s="6" t="s">
        <v>1114</v>
      </c>
      <c r="D315" s="8" t="s">
        <v>1198</v>
      </c>
      <c r="E315" s="6" t="s">
        <v>535</v>
      </c>
      <c r="F315" s="7" t="s">
        <v>367</v>
      </c>
      <c r="G315" s="7" t="s">
        <v>217</v>
      </c>
      <c r="H315" s="4"/>
      <c r="I315" s="9" t="s">
        <v>1199</v>
      </c>
    </row>
    <row r="316" spans="1:9" ht="60">
      <c r="A316" s="6" t="s">
        <v>1200</v>
      </c>
      <c r="B316" s="7" t="s">
        <v>212</v>
      </c>
      <c r="C316" s="6" t="s">
        <v>1114</v>
      </c>
      <c r="D316" s="8" t="s">
        <v>1201</v>
      </c>
      <c r="E316" s="6" t="s">
        <v>215</v>
      </c>
      <c r="F316" s="7" t="s">
        <v>216</v>
      </c>
      <c r="G316" s="7" t="s">
        <v>217</v>
      </c>
      <c r="H316" s="4"/>
      <c r="I316" s="9" t="s">
        <v>1202</v>
      </c>
    </row>
    <row r="317" spans="1:9" ht="45">
      <c r="A317" s="6" t="s">
        <v>1203</v>
      </c>
      <c r="B317" s="7" t="s">
        <v>212</v>
      </c>
      <c r="C317" s="6" t="s">
        <v>1114</v>
      </c>
      <c r="D317" s="8" t="s">
        <v>1204</v>
      </c>
      <c r="E317" s="6" t="s">
        <v>221</v>
      </c>
      <c r="F317" s="7" t="s">
        <v>216</v>
      </c>
      <c r="G317" s="7" t="s">
        <v>217</v>
      </c>
      <c r="H317" s="4"/>
      <c r="I317" s="9" t="s">
        <v>1205</v>
      </c>
    </row>
    <row r="318" spans="1:9" ht="45">
      <c r="A318" s="6" t="s">
        <v>1206</v>
      </c>
      <c r="B318" s="7" t="s">
        <v>212</v>
      </c>
      <c r="C318" s="6" t="s">
        <v>1114</v>
      </c>
      <c r="D318" s="8" t="s">
        <v>1207</v>
      </c>
      <c r="E318" s="6" t="s">
        <v>535</v>
      </c>
      <c r="F318" s="7" t="s">
        <v>216</v>
      </c>
      <c r="G318" s="7" t="s">
        <v>217</v>
      </c>
      <c r="H318" s="4"/>
      <c r="I318" s="9" t="s">
        <v>1208</v>
      </c>
    </row>
    <row r="319" spans="1:9" ht="45">
      <c r="A319" s="6" t="s">
        <v>1209</v>
      </c>
      <c r="B319" s="7" t="s">
        <v>212</v>
      </c>
      <c r="C319" s="6" t="s">
        <v>1114</v>
      </c>
      <c r="D319" s="8" t="s">
        <v>1210</v>
      </c>
      <c r="E319" s="6" t="s">
        <v>221</v>
      </c>
      <c r="F319" s="7" t="s">
        <v>216</v>
      </c>
      <c r="G319" s="7" t="s">
        <v>217</v>
      </c>
      <c r="H319" s="4"/>
      <c r="I319" s="9" t="s">
        <v>1211</v>
      </c>
    </row>
    <row r="320" spans="1:9" ht="45">
      <c r="A320" s="6" t="s">
        <v>1212</v>
      </c>
      <c r="B320" s="7" t="s">
        <v>212</v>
      </c>
      <c r="C320" s="6" t="s">
        <v>1114</v>
      </c>
      <c r="D320" s="8" t="s">
        <v>1213</v>
      </c>
      <c r="E320" s="6" t="s">
        <v>535</v>
      </c>
      <c r="F320" s="7" t="s">
        <v>216</v>
      </c>
      <c r="G320" s="7" t="s">
        <v>217</v>
      </c>
      <c r="H320" s="4"/>
      <c r="I320" s="9" t="s">
        <v>1214</v>
      </c>
    </row>
    <row r="321" spans="1:9" ht="45">
      <c r="A321" s="6" t="s">
        <v>1215</v>
      </c>
      <c r="B321" s="7" t="s">
        <v>212</v>
      </c>
      <c r="C321" s="6" t="s">
        <v>1114</v>
      </c>
      <c r="D321" s="8" t="s">
        <v>1216</v>
      </c>
      <c r="E321" s="6" t="s">
        <v>221</v>
      </c>
      <c r="F321" s="7" t="s">
        <v>216</v>
      </c>
      <c r="G321" s="7" t="s">
        <v>217</v>
      </c>
      <c r="H321" s="4"/>
      <c r="I321" s="9" t="s">
        <v>1217</v>
      </c>
    </row>
    <row r="322" spans="1:9" ht="45">
      <c r="A322" s="6" t="s">
        <v>1218</v>
      </c>
      <c r="B322" s="7" t="s">
        <v>212</v>
      </c>
      <c r="C322" s="6" t="s">
        <v>1114</v>
      </c>
      <c r="D322" s="8" t="s">
        <v>1219</v>
      </c>
      <c r="E322" s="6" t="s">
        <v>535</v>
      </c>
      <c r="F322" s="7" t="s">
        <v>216</v>
      </c>
      <c r="G322" s="7" t="s">
        <v>217</v>
      </c>
      <c r="H322" s="4"/>
      <c r="I322" s="9" t="s">
        <v>1220</v>
      </c>
    </row>
    <row r="323" spans="1:9" ht="60">
      <c r="A323" s="6" t="s">
        <v>1221</v>
      </c>
      <c r="B323" s="7" t="s">
        <v>212</v>
      </c>
      <c r="C323" s="6" t="s">
        <v>1114</v>
      </c>
      <c r="D323" s="8" t="s">
        <v>1222</v>
      </c>
      <c r="E323" s="6" t="s">
        <v>221</v>
      </c>
      <c r="F323" s="7" t="s">
        <v>216</v>
      </c>
      <c r="G323" s="7" t="s">
        <v>217</v>
      </c>
      <c r="H323" s="4"/>
      <c r="I323" s="9" t="s">
        <v>1223</v>
      </c>
    </row>
    <row r="324" spans="1:9" ht="60">
      <c r="A324" s="6" t="s">
        <v>1224</v>
      </c>
      <c r="B324" s="7" t="s">
        <v>212</v>
      </c>
      <c r="C324" s="6" t="s">
        <v>1114</v>
      </c>
      <c r="D324" s="8" t="s">
        <v>1225</v>
      </c>
      <c r="E324" s="6" t="s">
        <v>535</v>
      </c>
      <c r="F324" s="7" t="s">
        <v>216</v>
      </c>
      <c r="G324" s="7" t="s">
        <v>217</v>
      </c>
      <c r="H324" s="4"/>
      <c r="I324" s="9" t="s">
        <v>1226</v>
      </c>
    </row>
    <row r="325" spans="1:9" ht="60">
      <c r="A325" s="6" t="s">
        <v>1227</v>
      </c>
      <c r="B325" s="7" t="s">
        <v>212</v>
      </c>
      <c r="C325" s="6" t="s">
        <v>1114</v>
      </c>
      <c r="D325" s="8" t="s">
        <v>1228</v>
      </c>
      <c r="E325" s="6" t="s">
        <v>215</v>
      </c>
      <c r="F325" s="7" t="s">
        <v>216</v>
      </c>
      <c r="G325" s="7" t="s">
        <v>217</v>
      </c>
      <c r="H325" s="4"/>
      <c r="I325" s="9" t="s">
        <v>1229</v>
      </c>
    </row>
    <row r="326" spans="1:9" ht="60">
      <c r="A326" s="6" t="s">
        <v>1230</v>
      </c>
      <c r="B326" s="7" t="s">
        <v>212</v>
      </c>
      <c r="C326" s="6" t="s">
        <v>1114</v>
      </c>
      <c r="D326" s="8" t="s">
        <v>1231</v>
      </c>
      <c r="E326" s="6" t="s">
        <v>215</v>
      </c>
      <c r="F326" s="7" t="s">
        <v>216</v>
      </c>
      <c r="G326" s="7" t="s">
        <v>217</v>
      </c>
      <c r="H326" s="4"/>
      <c r="I326" s="9" t="s">
        <v>1232</v>
      </c>
    </row>
    <row r="327" spans="1:9" ht="45">
      <c r="A327" s="6" t="s">
        <v>1233</v>
      </c>
      <c r="B327" s="7" t="s">
        <v>212</v>
      </c>
      <c r="C327" s="6" t="s">
        <v>1114</v>
      </c>
      <c r="D327" s="8" t="s">
        <v>1234</v>
      </c>
      <c r="E327" s="6" t="s">
        <v>221</v>
      </c>
      <c r="F327" s="7" t="s">
        <v>216</v>
      </c>
      <c r="G327" s="7" t="s">
        <v>217</v>
      </c>
      <c r="H327" s="4"/>
      <c r="I327" s="9" t="s">
        <v>1235</v>
      </c>
    </row>
    <row r="328" spans="1:9" ht="45">
      <c r="A328" s="6" t="s">
        <v>1236</v>
      </c>
      <c r="B328" s="7" t="s">
        <v>212</v>
      </c>
      <c r="C328" s="6" t="s">
        <v>1114</v>
      </c>
      <c r="D328" s="8" t="s">
        <v>1237</v>
      </c>
      <c r="E328" s="6" t="s">
        <v>535</v>
      </c>
      <c r="F328" s="7" t="s">
        <v>216</v>
      </c>
      <c r="G328" s="7" t="s">
        <v>217</v>
      </c>
      <c r="H328" s="4"/>
      <c r="I328" s="9" t="s">
        <v>1238</v>
      </c>
    </row>
    <row r="329" spans="1:9" ht="45">
      <c r="A329" s="6" t="s">
        <v>1239</v>
      </c>
      <c r="B329" s="7" t="s">
        <v>212</v>
      </c>
      <c r="C329" s="6" t="s">
        <v>1114</v>
      </c>
      <c r="D329" s="8" t="s">
        <v>1240</v>
      </c>
      <c r="E329" s="6" t="s">
        <v>221</v>
      </c>
      <c r="F329" s="7" t="s">
        <v>216</v>
      </c>
      <c r="G329" s="7" t="s">
        <v>217</v>
      </c>
      <c r="H329" s="4"/>
      <c r="I329" s="9" t="s">
        <v>1241</v>
      </c>
    </row>
    <row r="330" spans="1:9" ht="45">
      <c r="A330" s="6" t="s">
        <v>1242</v>
      </c>
      <c r="B330" s="7" t="s">
        <v>212</v>
      </c>
      <c r="C330" s="6" t="s">
        <v>1114</v>
      </c>
      <c r="D330" s="8" t="s">
        <v>1243</v>
      </c>
      <c r="E330" s="6" t="s">
        <v>535</v>
      </c>
      <c r="F330" s="7" t="s">
        <v>216</v>
      </c>
      <c r="G330" s="7" t="s">
        <v>217</v>
      </c>
      <c r="H330" s="4"/>
      <c r="I330" s="9" t="s">
        <v>1244</v>
      </c>
    </row>
    <row r="331" spans="1:9" ht="75">
      <c r="A331" s="6" t="s">
        <v>1245</v>
      </c>
      <c r="B331" s="7" t="s">
        <v>212</v>
      </c>
      <c r="C331" s="6" t="s">
        <v>1114</v>
      </c>
      <c r="D331" s="8" t="s">
        <v>1246</v>
      </c>
      <c r="E331" s="6" t="s">
        <v>215</v>
      </c>
      <c r="F331" s="7" t="s">
        <v>216</v>
      </c>
      <c r="G331" s="7" t="s">
        <v>217</v>
      </c>
      <c r="H331" s="4"/>
      <c r="I331" s="9" t="s">
        <v>1247</v>
      </c>
    </row>
    <row r="332" spans="1:9" ht="75">
      <c r="A332" s="6" t="s">
        <v>1248</v>
      </c>
      <c r="B332" s="7" t="s">
        <v>212</v>
      </c>
      <c r="C332" s="6" t="s">
        <v>1114</v>
      </c>
      <c r="D332" s="8" t="s">
        <v>1249</v>
      </c>
      <c r="E332" s="6" t="s">
        <v>221</v>
      </c>
      <c r="F332" s="7" t="s">
        <v>216</v>
      </c>
      <c r="G332" s="7" t="s">
        <v>217</v>
      </c>
      <c r="H332" s="4"/>
      <c r="I332" s="9" t="s">
        <v>1250</v>
      </c>
    </row>
    <row r="333" spans="1:9" ht="75">
      <c r="A333" s="6" t="s">
        <v>1251</v>
      </c>
      <c r="B333" s="7" t="s">
        <v>212</v>
      </c>
      <c r="C333" s="6" t="s">
        <v>1114</v>
      </c>
      <c r="D333" s="8" t="s">
        <v>1252</v>
      </c>
      <c r="E333" s="6" t="s">
        <v>535</v>
      </c>
      <c r="F333" s="7" t="s">
        <v>216</v>
      </c>
      <c r="G333" s="7" t="s">
        <v>217</v>
      </c>
      <c r="H333" s="4"/>
      <c r="I333" s="9" t="s">
        <v>1253</v>
      </c>
    </row>
    <row r="334" spans="1:9" ht="45">
      <c r="A334" s="6" t="s">
        <v>1254</v>
      </c>
      <c r="B334" s="7" t="s">
        <v>212</v>
      </c>
      <c r="C334" s="6" t="s">
        <v>1114</v>
      </c>
      <c r="D334" s="8" t="s">
        <v>1255</v>
      </c>
      <c r="E334" s="6" t="s">
        <v>1256</v>
      </c>
      <c r="F334" s="7" t="s">
        <v>216</v>
      </c>
      <c r="G334" s="7" t="s">
        <v>368</v>
      </c>
      <c r="H334" s="4"/>
      <c r="I334" s="9" t="s">
        <v>1257</v>
      </c>
    </row>
    <row r="335" spans="1:9" ht="60">
      <c r="A335" s="6" t="s">
        <v>1258</v>
      </c>
      <c r="B335" s="7" t="s">
        <v>212</v>
      </c>
      <c r="C335" s="6" t="s">
        <v>1114</v>
      </c>
      <c r="D335" s="8" t="s">
        <v>1259</v>
      </c>
      <c r="E335" s="6" t="s">
        <v>215</v>
      </c>
      <c r="F335" s="7" t="s">
        <v>367</v>
      </c>
      <c r="G335" s="7" t="s">
        <v>217</v>
      </c>
      <c r="H335" s="4"/>
      <c r="I335" s="9" t="s">
        <v>1260</v>
      </c>
    </row>
    <row r="336" spans="1:9" ht="45">
      <c r="A336" s="6" t="s">
        <v>1261</v>
      </c>
      <c r="B336" s="7" t="s">
        <v>212</v>
      </c>
      <c r="C336" s="6" t="s">
        <v>1114</v>
      </c>
      <c r="D336" s="8" t="s">
        <v>1262</v>
      </c>
      <c r="E336" s="6" t="s">
        <v>221</v>
      </c>
      <c r="F336" s="7" t="s">
        <v>367</v>
      </c>
      <c r="G336" s="7" t="s">
        <v>217</v>
      </c>
      <c r="H336" s="4"/>
      <c r="I336" s="9" t="s">
        <v>1263</v>
      </c>
    </row>
    <row r="337" spans="1:9" ht="45">
      <c r="A337" s="6" t="s">
        <v>1264</v>
      </c>
      <c r="B337" s="7" t="s">
        <v>212</v>
      </c>
      <c r="C337" s="6" t="s">
        <v>1114</v>
      </c>
      <c r="D337" s="8" t="s">
        <v>1265</v>
      </c>
      <c r="E337" s="6" t="s">
        <v>535</v>
      </c>
      <c r="F337" s="7" t="s">
        <v>367</v>
      </c>
      <c r="G337" s="7" t="s">
        <v>217</v>
      </c>
      <c r="H337" s="4"/>
      <c r="I337" s="9" t="s">
        <v>1266</v>
      </c>
    </row>
    <row r="338" spans="1:9" ht="60">
      <c r="A338" s="6" t="s">
        <v>1267</v>
      </c>
      <c r="B338" s="7" t="s">
        <v>212</v>
      </c>
      <c r="C338" s="6" t="s">
        <v>1114</v>
      </c>
      <c r="D338" s="8" t="s">
        <v>1268</v>
      </c>
      <c r="E338" s="6" t="s">
        <v>215</v>
      </c>
      <c r="F338" s="7" t="s">
        <v>367</v>
      </c>
      <c r="G338" s="7" t="s">
        <v>217</v>
      </c>
      <c r="H338" s="4"/>
      <c r="I338" s="9" t="s">
        <v>1269</v>
      </c>
    </row>
    <row r="339" spans="1:9" ht="45">
      <c r="A339" s="6" t="s">
        <v>1270</v>
      </c>
      <c r="B339" s="7" t="s">
        <v>212</v>
      </c>
      <c r="C339" s="6" t="s">
        <v>1114</v>
      </c>
      <c r="D339" s="8" t="s">
        <v>1271</v>
      </c>
      <c r="E339" s="6" t="s">
        <v>221</v>
      </c>
      <c r="F339" s="7" t="s">
        <v>367</v>
      </c>
      <c r="G339" s="7" t="s">
        <v>217</v>
      </c>
      <c r="H339" s="4"/>
      <c r="I339" s="9" t="s">
        <v>1272</v>
      </c>
    </row>
    <row r="340" spans="1:9" ht="45">
      <c r="A340" s="6" t="s">
        <v>1273</v>
      </c>
      <c r="B340" s="7" t="s">
        <v>212</v>
      </c>
      <c r="C340" s="6" t="s">
        <v>1114</v>
      </c>
      <c r="D340" s="8" t="s">
        <v>1274</v>
      </c>
      <c r="E340" s="6" t="s">
        <v>535</v>
      </c>
      <c r="F340" s="7" t="s">
        <v>367</v>
      </c>
      <c r="G340" s="7" t="s">
        <v>217</v>
      </c>
      <c r="H340" s="4"/>
      <c r="I340" s="9" t="s">
        <v>1275</v>
      </c>
    </row>
    <row r="341" spans="1:9" ht="60">
      <c r="A341" s="6" t="s">
        <v>1276</v>
      </c>
      <c r="B341" s="7" t="s">
        <v>212</v>
      </c>
      <c r="C341" s="6" t="s">
        <v>1114</v>
      </c>
      <c r="D341" s="8" t="s">
        <v>1277</v>
      </c>
      <c r="E341" s="6" t="s">
        <v>221</v>
      </c>
      <c r="F341" s="7" t="s">
        <v>367</v>
      </c>
      <c r="G341" s="7" t="s">
        <v>217</v>
      </c>
      <c r="H341" s="4"/>
      <c r="I341" s="9" t="s">
        <v>1278</v>
      </c>
    </row>
    <row r="342" spans="1:9" ht="45">
      <c r="A342" s="6" t="s">
        <v>1279</v>
      </c>
      <c r="B342" s="7" t="s">
        <v>212</v>
      </c>
      <c r="C342" s="6" t="s">
        <v>1114</v>
      </c>
      <c r="D342" s="8" t="s">
        <v>1280</v>
      </c>
      <c r="E342" s="6" t="s">
        <v>221</v>
      </c>
      <c r="F342" s="7" t="s">
        <v>367</v>
      </c>
      <c r="G342" s="7" t="s">
        <v>217</v>
      </c>
      <c r="H342" s="4"/>
      <c r="I342" s="9" t="s">
        <v>1281</v>
      </c>
    </row>
    <row r="343" spans="1:9" ht="45">
      <c r="A343" s="6" t="s">
        <v>1282</v>
      </c>
      <c r="B343" s="7" t="s">
        <v>212</v>
      </c>
      <c r="C343" s="6" t="s">
        <v>1114</v>
      </c>
      <c r="D343" s="8" t="s">
        <v>1283</v>
      </c>
      <c r="E343" s="6" t="s">
        <v>535</v>
      </c>
      <c r="F343" s="7" t="s">
        <v>367</v>
      </c>
      <c r="G343" s="7" t="s">
        <v>217</v>
      </c>
      <c r="H343" s="4"/>
      <c r="I343" s="9" t="s">
        <v>1284</v>
      </c>
    </row>
    <row r="344" spans="1:9" ht="45">
      <c r="A344" s="6" t="s">
        <v>1285</v>
      </c>
      <c r="B344" s="7" t="s">
        <v>212</v>
      </c>
      <c r="C344" s="6" t="s">
        <v>1114</v>
      </c>
      <c r="D344" s="8" t="s">
        <v>1286</v>
      </c>
      <c r="E344" s="6" t="s">
        <v>221</v>
      </c>
      <c r="F344" s="7" t="s">
        <v>498</v>
      </c>
      <c r="G344" s="7" t="s">
        <v>217</v>
      </c>
      <c r="H344" s="4"/>
      <c r="I344" s="9" t="s">
        <v>1287</v>
      </c>
    </row>
    <row r="345" spans="1:9" ht="45">
      <c r="A345" s="6" t="s">
        <v>1288</v>
      </c>
      <c r="B345" s="7" t="s">
        <v>212</v>
      </c>
      <c r="C345" s="6" t="s">
        <v>1114</v>
      </c>
      <c r="D345" s="8" t="s">
        <v>1289</v>
      </c>
      <c r="E345" s="6" t="s">
        <v>535</v>
      </c>
      <c r="F345" s="7" t="s">
        <v>498</v>
      </c>
      <c r="G345" s="7" t="s">
        <v>217</v>
      </c>
      <c r="H345" s="4"/>
      <c r="I345" s="9" t="s">
        <v>1290</v>
      </c>
    </row>
    <row r="346" spans="1:9" ht="60">
      <c r="A346" s="6" t="s">
        <v>1291</v>
      </c>
      <c r="B346" s="7" t="s">
        <v>212</v>
      </c>
      <c r="C346" s="6" t="s">
        <v>1114</v>
      </c>
      <c r="D346" s="8" t="s">
        <v>1292</v>
      </c>
      <c r="E346" s="6" t="s">
        <v>215</v>
      </c>
      <c r="F346" s="7" t="s">
        <v>367</v>
      </c>
      <c r="G346" s="7" t="s">
        <v>374</v>
      </c>
      <c r="H346" s="4"/>
      <c r="I346" s="9" t="s">
        <v>1293</v>
      </c>
    </row>
    <row r="347" spans="1:9" ht="45">
      <c r="A347" s="6" t="s">
        <v>1294</v>
      </c>
      <c r="B347" s="7" t="s">
        <v>212</v>
      </c>
      <c r="C347" s="6" t="s">
        <v>1114</v>
      </c>
      <c r="D347" s="8" t="s">
        <v>1295</v>
      </c>
      <c r="E347" s="6" t="s">
        <v>215</v>
      </c>
      <c r="F347" s="7" t="s">
        <v>367</v>
      </c>
      <c r="G347" s="7" t="s">
        <v>217</v>
      </c>
      <c r="H347" s="4"/>
      <c r="I347" s="9" t="s">
        <v>1296</v>
      </c>
    </row>
    <row r="348" spans="1:9" ht="45">
      <c r="A348" s="6" t="s">
        <v>1297</v>
      </c>
      <c r="B348" s="7" t="s">
        <v>212</v>
      </c>
      <c r="C348" s="6" t="s">
        <v>1114</v>
      </c>
      <c r="D348" s="8" t="s">
        <v>1298</v>
      </c>
      <c r="E348" s="6" t="s">
        <v>221</v>
      </c>
      <c r="F348" s="7" t="s">
        <v>367</v>
      </c>
      <c r="G348" s="7" t="s">
        <v>217</v>
      </c>
      <c r="H348" s="4"/>
      <c r="I348" s="9" t="s">
        <v>1299</v>
      </c>
    </row>
    <row r="349" spans="1:9" ht="45">
      <c r="A349" s="6" t="s">
        <v>1300</v>
      </c>
      <c r="B349" s="7" t="s">
        <v>212</v>
      </c>
      <c r="C349" s="6" t="s">
        <v>1114</v>
      </c>
      <c r="D349" s="8" t="s">
        <v>1301</v>
      </c>
      <c r="E349" s="6" t="s">
        <v>535</v>
      </c>
      <c r="F349" s="7" t="s">
        <v>367</v>
      </c>
      <c r="G349" s="7" t="s">
        <v>217</v>
      </c>
      <c r="H349" s="4"/>
      <c r="I349" s="9" t="s">
        <v>1302</v>
      </c>
    </row>
    <row r="350" spans="1:9" ht="45">
      <c r="A350" s="6" t="s">
        <v>1303</v>
      </c>
      <c r="B350" s="7" t="s">
        <v>212</v>
      </c>
      <c r="C350" s="6" t="s">
        <v>1114</v>
      </c>
      <c r="D350" s="8" t="s">
        <v>1304</v>
      </c>
      <c r="E350" s="6" t="s">
        <v>221</v>
      </c>
      <c r="F350" s="7" t="s">
        <v>216</v>
      </c>
      <c r="G350" s="7" t="s">
        <v>217</v>
      </c>
      <c r="H350" s="4"/>
      <c r="I350" s="9" t="s">
        <v>1305</v>
      </c>
    </row>
    <row r="351" spans="1:9" ht="45">
      <c r="A351" s="6" t="s">
        <v>1306</v>
      </c>
      <c r="B351" s="7" t="s">
        <v>212</v>
      </c>
      <c r="C351" s="6" t="s">
        <v>1114</v>
      </c>
      <c r="D351" s="8" t="s">
        <v>1307</v>
      </c>
      <c r="E351" s="6" t="s">
        <v>535</v>
      </c>
      <c r="F351" s="7" t="s">
        <v>216</v>
      </c>
      <c r="G351" s="7" t="s">
        <v>217</v>
      </c>
      <c r="H351" s="4"/>
      <c r="I351" s="9" t="s">
        <v>1308</v>
      </c>
    </row>
    <row r="352" spans="1:9" ht="60">
      <c r="A352" s="6" t="s">
        <v>1309</v>
      </c>
      <c r="B352" s="7" t="s">
        <v>212</v>
      </c>
      <c r="C352" s="6" t="s">
        <v>1114</v>
      </c>
      <c r="D352" s="8" t="s">
        <v>1310</v>
      </c>
      <c r="E352" s="6" t="s">
        <v>215</v>
      </c>
      <c r="F352" s="7" t="s">
        <v>367</v>
      </c>
      <c r="G352" s="7" t="s">
        <v>217</v>
      </c>
      <c r="H352" s="4"/>
      <c r="I352" s="9" t="s">
        <v>1311</v>
      </c>
    </row>
    <row r="353" spans="1:9" ht="45">
      <c r="A353" s="6" t="s">
        <v>1312</v>
      </c>
      <c r="B353" s="7" t="s">
        <v>212</v>
      </c>
      <c r="C353" s="6" t="s">
        <v>1114</v>
      </c>
      <c r="D353" s="8" t="s">
        <v>1313</v>
      </c>
      <c r="E353" s="6" t="s">
        <v>221</v>
      </c>
      <c r="F353" s="7" t="s">
        <v>367</v>
      </c>
      <c r="G353" s="7" t="s">
        <v>217</v>
      </c>
      <c r="H353" s="4"/>
      <c r="I353" s="9" t="s">
        <v>1314</v>
      </c>
    </row>
    <row r="354" spans="1:9" ht="45">
      <c r="A354" s="6" t="s">
        <v>1315</v>
      </c>
      <c r="B354" s="7" t="s">
        <v>212</v>
      </c>
      <c r="C354" s="6" t="s">
        <v>1114</v>
      </c>
      <c r="D354" s="8" t="s">
        <v>1316</v>
      </c>
      <c r="E354" s="6" t="s">
        <v>535</v>
      </c>
      <c r="F354" s="7" t="s">
        <v>367</v>
      </c>
      <c r="G354" s="7" t="s">
        <v>217</v>
      </c>
      <c r="H354" s="4"/>
      <c r="I354" s="9" t="s">
        <v>1317</v>
      </c>
    </row>
    <row r="355" spans="1:9" ht="60">
      <c r="A355" s="6" t="s">
        <v>1318</v>
      </c>
      <c r="B355" s="7" t="s">
        <v>212</v>
      </c>
      <c r="C355" s="6" t="s">
        <v>1114</v>
      </c>
      <c r="D355" s="8" t="s">
        <v>1319</v>
      </c>
      <c r="E355" s="6" t="s">
        <v>221</v>
      </c>
      <c r="F355" s="7" t="s">
        <v>367</v>
      </c>
      <c r="G355" s="7" t="s">
        <v>217</v>
      </c>
      <c r="H355" s="4"/>
      <c r="I355" s="9" t="s">
        <v>1320</v>
      </c>
    </row>
    <row r="356" spans="1:9" ht="60">
      <c r="A356" s="6" t="s">
        <v>1321</v>
      </c>
      <c r="B356" s="7" t="s">
        <v>212</v>
      </c>
      <c r="C356" s="6" t="s">
        <v>1114</v>
      </c>
      <c r="D356" s="8" t="s">
        <v>1322</v>
      </c>
      <c r="E356" s="6" t="s">
        <v>215</v>
      </c>
      <c r="F356" s="7" t="s">
        <v>367</v>
      </c>
      <c r="G356" s="7" t="s">
        <v>217</v>
      </c>
      <c r="H356" s="4"/>
      <c r="I356" s="9" t="s">
        <v>1323</v>
      </c>
    </row>
    <row r="357" spans="1:9" ht="60">
      <c r="A357" s="6" t="s">
        <v>1324</v>
      </c>
      <c r="B357" s="7" t="s">
        <v>212</v>
      </c>
      <c r="C357" s="6" t="s">
        <v>1114</v>
      </c>
      <c r="D357" s="8" t="s">
        <v>1325</v>
      </c>
      <c r="E357" s="6" t="s">
        <v>215</v>
      </c>
      <c r="F357" s="7" t="s">
        <v>367</v>
      </c>
      <c r="G357" s="7" t="s">
        <v>217</v>
      </c>
      <c r="H357" s="4"/>
      <c r="I357" s="9" t="s">
        <v>1326</v>
      </c>
    </row>
    <row r="358" spans="1:9" ht="45">
      <c r="A358" s="6" t="s">
        <v>1327</v>
      </c>
      <c r="B358" s="7" t="s">
        <v>212</v>
      </c>
      <c r="C358" s="6" t="s">
        <v>1114</v>
      </c>
      <c r="D358" s="8" t="s">
        <v>1328</v>
      </c>
      <c r="E358" s="6" t="s">
        <v>221</v>
      </c>
      <c r="F358" s="7" t="s">
        <v>367</v>
      </c>
      <c r="G358" s="7" t="s">
        <v>217</v>
      </c>
      <c r="H358" s="4"/>
      <c r="I358" s="9" t="s">
        <v>1329</v>
      </c>
    </row>
    <row r="359" spans="1:9" ht="45">
      <c r="A359" s="6" t="s">
        <v>1330</v>
      </c>
      <c r="B359" s="7" t="s">
        <v>212</v>
      </c>
      <c r="C359" s="6" t="s">
        <v>1114</v>
      </c>
      <c r="D359" s="8" t="s">
        <v>1331</v>
      </c>
      <c r="E359" s="6" t="s">
        <v>535</v>
      </c>
      <c r="F359" s="7" t="s">
        <v>367</v>
      </c>
      <c r="G359" s="7" t="s">
        <v>217</v>
      </c>
      <c r="H359" s="4"/>
      <c r="I359" s="9" t="s">
        <v>1332</v>
      </c>
    </row>
    <row r="360" spans="1:9" ht="60">
      <c r="A360" s="6" t="s">
        <v>1333</v>
      </c>
      <c r="B360" s="7" t="s">
        <v>212</v>
      </c>
      <c r="C360" s="6" t="s">
        <v>1114</v>
      </c>
      <c r="D360" s="8" t="s">
        <v>1334</v>
      </c>
      <c r="E360" s="6" t="s">
        <v>215</v>
      </c>
      <c r="F360" s="7" t="s">
        <v>367</v>
      </c>
      <c r="G360" s="7" t="s">
        <v>217</v>
      </c>
      <c r="H360" s="4"/>
      <c r="I360" s="9" t="s">
        <v>1335</v>
      </c>
    </row>
    <row r="361" spans="1:9" ht="60">
      <c r="A361" s="6" t="s">
        <v>1336</v>
      </c>
      <c r="B361" s="7" t="s">
        <v>212</v>
      </c>
      <c r="C361" s="6" t="s">
        <v>1114</v>
      </c>
      <c r="D361" s="8" t="s">
        <v>1337</v>
      </c>
      <c r="E361" s="6" t="s">
        <v>221</v>
      </c>
      <c r="F361" s="7" t="s">
        <v>367</v>
      </c>
      <c r="G361" s="7" t="s">
        <v>217</v>
      </c>
      <c r="H361" s="4"/>
      <c r="I361" s="9" t="s">
        <v>1338</v>
      </c>
    </row>
    <row r="362" spans="1:9" ht="60">
      <c r="A362" s="6" t="s">
        <v>1339</v>
      </c>
      <c r="B362" s="7" t="s">
        <v>212</v>
      </c>
      <c r="C362" s="6" t="s">
        <v>1114</v>
      </c>
      <c r="D362" s="8" t="s">
        <v>1340</v>
      </c>
      <c r="E362" s="6" t="s">
        <v>215</v>
      </c>
      <c r="F362" s="7" t="s">
        <v>367</v>
      </c>
      <c r="G362" s="7" t="s">
        <v>374</v>
      </c>
      <c r="H362" s="4"/>
      <c r="I362" s="9" t="s">
        <v>1341</v>
      </c>
    </row>
    <row r="363" spans="1:9" ht="45">
      <c r="A363" s="6" t="s">
        <v>1342</v>
      </c>
      <c r="B363" s="7" t="s">
        <v>212</v>
      </c>
      <c r="C363" s="6" t="s">
        <v>1114</v>
      </c>
      <c r="D363" s="8" t="s">
        <v>1343</v>
      </c>
      <c r="E363" s="6" t="s">
        <v>215</v>
      </c>
      <c r="F363" s="7" t="s">
        <v>367</v>
      </c>
      <c r="G363" s="7" t="s">
        <v>217</v>
      </c>
      <c r="H363" s="4"/>
      <c r="I363" s="9" t="s">
        <v>1344</v>
      </c>
    </row>
    <row r="364" spans="1:9" ht="45">
      <c r="A364" s="6" t="s">
        <v>1345</v>
      </c>
      <c r="B364" s="7" t="s">
        <v>212</v>
      </c>
      <c r="C364" s="6" t="s">
        <v>1114</v>
      </c>
      <c r="D364" s="8" t="s">
        <v>1346</v>
      </c>
      <c r="E364" s="6" t="s">
        <v>221</v>
      </c>
      <c r="F364" s="7" t="s">
        <v>367</v>
      </c>
      <c r="G364" s="7" t="s">
        <v>217</v>
      </c>
      <c r="H364" s="4"/>
      <c r="I364" s="9" t="s">
        <v>1347</v>
      </c>
    </row>
    <row r="365" spans="1:9" ht="45">
      <c r="A365" s="6" t="s">
        <v>1348</v>
      </c>
      <c r="B365" s="7" t="s">
        <v>212</v>
      </c>
      <c r="C365" s="6" t="s">
        <v>1114</v>
      </c>
      <c r="D365" s="8" t="s">
        <v>1349</v>
      </c>
      <c r="E365" s="6" t="s">
        <v>535</v>
      </c>
      <c r="F365" s="7" t="s">
        <v>367</v>
      </c>
      <c r="G365" s="7" t="s">
        <v>217</v>
      </c>
      <c r="H365" s="4"/>
      <c r="I365" s="9" t="s">
        <v>1350</v>
      </c>
    </row>
    <row r="366" spans="1:9" ht="45">
      <c r="A366" s="6" t="s">
        <v>1351</v>
      </c>
      <c r="B366" s="7" t="s">
        <v>212</v>
      </c>
      <c r="C366" s="6" t="s">
        <v>1114</v>
      </c>
      <c r="D366" s="8" t="s">
        <v>1352</v>
      </c>
      <c r="E366" s="6" t="s">
        <v>221</v>
      </c>
      <c r="F366" s="7" t="s">
        <v>498</v>
      </c>
      <c r="G366" s="7" t="s">
        <v>217</v>
      </c>
      <c r="H366" s="4"/>
      <c r="I366" s="9" t="s">
        <v>1353</v>
      </c>
    </row>
    <row r="367" spans="1:9" ht="45">
      <c r="A367" s="6" t="s">
        <v>1354</v>
      </c>
      <c r="B367" s="7" t="s">
        <v>212</v>
      </c>
      <c r="C367" s="6" t="s">
        <v>1114</v>
      </c>
      <c r="D367" s="8" t="s">
        <v>1355</v>
      </c>
      <c r="E367" s="6" t="s">
        <v>535</v>
      </c>
      <c r="F367" s="7" t="s">
        <v>498</v>
      </c>
      <c r="G367" s="7" t="s">
        <v>217</v>
      </c>
      <c r="H367" s="4"/>
      <c r="I367" s="9" t="s">
        <v>1356</v>
      </c>
    </row>
    <row r="368" spans="1:9" ht="60">
      <c r="A368" s="6" t="s">
        <v>1357</v>
      </c>
      <c r="B368" s="7" t="s">
        <v>212</v>
      </c>
      <c r="C368" s="6" t="s">
        <v>1114</v>
      </c>
      <c r="D368" s="8" t="s">
        <v>1358</v>
      </c>
      <c r="E368" s="6" t="s">
        <v>215</v>
      </c>
      <c r="F368" s="7" t="s">
        <v>367</v>
      </c>
      <c r="G368" s="7" t="s">
        <v>374</v>
      </c>
      <c r="H368" s="4"/>
      <c r="I368" s="9" t="s">
        <v>1359</v>
      </c>
    </row>
    <row r="369" spans="1:9" ht="45">
      <c r="A369" s="6" t="s">
        <v>1360</v>
      </c>
      <c r="B369" s="7" t="s">
        <v>212</v>
      </c>
      <c r="C369" s="6" t="s">
        <v>1114</v>
      </c>
      <c r="D369" s="8" t="s">
        <v>1361</v>
      </c>
      <c r="E369" s="6" t="s">
        <v>215</v>
      </c>
      <c r="F369" s="7" t="s">
        <v>367</v>
      </c>
      <c r="G369" s="7" t="s">
        <v>217</v>
      </c>
      <c r="H369" s="4"/>
      <c r="I369" s="9" t="s">
        <v>1362</v>
      </c>
    </row>
    <row r="370" spans="1:9" ht="45">
      <c r="A370" s="6" t="s">
        <v>1363</v>
      </c>
      <c r="B370" s="7" t="s">
        <v>212</v>
      </c>
      <c r="C370" s="6" t="s">
        <v>1114</v>
      </c>
      <c r="D370" s="8" t="s">
        <v>1364</v>
      </c>
      <c r="E370" s="6" t="s">
        <v>221</v>
      </c>
      <c r="F370" s="7" t="s">
        <v>367</v>
      </c>
      <c r="G370" s="7" t="s">
        <v>217</v>
      </c>
      <c r="H370" s="4"/>
      <c r="I370" s="9" t="s">
        <v>1365</v>
      </c>
    </row>
    <row r="371" spans="1:9" ht="45">
      <c r="A371" s="6" t="s">
        <v>1366</v>
      </c>
      <c r="B371" s="7" t="s">
        <v>212</v>
      </c>
      <c r="C371" s="6" t="s">
        <v>1114</v>
      </c>
      <c r="D371" s="8" t="s">
        <v>1367</v>
      </c>
      <c r="E371" s="6" t="s">
        <v>535</v>
      </c>
      <c r="F371" s="7" t="s">
        <v>367</v>
      </c>
      <c r="G371" s="7" t="s">
        <v>217</v>
      </c>
      <c r="H371" s="4"/>
      <c r="I371" s="9" t="s">
        <v>1368</v>
      </c>
    </row>
    <row r="372" spans="1:9" ht="45">
      <c r="A372" s="6" t="s">
        <v>1369</v>
      </c>
      <c r="B372" s="7" t="s">
        <v>212</v>
      </c>
      <c r="C372" s="6" t="s">
        <v>1114</v>
      </c>
      <c r="D372" s="8" t="s">
        <v>1370</v>
      </c>
      <c r="E372" s="6" t="s">
        <v>221</v>
      </c>
      <c r="F372" s="7" t="s">
        <v>216</v>
      </c>
      <c r="G372" s="7" t="s">
        <v>217</v>
      </c>
      <c r="H372" s="4"/>
      <c r="I372" s="9" t="s">
        <v>1371</v>
      </c>
    </row>
    <row r="373" spans="1:9" ht="45">
      <c r="A373" s="6" t="s">
        <v>1372</v>
      </c>
      <c r="B373" s="7" t="s">
        <v>212</v>
      </c>
      <c r="C373" s="6" t="s">
        <v>1114</v>
      </c>
      <c r="D373" s="8" t="s">
        <v>1373</v>
      </c>
      <c r="E373" s="6" t="s">
        <v>535</v>
      </c>
      <c r="F373" s="7" t="s">
        <v>216</v>
      </c>
      <c r="G373" s="7" t="s">
        <v>217</v>
      </c>
      <c r="H373" s="4"/>
      <c r="I373" s="9" t="s">
        <v>1374</v>
      </c>
    </row>
    <row r="374" spans="1:9" ht="45">
      <c r="A374" s="6" t="s">
        <v>1375</v>
      </c>
      <c r="B374" s="7" t="s">
        <v>212</v>
      </c>
      <c r="C374" s="6" t="s">
        <v>1114</v>
      </c>
      <c r="D374" s="8" t="s">
        <v>1376</v>
      </c>
      <c r="E374" s="6" t="s">
        <v>221</v>
      </c>
      <c r="F374" s="7" t="s">
        <v>498</v>
      </c>
      <c r="G374" s="7" t="s">
        <v>217</v>
      </c>
      <c r="H374" s="4"/>
      <c r="I374" s="9" t="s">
        <v>1377</v>
      </c>
    </row>
    <row r="375" spans="1:9" ht="45">
      <c r="A375" s="6" t="s">
        <v>1378</v>
      </c>
      <c r="B375" s="7" t="s">
        <v>212</v>
      </c>
      <c r="C375" s="6" t="s">
        <v>1114</v>
      </c>
      <c r="D375" s="8" t="s">
        <v>1379</v>
      </c>
      <c r="E375" s="6" t="s">
        <v>535</v>
      </c>
      <c r="F375" s="7" t="s">
        <v>498</v>
      </c>
      <c r="G375" s="7" t="s">
        <v>217</v>
      </c>
      <c r="H375" s="4"/>
      <c r="I375" s="9" t="s">
        <v>1380</v>
      </c>
    </row>
    <row r="376" spans="1:9" ht="60">
      <c r="A376" s="6" t="s">
        <v>1381</v>
      </c>
      <c r="B376" s="7" t="s">
        <v>212</v>
      </c>
      <c r="C376" s="6" t="s">
        <v>1114</v>
      </c>
      <c r="D376" s="8" t="s">
        <v>1382</v>
      </c>
      <c r="E376" s="6" t="s">
        <v>215</v>
      </c>
      <c r="F376" s="7" t="s">
        <v>216</v>
      </c>
      <c r="G376" s="7" t="s">
        <v>374</v>
      </c>
      <c r="H376" s="4"/>
      <c r="I376" s="9" t="s">
        <v>1383</v>
      </c>
    </row>
    <row r="377" spans="1:9" ht="60">
      <c r="A377" s="6" t="s">
        <v>1384</v>
      </c>
      <c r="B377" s="7" t="s">
        <v>212</v>
      </c>
      <c r="C377" s="6" t="s">
        <v>1114</v>
      </c>
      <c r="D377" s="8" t="s">
        <v>1385</v>
      </c>
      <c r="E377" s="6" t="s">
        <v>215</v>
      </c>
      <c r="F377" s="7" t="s">
        <v>216</v>
      </c>
      <c r="G377" s="7" t="s">
        <v>217</v>
      </c>
      <c r="H377" s="4"/>
      <c r="I377" s="9" t="s">
        <v>1386</v>
      </c>
    </row>
    <row r="378" spans="1:9" ht="45">
      <c r="A378" s="6" t="s">
        <v>1387</v>
      </c>
      <c r="B378" s="7" t="s">
        <v>212</v>
      </c>
      <c r="C378" s="6" t="s">
        <v>1114</v>
      </c>
      <c r="D378" s="8" t="s">
        <v>1388</v>
      </c>
      <c r="E378" s="6" t="s">
        <v>221</v>
      </c>
      <c r="F378" s="7" t="s">
        <v>216</v>
      </c>
      <c r="G378" s="7" t="s">
        <v>217</v>
      </c>
      <c r="H378" s="4"/>
      <c r="I378" s="9" t="s">
        <v>1389</v>
      </c>
    </row>
    <row r="379" spans="1:9" ht="45">
      <c r="A379" s="6" t="s">
        <v>1390</v>
      </c>
      <c r="B379" s="7" t="s">
        <v>212</v>
      </c>
      <c r="C379" s="6" t="s">
        <v>1114</v>
      </c>
      <c r="D379" s="8" t="s">
        <v>1391</v>
      </c>
      <c r="E379" s="6" t="s">
        <v>535</v>
      </c>
      <c r="F379" s="7" t="s">
        <v>216</v>
      </c>
      <c r="G379" s="7" t="s">
        <v>217</v>
      </c>
      <c r="H379" s="4"/>
      <c r="I379" s="9" t="s">
        <v>1392</v>
      </c>
    </row>
    <row r="380" spans="1:9" ht="45">
      <c r="A380" s="6" t="s">
        <v>1393</v>
      </c>
      <c r="B380" s="7" t="s">
        <v>212</v>
      </c>
      <c r="C380" s="6" t="s">
        <v>1114</v>
      </c>
      <c r="D380" s="8" t="s">
        <v>1394</v>
      </c>
      <c r="E380" s="6" t="s">
        <v>221</v>
      </c>
      <c r="F380" s="7" t="s">
        <v>367</v>
      </c>
      <c r="G380" s="7" t="s">
        <v>217</v>
      </c>
      <c r="H380" s="4"/>
      <c r="I380" s="9" t="s">
        <v>1395</v>
      </c>
    </row>
    <row r="381" spans="1:9" ht="45">
      <c r="A381" s="6" t="s">
        <v>1396</v>
      </c>
      <c r="B381" s="7" t="s">
        <v>212</v>
      </c>
      <c r="C381" s="6" t="s">
        <v>1114</v>
      </c>
      <c r="D381" s="8" t="s">
        <v>1397</v>
      </c>
      <c r="E381" s="6" t="s">
        <v>535</v>
      </c>
      <c r="F381" s="7" t="s">
        <v>367</v>
      </c>
      <c r="G381" s="7" t="s">
        <v>217</v>
      </c>
      <c r="H381" s="4"/>
      <c r="I381" s="9" t="s">
        <v>1398</v>
      </c>
    </row>
    <row r="382" spans="1:9" ht="45">
      <c r="A382" s="6" t="s">
        <v>1399</v>
      </c>
      <c r="B382" s="7" t="s">
        <v>212</v>
      </c>
      <c r="C382" s="6" t="s">
        <v>1114</v>
      </c>
      <c r="D382" s="8" t="s">
        <v>1400</v>
      </c>
      <c r="E382" s="6" t="s">
        <v>221</v>
      </c>
      <c r="F382" s="7" t="s">
        <v>367</v>
      </c>
      <c r="G382" s="7" t="s">
        <v>217</v>
      </c>
      <c r="H382" s="4"/>
      <c r="I382" s="9" t="s">
        <v>1401</v>
      </c>
    </row>
    <row r="383" spans="1:9" ht="45">
      <c r="A383" s="6" t="s">
        <v>1402</v>
      </c>
      <c r="B383" s="7" t="s">
        <v>212</v>
      </c>
      <c r="C383" s="6" t="s">
        <v>1114</v>
      </c>
      <c r="D383" s="8" t="s">
        <v>1403</v>
      </c>
      <c r="E383" s="6" t="s">
        <v>535</v>
      </c>
      <c r="F383" s="7" t="s">
        <v>367</v>
      </c>
      <c r="G383" s="7" t="s">
        <v>217</v>
      </c>
      <c r="H383" s="4"/>
      <c r="I383" s="9" t="s">
        <v>1404</v>
      </c>
    </row>
    <row r="384" spans="1:9" ht="45">
      <c r="A384" s="6" t="s">
        <v>1405</v>
      </c>
      <c r="B384" s="7" t="s">
        <v>212</v>
      </c>
      <c r="C384" s="6" t="s">
        <v>1114</v>
      </c>
      <c r="D384" s="8" t="s">
        <v>1406</v>
      </c>
      <c r="E384" s="6" t="s">
        <v>221</v>
      </c>
      <c r="F384" s="7" t="s">
        <v>216</v>
      </c>
      <c r="G384" s="7" t="s">
        <v>217</v>
      </c>
      <c r="H384" s="4"/>
      <c r="I384" s="9" t="s">
        <v>1407</v>
      </c>
    </row>
    <row r="385" spans="1:9" ht="45">
      <c r="A385" s="6" t="s">
        <v>1408</v>
      </c>
      <c r="B385" s="7" t="s">
        <v>212</v>
      </c>
      <c r="C385" s="6" t="s">
        <v>1114</v>
      </c>
      <c r="D385" s="8" t="s">
        <v>1409</v>
      </c>
      <c r="E385" s="6" t="s">
        <v>535</v>
      </c>
      <c r="F385" s="7" t="s">
        <v>216</v>
      </c>
      <c r="G385" s="7" t="s">
        <v>217</v>
      </c>
      <c r="H385" s="4"/>
      <c r="I385" s="9" t="s">
        <v>1410</v>
      </c>
    </row>
    <row r="386" spans="1:9" ht="45">
      <c r="A386" s="6" t="s">
        <v>1411</v>
      </c>
      <c r="B386" s="7" t="s">
        <v>212</v>
      </c>
      <c r="C386" s="6" t="s">
        <v>1114</v>
      </c>
      <c r="D386" s="8" t="s">
        <v>1412</v>
      </c>
      <c r="E386" s="6" t="s">
        <v>221</v>
      </c>
      <c r="F386" s="7" t="s">
        <v>216</v>
      </c>
      <c r="G386" s="7" t="s">
        <v>217</v>
      </c>
      <c r="H386" s="4"/>
      <c r="I386" s="9" t="s">
        <v>1413</v>
      </c>
    </row>
    <row r="387" spans="1:9" ht="45">
      <c r="A387" s="6" t="s">
        <v>1414</v>
      </c>
      <c r="B387" s="7" t="s">
        <v>212</v>
      </c>
      <c r="C387" s="6" t="s">
        <v>1114</v>
      </c>
      <c r="D387" s="8" t="s">
        <v>1415</v>
      </c>
      <c r="E387" s="6" t="s">
        <v>221</v>
      </c>
      <c r="F387" s="7" t="s">
        <v>216</v>
      </c>
      <c r="G387" s="7" t="s">
        <v>217</v>
      </c>
      <c r="H387" s="4"/>
      <c r="I387" s="9" t="s">
        <v>1416</v>
      </c>
    </row>
    <row r="388" spans="1:9" ht="45">
      <c r="A388" s="6" t="s">
        <v>1417</v>
      </c>
      <c r="B388" s="7" t="s">
        <v>212</v>
      </c>
      <c r="C388" s="6" t="s">
        <v>1114</v>
      </c>
      <c r="D388" s="8" t="s">
        <v>1418</v>
      </c>
      <c r="E388" s="6" t="s">
        <v>535</v>
      </c>
      <c r="F388" s="7" t="s">
        <v>216</v>
      </c>
      <c r="G388" s="7" t="s">
        <v>217</v>
      </c>
      <c r="H388" s="4"/>
      <c r="I388" s="9" t="s">
        <v>1419</v>
      </c>
    </row>
    <row r="389" spans="1:9" ht="45">
      <c r="A389" s="6" t="s">
        <v>1420</v>
      </c>
      <c r="B389" s="7" t="s">
        <v>212</v>
      </c>
      <c r="C389" s="6" t="s">
        <v>1114</v>
      </c>
      <c r="D389" s="8" t="s">
        <v>1421</v>
      </c>
      <c r="E389" s="6" t="s">
        <v>221</v>
      </c>
      <c r="F389" s="7" t="s">
        <v>498</v>
      </c>
      <c r="G389" s="7" t="s">
        <v>217</v>
      </c>
      <c r="H389" s="4"/>
      <c r="I389" s="9" t="s">
        <v>1422</v>
      </c>
    </row>
    <row r="390" spans="1:9" ht="45">
      <c r="A390" s="6" t="s">
        <v>1423</v>
      </c>
      <c r="B390" s="7" t="s">
        <v>212</v>
      </c>
      <c r="C390" s="6" t="s">
        <v>1114</v>
      </c>
      <c r="D390" s="8" t="s">
        <v>1424</v>
      </c>
      <c r="E390" s="6" t="s">
        <v>535</v>
      </c>
      <c r="F390" s="7" t="s">
        <v>498</v>
      </c>
      <c r="G390" s="7" t="s">
        <v>217</v>
      </c>
      <c r="H390" s="4"/>
      <c r="I390" s="9" t="s">
        <v>1425</v>
      </c>
    </row>
    <row r="391" spans="1:9" ht="45">
      <c r="A391" s="6" t="s">
        <v>1426</v>
      </c>
      <c r="B391" s="7" t="s">
        <v>212</v>
      </c>
      <c r="C391" s="6" t="s">
        <v>1114</v>
      </c>
      <c r="D391" s="8" t="s">
        <v>1427</v>
      </c>
      <c r="E391" s="6" t="s">
        <v>221</v>
      </c>
      <c r="F391" s="7" t="s">
        <v>216</v>
      </c>
      <c r="G391" s="7" t="s">
        <v>217</v>
      </c>
      <c r="H391" s="4"/>
      <c r="I391" s="9" t="s">
        <v>1428</v>
      </c>
    </row>
    <row r="392" spans="1:9" ht="45">
      <c r="A392" s="6" t="s">
        <v>1429</v>
      </c>
      <c r="B392" s="7" t="s">
        <v>212</v>
      </c>
      <c r="C392" s="6" t="s">
        <v>1114</v>
      </c>
      <c r="D392" s="8" t="s">
        <v>1430</v>
      </c>
      <c r="E392" s="6" t="s">
        <v>535</v>
      </c>
      <c r="F392" s="7" t="s">
        <v>216</v>
      </c>
      <c r="G392" s="7" t="s">
        <v>217</v>
      </c>
      <c r="H392" s="4"/>
      <c r="I392" s="9" t="s">
        <v>1431</v>
      </c>
    </row>
    <row r="393" spans="1:9" ht="45">
      <c r="A393" s="6" t="s">
        <v>1432</v>
      </c>
      <c r="B393" s="7" t="s">
        <v>212</v>
      </c>
      <c r="C393" s="6" t="s">
        <v>1114</v>
      </c>
      <c r="D393" s="8" t="s">
        <v>1433</v>
      </c>
      <c r="E393" s="6" t="s">
        <v>221</v>
      </c>
      <c r="F393" s="7" t="s">
        <v>498</v>
      </c>
      <c r="G393" s="7" t="s">
        <v>217</v>
      </c>
      <c r="H393" s="4"/>
      <c r="I393" s="9" t="s">
        <v>1434</v>
      </c>
    </row>
    <row r="394" spans="1:9" ht="45">
      <c r="A394" s="6" t="s">
        <v>1435</v>
      </c>
      <c r="B394" s="7" t="s">
        <v>212</v>
      </c>
      <c r="C394" s="6" t="s">
        <v>1114</v>
      </c>
      <c r="D394" s="8" t="s">
        <v>1436</v>
      </c>
      <c r="E394" s="6" t="s">
        <v>535</v>
      </c>
      <c r="F394" s="7" t="s">
        <v>498</v>
      </c>
      <c r="G394" s="7" t="s">
        <v>217</v>
      </c>
      <c r="H394" s="4"/>
      <c r="I394" s="9" t="s">
        <v>1437</v>
      </c>
    </row>
    <row r="395" spans="1:9" ht="45">
      <c r="A395" s="6" t="s">
        <v>1438</v>
      </c>
      <c r="B395" s="7" t="s">
        <v>212</v>
      </c>
      <c r="C395" s="6" t="s">
        <v>1114</v>
      </c>
      <c r="D395" s="8" t="s">
        <v>1439</v>
      </c>
      <c r="E395" s="6" t="s">
        <v>221</v>
      </c>
      <c r="F395" s="7" t="s">
        <v>216</v>
      </c>
      <c r="G395" s="7" t="s">
        <v>217</v>
      </c>
      <c r="H395" s="4"/>
      <c r="I395" s="9" t="s">
        <v>1440</v>
      </c>
    </row>
    <row r="396" spans="1:9" ht="45">
      <c r="A396" s="6" t="s">
        <v>1441</v>
      </c>
      <c r="B396" s="7" t="s">
        <v>212</v>
      </c>
      <c r="C396" s="6" t="s">
        <v>1114</v>
      </c>
      <c r="D396" s="8" t="s">
        <v>1442</v>
      </c>
      <c r="E396" s="6" t="s">
        <v>535</v>
      </c>
      <c r="F396" s="7" t="s">
        <v>216</v>
      </c>
      <c r="G396" s="7" t="s">
        <v>217</v>
      </c>
      <c r="H396" s="4"/>
      <c r="I396" s="9" t="s">
        <v>1443</v>
      </c>
    </row>
    <row r="397" spans="1:9" ht="45">
      <c r="A397" s="6" t="s">
        <v>1444</v>
      </c>
      <c r="B397" s="7" t="s">
        <v>212</v>
      </c>
      <c r="C397" s="6" t="s">
        <v>1114</v>
      </c>
      <c r="D397" s="8" t="s">
        <v>1445</v>
      </c>
      <c r="E397" s="6" t="s">
        <v>221</v>
      </c>
      <c r="F397" s="7" t="s">
        <v>216</v>
      </c>
      <c r="G397" s="7" t="s">
        <v>217</v>
      </c>
      <c r="H397" s="4"/>
      <c r="I397" s="9" t="s">
        <v>1446</v>
      </c>
    </row>
    <row r="398" spans="1:9" ht="45">
      <c r="A398" s="6" t="s">
        <v>1447</v>
      </c>
      <c r="B398" s="7" t="s">
        <v>212</v>
      </c>
      <c r="C398" s="6" t="s">
        <v>1114</v>
      </c>
      <c r="D398" s="8" t="s">
        <v>1448</v>
      </c>
      <c r="E398" s="6" t="s">
        <v>535</v>
      </c>
      <c r="F398" s="7" t="s">
        <v>216</v>
      </c>
      <c r="G398" s="7" t="s">
        <v>217</v>
      </c>
      <c r="H398" s="4"/>
      <c r="I398" s="9" t="s">
        <v>1449</v>
      </c>
    </row>
    <row r="399" spans="1:9" ht="45">
      <c r="A399" s="6" t="s">
        <v>1450</v>
      </c>
      <c r="B399" s="7" t="s">
        <v>212</v>
      </c>
      <c r="C399" s="6" t="s">
        <v>1114</v>
      </c>
      <c r="D399" s="8" t="s">
        <v>1451</v>
      </c>
      <c r="E399" s="6" t="s">
        <v>221</v>
      </c>
      <c r="F399" s="7" t="s">
        <v>216</v>
      </c>
      <c r="G399" s="7" t="s">
        <v>217</v>
      </c>
      <c r="H399" s="4"/>
      <c r="I399" s="9" t="s">
        <v>1452</v>
      </c>
    </row>
    <row r="400" spans="1:9" ht="45">
      <c r="A400" s="6" t="s">
        <v>1453</v>
      </c>
      <c r="B400" s="7" t="s">
        <v>212</v>
      </c>
      <c r="C400" s="6" t="s">
        <v>1114</v>
      </c>
      <c r="D400" s="8" t="s">
        <v>1454</v>
      </c>
      <c r="E400" s="6" t="s">
        <v>535</v>
      </c>
      <c r="F400" s="7" t="s">
        <v>216</v>
      </c>
      <c r="G400" s="7" t="s">
        <v>217</v>
      </c>
      <c r="H400" s="4"/>
      <c r="I400" s="9" t="s">
        <v>1455</v>
      </c>
    </row>
    <row r="401" spans="1:9" ht="45">
      <c r="A401" s="6" t="s">
        <v>1456</v>
      </c>
      <c r="B401" s="7" t="s">
        <v>212</v>
      </c>
      <c r="C401" s="6" t="s">
        <v>1114</v>
      </c>
      <c r="D401" s="8" t="s">
        <v>1457</v>
      </c>
      <c r="E401" s="6" t="s">
        <v>221</v>
      </c>
      <c r="F401" s="7" t="s">
        <v>367</v>
      </c>
      <c r="G401" s="7" t="s">
        <v>217</v>
      </c>
      <c r="H401" s="4"/>
      <c r="I401" s="9" t="s">
        <v>1458</v>
      </c>
    </row>
    <row r="402" spans="1:9" ht="45">
      <c r="A402" s="6" t="s">
        <v>1459</v>
      </c>
      <c r="B402" s="7" t="s">
        <v>212</v>
      </c>
      <c r="C402" s="6" t="s">
        <v>1114</v>
      </c>
      <c r="D402" s="8" t="s">
        <v>1460</v>
      </c>
      <c r="E402" s="6" t="s">
        <v>535</v>
      </c>
      <c r="F402" s="7" t="s">
        <v>367</v>
      </c>
      <c r="G402" s="7" t="s">
        <v>217</v>
      </c>
      <c r="H402" s="4"/>
      <c r="I402" s="9" t="s">
        <v>1461</v>
      </c>
    </row>
    <row r="403" spans="1:9" ht="60">
      <c r="A403" s="6" t="s">
        <v>1462</v>
      </c>
      <c r="B403" s="7" t="s">
        <v>212</v>
      </c>
      <c r="C403" s="6" t="s">
        <v>1114</v>
      </c>
      <c r="D403" s="8" t="s">
        <v>1463</v>
      </c>
      <c r="E403" s="6" t="s">
        <v>215</v>
      </c>
      <c r="F403" s="7" t="s">
        <v>367</v>
      </c>
      <c r="G403" s="7" t="s">
        <v>217</v>
      </c>
      <c r="H403" s="4"/>
      <c r="I403" s="9" t="s">
        <v>1464</v>
      </c>
    </row>
    <row r="404" spans="1:9" ht="45">
      <c r="A404" s="6" t="s">
        <v>1465</v>
      </c>
      <c r="B404" s="7" t="s">
        <v>212</v>
      </c>
      <c r="C404" s="6" t="s">
        <v>1114</v>
      </c>
      <c r="D404" s="8" t="s">
        <v>1466</v>
      </c>
      <c r="E404" s="6" t="s">
        <v>221</v>
      </c>
      <c r="F404" s="7" t="s">
        <v>367</v>
      </c>
      <c r="G404" s="7" t="s">
        <v>217</v>
      </c>
      <c r="H404" s="4"/>
      <c r="I404" s="9" t="s">
        <v>1467</v>
      </c>
    </row>
    <row r="405" spans="1:9" ht="45">
      <c r="A405" s="6" t="s">
        <v>1468</v>
      </c>
      <c r="B405" s="7" t="s">
        <v>212</v>
      </c>
      <c r="C405" s="6" t="s">
        <v>1114</v>
      </c>
      <c r="D405" s="8" t="s">
        <v>1469</v>
      </c>
      <c r="E405" s="6" t="s">
        <v>535</v>
      </c>
      <c r="F405" s="7" t="s">
        <v>367</v>
      </c>
      <c r="G405" s="7" t="s">
        <v>217</v>
      </c>
      <c r="H405" s="4"/>
      <c r="I405" s="9" t="s">
        <v>1470</v>
      </c>
    </row>
    <row r="406" spans="1:9" ht="45">
      <c r="A406" s="6" t="s">
        <v>1471</v>
      </c>
      <c r="B406" s="7" t="s">
        <v>212</v>
      </c>
      <c r="C406" s="6" t="s">
        <v>1114</v>
      </c>
      <c r="D406" s="8" t="s">
        <v>1472</v>
      </c>
      <c r="E406" s="6" t="s">
        <v>221</v>
      </c>
      <c r="F406" s="7" t="s">
        <v>216</v>
      </c>
      <c r="G406" s="7" t="s">
        <v>217</v>
      </c>
      <c r="H406" s="4"/>
      <c r="I406" s="9" t="s">
        <v>1473</v>
      </c>
    </row>
    <row r="407" spans="1:9" ht="45">
      <c r="A407" s="6" t="s">
        <v>1474</v>
      </c>
      <c r="B407" s="7" t="s">
        <v>212</v>
      </c>
      <c r="C407" s="6" t="s">
        <v>1114</v>
      </c>
      <c r="D407" s="8" t="s">
        <v>1475</v>
      </c>
      <c r="E407" s="6" t="s">
        <v>535</v>
      </c>
      <c r="F407" s="7" t="s">
        <v>216</v>
      </c>
      <c r="G407" s="7" t="s">
        <v>217</v>
      </c>
      <c r="H407" s="4"/>
      <c r="I407" s="9" t="s">
        <v>1476</v>
      </c>
    </row>
    <row r="408" spans="1:9" ht="45">
      <c r="A408" s="6" t="s">
        <v>1477</v>
      </c>
      <c r="B408" s="7" t="s">
        <v>212</v>
      </c>
      <c r="C408" s="6" t="s">
        <v>1114</v>
      </c>
      <c r="D408" s="8" t="s">
        <v>1478</v>
      </c>
      <c r="E408" s="6" t="s">
        <v>215</v>
      </c>
      <c r="F408" s="7" t="s">
        <v>216</v>
      </c>
      <c r="G408" s="7" t="s">
        <v>217</v>
      </c>
      <c r="H408" s="4"/>
      <c r="I408" s="9" t="s">
        <v>1479</v>
      </c>
    </row>
    <row r="409" spans="1:9" ht="45">
      <c r="A409" s="6" t="s">
        <v>1480</v>
      </c>
      <c r="B409" s="7" t="s">
        <v>212</v>
      </c>
      <c r="C409" s="6" t="s">
        <v>1114</v>
      </c>
      <c r="D409" s="8" t="s">
        <v>1481</v>
      </c>
      <c r="E409" s="6" t="s">
        <v>221</v>
      </c>
      <c r="F409" s="7" t="s">
        <v>216</v>
      </c>
      <c r="G409" s="7" t="s">
        <v>217</v>
      </c>
      <c r="H409" s="4"/>
      <c r="I409" s="9" t="s">
        <v>1482</v>
      </c>
    </row>
    <row r="410" spans="1:9" ht="45">
      <c r="A410" s="6" t="s">
        <v>1483</v>
      </c>
      <c r="B410" s="7" t="s">
        <v>212</v>
      </c>
      <c r="C410" s="6" t="s">
        <v>1114</v>
      </c>
      <c r="D410" s="8" t="s">
        <v>1484</v>
      </c>
      <c r="E410" s="6" t="s">
        <v>535</v>
      </c>
      <c r="F410" s="7" t="s">
        <v>216</v>
      </c>
      <c r="G410" s="7" t="s">
        <v>217</v>
      </c>
      <c r="H410" s="4"/>
      <c r="I410" s="9" t="s">
        <v>1485</v>
      </c>
    </row>
    <row r="411" spans="1:9" ht="45">
      <c r="A411" s="6" t="s">
        <v>1486</v>
      </c>
      <c r="B411" s="7" t="s">
        <v>212</v>
      </c>
      <c r="C411" s="6" t="s">
        <v>1114</v>
      </c>
      <c r="D411" s="8" t="s">
        <v>1487</v>
      </c>
      <c r="E411" s="6" t="s">
        <v>221</v>
      </c>
      <c r="F411" s="7" t="s">
        <v>367</v>
      </c>
      <c r="G411" s="7" t="s">
        <v>217</v>
      </c>
      <c r="H411" s="4"/>
      <c r="I411" s="9" t="s">
        <v>1488</v>
      </c>
    </row>
    <row r="412" spans="1:9" ht="45">
      <c r="A412" s="6" t="s">
        <v>1489</v>
      </c>
      <c r="B412" s="7" t="s">
        <v>212</v>
      </c>
      <c r="C412" s="6" t="s">
        <v>1114</v>
      </c>
      <c r="D412" s="8" t="s">
        <v>1490</v>
      </c>
      <c r="E412" s="6" t="s">
        <v>535</v>
      </c>
      <c r="F412" s="7" t="s">
        <v>367</v>
      </c>
      <c r="G412" s="7" t="s">
        <v>217</v>
      </c>
      <c r="H412" s="4"/>
      <c r="I412" s="9" t="s">
        <v>1491</v>
      </c>
    </row>
    <row r="413" spans="1:9" ht="45">
      <c r="A413" s="6" t="s">
        <v>1492</v>
      </c>
      <c r="B413" s="7" t="s">
        <v>212</v>
      </c>
      <c r="C413" s="6" t="s">
        <v>1114</v>
      </c>
      <c r="D413" s="8" t="s">
        <v>1493</v>
      </c>
      <c r="E413" s="6" t="s">
        <v>221</v>
      </c>
      <c r="F413" s="7" t="s">
        <v>216</v>
      </c>
      <c r="G413" s="7" t="s">
        <v>217</v>
      </c>
      <c r="H413" s="4"/>
      <c r="I413" s="9" t="s">
        <v>1494</v>
      </c>
    </row>
    <row r="414" spans="1:9" ht="45">
      <c r="A414" s="6" t="s">
        <v>1495</v>
      </c>
      <c r="B414" s="7" t="s">
        <v>212</v>
      </c>
      <c r="C414" s="6" t="s">
        <v>1114</v>
      </c>
      <c r="D414" s="8" t="s">
        <v>1496</v>
      </c>
      <c r="E414" s="6" t="s">
        <v>535</v>
      </c>
      <c r="F414" s="7" t="s">
        <v>216</v>
      </c>
      <c r="G414" s="7" t="s">
        <v>217</v>
      </c>
      <c r="H414" s="4"/>
      <c r="I414" s="9" t="s">
        <v>1497</v>
      </c>
    </row>
    <row r="415" spans="1:9" ht="45">
      <c r="A415" s="6" t="s">
        <v>1498</v>
      </c>
      <c r="B415" s="7" t="s">
        <v>212</v>
      </c>
      <c r="C415" s="6" t="s">
        <v>1114</v>
      </c>
      <c r="D415" s="8" t="s">
        <v>1499</v>
      </c>
      <c r="E415" s="6" t="s">
        <v>221</v>
      </c>
      <c r="F415" s="7" t="s">
        <v>367</v>
      </c>
      <c r="G415" s="7" t="s">
        <v>217</v>
      </c>
      <c r="H415" s="4"/>
      <c r="I415" s="9" t="s">
        <v>1500</v>
      </c>
    </row>
    <row r="416" spans="1:9" ht="45">
      <c r="A416" s="6" t="s">
        <v>1501</v>
      </c>
      <c r="B416" s="7" t="s">
        <v>212</v>
      </c>
      <c r="C416" s="6" t="s">
        <v>1114</v>
      </c>
      <c r="D416" s="8" t="s">
        <v>1502</v>
      </c>
      <c r="E416" s="6" t="s">
        <v>535</v>
      </c>
      <c r="F416" s="7" t="s">
        <v>367</v>
      </c>
      <c r="G416" s="7" t="s">
        <v>217</v>
      </c>
      <c r="H416" s="4"/>
      <c r="I416" s="9" t="s">
        <v>1503</v>
      </c>
    </row>
    <row r="417" spans="1:9" ht="45">
      <c r="A417" s="6" t="s">
        <v>1504</v>
      </c>
      <c r="B417" s="7" t="s">
        <v>212</v>
      </c>
      <c r="C417" s="6" t="s">
        <v>1114</v>
      </c>
      <c r="D417" s="8" t="s">
        <v>1505</v>
      </c>
      <c r="E417" s="6" t="s">
        <v>221</v>
      </c>
      <c r="F417" s="7" t="s">
        <v>367</v>
      </c>
      <c r="G417" s="7" t="s">
        <v>217</v>
      </c>
      <c r="H417" s="4"/>
      <c r="I417" s="9" t="s">
        <v>1506</v>
      </c>
    </row>
    <row r="418" spans="1:9" ht="45">
      <c r="A418" s="6" t="s">
        <v>1507</v>
      </c>
      <c r="B418" s="7" t="s">
        <v>212</v>
      </c>
      <c r="C418" s="6" t="s">
        <v>1114</v>
      </c>
      <c r="D418" s="8" t="s">
        <v>1508</v>
      </c>
      <c r="E418" s="6" t="s">
        <v>221</v>
      </c>
      <c r="F418" s="7" t="s">
        <v>216</v>
      </c>
      <c r="G418" s="7" t="s">
        <v>217</v>
      </c>
      <c r="H418" s="4"/>
      <c r="I418" s="9" t="s">
        <v>1509</v>
      </c>
    </row>
    <row r="419" spans="1:9" ht="45">
      <c r="A419" s="6" t="s">
        <v>1510</v>
      </c>
      <c r="B419" s="7" t="s">
        <v>212</v>
      </c>
      <c r="C419" s="6" t="s">
        <v>1114</v>
      </c>
      <c r="D419" s="8" t="s">
        <v>1511</v>
      </c>
      <c r="E419" s="6" t="s">
        <v>535</v>
      </c>
      <c r="F419" s="7" t="s">
        <v>216</v>
      </c>
      <c r="G419" s="7" t="s">
        <v>217</v>
      </c>
      <c r="H419" s="4"/>
      <c r="I419" s="9" t="s">
        <v>1512</v>
      </c>
    </row>
    <row r="420" spans="1:9" ht="45">
      <c r="A420" s="6" t="s">
        <v>1513</v>
      </c>
      <c r="B420" s="7" t="s">
        <v>212</v>
      </c>
      <c r="C420" s="6" t="s">
        <v>1114</v>
      </c>
      <c r="D420" s="8" t="s">
        <v>1514</v>
      </c>
      <c r="E420" s="6" t="s">
        <v>221</v>
      </c>
      <c r="F420" s="7" t="s">
        <v>216</v>
      </c>
      <c r="G420" s="7" t="s">
        <v>217</v>
      </c>
      <c r="H420" s="4"/>
      <c r="I420" s="9" t="s">
        <v>1515</v>
      </c>
    </row>
    <row r="421" spans="1:9" ht="45">
      <c r="A421" s="6" t="s">
        <v>1516</v>
      </c>
      <c r="B421" s="7" t="s">
        <v>212</v>
      </c>
      <c r="C421" s="6" t="s">
        <v>1114</v>
      </c>
      <c r="D421" s="8" t="s">
        <v>1517</v>
      </c>
      <c r="E421" s="6" t="s">
        <v>535</v>
      </c>
      <c r="F421" s="7" t="s">
        <v>216</v>
      </c>
      <c r="G421" s="7" t="s">
        <v>217</v>
      </c>
      <c r="H421" s="4"/>
      <c r="I421" s="9" t="s">
        <v>1518</v>
      </c>
    </row>
    <row r="422" spans="1:9" ht="45">
      <c r="A422" s="6" t="s">
        <v>1519</v>
      </c>
      <c r="B422" s="7" t="s">
        <v>212</v>
      </c>
      <c r="C422" s="6" t="s">
        <v>1114</v>
      </c>
      <c r="D422" s="8" t="s">
        <v>1520</v>
      </c>
      <c r="E422" s="6" t="s">
        <v>215</v>
      </c>
      <c r="F422" s="7" t="s">
        <v>367</v>
      </c>
      <c r="G422" s="7" t="s">
        <v>217</v>
      </c>
      <c r="H422" s="4"/>
      <c r="I422" s="9" t="s">
        <v>1521</v>
      </c>
    </row>
    <row r="423" spans="1:9" ht="45">
      <c r="A423" s="6" t="s">
        <v>1522</v>
      </c>
      <c r="B423" s="7" t="s">
        <v>212</v>
      </c>
      <c r="C423" s="6" t="s">
        <v>1114</v>
      </c>
      <c r="D423" s="8" t="s">
        <v>1523</v>
      </c>
      <c r="E423" s="6" t="s">
        <v>221</v>
      </c>
      <c r="F423" s="7" t="s">
        <v>367</v>
      </c>
      <c r="G423" s="7" t="s">
        <v>217</v>
      </c>
      <c r="H423" s="4"/>
      <c r="I423" s="9" t="s">
        <v>1524</v>
      </c>
    </row>
    <row r="424" spans="1:9" ht="45">
      <c r="A424" s="6" t="s">
        <v>1525</v>
      </c>
      <c r="B424" s="7" t="s">
        <v>212</v>
      </c>
      <c r="C424" s="6" t="s">
        <v>1114</v>
      </c>
      <c r="D424" s="8" t="s">
        <v>1526</v>
      </c>
      <c r="E424" s="6" t="s">
        <v>221</v>
      </c>
      <c r="F424" s="7" t="s">
        <v>367</v>
      </c>
      <c r="G424" s="7" t="s">
        <v>217</v>
      </c>
      <c r="H424" s="4"/>
      <c r="I424" s="9" t="s">
        <v>1527</v>
      </c>
    </row>
    <row r="425" spans="1:9" ht="45">
      <c r="A425" s="6" t="s">
        <v>1528</v>
      </c>
      <c r="B425" s="7" t="s">
        <v>212</v>
      </c>
      <c r="C425" s="6" t="s">
        <v>1114</v>
      </c>
      <c r="D425" s="8" t="s">
        <v>1529</v>
      </c>
      <c r="E425" s="6" t="s">
        <v>221</v>
      </c>
      <c r="F425" s="7" t="s">
        <v>216</v>
      </c>
      <c r="G425" s="7" t="s">
        <v>217</v>
      </c>
      <c r="H425" s="4"/>
      <c r="I425" s="9" t="s">
        <v>1530</v>
      </c>
    </row>
    <row r="426" spans="1:9" ht="45">
      <c r="A426" s="6" t="s">
        <v>1531</v>
      </c>
      <c r="B426" s="7" t="s">
        <v>212</v>
      </c>
      <c r="C426" s="6" t="s">
        <v>1114</v>
      </c>
      <c r="D426" s="8" t="s">
        <v>1532</v>
      </c>
      <c r="E426" s="6" t="s">
        <v>535</v>
      </c>
      <c r="F426" s="7" t="s">
        <v>216</v>
      </c>
      <c r="G426" s="7" t="s">
        <v>217</v>
      </c>
      <c r="H426" s="4"/>
      <c r="I426" s="9" t="s">
        <v>1533</v>
      </c>
    </row>
    <row r="427" spans="1:9" ht="60">
      <c r="A427" s="6" t="s">
        <v>1534</v>
      </c>
      <c r="B427" s="7" t="s">
        <v>212</v>
      </c>
      <c r="C427" s="6" t="s">
        <v>1114</v>
      </c>
      <c r="D427" s="8" t="s">
        <v>1535</v>
      </c>
      <c r="E427" s="6" t="s">
        <v>215</v>
      </c>
      <c r="F427" s="7" t="s">
        <v>367</v>
      </c>
      <c r="G427" s="7" t="s">
        <v>374</v>
      </c>
      <c r="H427" s="4"/>
      <c r="I427" s="9" t="s">
        <v>1536</v>
      </c>
    </row>
    <row r="428" spans="1:9" ht="45">
      <c r="A428" s="6" t="s">
        <v>1537</v>
      </c>
      <c r="B428" s="7" t="s">
        <v>212</v>
      </c>
      <c r="C428" s="6" t="s">
        <v>1114</v>
      </c>
      <c r="D428" s="8" t="s">
        <v>1538</v>
      </c>
      <c r="E428" s="6" t="s">
        <v>215</v>
      </c>
      <c r="F428" s="7" t="s">
        <v>367</v>
      </c>
      <c r="G428" s="7" t="s">
        <v>217</v>
      </c>
      <c r="H428" s="4"/>
      <c r="I428" s="9" t="s">
        <v>1539</v>
      </c>
    </row>
    <row r="429" spans="1:9" ht="45">
      <c r="A429" s="6" t="s">
        <v>1540</v>
      </c>
      <c r="B429" s="7" t="s">
        <v>212</v>
      </c>
      <c r="C429" s="6" t="s">
        <v>1114</v>
      </c>
      <c r="D429" s="8" t="s">
        <v>1541</v>
      </c>
      <c r="E429" s="6" t="s">
        <v>221</v>
      </c>
      <c r="F429" s="7" t="s">
        <v>367</v>
      </c>
      <c r="G429" s="7" t="s">
        <v>217</v>
      </c>
      <c r="H429" s="4"/>
      <c r="I429" s="9" t="s">
        <v>1542</v>
      </c>
    </row>
    <row r="430" spans="1:9" ht="45">
      <c r="A430" s="6" t="s">
        <v>1543</v>
      </c>
      <c r="B430" s="7" t="s">
        <v>212</v>
      </c>
      <c r="C430" s="6" t="s">
        <v>1114</v>
      </c>
      <c r="D430" s="8" t="s">
        <v>1544</v>
      </c>
      <c r="E430" s="6" t="s">
        <v>535</v>
      </c>
      <c r="F430" s="7" t="s">
        <v>367</v>
      </c>
      <c r="G430" s="7" t="s">
        <v>217</v>
      </c>
      <c r="H430" s="4"/>
      <c r="I430" s="9" t="s">
        <v>1545</v>
      </c>
    </row>
    <row r="431" spans="1:9" ht="45">
      <c r="A431" s="6" t="s">
        <v>1546</v>
      </c>
      <c r="B431" s="7" t="s">
        <v>212</v>
      </c>
      <c r="C431" s="6" t="s">
        <v>1114</v>
      </c>
      <c r="D431" s="8" t="s">
        <v>1547</v>
      </c>
      <c r="E431" s="6" t="s">
        <v>221</v>
      </c>
      <c r="F431" s="7" t="s">
        <v>367</v>
      </c>
      <c r="G431" s="7" t="s">
        <v>217</v>
      </c>
      <c r="H431" s="4"/>
      <c r="I431" s="9" t="s">
        <v>1548</v>
      </c>
    </row>
    <row r="432" spans="1:9" ht="45">
      <c r="A432" s="6" t="s">
        <v>1549</v>
      </c>
      <c r="B432" s="7" t="s">
        <v>212</v>
      </c>
      <c r="C432" s="6" t="s">
        <v>1114</v>
      </c>
      <c r="D432" s="8" t="s">
        <v>1550</v>
      </c>
      <c r="E432" s="6" t="s">
        <v>535</v>
      </c>
      <c r="F432" s="7" t="s">
        <v>367</v>
      </c>
      <c r="G432" s="7" t="s">
        <v>217</v>
      </c>
      <c r="H432" s="4"/>
      <c r="I432" s="9" t="s">
        <v>1551</v>
      </c>
    </row>
    <row r="433" spans="1:9" ht="60">
      <c r="A433" s="6" t="s">
        <v>1552</v>
      </c>
      <c r="B433" s="7" t="s">
        <v>212</v>
      </c>
      <c r="C433" s="6" t="s">
        <v>1114</v>
      </c>
      <c r="D433" s="8" t="s">
        <v>1553</v>
      </c>
      <c r="E433" s="6" t="s">
        <v>215</v>
      </c>
      <c r="F433" s="7" t="s">
        <v>367</v>
      </c>
      <c r="G433" s="7" t="s">
        <v>217</v>
      </c>
      <c r="H433" s="4"/>
      <c r="I433" s="9" t="s">
        <v>1554</v>
      </c>
    </row>
    <row r="434" spans="1:9" ht="45">
      <c r="A434" s="6" t="s">
        <v>1555</v>
      </c>
      <c r="B434" s="7" t="s">
        <v>212</v>
      </c>
      <c r="C434" s="6" t="s">
        <v>1114</v>
      </c>
      <c r="D434" s="8" t="s">
        <v>1556</v>
      </c>
      <c r="E434" s="6" t="s">
        <v>221</v>
      </c>
      <c r="F434" s="7" t="s">
        <v>367</v>
      </c>
      <c r="G434" s="7" t="s">
        <v>217</v>
      </c>
      <c r="H434" s="4"/>
      <c r="I434" s="9" t="s">
        <v>1557</v>
      </c>
    </row>
    <row r="435" spans="1:9" ht="45">
      <c r="A435" s="6" t="s">
        <v>1558</v>
      </c>
      <c r="B435" s="7" t="s">
        <v>212</v>
      </c>
      <c r="C435" s="6" t="s">
        <v>1114</v>
      </c>
      <c r="D435" s="8" t="s">
        <v>1559</v>
      </c>
      <c r="E435" s="6" t="s">
        <v>535</v>
      </c>
      <c r="F435" s="7" t="s">
        <v>367</v>
      </c>
      <c r="G435" s="7" t="s">
        <v>217</v>
      </c>
      <c r="H435" s="4"/>
      <c r="I435" s="9" t="s">
        <v>1560</v>
      </c>
    </row>
    <row r="436" spans="1:9" ht="45">
      <c r="A436" s="6" t="s">
        <v>1561</v>
      </c>
      <c r="B436" s="7" t="s">
        <v>212</v>
      </c>
      <c r="C436" s="6" t="s">
        <v>1114</v>
      </c>
      <c r="D436" s="8" t="s">
        <v>1562</v>
      </c>
      <c r="E436" s="6" t="s">
        <v>221</v>
      </c>
      <c r="F436" s="7" t="s">
        <v>367</v>
      </c>
      <c r="G436" s="7" t="s">
        <v>217</v>
      </c>
      <c r="H436" s="4"/>
      <c r="I436" s="9" t="s">
        <v>1563</v>
      </c>
    </row>
    <row r="437" spans="1:9" ht="45">
      <c r="A437" s="6" t="s">
        <v>1564</v>
      </c>
      <c r="B437" s="7" t="s">
        <v>212</v>
      </c>
      <c r="C437" s="6" t="s">
        <v>1114</v>
      </c>
      <c r="D437" s="8" t="s">
        <v>1565</v>
      </c>
      <c r="E437" s="6" t="s">
        <v>535</v>
      </c>
      <c r="F437" s="7" t="s">
        <v>367</v>
      </c>
      <c r="G437" s="7" t="s">
        <v>217</v>
      </c>
      <c r="H437" s="4"/>
      <c r="I437" s="9" t="s">
        <v>1566</v>
      </c>
    </row>
    <row r="438" spans="1:9" ht="45">
      <c r="A438" s="6" t="s">
        <v>1567</v>
      </c>
      <c r="B438" s="7" t="s">
        <v>212</v>
      </c>
      <c r="C438" s="6" t="s">
        <v>1114</v>
      </c>
      <c r="D438" s="8" t="s">
        <v>1568</v>
      </c>
      <c r="E438" s="6" t="s">
        <v>221</v>
      </c>
      <c r="F438" s="7" t="s">
        <v>498</v>
      </c>
      <c r="G438" s="7" t="s">
        <v>217</v>
      </c>
      <c r="H438" s="4"/>
      <c r="I438" s="9" t="s">
        <v>1569</v>
      </c>
    </row>
    <row r="439" spans="1:9" ht="45">
      <c r="A439" s="6" t="s">
        <v>1570</v>
      </c>
      <c r="B439" s="7" t="s">
        <v>212</v>
      </c>
      <c r="C439" s="6" t="s">
        <v>1114</v>
      </c>
      <c r="D439" s="8" t="s">
        <v>1571</v>
      </c>
      <c r="E439" s="6" t="s">
        <v>535</v>
      </c>
      <c r="F439" s="7" t="s">
        <v>498</v>
      </c>
      <c r="G439" s="7" t="s">
        <v>217</v>
      </c>
      <c r="H439" s="4"/>
      <c r="I439" s="9" t="s">
        <v>1572</v>
      </c>
    </row>
    <row r="440" spans="1:9" ht="45">
      <c r="A440" s="6" t="s">
        <v>1573</v>
      </c>
      <c r="B440" s="7" t="s">
        <v>212</v>
      </c>
      <c r="C440" s="6" t="s">
        <v>1114</v>
      </c>
      <c r="D440" s="8" t="s">
        <v>1574</v>
      </c>
      <c r="E440" s="6" t="s">
        <v>221</v>
      </c>
      <c r="F440" s="7" t="s">
        <v>216</v>
      </c>
      <c r="G440" s="7" t="s">
        <v>217</v>
      </c>
      <c r="H440" s="4"/>
      <c r="I440" s="9" t="s">
        <v>1575</v>
      </c>
    </row>
    <row r="441" spans="1:9" ht="45">
      <c r="A441" s="6" t="s">
        <v>1576</v>
      </c>
      <c r="B441" s="7" t="s">
        <v>212</v>
      </c>
      <c r="C441" s="6" t="s">
        <v>1114</v>
      </c>
      <c r="D441" s="8" t="s">
        <v>1577</v>
      </c>
      <c r="E441" s="6" t="s">
        <v>535</v>
      </c>
      <c r="F441" s="7" t="s">
        <v>216</v>
      </c>
      <c r="G441" s="7" t="s">
        <v>217</v>
      </c>
      <c r="H441" s="4"/>
      <c r="I441" s="9" t="s">
        <v>1578</v>
      </c>
    </row>
    <row r="442" spans="1:9" ht="60">
      <c r="A442" s="6" t="s">
        <v>1579</v>
      </c>
      <c r="B442" s="7" t="s">
        <v>212</v>
      </c>
      <c r="C442" s="6" t="s">
        <v>1114</v>
      </c>
      <c r="D442" s="8" t="s">
        <v>1580</v>
      </c>
      <c r="E442" s="6" t="s">
        <v>215</v>
      </c>
      <c r="F442" s="7" t="s">
        <v>216</v>
      </c>
      <c r="G442" s="7" t="s">
        <v>374</v>
      </c>
      <c r="H442" s="4"/>
      <c r="I442" s="9" t="s">
        <v>1581</v>
      </c>
    </row>
    <row r="443" spans="1:9" ht="45">
      <c r="A443" s="6" t="s">
        <v>1582</v>
      </c>
      <c r="B443" s="7" t="s">
        <v>212</v>
      </c>
      <c r="C443" s="6" t="s">
        <v>1114</v>
      </c>
      <c r="D443" s="8" t="s">
        <v>1583</v>
      </c>
      <c r="E443" s="6" t="s">
        <v>215</v>
      </c>
      <c r="F443" s="7" t="s">
        <v>216</v>
      </c>
      <c r="G443" s="7" t="s">
        <v>217</v>
      </c>
      <c r="H443" s="4"/>
      <c r="I443" s="9" t="s">
        <v>1584</v>
      </c>
    </row>
    <row r="444" spans="1:9" ht="45">
      <c r="A444" s="6" t="s">
        <v>1585</v>
      </c>
      <c r="B444" s="7" t="s">
        <v>212</v>
      </c>
      <c r="C444" s="6" t="s">
        <v>1114</v>
      </c>
      <c r="D444" s="8" t="s">
        <v>1586</v>
      </c>
      <c r="E444" s="6" t="s">
        <v>221</v>
      </c>
      <c r="F444" s="7" t="s">
        <v>216</v>
      </c>
      <c r="G444" s="7" t="s">
        <v>217</v>
      </c>
      <c r="H444" s="4"/>
      <c r="I444" s="9" t="s">
        <v>1587</v>
      </c>
    </row>
    <row r="445" spans="1:9" ht="45">
      <c r="A445" s="6" t="s">
        <v>1588</v>
      </c>
      <c r="B445" s="7" t="s">
        <v>212</v>
      </c>
      <c r="C445" s="6" t="s">
        <v>1114</v>
      </c>
      <c r="D445" s="8" t="s">
        <v>1589</v>
      </c>
      <c r="E445" s="6" t="s">
        <v>535</v>
      </c>
      <c r="F445" s="7" t="s">
        <v>216</v>
      </c>
      <c r="G445" s="7" t="s">
        <v>217</v>
      </c>
      <c r="H445" s="4"/>
      <c r="I445" s="9" t="s">
        <v>1590</v>
      </c>
    </row>
    <row r="446" spans="1:9" ht="45">
      <c r="A446" s="6" t="s">
        <v>1591</v>
      </c>
      <c r="B446" s="7" t="s">
        <v>212</v>
      </c>
      <c r="C446" s="6" t="s">
        <v>1114</v>
      </c>
      <c r="D446" s="8" t="s">
        <v>1592</v>
      </c>
      <c r="E446" s="6" t="s">
        <v>221</v>
      </c>
      <c r="F446" s="7" t="s">
        <v>216</v>
      </c>
      <c r="G446" s="7" t="s">
        <v>217</v>
      </c>
      <c r="H446" s="4"/>
      <c r="I446" s="9" t="s">
        <v>1593</v>
      </c>
    </row>
    <row r="447" spans="1:9" ht="45">
      <c r="A447" s="6" t="s">
        <v>1594</v>
      </c>
      <c r="B447" s="7" t="s">
        <v>212</v>
      </c>
      <c r="C447" s="6" t="s">
        <v>1114</v>
      </c>
      <c r="D447" s="8" t="s">
        <v>1595</v>
      </c>
      <c r="E447" s="6" t="s">
        <v>221</v>
      </c>
      <c r="F447" s="7" t="s">
        <v>367</v>
      </c>
      <c r="G447" s="7" t="s">
        <v>217</v>
      </c>
      <c r="H447" s="4"/>
      <c r="I447" s="9" t="s">
        <v>1596</v>
      </c>
    </row>
    <row r="448" spans="1:9" ht="45">
      <c r="A448" s="6" t="s">
        <v>1597</v>
      </c>
      <c r="B448" s="7" t="s">
        <v>212</v>
      </c>
      <c r="C448" s="6" t="s">
        <v>1114</v>
      </c>
      <c r="D448" s="8" t="s">
        <v>1598</v>
      </c>
      <c r="E448" s="6" t="s">
        <v>535</v>
      </c>
      <c r="F448" s="7" t="s">
        <v>367</v>
      </c>
      <c r="G448" s="7" t="s">
        <v>217</v>
      </c>
      <c r="H448" s="4"/>
      <c r="I448" s="9" t="s">
        <v>1599</v>
      </c>
    </row>
    <row r="449" spans="1:9" ht="30">
      <c r="A449" s="6" t="s">
        <v>1600</v>
      </c>
      <c r="B449" s="7" t="s">
        <v>212</v>
      </c>
      <c r="C449" s="6" t="s">
        <v>1114</v>
      </c>
      <c r="D449" s="8" t="s">
        <v>1601</v>
      </c>
      <c r="E449" s="6" t="s">
        <v>221</v>
      </c>
      <c r="F449" s="7" t="s">
        <v>367</v>
      </c>
      <c r="G449" s="7" t="s">
        <v>217</v>
      </c>
      <c r="H449" s="4"/>
      <c r="I449" s="9" t="s">
        <v>1602</v>
      </c>
    </row>
    <row r="450" spans="1:9" ht="30">
      <c r="A450" s="6" t="s">
        <v>1603</v>
      </c>
      <c r="B450" s="7" t="s">
        <v>212</v>
      </c>
      <c r="C450" s="6" t="s">
        <v>1114</v>
      </c>
      <c r="D450" s="8" t="s">
        <v>1604</v>
      </c>
      <c r="E450" s="6" t="s">
        <v>535</v>
      </c>
      <c r="F450" s="7" t="s">
        <v>367</v>
      </c>
      <c r="G450" s="7" t="s">
        <v>217</v>
      </c>
      <c r="H450" s="4"/>
      <c r="I450" s="9" t="s">
        <v>1605</v>
      </c>
    </row>
    <row r="451" spans="1:9" ht="60">
      <c r="A451" s="6" t="s">
        <v>1606</v>
      </c>
      <c r="B451" s="7" t="s">
        <v>212</v>
      </c>
      <c r="C451" s="6" t="s">
        <v>1114</v>
      </c>
      <c r="D451" s="8" t="s">
        <v>1607</v>
      </c>
      <c r="E451" s="6" t="s">
        <v>215</v>
      </c>
      <c r="F451" s="7" t="s">
        <v>367</v>
      </c>
      <c r="G451" s="7" t="s">
        <v>217</v>
      </c>
      <c r="H451" s="4"/>
      <c r="I451" s="9" t="s">
        <v>1608</v>
      </c>
    </row>
    <row r="452" spans="1:9" ht="45">
      <c r="A452" s="6" t="s">
        <v>1609</v>
      </c>
      <c r="B452" s="7" t="s">
        <v>212</v>
      </c>
      <c r="C452" s="6" t="s">
        <v>1114</v>
      </c>
      <c r="D452" s="8" t="s">
        <v>1610</v>
      </c>
      <c r="E452" s="6" t="s">
        <v>221</v>
      </c>
      <c r="F452" s="7" t="s">
        <v>367</v>
      </c>
      <c r="G452" s="7" t="s">
        <v>217</v>
      </c>
      <c r="H452" s="4"/>
      <c r="I452" s="9" t="s">
        <v>1611</v>
      </c>
    </row>
    <row r="453" spans="1:9" ht="60">
      <c r="A453" s="6" t="s">
        <v>1612</v>
      </c>
      <c r="B453" s="7" t="s">
        <v>212</v>
      </c>
      <c r="C453" s="6" t="s">
        <v>1114</v>
      </c>
      <c r="D453" s="8" t="s">
        <v>1613</v>
      </c>
      <c r="E453" s="6" t="s">
        <v>221</v>
      </c>
      <c r="F453" s="7" t="s">
        <v>367</v>
      </c>
      <c r="G453" s="7" t="s">
        <v>217</v>
      </c>
      <c r="H453" s="4"/>
      <c r="I453" s="9" t="s">
        <v>1614</v>
      </c>
    </row>
    <row r="454" spans="1:9" ht="45">
      <c r="A454" s="6" t="s">
        <v>1615</v>
      </c>
      <c r="B454" s="7" t="s">
        <v>212</v>
      </c>
      <c r="C454" s="6" t="s">
        <v>1114</v>
      </c>
      <c r="D454" s="8" t="s">
        <v>1616</v>
      </c>
      <c r="E454" s="6" t="s">
        <v>221</v>
      </c>
      <c r="F454" s="7" t="s">
        <v>367</v>
      </c>
      <c r="G454" s="7" t="s">
        <v>217</v>
      </c>
      <c r="H454" s="4"/>
      <c r="I454" s="9" t="s">
        <v>1617</v>
      </c>
    </row>
    <row r="455" spans="1:9" ht="45">
      <c r="A455" s="6" t="s">
        <v>1618</v>
      </c>
      <c r="B455" s="7" t="s">
        <v>212</v>
      </c>
      <c r="C455" s="6" t="s">
        <v>1114</v>
      </c>
      <c r="D455" s="8" t="s">
        <v>1619</v>
      </c>
      <c r="E455" s="6" t="s">
        <v>221</v>
      </c>
      <c r="F455" s="7" t="s">
        <v>498</v>
      </c>
      <c r="G455" s="7" t="s">
        <v>217</v>
      </c>
      <c r="H455" s="4"/>
      <c r="I455" s="9" t="s">
        <v>1620</v>
      </c>
    </row>
    <row r="456" spans="1:9" ht="60">
      <c r="A456" s="6" t="s">
        <v>1621</v>
      </c>
      <c r="B456" s="7" t="s">
        <v>212</v>
      </c>
      <c r="C456" s="6" t="s">
        <v>1114</v>
      </c>
      <c r="D456" s="8" t="s">
        <v>1622</v>
      </c>
      <c r="E456" s="6" t="s">
        <v>1256</v>
      </c>
      <c r="F456" s="7" t="s">
        <v>216</v>
      </c>
      <c r="G456" s="7" t="s">
        <v>368</v>
      </c>
      <c r="H456" s="4"/>
      <c r="I456" s="9" t="s">
        <v>1623</v>
      </c>
    </row>
    <row r="457" spans="1:9" ht="45">
      <c r="A457" s="6" t="s">
        <v>1624</v>
      </c>
      <c r="B457" s="7" t="s">
        <v>212</v>
      </c>
      <c r="C457" s="6" t="s">
        <v>1114</v>
      </c>
      <c r="D457" s="8" t="s">
        <v>1625</v>
      </c>
      <c r="E457" s="6" t="s">
        <v>221</v>
      </c>
      <c r="F457" s="7" t="s">
        <v>498</v>
      </c>
      <c r="G457" s="7" t="s">
        <v>217</v>
      </c>
      <c r="H457" s="4"/>
      <c r="I457" s="9" t="s">
        <v>1626</v>
      </c>
    </row>
    <row r="458" spans="1:9" ht="45">
      <c r="A458" s="6" t="s">
        <v>1627</v>
      </c>
      <c r="B458" s="7" t="s">
        <v>212</v>
      </c>
      <c r="C458" s="6" t="s">
        <v>1114</v>
      </c>
      <c r="D458" s="8" t="s">
        <v>1628</v>
      </c>
      <c r="E458" s="6" t="s">
        <v>535</v>
      </c>
      <c r="F458" s="7" t="s">
        <v>498</v>
      </c>
      <c r="G458" s="7" t="s">
        <v>217</v>
      </c>
      <c r="H458" s="4"/>
      <c r="I458" s="9" t="s">
        <v>1629</v>
      </c>
    </row>
    <row r="459" spans="1:9" ht="60">
      <c r="A459" s="6" t="s">
        <v>1630</v>
      </c>
      <c r="B459" s="7" t="s">
        <v>212</v>
      </c>
      <c r="C459" s="6" t="s">
        <v>1114</v>
      </c>
      <c r="D459" s="8" t="s">
        <v>1631</v>
      </c>
      <c r="E459" s="6" t="s">
        <v>221</v>
      </c>
      <c r="F459" s="7" t="s">
        <v>498</v>
      </c>
      <c r="G459" s="7" t="s">
        <v>379</v>
      </c>
      <c r="H459" s="4"/>
      <c r="I459" s="9" t="s">
        <v>1632</v>
      </c>
    </row>
    <row r="460" spans="1:9" ht="45">
      <c r="A460" s="6" t="s">
        <v>1633</v>
      </c>
      <c r="B460" s="7" t="s">
        <v>212</v>
      </c>
      <c r="C460" s="6" t="s">
        <v>1114</v>
      </c>
      <c r="D460" s="8" t="s">
        <v>1634</v>
      </c>
      <c r="E460" s="6" t="s">
        <v>221</v>
      </c>
      <c r="F460" s="7" t="s">
        <v>216</v>
      </c>
      <c r="G460" s="7" t="s">
        <v>217</v>
      </c>
      <c r="H460" s="4"/>
      <c r="I460" s="9" t="s">
        <v>1635</v>
      </c>
    </row>
    <row r="461" spans="1:9" ht="45">
      <c r="A461" s="6" t="s">
        <v>1636</v>
      </c>
      <c r="B461" s="7" t="s">
        <v>212</v>
      </c>
      <c r="C461" s="6" t="s">
        <v>1114</v>
      </c>
      <c r="D461" s="8" t="s">
        <v>1637</v>
      </c>
      <c r="E461" s="6" t="s">
        <v>535</v>
      </c>
      <c r="F461" s="7" t="s">
        <v>216</v>
      </c>
      <c r="G461" s="7" t="s">
        <v>217</v>
      </c>
      <c r="H461" s="4"/>
      <c r="I461" s="9" t="s">
        <v>1638</v>
      </c>
    </row>
    <row r="462" spans="1:9" ht="60">
      <c r="A462" s="6" t="s">
        <v>1639</v>
      </c>
      <c r="B462" s="7" t="s">
        <v>212</v>
      </c>
      <c r="C462" s="6" t="s">
        <v>1114</v>
      </c>
      <c r="D462" s="8" t="s">
        <v>1640</v>
      </c>
      <c r="E462" s="6" t="s">
        <v>221</v>
      </c>
      <c r="F462" s="7" t="s">
        <v>367</v>
      </c>
      <c r="G462" s="7" t="s">
        <v>217</v>
      </c>
      <c r="H462" s="4"/>
      <c r="I462" s="9" t="s">
        <v>1641</v>
      </c>
    </row>
    <row r="463" spans="1:9" ht="60">
      <c r="A463" s="6" t="s">
        <v>1642</v>
      </c>
      <c r="B463" s="7" t="s">
        <v>212</v>
      </c>
      <c r="C463" s="6" t="s">
        <v>1114</v>
      </c>
      <c r="D463" s="8" t="s">
        <v>1643</v>
      </c>
      <c r="E463" s="6" t="s">
        <v>535</v>
      </c>
      <c r="F463" s="7" t="s">
        <v>367</v>
      </c>
      <c r="G463" s="7" t="s">
        <v>217</v>
      </c>
      <c r="H463" s="4"/>
      <c r="I463" s="9" t="s">
        <v>1644</v>
      </c>
    </row>
    <row r="464" spans="1:9" ht="45">
      <c r="A464" s="6" t="s">
        <v>1645</v>
      </c>
      <c r="B464" s="7" t="s">
        <v>212</v>
      </c>
      <c r="C464" s="6" t="s">
        <v>1114</v>
      </c>
      <c r="D464" s="8" t="s">
        <v>1646</v>
      </c>
      <c r="E464" s="6" t="s">
        <v>221</v>
      </c>
      <c r="F464" s="7" t="s">
        <v>216</v>
      </c>
      <c r="G464" s="7" t="s">
        <v>217</v>
      </c>
      <c r="H464" s="4"/>
      <c r="I464" s="9" t="s">
        <v>1647</v>
      </c>
    </row>
    <row r="465" spans="1:9" ht="45">
      <c r="A465" s="6" t="s">
        <v>1648</v>
      </c>
      <c r="B465" s="7" t="s">
        <v>212</v>
      </c>
      <c r="C465" s="6" t="s">
        <v>1114</v>
      </c>
      <c r="D465" s="8" t="s">
        <v>1649</v>
      </c>
      <c r="E465" s="6" t="s">
        <v>535</v>
      </c>
      <c r="F465" s="7" t="s">
        <v>216</v>
      </c>
      <c r="G465" s="7" t="s">
        <v>217</v>
      </c>
      <c r="H465" s="4"/>
      <c r="I465" s="9" t="s">
        <v>1650</v>
      </c>
    </row>
    <row r="466" spans="1:9" ht="60">
      <c r="A466" s="6" t="s">
        <v>1651</v>
      </c>
      <c r="B466" s="7" t="s">
        <v>212</v>
      </c>
      <c r="C466" s="6" t="s">
        <v>1114</v>
      </c>
      <c r="D466" s="8" t="s">
        <v>1652</v>
      </c>
      <c r="E466" s="6" t="s">
        <v>215</v>
      </c>
      <c r="F466" s="7" t="s">
        <v>216</v>
      </c>
      <c r="G466" s="7" t="s">
        <v>217</v>
      </c>
      <c r="H466" s="4"/>
      <c r="I466" s="9" t="s">
        <v>1653</v>
      </c>
    </row>
    <row r="467" spans="1:9" ht="45">
      <c r="A467" s="6" t="s">
        <v>1654</v>
      </c>
      <c r="B467" s="7" t="s">
        <v>212</v>
      </c>
      <c r="C467" s="6" t="s">
        <v>1114</v>
      </c>
      <c r="D467" s="8" t="s">
        <v>1655</v>
      </c>
      <c r="E467" s="6" t="s">
        <v>215</v>
      </c>
      <c r="F467" s="7" t="s">
        <v>216</v>
      </c>
      <c r="G467" s="7" t="s">
        <v>217</v>
      </c>
      <c r="H467" s="4"/>
      <c r="I467" s="9" t="s">
        <v>1656</v>
      </c>
    </row>
    <row r="468" spans="1:9" ht="45">
      <c r="A468" s="6" t="s">
        <v>1657</v>
      </c>
      <c r="B468" s="7" t="s">
        <v>212</v>
      </c>
      <c r="C468" s="6" t="s">
        <v>1114</v>
      </c>
      <c r="D468" s="8" t="s">
        <v>1658</v>
      </c>
      <c r="E468" s="6" t="s">
        <v>221</v>
      </c>
      <c r="F468" s="7" t="s">
        <v>216</v>
      </c>
      <c r="G468" s="7" t="s">
        <v>217</v>
      </c>
      <c r="H468" s="4"/>
      <c r="I468" s="9" t="s">
        <v>1659</v>
      </c>
    </row>
    <row r="469" spans="1:9" ht="45">
      <c r="A469" s="6" t="s">
        <v>1660</v>
      </c>
      <c r="B469" s="7" t="s">
        <v>212</v>
      </c>
      <c r="C469" s="6" t="s">
        <v>1114</v>
      </c>
      <c r="D469" s="8" t="s">
        <v>1661</v>
      </c>
      <c r="E469" s="6" t="s">
        <v>535</v>
      </c>
      <c r="F469" s="7" t="s">
        <v>216</v>
      </c>
      <c r="G469" s="7" t="s">
        <v>217</v>
      </c>
      <c r="H469" s="4"/>
      <c r="I469" s="9" t="s">
        <v>1662</v>
      </c>
    </row>
    <row r="470" spans="1:9" ht="45">
      <c r="A470" s="6" t="s">
        <v>1663</v>
      </c>
      <c r="B470" s="7" t="s">
        <v>364</v>
      </c>
      <c r="C470" s="6" t="s">
        <v>1664</v>
      </c>
      <c r="D470" s="8" t="s">
        <v>1665</v>
      </c>
      <c r="E470" s="6" t="s">
        <v>535</v>
      </c>
      <c r="F470" s="7" t="s">
        <v>498</v>
      </c>
      <c r="G470" s="7" t="s">
        <v>217</v>
      </c>
      <c r="H470" s="4"/>
      <c r="I470" s="9" t="s">
        <v>1666</v>
      </c>
    </row>
    <row r="471" spans="1:9" ht="60">
      <c r="A471" s="6" t="s">
        <v>1667</v>
      </c>
      <c r="B471" s="7" t="s">
        <v>364</v>
      </c>
      <c r="C471" s="6" t="s">
        <v>1664</v>
      </c>
      <c r="D471" s="8" t="s">
        <v>1668</v>
      </c>
      <c r="E471" s="6" t="s">
        <v>229</v>
      </c>
      <c r="F471" s="7" t="s">
        <v>367</v>
      </c>
      <c r="G471" s="7" t="s">
        <v>217</v>
      </c>
      <c r="H471" s="4"/>
      <c r="I471" s="9" t="s">
        <v>1669</v>
      </c>
    </row>
    <row r="472" spans="1:9" ht="60">
      <c r="A472" s="6" t="s">
        <v>1670</v>
      </c>
      <c r="B472" s="7" t="s">
        <v>364</v>
      </c>
      <c r="C472" s="6" t="s">
        <v>1664</v>
      </c>
      <c r="D472" s="8" t="s">
        <v>1671</v>
      </c>
      <c r="E472" s="6" t="s">
        <v>535</v>
      </c>
      <c r="F472" s="7" t="s">
        <v>367</v>
      </c>
      <c r="G472" s="7" t="s">
        <v>217</v>
      </c>
      <c r="H472" s="4"/>
      <c r="I472" s="9" t="s">
        <v>1672</v>
      </c>
    </row>
    <row r="473" spans="1:9" ht="60">
      <c r="A473" s="6" t="s">
        <v>1673</v>
      </c>
      <c r="B473" s="7" t="s">
        <v>364</v>
      </c>
      <c r="C473" s="6" t="s">
        <v>1664</v>
      </c>
      <c r="D473" s="8" t="s">
        <v>1674</v>
      </c>
      <c r="E473" s="6" t="s">
        <v>373</v>
      </c>
      <c r="F473" s="7" t="s">
        <v>367</v>
      </c>
      <c r="G473" s="7" t="s">
        <v>217</v>
      </c>
      <c r="H473" s="4"/>
      <c r="I473" s="9" t="s">
        <v>1675</v>
      </c>
    </row>
    <row r="474" spans="1:9" ht="45">
      <c r="A474" s="6" t="s">
        <v>1676</v>
      </c>
      <c r="B474" s="7" t="s">
        <v>364</v>
      </c>
      <c r="C474" s="6" t="s">
        <v>1664</v>
      </c>
      <c r="D474" s="8" t="s">
        <v>1677</v>
      </c>
      <c r="E474" s="6" t="s">
        <v>229</v>
      </c>
      <c r="F474" s="7" t="s">
        <v>367</v>
      </c>
      <c r="G474" s="7" t="s">
        <v>217</v>
      </c>
      <c r="H474" s="4"/>
      <c r="I474" s="9" t="s">
        <v>1678</v>
      </c>
    </row>
    <row r="475" spans="1:9" ht="45">
      <c r="A475" s="6" t="s">
        <v>1679</v>
      </c>
      <c r="B475" s="7" t="s">
        <v>364</v>
      </c>
      <c r="C475" s="6" t="s">
        <v>1664</v>
      </c>
      <c r="D475" s="8" t="s">
        <v>1680</v>
      </c>
      <c r="E475" s="6" t="s">
        <v>535</v>
      </c>
      <c r="F475" s="7" t="s">
        <v>367</v>
      </c>
      <c r="G475" s="7" t="s">
        <v>217</v>
      </c>
      <c r="H475" s="4"/>
      <c r="I475" s="9" t="s">
        <v>1681</v>
      </c>
    </row>
    <row r="476" spans="1:9" ht="45">
      <c r="A476" s="6" t="s">
        <v>1682</v>
      </c>
      <c r="B476" s="7" t="s">
        <v>364</v>
      </c>
      <c r="C476" s="6" t="s">
        <v>1664</v>
      </c>
      <c r="D476" s="8" t="s">
        <v>1683</v>
      </c>
      <c r="E476" s="6" t="s">
        <v>373</v>
      </c>
      <c r="F476" s="7" t="s">
        <v>367</v>
      </c>
      <c r="G476" s="7" t="s">
        <v>217</v>
      </c>
      <c r="H476" s="4"/>
      <c r="I476" s="9" t="s">
        <v>1684</v>
      </c>
    </row>
    <row r="477" spans="1:9" ht="45">
      <c r="A477" s="6" t="s">
        <v>1685</v>
      </c>
      <c r="B477" s="7" t="s">
        <v>364</v>
      </c>
      <c r="C477" s="6" t="s">
        <v>1664</v>
      </c>
      <c r="D477" s="8" t="s">
        <v>1686</v>
      </c>
      <c r="E477" s="6" t="s">
        <v>535</v>
      </c>
      <c r="F477" s="7" t="s">
        <v>498</v>
      </c>
      <c r="G477" s="7" t="s">
        <v>217</v>
      </c>
      <c r="H477" s="4"/>
      <c r="I477" s="9" t="s">
        <v>1687</v>
      </c>
    </row>
    <row r="478" spans="1:9" ht="45">
      <c r="A478" s="6" t="s">
        <v>1688</v>
      </c>
      <c r="B478" s="7" t="s">
        <v>364</v>
      </c>
      <c r="C478" s="6" t="s">
        <v>1664</v>
      </c>
      <c r="D478" s="8" t="s">
        <v>1689</v>
      </c>
      <c r="E478" s="6" t="s">
        <v>985</v>
      </c>
      <c r="F478" s="7" t="s">
        <v>498</v>
      </c>
      <c r="G478" s="7" t="s">
        <v>217</v>
      </c>
      <c r="H478" s="4"/>
      <c r="I478" s="9" t="s">
        <v>1690</v>
      </c>
    </row>
    <row r="479" spans="1:9" ht="45">
      <c r="A479" s="6" t="s">
        <v>1691</v>
      </c>
      <c r="B479" s="7" t="s">
        <v>364</v>
      </c>
      <c r="C479" s="6" t="s">
        <v>1664</v>
      </c>
      <c r="D479" s="8" t="s">
        <v>1692</v>
      </c>
      <c r="E479" s="6" t="s">
        <v>535</v>
      </c>
      <c r="F479" s="7" t="s">
        <v>367</v>
      </c>
      <c r="G479" s="7" t="s">
        <v>217</v>
      </c>
      <c r="H479" s="4"/>
      <c r="I479" s="9" t="s">
        <v>1693</v>
      </c>
    </row>
    <row r="480" spans="1:9" ht="45">
      <c r="A480" s="6" t="s">
        <v>1694</v>
      </c>
      <c r="B480" s="7" t="s">
        <v>364</v>
      </c>
      <c r="C480" s="6" t="s">
        <v>1664</v>
      </c>
      <c r="D480" s="8" t="s">
        <v>1695</v>
      </c>
      <c r="E480" s="6" t="s">
        <v>535</v>
      </c>
      <c r="F480" s="7" t="s">
        <v>498</v>
      </c>
      <c r="G480" s="7" t="s">
        <v>217</v>
      </c>
      <c r="H480" s="4"/>
      <c r="I480" s="9" t="s">
        <v>1696</v>
      </c>
    </row>
    <row r="481" spans="1:9" ht="45">
      <c r="A481" s="6" t="s">
        <v>1697</v>
      </c>
      <c r="B481" s="7" t="s">
        <v>364</v>
      </c>
      <c r="C481" s="6" t="s">
        <v>1664</v>
      </c>
      <c r="D481" s="8" t="s">
        <v>1698</v>
      </c>
      <c r="E481" s="6" t="s">
        <v>985</v>
      </c>
      <c r="F481" s="7" t="s">
        <v>498</v>
      </c>
      <c r="G481" s="7" t="s">
        <v>217</v>
      </c>
      <c r="H481" s="4"/>
      <c r="I481" s="9" t="s">
        <v>1699</v>
      </c>
    </row>
    <row r="482" spans="1:9" ht="45">
      <c r="A482" s="6" t="s">
        <v>1700</v>
      </c>
      <c r="B482" s="7" t="s">
        <v>364</v>
      </c>
      <c r="C482" s="6" t="s">
        <v>1664</v>
      </c>
      <c r="D482" s="8" t="s">
        <v>1701</v>
      </c>
      <c r="E482" s="6" t="s">
        <v>535</v>
      </c>
      <c r="F482" s="7" t="s">
        <v>367</v>
      </c>
      <c r="G482" s="7" t="s">
        <v>217</v>
      </c>
      <c r="H482" s="4"/>
      <c r="I482" s="9" t="s">
        <v>1702</v>
      </c>
    </row>
    <row r="483" spans="1:9" ht="45">
      <c r="A483" s="6" t="s">
        <v>1703</v>
      </c>
      <c r="B483" s="7" t="s">
        <v>364</v>
      </c>
      <c r="C483" s="6" t="s">
        <v>1704</v>
      </c>
      <c r="D483" s="8" t="s">
        <v>1705</v>
      </c>
      <c r="E483" s="6" t="s">
        <v>221</v>
      </c>
      <c r="F483" s="7" t="s">
        <v>498</v>
      </c>
      <c r="G483" s="7" t="s">
        <v>225</v>
      </c>
      <c r="H483" s="4"/>
      <c r="I483" s="9" t="s">
        <v>1706</v>
      </c>
    </row>
    <row r="484" spans="1:9" ht="45">
      <c r="A484" s="6" t="s">
        <v>1707</v>
      </c>
      <c r="B484" s="7" t="s">
        <v>364</v>
      </c>
      <c r="C484" s="6" t="s">
        <v>1704</v>
      </c>
      <c r="D484" s="8" t="s">
        <v>1708</v>
      </c>
      <c r="E484" s="6" t="s">
        <v>221</v>
      </c>
      <c r="F484" s="7" t="s">
        <v>498</v>
      </c>
      <c r="G484" s="7" t="s">
        <v>225</v>
      </c>
      <c r="H484" s="4"/>
      <c r="I484" s="9" t="s">
        <v>1709</v>
      </c>
    </row>
    <row r="485" spans="1:9" ht="45">
      <c r="A485" s="6" t="s">
        <v>1710</v>
      </c>
      <c r="B485" s="7" t="s">
        <v>364</v>
      </c>
      <c r="C485" s="6" t="s">
        <v>1704</v>
      </c>
      <c r="D485" s="8" t="s">
        <v>1711</v>
      </c>
      <c r="E485" s="6" t="s">
        <v>221</v>
      </c>
      <c r="F485" s="7" t="s">
        <v>367</v>
      </c>
      <c r="G485" s="7" t="s">
        <v>217</v>
      </c>
      <c r="H485" s="4"/>
      <c r="I485" s="9" t="s">
        <v>1712</v>
      </c>
    </row>
    <row r="486" spans="1:9" ht="45">
      <c r="A486" s="6" t="s">
        <v>1713</v>
      </c>
      <c r="B486" s="7" t="s">
        <v>364</v>
      </c>
      <c r="C486" s="6" t="s">
        <v>1704</v>
      </c>
      <c r="D486" s="8" t="s">
        <v>1714</v>
      </c>
      <c r="E486" s="6" t="s">
        <v>535</v>
      </c>
      <c r="F486" s="7" t="s">
        <v>367</v>
      </c>
      <c r="G486" s="7" t="s">
        <v>217</v>
      </c>
      <c r="H486" s="4"/>
      <c r="I486" s="9" t="s">
        <v>1715</v>
      </c>
    </row>
    <row r="487" spans="1:9" ht="45">
      <c r="A487" s="6" t="s">
        <v>1716</v>
      </c>
      <c r="B487" s="7" t="s">
        <v>364</v>
      </c>
      <c r="C487" s="6" t="s">
        <v>1704</v>
      </c>
      <c r="D487" s="8" t="s">
        <v>1717</v>
      </c>
      <c r="E487" s="6" t="s">
        <v>221</v>
      </c>
      <c r="F487" s="7" t="s">
        <v>367</v>
      </c>
      <c r="G487" s="7" t="s">
        <v>225</v>
      </c>
      <c r="H487" s="4"/>
      <c r="I487" s="9" t="s">
        <v>1718</v>
      </c>
    </row>
    <row r="488" spans="1:9" ht="45">
      <c r="A488" s="6" t="s">
        <v>1719</v>
      </c>
      <c r="B488" s="7" t="s">
        <v>364</v>
      </c>
      <c r="C488" s="6" t="s">
        <v>1704</v>
      </c>
      <c r="D488" s="8" t="s">
        <v>1720</v>
      </c>
      <c r="E488" s="6" t="s">
        <v>221</v>
      </c>
      <c r="F488" s="7" t="s">
        <v>367</v>
      </c>
      <c r="G488" s="7" t="s">
        <v>217</v>
      </c>
      <c r="H488" s="4"/>
      <c r="I488" s="9" t="s">
        <v>1721</v>
      </c>
    </row>
    <row r="489" spans="1:9" ht="45">
      <c r="A489" s="6" t="s">
        <v>1722</v>
      </c>
      <c r="B489" s="7" t="s">
        <v>364</v>
      </c>
      <c r="C489" s="6" t="s">
        <v>1704</v>
      </c>
      <c r="D489" s="8" t="s">
        <v>1723</v>
      </c>
      <c r="E489" s="6" t="s">
        <v>535</v>
      </c>
      <c r="F489" s="7" t="s">
        <v>367</v>
      </c>
      <c r="G489" s="7" t="s">
        <v>217</v>
      </c>
      <c r="H489" s="4"/>
      <c r="I489" s="9" t="s">
        <v>1724</v>
      </c>
    </row>
    <row r="490" spans="1:9" ht="45">
      <c r="A490" s="6" t="s">
        <v>1725</v>
      </c>
      <c r="B490" s="7" t="s">
        <v>364</v>
      </c>
      <c r="C490" s="6" t="s">
        <v>1704</v>
      </c>
      <c r="D490" s="8" t="s">
        <v>1726</v>
      </c>
      <c r="E490" s="6" t="s">
        <v>221</v>
      </c>
      <c r="F490" s="7" t="s">
        <v>367</v>
      </c>
      <c r="G490" s="7" t="s">
        <v>225</v>
      </c>
      <c r="H490" s="4"/>
      <c r="I490" s="9" t="s">
        <v>1727</v>
      </c>
    </row>
    <row r="491" spans="1:9" ht="45">
      <c r="A491" s="6" t="s">
        <v>1728</v>
      </c>
      <c r="B491" s="7" t="s">
        <v>364</v>
      </c>
      <c r="C491" s="6" t="s">
        <v>1704</v>
      </c>
      <c r="D491" s="8" t="s">
        <v>1729</v>
      </c>
      <c r="E491" s="6" t="s">
        <v>221</v>
      </c>
      <c r="F491" s="7" t="s">
        <v>498</v>
      </c>
      <c r="G491" s="7" t="s">
        <v>217</v>
      </c>
      <c r="H491" s="4"/>
      <c r="I491" s="9" t="s">
        <v>1730</v>
      </c>
    </row>
    <row r="492" spans="1:9" ht="45">
      <c r="A492" s="6" t="s">
        <v>1731</v>
      </c>
      <c r="B492" s="7" t="s">
        <v>364</v>
      </c>
      <c r="C492" s="6" t="s">
        <v>1704</v>
      </c>
      <c r="D492" s="8" t="s">
        <v>1732</v>
      </c>
      <c r="E492" s="6" t="s">
        <v>221</v>
      </c>
      <c r="F492" s="7" t="s">
        <v>498</v>
      </c>
      <c r="G492" s="7" t="s">
        <v>225</v>
      </c>
      <c r="H492" s="4"/>
      <c r="I492" s="9" t="s">
        <v>1733</v>
      </c>
    </row>
    <row r="493" spans="1:9" ht="45">
      <c r="A493" s="6" t="s">
        <v>1734</v>
      </c>
      <c r="B493" s="7" t="s">
        <v>364</v>
      </c>
      <c r="C493" s="6" t="s">
        <v>1704</v>
      </c>
      <c r="D493" s="8" t="s">
        <v>1735</v>
      </c>
      <c r="E493" s="6" t="s">
        <v>221</v>
      </c>
      <c r="F493" s="7" t="s">
        <v>498</v>
      </c>
      <c r="G493" s="7" t="s">
        <v>217</v>
      </c>
      <c r="H493" s="4"/>
      <c r="I493" s="9" t="s">
        <v>1736</v>
      </c>
    </row>
    <row r="494" spans="1:9" ht="45">
      <c r="A494" s="6" t="s">
        <v>1737</v>
      </c>
      <c r="B494" s="7" t="s">
        <v>364</v>
      </c>
      <c r="C494" s="6" t="s">
        <v>1704</v>
      </c>
      <c r="D494" s="8" t="s">
        <v>1695</v>
      </c>
      <c r="E494" s="6" t="s">
        <v>535</v>
      </c>
      <c r="F494" s="7" t="s">
        <v>498</v>
      </c>
      <c r="G494" s="7" t="s">
        <v>217</v>
      </c>
      <c r="H494" s="4"/>
      <c r="I494" s="9" t="s">
        <v>1738</v>
      </c>
    </row>
    <row r="495" spans="1:9" ht="45">
      <c r="A495" s="6" t="s">
        <v>1739</v>
      </c>
      <c r="B495" s="7" t="s">
        <v>364</v>
      </c>
      <c r="C495" s="6" t="s">
        <v>1704</v>
      </c>
      <c r="D495" s="8" t="s">
        <v>1740</v>
      </c>
      <c r="E495" s="6" t="s">
        <v>221</v>
      </c>
      <c r="F495" s="7" t="s">
        <v>498</v>
      </c>
      <c r="G495" s="7" t="s">
        <v>225</v>
      </c>
      <c r="H495" s="4"/>
      <c r="I495" s="9" t="s">
        <v>1741</v>
      </c>
    </row>
    <row r="496" spans="1:9" ht="60">
      <c r="A496" s="6" t="s">
        <v>1742</v>
      </c>
      <c r="B496" s="7" t="s">
        <v>364</v>
      </c>
      <c r="C496" s="6" t="s">
        <v>1704</v>
      </c>
      <c r="D496" s="8" t="s">
        <v>1743</v>
      </c>
      <c r="E496" s="6" t="s">
        <v>221</v>
      </c>
      <c r="F496" s="7" t="s">
        <v>367</v>
      </c>
      <c r="G496" s="7" t="s">
        <v>217</v>
      </c>
      <c r="H496" s="4"/>
      <c r="I496" s="9" t="s">
        <v>1744</v>
      </c>
    </row>
    <row r="497" spans="1:9" ht="60">
      <c r="A497" s="6" t="s">
        <v>1745</v>
      </c>
      <c r="B497" s="7" t="s">
        <v>364</v>
      </c>
      <c r="C497" s="6" t="s">
        <v>1704</v>
      </c>
      <c r="D497" s="8" t="s">
        <v>1746</v>
      </c>
      <c r="E497" s="6" t="s">
        <v>221</v>
      </c>
      <c r="F497" s="7" t="s">
        <v>367</v>
      </c>
      <c r="G497" s="7" t="s">
        <v>225</v>
      </c>
      <c r="H497" s="4"/>
      <c r="I497" s="9" t="s">
        <v>1747</v>
      </c>
    </row>
    <row r="498" spans="1:9" ht="60">
      <c r="A498" s="6" t="s">
        <v>1748</v>
      </c>
      <c r="B498" s="7" t="s">
        <v>364</v>
      </c>
      <c r="C498" s="6" t="s">
        <v>1704</v>
      </c>
      <c r="D498" s="8" t="s">
        <v>1749</v>
      </c>
      <c r="E498" s="6" t="s">
        <v>221</v>
      </c>
      <c r="F498" s="7" t="s">
        <v>498</v>
      </c>
      <c r="G498" s="7" t="s">
        <v>217</v>
      </c>
      <c r="H498" s="4"/>
      <c r="I498" s="9" t="s">
        <v>1750</v>
      </c>
    </row>
    <row r="499" spans="1:9" ht="60">
      <c r="A499" s="6" t="s">
        <v>1751</v>
      </c>
      <c r="B499" s="7" t="s">
        <v>364</v>
      </c>
      <c r="C499" s="6" t="s">
        <v>1704</v>
      </c>
      <c r="D499" s="8" t="s">
        <v>1752</v>
      </c>
      <c r="E499" s="6" t="s">
        <v>221</v>
      </c>
      <c r="F499" s="7" t="s">
        <v>498</v>
      </c>
      <c r="G499" s="7" t="s">
        <v>225</v>
      </c>
      <c r="H499" s="4"/>
      <c r="I499" s="9" t="s">
        <v>1753</v>
      </c>
    </row>
    <row r="500" spans="1:9" ht="45">
      <c r="A500" s="6" t="s">
        <v>1754</v>
      </c>
      <c r="B500" s="7" t="s">
        <v>364</v>
      </c>
      <c r="C500" s="6" t="s">
        <v>1704</v>
      </c>
      <c r="D500" s="8" t="s">
        <v>1755</v>
      </c>
      <c r="E500" s="6" t="s">
        <v>221</v>
      </c>
      <c r="F500" s="7" t="s">
        <v>367</v>
      </c>
      <c r="G500" s="7" t="s">
        <v>217</v>
      </c>
      <c r="H500" s="4"/>
      <c r="I500" s="9" t="s">
        <v>1756</v>
      </c>
    </row>
    <row r="501" spans="1:9" ht="45">
      <c r="A501" s="6" t="s">
        <v>1757</v>
      </c>
      <c r="B501" s="7" t="s">
        <v>364</v>
      </c>
      <c r="C501" s="6" t="s">
        <v>1704</v>
      </c>
      <c r="D501" s="8" t="s">
        <v>1758</v>
      </c>
      <c r="E501" s="6" t="s">
        <v>535</v>
      </c>
      <c r="F501" s="7" t="s">
        <v>367</v>
      </c>
      <c r="G501" s="7" t="s">
        <v>217</v>
      </c>
      <c r="H501" s="4"/>
      <c r="I501" s="9" t="s">
        <v>1759</v>
      </c>
    </row>
    <row r="502" spans="1:9" ht="45">
      <c r="A502" s="6" t="s">
        <v>1760</v>
      </c>
      <c r="B502" s="7" t="s">
        <v>364</v>
      </c>
      <c r="C502" s="6" t="s">
        <v>1704</v>
      </c>
      <c r="D502" s="8" t="s">
        <v>1761</v>
      </c>
      <c r="E502" s="6" t="s">
        <v>221</v>
      </c>
      <c r="F502" s="7" t="s">
        <v>367</v>
      </c>
      <c r="G502" s="7" t="s">
        <v>225</v>
      </c>
      <c r="H502" s="4"/>
      <c r="I502" s="9" t="s">
        <v>1762</v>
      </c>
    </row>
    <row r="503" spans="1:9" ht="45">
      <c r="A503" s="6" t="s">
        <v>1763</v>
      </c>
      <c r="B503" s="7" t="s">
        <v>364</v>
      </c>
      <c r="C503" s="6" t="s">
        <v>1704</v>
      </c>
      <c r="D503" s="8" t="s">
        <v>1764</v>
      </c>
      <c r="E503" s="6" t="s">
        <v>221</v>
      </c>
      <c r="F503" s="7" t="s">
        <v>367</v>
      </c>
      <c r="G503" s="7" t="s">
        <v>217</v>
      </c>
      <c r="H503" s="4"/>
      <c r="I503" s="9" t="s">
        <v>1765</v>
      </c>
    </row>
    <row r="504" spans="1:9" ht="45">
      <c r="A504" s="6" t="s">
        <v>1766</v>
      </c>
      <c r="B504" s="7" t="s">
        <v>364</v>
      </c>
      <c r="C504" s="6" t="s">
        <v>1704</v>
      </c>
      <c r="D504" s="8" t="s">
        <v>1767</v>
      </c>
      <c r="E504" s="6" t="s">
        <v>229</v>
      </c>
      <c r="F504" s="7" t="s">
        <v>367</v>
      </c>
      <c r="G504" s="7" t="s">
        <v>217</v>
      </c>
      <c r="H504" s="4"/>
      <c r="I504" s="9" t="s">
        <v>1768</v>
      </c>
    </row>
    <row r="505" spans="1:9" ht="45">
      <c r="A505" s="6" t="s">
        <v>1769</v>
      </c>
      <c r="B505" s="7" t="s">
        <v>364</v>
      </c>
      <c r="C505" s="6" t="s">
        <v>1704</v>
      </c>
      <c r="D505" s="8" t="s">
        <v>1770</v>
      </c>
      <c r="E505" s="6" t="s">
        <v>535</v>
      </c>
      <c r="F505" s="7" t="s">
        <v>367</v>
      </c>
      <c r="G505" s="7" t="s">
        <v>217</v>
      </c>
      <c r="H505" s="4"/>
      <c r="I505" s="9" t="s">
        <v>1771</v>
      </c>
    </row>
    <row r="506" spans="1:9" ht="45">
      <c r="A506" s="6" t="s">
        <v>1772</v>
      </c>
      <c r="B506" s="7" t="s">
        <v>364</v>
      </c>
      <c r="C506" s="6" t="s">
        <v>1704</v>
      </c>
      <c r="D506" s="8" t="s">
        <v>1773</v>
      </c>
      <c r="E506" s="6" t="s">
        <v>221</v>
      </c>
      <c r="F506" s="7" t="s">
        <v>367</v>
      </c>
      <c r="G506" s="7" t="s">
        <v>225</v>
      </c>
      <c r="H506" s="4"/>
      <c r="I506" s="9" t="s">
        <v>1774</v>
      </c>
    </row>
    <row r="507" spans="1:9" ht="45">
      <c r="A507" s="6" t="s">
        <v>1775</v>
      </c>
      <c r="B507" s="7" t="s">
        <v>364</v>
      </c>
      <c r="C507" s="6" t="s">
        <v>1704</v>
      </c>
      <c r="D507" s="8" t="s">
        <v>1776</v>
      </c>
      <c r="E507" s="6" t="s">
        <v>221</v>
      </c>
      <c r="F507" s="7" t="s">
        <v>367</v>
      </c>
      <c r="G507" s="7" t="s">
        <v>217</v>
      </c>
      <c r="H507" s="4"/>
      <c r="I507" s="9" t="s">
        <v>1777</v>
      </c>
    </row>
    <row r="508" spans="1:9" ht="45">
      <c r="A508" s="6" t="s">
        <v>1778</v>
      </c>
      <c r="B508" s="7" t="s">
        <v>364</v>
      </c>
      <c r="C508" s="6" t="s">
        <v>1704</v>
      </c>
      <c r="D508" s="8" t="s">
        <v>1779</v>
      </c>
      <c r="E508" s="6" t="s">
        <v>229</v>
      </c>
      <c r="F508" s="7" t="s">
        <v>367</v>
      </c>
      <c r="G508" s="7" t="s">
        <v>217</v>
      </c>
      <c r="H508" s="4"/>
      <c r="I508" s="9" t="s">
        <v>1780</v>
      </c>
    </row>
    <row r="509" spans="1:9" ht="45">
      <c r="A509" s="6" t="s">
        <v>1781</v>
      </c>
      <c r="B509" s="7" t="s">
        <v>364</v>
      </c>
      <c r="C509" s="6" t="s">
        <v>1704</v>
      </c>
      <c r="D509" s="8" t="s">
        <v>1782</v>
      </c>
      <c r="E509" s="6" t="s">
        <v>1783</v>
      </c>
      <c r="F509" s="7" t="s">
        <v>367</v>
      </c>
      <c r="G509" s="7" t="s">
        <v>217</v>
      </c>
      <c r="H509" s="4"/>
      <c r="I509" s="9" t="s">
        <v>1784</v>
      </c>
    </row>
    <row r="510" spans="1:9" ht="45">
      <c r="A510" s="6" t="s">
        <v>1785</v>
      </c>
      <c r="B510" s="7" t="s">
        <v>364</v>
      </c>
      <c r="C510" s="6" t="s">
        <v>1704</v>
      </c>
      <c r="D510" s="8" t="s">
        <v>1786</v>
      </c>
      <c r="E510" s="6" t="s">
        <v>535</v>
      </c>
      <c r="F510" s="7" t="s">
        <v>367</v>
      </c>
      <c r="G510" s="7" t="s">
        <v>217</v>
      </c>
      <c r="H510" s="4"/>
      <c r="I510" s="9" t="s">
        <v>1787</v>
      </c>
    </row>
    <row r="511" spans="1:9" ht="45">
      <c r="A511" s="6" t="s">
        <v>1788</v>
      </c>
      <c r="B511" s="7" t="s">
        <v>364</v>
      </c>
      <c r="C511" s="6" t="s">
        <v>1704</v>
      </c>
      <c r="D511" s="8" t="s">
        <v>1789</v>
      </c>
      <c r="E511" s="6" t="s">
        <v>221</v>
      </c>
      <c r="F511" s="7" t="s">
        <v>367</v>
      </c>
      <c r="G511" s="7" t="s">
        <v>225</v>
      </c>
      <c r="H511" s="4"/>
      <c r="I511" s="9" t="s">
        <v>1790</v>
      </c>
    </row>
    <row r="512" spans="1:9" ht="45">
      <c r="A512" s="6" t="s">
        <v>1791</v>
      </c>
      <c r="B512" s="7" t="s">
        <v>364</v>
      </c>
      <c r="C512" s="6" t="s">
        <v>1704</v>
      </c>
      <c r="D512" s="8" t="s">
        <v>1792</v>
      </c>
      <c r="E512" s="6" t="s">
        <v>221</v>
      </c>
      <c r="F512" s="7" t="s">
        <v>498</v>
      </c>
      <c r="G512" s="7" t="s">
        <v>217</v>
      </c>
      <c r="H512" s="4"/>
      <c r="I512" s="9" t="s">
        <v>1793</v>
      </c>
    </row>
    <row r="513" spans="1:9" ht="45">
      <c r="A513" s="6" t="s">
        <v>1794</v>
      </c>
      <c r="B513" s="7" t="s">
        <v>364</v>
      </c>
      <c r="C513" s="6" t="s">
        <v>1704</v>
      </c>
      <c r="D513" s="8" t="s">
        <v>1795</v>
      </c>
      <c r="E513" s="6" t="s">
        <v>535</v>
      </c>
      <c r="F513" s="7" t="s">
        <v>498</v>
      </c>
      <c r="G513" s="7" t="s">
        <v>217</v>
      </c>
      <c r="H513" s="4"/>
      <c r="I513" s="9" t="s">
        <v>1796</v>
      </c>
    </row>
    <row r="514" spans="1:9" ht="45">
      <c r="A514" s="6" t="s">
        <v>1797</v>
      </c>
      <c r="B514" s="7" t="s">
        <v>364</v>
      </c>
      <c r="C514" s="6" t="s">
        <v>1704</v>
      </c>
      <c r="D514" s="8" t="s">
        <v>1798</v>
      </c>
      <c r="E514" s="6" t="s">
        <v>221</v>
      </c>
      <c r="F514" s="7" t="s">
        <v>498</v>
      </c>
      <c r="G514" s="7" t="s">
        <v>225</v>
      </c>
      <c r="H514" s="4"/>
      <c r="I514" s="9" t="s">
        <v>1799</v>
      </c>
    </row>
    <row r="515" spans="1:9" ht="45">
      <c r="A515" s="6" t="s">
        <v>1800</v>
      </c>
      <c r="B515" s="7" t="s">
        <v>364</v>
      </c>
      <c r="C515" s="6" t="s">
        <v>1704</v>
      </c>
      <c r="D515" s="8" t="s">
        <v>1801</v>
      </c>
      <c r="E515" s="6" t="s">
        <v>229</v>
      </c>
      <c r="F515" s="7" t="s">
        <v>367</v>
      </c>
      <c r="G515" s="7" t="s">
        <v>217</v>
      </c>
      <c r="H515" s="4"/>
      <c r="I515" s="9" t="s">
        <v>1802</v>
      </c>
    </row>
    <row r="516" spans="1:9" ht="45">
      <c r="A516" s="6" t="s">
        <v>1803</v>
      </c>
      <c r="B516" s="7" t="s">
        <v>364</v>
      </c>
      <c r="C516" s="6" t="s">
        <v>1704</v>
      </c>
      <c r="D516" s="8" t="s">
        <v>1804</v>
      </c>
      <c r="E516" s="6" t="s">
        <v>1783</v>
      </c>
      <c r="F516" s="7" t="s">
        <v>367</v>
      </c>
      <c r="G516" s="7" t="s">
        <v>217</v>
      </c>
      <c r="H516" s="4"/>
      <c r="I516" s="9" t="s">
        <v>1805</v>
      </c>
    </row>
    <row r="517" spans="1:9" ht="45">
      <c r="A517" s="6" t="s">
        <v>1806</v>
      </c>
      <c r="B517" s="7" t="s">
        <v>364</v>
      </c>
      <c r="C517" s="6" t="s">
        <v>1704</v>
      </c>
      <c r="D517" s="8" t="s">
        <v>1807</v>
      </c>
      <c r="E517" s="6" t="s">
        <v>535</v>
      </c>
      <c r="F517" s="7" t="s">
        <v>367</v>
      </c>
      <c r="G517" s="7" t="s">
        <v>217</v>
      </c>
      <c r="H517" s="4"/>
      <c r="I517" s="9" t="s">
        <v>1808</v>
      </c>
    </row>
    <row r="518" spans="1:9" ht="45">
      <c r="A518" s="6" t="s">
        <v>1809</v>
      </c>
      <c r="B518" s="7" t="s">
        <v>364</v>
      </c>
      <c r="C518" s="6" t="s">
        <v>1704</v>
      </c>
      <c r="D518" s="8" t="s">
        <v>1810</v>
      </c>
      <c r="E518" s="6" t="s">
        <v>985</v>
      </c>
      <c r="F518" s="7" t="s">
        <v>367</v>
      </c>
      <c r="G518" s="7" t="s">
        <v>217</v>
      </c>
      <c r="H518" s="4"/>
      <c r="I518" s="9" t="s">
        <v>1811</v>
      </c>
    </row>
    <row r="519" spans="1:9" ht="75">
      <c r="A519" s="6" t="s">
        <v>1812</v>
      </c>
      <c r="B519" s="7" t="s">
        <v>1813</v>
      </c>
      <c r="C519" s="6" t="s">
        <v>1814</v>
      </c>
      <c r="D519" s="8" t="s">
        <v>1815</v>
      </c>
      <c r="E519" s="6"/>
      <c r="F519" s="7" t="s">
        <v>367</v>
      </c>
      <c r="G519" s="7" t="s">
        <v>368</v>
      </c>
      <c r="H519" s="4"/>
      <c r="I519" s="9" t="s">
        <v>1816</v>
      </c>
    </row>
    <row r="520" spans="1:9" ht="45">
      <c r="A520" s="6" t="s">
        <v>1817</v>
      </c>
      <c r="B520" s="7" t="s">
        <v>1813</v>
      </c>
      <c r="C520" s="6" t="s">
        <v>1814</v>
      </c>
      <c r="D520" s="8" t="s">
        <v>1818</v>
      </c>
      <c r="E520" s="6" t="s">
        <v>221</v>
      </c>
      <c r="F520" s="7" t="s">
        <v>367</v>
      </c>
      <c r="G520" s="7" t="s">
        <v>217</v>
      </c>
      <c r="H520" s="4"/>
      <c r="I520" s="9" t="s">
        <v>1819</v>
      </c>
    </row>
    <row r="521" spans="1:9" ht="60">
      <c r="A521" s="6" t="s">
        <v>1820</v>
      </c>
      <c r="B521" s="7" t="s">
        <v>1813</v>
      </c>
      <c r="C521" s="6" t="s">
        <v>1814</v>
      </c>
      <c r="D521" s="8" t="s">
        <v>1821</v>
      </c>
      <c r="E521" s="6" t="s">
        <v>221</v>
      </c>
      <c r="F521" s="7" t="s">
        <v>367</v>
      </c>
      <c r="G521" s="7" t="s">
        <v>225</v>
      </c>
      <c r="H521" s="4"/>
      <c r="I521" s="9" t="s">
        <v>1822</v>
      </c>
    </row>
    <row r="522" spans="1:9" ht="30">
      <c r="A522" s="6" t="s">
        <v>1823</v>
      </c>
      <c r="B522" s="7" t="s">
        <v>364</v>
      </c>
      <c r="C522" s="6" t="s">
        <v>1824</v>
      </c>
      <c r="D522" s="8" t="s">
        <v>1825</v>
      </c>
      <c r="E522" s="6" t="s">
        <v>1826</v>
      </c>
      <c r="F522" s="7" t="s">
        <v>367</v>
      </c>
      <c r="G522" s="7" t="s">
        <v>217</v>
      </c>
      <c r="H522" s="4"/>
      <c r="I522" s="9" t="s">
        <v>1827</v>
      </c>
    </row>
    <row r="523" spans="1:9" ht="45">
      <c r="A523" s="6" t="s">
        <v>1828</v>
      </c>
      <c r="B523" s="7" t="s">
        <v>364</v>
      </c>
      <c r="C523" s="6" t="s">
        <v>1824</v>
      </c>
      <c r="D523" s="8" t="s">
        <v>1829</v>
      </c>
      <c r="E523" s="6" t="s">
        <v>221</v>
      </c>
      <c r="F523" s="7" t="s">
        <v>498</v>
      </c>
      <c r="G523" s="7" t="s">
        <v>217</v>
      </c>
      <c r="H523" s="4"/>
      <c r="I523" s="9" t="s">
        <v>1830</v>
      </c>
    </row>
    <row r="524" spans="1:9" ht="30">
      <c r="A524" s="6" t="s">
        <v>1831</v>
      </c>
      <c r="B524" s="7" t="s">
        <v>364</v>
      </c>
      <c r="C524" s="6" t="s">
        <v>1824</v>
      </c>
      <c r="D524" s="8" t="s">
        <v>1832</v>
      </c>
      <c r="E524" s="6" t="s">
        <v>221</v>
      </c>
      <c r="F524" s="7" t="s">
        <v>367</v>
      </c>
      <c r="G524" s="7" t="s">
        <v>217</v>
      </c>
      <c r="H524" s="4"/>
      <c r="I524" s="9" t="s">
        <v>1833</v>
      </c>
    </row>
    <row r="525" spans="1:9" ht="30">
      <c r="A525" s="6" t="s">
        <v>1834</v>
      </c>
      <c r="B525" s="7" t="s">
        <v>364</v>
      </c>
      <c r="C525" s="6" t="s">
        <v>1824</v>
      </c>
      <c r="D525" s="8" t="s">
        <v>1835</v>
      </c>
      <c r="E525" s="6" t="s">
        <v>229</v>
      </c>
      <c r="F525" s="7" t="s">
        <v>367</v>
      </c>
      <c r="G525" s="7" t="s">
        <v>217</v>
      </c>
      <c r="H525" s="4"/>
      <c r="I525" s="9" t="s">
        <v>1836</v>
      </c>
    </row>
    <row r="526" spans="1:9" ht="30">
      <c r="A526" s="6" t="s">
        <v>1837</v>
      </c>
      <c r="B526" s="7" t="s">
        <v>364</v>
      </c>
      <c r="C526" s="6" t="s">
        <v>1824</v>
      </c>
      <c r="D526" s="8" t="s">
        <v>1838</v>
      </c>
      <c r="E526" s="6" t="s">
        <v>535</v>
      </c>
      <c r="F526" s="7" t="s">
        <v>367</v>
      </c>
      <c r="G526" s="7" t="s">
        <v>217</v>
      </c>
      <c r="H526" s="4"/>
      <c r="I526" s="9" t="s">
        <v>1839</v>
      </c>
    </row>
    <row r="527" spans="1:9" ht="30">
      <c r="A527" s="6" t="s">
        <v>1840</v>
      </c>
      <c r="B527" s="7" t="s">
        <v>364</v>
      </c>
      <c r="C527" s="6" t="s">
        <v>1824</v>
      </c>
      <c r="D527" s="8" t="s">
        <v>1841</v>
      </c>
      <c r="E527" s="6" t="s">
        <v>221</v>
      </c>
      <c r="F527" s="7" t="s">
        <v>498</v>
      </c>
      <c r="G527" s="7" t="s">
        <v>217</v>
      </c>
      <c r="H527" s="4"/>
      <c r="I527" s="9" t="s">
        <v>1842</v>
      </c>
    </row>
    <row r="528" spans="1:9" ht="30">
      <c r="A528" s="6" t="s">
        <v>1843</v>
      </c>
      <c r="B528" s="7" t="s">
        <v>364</v>
      </c>
      <c r="C528" s="6" t="s">
        <v>1824</v>
      </c>
      <c r="D528" s="8" t="s">
        <v>1844</v>
      </c>
      <c r="E528" s="6" t="s">
        <v>229</v>
      </c>
      <c r="F528" s="7" t="s">
        <v>498</v>
      </c>
      <c r="G528" s="7" t="s">
        <v>217</v>
      </c>
      <c r="H528" s="4"/>
      <c r="I528" s="9" t="s">
        <v>1845</v>
      </c>
    </row>
    <row r="529" spans="1:9" ht="30">
      <c r="A529" s="6" t="s">
        <v>1846</v>
      </c>
      <c r="B529" s="7" t="s">
        <v>364</v>
      </c>
      <c r="C529" s="6" t="s">
        <v>1824</v>
      </c>
      <c r="D529" s="8" t="s">
        <v>1847</v>
      </c>
      <c r="E529" s="6" t="s">
        <v>535</v>
      </c>
      <c r="F529" s="7" t="s">
        <v>498</v>
      </c>
      <c r="G529" s="7" t="s">
        <v>217</v>
      </c>
      <c r="H529" s="4"/>
      <c r="I529" s="9" t="s">
        <v>1848</v>
      </c>
    </row>
    <row r="530" spans="1:9" ht="45">
      <c r="A530" s="6" t="s">
        <v>1849</v>
      </c>
      <c r="B530" s="7" t="s">
        <v>364</v>
      </c>
      <c r="C530" s="6" t="s">
        <v>1824</v>
      </c>
      <c r="D530" s="8" t="s">
        <v>1850</v>
      </c>
      <c r="E530" s="6" t="s">
        <v>221</v>
      </c>
      <c r="F530" s="7" t="s">
        <v>367</v>
      </c>
      <c r="G530" s="7" t="s">
        <v>217</v>
      </c>
      <c r="H530" s="4"/>
      <c r="I530" s="9" t="s">
        <v>1851</v>
      </c>
    </row>
    <row r="531" spans="1:9" ht="30">
      <c r="A531" s="6" t="s">
        <v>1852</v>
      </c>
      <c r="B531" s="7" t="s">
        <v>364</v>
      </c>
      <c r="C531" s="6" t="s">
        <v>1824</v>
      </c>
      <c r="D531" s="8" t="s">
        <v>1853</v>
      </c>
      <c r="E531" s="6" t="s">
        <v>229</v>
      </c>
      <c r="F531" s="7" t="s">
        <v>367</v>
      </c>
      <c r="G531" s="7" t="s">
        <v>217</v>
      </c>
      <c r="H531" s="4"/>
      <c r="I531" s="9" t="s">
        <v>1854</v>
      </c>
    </row>
    <row r="532" spans="1:9" ht="45">
      <c r="A532" s="6" t="s">
        <v>1855</v>
      </c>
      <c r="B532" s="7" t="s">
        <v>364</v>
      </c>
      <c r="C532" s="6" t="s">
        <v>1824</v>
      </c>
      <c r="D532" s="8" t="s">
        <v>1856</v>
      </c>
      <c r="E532" s="6" t="s">
        <v>535</v>
      </c>
      <c r="F532" s="7" t="s">
        <v>367</v>
      </c>
      <c r="G532" s="7" t="s">
        <v>217</v>
      </c>
      <c r="H532" s="4"/>
      <c r="I532" s="9" t="s">
        <v>1857</v>
      </c>
    </row>
    <row r="533" spans="1:9" ht="45">
      <c r="A533" s="6" t="s">
        <v>1858</v>
      </c>
      <c r="B533" s="7" t="s">
        <v>364</v>
      </c>
      <c r="C533" s="6" t="s">
        <v>1824</v>
      </c>
      <c r="D533" s="8" t="s">
        <v>1859</v>
      </c>
      <c r="E533" s="6" t="s">
        <v>221</v>
      </c>
      <c r="F533" s="7" t="s">
        <v>367</v>
      </c>
      <c r="G533" s="7" t="s">
        <v>217</v>
      </c>
      <c r="H533" s="4"/>
      <c r="I533" s="9" t="s">
        <v>1860</v>
      </c>
    </row>
    <row r="534" spans="1:9" ht="45">
      <c r="A534" s="6" t="s">
        <v>1861</v>
      </c>
      <c r="B534" s="7" t="s">
        <v>364</v>
      </c>
      <c r="C534" s="6" t="s">
        <v>1824</v>
      </c>
      <c r="D534" s="8" t="s">
        <v>1862</v>
      </c>
      <c r="E534" s="6" t="s">
        <v>215</v>
      </c>
      <c r="F534" s="7" t="s">
        <v>367</v>
      </c>
      <c r="G534" s="7" t="s">
        <v>217</v>
      </c>
      <c r="H534" s="4"/>
      <c r="I534" s="9" t="s">
        <v>1863</v>
      </c>
    </row>
    <row r="535" spans="1:9" ht="30">
      <c r="A535" s="6" t="s">
        <v>1864</v>
      </c>
      <c r="B535" s="7" t="s">
        <v>364</v>
      </c>
      <c r="C535" s="6" t="s">
        <v>1824</v>
      </c>
      <c r="D535" s="8" t="s">
        <v>1865</v>
      </c>
      <c r="E535" s="6" t="s">
        <v>229</v>
      </c>
      <c r="F535" s="7" t="s">
        <v>367</v>
      </c>
      <c r="G535" s="7" t="s">
        <v>217</v>
      </c>
      <c r="H535" s="4"/>
      <c r="I535" s="9" t="s">
        <v>1866</v>
      </c>
    </row>
    <row r="536" spans="1:9" ht="45">
      <c r="A536" s="6" t="s">
        <v>1867</v>
      </c>
      <c r="B536" s="7" t="s">
        <v>364</v>
      </c>
      <c r="C536" s="6" t="s">
        <v>1824</v>
      </c>
      <c r="D536" s="8" t="s">
        <v>1868</v>
      </c>
      <c r="E536" s="6" t="s">
        <v>535</v>
      </c>
      <c r="F536" s="7" t="s">
        <v>367</v>
      </c>
      <c r="G536" s="7" t="s">
        <v>217</v>
      </c>
      <c r="H536" s="4"/>
      <c r="I536" s="9" t="s">
        <v>1869</v>
      </c>
    </row>
    <row r="537" spans="1:9" ht="30">
      <c r="A537" s="6" t="s">
        <v>1870</v>
      </c>
      <c r="B537" s="7" t="s">
        <v>364</v>
      </c>
      <c r="C537" s="6" t="s">
        <v>1824</v>
      </c>
      <c r="D537" s="8" t="s">
        <v>1871</v>
      </c>
      <c r="E537" s="6" t="s">
        <v>221</v>
      </c>
      <c r="F537" s="7" t="s">
        <v>498</v>
      </c>
      <c r="G537" s="7" t="s">
        <v>217</v>
      </c>
      <c r="H537" s="4"/>
      <c r="I537" s="9" t="s">
        <v>1872</v>
      </c>
    </row>
    <row r="538" spans="1:9" ht="30">
      <c r="A538" s="6" t="s">
        <v>1873</v>
      </c>
      <c r="B538" s="7" t="s">
        <v>364</v>
      </c>
      <c r="C538" s="6" t="s">
        <v>1824</v>
      </c>
      <c r="D538" s="8" t="s">
        <v>1874</v>
      </c>
      <c r="E538" s="6" t="s">
        <v>378</v>
      </c>
      <c r="F538" s="7" t="s">
        <v>498</v>
      </c>
      <c r="G538" s="7" t="s">
        <v>217</v>
      </c>
      <c r="H538" s="4"/>
      <c r="I538" s="9" t="s">
        <v>1875</v>
      </c>
    </row>
    <row r="539" spans="1:9" ht="30">
      <c r="A539" s="6" t="s">
        <v>1876</v>
      </c>
      <c r="B539" s="7" t="s">
        <v>364</v>
      </c>
      <c r="C539" s="6" t="s">
        <v>1824</v>
      </c>
      <c r="D539" s="8" t="s">
        <v>1877</v>
      </c>
      <c r="E539" s="6" t="s">
        <v>535</v>
      </c>
      <c r="F539" s="7" t="s">
        <v>498</v>
      </c>
      <c r="G539" s="7" t="s">
        <v>217</v>
      </c>
      <c r="H539" s="4"/>
      <c r="I539" s="9" t="s">
        <v>1878</v>
      </c>
    </row>
    <row r="540" spans="1:9" ht="30">
      <c r="A540" s="6" t="s">
        <v>1879</v>
      </c>
      <c r="B540" s="7" t="s">
        <v>364</v>
      </c>
      <c r="C540" s="6" t="s">
        <v>1824</v>
      </c>
      <c r="D540" s="8" t="s">
        <v>1880</v>
      </c>
      <c r="E540" s="6" t="s">
        <v>373</v>
      </c>
      <c r="F540" s="7" t="s">
        <v>498</v>
      </c>
      <c r="G540" s="7" t="s">
        <v>217</v>
      </c>
      <c r="H540" s="4"/>
      <c r="I540" s="9" t="s">
        <v>1881</v>
      </c>
    </row>
    <row r="541" spans="1:9" ht="30">
      <c r="A541" s="6" t="s">
        <v>1882</v>
      </c>
      <c r="B541" s="7" t="s">
        <v>364</v>
      </c>
      <c r="C541" s="6" t="s">
        <v>1824</v>
      </c>
      <c r="D541" s="8" t="s">
        <v>1883</v>
      </c>
      <c r="E541" s="6" t="s">
        <v>221</v>
      </c>
      <c r="F541" s="7" t="s">
        <v>367</v>
      </c>
      <c r="G541" s="7" t="s">
        <v>217</v>
      </c>
      <c r="H541" s="4"/>
      <c r="I541" s="9" t="s">
        <v>1884</v>
      </c>
    </row>
    <row r="542" spans="1:9" ht="30">
      <c r="A542" s="6" t="s">
        <v>1885</v>
      </c>
      <c r="B542" s="7" t="s">
        <v>364</v>
      </c>
      <c r="C542" s="6" t="s">
        <v>1824</v>
      </c>
      <c r="D542" s="8" t="s">
        <v>1886</v>
      </c>
      <c r="E542" s="6" t="s">
        <v>229</v>
      </c>
      <c r="F542" s="7" t="s">
        <v>367</v>
      </c>
      <c r="G542" s="7" t="s">
        <v>217</v>
      </c>
      <c r="H542" s="4"/>
      <c r="I542" s="9" t="s">
        <v>1887</v>
      </c>
    </row>
    <row r="543" spans="1:9" ht="30">
      <c r="A543" s="6" t="s">
        <v>1888</v>
      </c>
      <c r="B543" s="7" t="s">
        <v>364</v>
      </c>
      <c r="C543" s="6" t="s">
        <v>1824</v>
      </c>
      <c r="D543" s="8" t="s">
        <v>1889</v>
      </c>
      <c r="E543" s="6" t="s">
        <v>535</v>
      </c>
      <c r="F543" s="7" t="s">
        <v>367</v>
      </c>
      <c r="G543" s="7" t="s">
        <v>217</v>
      </c>
      <c r="H543" s="4"/>
      <c r="I543" s="9" t="s">
        <v>1890</v>
      </c>
    </row>
    <row r="544" spans="1:9" ht="30">
      <c r="A544" s="6" t="s">
        <v>1891</v>
      </c>
      <c r="B544" s="7" t="s">
        <v>364</v>
      </c>
      <c r="C544" s="6" t="s">
        <v>1824</v>
      </c>
      <c r="D544" s="8" t="s">
        <v>1892</v>
      </c>
      <c r="E544" s="6" t="s">
        <v>221</v>
      </c>
      <c r="F544" s="7" t="s">
        <v>498</v>
      </c>
      <c r="G544" s="7" t="s">
        <v>217</v>
      </c>
      <c r="H544" s="4"/>
      <c r="I544" s="9" t="s">
        <v>1893</v>
      </c>
    </row>
    <row r="545" spans="1:9" ht="30">
      <c r="A545" s="6" t="s">
        <v>1894</v>
      </c>
      <c r="B545" s="7" t="s">
        <v>364</v>
      </c>
      <c r="C545" s="6" t="s">
        <v>1824</v>
      </c>
      <c r="D545" s="8" t="s">
        <v>1895</v>
      </c>
      <c r="E545" s="6" t="s">
        <v>229</v>
      </c>
      <c r="F545" s="7" t="s">
        <v>498</v>
      </c>
      <c r="G545" s="7" t="s">
        <v>217</v>
      </c>
      <c r="H545" s="4"/>
      <c r="I545" s="9" t="s">
        <v>1896</v>
      </c>
    </row>
    <row r="546" spans="1:9" ht="30">
      <c r="A546" s="6" t="s">
        <v>1897</v>
      </c>
      <c r="B546" s="7" t="s">
        <v>364</v>
      </c>
      <c r="C546" s="6" t="s">
        <v>1824</v>
      </c>
      <c r="D546" s="8" t="s">
        <v>1898</v>
      </c>
      <c r="E546" s="6" t="s">
        <v>535</v>
      </c>
      <c r="F546" s="7" t="s">
        <v>498</v>
      </c>
      <c r="G546" s="7" t="s">
        <v>217</v>
      </c>
      <c r="H546" s="4"/>
      <c r="I546" s="9" t="s">
        <v>1899</v>
      </c>
    </row>
    <row r="547" spans="1:9" ht="75">
      <c r="A547" s="6" t="s">
        <v>1900</v>
      </c>
      <c r="B547" s="7" t="s">
        <v>364</v>
      </c>
      <c r="C547" s="6" t="s">
        <v>1824</v>
      </c>
      <c r="D547" s="8" t="s">
        <v>1901</v>
      </c>
      <c r="E547" s="6"/>
      <c r="F547" s="7" t="s">
        <v>498</v>
      </c>
      <c r="G547" s="7" t="s">
        <v>368</v>
      </c>
      <c r="H547" s="4"/>
      <c r="I547" s="9" t="s">
        <v>1902</v>
      </c>
    </row>
    <row r="548" spans="1:9" ht="30">
      <c r="A548" s="6" t="s">
        <v>1903</v>
      </c>
      <c r="B548" s="7" t="s">
        <v>364</v>
      </c>
      <c r="C548" s="6" t="s">
        <v>1824</v>
      </c>
      <c r="D548" s="8" t="s">
        <v>1904</v>
      </c>
      <c r="E548" s="6" t="s">
        <v>1905</v>
      </c>
      <c r="F548" s="7" t="s">
        <v>498</v>
      </c>
      <c r="G548" s="7" t="s">
        <v>1013</v>
      </c>
      <c r="H548" s="4"/>
      <c r="I548" s="9" t="s">
        <v>1906</v>
      </c>
    </row>
    <row r="549" spans="1:9" ht="45">
      <c r="A549" s="6" t="s">
        <v>1907</v>
      </c>
      <c r="B549" s="7" t="s">
        <v>364</v>
      </c>
      <c r="C549" s="6" t="s">
        <v>1824</v>
      </c>
      <c r="D549" s="8" t="s">
        <v>1908</v>
      </c>
      <c r="E549" s="6" t="s">
        <v>378</v>
      </c>
      <c r="F549" s="7" t="s">
        <v>216</v>
      </c>
      <c r="G549" s="7" t="s">
        <v>374</v>
      </c>
      <c r="H549" s="4"/>
      <c r="I549" s="9" t="s">
        <v>1909</v>
      </c>
    </row>
    <row r="550" spans="1:9" ht="45">
      <c r="A550" s="6" t="s">
        <v>1910</v>
      </c>
      <c r="B550" s="7" t="s">
        <v>364</v>
      </c>
      <c r="C550" s="6" t="s">
        <v>1824</v>
      </c>
      <c r="D550" s="8" t="s">
        <v>1911</v>
      </c>
      <c r="E550" s="6" t="s">
        <v>221</v>
      </c>
      <c r="F550" s="7" t="s">
        <v>498</v>
      </c>
      <c r="G550" s="7" t="s">
        <v>217</v>
      </c>
      <c r="H550" s="4"/>
      <c r="I550" s="9" t="s">
        <v>1912</v>
      </c>
    </row>
    <row r="551" spans="1:9" ht="45">
      <c r="A551" s="6" t="s">
        <v>1913</v>
      </c>
      <c r="B551" s="7" t="s">
        <v>364</v>
      </c>
      <c r="C551" s="6" t="s">
        <v>1824</v>
      </c>
      <c r="D551" s="8" t="s">
        <v>1914</v>
      </c>
      <c r="E551" s="6" t="s">
        <v>378</v>
      </c>
      <c r="F551" s="7" t="s">
        <v>498</v>
      </c>
      <c r="G551" s="7" t="s">
        <v>217</v>
      </c>
      <c r="H551" s="4"/>
      <c r="I551" s="9" t="s">
        <v>1915</v>
      </c>
    </row>
    <row r="552" spans="1:9" ht="45">
      <c r="A552" s="6" t="s">
        <v>1916</v>
      </c>
      <c r="B552" s="7" t="s">
        <v>364</v>
      </c>
      <c r="C552" s="6" t="s">
        <v>1824</v>
      </c>
      <c r="D552" s="8" t="s">
        <v>1917</v>
      </c>
      <c r="E552" s="6" t="s">
        <v>535</v>
      </c>
      <c r="F552" s="7" t="s">
        <v>498</v>
      </c>
      <c r="G552" s="7" t="s">
        <v>217</v>
      </c>
      <c r="H552" s="4"/>
      <c r="I552" s="9" t="s">
        <v>1918</v>
      </c>
    </row>
    <row r="553" spans="1:9" ht="45">
      <c r="A553" s="6" t="s">
        <v>1919</v>
      </c>
      <c r="B553" s="7" t="s">
        <v>364</v>
      </c>
      <c r="C553" s="6" t="s">
        <v>1824</v>
      </c>
      <c r="D553" s="8" t="s">
        <v>1920</v>
      </c>
      <c r="E553" s="6" t="s">
        <v>221</v>
      </c>
      <c r="F553" s="7" t="s">
        <v>498</v>
      </c>
      <c r="G553" s="7" t="s">
        <v>217</v>
      </c>
      <c r="H553" s="4"/>
      <c r="I553" s="9" t="s">
        <v>1921</v>
      </c>
    </row>
    <row r="554" spans="1:9" ht="45">
      <c r="A554" s="6" t="s">
        <v>1922</v>
      </c>
      <c r="B554" s="7" t="s">
        <v>364</v>
      </c>
      <c r="C554" s="6" t="s">
        <v>1824</v>
      </c>
      <c r="D554" s="8" t="s">
        <v>1923</v>
      </c>
      <c r="E554" s="6" t="s">
        <v>378</v>
      </c>
      <c r="F554" s="7" t="s">
        <v>498</v>
      </c>
      <c r="G554" s="7" t="s">
        <v>217</v>
      </c>
      <c r="H554" s="4"/>
      <c r="I554" s="9" t="s">
        <v>1924</v>
      </c>
    </row>
    <row r="555" spans="1:9" ht="45">
      <c r="A555" s="6" t="s">
        <v>1925</v>
      </c>
      <c r="B555" s="7" t="s">
        <v>364</v>
      </c>
      <c r="C555" s="6" t="s">
        <v>1824</v>
      </c>
      <c r="D555" s="8" t="s">
        <v>1926</v>
      </c>
      <c r="E555" s="6" t="s">
        <v>535</v>
      </c>
      <c r="F555" s="7" t="s">
        <v>498</v>
      </c>
      <c r="G555" s="7" t="s">
        <v>217</v>
      </c>
      <c r="H555" s="4"/>
      <c r="I555" s="9" t="s">
        <v>1927</v>
      </c>
    </row>
    <row r="556" spans="1:9" ht="45">
      <c r="A556" s="6" t="s">
        <v>1928</v>
      </c>
      <c r="B556" s="7" t="s">
        <v>364</v>
      </c>
      <c r="C556" s="6" t="s">
        <v>1824</v>
      </c>
      <c r="D556" s="8" t="s">
        <v>1929</v>
      </c>
      <c r="E556" s="6" t="s">
        <v>221</v>
      </c>
      <c r="F556" s="7" t="s">
        <v>498</v>
      </c>
      <c r="G556" s="7" t="s">
        <v>217</v>
      </c>
      <c r="H556" s="4"/>
      <c r="I556" s="9" t="s">
        <v>1930</v>
      </c>
    </row>
    <row r="557" spans="1:9" ht="45">
      <c r="A557" s="6" t="s">
        <v>1931</v>
      </c>
      <c r="B557" s="7" t="s">
        <v>364</v>
      </c>
      <c r="C557" s="6" t="s">
        <v>1824</v>
      </c>
      <c r="D557" s="8" t="s">
        <v>1932</v>
      </c>
      <c r="E557" s="6" t="s">
        <v>378</v>
      </c>
      <c r="F557" s="7" t="s">
        <v>498</v>
      </c>
      <c r="G557" s="7" t="s">
        <v>217</v>
      </c>
      <c r="H557" s="4"/>
      <c r="I557" s="9" t="s">
        <v>1933</v>
      </c>
    </row>
    <row r="558" spans="1:9" ht="45">
      <c r="A558" s="6" t="s">
        <v>1934</v>
      </c>
      <c r="B558" s="7" t="s">
        <v>364</v>
      </c>
      <c r="C558" s="6" t="s">
        <v>1824</v>
      </c>
      <c r="D558" s="8" t="s">
        <v>1935</v>
      </c>
      <c r="E558" s="6" t="s">
        <v>535</v>
      </c>
      <c r="F558" s="7" t="s">
        <v>498</v>
      </c>
      <c r="G558" s="7" t="s">
        <v>217</v>
      </c>
      <c r="H558" s="4"/>
      <c r="I558" s="9" t="s">
        <v>1936</v>
      </c>
    </row>
    <row r="559" spans="1:9" ht="45">
      <c r="A559" s="6" t="s">
        <v>1937</v>
      </c>
      <c r="B559" s="7" t="s">
        <v>364</v>
      </c>
      <c r="C559" s="6" t="s">
        <v>1824</v>
      </c>
      <c r="D559" s="8" t="s">
        <v>1938</v>
      </c>
      <c r="E559" s="6" t="s">
        <v>535</v>
      </c>
      <c r="F559" s="7" t="s">
        <v>367</v>
      </c>
      <c r="G559" s="7" t="s">
        <v>217</v>
      </c>
      <c r="H559" s="4"/>
      <c r="I559" s="9" t="s">
        <v>1939</v>
      </c>
    </row>
    <row r="560" spans="1:9" ht="45">
      <c r="A560" s="6" t="s">
        <v>1940</v>
      </c>
      <c r="B560" s="7" t="s">
        <v>364</v>
      </c>
      <c r="C560" s="6" t="s">
        <v>1824</v>
      </c>
      <c r="D560" s="8" t="s">
        <v>1941</v>
      </c>
      <c r="E560" s="6" t="s">
        <v>985</v>
      </c>
      <c r="F560" s="7" t="s">
        <v>367</v>
      </c>
      <c r="G560" s="7" t="s">
        <v>217</v>
      </c>
      <c r="H560" s="4"/>
      <c r="I560" s="9" t="s">
        <v>1942</v>
      </c>
    </row>
    <row r="561" spans="1:9" ht="45">
      <c r="A561" s="6" t="s">
        <v>1943</v>
      </c>
      <c r="B561" s="7" t="s">
        <v>364</v>
      </c>
      <c r="C561" s="6" t="s">
        <v>1824</v>
      </c>
      <c r="D561" s="8" t="s">
        <v>1944</v>
      </c>
      <c r="E561" s="6" t="s">
        <v>229</v>
      </c>
      <c r="F561" s="7" t="s">
        <v>367</v>
      </c>
      <c r="G561" s="7" t="s">
        <v>217</v>
      </c>
      <c r="H561" s="4"/>
      <c r="I561" s="9" t="s">
        <v>1945</v>
      </c>
    </row>
    <row r="562" spans="1:9" ht="45">
      <c r="A562" s="6" t="s">
        <v>1946</v>
      </c>
      <c r="B562" s="7" t="s">
        <v>364</v>
      </c>
      <c r="C562" s="6" t="s">
        <v>1824</v>
      </c>
      <c r="D562" s="8" t="s">
        <v>1947</v>
      </c>
      <c r="E562" s="6" t="s">
        <v>229</v>
      </c>
      <c r="F562" s="7" t="s">
        <v>367</v>
      </c>
      <c r="G562" s="7" t="s">
        <v>217</v>
      </c>
      <c r="H562" s="4"/>
      <c r="I562" s="9" t="s">
        <v>1948</v>
      </c>
    </row>
    <row r="563" spans="1:9" ht="45">
      <c r="A563" s="6" t="s">
        <v>1949</v>
      </c>
      <c r="B563" s="7" t="s">
        <v>364</v>
      </c>
      <c r="C563" s="6" t="s">
        <v>1824</v>
      </c>
      <c r="D563" s="8" t="s">
        <v>1950</v>
      </c>
      <c r="E563" s="6" t="s">
        <v>535</v>
      </c>
      <c r="F563" s="7" t="s">
        <v>367</v>
      </c>
      <c r="G563" s="7" t="s">
        <v>217</v>
      </c>
      <c r="H563" s="4"/>
      <c r="I563" s="9" t="s">
        <v>1951</v>
      </c>
    </row>
    <row r="564" spans="1:9" ht="45">
      <c r="A564" s="6" t="s">
        <v>1952</v>
      </c>
      <c r="B564" s="7" t="s">
        <v>364</v>
      </c>
      <c r="C564" s="6" t="s">
        <v>1824</v>
      </c>
      <c r="D564" s="8" t="s">
        <v>1953</v>
      </c>
      <c r="E564" s="6" t="s">
        <v>985</v>
      </c>
      <c r="F564" s="7" t="s">
        <v>367</v>
      </c>
      <c r="G564" s="7" t="s">
        <v>217</v>
      </c>
      <c r="H564" s="4"/>
      <c r="I564" s="9" t="s">
        <v>1954</v>
      </c>
    </row>
    <row r="565" spans="1:9" ht="30">
      <c r="A565" s="6" t="s">
        <v>1955</v>
      </c>
      <c r="B565" s="7" t="s">
        <v>364</v>
      </c>
      <c r="C565" s="6" t="s">
        <v>1824</v>
      </c>
      <c r="D565" s="8" t="s">
        <v>1956</v>
      </c>
      <c r="E565" s="6" t="s">
        <v>229</v>
      </c>
      <c r="F565" s="7" t="s">
        <v>367</v>
      </c>
      <c r="G565" s="7" t="s">
        <v>217</v>
      </c>
      <c r="H565" s="4"/>
      <c r="I565" s="9" t="s">
        <v>1957</v>
      </c>
    </row>
    <row r="566" spans="1:9" ht="45">
      <c r="A566" s="6" t="s">
        <v>1958</v>
      </c>
      <c r="B566" s="7" t="s">
        <v>364</v>
      </c>
      <c r="C566" s="6" t="s">
        <v>1824</v>
      </c>
      <c r="D566" s="8" t="s">
        <v>1959</v>
      </c>
      <c r="E566" s="6" t="s">
        <v>535</v>
      </c>
      <c r="F566" s="7" t="s">
        <v>367</v>
      </c>
      <c r="G566" s="7" t="s">
        <v>217</v>
      </c>
      <c r="H566" s="4"/>
      <c r="I566" s="9" t="s">
        <v>1960</v>
      </c>
    </row>
    <row r="567" spans="1:9" ht="45">
      <c r="A567" s="6" t="s">
        <v>1961</v>
      </c>
      <c r="B567" s="7" t="s">
        <v>364</v>
      </c>
      <c r="C567" s="6" t="s">
        <v>1824</v>
      </c>
      <c r="D567" s="8" t="s">
        <v>1962</v>
      </c>
      <c r="E567" s="6" t="s">
        <v>985</v>
      </c>
      <c r="F567" s="7" t="s">
        <v>367</v>
      </c>
      <c r="G567" s="7" t="s">
        <v>217</v>
      </c>
      <c r="H567" s="4"/>
      <c r="I567" s="9" t="s">
        <v>1963</v>
      </c>
    </row>
    <row r="568" spans="1:9" ht="30">
      <c r="A568" s="6" t="s">
        <v>1964</v>
      </c>
      <c r="B568" s="7" t="s">
        <v>364</v>
      </c>
      <c r="C568" s="6" t="s">
        <v>1824</v>
      </c>
      <c r="D568" s="8" t="s">
        <v>1965</v>
      </c>
      <c r="E568" s="6" t="s">
        <v>229</v>
      </c>
      <c r="F568" s="7" t="s">
        <v>498</v>
      </c>
      <c r="G568" s="7" t="s">
        <v>217</v>
      </c>
      <c r="H568" s="4"/>
      <c r="I568" s="9" t="s">
        <v>1966</v>
      </c>
    </row>
    <row r="569" spans="1:9" ht="45">
      <c r="A569" s="6" t="s">
        <v>1967</v>
      </c>
      <c r="B569" s="7" t="s">
        <v>364</v>
      </c>
      <c r="C569" s="6" t="s">
        <v>1824</v>
      </c>
      <c r="D569" s="8" t="s">
        <v>1968</v>
      </c>
      <c r="E569" s="6" t="s">
        <v>535</v>
      </c>
      <c r="F569" s="7" t="s">
        <v>498</v>
      </c>
      <c r="G569" s="7" t="s">
        <v>217</v>
      </c>
      <c r="H569" s="4"/>
      <c r="I569" s="9" t="s">
        <v>1969</v>
      </c>
    </row>
    <row r="570" spans="1:9" ht="30">
      <c r="A570" s="6" t="s">
        <v>1970</v>
      </c>
      <c r="B570" s="7" t="s">
        <v>364</v>
      </c>
      <c r="C570" s="6" t="s">
        <v>1824</v>
      </c>
      <c r="D570" s="8" t="s">
        <v>1971</v>
      </c>
      <c r="E570" s="6" t="s">
        <v>221</v>
      </c>
      <c r="F570" s="7" t="s">
        <v>367</v>
      </c>
      <c r="G570" s="7" t="s">
        <v>217</v>
      </c>
      <c r="H570" s="4"/>
      <c r="I570" s="9" t="s">
        <v>1972</v>
      </c>
    </row>
    <row r="571" spans="1:9" ht="30">
      <c r="A571" s="6" t="s">
        <v>1973</v>
      </c>
      <c r="B571" s="7" t="s">
        <v>364</v>
      </c>
      <c r="C571" s="6" t="s">
        <v>1824</v>
      </c>
      <c r="D571" s="8" t="s">
        <v>1974</v>
      </c>
      <c r="E571" s="6" t="s">
        <v>535</v>
      </c>
      <c r="F571" s="7" t="s">
        <v>367</v>
      </c>
      <c r="G571" s="7" t="s">
        <v>217</v>
      </c>
      <c r="H571" s="4"/>
      <c r="I571" s="9" t="s">
        <v>1975</v>
      </c>
    </row>
    <row r="572" spans="1:9" ht="45">
      <c r="A572" s="6" t="s">
        <v>1976</v>
      </c>
      <c r="B572" s="7" t="s">
        <v>364</v>
      </c>
      <c r="C572" s="6" t="s">
        <v>1824</v>
      </c>
      <c r="D572" s="8" t="s">
        <v>1977</v>
      </c>
      <c r="E572" s="6" t="s">
        <v>221</v>
      </c>
      <c r="F572" s="7" t="s">
        <v>367</v>
      </c>
      <c r="G572" s="7" t="s">
        <v>217</v>
      </c>
      <c r="H572" s="4"/>
      <c r="I572" s="9" t="s">
        <v>1978</v>
      </c>
    </row>
    <row r="573" spans="1:9" ht="30">
      <c r="A573" s="6" t="s">
        <v>1979</v>
      </c>
      <c r="B573" s="7" t="s">
        <v>364</v>
      </c>
      <c r="C573" s="6" t="s">
        <v>1824</v>
      </c>
      <c r="D573" s="8" t="s">
        <v>1980</v>
      </c>
      <c r="E573" s="6" t="s">
        <v>229</v>
      </c>
      <c r="F573" s="7" t="s">
        <v>367</v>
      </c>
      <c r="G573" s="7" t="s">
        <v>217</v>
      </c>
      <c r="H573" s="4"/>
      <c r="I573" s="9" t="s">
        <v>1981</v>
      </c>
    </row>
    <row r="574" spans="1:9" ht="45">
      <c r="A574" s="6" t="s">
        <v>1982</v>
      </c>
      <c r="B574" s="7" t="s">
        <v>364</v>
      </c>
      <c r="C574" s="6" t="s">
        <v>1824</v>
      </c>
      <c r="D574" s="8" t="s">
        <v>1983</v>
      </c>
      <c r="E574" s="6" t="s">
        <v>535</v>
      </c>
      <c r="F574" s="7" t="s">
        <v>367</v>
      </c>
      <c r="G574" s="7" t="s">
        <v>217</v>
      </c>
      <c r="H574" s="4"/>
      <c r="I574" s="9" t="s">
        <v>1984</v>
      </c>
    </row>
    <row r="575" spans="1:9" ht="45">
      <c r="A575" s="6" t="s">
        <v>1985</v>
      </c>
      <c r="B575" s="7" t="s">
        <v>364</v>
      </c>
      <c r="C575" s="6" t="s">
        <v>1824</v>
      </c>
      <c r="D575" s="8" t="s">
        <v>1986</v>
      </c>
      <c r="E575" s="6" t="s">
        <v>221</v>
      </c>
      <c r="F575" s="7" t="s">
        <v>498</v>
      </c>
      <c r="G575" s="7" t="s">
        <v>217</v>
      </c>
      <c r="H575" s="4"/>
      <c r="I575" s="9" t="s">
        <v>1987</v>
      </c>
    </row>
    <row r="576" spans="1:9" ht="30">
      <c r="A576" s="6" t="s">
        <v>1988</v>
      </c>
      <c r="B576" s="7" t="s">
        <v>364</v>
      </c>
      <c r="C576" s="6" t="s">
        <v>1824</v>
      </c>
      <c r="D576" s="8" t="s">
        <v>1989</v>
      </c>
      <c r="E576" s="6" t="s">
        <v>229</v>
      </c>
      <c r="F576" s="7" t="s">
        <v>498</v>
      </c>
      <c r="G576" s="7" t="s">
        <v>217</v>
      </c>
      <c r="H576" s="4"/>
      <c r="I576" s="9" t="s">
        <v>1990</v>
      </c>
    </row>
    <row r="577" spans="1:9" ht="45">
      <c r="A577" s="6" t="s">
        <v>1991</v>
      </c>
      <c r="B577" s="7" t="s">
        <v>364</v>
      </c>
      <c r="C577" s="6" t="s">
        <v>1824</v>
      </c>
      <c r="D577" s="8" t="s">
        <v>1992</v>
      </c>
      <c r="E577" s="6" t="s">
        <v>535</v>
      </c>
      <c r="F577" s="7" t="s">
        <v>498</v>
      </c>
      <c r="G577" s="7" t="s">
        <v>217</v>
      </c>
      <c r="H577" s="4"/>
      <c r="I577" s="9" t="s">
        <v>1993</v>
      </c>
    </row>
    <row r="578" spans="1:9" ht="45">
      <c r="A578" s="6" t="s">
        <v>1994</v>
      </c>
      <c r="B578" s="7" t="s">
        <v>364</v>
      </c>
      <c r="C578" s="6" t="s">
        <v>1995</v>
      </c>
      <c r="D578" s="8" t="s">
        <v>1996</v>
      </c>
      <c r="E578" s="6" t="s">
        <v>221</v>
      </c>
      <c r="F578" s="7" t="s">
        <v>216</v>
      </c>
      <c r="G578" s="7" t="s">
        <v>217</v>
      </c>
      <c r="H578" s="4"/>
      <c r="I578" s="9" t="s">
        <v>1997</v>
      </c>
    </row>
    <row r="579" spans="1:9" ht="45">
      <c r="A579" s="6" t="s">
        <v>1998</v>
      </c>
      <c r="B579" s="7" t="s">
        <v>364</v>
      </c>
      <c r="C579" s="6" t="s">
        <v>1995</v>
      </c>
      <c r="D579" s="8" t="s">
        <v>1999</v>
      </c>
      <c r="E579" s="6" t="s">
        <v>535</v>
      </c>
      <c r="F579" s="7" t="s">
        <v>498</v>
      </c>
      <c r="G579" s="7" t="s">
        <v>217</v>
      </c>
      <c r="H579" s="4"/>
      <c r="I579" s="9" t="s">
        <v>2000</v>
      </c>
    </row>
    <row r="580" spans="1:9" ht="60">
      <c r="A580" s="6" t="s">
        <v>2001</v>
      </c>
      <c r="B580" s="7" t="s">
        <v>364</v>
      </c>
      <c r="C580" s="6" t="s">
        <v>1995</v>
      </c>
      <c r="D580" s="8" t="s">
        <v>2002</v>
      </c>
      <c r="E580" s="6" t="s">
        <v>221</v>
      </c>
      <c r="F580" s="7" t="s">
        <v>498</v>
      </c>
      <c r="G580" s="7" t="s">
        <v>217</v>
      </c>
      <c r="H580" s="4"/>
      <c r="I580" s="9" t="s">
        <v>2003</v>
      </c>
    </row>
    <row r="581" spans="1:9" ht="45">
      <c r="A581" s="6" t="s">
        <v>2004</v>
      </c>
      <c r="B581" s="7" t="s">
        <v>364</v>
      </c>
      <c r="C581" s="6" t="s">
        <v>1995</v>
      </c>
      <c r="D581" s="8" t="s">
        <v>2005</v>
      </c>
      <c r="E581" s="6" t="s">
        <v>221</v>
      </c>
      <c r="F581" s="7" t="s">
        <v>498</v>
      </c>
      <c r="G581" s="7" t="s">
        <v>217</v>
      </c>
      <c r="H581" s="4"/>
      <c r="I581" s="9" t="s">
        <v>2006</v>
      </c>
    </row>
    <row r="582" spans="1:9" ht="45">
      <c r="A582" s="6" t="s">
        <v>2007</v>
      </c>
      <c r="B582" s="7" t="s">
        <v>364</v>
      </c>
      <c r="C582" s="6" t="s">
        <v>1995</v>
      </c>
      <c r="D582" s="8" t="s">
        <v>2005</v>
      </c>
      <c r="E582" s="6" t="s">
        <v>221</v>
      </c>
      <c r="F582" s="7" t="s">
        <v>216</v>
      </c>
      <c r="G582" s="7" t="s">
        <v>217</v>
      </c>
      <c r="H582" s="4"/>
      <c r="I582" s="9" t="s">
        <v>2006</v>
      </c>
    </row>
    <row r="583" spans="1:9" ht="45">
      <c r="A583" s="6" t="s">
        <v>2008</v>
      </c>
      <c r="B583" s="7" t="s">
        <v>364</v>
      </c>
      <c r="C583" s="6" t="s">
        <v>1995</v>
      </c>
      <c r="D583" s="8" t="s">
        <v>2009</v>
      </c>
      <c r="E583" s="6" t="s">
        <v>378</v>
      </c>
      <c r="F583" s="7" t="s">
        <v>498</v>
      </c>
      <c r="G583" s="7" t="s">
        <v>217</v>
      </c>
      <c r="H583" s="4"/>
      <c r="I583" s="9" t="s">
        <v>2010</v>
      </c>
    </row>
    <row r="584" spans="1:9" ht="45">
      <c r="A584" s="6" t="s">
        <v>2011</v>
      </c>
      <c r="B584" s="7" t="s">
        <v>364</v>
      </c>
      <c r="C584" s="6" t="s">
        <v>1995</v>
      </c>
      <c r="D584" s="8" t="s">
        <v>2012</v>
      </c>
      <c r="E584" s="6" t="s">
        <v>221</v>
      </c>
      <c r="F584" s="7" t="s">
        <v>498</v>
      </c>
      <c r="G584" s="7" t="s">
        <v>217</v>
      </c>
      <c r="H584" s="4"/>
      <c r="I584" s="9" t="s">
        <v>2013</v>
      </c>
    </row>
    <row r="585" spans="1:9" ht="45">
      <c r="A585" s="6" t="s">
        <v>2014</v>
      </c>
      <c r="B585" s="7" t="s">
        <v>364</v>
      </c>
      <c r="C585" s="6" t="s">
        <v>1995</v>
      </c>
      <c r="D585" s="8" t="s">
        <v>2015</v>
      </c>
      <c r="E585" s="6" t="s">
        <v>221</v>
      </c>
      <c r="F585" s="7" t="s">
        <v>498</v>
      </c>
      <c r="G585" s="7" t="s">
        <v>217</v>
      </c>
      <c r="H585" s="4"/>
      <c r="I585" s="9" t="s">
        <v>2016</v>
      </c>
    </row>
    <row r="586" spans="1:9" ht="45">
      <c r="A586" s="6" t="s">
        <v>2017</v>
      </c>
      <c r="B586" s="7" t="s">
        <v>364</v>
      </c>
      <c r="C586" s="6" t="s">
        <v>1995</v>
      </c>
      <c r="D586" s="8" t="s">
        <v>2018</v>
      </c>
      <c r="E586" s="6" t="s">
        <v>373</v>
      </c>
      <c r="F586" s="7" t="s">
        <v>216</v>
      </c>
      <c r="G586" s="7" t="s">
        <v>217</v>
      </c>
      <c r="H586" s="4"/>
      <c r="I586" s="9" t="s">
        <v>2019</v>
      </c>
    </row>
    <row r="587" spans="1:9" ht="45">
      <c r="A587" s="6" t="s">
        <v>2020</v>
      </c>
      <c r="B587" s="7" t="s">
        <v>364</v>
      </c>
      <c r="C587" s="6" t="s">
        <v>1995</v>
      </c>
      <c r="D587" s="8" t="s">
        <v>2021</v>
      </c>
      <c r="E587" s="6"/>
      <c r="F587" s="7" t="s">
        <v>367</v>
      </c>
      <c r="G587" s="7" t="s">
        <v>368</v>
      </c>
      <c r="H587" s="4"/>
      <c r="I587" s="9" t="s">
        <v>2022</v>
      </c>
    </row>
    <row r="588" spans="1:9" ht="45">
      <c r="A588" s="6" t="s">
        <v>2023</v>
      </c>
      <c r="B588" s="7" t="s">
        <v>364</v>
      </c>
      <c r="C588" s="6" t="s">
        <v>1995</v>
      </c>
      <c r="D588" s="8" t="s">
        <v>2024</v>
      </c>
      <c r="E588" s="6" t="s">
        <v>373</v>
      </c>
      <c r="F588" s="7" t="s">
        <v>2025</v>
      </c>
      <c r="G588" s="7" t="s">
        <v>217</v>
      </c>
      <c r="H588" s="4"/>
      <c r="I588" s="9" t="s">
        <v>2026</v>
      </c>
    </row>
    <row r="589" spans="1:9" ht="45">
      <c r="A589" s="6" t="s">
        <v>2027</v>
      </c>
      <c r="B589" s="7" t="s">
        <v>364</v>
      </c>
      <c r="C589" s="6" t="s">
        <v>1995</v>
      </c>
      <c r="D589" s="8" t="s">
        <v>2028</v>
      </c>
      <c r="E589" s="6"/>
      <c r="F589" s="7" t="s">
        <v>367</v>
      </c>
      <c r="G589" s="7" t="s">
        <v>368</v>
      </c>
      <c r="H589" s="4"/>
      <c r="I589" s="9" t="s">
        <v>2029</v>
      </c>
    </row>
    <row r="590" spans="1:9" ht="45">
      <c r="A590" s="6" t="s">
        <v>2030</v>
      </c>
      <c r="B590" s="7" t="s">
        <v>364</v>
      </c>
      <c r="C590" s="6" t="s">
        <v>1995</v>
      </c>
      <c r="D590" s="8" t="s">
        <v>2031</v>
      </c>
      <c r="E590" s="6" t="s">
        <v>535</v>
      </c>
      <c r="F590" s="7" t="s">
        <v>367</v>
      </c>
      <c r="G590" s="7" t="s">
        <v>217</v>
      </c>
      <c r="H590" s="4"/>
      <c r="I590" s="9" t="s">
        <v>2032</v>
      </c>
    </row>
    <row r="591" spans="1:9" ht="45">
      <c r="A591" s="6" t="s">
        <v>2033</v>
      </c>
      <c r="B591" s="7" t="s">
        <v>364</v>
      </c>
      <c r="C591" s="6" t="s">
        <v>1995</v>
      </c>
      <c r="D591" s="8" t="s">
        <v>2034</v>
      </c>
      <c r="E591" s="6" t="s">
        <v>535</v>
      </c>
      <c r="F591" s="7" t="s">
        <v>367</v>
      </c>
      <c r="G591" s="7" t="s">
        <v>217</v>
      </c>
      <c r="H591" s="4"/>
      <c r="I591" s="9" t="s">
        <v>2035</v>
      </c>
    </row>
    <row r="592" spans="1:9" ht="30">
      <c r="A592" s="6" t="s">
        <v>2036</v>
      </c>
      <c r="B592" s="7" t="s">
        <v>364</v>
      </c>
      <c r="C592" s="6" t="s">
        <v>1995</v>
      </c>
      <c r="D592" s="8" t="s">
        <v>2037</v>
      </c>
      <c r="E592" s="6" t="s">
        <v>756</v>
      </c>
      <c r="F592" s="7" t="s">
        <v>498</v>
      </c>
      <c r="G592" s="7" t="s">
        <v>217</v>
      </c>
      <c r="H592" s="4"/>
      <c r="I592" s="9" t="s">
        <v>2038</v>
      </c>
    </row>
    <row r="593" spans="1:9" ht="45">
      <c r="A593" s="6" t="s">
        <v>2039</v>
      </c>
      <c r="B593" s="7" t="s">
        <v>364</v>
      </c>
      <c r="C593" s="6" t="s">
        <v>1995</v>
      </c>
      <c r="D593" s="8" t="s">
        <v>2040</v>
      </c>
      <c r="E593" s="6" t="s">
        <v>221</v>
      </c>
      <c r="F593" s="7" t="s">
        <v>498</v>
      </c>
      <c r="G593" s="7" t="s">
        <v>217</v>
      </c>
      <c r="H593" s="4"/>
      <c r="I593" s="9" t="s">
        <v>2041</v>
      </c>
    </row>
    <row r="594" spans="1:9" ht="45">
      <c r="A594" s="6" t="s">
        <v>2042</v>
      </c>
      <c r="B594" s="7" t="s">
        <v>364</v>
      </c>
      <c r="C594" s="6" t="s">
        <v>1995</v>
      </c>
      <c r="D594" s="8" t="s">
        <v>2043</v>
      </c>
      <c r="E594" s="6" t="s">
        <v>756</v>
      </c>
      <c r="F594" s="7" t="s">
        <v>498</v>
      </c>
      <c r="G594" s="7" t="s">
        <v>217</v>
      </c>
      <c r="H594" s="4"/>
      <c r="I594" s="9" t="s">
        <v>2044</v>
      </c>
    </row>
    <row r="595" spans="1:9" ht="45">
      <c r="A595" s="6" t="s">
        <v>2045</v>
      </c>
      <c r="B595" s="7" t="s">
        <v>364</v>
      </c>
      <c r="C595" s="6" t="s">
        <v>1995</v>
      </c>
      <c r="D595" s="8" t="s">
        <v>2046</v>
      </c>
      <c r="E595" s="6" t="s">
        <v>221</v>
      </c>
      <c r="F595" s="7" t="s">
        <v>498</v>
      </c>
      <c r="G595" s="7" t="s">
        <v>217</v>
      </c>
      <c r="H595" s="4"/>
      <c r="I595" s="9" t="s">
        <v>2047</v>
      </c>
    </row>
    <row r="596" spans="1:9" ht="45">
      <c r="A596" s="6" t="s">
        <v>2048</v>
      </c>
      <c r="B596" s="7" t="s">
        <v>364</v>
      </c>
      <c r="C596" s="6" t="s">
        <v>1995</v>
      </c>
      <c r="D596" s="8" t="s">
        <v>2049</v>
      </c>
      <c r="E596" s="6" t="s">
        <v>378</v>
      </c>
      <c r="F596" s="7" t="s">
        <v>498</v>
      </c>
      <c r="G596" s="7" t="s">
        <v>217</v>
      </c>
      <c r="H596" s="4"/>
      <c r="I596" s="9" t="s">
        <v>2050</v>
      </c>
    </row>
    <row r="597" spans="1:9" ht="30">
      <c r="A597" s="6" t="s">
        <v>2051</v>
      </c>
      <c r="B597" s="7" t="s">
        <v>364</v>
      </c>
      <c r="C597" s="6" t="s">
        <v>1995</v>
      </c>
      <c r="D597" s="8" t="s">
        <v>2052</v>
      </c>
      <c r="E597" s="6" t="s">
        <v>756</v>
      </c>
      <c r="F597" s="7" t="s">
        <v>498</v>
      </c>
      <c r="G597" s="7" t="s">
        <v>217</v>
      </c>
      <c r="H597" s="4"/>
      <c r="I597" s="9" t="s">
        <v>2053</v>
      </c>
    </row>
    <row r="598" spans="1:9" ht="45">
      <c r="A598" s="6" t="s">
        <v>2054</v>
      </c>
      <c r="B598" s="7" t="s">
        <v>364</v>
      </c>
      <c r="C598" s="6" t="s">
        <v>1995</v>
      </c>
      <c r="D598" s="8" t="s">
        <v>2055</v>
      </c>
      <c r="E598" s="6" t="s">
        <v>221</v>
      </c>
      <c r="F598" s="7" t="s">
        <v>498</v>
      </c>
      <c r="G598" s="7" t="s">
        <v>217</v>
      </c>
      <c r="H598" s="4"/>
      <c r="I598" s="9" t="s">
        <v>2056</v>
      </c>
    </row>
    <row r="599" spans="1:9" ht="45">
      <c r="A599" s="6" t="s">
        <v>2057</v>
      </c>
      <c r="B599" s="7" t="s">
        <v>364</v>
      </c>
      <c r="C599" s="6" t="s">
        <v>1995</v>
      </c>
      <c r="D599" s="8" t="s">
        <v>2058</v>
      </c>
      <c r="E599" s="6" t="s">
        <v>756</v>
      </c>
      <c r="F599" s="7" t="s">
        <v>498</v>
      </c>
      <c r="G599" s="7" t="s">
        <v>217</v>
      </c>
      <c r="H599" s="4"/>
      <c r="I599" s="9" t="s">
        <v>2059</v>
      </c>
    </row>
    <row r="600" spans="1:9" ht="45">
      <c r="A600" s="6" t="s">
        <v>2060</v>
      </c>
      <c r="B600" s="7" t="s">
        <v>364</v>
      </c>
      <c r="C600" s="6" t="s">
        <v>1995</v>
      </c>
      <c r="D600" s="8" t="s">
        <v>2061</v>
      </c>
      <c r="E600" s="6" t="s">
        <v>215</v>
      </c>
      <c r="F600" s="7" t="s">
        <v>216</v>
      </c>
      <c r="G600" s="7" t="s">
        <v>217</v>
      </c>
      <c r="H600" s="4"/>
      <c r="I600" s="9" t="s">
        <v>2062</v>
      </c>
    </row>
    <row r="601" spans="1:9" ht="45">
      <c r="A601" s="6" t="s">
        <v>2063</v>
      </c>
      <c r="B601" s="7" t="s">
        <v>364</v>
      </c>
      <c r="C601" s="6" t="s">
        <v>1995</v>
      </c>
      <c r="D601" s="8" t="s">
        <v>2064</v>
      </c>
      <c r="E601" s="6" t="s">
        <v>221</v>
      </c>
      <c r="F601" s="7" t="s">
        <v>498</v>
      </c>
      <c r="G601" s="7" t="s">
        <v>217</v>
      </c>
      <c r="H601" s="4"/>
      <c r="I601" s="9" t="s">
        <v>2065</v>
      </c>
    </row>
    <row r="602" spans="1:9" ht="45">
      <c r="A602" s="6" t="s">
        <v>2066</v>
      </c>
      <c r="B602" s="7" t="s">
        <v>364</v>
      </c>
      <c r="C602" s="6" t="s">
        <v>1995</v>
      </c>
      <c r="D602" s="8" t="s">
        <v>2067</v>
      </c>
      <c r="E602" s="6" t="s">
        <v>378</v>
      </c>
      <c r="F602" s="7" t="s">
        <v>498</v>
      </c>
      <c r="G602" s="7" t="s">
        <v>217</v>
      </c>
      <c r="H602" s="4"/>
      <c r="I602" s="9" t="s">
        <v>2068</v>
      </c>
    </row>
    <row r="603" spans="1:9" ht="45">
      <c r="A603" s="6" t="s">
        <v>2069</v>
      </c>
      <c r="B603" s="7" t="s">
        <v>364</v>
      </c>
      <c r="C603" s="6" t="s">
        <v>1995</v>
      </c>
      <c r="D603" s="8" t="s">
        <v>2070</v>
      </c>
      <c r="E603" s="6" t="s">
        <v>756</v>
      </c>
      <c r="F603" s="7" t="s">
        <v>498</v>
      </c>
      <c r="G603" s="7" t="s">
        <v>217</v>
      </c>
      <c r="H603" s="4"/>
      <c r="I603" s="9" t="s">
        <v>2071</v>
      </c>
    </row>
    <row r="604" spans="1:9" ht="45">
      <c r="A604" s="6" t="s">
        <v>2072</v>
      </c>
      <c r="B604" s="7" t="s">
        <v>364</v>
      </c>
      <c r="C604" s="6" t="s">
        <v>1995</v>
      </c>
      <c r="D604" s="8" t="s">
        <v>2073</v>
      </c>
      <c r="E604" s="6" t="s">
        <v>221</v>
      </c>
      <c r="F604" s="7" t="s">
        <v>498</v>
      </c>
      <c r="G604" s="7" t="s">
        <v>217</v>
      </c>
      <c r="H604" s="4"/>
      <c r="I604" s="9" t="s">
        <v>2074</v>
      </c>
    </row>
    <row r="605" spans="1:9" ht="45">
      <c r="A605" s="6" t="s">
        <v>2075</v>
      </c>
      <c r="B605" s="7" t="s">
        <v>364</v>
      </c>
      <c r="C605" s="6" t="s">
        <v>1995</v>
      </c>
      <c r="D605" s="8" t="s">
        <v>2076</v>
      </c>
      <c r="E605" s="6" t="s">
        <v>756</v>
      </c>
      <c r="F605" s="7" t="s">
        <v>498</v>
      </c>
      <c r="G605" s="7" t="s">
        <v>217</v>
      </c>
      <c r="H605" s="4"/>
      <c r="I605" s="9" t="s">
        <v>2077</v>
      </c>
    </row>
    <row r="606" spans="1:9" ht="45">
      <c r="A606" s="6" t="s">
        <v>2078</v>
      </c>
      <c r="B606" s="7" t="s">
        <v>364</v>
      </c>
      <c r="C606" s="6" t="s">
        <v>1995</v>
      </c>
      <c r="D606" s="8" t="s">
        <v>2079</v>
      </c>
      <c r="E606" s="6" t="s">
        <v>2080</v>
      </c>
      <c r="F606" s="7" t="s">
        <v>367</v>
      </c>
      <c r="G606" s="7" t="s">
        <v>217</v>
      </c>
      <c r="H606" s="4"/>
      <c r="I606" s="9" t="s">
        <v>2081</v>
      </c>
    </row>
    <row r="607" spans="1:9" ht="45">
      <c r="A607" s="6" t="s">
        <v>2082</v>
      </c>
      <c r="B607" s="7" t="s">
        <v>364</v>
      </c>
      <c r="C607" s="6" t="s">
        <v>1995</v>
      </c>
      <c r="D607" s="8" t="s">
        <v>2079</v>
      </c>
      <c r="E607" s="6" t="s">
        <v>2080</v>
      </c>
      <c r="F607" s="7" t="s">
        <v>367</v>
      </c>
      <c r="G607" s="7" t="s">
        <v>217</v>
      </c>
      <c r="H607" s="4"/>
      <c r="I607" s="9" t="s">
        <v>2081</v>
      </c>
    </row>
    <row r="608" spans="1:9" ht="45">
      <c r="A608" s="6" t="s">
        <v>2083</v>
      </c>
      <c r="B608" s="7" t="s">
        <v>364</v>
      </c>
      <c r="C608" s="6" t="s">
        <v>1995</v>
      </c>
      <c r="D608" s="8" t="s">
        <v>2084</v>
      </c>
      <c r="E608" s="6" t="s">
        <v>2085</v>
      </c>
      <c r="F608" s="7" t="s">
        <v>367</v>
      </c>
      <c r="G608" s="7" t="s">
        <v>217</v>
      </c>
      <c r="H608" s="4"/>
      <c r="I608" s="9" t="s">
        <v>2086</v>
      </c>
    </row>
    <row r="609" spans="1:9" ht="45">
      <c r="A609" s="6" t="s">
        <v>2087</v>
      </c>
      <c r="B609" s="7" t="s">
        <v>364</v>
      </c>
      <c r="C609" s="6" t="s">
        <v>1995</v>
      </c>
      <c r="D609" s="8" t="s">
        <v>2088</v>
      </c>
      <c r="E609" s="6" t="s">
        <v>2080</v>
      </c>
      <c r="F609" s="7" t="s">
        <v>367</v>
      </c>
      <c r="G609" s="7" t="s">
        <v>217</v>
      </c>
      <c r="H609" s="4"/>
      <c r="I609" s="9" t="s">
        <v>2089</v>
      </c>
    </row>
    <row r="610" spans="1:9" ht="45">
      <c r="A610" s="6" t="s">
        <v>2090</v>
      </c>
      <c r="B610" s="7" t="s">
        <v>364</v>
      </c>
      <c r="C610" s="6" t="s">
        <v>1995</v>
      </c>
      <c r="D610" s="8" t="s">
        <v>2091</v>
      </c>
      <c r="E610" s="6" t="s">
        <v>2085</v>
      </c>
      <c r="F610" s="7" t="s">
        <v>367</v>
      </c>
      <c r="G610" s="7" t="s">
        <v>217</v>
      </c>
      <c r="H610" s="4"/>
      <c r="I610" s="9" t="s">
        <v>2092</v>
      </c>
    </row>
    <row r="611" spans="1:9" ht="45">
      <c r="A611" s="6" t="s">
        <v>2093</v>
      </c>
      <c r="B611" s="7" t="s">
        <v>364</v>
      </c>
      <c r="C611" s="6" t="s">
        <v>1995</v>
      </c>
      <c r="D611" s="8" t="s">
        <v>2094</v>
      </c>
      <c r="E611" s="6" t="s">
        <v>2080</v>
      </c>
      <c r="F611" s="7" t="s">
        <v>367</v>
      </c>
      <c r="G611" s="7" t="s">
        <v>217</v>
      </c>
      <c r="H611" s="4"/>
      <c r="I611" s="9" t="s">
        <v>2095</v>
      </c>
    </row>
    <row r="612" spans="1:9" ht="30">
      <c r="A612" s="6" t="s">
        <v>2096</v>
      </c>
      <c r="B612" s="7" t="s">
        <v>364</v>
      </c>
      <c r="C612" s="6" t="s">
        <v>1995</v>
      </c>
      <c r="D612" s="8" t="s">
        <v>2097</v>
      </c>
      <c r="E612" s="6" t="s">
        <v>2085</v>
      </c>
      <c r="F612" s="7" t="s">
        <v>367</v>
      </c>
      <c r="G612" s="7" t="s">
        <v>217</v>
      </c>
      <c r="H612" s="4"/>
      <c r="I612" s="9" t="s">
        <v>2098</v>
      </c>
    </row>
    <row r="613" spans="1:9" ht="45">
      <c r="A613" s="6" t="s">
        <v>2099</v>
      </c>
      <c r="B613" s="7" t="s">
        <v>364</v>
      </c>
      <c r="C613" s="6" t="s">
        <v>1995</v>
      </c>
      <c r="D613" s="8" t="s">
        <v>2100</v>
      </c>
      <c r="E613" s="6" t="s">
        <v>2080</v>
      </c>
      <c r="F613" s="7" t="s">
        <v>367</v>
      </c>
      <c r="G613" s="7" t="s">
        <v>217</v>
      </c>
      <c r="H613" s="4"/>
      <c r="I613" s="9" t="s">
        <v>2101</v>
      </c>
    </row>
    <row r="614" spans="1:9" ht="45">
      <c r="A614" s="6" t="s">
        <v>2102</v>
      </c>
      <c r="B614" s="7" t="s">
        <v>364</v>
      </c>
      <c r="C614" s="6" t="s">
        <v>1995</v>
      </c>
      <c r="D614" s="8" t="s">
        <v>2103</v>
      </c>
      <c r="E614" s="6" t="s">
        <v>2085</v>
      </c>
      <c r="F614" s="7" t="s">
        <v>367</v>
      </c>
      <c r="G614" s="7" t="s">
        <v>217</v>
      </c>
      <c r="H614" s="4"/>
      <c r="I614" s="9" t="s">
        <v>2104</v>
      </c>
    </row>
    <row r="615" spans="1:9" ht="45">
      <c r="A615" s="6" t="s">
        <v>2105</v>
      </c>
      <c r="B615" s="7" t="s">
        <v>364</v>
      </c>
      <c r="C615" s="6" t="s">
        <v>1995</v>
      </c>
      <c r="D615" s="8" t="s">
        <v>2106</v>
      </c>
      <c r="E615" s="6" t="s">
        <v>2080</v>
      </c>
      <c r="F615" s="7" t="s">
        <v>367</v>
      </c>
      <c r="G615" s="7" t="s">
        <v>217</v>
      </c>
      <c r="H615" s="4"/>
      <c r="I615" s="9" t="s">
        <v>2107</v>
      </c>
    </row>
    <row r="616" spans="1:9" ht="45">
      <c r="A616" s="6" t="s">
        <v>2108</v>
      </c>
      <c r="B616" s="7" t="s">
        <v>364</v>
      </c>
      <c r="C616" s="6" t="s">
        <v>1995</v>
      </c>
      <c r="D616" s="8" t="s">
        <v>2109</v>
      </c>
      <c r="E616" s="6" t="s">
        <v>221</v>
      </c>
      <c r="F616" s="7" t="s">
        <v>2025</v>
      </c>
      <c r="G616" s="7" t="s">
        <v>217</v>
      </c>
      <c r="H616" s="4"/>
      <c r="I616" s="9" t="s">
        <v>2110</v>
      </c>
    </row>
    <row r="617" spans="1:9" ht="60">
      <c r="A617" s="6" t="s">
        <v>2111</v>
      </c>
      <c r="B617" s="7" t="s">
        <v>364</v>
      </c>
      <c r="C617" s="6" t="s">
        <v>1995</v>
      </c>
      <c r="D617" s="8" t="s">
        <v>2112</v>
      </c>
      <c r="E617" s="6"/>
      <c r="F617" s="7" t="s">
        <v>367</v>
      </c>
      <c r="G617" s="7" t="s">
        <v>368</v>
      </c>
      <c r="H617" s="4"/>
      <c r="I617" s="9" t="s">
        <v>2113</v>
      </c>
    </row>
    <row r="618" spans="1:9" ht="45">
      <c r="A618" s="6" t="s">
        <v>2114</v>
      </c>
      <c r="B618" s="7" t="s">
        <v>364</v>
      </c>
      <c r="C618" s="6" t="s">
        <v>1995</v>
      </c>
      <c r="D618" s="8" t="s">
        <v>2115</v>
      </c>
      <c r="E618" s="6" t="s">
        <v>215</v>
      </c>
      <c r="F618" s="7" t="s">
        <v>2025</v>
      </c>
      <c r="G618" s="7" t="s">
        <v>217</v>
      </c>
      <c r="H618" s="4"/>
      <c r="I618" s="9" t="s">
        <v>2116</v>
      </c>
    </row>
    <row r="619" spans="1:9" ht="45">
      <c r="A619" s="6" t="s">
        <v>2117</v>
      </c>
      <c r="B619" s="7" t="s">
        <v>364</v>
      </c>
      <c r="C619" s="6" t="s">
        <v>1995</v>
      </c>
      <c r="D619" s="8" t="s">
        <v>2118</v>
      </c>
      <c r="E619" s="6" t="s">
        <v>2085</v>
      </c>
      <c r="F619" s="7" t="s">
        <v>2025</v>
      </c>
      <c r="G619" s="7" t="s">
        <v>217</v>
      </c>
      <c r="H619" s="4"/>
      <c r="I619" s="9" t="s">
        <v>2119</v>
      </c>
    </row>
    <row r="620" spans="1:9" ht="45">
      <c r="A620" s="6" t="s">
        <v>2120</v>
      </c>
      <c r="B620" s="7" t="s">
        <v>364</v>
      </c>
      <c r="C620" s="6" t="s">
        <v>1995</v>
      </c>
      <c r="D620" s="8" t="s">
        <v>2121</v>
      </c>
      <c r="E620" s="6" t="s">
        <v>221</v>
      </c>
      <c r="F620" s="7" t="s">
        <v>498</v>
      </c>
      <c r="G620" s="7" t="s">
        <v>217</v>
      </c>
      <c r="H620" s="4"/>
      <c r="I620" s="9" t="s">
        <v>2122</v>
      </c>
    </row>
    <row r="621" spans="1:9" ht="45">
      <c r="A621" s="6" t="s">
        <v>2123</v>
      </c>
      <c r="B621" s="7" t="s">
        <v>364</v>
      </c>
      <c r="C621" s="6" t="s">
        <v>1995</v>
      </c>
      <c r="D621" s="8" t="s">
        <v>2124</v>
      </c>
      <c r="E621" s="6" t="s">
        <v>373</v>
      </c>
      <c r="F621" s="7" t="s">
        <v>367</v>
      </c>
      <c r="G621" s="7" t="s">
        <v>217</v>
      </c>
      <c r="H621" s="4"/>
      <c r="I621" s="9" t="s">
        <v>2125</v>
      </c>
    </row>
    <row r="622" spans="1:9" ht="45">
      <c r="A622" s="6" t="s">
        <v>2126</v>
      </c>
      <c r="B622" s="7" t="s">
        <v>364</v>
      </c>
      <c r="C622" s="6" t="s">
        <v>1995</v>
      </c>
      <c r="D622" s="8" t="s">
        <v>2127</v>
      </c>
      <c r="E622" s="6" t="s">
        <v>373</v>
      </c>
      <c r="F622" s="7" t="s">
        <v>367</v>
      </c>
      <c r="G622" s="7" t="s">
        <v>217</v>
      </c>
      <c r="H622" s="4"/>
      <c r="I622" s="9" t="s">
        <v>2128</v>
      </c>
    </row>
    <row r="623" spans="1:9" ht="45">
      <c r="A623" s="6" t="s">
        <v>2129</v>
      </c>
      <c r="B623" s="7" t="s">
        <v>364</v>
      </c>
      <c r="C623" s="6" t="s">
        <v>1995</v>
      </c>
      <c r="D623" s="8" t="s">
        <v>2130</v>
      </c>
      <c r="E623" s="6" t="s">
        <v>535</v>
      </c>
      <c r="F623" s="7" t="s">
        <v>367</v>
      </c>
      <c r="G623" s="7" t="s">
        <v>217</v>
      </c>
      <c r="H623" s="4"/>
      <c r="I623" s="9" t="s">
        <v>2131</v>
      </c>
    </row>
    <row r="624" spans="1:9" ht="45">
      <c r="A624" s="6" t="s">
        <v>2132</v>
      </c>
      <c r="B624" s="7" t="s">
        <v>364</v>
      </c>
      <c r="C624" s="6" t="s">
        <v>1995</v>
      </c>
      <c r="D624" s="8" t="s">
        <v>2133</v>
      </c>
      <c r="E624" s="6" t="s">
        <v>985</v>
      </c>
      <c r="F624" s="7" t="s">
        <v>367</v>
      </c>
      <c r="G624" s="7" t="s">
        <v>217</v>
      </c>
      <c r="H624" s="4"/>
      <c r="I624" s="9" t="s">
        <v>2134</v>
      </c>
    </row>
    <row r="625" spans="1:9" ht="45">
      <c r="A625" s="6" t="s">
        <v>2135</v>
      </c>
      <c r="B625" s="7" t="s">
        <v>364</v>
      </c>
      <c r="C625" s="6" t="s">
        <v>1995</v>
      </c>
      <c r="D625" s="8" t="s">
        <v>2136</v>
      </c>
      <c r="E625" s="6" t="s">
        <v>221</v>
      </c>
      <c r="F625" s="7" t="s">
        <v>367</v>
      </c>
      <c r="G625" s="7" t="s">
        <v>217</v>
      </c>
      <c r="H625" s="4"/>
      <c r="I625" s="9" t="s">
        <v>2137</v>
      </c>
    </row>
    <row r="626" spans="1:9" ht="45">
      <c r="A626" s="6" t="s">
        <v>2138</v>
      </c>
      <c r="B626" s="7" t="s">
        <v>364</v>
      </c>
      <c r="C626" s="6" t="s">
        <v>1995</v>
      </c>
      <c r="D626" s="8" t="s">
        <v>2139</v>
      </c>
      <c r="E626" s="6" t="s">
        <v>535</v>
      </c>
      <c r="F626" s="7" t="s">
        <v>367</v>
      </c>
      <c r="G626" s="7" t="s">
        <v>217</v>
      </c>
      <c r="H626" s="4"/>
      <c r="I626" s="9" t="s">
        <v>2140</v>
      </c>
    </row>
    <row r="627" spans="1:9" ht="45">
      <c r="A627" s="6" t="s">
        <v>2141</v>
      </c>
      <c r="B627" s="7" t="s">
        <v>364</v>
      </c>
      <c r="C627" s="6" t="s">
        <v>1995</v>
      </c>
      <c r="D627" s="8" t="s">
        <v>2142</v>
      </c>
      <c r="E627" s="6" t="s">
        <v>221</v>
      </c>
      <c r="F627" s="7" t="s">
        <v>367</v>
      </c>
      <c r="G627" s="7" t="s">
        <v>217</v>
      </c>
      <c r="H627" s="4"/>
      <c r="I627" s="9" t="s">
        <v>2143</v>
      </c>
    </row>
    <row r="628" spans="1:9" ht="45">
      <c r="A628" s="6" t="s">
        <v>2144</v>
      </c>
      <c r="B628" s="7" t="s">
        <v>364</v>
      </c>
      <c r="C628" s="6" t="s">
        <v>1995</v>
      </c>
      <c r="D628" s="8" t="s">
        <v>2145</v>
      </c>
      <c r="E628" s="6" t="s">
        <v>221</v>
      </c>
      <c r="F628" s="7" t="s">
        <v>367</v>
      </c>
      <c r="G628" s="7" t="s">
        <v>217</v>
      </c>
      <c r="H628" s="4"/>
      <c r="I628" s="9" t="s">
        <v>2146</v>
      </c>
    </row>
    <row r="629" spans="1:9" ht="45">
      <c r="A629" s="6" t="s">
        <v>2147</v>
      </c>
      <c r="B629" s="7" t="s">
        <v>364</v>
      </c>
      <c r="C629" s="6" t="s">
        <v>1995</v>
      </c>
      <c r="D629" s="8" t="s">
        <v>2148</v>
      </c>
      <c r="E629" s="6" t="s">
        <v>229</v>
      </c>
      <c r="F629" s="7" t="s">
        <v>367</v>
      </c>
      <c r="G629" s="7" t="s">
        <v>217</v>
      </c>
      <c r="H629" s="4"/>
      <c r="I629" s="9" t="s">
        <v>2149</v>
      </c>
    </row>
    <row r="630" spans="1:9" ht="45">
      <c r="A630" s="6" t="s">
        <v>2150</v>
      </c>
      <c r="B630" s="7" t="s">
        <v>364</v>
      </c>
      <c r="C630" s="6" t="s">
        <v>1995</v>
      </c>
      <c r="D630" s="8" t="s">
        <v>2151</v>
      </c>
      <c r="E630" s="6" t="s">
        <v>535</v>
      </c>
      <c r="F630" s="7" t="s">
        <v>367</v>
      </c>
      <c r="G630" s="7" t="s">
        <v>217</v>
      </c>
      <c r="H630" s="4"/>
      <c r="I630" s="9" t="s">
        <v>2152</v>
      </c>
    </row>
    <row r="631" spans="1:9" ht="45">
      <c r="A631" s="6" t="s">
        <v>2153</v>
      </c>
      <c r="B631" s="7" t="s">
        <v>364</v>
      </c>
      <c r="C631" s="6" t="s">
        <v>1995</v>
      </c>
      <c r="D631" s="8" t="s">
        <v>2154</v>
      </c>
      <c r="E631" s="6" t="s">
        <v>229</v>
      </c>
      <c r="F631" s="7" t="s">
        <v>367</v>
      </c>
      <c r="G631" s="7" t="s">
        <v>217</v>
      </c>
      <c r="H631" s="4"/>
      <c r="I631" s="9" t="s">
        <v>2155</v>
      </c>
    </row>
    <row r="632" spans="1:9" ht="30">
      <c r="A632" s="6" t="s">
        <v>2156</v>
      </c>
      <c r="B632" s="7" t="s">
        <v>364</v>
      </c>
      <c r="C632" s="6" t="s">
        <v>2157</v>
      </c>
      <c r="D632" s="8" t="s">
        <v>2158</v>
      </c>
      <c r="E632" s="6" t="s">
        <v>221</v>
      </c>
      <c r="F632" s="7" t="s">
        <v>367</v>
      </c>
      <c r="G632" s="7" t="s">
        <v>217</v>
      </c>
      <c r="H632" s="4"/>
      <c r="I632" s="9" t="s">
        <v>2159</v>
      </c>
    </row>
    <row r="633" spans="1:9" ht="30">
      <c r="A633" s="6" t="s">
        <v>2160</v>
      </c>
      <c r="B633" s="7" t="s">
        <v>364</v>
      </c>
      <c r="C633" s="6" t="s">
        <v>2157</v>
      </c>
      <c r="D633" s="8" t="s">
        <v>2161</v>
      </c>
      <c r="E633" s="6" t="s">
        <v>535</v>
      </c>
      <c r="F633" s="7" t="s">
        <v>367</v>
      </c>
      <c r="G633" s="7" t="s">
        <v>217</v>
      </c>
      <c r="H633" s="4"/>
      <c r="I633" s="9" t="s">
        <v>2162</v>
      </c>
    </row>
    <row r="634" spans="1:9" ht="45">
      <c r="A634" s="6" t="s">
        <v>2163</v>
      </c>
      <c r="B634" s="7" t="s">
        <v>364</v>
      </c>
      <c r="C634" s="6" t="s">
        <v>2157</v>
      </c>
      <c r="D634" s="8" t="s">
        <v>2164</v>
      </c>
      <c r="E634" s="6" t="s">
        <v>221</v>
      </c>
      <c r="F634" s="7" t="s">
        <v>367</v>
      </c>
      <c r="G634" s="7" t="s">
        <v>217</v>
      </c>
      <c r="H634" s="4"/>
      <c r="I634" s="9" t="s">
        <v>2165</v>
      </c>
    </row>
    <row r="635" spans="1:9" ht="45">
      <c r="A635" s="6" t="s">
        <v>2166</v>
      </c>
      <c r="B635" s="7" t="s">
        <v>364</v>
      </c>
      <c r="C635" s="6" t="s">
        <v>2157</v>
      </c>
      <c r="D635" s="8" t="s">
        <v>2167</v>
      </c>
      <c r="E635" s="6" t="s">
        <v>535</v>
      </c>
      <c r="F635" s="7" t="s">
        <v>367</v>
      </c>
      <c r="G635" s="7" t="s">
        <v>217</v>
      </c>
      <c r="H635" s="4"/>
      <c r="I635" s="9" t="s">
        <v>2168</v>
      </c>
    </row>
    <row r="636" spans="1:9" ht="45">
      <c r="A636" s="6" t="s">
        <v>2169</v>
      </c>
      <c r="B636" s="7" t="s">
        <v>364</v>
      </c>
      <c r="C636" s="6" t="s">
        <v>2157</v>
      </c>
      <c r="D636" s="8" t="s">
        <v>2170</v>
      </c>
      <c r="E636" s="6" t="s">
        <v>215</v>
      </c>
      <c r="F636" s="7" t="s">
        <v>367</v>
      </c>
      <c r="G636" s="7" t="s">
        <v>374</v>
      </c>
      <c r="H636" s="4"/>
      <c r="I636" s="9" t="s">
        <v>2171</v>
      </c>
    </row>
    <row r="637" spans="1:9" ht="45">
      <c r="A637" s="6" t="s">
        <v>2172</v>
      </c>
      <c r="B637" s="7" t="s">
        <v>364</v>
      </c>
      <c r="C637" s="6" t="s">
        <v>2157</v>
      </c>
      <c r="D637" s="8" t="s">
        <v>2173</v>
      </c>
      <c r="E637" s="6" t="s">
        <v>2174</v>
      </c>
      <c r="F637" s="7" t="s">
        <v>367</v>
      </c>
      <c r="G637" s="7" t="s">
        <v>374</v>
      </c>
      <c r="H637" s="4"/>
      <c r="I637" s="9" t="s">
        <v>2175</v>
      </c>
    </row>
    <row r="638" spans="1:9" ht="45">
      <c r="A638" s="6" t="s">
        <v>2176</v>
      </c>
      <c r="B638" s="7" t="s">
        <v>364</v>
      </c>
      <c r="C638" s="6" t="s">
        <v>2157</v>
      </c>
      <c r="D638" s="8" t="s">
        <v>2177</v>
      </c>
      <c r="E638" s="6" t="s">
        <v>221</v>
      </c>
      <c r="F638" s="7" t="s">
        <v>367</v>
      </c>
      <c r="G638" s="7" t="s">
        <v>217</v>
      </c>
      <c r="H638" s="4"/>
      <c r="I638" s="9" t="s">
        <v>2178</v>
      </c>
    </row>
    <row r="639" spans="1:9" ht="45">
      <c r="A639" s="6" t="s">
        <v>2179</v>
      </c>
      <c r="B639" s="7" t="s">
        <v>364</v>
      </c>
      <c r="C639" s="6" t="s">
        <v>2157</v>
      </c>
      <c r="D639" s="8" t="s">
        <v>2180</v>
      </c>
      <c r="E639" s="6" t="s">
        <v>535</v>
      </c>
      <c r="F639" s="7" t="s">
        <v>367</v>
      </c>
      <c r="G639" s="7" t="s">
        <v>217</v>
      </c>
      <c r="H639" s="4"/>
      <c r="I639" s="9" t="s">
        <v>2181</v>
      </c>
    </row>
    <row r="640" spans="1:9" ht="45">
      <c r="A640" s="6" t="s">
        <v>2182</v>
      </c>
      <c r="B640" s="7" t="s">
        <v>364</v>
      </c>
      <c r="C640" s="6" t="s">
        <v>2157</v>
      </c>
      <c r="D640" s="8" t="s">
        <v>2183</v>
      </c>
      <c r="E640" s="6" t="s">
        <v>373</v>
      </c>
      <c r="F640" s="7" t="s">
        <v>216</v>
      </c>
      <c r="G640" s="7" t="s">
        <v>374</v>
      </c>
      <c r="H640" s="4"/>
      <c r="I640" s="9" t="s">
        <v>2184</v>
      </c>
    </row>
    <row r="641" spans="1:9" ht="45">
      <c r="A641" s="6" t="s">
        <v>2185</v>
      </c>
      <c r="B641" s="7" t="s">
        <v>364</v>
      </c>
      <c r="C641" s="6" t="s">
        <v>2157</v>
      </c>
      <c r="D641" s="8" t="s">
        <v>2186</v>
      </c>
      <c r="E641" s="6" t="s">
        <v>229</v>
      </c>
      <c r="F641" s="7" t="s">
        <v>216</v>
      </c>
      <c r="G641" s="7" t="s">
        <v>374</v>
      </c>
      <c r="H641" s="4"/>
      <c r="I641" s="9" t="s">
        <v>2187</v>
      </c>
    </row>
    <row r="642" spans="1:9" ht="45">
      <c r="A642" s="6" t="s">
        <v>2188</v>
      </c>
      <c r="B642" s="7" t="s">
        <v>364</v>
      </c>
      <c r="C642" s="6" t="s">
        <v>2157</v>
      </c>
      <c r="D642" s="8" t="s">
        <v>2189</v>
      </c>
      <c r="E642" s="6" t="s">
        <v>2174</v>
      </c>
      <c r="F642" s="7" t="s">
        <v>367</v>
      </c>
      <c r="G642" s="7" t="s">
        <v>379</v>
      </c>
      <c r="H642" s="4"/>
      <c r="I642" s="9" t="s">
        <v>2190</v>
      </c>
    </row>
    <row r="643" spans="1:9" ht="45">
      <c r="A643" s="6" t="s">
        <v>2191</v>
      </c>
      <c r="B643" s="7" t="s">
        <v>364</v>
      </c>
      <c r="C643" s="6" t="s">
        <v>2157</v>
      </c>
      <c r="D643" s="8" t="s">
        <v>2192</v>
      </c>
      <c r="E643" s="6" t="s">
        <v>221</v>
      </c>
      <c r="F643" s="7" t="s">
        <v>216</v>
      </c>
      <c r="G643" s="7" t="s">
        <v>217</v>
      </c>
      <c r="H643" s="4"/>
      <c r="I643" s="9" t="s">
        <v>2193</v>
      </c>
    </row>
    <row r="644" spans="1:9" ht="45">
      <c r="A644" s="6" t="s">
        <v>2194</v>
      </c>
      <c r="B644" s="7" t="s">
        <v>364</v>
      </c>
      <c r="C644" s="6" t="s">
        <v>2157</v>
      </c>
      <c r="D644" s="8" t="s">
        <v>2195</v>
      </c>
      <c r="E644" s="6" t="s">
        <v>535</v>
      </c>
      <c r="F644" s="7" t="s">
        <v>216</v>
      </c>
      <c r="G644" s="7" t="s">
        <v>217</v>
      </c>
      <c r="H644" s="4"/>
      <c r="I644" s="9" t="s">
        <v>2196</v>
      </c>
    </row>
    <row r="645" spans="1:9" ht="45">
      <c r="A645" s="6" t="s">
        <v>2197</v>
      </c>
      <c r="B645" s="7" t="s">
        <v>364</v>
      </c>
      <c r="C645" s="6" t="s">
        <v>2157</v>
      </c>
      <c r="D645" s="8" t="s">
        <v>2198</v>
      </c>
      <c r="E645" s="6" t="s">
        <v>221</v>
      </c>
      <c r="F645" s="7" t="s">
        <v>367</v>
      </c>
      <c r="G645" s="7" t="s">
        <v>217</v>
      </c>
      <c r="H645" s="4"/>
      <c r="I645" s="9" t="s">
        <v>2199</v>
      </c>
    </row>
    <row r="646" spans="1:9" ht="45">
      <c r="A646" s="6" t="s">
        <v>2200</v>
      </c>
      <c r="B646" s="7" t="s">
        <v>364</v>
      </c>
      <c r="C646" s="6" t="s">
        <v>2157</v>
      </c>
      <c r="D646" s="8" t="s">
        <v>2201</v>
      </c>
      <c r="E646" s="6" t="s">
        <v>535</v>
      </c>
      <c r="F646" s="7" t="s">
        <v>367</v>
      </c>
      <c r="G646" s="7" t="s">
        <v>217</v>
      </c>
      <c r="H646" s="4"/>
      <c r="I646" s="9" t="s">
        <v>2202</v>
      </c>
    </row>
    <row r="647" spans="1:9" ht="45">
      <c r="A647" s="6" t="s">
        <v>2203</v>
      </c>
      <c r="B647" s="7" t="s">
        <v>364</v>
      </c>
      <c r="C647" s="6" t="s">
        <v>2157</v>
      </c>
      <c r="D647" s="8" t="s">
        <v>2204</v>
      </c>
      <c r="E647" s="6" t="s">
        <v>373</v>
      </c>
      <c r="F647" s="7" t="s">
        <v>216</v>
      </c>
      <c r="G647" s="7" t="s">
        <v>374</v>
      </c>
      <c r="H647" s="4"/>
      <c r="I647" s="9" t="s">
        <v>2205</v>
      </c>
    </row>
    <row r="648" spans="1:9" ht="45">
      <c r="A648" s="6" t="s">
        <v>2206</v>
      </c>
      <c r="B648" s="7" t="s">
        <v>364</v>
      </c>
      <c r="C648" s="6" t="s">
        <v>2157</v>
      </c>
      <c r="D648" s="8" t="s">
        <v>2207</v>
      </c>
      <c r="E648" s="6" t="s">
        <v>215</v>
      </c>
      <c r="F648" s="7" t="s">
        <v>367</v>
      </c>
      <c r="G648" s="7" t="s">
        <v>374</v>
      </c>
      <c r="H648" s="4"/>
      <c r="I648" s="9" t="s">
        <v>2208</v>
      </c>
    </row>
    <row r="649" spans="1:9" ht="45">
      <c r="A649" s="6" t="s">
        <v>2209</v>
      </c>
      <c r="B649" s="7" t="s">
        <v>364</v>
      </c>
      <c r="C649" s="6" t="s">
        <v>2157</v>
      </c>
      <c r="D649" s="8" t="s">
        <v>2210</v>
      </c>
      <c r="E649" s="6" t="s">
        <v>2174</v>
      </c>
      <c r="F649" s="7" t="s">
        <v>367</v>
      </c>
      <c r="G649" s="7" t="s">
        <v>374</v>
      </c>
      <c r="H649" s="4"/>
      <c r="I649" s="9" t="s">
        <v>2211</v>
      </c>
    </row>
    <row r="650" spans="1:9" ht="30">
      <c r="A650" s="6" t="s">
        <v>2212</v>
      </c>
      <c r="B650" s="7" t="s">
        <v>364</v>
      </c>
      <c r="C650" s="6" t="s">
        <v>2157</v>
      </c>
      <c r="D650" s="8" t="s">
        <v>2213</v>
      </c>
      <c r="E650" s="6" t="s">
        <v>221</v>
      </c>
      <c r="F650" s="7" t="s">
        <v>367</v>
      </c>
      <c r="G650" s="7" t="s">
        <v>217</v>
      </c>
      <c r="H650" s="4"/>
      <c r="I650" s="9" t="s">
        <v>2214</v>
      </c>
    </row>
    <row r="651" spans="1:9" ht="30">
      <c r="A651" s="6" t="s">
        <v>2215</v>
      </c>
      <c r="B651" s="7" t="s">
        <v>364</v>
      </c>
      <c r="C651" s="6" t="s">
        <v>2157</v>
      </c>
      <c r="D651" s="8" t="s">
        <v>2216</v>
      </c>
      <c r="E651" s="6" t="s">
        <v>535</v>
      </c>
      <c r="F651" s="7" t="s">
        <v>367</v>
      </c>
      <c r="G651" s="7" t="s">
        <v>217</v>
      </c>
      <c r="H651" s="4"/>
      <c r="I651" s="9" t="s">
        <v>2217</v>
      </c>
    </row>
    <row r="652" spans="1:9" ht="45">
      <c r="A652" s="6" t="s">
        <v>2218</v>
      </c>
      <c r="B652" s="7" t="s">
        <v>364</v>
      </c>
      <c r="C652" s="6" t="s">
        <v>2157</v>
      </c>
      <c r="D652" s="8" t="s">
        <v>2219</v>
      </c>
      <c r="E652" s="6" t="s">
        <v>373</v>
      </c>
      <c r="F652" s="7" t="s">
        <v>216</v>
      </c>
      <c r="G652" s="7" t="s">
        <v>374</v>
      </c>
      <c r="H652" s="4"/>
      <c r="I652" s="9" t="s">
        <v>2220</v>
      </c>
    </row>
    <row r="653" spans="1:9" ht="45">
      <c r="A653" s="6" t="s">
        <v>2221</v>
      </c>
      <c r="B653" s="7" t="s">
        <v>364</v>
      </c>
      <c r="C653" s="6" t="s">
        <v>2157</v>
      </c>
      <c r="D653" s="8" t="s">
        <v>2222</v>
      </c>
      <c r="E653" s="6" t="s">
        <v>229</v>
      </c>
      <c r="F653" s="7" t="s">
        <v>216</v>
      </c>
      <c r="G653" s="7" t="s">
        <v>374</v>
      </c>
      <c r="H653" s="4"/>
      <c r="I653" s="9" t="s">
        <v>2223</v>
      </c>
    </row>
    <row r="654" spans="1:9" ht="45">
      <c r="A654" s="6" t="s">
        <v>2224</v>
      </c>
      <c r="B654" s="7" t="s">
        <v>364</v>
      </c>
      <c r="C654" s="6" t="s">
        <v>2157</v>
      </c>
      <c r="D654" s="8" t="s">
        <v>2225</v>
      </c>
      <c r="E654" s="6" t="s">
        <v>2174</v>
      </c>
      <c r="F654" s="7" t="s">
        <v>367</v>
      </c>
      <c r="G654" s="7" t="s">
        <v>379</v>
      </c>
      <c r="H654" s="4"/>
      <c r="I654" s="9" t="s">
        <v>2226</v>
      </c>
    </row>
    <row r="655" spans="1:9" ht="45">
      <c r="A655" s="6" t="s">
        <v>2227</v>
      </c>
      <c r="B655" s="7" t="s">
        <v>364</v>
      </c>
      <c r="C655" s="6" t="s">
        <v>2157</v>
      </c>
      <c r="D655" s="8" t="s">
        <v>2228</v>
      </c>
      <c r="E655" s="6" t="s">
        <v>535</v>
      </c>
      <c r="F655" s="7" t="s">
        <v>216</v>
      </c>
      <c r="G655" s="7" t="s">
        <v>217</v>
      </c>
      <c r="H655" s="4"/>
      <c r="I655" s="9" t="s">
        <v>2229</v>
      </c>
    </row>
    <row r="656" spans="1:9" ht="45">
      <c r="A656" s="6" t="s">
        <v>2230</v>
      </c>
      <c r="B656" s="7" t="s">
        <v>364</v>
      </c>
      <c r="C656" s="6" t="s">
        <v>2157</v>
      </c>
      <c r="D656" s="8" t="s">
        <v>2231</v>
      </c>
      <c r="E656" s="6" t="s">
        <v>221</v>
      </c>
      <c r="F656" s="7" t="s">
        <v>216</v>
      </c>
      <c r="G656" s="7" t="s">
        <v>217</v>
      </c>
      <c r="H656" s="4"/>
      <c r="I656" s="9" t="s">
        <v>2232</v>
      </c>
    </row>
    <row r="657" spans="1:9" ht="45">
      <c r="A657" s="6" t="s">
        <v>2233</v>
      </c>
      <c r="B657" s="7" t="s">
        <v>364</v>
      </c>
      <c r="C657" s="6" t="s">
        <v>2157</v>
      </c>
      <c r="D657" s="8" t="s">
        <v>2234</v>
      </c>
      <c r="E657" s="6" t="s">
        <v>535</v>
      </c>
      <c r="F657" s="7" t="s">
        <v>216</v>
      </c>
      <c r="G657" s="7" t="s">
        <v>217</v>
      </c>
      <c r="H657" s="4"/>
      <c r="I657" s="9" t="s">
        <v>2235</v>
      </c>
    </row>
    <row r="658" spans="1:9" ht="45">
      <c r="A658" s="6" t="s">
        <v>2236</v>
      </c>
      <c r="B658" s="7" t="s">
        <v>364</v>
      </c>
      <c r="C658" s="6" t="s">
        <v>2157</v>
      </c>
      <c r="D658" s="8" t="s">
        <v>2237</v>
      </c>
      <c r="E658" s="6" t="s">
        <v>221</v>
      </c>
      <c r="F658" s="7" t="s">
        <v>367</v>
      </c>
      <c r="G658" s="7" t="s">
        <v>217</v>
      </c>
      <c r="H658" s="4"/>
      <c r="I658" s="9" t="s">
        <v>2238</v>
      </c>
    </row>
    <row r="659" spans="1:9" ht="45">
      <c r="A659" s="6" t="s">
        <v>2239</v>
      </c>
      <c r="B659" s="7" t="s">
        <v>364</v>
      </c>
      <c r="C659" s="6" t="s">
        <v>2157</v>
      </c>
      <c r="D659" s="8" t="s">
        <v>2240</v>
      </c>
      <c r="E659" s="6" t="s">
        <v>535</v>
      </c>
      <c r="F659" s="7" t="s">
        <v>367</v>
      </c>
      <c r="G659" s="7" t="s">
        <v>217</v>
      </c>
      <c r="H659" s="4"/>
      <c r="I659" s="9" t="s">
        <v>2241</v>
      </c>
    </row>
    <row r="660" spans="1:9" ht="45">
      <c r="A660" s="6" t="s">
        <v>2242</v>
      </c>
      <c r="B660" s="7" t="s">
        <v>364</v>
      </c>
      <c r="C660" s="6" t="s">
        <v>2157</v>
      </c>
      <c r="D660" s="8" t="s">
        <v>2243</v>
      </c>
      <c r="E660" s="6" t="s">
        <v>215</v>
      </c>
      <c r="F660" s="7" t="s">
        <v>216</v>
      </c>
      <c r="G660" s="7" t="s">
        <v>374</v>
      </c>
      <c r="H660" s="4"/>
      <c r="I660" s="9" t="s">
        <v>2244</v>
      </c>
    </row>
    <row r="661" spans="1:9" ht="45">
      <c r="A661" s="6" t="s">
        <v>2245</v>
      </c>
      <c r="B661" s="7" t="s">
        <v>364</v>
      </c>
      <c r="C661" s="6" t="s">
        <v>2157</v>
      </c>
      <c r="D661" s="8" t="s">
        <v>2246</v>
      </c>
      <c r="E661" s="6" t="s">
        <v>2174</v>
      </c>
      <c r="F661" s="7" t="s">
        <v>216</v>
      </c>
      <c r="G661" s="7" t="s">
        <v>374</v>
      </c>
      <c r="H661" s="4"/>
      <c r="I661" s="9" t="s">
        <v>2247</v>
      </c>
    </row>
    <row r="662" spans="1:9" ht="45">
      <c r="A662" s="6" t="s">
        <v>2248</v>
      </c>
      <c r="B662" s="7" t="s">
        <v>364</v>
      </c>
      <c r="C662" s="6" t="s">
        <v>2157</v>
      </c>
      <c r="D662" s="8" t="s">
        <v>2249</v>
      </c>
      <c r="E662" s="6" t="s">
        <v>221</v>
      </c>
      <c r="F662" s="7" t="s">
        <v>216</v>
      </c>
      <c r="G662" s="7" t="s">
        <v>217</v>
      </c>
      <c r="H662" s="4"/>
      <c r="I662" s="9" t="s">
        <v>2250</v>
      </c>
    </row>
    <row r="663" spans="1:9" ht="45">
      <c r="A663" s="6" t="s">
        <v>2251</v>
      </c>
      <c r="B663" s="7" t="s">
        <v>364</v>
      </c>
      <c r="C663" s="6" t="s">
        <v>2157</v>
      </c>
      <c r="D663" s="8" t="s">
        <v>2252</v>
      </c>
      <c r="E663" s="6" t="s">
        <v>535</v>
      </c>
      <c r="F663" s="7" t="s">
        <v>216</v>
      </c>
      <c r="G663" s="7" t="s">
        <v>217</v>
      </c>
      <c r="H663" s="4"/>
      <c r="I663" s="9" t="s">
        <v>2253</v>
      </c>
    </row>
    <row r="664" spans="1:9" ht="45">
      <c r="A664" s="6" t="s">
        <v>2254</v>
      </c>
      <c r="B664" s="7" t="s">
        <v>364</v>
      </c>
      <c r="C664" s="6" t="s">
        <v>2157</v>
      </c>
      <c r="D664" s="8" t="s">
        <v>2255</v>
      </c>
      <c r="E664" s="6" t="s">
        <v>373</v>
      </c>
      <c r="F664" s="7" t="s">
        <v>216</v>
      </c>
      <c r="G664" s="7" t="s">
        <v>374</v>
      </c>
      <c r="H664" s="4"/>
      <c r="I664" s="9" t="s">
        <v>2256</v>
      </c>
    </row>
    <row r="665" spans="1:9" ht="45">
      <c r="A665" s="6" t="s">
        <v>2257</v>
      </c>
      <c r="B665" s="7" t="s">
        <v>364</v>
      </c>
      <c r="C665" s="6" t="s">
        <v>2157</v>
      </c>
      <c r="D665" s="8" t="s">
        <v>2258</v>
      </c>
      <c r="E665" s="6" t="s">
        <v>229</v>
      </c>
      <c r="F665" s="7" t="s">
        <v>216</v>
      </c>
      <c r="G665" s="7" t="s">
        <v>374</v>
      </c>
      <c r="H665" s="4"/>
      <c r="I665" s="9" t="s">
        <v>2259</v>
      </c>
    </row>
    <row r="666" spans="1:9" ht="45">
      <c r="A666" s="6" t="s">
        <v>2260</v>
      </c>
      <c r="B666" s="7" t="s">
        <v>364</v>
      </c>
      <c r="C666" s="6" t="s">
        <v>2157</v>
      </c>
      <c r="D666" s="8" t="s">
        <v>2261</v>
      </c>
      <c r="E666" s="6" t="s">
        <v>2174</v>
      </c>
      <c r="F666" s="7" t="s">
        <v>216</v>
      </c>
      <c r="G666" s="7" t="s">
        <v>379</v>
      </c>
      <c r="H666" s="4"/>
      <c r="I666" s="9" t="s">
        <v>2262</v>
      </c>
    </row>
    <row r="667" spans="1:9" ht="30">
      <c r="A667" s="6" t="s">
        <v>2263</v>
      </c>
      <c r="B667" s="7" t="s">
        <v>364</v>
      </c>
      <c r="C667" s="6" t="s">
        <v>2157</v>
      </c>
      <c r="D667" s="8" t="s">
        <v>2264</v>
      </c>
      <c r="E667" s="6" t="s">
        <v>221</v>
      </c>
      <c r="F667" s="7" t="s">
        <v>367</v>
      </c>
      <c r="G667" s="7" t="s">
        <v>217</v>
      </c>
      <c r="H667" s="4"/>
      <c r="I667" s="9" t="s">
        <v>2265</v>
      </c>
    </row>
    <row r="668" spans="1:9" ht="30">
      <c r="A668" s="6" t="s">
        <v>2266</v>
      </c>
      <c r="B668" s="7" t="s">
        <v>364</v>
      </c>
      <c r="C668" s="6" t="s">
        <v>2157</v>
      </c>
      <c r="D668" s="8" t="s">
        <v>2267</v>
      </c>
      <c r="E668" s="6" t="s">
        <v>535</v>
      </c>
      <c r="F668" s="7" t="s">
        <v>367</v>
      </c>
      <c r="G668" s="7" t="s">
        <v>217</v>
      </c>
      <c r="H668" s="4"/>
      <c r="I668" s="9" t="s">
        <v>2268</v>
      </c>
    </row>
    <row r="669" spans="1:9" ht="45">
      <c r="A669" s="6" t="s">
        <v>2269</v>
      </c>
      <c r="B669" s="7" t="s">
        <v>364</v>
      </c>
      <c r="C669" s="6" t="s">
        <v>2157</v>
      </c>
      <c r="D669" s="8" t="s">
        <v>2270</v>
      </c>
      <c r="E669" s="6" t="s">
        <v>373</v>
      </c>
      <c r="F669" s="7" t="s">
        <v>216</v>
      </c>
      <c r="G669" s="7" t="s">
        <v>374</v>
      </c>
      <c r="H669" s="4"/>
      <c r="I669" s="9" t="s">
        <v>2271</v>
      </c>
    </row>
    <row r="670" spans="1:9" ht="30">
      <c r="A670" s="6" t="s">
        <v>2272</v>
      </c>
      <c r="B670" s="7" t="s">
        <v>364</v>
      </c>
      <c r="C670" s="6" t="s">
        <v>2157</v>
      </c>
      <c r="D670" s="8" t="s">
        <v>2273</v>
      </c>
      <c r="E670" s="6" t="s">
        <v>221</v>
      </c>
      <c r="F670" s="7" t="s">
        <v>216</v>
      </c>
      <c r="G670" s="7" t="s">
        <v>217</v>
      </c>
      <c r="H670" s="4"/>
      <c r="I670" s="9" t="s">
        <v>2274</v>
      </c>
    </row>
    <row r="671" spans="1:9" ht="30">
      <c r="A671" s="6" t="s">
        <v>2275</v>
      </c>
      <c r="B671" s="7" t="s">
        <v>364</v>
      </c>
      <c r="C671" s="6" t="s">
        <v>2157</v>
      </c>
      <c r="D671" s="8" t="s">
        <v>2276</v>
      </c>
      <c r="E671" s="6" t="s">
        <v>535</v>
      </c>
      <c r="F671" s="7" t="s">
        <v>216</v>
      </c>
      <c r="G671" s="7" t="s">
        <v>217</v>
      </c>
      <c r="H671" s="4"/>
      <c r="I671" s="9" t="s">
        <v>2277</v>
      </c>
    </row>
    <row r="672" spans="1:9" ht="45">
      <c r="A672" s="6" t="s">
        <v>2278</v>
      </c>
      <c r="B672" s="7" t="s">
        <v>364</v>
      </c>
      <c r="C672" s="6" t="s">
        <v>2157</v>
      </c>
      <c r="D672" s="8" t="s">
        <v>2279</v>
      </c>
      <c r="E672" s="6" t="s">
        <v>221</v>
      </c>
      <c r="F672" s="7" t="s">
        <v>216</v>
      </c>
      <c r="G672" s="7" t="s">
        <v>217</v>
      </c>
      <c r="H672" s="4"/>
      <c r="I672" s="9" t="s">
        <v>2280</v>
      </c>
    </row>
    <row r="673" spans="1:9" ht="45">
      <c r="A673" s="6" t="s">
        <v>2281</v>
      </c>
      <c r="B673" s="7" t="s">
        <v>364</v>
      </c>
      <c r="C673" s="6" t="s">
        <v>2157</v>
      </c>
      <c r="D673" s="8" t="s">
        <v>2282</v>
      </c>
      <c r="E673" s="6" t="s">
        <v>535</v>
      </c>
      <c r="F673" s="7" t="s">
        <v>216</v>
      </c>
      <c r="G673" s="7" t="s">
        <v>217</v>
      </c>
      <c r="H673" s="4"/>
      <c r="I673" s="9" t="s">
        <v>2283</v>
      </c>
    </row>
    <row r="674" spans="1:9" ht="45">
      <c r="A674" s="6" t="s">
        <v>2284</v>
      </c>
      <c r="B674" s="7" t="s">
        <v>364</v>
      </c>
      <c r="C674" s="6" t="s">
        <v>2157</v>
      </c>
      <c r="D674" s="8" t="s">
        <v>2285</v>
      </c>
      <c r="E674" s="6" t="s">
        <v>221</v>
      </c>
      <c r="F674" s="7" t="s">
        <v>216</v>
      </c>
      <c r="G674" s="7" t="s">
        <v>217</v>
      </c>
      <c r="H674" s="4"/>
      <c r="I674" s="9" t="s">
        <v>2286</v>
      </c>
    </row>
    <row r="675" spans="1:9" ht="45">
      <c r="A675" s="6" t="s">
        <v>2287</v>
      </c>
      <c r="B675" s="7" t="s">
        <v>364</v>
      </c>
      <c r="C675" s="6" t="s">
        <v>2157</v>
      </c>
      <c r="D675" s="8" t="s">
        <v>2288</v>
      </c>
      <c r="E675" s="6" t="s">
        <v>535</v>
      </c>
      <c r="F675" s="7" t="s">
        <v>216</v>
      </c>
      <c r="G675" s="7" t="s">
        <v>217</v>
      </c>
      <c r="H675" s="4"/>
      <c r="I675" s="9" t="s">
        <v>2289</v>
      </c>
    </row>
    <row r="676" spans="1:9" ht="45">
      <c r="A676" s="6" t="s">
        <v>2290</v>
      </c>
      <c r="B676" s="7" t="s">
        <v>364</v>
      </c>
      <c r="C676" s="6" t="s">
        <v>2157</v>
      </c>
      <c r="D676" s="8" t="s">
        <v>2291</v>
      </c>
      <c r="E676" s="6" t="s">
        <v>373</v>
      </c>
      <c r="F676" s="7" t="s">
        <v>216</v>
      </c>
      <c r="G676" s="7" t="s">
        <v>374</v>
      </c>
      <c r="H676" s="4"/>
      <c r="I676" s="9" t="s">
        <v>2292</v>
      </c>
    </row>
    <row r="677" spans="1:9" ht="45">
      <c r="A677" s="6" t="s">
        <v>2293</v>
      </c>
      <c r="B677" s="7" t="s">
        <v>364</v>
      </c>
      <c r="C677" s="6" t="s">
        <v>2157</v>
      </c>
      <c r="D677" s="8" t="s">
        <v>2294</v>
      </c>
      <c r="E677" s="6" t="s">
        <v>229</v>
      </c>
      <c r="F677" s="7" t="s">
        <v>216</v>
      </c>
      <c r="G677" s="7" t="s">
        <v>374</v>
      </c>
      <c r="H677" s="4"/>
      <c r="I677" s="9" t="s">
        <v>2295</v>
      </c>
    </row>
    <row r="678" spans="1:9" ht="45">
      <c r="A678" s="6" t="s">
        <v>2296</v>
      </c>
      <c r="B678" s="7" t="s">
        <v>364</v>
      </c>
      <c r="C678" s="6" t="s">
        <v>2157</v>
      </c>
      <c r="D678" s="8" t="s">
        <v>2297</v>
      </c>
      <c r="E678" s="6" t="s">
        <v>221</v>
      </c>
      <c r="F678" s="7" t="s">
        <v>216</v>
      </c>
      <c r="G678" s="7" t="s">
        <v>217</v>
      </c>
      <c r="H678" s="4"/>
      <c r="I678" s="9" t="s">
        <v>2298</v>
      </c>
    </row>
    <row r="679" spans="1:9" ht="45">
      <c r="A679" s="6" t="s">
        <v>2299</v>
      </c>
      <c r="B679" s="7" t="s">
        <v>364</v>
      </c>
      <c r="C679" s="6" t="s">
        <v>2157</v>
      </c>
      <c r="D679" s="8" t="s">
        <v>2300</v>
      </c>
      <c r="E679" s="6" t="s">
        <v>535</v>
      </c>
      <c r="F679" s="7" t="s">
        <v>216</v>
      </c>
      <c r="G679" s="7" t="s">
        <v>217</v>
      </c>
      <c r="H679" s="4"/>
      <c r="I679" s="9" t="s">
        <v>2301</v>
      </c>
    </row>
    <row r="680" spans="1:9" ht="45">
      <c r="A680" s="6" t="s">
        <v>2302</v>
      </c>
      <c r="B680" s="7" t="s">
        <v>364</v>
      </c>
      <c r="C680" s="6" t="s">
        <v>2157</v>
      </c>
      <c r="D680" s="8" t="s">
        <v>2303</v>
      </c>
      <c r="E680" s="6" t="s">
        <v>221</v>
      </c>
      <c r="F680" s="7" t="s">
        <v>216</v>
      </c>
      <c r="G680" s="7" t="s">
        <v>217</v>
      </c>
      <c r="H680" s="4"/>
      <c r="I680" s="9" t="s">
        <v>2304</v>
      </c>
    </row>
    <row r="681" spans="1:9" ht="45">
      <c r="A681" s="6" t="s">
        <v>2305</v>
      </c>
      <c r="B681" s="7" t="s">
        <v>364</v>
      </c>
      <c r="C681" s="6" t="s">
        <v>2157</v>
      </c>
      <c r="D681" s="8" t="s">
        <v>2306</v>
      </c>
      <c r="E681" s="6" t="s">
        <v>535</v>
      </c>
      <c r="F681" s="7" t="s">
        <v>216</v>
      </c>
      <c r="G681" s="7" t="s">
        <v>217</v>
      </c>
      <c r="H681" s="4"/>
      <c r="I681" s="9" t="s">
        <v>2307</v>
      </c>
    </row>
    <row r="682" spans="1:9" ht="30">
      <c r="A682" s="6" t="s">
        <v>2308</v>
      </c>
      <c r="B682" s="7" t="s">
        <v>364</v>
      </c>
      <c r="C682" s="6" t="s">
        <v>2157</v>
      </c>
      <c r="D682" s="8" t="s">
        <v>2309</v>
      </c>
      <c r="E682" s="6" t="s">
        <v>221</v>
      </c>
      <c r="F682" s="7" t="s">
        <v>367</v>
      </c>
      <c r="G682" s="7" t="s">
        <v>217</v>
      </c>
      <c r="H682" s="4"/>
      <c r="I682" s="9" t="s">
        <v>2310</v>
      </c>
    </row>
    <row r="683" spans="1:9" ht="30">
      <c r="A683" s="6" t="s">
        <v>2311</v>
      </c>
      <c r="B683" s="7" t="s">
        <v>364</v>
      </c>
      <c r="C683" s="6" t="s">
        <v>2157</v>
      </c>
      <c r="D683" s="8" t="s">
        <v>2312</v>
      </c>
      <c r="E683" s="6" t="s">
        <v>535</v>
      </c>
      <c r="F683" s="7" t="s">
        <v>367</v>
      </c>
      <c r="G683" s="7" t="s">
        <v>217</v>
      </c>
      <c r="H683" s="4"/>
      <c r="I683" s="9" t="s">
        <v>2313</v>
      </c>
    </row>
    <row r="684" spans="1:9" ht="30">
      <c r="A684" s="6" t="s">
        <v>2314</v>
      </c>
      <c r="B684" s="7" t="s">
        <v>364</v>
      </c>
      <c r="C684" s="6" t="s">
        <v>2157</v>
      </c>
      <c r="D684" s="8" t="s">
        <v>2315</v>
      </c>
      <c r="E684" s="6" t="s">
        <v>221</v>
      </c>
      <c r="F684" s="7" t="s">
        <v>367</v>
      </c>
      <c r="G684" s="7" t="s">
        <v>217</v>
      </c>
      <c r="H684" s="4"/>
      <c r="I684" s="9" t="s">
        <v>2316</v>
      </c>
    </row>
    <row r="685" spans="1:9" ht="30">
      <c r="A685" s="6" t="s">
        <v>2317</v>
      </c>
      <c r="B685" s="7" t="s">
        <v>364</v>
      </c>
      <c r="C685" s="6" t="s">
        <v>2157</v>
      </c>
      <c r="D685" s="8" t="s">
        <v>2318</v>
      </c>
      <c r="E685" s="6" t="s">
        <v>535</v>
      </c>
      <c r="F685" s="7" t="s">
        <v>367</v>
      </c>
      <c r="G685" s="7" t="s">
        <v>217</v>
      </c>
      <c r="H685" s="4"/>
      <c r="I685" s="9" t="s">
        <v>2319</v>
      </c>
    </row>
    <row r="686" spans="1:9" ht="45">
      <c r="A686" s="6" t="s">
        <v>2320</v>
      </c>
      <c r="B686" s="7" t="s">
        <v>364</v>
      </c>
      <c r="C686" s="6" t="s">
        <v>2157</v>
      </c>
      <c r="D686" s="8" t="s">
        <v>2321</v>
      </c>
      <c r="E686" s="6" t="s">
        <v>535</v>
      </c>
      <c r="F686" s="7" t="s">
        <v>216</v>
      </c>
      <c r="G686" s="7" t="s">
        <v>217</v>
      </c>
      <c r="H686" s="4"/>
      <c r="I686" s="9" t="s">
        <v>2322</v>
      </c>
    </row>
    <row r="687" spans="1:9" ht="30">
      <c r="A687" s="6" t="s">
        <v>2323</v>
      </c>
      <c r="B687" s="7" t="s">
        <v>364</v>
      </c>
      <c r="C687" s="6" t="s">
        <v>2157</v>
      </c>
      <c r="D687" s="8" t="s">
        <v>2324</v>
      </c>
      <c r="E687" s="6" t="s">
        <v>221</v>
      </c>
      <c r="F687" s="7" t="s">
        <v>367</v>
      </c>
      <c r="G687" s="7" t="s">
        <v>217</v>
      </c>
      <c r="H687" s="4"/>
      <c r="I687" s="9" t="s">
        <v>2325</v>
      </c>
    </row>
    <row r="688" spans="1:9" ht="30">
      <c r="A688" s="6" t="s">
        <v>2326</v>
      </c>
      <c r="B688" s="7" t="s">
        <v>364</v>
      </c>
      <c r="C688" s="6" t="s">
        <v>2157</v>
      </c>
      <c r="D688" s="8" t="s">
        <v>2327</v>
      </c>
      <c r="E688" s="6" t="s">
        <v>535</v>
      </c>
      <c r="F688" s="7" t="s">
        <v>367</v>
      </c>
      <c r="G688" s="7" t="s">
        <v>217</v>
      </c>
      <c r="H688" s="4"/>
      <c r="I688" s="9" t="s">
        <v>2328</v>
      </c>
    </row>
    <row r="689" spans="1:9" ht="60">
      <c r="A689" s="6" t="s">
        <v>2329</v>
      </c>
      <c r="B689" s="7" t="s">
        <v>364</v>
      </c>
      <c r="C689" s="6" t="s">
        <v>2157</v>
      </c>
      <c r="D689" s="8" t="s">
        <v>2330</v>
      </c>
      <c r="E689" s="6" t="s">
        <v>215</v>
      </c>
      <c r="F689" s="7" t="s">
        <v>216</v>
      </c>
      <c r="G689" s="7" t="s">
        <v>374</v>
      </c>
      <c r="H689" s="4"/>
      <c r="I689" s="9" t="s">
        <v>2331</v>
      </c>
    </row>
    <row r="690" spans="1:9" ht="60">
      <c r="A690" s="6" t="s">
        <v>2332</v>
      </c>
      <c r="B690" s="7" t="s">
        <v>364</v>
      </c>
      <c r="C690" s="6" t="s">
        <v>2157</v>
      </c>
      <c r="D690" s="8" t="s">
        <v>2333</v>
      </c>
      <c r="E690" s="6" t="s">
        <v>2174</v>
      </c>
      <c r="F690" s="7" t="s">
        <v>216</v>
      </c>
      <c r="G690" s="7" t="s">
        <v>374</v>
      </c>
      <c r="H690" s="4"/>
      <c r="I690" s="9" t="s">
        <v>2334</v>
      </c>
    </row>
    <row r="691" spans="1:9" ht="45">
      <c r="A691" s="6" t="s">
        <v>2335</v>
      </c>
      <c r="B691" s="7" t="s">
        <v>364</v>
      </c>
      <c r="C691" s="6" t="s">
        <v>2157</v>
      </c>
      <c r="D691" s="8" t="s">
        <v>2336</v>
      </c>
      <c r="E691" s="6" t="s">
        <v>221</v>
      </c>
      <c r="F691" s="7" t="s">
        <v>367</v>
      </c>
      <c r="G691" s="7" t="s">
        <v>217</v>
      </c>
      <c r="H691" s="4"/>
      <c r="I691" s="9" t="s">
        <v>2337</v>
      </c>
    </row>
    <row r="692" spans="1:9" ht="45">
      <c r="A692" s="6" t="s">
        <v>2338</v>
      </c>
      <c r="B692" s="7" t="s">
        <v>364</v>
      </c>
      <c r="C692" s="6" t="s">
        <v>2157</v>
      </c>
      <c r="D692" s="8" t="s">
        <v>2339</v>
      </c>
      <c r="E692" s="6" t="s">
        <v>535</v>
      </c>
      <c r="F692" s="7" t="s">
        <v>367</v>
      </c>
      <c r="G692" s="7" t="s">
        <v>217</v>
      </c>
      <c r="H692" s="4"/>
      <c r="I692" s="9" t="s">
        <v>2340</v>
      </c>
    </row>
    <row r="693" spans="1:9" ht="60">
      <c r="A693" s="6" t="s">
        <v>2341</v>
      </c>
      <c r="B693" s="7" t="s">
        <v>364</v>
      </c>
      <c r="C693" s="6" t="s">
        <v>2157</v>
      </c>
      <c r="D693" s="8" t="s">
        <v>2342</v>
      </c>
      <c r="E693" s="6" t="s">
        <v>373</v>
      </c>
      <c r="F693" s="7" t="s">
        <v>216</v>
      </c>
      <c r="G693" s="7" t="s">
        <v>374</v>
      </c>
      <c r="H693" s="4"/>
      <c r="I693" s="9" t="s">
        <v>2343</v>
      </c>
    </row>
    <row r="694" spans="1:9" ht="45">
      <c r="A694" s="6" t="s">
        <v>2344</v>
      </c>
      <c r="B694" s="7" t="s">
        <v>364</v>
      </c>
      <c r="C694" s="6" t="s">
        <v>2157</v>
      </c>
      <c r="D694" s="8" t="s">
        <v>2345</v>
      </c>
      <c r="E694" s="6" t="s">
        <v>229</v>
      </c>
      <c r="F694" s="7" t="s">
        <v>216</v>
      </c>
      <c r="G694" s="7" t="s">
        <v>374</v>
      </c>
      <c r="H694" s="4"/>
      <c r="I694" s="9" t="s">
        <v>2346</v>
      </c>
    </row>
    <row r="695" spans="1:9" ht="60">
      <c r="A695" s="6" t="s">
        <v>2347</v>
      </c>
      <c r="B695" s="7" t="s">
        <v>364</v>
      </c>
      <c r="C695" s="6" t="s">
        <v>2157</v>
      </c>
      <c r="D695" s="8" t="s">
        <v>2348</v>
      </c>
      <c r="E695" s="6" t="s">
        <v>229</v>
      </c>
      <c r="F695" s="7" t="s">
        <v>216</v>
      </c>
      <c r="G695" s="7" t="s">
        <v>374</v>
      </c>
      <c r="H695" s="4"/>
      <c r="I695" s="9" t="s">
        <v>2349</v>
      </c>
    </row>
    <row r="696" spans="1:9" ht="60">
      <c r="A696" s="6" t="s">
        <v>2350</v>
      </c>
      <c r="B696" s="7" t="s">
        <v>364</v>
      </c>
      <c r="C696" s="6" t="s">
        <v>2157</v>
      </c>
      <c r="D696" s="8" t="s">
        <v>2351</v>
      </c>
      <c r="E696" s="6" t="s">
        <v>2174</v>
      </c>
      <c r="F696" s="7" t="s">
        <v>216</v>
      </c>
      <c r="G696" s="7" t="s">
        <v>379</v>
      </c>
      <c r="H696" s="4"/>
      <c r="I696" s="9" t="s">
        <v>2352</v>
      </c>
    </row>
    <row r="697" spans="1:9" ht="45">
      <c r="A697" s="6" t="s">
        <v>2353</v>
      </c>
      <c r="B697" s="7" t="s">
        <v>364</v>
      </c>
      <c r="C697" s="6" t="s">
        <v>2157</v>
      </c>
      <c r="D697" s="8" t="s">
        <v>2354</v>
      </c>
      <c r="E697" s="6" t="s">
        <v>535</v>
      </c>
      <c r="F697" s="7" t="s">
        <v>498</v>
      </c>
      <c r="G697" s="7" t="s">
        <v>217</v>
      </c>
      <c r="H697" s="4"/>
      <c r="I697" s="9" t="s">
        <v>2355</v>
      </c>
    </row>
    <row r="698" spans="1:9" ht="45">
      <c r="A698" s="6" t="s">
        <v>2356</v>
      </c>
      <c r="B698" s="7" t="s">
        <v>364</v>
      </c>
      <c r="C698" s="6" t="s">
        <v>2157</v>
      </c>
      <c r="D698" s="8" t="s">
        <v>2357</v>
      </c>
      <c r="E698" s="6" t="s">
        <v>221</v>
      </c>
      <c r="F698" s="7" t="s">
        <v>216</v>
      </c>
      <c r="G698" s="7" t="s">
        <v>217</v>
      </c>
      <c r="H698" s="4"/>
      <c r="I698" s="9" t="s">
        <v>2358</v>
      </c>
    </row>
    <row r="699" spans="1:9" ht="45">
      <c r="A699" s="6" t="s">
        <v>2359</v>
      </c>
      <c r="B699" s="7" t="s">
        <v>364</v>
      </c>
      <c r="C699" s="6" t="s">
        <v>2157</v>
      </c>
      <c r="D699" s="8" t="s">
        <v>2360</v>
      </c>
      <c r="E699" s="6" t="s">
        <v>535</v>
      </c>
      <c r="F699" s="7" t="s">
        <v>216</v>
      </c>
      <c r="G699" s="7" t="s">
        <v>217</v>
      </c>
      <c r="H699" s="4"/>
      <c r="I699" s="9" t="s">
        <v>2361</v>
      </c>
    </row>
    <row r="700" spans="1:9" ht="45">
      <c r="A700" s="6" t="s">
        <v>2362</v>
      </c>
      <c r="B700" s="7" t="s">
        <v>364</v>
      </c>
      <c r="C700" s="6" t="s">
        <v>2157</v>
      </c>
      <c r="D700" s="8" t="s">
        <v>2363</v>
      </c>
      <c r="E700" s="6" t="s">
        <v>221</v>
      </c>
      <c r="F700" s="7" t="s">
        <v>367</v>
      </c>
      <c r="G700" s="7" t="s">
        <v>217</v>
      </c>
      <c r="H700" s="4"/>
      <c r="I700" s="9" t="s">
        <v>2364</v>
      </c>
    </row>
    <row r="701" spans="1:9" ht="45">
      <c r="A701" s="6" t="s">
        <v>2365</v>
      </c>
      <c r="B701" s="7" t="s">
        <v>364</v>
      </c>
      <c r="C701" s="6" t="s">
        <v>2157</v>
      </c>
      <c r="D701" s="8" t="s">
        <v>2366</v>
      </c>
      <c r="E701" s="6" t="s">
        <v>535</v>
      </c>
      <c r="F701" s="7" t="s">
        <v>367</v>
      </c>
      <c r="G701" s="7" t="s">
        <v>217</v>
      </c>
      <c r="H701" s="4"/>
      <c r="I701" s="9" t="s">
        <v>2367</v>
      </c>
    </row>
    <row r="702" spans="1:9" ht="30">
      <c r="A702" s="6" t="s">
        <v>2368</v>
      </c>
      <c r="B702" s="7" t="s">
        <v>364</v>
      </c>
      <c r="C702" s="6" t="s">
        <v>2157</v>
      </c>
      <c r="D702" s="8" t="s">
        <v>2369</v>
      </c>
      <c r="E702" s="6" t="s">
        <v>221</v>
      </c>
      <c r="F702" s="7" t="s">
        <v>216</v>
      </c>
      <c r="G702" s="7" t="s">
        <v>217</v>
      </c>
      <c r="H702" s="4"/>
      <c r="I702" s="9" t="s">
        <v>2370</v>
      </c>
    </row>
    <row r="703" spans="1:9" ht="30">
      <c r="A703" s="6" t="s">
        <v>2371</v>
      </c>
      <c r="B703" s="7" t="s">
        <v>364</v>
      </c>
      <c r="C703" s="6" t="s">
        <v>2157</v>
      </c>
      <c r="D703" s="8" t="s">
        <v>2372</v>
      </c>
      <c r="E703" s="6" t="s">
        <v>535</v>
      </c>
      <c r="F703" s="7" t="s">
        <v>216</v>
      </c>
      <c r="G703" s="7" t="s">
        <v>217</v>
      </c>
      <c r="H703" s="4"/>
      <c r="I703" s="9" t="s">
        <v>2373</v>
      </c>
    </row>
    <row r="704" spans="1:9" ht="45">
      <c r="A704" s="6" t="s">
        <v>2374</v>
      </c>
      <c r="B704" s="7" t="s">
        <v>364</v>
      </c>
      <c r="C704" s="6" t="s">
        <v>2157</v>
      </c>
      <c r="D704" s="8" t="s">
        <v>2375</v>
      </c>
      <c r="E704" s="6" t="s">
        <v>221</v>
      </c>
      <c r="F704" s="7" t="s">
        <v>216</v>
      </c>
      <c r="G704" s="7" t="s">
        <v>217</v>
      </c>
      <c r="H704" s="4"/>
      <c r="I704" s="9" t="s">
        <v>2376</v>
      </c>
    </row>
    <row r="705" spans="1:9" ht="45">
      <c r="A705" s="6" t="s">
        <v>2377</v>
      </c>
      <c r="B705" s="7" t="s">
        <v>364</v>
      </c>
      <c r="C705" s="6" t="s">
        <v>2157</v>
      </c>
      <c r="D705" s="8" t="s">
        <v>2378</v>
      </c>
      <c r="E705" s="6" t="s">
        <v>535</v>
      </c>
      <c r="F705" s="7" t="s">
        <v>216</v>
      </c>
      <c r="G705" s="7" t="s">
        <v>217</v>
      </c>
      <c r="H705" s="4"/>
      <c r="I705" s="9" t="s">
        <v>2379</v>
      </c>
    </row>
    <row r="706" spans="1:9" ht="60">
      <c r="A706" s="6" t="s">
        <v>2380</v>
      </c>
      <c r="B706" s="7" t="s">
        <v>364</v>
      </c>
      <c r="C706" s="6" t="s">
        <v>2157</v>
      </c>
      <c r="D706" s="8" t="s">
        <v>2381</v>
      </c>
      <c r="E706" s="6" t="s">
        <v>535</v>
      </c>
      <c r="F706" s="7" t="s">
        <v>216</v>
      </c>
      <c r="G706" s="7" t="s">
        <v>217</v>
      </c>
      <c r="H706" s="4"/>
      <c r="I706" s="9" t="s">
        <v>2382</v>
      </c>
    </row>
    <row r="707" spans="1:9" ht="45">
      <c r="A707" s="6" t="s">
        <v>2383</v>
      </c>
      <c r="B707" s="7" t="s">
        <v>364</v>
      </c>
      <c r="C707" s="6" t="s">
        <v>2157</v>
      </c>
      <c r="D707" s="8" t="s">
        <v>2384</v>
      </c>
      <c r="E707" s="6" t="s">
        <v>221</v>
      </c>
      <c r="F707" s="7" t="s">
        <v>216</v>
      </c>
      <c r="G707" s="7" t="s">
        <v>217</v>
      </c>
      <c r="H707" s="4"/>
      <c r="I707" s="9" t="s">
        <v>2385</v>
      </c>
    </row>
    <row r="708" spans="1:9" ht="45">
      <c r="A708" s="6" t="s">
        <v>2386</v>
      </c>
      <c r="B708" s="7" t="s">
        <v>364</v>
      </c>
      <c r="C708" s="6" t="s">
        <v>2157</v>
      </c>
      <c r="D708" s="8" t="s">
        <v>2387</v>
      </c>
      <c r="E708" s="6" t="s">
        <v>535</v>
      </c>
      <c r="F708" s="7" t="s">
        <v>216</v>
      </c>
      <c r="G708" s="7" t="s">
        <v>217</v>
      </c>
      <c r="H708" s="4"/>
      <c r="I708" s="9" t="s">
        <v>2388</v>
      </c>
    </row>
    <row r="709" spans="1:9" ht="45">
      <c r="A709" s="6" t="s">
        <v>2389</v>
      </c>
      <c r="B709" s="7" t="s">
        <v>364</v>
      </c>
      <c r="C709" s="6" t="s">
        <v>2157</v>
      </c>
      <c r="D709" s="8" t="s">
        <v>2390</v>
      </c>
      <c r="E709" s="6" t="s">
        <v>221</v>
      </c>
      <c r="F709" s="7" t="s">
        <v>216</v>
      </c>
      <c r="G709" s="7" t="s">
        <v>217</v>
      </c>
      <c r="H709" s="4"/>
      <c r="I709" s="9" t="s">
        <v>2391</v>
      </c>
    </row>
    <row r="710" spans="1:9" ht="45">
      <c r="A710" s="6" t="s">
        <v>2392</v>
      </c>
      <c r="B710" s="7" t="s">
        <v>364</v>
      </c>
      <c r="C710" s="6" t="s">
        <v>2157</v>
      </c>
      <c r="D710" s="8" t="s">
        <v>2393</v>
      </c>
      <c r="E710" s="6" t="s">
        <v>535</v>
      </c>
      <c r="F710" s="7" t="s">
        <v>216</v>
      </c>
      <c r="G710" s="7" t="s">
        <v>217</v>
      </c>
      <c r="H710" s="4"/>
      <c r="I710" s="9" t="s">
        <v>2394</v>
      </c>
    </row>
    <row r="711" spans="1:9" ht="45">
      <c r="A711" s="6" t="s">
        <v>2395</v>
      </c>
      <c r="B711" s="7" t="s">
        <v>364</v>
      </c>
      <c r="C711" s="6" t="s">
        <v>2396</v>
      </c>
      <c r="D711" s="8" t="s">
        <v>2397</v>
      </c>
      <c r="E711" s="6" t="s">
        <v>221</v>
      </c>
      <c r="F711" s="7" t="s">
        <v>367</v>
      </c>
      <c r="G711" s="7" t="s">
        <v>217</v>
      </c>
      <c r="H711" s="4"/>
      <c r="I711" s="9" t="s">
        <v>2398</v>
      </c>
    </row>
    <row r="712" spans="1:9" ht="30">
      <c r="A712" s="6" t="s">
        <v>2399</v>
      </c>
      <c r="B712" s="7" t="s">
        <v>364</v>
      </c>
      <c r="C712" s="6" t="s">
        <v>2396</v>
      </c>
      <c r="D712" s="8" t="s">
        <v>2400</v>
      </c>
      <c r="E712" s="6" t="s">
        <v>229</v>
      </c>
      <c r="F712" s="7" t="s">
        <v>367</v>
      </c>
      <c r="G712" s="7" t="s">
        <v>217</v>
      </c>
      <c r="H712" s="4"/>
      <c r="I712" s="9" t="s">
        <v>2401</v>
      </c>
    </row>
    <row r="713" spans="1:9" ht="30">
      <c r="A713" s="6" t="s">
        <v>2402</v>
      </c>
      <c r="B713" s="7" t="s">
        <v>364</v>
      </c>
      <c r="C713" s="6" t="s">
        <v>2396</v>
      </c>
      <c r="D713" s="8" t="s">
        <v>2403</v>
      </c>
      <c r="E713" s="6" t="s">
        <v>535</v>
      </c>
      <c r="F713" s="7" t="s">
        <v>367</v>
      </c>
      <c r="G713" s="7" t="s">
        <v>217</v>
      </c>
      <c r="H713" s="4"/>
      <c r="I713" s="9" t="s">
        <v>2404</v>
      </c>
    </row>
    <row r="714" spans="1:9" ht="30">
      <c r="A714" s="6" t="s">
        <v>2405</v>
      </c>
      <c r="B714" s="7" t="s">
        <v>364</v>
      </c>
      <c r="C714" s="6" t="s">
        <v>2396</v>
      </c>
      <c r="D714" s="8" t="s">
        <v>2406</v>
      </c>
      <c r="E714" s="6" t="s">
        <v>221</v>
      </c>
      <c r="F714" s="7" t="s">
        <v>367</v>
      </c>
      <c r="G714" s="7" t="s">
        <v>217</v>
      </c>
      <c r="H714" s="4"/>
      <c r="I714" s="9" t="s">
        <v>2407</v>
      </c>
    </row>
    <row r="715" spans="1:9" ht="30">
      <c r="A715" s="6" t="s">
        <v>2408</v>
      </c>
      <c r="B715" s="7" t="s">
        <v>364</v>
      </c>
      <c r="C715" s="6" t="s">
        <v>2396</v>
      </c>
      <c r="D715" s="8" t="s">
        <v>2409</v>
      </c>
      <c r="E715" s="6" t="s">
        <v>535</v>
      </c>
      <c r="F715" s="7" t="s">
        <v>367</v>
      </c>
      <c r="G715" s="7" t="s">
        <v>217</v>
      </c>
      <c r="H715" s="4"/>
      <c r="I715" s="9" t="s">
        <v>2410</v>
      </c>
    </row>
    <row r="716" spans="1:9" ht="45">
      <c r="A716" s="6" t="s">
        <v>2411</v>
      </c>
      <c r="B716" s="7" t="s">
        <v>364</v>
      </c>
      <c r="C716" s="6" t="s">
        <v>2396</v>
      </c>
      <c r="D716" s="8" t="s">
        <v>2412</v>
      </c>
      <c r="E716" s="6" t="s">
        <v>221</v>
      </c>
      <c r="F716" s="7" t="s">
        <v>367</v>
      </c>
      <c r="G716" s="7" t="s">
        <v>225</v>
      </c>
      <c r="H716" s="4"/>
      <c r="I716" s="9" t="s">
        <v>2413</v>
      </c>
    </row>
    <row r="717" spans="1:9" ht="30">
      <c r="A717" s="6" t="s">
        <v>2414</v>
      </c>
      <c r="B717" s="7" t="s">
        <v>364</v>
      </c>
      <c r="C717" s="6" t="s">
        <v>2396</v>
      </c>
      <c r="D717" s="8" t="s">
        <v>2415</v>
      </c>
      <c r="E717" s="6" t="s">
        <v>535</v>
      </c>
      <c r="F717" s="7" t="s">
        <v>367</v>
      </c>
      <c r="G717" s="7" t="s">
        <v>217</v>
      </c>
      <c r="H717" s="4"/>
      <c r="I717" s="9" t="s">
        <v>2416</v>
      </c>
    </row>
    <row r="718" spans="1:9" ht="45">
      <c r="A718" s="6" t="s">
        <v>2417</v>
      </c>
      <c r="B718" s="7" t="s">
        <v>364</v>
      </c>
      <c r="C718" s="6" t="s">
        <v>2418</v>
      </c>
      <c r="D718" s="8" t="s">
        <v>2419</v>
      </c>
      <c r="E718" s="6" t="s">
        <v>221</v>
      </c>
      <c r="F718" s="7" t="s">
        <v>216</v>
      </c>
      <c r="G718" s="7" t="s">
        <v>217</v>
      </c>
      <c r="H718" s="4"/>
      <c r="I718" s="9" t="s">
        <v>2420</v>
      </c>
    </row>
    <row r="719" spans="1:9" ht="45">
      <c r="A719" s="6" t="s">
        <v>2421</v>
      </c>
      <c r="B719" s="7" t="s">
        <v>364</v>
      </c>
      <c r="C719" s="6" t="s">
        <v>2418</v>
      </c>
      <c r="D719" s="8" t="s">
        <v>2422</v>
      </c>
      <c r="E719" s="6" t="s">
        <v>215</v>
      </c>
      <c r="F719" s="7" t="s">
        <v>216</v>
      </c>
      <c r="G719" s="7" t="s">
        <v>217</v>
      </c>
      <c r="H719" s="4"/>
      <c r="I719" s="9" t="s">
        <v>2423</v>
      </c>
    </row>
    <row r="720" spans="1:9" ht="30">
      <c r="A720" s="6" t="s">
        <v>2424</v>
      </c>
      <c r="B720" s="7" t="s">
        <v>364</v>
      </c>
      <c r="C720" s="6" t="s">
        <v>2418</v>
      </c>
      <c r="D720" s="8" t="s">
        <v>2425</v>
      </c>
      <c r="E720" s="6" t="s">
        <v>535</v>
      </c>
      <c r="F720" s="7" t="s">
        <v>216</v>
      </c>
      <c r="G720" s="7" t="s">
        <v>217</v>
      </c>
      <c r="H720" s="4"/>
      <c r="I720" s="9" t="s">
        <v>2426</v>
      </c>
    </row>
    <row r="721" spans="1:9" ht="30">
      <c r="A721" s="6" t="s">
        <v>2427</v>
      </c>
      <c r="B721" s="7" t="s">
        <v>364</v>
      </c>
      <c r="C721" s="6" t="s">
        <v>2418</v>
      </c>
      <c r="D721" s="8" t="s">
        <v>2428</v>
      </c>
      <c r="E721" s="6" t="s">
        <v>221</v>
      </c>
      <c r="F721" s="7" t="s">
        <v>216</v>
      </c>
      <c r="G721" s="7" t="s">
        <v>217</v>
      </c>
      <c r="H721" s="4"/>
      <c r="I721" s="9" t="s">
        <v>2429</v>
      </c>
    </row>
    <row r="722" spans="1:9" ht="30">
      <c r="A722" s="6" t="s">
        <v>2430</v>
      </c>
      <c r="B722" s="7" t="s">
        <v>364</v>
      </c>
      <c r="C722" s="6" t="s">
        <v>2418</v>
      </c>
      <c r="D722" s="8" t="s">
        <v>2431</v>
      </c>
      <c r="E722" s="6" t="s">
        <v>576</v>
      </c>
      <c r="F722" s="7" t="s">
        <v>216</v>
      </c>
      <c r="G722" s="7" t="s">
        <v>374</v>
      </c>
      <c r="H722" s="4"/>
      <c r="I722" s="9" t="s">
        <v>2432</v>
      </c>
    </row>
    <row r="723" spans="1:9" ht="30">
      <c r="A723" s="6" t="s">
        <v>2433</v>
      </c>
      <c r="B723" s="7" t="s">
        <v>364</v>
      </c>
      <c r="C723" s="6" t="s">
        <v>2418</v>
      </c>
      <c r="D723" s="8" t="s">
        <v>2428</v>
      </c>
      <c r="E723" s="6" t="s">
        <v>221</v>
      </c>
      <c r="F723" s="7" t="s">
        <v>216</v>
      </c>
      <c r="G723" s="7" t="s">
        <v>217</v>
      </c>
      <c r="H723" s="4"/>
      <c r="I723" s="9" t="s">
        <v>2429</v>
      </c>
    </row>
    <row r="724" spans="1:9" ht="30">
      <c r="A724" s="6" t="s">
        <v>2434</v>
      </c>
      <c r="B724" s="7" t="s">
        <v>364</v>
      </c>
      <c r="C724" s="6" t="s">
        <v>2418</v>
      </c>
      <c r="D724" s="8" t="s">
        <v>2435</v>
      </c>
      <c r="E724" s="6" t="s">
        <v>215</v>
      </c>
      <c r="F724" s="7" t="s">
        <v>216</v>
      </c>
      <c r="G724" s="7" t="s">
        <v>217</v>
      </c>
      <c r="H724" s="4"/>
      <c r="I724" s="9" t="s">
        <v>2436</v>
      </c>
    </row>
    <row r="725" spans="1:9" ht="30">
      <c r="A725" s="6" t="s">
        <v>2437</v>
      </c>
      <c r="B725" s="7" t="s">
        <v>364</v>
      </c>
      <c r="C725" s="6" t="s">
        <v>2418</v>
      </c>
      <c r="D725" s="8" t="s">
        <v>2435</v>
      </c>
      <c r="E725" s="6" t="s">
        <v>215</v>
      </c>
      <c r="F725" s="7" t="s">
        <v>216</v>
      </c>
      <c r="G725" s="7" t="s">
        <v>217</v>
      </c>
      <c r="H725" s="4"/>
      <c r="I725" s="9" t="s">
        <v>2436</v>
      </c>
    </row>
    <row r="726" spans="1:9" ht="30">
      <c r="A726" s="6" t="s">
        <v>2438</v>
      </c>
      <c r="B726" s="7" t="s">
        <v>364</v>
      </c>
      <c r="C726" s="6" t="s">
        <v>2418</v>
      </c>
      <c r="D726" s="8" t="s">
        <v>2439</v>
      </c>
      <c r="E726" s="6" t="s">
        <v>535</v>
      </c>
      <c r="F726" s="7" t="s">
        <v>216</v>
      </c>
      <c r="G726" s="7" t="s">
        <v>217</v>
      </c>
      <c r="H726" s="4"/>
      <c r="I726" s="9" t="s">
        <v>2440</v>
      </c>
    </row>
    <row r="727" spans="1:9" ht="45">
      <c r="A727" s="6" t="s">
        <v>2441</v>
      </c>
      <c r="B727" s="7" t="s">
        <v>364</v>
      </c>
      <c r="C727" s="6" t="s">
        <v>2418</v>
      </c>
      <c r="D727" s="8" t="s">
        <v>2442</v>
      </c>
      <c r="E727" s="6" t="s">
        <v>221</v>
      </c>
      <c r="F727" s="7" t="s">
        <v>367</v>
      </c>
      <c r="G727" s="7" t="s">
        <v>217</v>
      </c>
      <c r="H727" s="4"/>
      <c r="I727" s="9" t="s">
        <v>2443</v>
      </c>
    </row>
    <row r="728" spans="1:9" ht="30">
      <c r="A728" s="6" t="s">
        <v>2444</v>
      </c>
      <c r="B728" s="7" t="s">
        <v>364</v>
      </c>
      <c r="C728" s="6" t="s">
        <v>2418</v>
      </c>
      <c r="D728" s="8" t="s">
        <v>2445</v>
      </c>
      <c r="E728" s="6" t="s">
        <v>221</v>
      </c>
      <c r="F728" s="7" t="s">
        <v>498</v>
      </c>
      <c r="G728" s="7" t="s">
        <v>217</v>
      </c>
      <c r="H728" s="4"/>
      <c r="I728" s="9" t="s">
        <v>2446</v>
      </c>
    </row>
    <row r="729" spans="1:9" ht="45">
      <c r="A729" s="6" t="s">
        <v>2447</v>
      </c>
      <c r="B729" s="7" t="s">
        <v>364</v>
      </c>
      <c r="C729" s="6" t="s">
        <v>2418</v>
      </c>
      <c r="D729" s="8" t="s">
        <v>2448</v>
      </c>
      <c r="E729" s="6" t="s">
        <v>215</v>
      </c>
      <c r="F729" s="7" t="s">
        <v>367</v>
      </c>
      <c r="G729" s="7" t="s">
        <v>217</v>
      </c>
      <c r="H729" s="4"/>
      <c r="I729" s="9" t="s">
        <v>2449</v>
      </c>
    </row>
    <row r="730" spans="1:9" ht="30">
      <c r="A730" s="6" t="s">
        <v>2450</v>
      </c>
      <c r="B730" s="7" t="s">
        <v>364</v>
      </c>
      <c r="C730" s="6" t="s">
        <v>2418</v>
      </c>
      <c r="D730" s="8" t="s">
        <v>2451</v>
      </c>
      <c r="E730" s="6" t="s">
        <v>221</v>
      </c>
      <c r="F730" s="7" t="s">
        <v>216</v>
      </c>
      <c r="G730" s="7" t="s">
        <v>217</v>
      </c>
      <c r="H730" s="4"/>
      <c r="I730" s="9" t="s">
        <v>2452</v>
      </c>
    </row>
    <row r="731" spans="1:9" ht="45">
      <c r="A731" s="6" t="s">
        <v>2453</v>
      </c>
      <c r="B731" s="7" t="s">
        <v>364</v>
      </c>
      <c r="C731" s="6" t="s">
        <v>2418</v>
      </c>
      <c r="D731" s="8" t="s">
        <v>2454</v>
      </c>
      <c r="E731" s="6" t="s">
        <v>221</v>
      </c>
      <c r="F731" s="7" t="s">
        <v>498</v>
      </c>
      <c r="G731" s="7" t="s">
        <v>379</v>
      </c>
      <c r="H731" s="4"/>
      <c r="I731" s="9" t="s">
        <v>2455</v>
      </c>
    </row>
    <row r="732" spans="1:9" ht="45">
      <c r="A732" s="6" t="s">
        <v>2456</v>
      </c>
      <c r="B732" s="7" t="s">
        <v>364</v>
      </c>
      <c r="C732" s="6" t="s">
        <v>2418</v>
      </c>
      <c r="D732" s="8" t="s">
        <v>2457</v>
      </c>
      <c r="E732" s="6" t="s">
        <v>221</v>
      </c>
      <c r="F732" s="7" t="s">
        <v>367</v>
      </c>
      <c r="G732" s="7" t="s">
        <v>374</v>
      </c>
      <c r="H732" s="4"/>
      <c r="I732" s="9" t="s">
        <v>2458</v>
      </c>
    </row>
    <row r="733" spans="1:9" ht="30">
      <c r="A733" s="6" t="s">
        <v>2459</v>
      </c>
      <c r="B733" s="7" t="s">
        <v>364</v>
      </c>
      <c r="C733" s="6" t="s">
        <v>2418</v>
      </c>
      <c r="D733" s="8" t="s">
        <v>2460</v>
      </c>
      <c r="E733" s="6" t="s">
        <v>576</v>
      </c>
      <c r="F733" s="7" t="s">
        <v>216</v>
      </c>
      <c r="G733" s="7" t="s">
        <v>374</v>
      </c>
      <c r="H733" s="4"/>
      <c r="I733" s="9" t="s">
        <v>2461</v>
      </c>
    </row>
    <row r="734" spans="1:9" ht="45">
      <c r="A734" s="6" t="s">
        <v>2462</v>
      </c>
      <c r="B734" s="7" t="s">
        <v>364</v>
      </c>
      <c r="C734" s="6" t="s">
        <v>2418</v>
      </c>
      <c r="D734" s="8" t="s">
        <v>2463</v>
      </c>
      <c r="E734" s="6" t="s">
        <v>221</v>
      </c>
      <c r="F734" s="7" t="s">
        <v>367</v>
      </c>
      <c r="G734" s="7" t="s">
        <v>217</v>
      </c>
      <c r="H734" s="4"/>
      <c r="I734" s="9" t="s">
        <v>2464</v>
      </c>
    </row>
    <row r="735" spans="1:9" ht="45">
      <c r="A735" s="6" t="s">
        <v>2465</v>
      </c>
      <c r="B735" s="7" t="s">
        <v>364</v>
      </c>
      <c r="C735" s="6" t="s">
        <v>2418</v>
      </c>
      <c r="D735" s="8" t="s">
        <v>2466</v>
      </c>
      <c r="E735" s="6" t="s">
        <v>535</v>
      </c>
      <c r="F735" s="7" t="s">
        <v>367</v>
      </c>
      <c r="G735" s="7" t="s">
        <v>217</v>
      </c>
      <c r="H735" s="4"/>
      <c r="I735" s="9" t="s">
        <v>2467</v>
      </c>
    </row>
    <row r="736" spans="1:9" ht="45">
      <c r="A736" s="6" t="s">
        <v>2468</v>
      </c>
      <c r="B736" s="7" t="s">
        <v>364</v>
      </c>
      <c r="C736" s="6" t="s">
        <v>2418</v>
      </c>
      <c r="D736" s="8" t="s">
        <v>2469</v>
      </c>
      <c r="E736" s="6" t="s">
        <v>221</v>
      </c>
      <c r="F736" s="7" t="s">
        <v>498</v>
      </c>
      <c r="G736" s="7" t="s">
        <v>217</v>
      </c>
      <c r="H736" s="4"/>
      <c r="I736" s="9" t="s">
        <v>2470</v>
      </c>
    </row>
    <row r="737" spans="1:9" ht="45">
      <c r="A737" s="6" t="s">
        <v>2471</v>
      </c>
      <c r="B737" s="7" t="s">
        <v>364</v>
      </c>
      <c r="C737" s="6" t="s">
        <v>2418</v>
      </c>
      <c r="D737" s="8" t="s">
        <v>2472</v>
      </c>
      <c r="E737" s="6" t="s">
        <v>535</v>
      </c>
      <c r="F737" s="7" t="s">
        <v>498</v>
      </c>
      <c r="G737" s="7" t="s">
        <v>217</v>
      </c>
      <c r="H737" s="4"/>
      <c r="I737" s="9" t="s">
        <v>2473</v>
      </c>
    </row>
    <row r="738" spans="1:9" ht="45">
      <c r="A738" s="6" t="s">
        <v>2474</v>
      </c>
      <c r="B738" s="7" t="s">
        <v>364</v>
      </c>
      <c r="C738" s="6" t="s">
        <v>2418</v>
      </c>
      <c r="D738" s="8" t="s">
        <v>2475</v>
      </c>
      <c r="E738" s="6" t="s">
        <v>221</v>
      </c>
      <c r="F738" s="7" t="s">
        <v>498</v>
      </c>
      <c r="G738" s="7" t="s">
        <v>217</v>
      </c>
      <c r="H738" s="4"/>
      <c r="I738" s="9" t="s">
        <v>2476</v>
      </c>
    </row>
    <row r="739" spans="1:9" ht="45">
      <c r="A739" s="6" t="s">
        <v>2477</v>
      </c>
      <c r="B739" s="7" t="s">
        <v>364</v>
      </c>
      <c r="C739" s="6" t="s">
        <v>2418</v>
      </c>
      <c r="D739" s="8" t="s">
        <v>2478</v>
      </c>
      <c r="E739" s="6" t="s">
        <v>215</v>
      </c>
      <c r="F739" s="7" t="s">
        <v>498</v>
      </c>
      <c r="G739" s="7" t="s">
        <v>379</v>
      </c>
      <c r="H739" s="4"/>
      <c r="I739" s="9" t="s">
        <v>2479</v>
      </c>
    </row>
    <row r="740" spans="1:9" ht="45">
      <c r="A740" s="6" t="s">
        <v>2480</v>
      </c>
      <c r="B740" s="7" t="s">
        <v>364</v>
      </c>
      <c r="C740" s="6" t="s">
        <v>2418</v>
      </c>
      <c r="D740" s="8" t="s">
        <v>2481</v>
      </c>
      <c r="E740" s="6" t="s">
        <v>221</v>
      </c>
      <c r="F740" s="7" t="s">
        <v>367</v>
      </c>
      <c r="G740" s="7" t="s">
        <v>217</v>
      </c>
      <c r="H740" s="4"/>
      <c r="I740" s="9" t="s">
        <v>2482</v>
      </c>
    </row>
    <row r="741" spans="1:9" ht="45">
      <c r="A741" s="6" t="s">
        <v>2483</v>
      </c>
      <c r="B741" s="7" t="s">
        <v>364</v>
      </c>
      <c r="C741" s="6" t="s">
        <v>2418</v>
      </c>
      <c r="D741" s="8" t="s">
        <v>2484</v>
      </c>
      <c r="E741" s="6" t="s">
        <v>221</v>
      </c>
      <c r="F741" s="7" t="s">
        <v>498</v>
      </c>
      <c r="G741" s="7" t="s">
        <v>217</v>
      </c>
      <c r="H741" s="4"/>
      <c r="I741" s="9" t="s">
        <v>2485</v>
      </c>
    </row>
    <row r="742" spans="1:9" ht="45">
      <c r="A742" s="6" t="s">
        <v>2486</v>
      </c>
      <c r="B742" s="7" t="s">
        <v>364</v>
      </c>
      <c r="C742" s="6" t="s">
        <v>2418</v>
      </c>
      <c r="D742" s="8" t="s">
        <v>2487</v>
      </c>
      <c r="E742" s="6" t="s">
        <v>535</v>
      </c>
      <c r="F742" s="7" t="s">
        <v>498</v>
      </c>
      <c r="G742" s="7" t="s">
        <v>217</v>
      </c>
      <c r="H742" s="4"/>
      <c r="I742" s="9" t="s">
        <v>2488</v>
      </c>
    </row>
    <row r="743" spans="1:9" ht="45">
      <c r="A743" s="6" t="s">
        <v>2489</v>
      </c>
      <c r="B743" s="7" t="s">
        <v>364</v>
      </c>
      <c r="C743" s="6" t="s">
        <v>2418</v>
      </c>
      <c r="D743" s="8" t="s">
        <v>2490</v>
      </c>
      <c r="E743" s="6" t="s">
        <v>221</v>
      </c>
      <c r="F743" s="7" t="s">
        <v>367</v>
      </c>
      <c r="G743" s="7" t="s">
        <v>217</v>
      </c>
      <c r="H743" s="4"/>
      <c r="I743" s="9" t="s">
        <v>2491</v>
      </c>
    </row>
    <row r="744" spans="1:9" ht="45">
      <c r="A744" s="6" t="s">
        <v>2492</v>
      </c>
      <c r="B744" s="7" t="s">
        <v>364</v>
      </c>
      <c r="C744" s="6" t="s">
        <v>2418</v>
      </c>
      <c r="D744" s="8" t="s">
        <v>2493</v>
      </c>
      <c r="E744" s="6" t="s">
        <v>535</v>
      </c>
      <c r="F744" s="7" t="s">
        <v>367</v>
      </c>
      <c r="G744" s="7" t="s">
        <v>217</v>
      </c>
      <c r="H744" s="4"/>
      <c r="I744" s="9" t="s">
        <v>2494</v>
      </c>
    </row>
    <row r="745" spans="1:9" ht="45">
      <c r="A745" s="6" t="s">
        <v>2495</v>
      </c>
      <c r="B745" s="7" t="s">
        <v>364</v>
      </c>
      <c r="C745" s="6" t="s">
        <v>2418</v>
      </c>
      <c r="D745" s="8" t="s">
        <v>2496</v>
      </c>
      <c r="E745" s="6" t="s">
        <v>221</v>
      </c>
      <c r="F745" s="7" t="s">
        <v>498</v>
      </c>
      <c r="G745" s="7" t="s">
        <v>217</v>
      </c>
      <c r="H745" s="4"/>
      <c r="I745" s="9" t="s">
        <v>2497</v>
      </c>
    </row>
    <row r="746" spans="1:9" ht="45">
      <c r="A746" s="6" t="s">
        <v>2498</v>
      </c>
      <c r="B746" s="7" t="s">
        <v>364</v>
      </c>
      <c r="C746" s="6" t="s">
        <v>2418</v>
      </c>
      <c r="D746" s="8" t="s">
        <v>2490</v>
      </c>
      <c r="E746" s="6" t="s">
        <v>221</v>
      </c>
      <c r="F746" s="7" t="s">
        <v>367</v>
      </c>
      <c r="G746" s="7" t="s">
        <v>217</v>
      </c>
      <c r="H746" s="4"/>
      <c r="I746" s="9" t="s">
        <v>2491</v>
      </c>
    </row>
    <row r="747" spans="1:9" ht="45">
      <c r="A747" s="6" t="s">
        <v>2499</v>
      </c>
      <c r="B747" s="7" t="s">
        <v>364</v>
      </c>
      <c r="C747" s="6" t="s">
        <v>2418</v>
      </c>
      <c r="D747" s="8" t="s">
        <v>2500</v>
      </c>
      <c r="E747" s="6" t="s">
        <v>215</v>
      </c>
      <c r="F747" s="7" t="s">
        <v>216</v>
      </c>
      <c r="G747" s="7" t="s">
        <v>379</v>
      </c>
      <c r="H747" s="4"/>
      <c r="I747" s="9" t="s">
        <v>2501</v>
      </c>
    </row>
    <row r="748" spans="1:9" ht="45">
      <c r="A748" s="6" t="s">
        <v>2502</v>
      </c>
      <c r="B748" s="7" t="s">
        <v>364</v>
      </c>
      <c r="C748" s="6" t="s">
        <v>2418</v>
      </c>
      <c r="D748" s="8" t="s">
        <v>2503</v>
      </c>
      <c r="E748" s="6" t="s">
        <v>215</v>
      </c>
      <c r="F748" s="7" t="s">
        <v>367</v>
      </c>
      <c r="G748" s="7" t="s">
        <v>379</v>
      </c>
      <c r="H748" s="4"/>
      <c r="I748" s="9" t="s">
        <v>2504</v>
      </c>
    </row>
    <row r="749" spans="1:9" ht="45">
      <c r="A749" s="6" t="s">
        <v>2505</v>
      </c>
      <c r="B749" s="7" t="s">
        <v>364</v>
      </c>
      <c r="C749" s="6" t="s">
        <v>2418</v>
      </c>
      <c r="D749" s="8" t="s">
        <v>2506</v>
      </c>
      <c r="E749" s="6" t="s">
        <v>221</v>
      </c>
      <c r="F749" s="7" t="s">
        <v>216</v>
      </c>
      <c r="G749" s="7" t="s">
        <v>217</v>
      </c>
      <c r="H749" s="4"/>
      <c r="I749" s="9" t="s">
        <v>2507</v>
      </c>
    </row>
    <row r="750" spans="1:9" ht="45">
      <c r="A750" s="6" t="s">
        <v>2508</v>
      </c>
      <c r="B750" s="7" t="s">
        <v>364</v>
      </c>
      <c r="C750" s="6" t="s">
        <v>2418</v>
      </c>
      <c r="D750" s="8" t="s">
        <v>2509</v>
      </c>
      <c r="E750" s="6" t="s">
        <v>215</v>
      </c>
      <c r="F750" s="7" t="s">
        <v>216</v>
      </c>
      <c r="G750" s="7" t="s">
        <v>217</v>
      </c>
      <c r="H750" s="4"/>
      <c r="I750" s="9" t="s">
        <v>2510</v>
      </c>
    </row>
    <row r="751" spans="1:9" ht="45">
      <c r="A751" s="6" t="s">
        <v>2511</v>
      </c>
      <c r="B751" s="7" t="s">
        <v>364</v>
      </c>
      <c r="C751" s="6" t="s">
        <v>2418</v>
      </c>
      <c r="D751" s="8" t="s">
        <v>2512</v>
      </c>
      <c r="E751" s="6" t="s">
        <v>535</v>
      </c>
      <c r="F751" s="7" t="s">
        <v>216</v>
      </c>
      <c r="G751" s="7" t="s">
        <v>217</v>
      </c>
      <c r="H751" s="4"/>
      <c r="I751" s="9" t="s">
        <v>2513</v>
      </c>
    </row>
    <row r="752" spans="1:9" ht="30">
      <c r="A752" s="6" t="s">
        <v>2514</v>
      </c>
      <c r="B752" s="7" t="s">
        <v>364</v>
      </c>
      <c r="C752" s="6" t="s">
        <v>2418</v>
      </c>
      <c r="D752" s="8" t="s">
        <v>2515</v>
      </c>
      <c r="E752" s="6" t="s">
        <v>229</v>
      </c>
      <c r="F752" s="7" t="s">
        <v>498</v>
      </c>
      <c r="G752" s="7" t="s">
        <v>217</v>
      </c>
      <c r="H752" s="4"/>
      <c r="I752" s="9" t="s">
        <v>2516</v>
      </c>
    </row>
    <row r="753" spans="1:9" ht="45">
      <c r="A753" s="6" t="s">
        <v>2517</v>
      </c>
      <c r="B753" s="7" t="s">
        <v>364</v>
      </c>
      <c r="C753" s="6" t="s">
        <v>2418</v>
      </c>
      <c r="D753" s="8" t="s">
        <v>2518</v>
      </c>
      <c r="E753" s="6" t="s">
        <v>221</v>
      </c>
      <c r="F753" s="7" t="s">
        <v>498</v>
      </c>
      <c r="G753" s="7" t="s">
        <v>217</v>
      </c>
      <c r="H753" s="4"/>
      <c r="I753" s="9" t="s">
        <v>2519</v>
      </c>
    </row>
    <row r="754" spans="1:9" ht="45">
      <c r="A754" s="6" t="s">
        <v>2520</v>
      </c>
      <c r="B754" s="7" t="s">
        <v>364</v>
      </c>
      <c r="C754" s="6" t="s">
        <v>2418</v>
      </c>
      <c r="D754" s="8" t="s">
        <v>2521</v>
      </c>
      <c r="E754" s="6" t="s">
        <v>221</v>
      </c>
      <c r="F754" s="7" t="s">
        <v>367</v>
      </c>
      <c r="G754" s="7" t="s">
        <v>217</v>
      </c>
      <c r="H754" s="4"/>
      <c r="I754" s="9" t="s">
        <v>2522</v>
      </c>
    </row>
    <row r="755" spans="1:9" ht="45">
      <c r="A755" s="6" t="s">
        <v>2523</v>
      </c>
      <c r="B755" s="7" t="s">
        <v>364</v>
      </c>
      <c r="C755" s="6" t="s">
        <v>2418</v>
      </c>
      <c r="D755" s="8" t="s">
        <v>2524</v>
      </c>
      <c r="E755" s="6" t="s">
        <v>378</v>
      </c>
      <c r="F755" s="7" t="s">
        <v>367</v>
      </c>
      <c r="G755" s="7" t="s">
        <v>217</v>
      </c>
      <c r="H755" s="4"/>
      <c r="I755" s="9" t="s">
        <v>2525</v>
      </c>
    </row>
    <row r="756" spans="1:9" ht="45">
      <c r="A756" s="6" t="s">
        <v>2526</v>
      </c>
      <c r="B756" s="7" t="s">
        <v>364</v>
      </c>
      <c r="C756" s="6" t="s">
        <v>2418</v>
      </c>
      <c r="D756" s="8" t="s">
        <v>2527</v>
      </c>
      <c r="E756" s="6" t="s">
        <v>1022</v>
      </c>
      <c r="F756" s="7" t="s">
        <v>498</v>
      </c>
      <c r="G756" s="7" t="s">
        <v>217</v>
      </c>
      <c r="H756" s="4"/>
      <c r="I756" s="9" t="s">
        <v>2528</v>
      </c>
    </row>
    <row r="757" spans="1:9" ht="45">
      <c r="A757" s="6" t="s">
        <v>2529</v>
      </c>
      <c r="B757" s="7" t="s">
        <v>364</v>
      </c>
      <c r="C757" s="6" t="s">
        <v>2418</v>
      </c>
      <c r="D757" s="8" t="s">
        <v>2530</v>
      </c>
      <c r="E757" s="6" t="s">
        <v>1022</v>
      </c>
      <c r="F757" s="7" t="s">
        <v>498</v>
      </c>
      <c r="G757" s="7" t="s">
        <v>379</v>
      </c>
      <c r="H757" s="4"/>
      <c r="I757" s="9" t="s">
        <v>2531</v>
      </c>
    </row>
    <row r="758" spans="1:9" ht="45">
      <c r="A758" s="6" t="s">
        <v>2532</v>
      </c>
      <c r="B758" s="7" t="s">
        <v>364</v>
      </c>
      <c r="C758" s="6" t="s">
        <v>2418</v>
      </c>
      <c r="D758" s="8" t="s">
        <v>2533</v>
      </c>
      <c r="E758" s="6" t="s">
        <v>378</v>
      </c>
      <c r="F758" s="7" t="s">
        <v>216</v>
      </c>
      <c r="G758" s="7" t="s">
        <v>379</v>
      </c>
      <c r="H758" s="4"/>
      <c r="I758" s="9" t="s">
        <v>2534</v>
      </c>
    </row>
    <row r="759" spans="1:9" ht="30">
      <c r="A759" s="6" t="s">
        <v>2535</v>
      </c>
      <c r="B759" s="7" t="s">
        <v>364</v>
      </c>
      <c r="C759" s="6" t="s">
        <v>2418</v>
      </c>
      <c r="D759" s="8" t="s">
        <v>2536</v>
      </c>
      <c r="E759" s="6" t="s">
        <v>576</v>
      </c>
      <c r="F759" s="7" t="s">
        <v>498</v>
      </c>
      <c r="G759" s="7" t="s">
        <v>374</v>
      </c>
      <c r="H759" s="4"/>
      <c r="I759" s="9" t="s">
        <v>2537</v>
      </c>
    </row>
    <row r="760" spans="1:9" ht="45">
      <c r="A760" s="6" t="s">
        <v>2538</v>
      </c>
      <c r="B760" s="7" t="s">
        <v>364</v>
      </c>
      <c r="C760" s="6" t="s">
        <v>2418</v>
      </c>
      <c r="D760" s="8" t="s">
        <v>2539</v>
      </c>
      <c r="E760" s="6" t="s">
        <v>221</v>
      </c>
      <c r="F760" s="7" t="s">
        <v>367</v>
      </c>
      <c r="G760" s="7" t="s">
        <v>217</v>
      </c>
      <c r="H760" s="4"/>
      <c r="I760" s="9" t="s">
        <v>2540</v>
      </c>
    </row>
    <row r="761" spans="1:9" ht="45">
      <c r="A761" s="6" t="s">
        <v>2541</v>
      </c>
      <c r="B761" s="7" t="s">
        <v>364</v>
      </c>
      <c r="C761" s="6" t="s">
        <v>2418</v>
      </c>
      <c r="D761" s="8" t="s">
        <v>2539</v>
      </c>
      <c r="E761" s="6" t="s">
        <v>221</v>
      </c>
      <c r="F761" s="7" t="s">
        <v>367</v>
      </c>
      <c r="G761" s="7" t="s">
        <v>217</v>
      </c>
      <c r="H761" s="4"/>
      <c r="I761" s="9" t="s">
        <v>2540</v>
      </c>
    </row>
    <row r="762" spans="1:9" ht="45">
      <c r="A762" s="6" t="s">
        <v>2542</v>
      </c>
      <c r="B762" s="7" t="s">
        <v>364</v>
      </c>
      <c r="C762" s="6" t="s">
        <v>2418</v>
      </c>
      <c r="D762" s="8" t="s">
        <v>2543</v>
      </c>
      <c r="E762" s="6" t="s">
        <v>535</v>
      </c>
      <c r="F762" s="7" t="s">
        <v>367</v>
      </c>
      <c r="G762" s="7" t="s">
        <v>217</v>
      </c>
      <c r="H762" s="4"/>
      <c r="I762" s="9" t="s">
        <v>2544</v>
      </c>
    </row>
    <row r="763" spans="1:9" ht="45">
      <c r="A763" s="6" t="s">
        <v>2545</v>
      </c>
      <c r="B763" s="7" t="s">
        <v>364</v>
      </c>
      <c r="C763" s="6" t="s">
        <v>2418</v>
      </c>
      <c r="D763" s="8" t="s">
        <v>2546</v>
      </c>
      <c r="E763" s="6" t="s">
        <v>1022</v>
      </c>
      <c r="F763" s="7" t="s">
        <v>498</v>
      </c>
      <c r="G763" s="7" t="s">
        <v>217</v>
      </c>
      <c r="H763" s="4"/>
      <c r="I763" s="9" t="s">
        <v>2547</v>
      </c>
    </row>
    <row r="764" spans="1:9" ht="45">
      <c r="A764" s="6" t="s">
        <v>2548</v>
      </c>
      <c r="B764" s="7" t="s">
        <v>364</v>
      </c>
      <c r="C764" s="6" t="s">
        <v>2418</v>
      </c>
      <c r="D764" s="8" t="s">
        <v>2549</v>
      </c>
      <c r="E764" s="6" t="s">
        <v>373</v>
      </c>
      <c r="F764" s="7" t="s">
        <v>498</v>
      </c>
      <c r="G764" s="7" t="s">
        <v>217</v>
      </c>
      <c r="H764" s="4"/>
      <c r="I764" s="9" t="s">
        <v>2550</v>
      </c>
    </row>
    <row r="765" spans="1:9" ht="45">
      <c r="A765" s="6" t="s">
        <v>2551</v>
      </c>
      <c r="B765" s="7" t="s">
        <v>364</v>
      </c>
      <c r="C765" s="6" t="s">
        <v>2418</v>
      </c>
      <c r="D765" s="8" t="s">
        <v>2552</v>
      </c>
      <c r="E765" s="6" t="s">
        <v>215</v>
      </c>
      <c r="F765" s="7" t="s">
        <v>216</v>
      </c>
      <c r="G765" s="7" t="s">
        <v>217</v>
      </c>
      <c r="H765" s="4"/>
      <c r="I765" s="9" t="s">
        <v>2553</v>
      </c>
    </row>
    <row r="766" spans="1:9" ht="45">
      <c r="A766" s="6" t="s">
        <v>2554</v>
      </c>
      <c r="B766" s="7" t="s">
        <v>364</v>
      </c>
      <c r="C766" s="6" t="s">
        <v>2418</v>
      </c>
      <c r="D766" s="8" t="s">
        <v>2555</v>
      </c>
      <c r="E766" s="6" t="s">
        <v>2556</v>
      </c>
      <c r="F766" s="7" t="s">
        <v>216</v>
      </c>
      <c r="G766" s="7" t="s">
        <v>379</v>
      </c>
      <c r="H766" s="4"/>
      <c r="I766" s="9" t="s">
        <v>2557</v>
      </c>
    </row>
    <row r="767" spans="1:9" ht="45">
      <c r="A767" s="6" t="s">
        <v>2558</v>
      </c>
      <c r="B767" s="7" t="s">
        <v>364</v>
      </c>
      <c r="C767" s="6" t="s">
        <v>2418</v>
      </c>
      <c r="D767" s="8" t="s">
        <v>2559</v>
      </c>
      <c r="E767" s="6" t="s">
        <v>378</v>
      </c>
      <c r="F767" s="7" t="s">
        <v>216</v>
      </c>
      <c r="G767" s="7" t="s">
        <v>374</v>
      </c>
      <c r="H767" s="4"/>
      <c r="I767" s="9" t="s">
        <v>2560</v>
      </c>
    </row>
    <row r="768" spans="1:9" ht="30">
      <c r="A768" s="6" t="s">
        <v>2561</v>
      </c>
      <c r="B768" s="7" t="s">
        <v>364</v>
      </c>
      <c r="C768" s="6" t="s">
        <v>2418</v>
      </c>
      <c r="D768" s="8" t="s">
        <v>2562</v>
      </c>
      <c r="E768" s="6" t="s">
        <v>576</v>
      </c>
      <c r="F768" s="7" t="s">
        <v>216</v>
      </c>
      <c r="G768" s="7" t="s">
        <v>374</v>
      </c>
      <c r="H768" s="4"/>
      <c r="I768" s="9" t="s">
        <v>2563</v>
      </c>
    </row>
    <row r="769" spans="1:9" ht="30">
      <c r="A769" s="6" t="s">
        <v>2564</v>
      </c>
      <c r="B769" s="7" t="s">
        <v>364</v>
      </c>
      <c r="C769" s="6" t="s">
        <v>2418</v>
      </c>
      <c r="D769" s="8" t="s">
        <v>2451</v>
      </c>
      <c r="E769" s="6" t="s">
        <v>221</v>
      </c>
      <c r="F769" s="7" t="s">
        <v>216</v>
      </c>
      <c r="G769" s="7" t="s">
        <v>217</v>
      </c>
      <c r="H769" s="4"/>
      <c r="I769" s="9" t="s">
        <v>2452</v>
      </c>
    </row>
    <row r="770" spans="1:9" ht="30">
      <c r="A770" s="6" t="s">
        <v>2565</v>
      </c>
      <c r="B770" s="7" t="s">
        <v>364</v>
      </c>
      <c r="C770" s="6" t="s">
        <v>2418</v>
      </c>
      <c r="D770" s="8" t="s">
        <v>2566</v>
      </c>
      <c r="E770" s="6" t="s">
        <v>215</v>
      </c>
      <c r="F770" s="7" t="s">
        <v>216</v>
      </c>
      <c r="G770" s="7" t="s">
        <v>217</v>
      </c>
      <c r="H770" s="4"/>
      <c r="I770" s="9" t="s">
        <v>2567</v>
      </c>
    </row>
    <row r="771" spans="1:9" ht="30">
      <c r="A771" s="6" t="s">
        <v>2568</v>
      </c>
      <c r="B771" s="7" t="s">
        <v>364</v>
      </c>
      <c r="C771" s="6" t="s">
        <v>2418</v>
      </c>
      <c r="D771" s="8" t="s">
        <v>2569</v>
      </c>
      <c r="E771" s="6" t="s">
        <v>535</v>
      </c>
      <c r="F771" s="7" t="s">
        <v>216</v>
      </c>
      <c r="G771" s="7" t="s">
        <v>217</v>
      </c>
      <c r="H771" s="4"/>
      <c r="I771" s="9" t="s">
        <v>2570</v>
      </c>
    </row>
    <row r="772" spans="1:9" ht="45">
      <c r="A772" s="6" t="s">
        <v>2571</v>
      </c>
      <c r="B772" s="7" t="s">
        <v>364</v>
      </c>
      <c r="C772" s="6" t="s">
        <v>2418</v>
      </c>
      <c r="D772" s="8" t="s">
        <v>2572</v>
      </c>
      <c r="E772" s="6" t="s">
        <v>221</v>
      </c>
      <c r="F772" s="7" t="s">
        <v>216</v>
      </c>
      <c r="G772" s="7" t="s">
        <v>217</v>
      </c>
      <c r="H772" s="4"/>
      <c r="I772" s="9" t="s">
        <v>2573</v>
      </c>
    </row>
    <row r="773" spans="1:9" ht="45">
      <c r="A773" s="6" t="s">
        <v>2574</v>
      </c>
      <c r="B773" s="7" t="s">
        <v>364</v>
      </c>
      <c r="C773" s="6" t="s">
        <v>2418</v>
      </c>
      <c r="D773" s="8" t="s">
        <v>2575</v>
      </c>
      <c r="E773" s="6" t="s">
        <v>535</v>
      </c>
      <c r="F773" s="7" t="s">
        <v>216</v>
      </c>
      <c r="G773" s="7" t="s">
        <v>217</v>
      </c>
      <c r="H773" s="4"/>
      <c r="I773" s="9" t="s">
        <v>2576</v>
      </c>
    </row>
    <row r="774" spans="1:9" ht="60">
      <c r="A774" s="6" t="s">
        <v>2577</v>
      </c>
      <c r="B774" s="7" t="s">
        <v>364</v>
      </c>
      <c r="C774" s="6" t="s">
        <v>2418</v>
      </c>
      <c r="D774" s="8" t="s">
        <v>2578</v>
      </c>
      <c r="E774" s="6" t="s">
        <v>2556</v>
      </c>
      <c r="F774" s="7" t="s">
        <v>216</v>
      </c>
      <c r="G774" s="7" t="s">
        <v>2579</v>
      </c>
      <c r="H774" s="4"/>
      <c r="I774" s="9" t="s">
        <v>2580</v>
      </c>
    </row>
    <row r="775" spans="1:9" ht="45">
      <c r="A775" s="6" t="s">
        <v>2581</v>
      </c>
      <c r="B775" s="7" t="s">
        <v>364</v>
      </c>
      <c r="C775" s="6" t="s">
        <v>2418</v>
      </c>
      <c r="D775" s="8" t="s">
        <v>2582</v>
      </c>
      <c r="E775" s="6" t="s">
        <v>221</v>
      </c>
      <c r="F775" s="7" t="s">
        <v>367</v>
      </c>
      <c r="G775" s="7" t="s">
        <v>217</v>
      </c>
      <c r="H775" s="4"/>
      <c r="I775" s="9" t="s">
        <v>2583</v>
      </c>
    </row>
    <row r="776" spans="1:9" ht="45">
      <c r="A776" s="6" t="s">
        <v>2584</v>
      </c>
      <c r="B776" s="7" t="s">
        <v>364</v>
      </c>
      <c r="C776" s="6" t="s">
        <v>2418</v>
      </c>
      <c r="D776" s="8" t="s">
        <v>2585</v>
      </c>
      <c r="E776" s="6" t="s">
        <v>215</v>
      </c>
      <c r="F776" s="7" t="s">
        <v>367</v>
      </c>
      <c r="G776" s="7" t="s">
        <v>217</v>
      </c>
      <c r="H776" s="4"/>
      <c r="I776" s="9" t="s">
        <v>2586</v>
      </c>
    </row>
    <row r="777" spans="1:9" ht="45">
      <c r="A777" s="6" t="s">
        <v>2587</v>
      </c>
      <c r="B777" s="7" t="s">
        <v>364</v>
      </c>
      <c r="C777" s="6" t="s">
        <v>2418</v>
      </c>
      <c r="D777" s="8" t="s">
        <v>2588</v>
      </c>
      <c r="E777" s="6" t="s">
        <v>221</v>
      </c>
      <c r="F777" s="7" t="s">
        <v>367</v>
      </c>
      <c r="G777" s="7" t="s">
        <v>217</v>
      </c>
      <c r="H777" s="4"/>
      <c r="I777" s="9" t="s">
        <v>2589</v>
      </c>
    </row>
    <row r="778" spans="1:9" ht="30">
      <c r="A778" s="6" t="s">
        <v>2590</v>
      </c>
      <c r="B778" s="7" t="s">
        <v>364</v>
      </c>
      <c r="C778" s="6" t="s">
        <v>2418</v>
      </c>
      <c r="D778" s="8" t="s">
        <v>2591</v>
      </c>
      <c r="E778" s="6" t="s">
        <v>229</v>
      </c>
      <c r="F778" s="7" t="s">
        <v>367</v>
      </c>
      <c r="G778" s="7" t="s">
        <v>217</v>
      </c>
      <c r="H778" s="4"/>
      <c r="I778" s="9" t="s">
        <v>2592</v>
      </c>
    </row>
    <row r="779" spans="1:9" ht="45">
      <c r="A779" s="6" t="s">
        <v>2593</v>
      </c>
      <c r="B779" s="7" t="s">
        <v>364</v>
      </c>
      <c r="C779" s="6" t="s">
        <v>2418</v>
      </c>
      <c r="D779" s="8" t="s">
        <v>2594</v>
      </c>
      <c r="E779" s="6" t="s">
        <v>535</v>
      </c>
      <c r="F779" s="7" t="s">
        <v>367</v>
      </c>
      <c r="G779" s="7" t="s">
        <v>217</v>
      </c>
      <c r="H779" s="4"/>
      <c r="I779" s="9" t="s">
        <v>2595</v>
      </c>
    </row>
    <row r="780" spans="1:9" ht="45">
      <c r="A780" s="6" t="s">
        <v>2596</v>
      </c>
      <c r="B780" s="7" t="s">
        <v>364</v>
      </c>
      <c r="C780" s="6" t="s">
        <v>2418</v>
      </c>
      <c r="D780" s="8" t="s">
        <v>2597</v>
      </c>
      <c r="E780" s="6" t="s">
        <v>221</v>
      </c>
      <c r="F780" s="7" t="s">
        <v>367</v>
      </c>
      <c r="G780" s="7" t="s">
        <v>217</v>
      </c>
      <c r="H780" s="4"/>
      <c r="I780" s="9" t="s">
        <v>2598</v>
      </c>
    </row>
    <row r="781" spans="1:9" ht="30">
      <c r="A781" s="6" t="s">
        <v>2599</v>
      </c>
      <c r="B781" s="7" t="s">
        <v>364</v>
      </c>
      <c r="C781" s="6" t="s">
        <v>2418</v>
      </c>
      <c r="D781" s="8" t="s">
        <v>2600</v>
      </c>
      <c r="E781" s="6" t="s">
        <v>229</v>
      </c>
      <c r="F781" s="7" t="s">
        <v>367</v>
      </c>
      <c r="G781" s="7" t="s">
        <v>217</v>
      </c>
      <c r="H781" s="4"/>
      <c r="I781" s="9" t="s">
        <v>2601</v>
      </c>
    </row>
    <row r="782" spans="1:9" ht="45">
      <c r="A782" s="6" t="s">
        <v>2602</v>
      </c>
      <c r="B782" s="7" t="s">
        <v>364</v>
      </c>
      <c r="C782" s="6" t="s">
        <v>2418</v>
      </c>
      <c r="D782" s="8" t="s">
        <v>2603</v>
      </c>
      <c r="E782" s="6" t="s">
        <v>535</v>
      </c>
      <c r="F782" s="7" t="s">
        <v>367</v>
      </c>
      <c r="G782" s="7" t="s">
        <v>217</v>
      </c>
      <c r="H782" s="4"/>
      <c r="I782" s="9" t="s">
        <v>2604</v>
      </c>
    </row>
    <row r="783" spans="1:9" ht="45">
      <c r="A783" s="6" t="s">
        <v>2605</v>
      </c>
      <c r="B783" s="7" t="s">
        <v>364</v>
      </c>
      <c r="C783" s="6" t="s">
        <v>2606</v>
      </c>
      <c r="D783" s="8" t="s">
        <v>2607</v>
      </c>
      <c r="E783" s="6" t="s">
        <v>221</v>
      </c>
      <c r="F783" s="7" t="s">
        <v>498</v>
      </c>
      <c r="G783" s="7" t="s">
        <v>217</v>
      </c>
      <c r="H783" s="4"/>
      <c r="I783" s="9" t="s">
        <v>2608</v>
      </c>
    </row>
    <row r="784" spans="1:9" ht="45">
      <c r="A784" s="6" t="s">
        <v>2609</v>
      </c>
      <c r="B784" s="7" t="s">
        <v>364</v>
      </c>
      <c r="C784" s="6" t="s">
        <v>2606</v>
      </c>
      <c r="D784" s="8" t="s">
        <v>2610</v>
      </c>
      <c r="E784" s="6" t="s">
        <v>221</v>
      </c>
      <c r="F784" s="7" t="s">
        <v>498</v>
      </c>
      <c r="G784" s="7" t="s">
        <v>217</v>
      </c>
      <c r="H784" s="4"/>
      <c r="I784" s="9" t="s">
        <v>2611</v>
      </c>
    </row>
    <row r="785" spans="1:9" ht="45">
      <c r="A785" s="6" t="s">
        <v>2612</v>
      </c>
      <c r="B785" s="7" t="s">
        <v>364</v>
      </c>
      <c r="C785" s="6" t="s">
        <v>2606</v>
      </c>
      <c r="D785" s="8" t="s">
        <v>2613</v>
      </c>
      <c r="E785" s="6" t="s">
        <v>535</v>
      </c>
      <c r="F785" s="7" t="s">
        <v>498</v>
      </c>
      <c r="G785" s="7" t="s">
        <v>217</v>
      </c>
      <c r="H785" s="4"/>
      <c r="I785" s="9" t="s">
        <v>2614</v>
      </c>
    </row>
    <row r="786" spans="1:9" ht="45">
      <c r="A786" s="6" t="s">
        <v>2615</v>
      </c>
      <c r="B786" s="7" t="s">
        <v>364</v>
      </c>
      <c r="C786" s="6" t="s">
        <v>2606</v>
      </c>
      <c r="D786" s="8" t="s">
        <v>2616</v>
      </c>
      <c r="E786" s="6" t="s">
        <v>221</v>
      </c>
      <c r="F786" s="7" t="s">
        <v>498</v>
      </c>
      <c r="G786" s="7" t="s">
        <v>217</v>
      </c>
      <c r="H786" s="4"/>
      <c r="I786" s="9" t="s">
        <v>2617</v>
      </c>
    </row>
    <row r="787" spans="1:9" ht="45">
      <c r="A787" s="6" t="s">
        <v>2618</v>
      </c>
      <c r="B787" s="7" t="s">
        <v>364</v>
      </c>
      <c r="C787" s="6" t="s">
        <v>2606</v>
      </c>
      <c r="D787" s="8" t="s">
        <v>2619</v>
      </c>
      <c r="E787" s="6" t="s">
        <v>229</v>
      </c>
      <c r="F787" s="7" t="s">
        <v>216</v>
      </c>
      <c r="G787" s="7" t="s">
        <v>217</v>
      </c>
      <c r="H787" s="4"/>
      <c r="I787" s="9" t="s">
        <v>2620</v>
      </c>
    </row>
    <row r="788" spans="1:9" ht="45">
      <c r="A788" s="6" t="s">
        <v>2621</v>
      </c>
      <c r="B788" s="7" t="s">
        <v>364</v>
      </c>
      <c r="C788" s="6" t="s">
        <v>2606</v>
      </c>
      <c r="D788" s="8" t="s">
        <v>2622</v>
      </c>
      <c r="E788" s="6" t="s">
        <v>221</v>
      </c>
      <c r="F788" s="7" t="s">
        <v>498</v>
      </c>
      <c r="G788" s="7" t="s">
        <v>217</v>
      </c>
      <c r="H788" s="4"/>
      <c r="I788" s="9" t="s">
        <v>2623</v>
      </c>
    </row>
    <row r="789" spans="1:9" ht="60">
      <c r="A789" s="6" t="s">
        <v>2624</v>
      </c>
      <c r="B789" s="7" t="s">
        <v>364</v>
      </c>
      <c r="C789" s="6" t="s">
        <v>2606</v>
      </c>
      <c r="D789" s="8" t="s">
        <v>2625</v>
      </c>
      <c r="E789" s="6" t="s">
        <v>221</v>
      </c>
      <c r="F789" s="7" t="s">
        <v>498</v>
      </c>
      <c r="G789" s="7" t="s">
        <v>368</v>
      </c>
      <c r="H789" s="4"/>
      <c r="I789" s="9" t="s">
        <v>2626</v>
      </c>
    </row>
    <row r="790" spans="1:9" ht="45">
      <c r="A790" s="6" t="s">
        <v>2627</v>
      </c>
      <c r="B790" s="7" t="s">
        <v>364</v>
      </c>
      <c r="C790" s="6" t="s">
        <v>2606</v>
      </c>
      <c r="D790" s="8" t="s">
        <v>2628</v>
      </c>
      <c r="E790" s="6" t="s">
        <v>221</v>
      </c>
      <c r="F790" s="7" t="s">
        <v>498</v>
      </c>
      <c r="G790" s="7" t="s">
        <v>217</v>
      </c>
      <c r="H790" s="4"/>
      <c r="I790" s="9" t="s">
        <v>2629</v>
      </c>
    </row>
    <row r="791" spans="1:9" ht="45">
      <c r="A791" s="6" t="s">
        <v>2630</v>
      </c>
      <c r="B791" s="7" t="s">
        <v>364</v>
      </c>
      <c r="C791" s="6" t="s">
        <v>2606</v>
      </c>
      <c r="D791" s="8" t="s">
        <v>2631</v>
      </c>
      <c r="E791" s="6" t="s">
        <v>995</v>
      </c>
      <c r="F791" s="7" t="s">
        <v>367</v>
      </c>
      <c r="G791" s="7" t="s">
        <v>217</v>
      </c>
      <c r="H791" s="4"/>
      <c r="I791" s="9" t="s">
        <v>2632</v>
      </c>
    </row>
    <row r="792" spans="1:9" ht="45">
      <c r="A792" s="6" t="s">
        <v>2633</v>
      </c>
      <c r="B792" s="7" t="s">
        <v>364</v>
      </c>
      <c r="C792" s="6" t="s">
        <v>2606</v>
      </c>
      <c r="D792" s="8" t="s">
        <v>2634</v>
      </c>
      <c r="E792" s="6" t="s">
        <v>221</v>
      </c>
      <c r="F792" s="7" t="s">
        <v>216</v>
      </c>
      <c r="G792" s="7" t="s">
        <v>374</v>
      </c>
      <c r="H792" s="4"/>
      <c r="I792" s="9" t="s">
        <v>2635</v>
      </c>
    </row>
    <row r="793" spans="1:9" ht="45">
      <c r="A793" s="6" t="s">
        <v>2636</v>
      </c>
      <c r="B793" s="7" t="s">
        <v>364</v>
      </c>
      <c r="C793" s="6" t="s">
        <v>2606</v>
      </c>
      <c r="D793" s="8" t="s">
        <v>2637</v>
      </c>
      <c r="E793" s="6" t="s">
        <v>221</v>
      </c>
      <c r="F793" s="7" t="s">
        <v>498</v>
      </c>
      <c r="G793" s="7" t="s">
        <v>217</v>
      </c>
      <c r="H793" s="4"/>
      <c r="I793" s="9" t="s">
        <v>2638</v>
      </c>
    </row>
    <row r="794" spans="1:9" ht="75">
      <c r="A794" s="6" t="s">
        <v>2639</v>
      </c>
      <c r="B794" s="7" t="s">
        <v>364</v>
      </c>
      <c r="C794" s="6" t="s">
        <v>2606</v>
      </c>
      <c r="D794" s="8" t="s">
        <v>2640</v>
      </c>
      <c r="E794" s="6"/>
      <c r="F794" s="7" t="s">
        <v>498</v>
      </c>
      <c r="G794" s="7" t="s">
        <v>368</v>
      </c>
      <c r="H794" s="4"/>
      <c r="I794" s="9" t="s">
        <v>2641</v>
      </c>
    </row>
    <row r="795" spans="1:9" ht="60">
      <c r="A795" s="6" t="s">
        <v>2642</v>
      </c>
      <c r="B795" s="7" t="s">
        <v>364</v>
      </c>
      <c r="C795" s="6" t="s">
        <v>2606</v>
      </c>
      <c r="D795" s="8" t="s">
        <v>2643</v>
      </c>
      <c r="E795" s="6" t="s">
        <v>221</v>
      </c>
      <c r="F795" s="7" t="s">
        <v>498</v>
      </c>
      <c r="G795" s="7" t="s">
        <v>368</v>
      </c>
      <c r="H795" s="4"/>
      <c r="I795" s="9" t="s">
        <v>2644</v>
      </c>
    </row>
    <row r="796" spans="1:9" ht="45">
      <c r="A796" s="6" t="s">
        <v>2645</v>
      </c>
      <c r="B796" s="7" t="s">
        <v>364</v>
      </c>
      <c r="C796" s="6" t="s">
        <v>2606</v>
      </c>
      <c r="D796" s="8" t="s">
        <v>2646</v>
      </c>
      <c r="E796" s="6" t="s">
        <v>378</v>
      </c>
      <c r="F796" s="7" t="s">
        <v>498</v>
      </c>
      <c r="G796" s="7" t="s">
        <v>217</v>
      </c>
      <c r="H796" s="4"/>
      <c r="I796" s="9" t="s">
        <v>2647</v>
      </c>
    </row>
    <row r="797" spans="1:9" ht="45">
      <c r="A797" s="6" t="s">
        <v>2648</v>
      </c>
      <c r="B797" s="7" t="s">
        <v>364</v>
      </c>
      <c r="C797" s="6" t="s">
        <v>2606</v>
      </c>
      <c r="D797" s="8" t="s">
        <v>2649</v>
      </c>
      <c r="E797" s="6" t="s">
        <v>535</v>
      </c>
      <c r="F797" s="7" t="s">
        <v>498</v>
      </c>
      <c r="G797" s="7" t="s">
        <v>217</v>
      </c>
      <c r="H797" s="4"/>
      <c r="I797" s="9" t="s">
        <v>2650</v>
      </c>
    </row>
    <row r="798" spans="1:9" ht="45">
      <c r="A798" s="6" t="s">
        <v>2651</v>
      </c>
      <c r="B798" s="7" t="s">
        <v>364</v>
      </c>
      <c r="C798" s="6" t="s">
        <v>2606</v>
      </c>
      <c r="D798" s="8" t="s">
        <v>2652</v>
      </c>
      <c r="E798" s="6" t="s">
        <v>221</v>
      </c>
      <c r="F798" s="7" t="s">
        <v>498</v>
      </c>
      <c r="G798" s="7" t="s">
        <v>217</v>
      </c>
      <c r="H798" s="4"/>
      <c r="I798" s="9" t="s">
        <v>2653</v>
      </c>
    </row>
    <row r="799" spans="1:9" ht="45">
      <c r="A799" s="6" t="s">
        <v>2654</v>
      </c>
      <c r="B799" s="7" t="s">
        <v>364</v>
      </c>
      <c r="C799" s="6" t="s">
        <v>2606</v>
      </c>
      <c r="D799" s="8" t="s">
        <v>2655</v>
      </c>
      <c r="E799" s="6" t="s">
        <v>215</v>
      </c>
      <c r="F799" s="7" t="s">
        <v>216</v>
      </c>
      <c r="G799" s="7" t="s">
        <v>379</v>
      </c>
      <c r="H799" s="4"/>
      <c r="I799" s="9" t="s">
        <v>2656</v>
      </c>
    </row>
    <row r="800" spans="1:9" ht="45">
      <c r="A800" s="6" t="s">
        <v>2657</v>
      </c>
      <c r="B800" s="7" t="s">
        <v>364</v>
      </c>
      <c r="C800" s="6" t="s">
        <v>2606</v>
      </c>
      <c r="D800" s="8" t="s">
        <v>2658</v>
      </c>
      <c r="E800" s="6" t="s">
        <v>221</v>
      </c>
      <c r="F800" s="7" t="s">
        <v>498</v>
      </c>
      <c r="G800" s="7" t="s">
        <v>225</v>
      </c>
      <c r="H800" s="4"/>
      <c r="I800" s="9" t="s">
        <v>2659</v>
      </c>
    </row>
    <row r="801" spans="1:9" ht="45">
      <c r="A801" s="6" t="s">
        <v>2660</v>
      </c>
      <c r="B801" s="7" t="s">
        <v>364</v>
      </c>
      <c r="C801" s="6" t="s">
        <v>2606</v>
      </c>
      <c r="D801" s="8" t="s">
        <v>2661</v>
      </c>
      <c r="E801" s="6" t="s">
        <v>756</v>
      </c>
      <c r="F801" s="7" t="s">
        <v>498</v>
      </c>
      <c r="G801" s="7" t="s">
        <v>217</v>
      </c>
      <c r="H801" s="4"/>
      <c r="I801" s="9" t="s">
        <v>2662</v>
      </c>
    </row>
    <row r="802" spans="1:9" ht="60">
      <c r="A802" s="6" t="s">
        <v>2663</v>
      </c>
      <c r="B802" s="7" t="s">
        <v>364</v>
      </c>
      <c r="C802" s="6" t="s">
        <v>2606</v>
      </c>
      <c r="D802" s="8" t="s">
        <v>2664</v>
      </c>
      <c r="E802" s="6" t="s">
        <v>373</v>
      </c>
      <c r="F802" s="7" t="s">
        <v>216</v>
      </c>
      <c r="G802" s="7" t="s">
        <v>374</v>
      </c>
      <c r="H802" s="4"/>
      <c r="I802" s="9" t="s">
        <v>2665</v>
      </c>
    </row>
    <row r="803" spans="1:9" ht="45">
      <c r="A803" s="6" t="s">
        <v>2666</v>
      </c>
      <c r="B803" s="7" t="s">
        <v>364</v>
      </c>
      <c r="C803" s="6" t="s">
        <v>2606</v>
      </c>
      <c r="D803" s="8" t="s">
        <v>2667</v>
      </c>
      <c r="E803" s="6" t="s">
        <v>229</v>
      </c>
      <c r="F803" s="7" t="s">
        <v>367</v>
      </c>
      <c r="G803" s="7" t="s">
        <v>217</v>
      </c>
      <c r="H803" s="4"/>
      <c r="I803" s="9" t="s">
        <v>2668</v>
      </c>
    </row>
    <row r="804" spans="1:9" ht="45">
      <c r="A804" s="6" t="s">
        <v>2669</v>
      </c>
      <c r="B804" s="7" t="s">
        <v>364</v>
      </c>
      <c r="C804" s="6" t="s">
        <v>2606</v>
      </c>
      <c r="D804" s="8" t="s">
        <v>2670</v>
      </c>
      <c r="E804" s="6" t="s">
        <v>535</v>
      </c>
      <c r="F804" s="7" t="s">
        <v>367</v>
      </c>
      <c r="G804" s="7" t="s">
        <v>217</v>
      </c>
      <c r="H804" s="4"/>
      <c r="I804" s="9" t="s">
        <v>2671</v>
      </c>
    </row>
    <row r="805" spans="1:9" ht="45">
      <c r="A805" s="6" t="s">
        <v>2672</v>
      </c>
      <c r="B805" s="7" t="s">
        <v>364</v>
      </c>
      <c r="C805" s="6" t="s">
        <v>2606</v>
      </c>
      <c r="D805" s="8" t="s">
        <v>2673</v>
      </c>
      <c r="E805" s="6" t="s">
        <v>995</v>
      </c>
      <c r="F805" s="7" t="s">
        <v>367</v>
      </c>
      <c r="G805" s="7" t="s">
        <v>217</v>
      </c>
      <c r="H805" s="4"/>
      <c r="I805" s="9" t="s">
        <v>2674</v>
      </c>
    </row>
    <row r="806" spans="1:9" ht="60">
      <c r="A806" s="6" t="s">
        <v>2675</v>
      </c>
      <c r="B806" s="7" t="s">
        <v>364</v>
      </c>
      <c r="C806" s="6" t="s">
        <v>2606</v>
      </c>
      <c r="D806" s="8" t="s">
        <v>2676</v>
      </c>
      <c r="E806" s="6" t="s">
        <v>215</v>
      </c>
      <c r="F806" s="7" t="s">
        <v>367</v>
      </c>
      <c r="G806" s="7" t="s">
        <v>374</v>
      </c>
      <c r="H806" s="4"/>
      <c r="I806" s="9" t="s">
        <v>2677</v>
      </c>
    </row>
    <row r="807" spans="1:9" ht="45">
      <c r="A807" s="6" t="s">
        <v>2678</v>
      </c>
      <c r="B807" s="7" t="s">
        <v>364</v>
      </c>
      <c r="C807" s="6" t="s">
        <v>2606</v>
      </c>
      <c r="D807" s="8" t="s">
        <v>2679</v>
      </c>
      <c r="E807" s="6" t="s">
        <v>229</v>
      </c>
      <c r="F807" s="7" t="s">
        <v>367</v>
      </c>
      <c r="G807" s="7" t="s">
        <v>217</v>
      </c>
      <c r="H807" s="4"/>
      <c r="I807" s="9" t="s">
        <v>2680</v>
      </c>
    </row>
    <row r="808" spans="1:9" ht="45">
      <c r="A808" s="6" t="s">
        <v>2681</v>
      </c>
      <c r="B808" s="7" t="s">
        <v>364</v>
      </c>
      <c r="C808" s="6" t="s">
        <v>2606</v>
      </c>
      <c r="D808" s="8" t="s">
        <v>2682</v>
      </c>
      <c r="E808" s="6" t="s">
        <v>535</v>
      </c>
      <c r="F808" s="7" t="s">
        <v>367</v>
      </c>
      <c r="G808" s="7" t="s">
        <v>217</v>
      </c>
      <c r="H808" s="4"/>
      <c r="I808" s="9" t="s">
        <v>2683</v>
      </c>
    </row>
    <row r="809" spans="1:9" ht="45">
      <c r="A809" s="6" t="s">
        <v>2684</v>
      </c>
      <c r="B809" s="7" t="s">
        <v>364</v>
      </c>
      <c r="C809" s="6" t="s">
        <v>2606</v>
      </c>
      <c r="D809" s="8" t="s">
        <v>2685</v>
      </c>
      <c r="E809" s="6" t="s">
        <v>221</v>
      </c>
      <c r="F809" s="7" t="s">
        <v>367</v>
      </c>
      <c r="G809" s="7" t="s">
        <v>217</v>
      </c>
      <c r="H809" s="4"/>
      <c r="I809" s="9" t="s">
        <v>2686</v>
      </c>
    </row>
    <row r="810" spans="1:9" ht="60">
      <c r="A810" s="6" t="s">
        <v>2687</v>
      </c>
      <c r="B810" s="7" t="s">
        <v>364</v>
      </c>
      <c r="C810" s="6" t="s">
        <v>2606</v>
      </c>
      <c r="D810" s="8" t="s">
        <v>2688</v>
      </c>
      <c r="E810" s="6" t="s">
        <v>229</v>
      </c>
      <c r="F810" s="7" t="s">
        <v>367</v>
      </c>
      <c r="G810" s="7" t="s">
        <v>374</v>
      </c>
      <c r="H810" s="4"/>
      <c r="I810" s="9" t="s">
        <v>2689</v>
      </c>
    </row>
    <row r="811" spans="1:9" ht="60">
      <c r="A811" s="6" t="s">
        <v>2690</v>
      </c>
      <c r="B811" s="7" t="s">
        <v>364</v>
      </c>
      <c r="C811" s="6" t="s">
        <v>2606</v>
      </c>
      <c r="D811" s="8" t="s">
        <v>2691</v>
      </c>
      <c r="E811" s="6" t="s">
        <v>378</v>
      </c>
      <c r="F811" s="7" t="s">
        <v>367</v>
      </c>
      <c r="G811" s="7" t="s">
        <v>374</v>
      </c>
      <c r="H811" s="4"/>
      <c r="I811" s="9" t="s">
        <v>2692</v>
      </c>
    </row>
    <row r="812" spans="1:9" ht="60">
      <c r="A812" s="6" t="s">
        <v>2693</v>
      </c>
      <c r="B812" s="7" t="s">
        <v>364</v>
      </c>
      <c r="C812" s="6" t="s">
        <v>2606</v>
      </c>
      <c r="D812" s="8" t="s">
        <v>2694</v>
      </c>
      <c r="E812" s="6" t="s">
        <v>215</v>
      </c>
      <c r="F812" s="7" t="s">
        <v>216</v>
      </c>
      <c r="G812" s="7" t="s">
        <v>379</v>
      </c>
      <c r="H812" s="4"/>
      <c r="I812" s="9" t="s">
        <v>2695</v>
      </c>
    </row>
    <row r="813" spans="1:9" ht="60">
      <c r="A813" s="6" t="s">
        <v>2696</v>
      </c>
      <c r="B813" s="7" t="s">
        <v>364</v>
      </c>
      <c r="C813" s="6" t="s">
        <v>2606</v>
      </c>
      <c r="D813" s="8" t="s">
        <v>2697</v>
      </c>
      <c r="E813" s="6" t="s">
        <v>221</v>
      </c>
      <c r="F813" s="7" t="s">
        <v>498</v>
      </c>
      <c r="G813" s="7" t="s">
        <v>217</v>
      </c>
      <c r="H813" s="4"/>
      <c r="I813" s="9" t="s">
        <v>2698</v>
      </c>
    </row>
    <row r="814" spans="1:9" ht="45">
      <c r="A814" s="6" t="s">
        <v>2699</v>
      </c>
      <c r="B814" s="7" t="s">
        <v>364</v>
      </c>
      <c r="C814" s="6" t="s">
        <v>2606</v>
      </c>
      <c r="D814" s="8" t="s">
        <v>2700</v>
      </c>
      <c r="E814" s="6" t="s">
        <v>229</v>
      </c>
      <c r="F814" s="7" t="s">
        <v>367</v>
      </c>
      <c r="G814" s="7" t="s">
        <v>217</v>
      </c>
      <c r="H814" s="4"/>
      <c r="I814" s="9" t="s">
        <v>2701</v>
      </c>
    </row>
    <row r="815" spans="1:9" ht="45">
      <c r="A815" s="6" t="s">
        <v>2702</v>
      </c>
      <c r="B815" s="7" t="s">
        <v>364</v>
      </c>
      <c r="C815" s="6" t="s">
        <v>2606</v>
      </c>
      <c r="D815" s="8" t="s">
        <v>2703</v>
      </c>
      <c r="E815" s="6" t="s">
        <v>535</v>
      </c>
      <c r="F815" s="7" t="s">
        <v>367</v>
      </c>
      <c r="G815" s="7" t="s">
        <v>217</v>
      </c>
      <c r="H815" s="4"/>
      <c r="I815" s="9" t="s">
        <v>2704</v>
      </c>
    </row>
    <row r="816" spans="1:9" ht="45">
      <c r="A816" s="6" t="s">
        <v>2705</v>
      </c>
      <c r="B816" s="7" t="s">
        <v>364</v>
      </c>
      <c r="C816" s="6" t="s">
        <v>2606</v>
      </c>
      <c r="D816" s="8" t="s">
        <v>2706</v>
      </c>
      <c r="E816" s="6" t="s">
        <v>995</v>
      </c>
      <c r="F816" s="7" t="s">
        <v>367</v>
      </c>
      <c r="G816" s="7" t="s">
        <v>217</v>
      </c>
      <c r="H816" s="4"/>
      <c r="I816" s="9" t="s">
        <v>2707</v>
      </c>
    </row>
    <row r="817" spans="1:9" ht="45">
      <c r="A817" s="6" t="s">
        <v>2708</v>
      </c>
      <c r="B817" s="7" t="s">
        <v>962</v>
      </c>
      <c r="C817" s="6" t="s">
        <v>2709</v>
      </c>
      <c r="D817" s="8" t="s">
        <v>2710</v>
      </c>
      <c r="E817" s="6" t="s">
        <v>221</v>
      </c>
      <c r="F817" s="7" t="s">
        <v>498</v>
      </c>
      <c r="G817" s="7" t="s">
        <v>217</v>
      </c>
      <c r="H817" s="4"/>
      <c r="I817" s="9" t="s">
        <v>2711</v>
      </c>
    </row>
    <row r="818" spans="1:9" ht="75">
      <c r="A818" s="6" t="s">
        <v>2712</v>
      </c>
      <c r="B818" s="7" t="s">
        <v>364</v>
      </c>
      <c r="C818" s="6" t="s">
        <v>2709</v>
      </c>
      <c r="D818" s="8" t="s">
        <v>2713</v>
      </c>
      <c r="E818" s="6"/>
      <c r="F818" s="7" t="s">
        <v>498</v>
      </c>
      <c r="G818" s="7" t="s">
        <v>368</v>
      </c>
      <c r="H818" s="4"/>
      <c r="I818" s="9" t="s">
        <v>2714</v>
      </c>
    </row>
    <row r="819" spans="1:9" ht="45">
      <c r="A819" s="6" t="s">
        <v>2715</v>
      </c>
      <c r="B819" s="7" t="s">
        <v>364</v>
      </c>
      <c r="C819" s="6" t="s">
        <v>2716</v>
      </c>
      <c r="D819" s="8" t="s">
        <v>2717</v>
      </c>
      <c r="E819" s="6" t="s">
        <v>215</v>
      </c>
      <c r="F819" s="7" t="s">
        <v>367</v>
      </c>
      <c r="G819" s="7" t="s">
        <v>374</v>
      </c>
      <c r="H819" s="4"/>
      <c r="I819" s="9" t="s">
        <v>2718</v>
      </c>
    </row>
    <row r="820" spans="1:9" ht="45">
      <c r="A820" s="6" t="s">
        <v>2719</v>
      </c>
      <c r="B820" s="7" t="s">
        <v>364</v>
      </c>
      <c r="C820" s="6" t="s">
        <v>2716</v>
      </c>
      <c r="D820" s="8" t="s">
        <v>2720</v>
      </c>
      <c r="E820" s="6" t="s">
        <v>221</v>
      </c>
      <c r="F820" s="7" t="s">
        <v>367</v>
      </c>
      <c r="G820" s="7" t="s">
        <v>217</v>
      </c>
      <c r="H820" s="4"/>
      <c r="I820" s="9" t="s">
        <v>2721</v>
      </c>
    </row>
    <row r="821" spans="1:9" ht="30">
      <c r="A821" s="6" t="s">
        <v>2722</v>
      </c>
      <c r="B821" s="7" t="s">
        <v>364</v>
      </c>
      <c r="C821" s="6" t="s">
        <v>2716</v>
      </c>
      <c r="D821" s="8" t="s">
        <v>2723</v>
      </c>
      <c r="E821" s="6" t="s">
        <v>229</v>
      </c>
      <c r="F821" s="7" t="s">
        <v>367</v>
      </c>
      <c r="G821" s="7" t="s">
        <v>217</v>
      </c>
      <c r="H821" s="4"/>
      <c r="I821" s="9" t="s">
        <v>2724</v>
      </c>
    </row>
    <row r="822" spans="1:9" ht="45">
      <c r="A822" s="6" t="s">
        <v>2725</v>
      </c>
      <c r="B822" s="7" t="s">
        <v>364</v>
      </c>
      <c r="C822" s="6" t="s">
        <v>2716</v>
      </c>
      <c r="D822" s="8" t="s">
        <v>2726</v>
      </c>
      <c r="E822" s="6" t="s">
        <v>535</v>
      </c>
      <c r="F822" s="7" t="s">
        <v>367</v>
      </c>
      <c r="G822" s="7" t="s">
        <v>217</v>
      </c>
      <c r="H822" s="4"/>
      <c r="I822" s="9" t="s">
        <v>2727</v>
      </c>
    </row>
    <row r="823" spans="1:9" ht="45">
      <c r="A823" s="6" t="s">
        <v>2728</v>
      </c>
      <c r="B823" s="7" t="s">
        <v>364</v>
      </c>
      <c r="C823" s="6" t="s">
        <v>2716</v>
      </c>
      <c r="D823" s="8" t="s">
        <v>2729</v>
      </c>
      <c r="E823" s="6" t="s">
        <v>215</v>
      </c>
      <c r="F823" s="7" t="s">
        <v>367</v>
      </c>
      <c r="G823" s="7" t="s">
        <v>374</v>
      </c>
      <c r="H823" s="4"/>
      <c r="I823" s="9" t="s">
        <v>2730</v>
      </c>
    </row>
    <row r="824" spans="1:9" ht="45">
      <c r="A824" s="6" t="s">
        <v>2731</v>
      </c>
      <c r="B824" s="7" t="s">
        <v>364</v>
      </c>
      <c r="C824" s="6" t="s">
        <v>2716</v>
      </c>
      <c r="D824" s="8" t="s">
        <v>2732</v>
      </c>
      <c r="E824" s="6" t="s">
        <v>215</v>
      </c>
      <c r="F824" s="7" t="s">
        <v>367</v>
      </c>
      <c r="G824" s="7" t="s">
        <v>379</v>
      </c>
      <c r="H824" s="4"/>
      <c r="I824" s="9" t="s">
        <v>2733</v>
      </c>
    </row>
    <row r="825" spans="1:9" ht="30">
      <c r="A825" s="6" t="s">
        <v>2734</v>
      </c>
      <c r="B825" s="7" t="s">
        <v>364</v>
      </c>
      <c r="C825" s="6" t="s">
        <v>2716</v>
      </c>
      <c r="D825" s="8" t="s">
        <v>2735</v>
      </c>
      <c r="E825" s="6" t="s">
        <v>221</v>
      </c>
      <c r="F825" s="7" t="s">
        <v>216</v>
      </c>
      <c r="G825" s="7" t="s">
        <v>217</v>
      </c>
      <c r="H825" s="4"/>
      <c r="I825" s="9" t="s">
        <v>2736</v>
      </c>
    </row>
    <row r="826" spans="1:9" ht="30">
      <c r="A826" s="6" t="s">
        <v>2737</v>
      </c>
      <c r="B826" s="7" t="s">
        <v>364</v>
      </c>
      <c r="C826" s="6" t="s">
        <v>2716</v>
      </c>
      <c r="D826" s="8" t="s">
        <v>2738</v>
      </c>
      <c r="E826" s="6" t="s">
        <v>229</v>
      </c>
      <c r="F826" s="7" t="s">
        <v>216</v>
      </c>
      <c r="G826" s="7" t="s">
        <v>217</v>
      </c>
      <c r="H826" s="4"/>
      <c r="I826" s="9" t="s">
        <v>2739</v>
      </c>
    </row>
    <row r="827" spans="1:9" ht="30">
      <c r="A827" s="6" t="s">
        <v>2740</v>
      </c>
      <c r="B827" s="7" t="s">
        <v>364</v>
      </c>
      <c r="C827" s="6" t="s">
        <v>2716</v>
      </c>
      <c r="D827" s="8" t="s">
        <v>2741</v>
      </c>
      <c r="E827" s="6" t="s">
        <v>535</v>
      </c>
      <c r="F827" s="7" t="s">
        <v>216</v>
      </c>
      <c r="G827" s="7" t="s">
        <v>217</v>
      </c>
      <c r="H827" s="4"/>
      <c r="I827" s="9" t="s">
        <v>2742</v>
      </c>
    </row>
    <row r="828" spans="1:9" ht="45">
      <c r="A828" s="6" t="s">
        <v>2743</v>
      </c>
      <c r="B828" s="7" t="s">
        <v>364</v>
      </c>
      <c r="C828" s="6" t="s">
        <v>2716</v>
      </c>
      <c r="D828" s="8" t="s">
        <v>2744</v>
      </c>
      <c r="E828" s="6" t="s">
        <v>221</v>
      </c>
      <c r="F828" s="7" t="s">
        <v>367</v>
      </c>
      <c r="G828" s="7" t="s">
        <v>374</v>
      </c>
      <c r="H828" s="4"/>
      <c r="I828" s="9" t="s">
        <v>2745</v>
      </c>
    </row>
    <row r="829" spans="1:9" ht="45">
      <c r="A829" s="6" t="s">
        <v>2746</v>
      </c>
      <c r="B829" s="7" t="s">
        <v>364</v>
      </c>
      <c r="C829" s="6" t="s">
        <v>2716</v>
      </c>
      <c r="D829" s="8" t="s">
        <v>2747</v>
      </c>
      <c r="E829" s="6" t="s">
        <v>221</v>
      </c>
      <c r="F829" s="7" t="s">
        <v>498</v>
      </c>
      <c r="G829" s="7" t="s">
        <v>217</v>
      </c>
      <c r="H829" s="4"/>
      <c r="I829" s="9" t="s">
        <v>2748</v>
      </c>
    </row>
    <row r="830" spans="1:9" ht="45">
      <c r="A830" s="6" t="s">
        <v>2749</v>
      </c>
      <c r="B830" s="7" t="s">
        <v>364</v>
      </c>
      <c r="C830" s="6" t="s">
        <v>2716</v>
      </c>
      <c r="D830" s="8" t="s">
        <v>2750</v>
      </c>
      <c r="E830" s="6" t="s">
        <v>221</v>
      </c>
      <c r="F830" s="7" t="s">
        <v>498</v>
      </c>
      <c r="G830" s="7" t="s">
        <v>374</v>
      </c>
      <c r="H830" s="4"/>
      <c r="I830" s="9" t="s">
        <v>2751</v>
      </c>
    </row>
    <row r="831" spans="1:9" ht="45">
      <c r="A831" s="6" t="s">
        <v>2752</v>
      </c>
      <c r="B831" s="7" t="s">
        <v>364</v>
      </c>
      <c r="C831" s="6" t="s">
        <v>2716</v>
      </c>
      <c r="D831" s="8" t="s">
        <v>2753</v>
      </c>
      <c r="E831" s="6" t="s">
        <v>576</v>
      </c>
      <c r="F831" s="7" t="s">
        <v>498</v>
      </c>
      <c r="G831" s="7" t="s">
        <v>374</v>
      </c>
      <c r="H831" s="4"/>
      <c r="I831" s="9" t="s">
        <v>2754</v>
      </c>
    </row>
    <row r="832" spans="1:9" ht="45">
      <c r="A832" s="6" t="s">
        <v>2755</v>
      </c>
      <c r="B832" s="7" t="s">
        <v>364</v>
      </c>
      <c r="C832" s="6" t="s">
        <v>2716</v>
      </c>
      <c r="D832" s="8" t="s">
        <v>2756</v>
      </c>
      <c r="E832" s="6" t="s">
        <v>221</v>
      </c>
      <c r="F832" s="7" t="s">
        <v>498</v>
      </c>
      <c r="G832" s="7" t="s">
        <v>217</v>
      </c>
      <c r="H832" s="4"/>
      <c r="I832" s="9" t="s">
        <v>2757</v>
      </c>
    </row>
    <row r="833" spans="1:9" ht="45">
      <c r="A833" s="6" t="s">
        <v>2758</v>
      </c>
      <c r="B833" s="7" t="s">
        <v>364</v>
      </c>
      <c r="C833" s="6" t="s">
        <v>2716</v>
      </c>
      <c r="D833" s="8" t="s">
        <v>2759</v>
      </c>
      <c r="E833" s="6" t="s">
        <v>378</v>
      </c>
      <c r="F833" s="7" t="s">
        <v>498</v>
      </c>
      <c r="G833" s="7" t="s">
        <v>217</v>
      </c>
      <c r="H833" s="4"/>
      <c r="I833" s="9" t="s">
        <v>2760</v>
      </c>
    </row>
    <row r="834" spans="1:9" ht="30">
      <c r="A834" s="6" t="s">
        <v>2761</v>
      </c>
      <c r="B834" s="7" t="s">
        <v>364</v>
      </c>
      <c r="C834" s="6" t="s">
        <v>2716</v>
      </c>
      <c r="D834" s="8" t="s">
        <v>2762</v>
      </c>
      <c r="E834" s="6" t="s">
        <v>229</v>
      </c>
      <c r="F834" s="7" t="s">
        <v>498</v>
      </c>
      <c r="G834" s="7" t="s">
        <v>217</v>
      </c>
      <c r="H834" s="4"/>
      <c r="I834" s="9" t="s">
        <v>2763</v>
      </c>
    </row>
    <row r="835" spans="1:9" ht="45">
      <c r="A835" s="6" t="s">
        <v>2764</v>
      </c>
      <c r="B835" s="7" t="s">
        <v>364</v>
      </c>
      <c r="C835" s="6" t="s">
        <v>2716</v>
      </c>
      <c r="D835" s="8" t="s">
        <v>2765</v>
      </c>
      <c r="E835" s="6" t="s">
        <v>535</v>
      </c>
      <c r="F835" s="7" t="s">
        <v>498</v>
      </c>
      <c r="G835" s="7" t="s">
        <v>217</v>
      </c>
      <c r="H835" s="4"/>
      <c r="I835" s="9" t="s">
        <v>2766</v>
      </c>
    </row>
    <row r="836" spans="1:9" ht="45">
      <c r="A836" s="6" t="s">
        <v>2767</v>
      </c>
      <c r="B836" s="7" t="s">
        <v>364</v>
      </c>
      <c r="C836" s="6" t="s">
        <v>2716</v>
      </c>
      <c r="D836" s="8" t="s">
        <v>2768</v>
      </c>
      <c r="E836" s="6" t="s">
        <v>221</v>
      </c>
      <c r="F836" s="7" t="s">
        <v>498</v>
      </c>
      <c r="G836" s="7" t="s">
        <v>379</v>
      </c>
      <c r="H836" s="4"/>
      <c r="I836" s="9" t="s">
        <v>2769</v>
      </c>
    </row>
    <row r="837" spans="1:9" ht="45">
      <c r="A837" s="6" t="s">
        <v>2770</v>
      </c>
      <c r="B837" s="7" t="s">
        <v>364</v>
      </c>
      <c r="C837" s="6" t="s">
        <v>2716</v>
      </c>
      <c r="D837" s="8" t="s">
        <v>2771</v>
      </c>
      <c r="E837" s="6" t="s">
        <v>221</v>
      </c>
      <c r="F837" s="7" t="s">
        <v>498</v>
      </c>
      <c r="G837" s="7" t="s">
        <v>217</v>
      </c>
      <c r="H837" s="4"/>
      <c r="I837" s="9" t="s">
        <v>2772</v>
      </c>
    </row>
    <row r="838" spans="1:9" ht="45">
      <c r="A838" s="6" t="s">
        <v>2773</v>
      </c>
      <c r="B838" s="7" t="s">
        <v>364</v>
      </c>
      <c r="C838" s="6" t="s">
        <v>2716</v>
      </c>
      <c r="D838" s="8" t="s">
        <v>2774</v>
      </c>
      <c r="E838" s="6" t="s">
        <v>535</v>
      </c>
      <c r="F838" s="7" t="s">
        <v>498</v>
      </c>
      <c r="G838" s="7" t="s">
        <v>217</v>
      </c>
      <c r="H838" s="4"/>
      <c r="I838" s="9" t="s">
        <v>2775</v>
      </c>
    </row>
    <row r="839" spans="1:9" ht="45">
      <c r="A839" s="6" t="s">
        <v>2776</v>
      </c>
      <c r="B839" s="7" t="s">
        <v>364</v>
      </c>
      <c r="C839" s="6" t="s">
        <v>2716</v>
      </c>
      <c r="D839" s="8" t="s">
        <v>2777</v>
      </c>
      <c r="E839" s="6" t="s">
        <v>221</v>
      </c>
      <c r="F839" s="7" t="s">
        <v>498</v>
      </c>
      <c r="G839" s="7" t="s">
        <v>217</v>
      </c>
      <c r="H839" s="4"/>
      <c r="I839" s="9" t="s">
        <v>2778</v>
      </c>
    </row>
    <row r="840" spans="1:9" ht="45">
      <c r="A840" s="6" t="s">
        <v>2779</v>
      </c>
      <c r="B840" s="7" t="s">
        <v>364</v>
      </c>
      <c r="C840" s="6" t="s">
        <v>2716</v>
      </c>
      <c r="D840" s="8" t="s">
        <v>2780</v>
      </c>
      <c r="E840" s="6" t="s">
        <v>535</v>
      </c>
      <c r="F840" s="7" t="s">
        <v>498</v>
      </c>
      <c r="G840" s="7" t="s">
        <v>217</v>
      </c>
      <c r="H840" s="4"/>
      <c r="I840" s="9" t="s">
        <v>2781</v>
      </c>
    </row>
    <row r="841" spans="1:9" ht="45">
      <c r="A841" s="6" t="s">
        <v>2782</v>
      </c>
      <c r="B841" s="7" t="s">
        <v>364</v>
      </c>
      <c r="C841" s="6" t="s">
        <v>2716</v>
      </c>
      <c r="D841" s="8" t="s">
        <v>2783</v>
      </c>
      <c r="E841" s="6" t="s">
        <v>215</v>
      </c>
      <c r="F841" s="7" t="s">
        <v>498</v>
      </c>
      <c r="G841" s="7" t="s">
        <v>379</v>
      </c>
      <c r="H841" s="4"/>
      <c r="I841" s="9" t="s">
        <v>2784</v>
      </c>
    </row>
    <row r="842" spans="1:9" ht="45">
      <c r="A842" s="6" t="s">
        <v>2785</v>
      </c>
      <c r="B842" s="7" t="s">
        <v>364</v>
      </c>
      <c r="C842" s="6" t="s">
        <v>2716</v>
      </c>
      <c r="D842" s="8" t="s">
        <v>2786</v>
      </c>
      <c r="E842" s="6" t="s">
        <v>221</v>
      </c>
      <c r="F842" s="7" t="s">
        <v>498</v>
      </c>
      <c r="G842" s="7" t="s">
        <v>217</v>
      </c>
      <c r="H842" s="4"/>
      <c r="I842" s="9" t="s">
        <v>2787</v>
      </c>
    </row>
    <row r="843" spans="1:9" ht="45">
      <c r="A843" s="6" t="s">
        <v>2788</v>
      </c>
      <c r="B843" s="7" t="s">
        <v>364</v>
      </c>
      <c r="C843" s="6" t="s">
        <v>2716</v>
      </c>
      <c r="D843" s="8" t="s">
        <v>2789</v>
      </c>
      <c r="E843" s="6" t="s">
        <v>535</v>
      </c>
      <c r="F843" s="7" t="s">
        <v>498</v>
      </c>
      <c r="G843" s="7" t="s">
        <v>217</v>
      </c>
      <c r="H843" s="4"/>
      <c r="I843" s="9" t="s">
        <v>2790</v>
      </c>
    </row>
    <row r="844" spans="1:9" ht="45">
      <c r="A844" s="6" t="s">
        <v>2791</v>
      </c>
      <c r="B844" s="7" t="s">
        <v>364</v>
      </c>
      <c r="C844" s="6" t="s">
        <v>2716</v>
      </c>
      <c r="D844" s="8" t="s">
        <v>2792</v>
      </c>
      <c r="E844" s="6" t="s">
        <v>995</v>
      </c>
      <c r="F844" s="7" t="s">
        <v>498</v>
      </c>
      <c r="G844" s="7" t="s">
        <v>217</v>
      </c>
      <c r="H844" s="4"/>
      <c r="I844" s="9" t="s">
        <v>2793</v>
      </c>
    </row>
    <row r="845" spans="1:9" ht="45">
      <c r="A845" s="6" t="s">
        <v>2794</v>
      </c>
      <c r="B845" s="7" t="s">
        <v>364</v>
      </c>
      <c r="C845" s="6" t="s">
        <v>2716</v>
      </c>
      <c r="D845" s="8" t="s">
        <v>2795</v>
      </c>
      <c r="E845" s="6" t="s">
        <v>535</v>
      </c>
      <c r="F845" s="7" t="s">
        <v>498</v>
      </c>
      <c r="G845" s="7" t="s">
        <v>217</v>
      </c>
      <c r="H845" s="4"/>
      <c r="I845" s="9" t="s">
        <v>2796</v>
      </c>
    </row>
    <row r="846" spans="1:9" ht="45">
      <c r="A846" s="6" t="s">
        <v>2797</v>
      </c>
      <c r="B846" s="7" t="s">
        <v>364</v>
      </c>
      <c r="C846" s="6" t="s">
        <v>2716</v>
      </c>
      <c r="D846" s="8" t="s">
        <v>2798</v>
      </c>
      <c r="E846" s="6" t="s">
        <v>995</v>
      </c>
      <c r="F846" s="7" t="s">
        <v>498</v>
      </c>
      <c r="G846" s="7" t="s">
        <v>217</v>
      </c>
      <c r="H846" s="4"/>
      <c r="I846" s="9" t="s">
        <v>2799</v>
      </c>
    </row>
    <row r="847" spans="1:9" ht="45">
      <c r="A847" s="6" t="s">
        <v>2800</v>
      </c>
      <c r="B847" s="7" t="s">
        <v>364</v>
      </c>
      <c r="C847" s="6" t="s">
        <v>2716</v>
      </c>
      <c r="D847" s="8" t="s">
        <v>2801</v>
      </c>
      <c r="E847" s="6" t="s">
        <v>215</v>
      </c>
      <c r="F847" s="7" t="s">
        <v>367</v>
      </c>
      <c r="G847" s="7" t="s">
        <v>374</v>
      </c>
      <c r="H847" s="4"/>
      <c r="I847" s="9" t="s">
        <v>2802</v>
      </c>
    </row>
    <row r="848" spans="1:9" ht="45">
      <c r="A848" s="6" t="s">
        <v>2803</v>
      </c>
      <c r="B848" s="7" t="s">
        <v>364</v>
      </c>
      <c r="C848" s="6" t="s">
        <v>2716</v>
      </c>
      <c r="D848" s="8" t="s">
        <v>2804</v>
      </c>
      <c r="E848" s="6" t="s">
        <v>221</v>
      </c>
      <c r="F848" s="7" t="s">
        <v>367</v>
      </c>
      <c r="G848" s="7" t="s">
        <v>374</v>
      </c>
      <c r="H848" s="4"/>
      <c r="I848" s="9" t="s">
        <v>2805</v>
      </c>
    </row>
    <row r="849" spans="1:9" ht="45">
      <c r="A849" s="6" t="s">
        <v>2806</v>
      </c>
      <c r="B849" s="7" t="s">
        <v>364</v>
      </c>
      <c r="C849" s="6" t="s">
        <v>2716</v>
      </c>
      <c r="D849" s="8" t="s">
        <v>2807</v>
      </c>
      <c r="E849" s="6" t="s">
        <v>535</v>
      </c>
      <c r="F849" s="7" t="s">
        <v>367</v>
      </c>
      <c r="G849" s="7" t="s">
        <v>217</v>
      </c>
      <c r="H849" s="4"/>
      <c r="I849" s="9" t="s">
        <v>2808</v>
      </c>
    </row>
    <row r="850" spans="1:9" ht="45">
      <c r="A850" s="6" t="s">
        <v>2809</v>
      </c>
      <c r="B850" s="7" t="s">
        <v>364</v>
      </c>
      <c r="C850" s="6" t="s">
        <v>2716</v>
      </c>
      <c r="D850" s="8" t="s">
        <v>2810</v>
      </c>
      <c r="E850" s="6" t="s">
        <v>373</v>
      </c>
      <c r="F850" s="7" t="s">
        <v>367</v>
      </c>
      <c r="G850" s="7" t="s">
        <v>217</v>
      </c>
      <c r="H850" s="4"/>
      <c r="I850" s="9" t="s">
        <v>2811</v>
      </c>
    </row>
    <row r="851" spans="1:9" ht="45">
      <c r="A851" s="6" t="s">
        <v>2812</v>
      </c>
      <c r="B851" s="7" t="s">
        <v>364</v>
      </c>
      <c r="C851" s="6" t="s">
        <v>2716</v>
      </c>
      <c r="D851" s="8" t="s">
        <v>2813</v>
      </c>
      <c r="E851" s="6" t="s">
        <v>2814</v>
      </c>
      <c r="F851" s="7" t="s">
        <v>367</v>
      </c>
      <c r="G851" s="7" t="s">
        <v>217</v>
      </c>
      <c r="H851" s="4"/>
      <c r="I851" s="9" t="s">
        <v>2815</v>
      </c>
    </row>
    <row r="852" spans="1:9" ht="45">
      <c r="A852" s="6" t="s">
        <v>2816</v>
      </c>
      <c r="B852" s="7" t="s">
        <v>364</v>
      </c>
      <c r="C852" s="6" t="s">
        <v>2716</v>
      </c>
      <c r="D852" s="8" t="s">
        <v>2817</v>
      </c>
      <c r="E852" s="6" t="s">
        <v>535</v>
      </c>
      <c r="F852" s="7" t="s">
        <v>367</v>
      </c>
      <c r="G852" s="7" t="s">
        <v>217</v>
      </c>
      <c r="H852" s="4"/>
      <c r="I852" s="9" t="s">
        <v>2818</v>
      </c>
    </row>
    <row r="853" spans="1:9" ht="45">
      <c r="A853" s="6" t="s">
        <v>2819</v>
      </c>
      <c r="B853" s="7" t="s">
        <v>364</v>
      </c>
      <c r="C853" s="6" t="s">
        <v>2716</v>
      </c>
      <c r="D853" s="8" t="s">
        <v>2820</v>
      </c>
      <c r="E853" s="6" t="s">
        <v>373</v>
      </c>
      <c r="F853" s="7" t="s">
        <v>367</v>
      </c>
      <c r="G853" s="7" t="s">
        <v>217</v>
      </c>
      <c r="H853" s="4"/>
      <c r="I853" s="9" t="s">
        <v>2821</v>
      </c>
    </row>
    <row r="854" spans="1:9" ht="45">
      <c r="A854" s="6" t="s">
        <v>2822</v>
      </c>
      <c r="B854" s="7" t="s">
        <v>364</v>
      </c>
      <c r="C854" s="6" t="s">
        <v>2716</v>
      </c>
      <c r="D854" s="8" t="s">
        <v>2823</v>
      </c>
      <c r="E854" s="6" t="s">
        <v>535</v>
      </c>
      <c r="F854" s="7" t="s">
        <v>367</v>
      </c>
      <c r="G854" s="7" t="s">
        <v>217</v>
      </c>
      <c r="H854" s="4"/>
      <c r="I854" s="9" t="s">
        <v>2824</v>
      </c>
    </row>
    <row r="855" spans="1:9" ht="45">
      <c r="A855" s="6" t="s">
        <v>2825</v>
      </c>
      <c r="B855" s="7" t="s">
        <v>364</v>
      </c>
      <c r="C855" s="6" t="s">
        <v>2716</v>
      </c>
      <c r="D855" s="8" t="s">
        <v>2826</v>
      </c>
      <c r="E855" s="6" t="s">
        <v>373</v>
      </c>
      <c r="F855" s="7" t="s">
        <v>367</v>
      </c>
      <c r="G855" s="7" t="s">
        <v>217</v>
      </c>
      <c r="H855" s="4"/>
      <c r="I855" s="9" t="s">
        <v>2827</v>
      </c>
    </row>
    <row r="856" spans="1:9" ht="45">
      <c r="A856" s="6" t="s">
        <v>2828</v>
      </c>
      <c r="B856" s="7" t="s">
        <v>364</v>
      </c>
      <c r="C856" s="6" t="s">
        <v>2716</v>
      </c>
      <c r="D856" s="8" t="s">
        <v>2829</v>
      </c>
      <c r="E856" s="6" t="s">
        <v>535</v>
      </c>
      <c r="F856" s="7" t="s">
        <v>367</v>
      </c>
      <c r="G856" s="7" t="s">
        <v>217</v>
      </c>
      <c r="H856" s="4"/>
      <c r="I856" s="9" t="s">
        <v>2830</v>
      </c>
    </row>
    <row r="857" spans="1:9" ht="45">
      <c r="A857" s="6" t="s">
        <v>2831</v>
      </c>
      <c r="B857" s="7" t="s">
        <v>364</v>
      </c>
      <c r="C857" s="6" t="s">
        <v>2716</v>
      </c>
      <c r="D857" s="8" t="s">
        <v>2832</v>
      </c>
      <c r="E857" s="6" t="s">
        <v>373</v>
      </c>
      <c r="F857" s="7" t="s">
        <v>367</v>
      </c>
      <c r="G857" s="7" t="s">
        <v>217</v>
      </c>
      <c r="H857" s="4"/>
      <c r="I857" s="9" t="s">
        <v>2833</v>
      </c>
    </row>
    <row r="858" spans="1:9" ht="45">
      <c r="A858" s="6" t="s">
        <v>2834</v>
      </c>
      <c r="B858" s="7" t="s">
        <v>364</v>
      </c>
      <c r="C858" s="6" t="s">
        <v>2716</v>
      </c>
      <c r="D858" s="8" t="s">
        <v>2835</v>
      </c>
      <c r="E858" s="6" t="s">
        <v>215</v>
      </c>
      <c r="F858" s="7" t="s">
        <v>367</v>
      </c>
      <c r="G858" s="7" t="s">
        <v>374</v>
      </c>
      <c r="H858" s="4"/>
      <c r="I858" s="9" t="s">
        <v>2836</v>
      </c>
    </row>
    <row r="859" spans="1:9" ht="45">
      <c r="A859" s="6" t="s">
        <v>2837</v>
      </c>
      <c r="B859" s="7" t="s">
        <v>364</v>
      </c>
      <c r="C859" s="6" t="s">
        <v>2716</v>
      </c>
      <c r="D859" s="8" t="s">
        <v>2838</v>
      </c>
      <c r="E859" s="6" t="s">
        <v>215</v>
      </c>
      <c r="F859" s="7" t="s">
        <v>367</v>
      </c>
      <c r="G859" s="7" t="s">
        <v>379</v>
      </c>
      <c r="H859" s="4"/>
      <c r="I859" s="9" t="s">
        <v>2839</v>
      </c>
    </row>
    <row r="860" spans="1:9" ht="30">
      <c r="A860" s="6" t="s">
        <v>2840</v>
      </c>
      <c r="B860" s="7" t="s">
        <v>364</v>
      </c>
      <c r="C860" s="6" t="s">
        <v>2716</v>
      </c>
      <c r="D860" s="8" t="s">
        <v>2841</v>
      </c>
      <c r="E860" s="6" t="s">
        <v>221</v>
      </c>
      <c r="F860" s="7" t="s">
        <v>367</v>
      </c>
      <c r="G860" s="7" t="s">
        <v>217</v>
      </c>
      <c r="H860" s="4"/>
      <c r="I860" s="9" t="s">
        <v>2842</v>
      </c>
    </row>
    <row r="861" spans="1:9" ht="30">
      <c r="A861" s="6" t="s">
        <v>2843</v>
      </c>
      <c r="B861" s="7" t="s">
        <v>364</v>
      </c>
      <c r="C861" s="6" t="s">
        <v>2716</v>
      </c>
      <c r="D861" s="8" t="s">
        <v>2844</v>
      </c>
      <c r="E861" s="6" t="s">
        <v>535</v>
      </c>
      <c r="F861" s="7" t="s">
        <v>367</v>
      </c>
      <c r="G861" s="7" t="s">
        <v>217</v>
      </c>
      <c r="H861" s="4"/>
      <c r="I861" s="9" t="s">
        <v>2845</v>
      </c>
    </row>
    <row r="862" spans="1:9" ht="30">
      <c r="A862" s="6" t="s">
        <v>2846</v>
      </c>
      <c r="B862" s="7" t="s">
        <v>364</v>
      </c>
      <c r="C862" s="6" t="s">
        <v>2716</v>
      </c>
      <c r="D862" s="8" t="s">
        <v>2847</v>
      </c>
      <c r="E862" s="6" t="s">
        <v>535</v>
      </c>
      <c r="F862" s="7" t="s">
        <v>367</v>
      </c>
      <c r="G862" s="7" t="s">
        <v>217</v>
      </c>
      <c r="H862" s="4"/>
      <c r="I862" s="9" t="s">
        <v>2848</v>
      </c>
    </row>
    <row r="863" spans="1:9" ht="45">
      <c r="A863" s="6" t="s">
        <v>2849</v>
      </c>
      <c r="B863" s="7" t="s">
        <v>364</v>
      </c>
      <c r="C863" s="6" t="s">
        <v>2716</v>
      </c>
      <c r="D863" s="8" t="s">
        <v>2850</v>
      </c>
      <c r="E863" s="6" t="s">
        <v>221</v>
      </c>
      <c r="F863" s="7" t="s">
        <v>367</v>
      </c>
      <c r="G863" s="7" t="s">
        <v>217</v>
      </c>
      <c r="H863" s="4"/>
      <c r="I863" s="9" t="s">
        <v>2851</v>
      </c>
    </row>
    <row r="864" spans="1:9" ht="45">
      <c r="A864" s="6" t="s">
        <v>2852</v>
      </c>
      <c r="B864" s="7" t="s">
        <v>364</v>
      </c>
      <c r="C864" s="6" t="s">
        <v>2716</v>
      </c>
      <c r="D864" s="8" t="s">
        <v>2853</v>
      </c>
      <c r="E864" s="6" t="s">
        <v>378</v>
      </c>
      <c r="F864" s="7" t="s">
        <v>367</v>
      </c>
      <c r="G864" s="7" t="s">
        <v>217</v>
      </c>
      <c r="H864" s="4"/>
      <c r="I864" s="9" t="s">
        <v>2854</v>
      </c>
    </row>
    <row r="865" spans="1:9" ht="45">
      <c r="A865" s="6" t="s">
        <v>2855</v>
      </c>
      <c r="B865" s="7" t="s">
        <v>364</v>
      </c>
      <c r="C865" s="6" t="s">
        <v>2716</v>
      </c>
      <c r="D865" s="8" t="s">
        <v>2856</v>
      </c>
      <c r="E865" s="6" t="s">
        <v>535</v>
      </c>
      <c r="F865" s="7" t="s">
        <v>367</v>
      </c>
      <c r="G865" s="7" t="s">
        <v>217</v>
      </c>
      <c r="H865" s="4"/>
      <c r="I865" s="9" t="s">
        <v>2857</v>
      </c>
    </row>
    <row r="866" spans="1:9" ht="45">
      <c r="A866" s="6" t="s">
        <v>2858</v>
      </c>
      <c r="B866" s="7" t="s">
        <v>364</v>
      </c>
      <c r="C866" s="6" t="s">
        <v>2716</v>
      </c>
      <c r="D866" s="8" t="s">
        <v>2859</v>
      </c>
      <c r="E866" s="6" t="s">
        <v>373</v>
      </c>
      <c r="F866" s="7" t="s">
        <v>498</v>
      </c>
      <c r="G866" s="7" t="s">
        <v>374</v>
      </c>
      <c r="H866" s="4"/>
      <c r="I866" s="9" t="s">
        <v>2860</v>
      </c>
    </row>
    <row r="867" spans="1:9" ht="45">
      <c r="A867" s="6" t="s">
        <v>2861</v>
      </c>
      <c r="B867" s="7" t="s">
        <v>364</v>
      </c>
      <c r="C867" s="6" t="s">
        <v>2716</v>
      </c>
      <c r="D867" s="8" t="s">
        <v>2862</v>
      </c>
      <c r="E867" s="6" t="s">
        <v>221</v>
      </c>
      <c r="F867" s="7" t="s">
        <v>498</v>
      </c>
      <c r="G867" s="7" t="s">
        <v>217</v>
      </c>
      <c r="H867" s="4"/>
      <c r="I867" s="9" t="s">
        <v>2863</v>
      </c>
    </row>
    <row r="868" spans="1:9" ht="45">
      <c r="A868" s="6" t="s">
        <v>2864</v>
      </c>
      <c r="B868" s="7" t="s">
        <v>364</v>
      </c>
      <c r="C868" s="6" t="s">
        <v>2716</v>
      </c>
      <c r="D868" s="8" t="s">
        <v>2865</v>
      </c>
      <c r="E868" s="6" t="s">
        <v>378</v>
      </c>
      <c r="F868" s="7" t="s">
        <v>498</v>
      </c>
      <c r="G868" s="7" t="s">
        <v>217</v>
      </c>
      <c r="H868" s="4"/>
      <c r="I868" s="9" t="s">
        <v>2866</v>
      </c>
    </row>
    <row r="869" spans="1:9" ht="45">
      <c r="A869" s="6" t="s">
        <v>2867</v>
      </c>
      <c r="B869" s="7" t="s">
        <v>364</v>
      </c>
      <c r="C869" s="6" t="s">
        <v>2716</v>
      </c>
      <c r="D869" s="8" t="s">
        <v>2868</v>
      </c>
      <c r="E869" s="6" t="s">
        <v>535</v>
      </c>
      <c r="F869" s="7" t="s">
        <v>498</v>
      </c>
      <c r="G869" s="7" t="s">
        <v>217</v>
      </c>
      <c r="H869" s="4"/>
      <c r="I869" s="9" t="s">
        <v>2869</v>
      </c>
    </row>
    <row r="870" spans="1:9" ht="30">
      <c r="A870" s="6" t="s">
        <v>2870</v>
      </c>
      <c r="B870" s="7" t="s">
        <v>364</v>
      </c>
      <c r="C870" s="6" t="s">
        <v>2716</v>
      </c>
      <c r="D870" s="8" t="s">
        <v>2871</v>
      </c>
      <c r="E870" s="6" t="s">
        <v>221</v>
      </c>
      <c r="F870" s="7" t="s">
        <v>498</v>
      </c>
      <c r="G870" s="7" t="s">
        <v>217</v>
      </c>
      <c r="H870" s="4"/>
      <c r="I870" s="9" t="s">
        <v>2872</v>
      </c>
    </row>
    <row r="871" spans="1:9" ht="30">
      <c r="A871" s="6" t="s">
        <v>2873</v>
      </c>
      <c r="B871" s="7" t="s">
        <v>364</v>
      </c>
      <c r="C871" s="6" t="s">
        <v>2716</v>
      </c>
      <c r="D871" s="8" t="s">
        <v>2874</v>
      </c>
      <c r="E871" s="6" t="s">
        <v>535</v>
      </c>
      <c r="F871" s="7" t="s">
        <v>498</v>
      </c>
      <c r="G871" s="7" t="s">
        <v>217</v>
      </c>
      <c r="H871" s="4"/>
      <c r="I871" s="9" t="s">
        <v>2875</v>
      </c>
    </row>
    <row r="872" spans="1:9" ht="60">
      <c r="A872" s="6" t="s">
        <v>2876</v>
      </c>
      <c r="B872" s="7" t="s">
        <v>364</v>
      </c>
      <c r="C872" s="6" t="s">
        <v>2716</v>
      </c>
      <c r="D872" s="8" t="s">
        <v>2877</v>
      </c>
      <c r="E872" s="6" t="s">
        <v>229</v>
      </c>
      <c r="F872" s="7" t="s">
        <v>498</v>
      </c>
      <c r="G872" s="7" t="s">
        <v>374</v>
      </c>
      <c r="H872" s="4"/>
      <c r="I872" s="9" t="s">
        <v>2878</v>
      </c>
    </row>
    <row r="873" spans="1:9" ht="30">
      <c r="A873" s="6" t="s">
        <v>2879</v>
      </c>
      <c r="B873" s="7" t="s">
        <v>364</v>
      </c>
      <c r="C873" s="6" t="s">
        <v>2716</v>
      </c>
      <c r="D873" s="8" t="s">
        <v>2880</v>
      </c>
      <c r="E873" s="6" t="s">
        <v>221</v>
      </c>
      <c r="F873" s="7" t="s">
        <v>498</v>
      </c>
      <c r="G873" s="7" t="s">
        <v>217</v>
      </c>
      <c r="H873" s="4"/>
      <c r="I873" s="9" t="s">
        <v>2881</v>
      </c>
    </row>
    <row r="874" spans="1:9" ht="30">
      <c r="A874" s="6" t="s">
        <v>2882</v>
      </c>
      <c r="B874" s="7" t="s">
        <v>364</v>
      </c>
      <c r="C874" s="6" t="s">
        <v>2716</v>
      </c>
      <c r="D874" s="8" t="s">
        <v>2883</v>
      </c>
      <c r="E874" s="6" t="s">
        <v>535</v>
      </c>
      <c r="F874" s="7" t="s">
        <v>498</v>
      </c>
      <c r="G874" s="7" t="s">
        <v>217</v>
      </c>
      <c r="H874" s="4"/>
      <c r="I874" s="9" t="s">
        <v>2884</v>
      </c>
    </row>
    <row r="875" spans="1:9" ht="30">
      <c r="A875" s="6" t="s">
        <v>2885</v>
      </c>
      <c r="B875" s="7" t="s">
        <v>364</v>
      </c>
      <c r="C875" s="6" t="s">
        <v>2716</v>
      </c>
      <c r="D875" s="8" t="s">
        <v>2886</v>
      </c>
      <c r="E875" s="6" t="s">
        <v>221</v>
      </c>
      <c r="F875" s="7" t="s">
        <v>498</v>
      </c>
      <c r="G875" s="7" t="s">
        <v>217</v>
      </c>
      <c r="H875" s="4"/>
      <c r="I875" s="9" t="s">
        <v>2887</v>
      </c>
    </row>
    <row r="876" spans="1:9" ht="45">
      <c r="A876" s="6" t="s">
        <v>2888</v>
      </c>
      <c r="B876" s="7" t="s">
        <v>364</v>
      </c>
      <c r="C876" s="6" t="s">
        <v>2889</v>
      </c>
      <c r="D876" s="8" t="s">
        <v>2890</v>
      </c>
      <c r="E876" s="6" t="s">
        <v>221</v>
      </c>
      <c r="F876" s="7" t="s">
        <v>498</v>
      </c>
      <c r="G876" s="7" t="s">
        <v>217</v>
      </c>
      <c r="H876" s="4"/>
      <c r="I876" s="9" t="s">
        <v>2891</v>
      </c>
    </row>
    <row r="877" spans="1:9" ht="45">
      <c r="A877" s="6" t="s">
        <v>2892</v>
      </c>
      <c r="B877" s="7" t="s">
        <v>364</v>
      </c>
      <c r="C877" s="6" t="s">
        <v>2893</v>
      </c>
      <c r="D877" s="8" t="s">
        <v>2894</v>
      </c>
      <c r="E877" s="6" t="s">
        <v>221</v>
      </c>
      <c r="F877" s="7" t="s">
        <v>498</v>
      </c>
      <c r="G877" s="7" t="s">
        <v>217</v>
      </c>
      <c r="H877" s="4"/>
      <c r="I877" s="9" t="s">
        <v>2895</v>
      </c>
    </row>
    <row r="878" spans="1:9" ht="45">
      <c r="A878" s="6" t="s">
        <v>2896</v>
      </c>
      <c r="B878" s="7" t="s">
        <v>364</v>
      </c>
      <c r="C878" s="6" t="s">
        <v>2893</v>
      </c>
      <c r="D878" s="8" t="s">
        <v>2897</v>
      </c>
      <c r="E878" s="6" t="s">
        <v>221</v>
      </c>
      <c r="F878" s="7" t="s">
        <v>498</v>
      </c>
      <c r="G878" s="7" t="s">
        <v>217</v>
      </c>
      <c r="H878" s="4"/>
      <c r="I878" s="9" t="s">
        <v>2898</v>
      </c>
    </row>
    <row r="879" spans="1:9" ht="45">
      <c r="A879" s="6" t="s">
        <v>2899</v>
      </c>
      <c r="B879" s="7" t="s">
        <v>364</v>
      </c>
      <c r="C879" s="6" t="s">
        <v>2893</v>
      </c>
      <c r="D879" s="8" t="s">
        <v>2900</v>
      </c>
      <c r="E879" s="6" t="s">
        <v>221</v>
      </c>
      <c r="F879" s="7" t="s">
        <v>498</v>
      </c>
      <c r="G879" s="7" t="s">
        <v>217</v>
      </c>
      <c r="H879" s="4"/>
      <c r="I879" s="9" t="s">
        <v>2901</v>
      </c>
    </row>
    <row r="880" spans="1:9" ht="45">
      <c r="A880" s="6" t="s">
        <v>2902</v>
      </c>
      <c r="B880" s="7" t="s">
        <v>364</v>
      </c>
      <c r="C880" s="6" t="s">
        <v>2893</v>
      </c>
      <c r="D880" s="8" t="s">
        <v>2903</v>
      </c>
      <c r="E880" s="6" t="s">
        <v>221</v>
      </c>
      <c r="F880" s="7" t="s">
        <v>367</v>
      </c>
      <c r="G880" s="7" t="s">
        <v>217</v>
      </c>
      <c r="H880" s="4"/>
      <c r="I880" s="9" t="s">
        <v>2904</v>
      </c>
    </row>
    <row r="881" spans="1:9" ht="30">
      <c r="A881" s="6" t="s">
        <v>2905</v>
      </c>
      <c r="B881" s="7" t="s">
        <v>364</v>
      </c>
      <c r="C881" s="6" t="s">
        <v>2893</v>
      </c>
      <c r="D881" s="8" t="s">
        <v>2906</v>
      </c>
      <c r="E881" s="6" t="s">
        <v>221</v>
      </c>
      <c r="F881" s="7" t="s">
        <v>367</v>
      </c>
      <c r="G881" s="7" t="s">
        <v>217</v>
      </c>
      <c r="H881" s="4"/>
      <c r="I881" s="9" t="s">
        <v>2907</v>
      </c>
    </row>
    <row r="882" spans="1:9" ht="60">
      <c r="A882" s="6" t="s">
        <v>2908</v>
      </c>
      <c r="B882" s="7" t="s">
        <v>364</v>
      </c>
      <c r="C882" s="6" t="s">
        <v>2909</v>
      </c>
      <c r="D882" s="8" t="s">
        <v>2910</v>
      </c>
      <c r="E882" s="6"/>
      <c r="F882" s="7" t="s">
        <v>367</v>
      </c>
      <c r="G882" s="7" t="s">
        <v>368</v>
      </c>
      <c r="H882" s="4"/>
      <c r="I882" s="9" t="s">
        <v>2911</v>
      </c>
    </row>
    <row r="883" spans="1:9" ht="45">
      <c r="A883" s="6" t="s">
        <v>2912</v>
      </c>
      <c r="B883" s="7" t="s">
        <v>364</v>
      </c>
      <c r="C883" s="6" t="s">
        <v>2913</v>
      </c>
      <c r="D883" s="8" t="s">
        <v>2914</v>
      </c>
      <c r="E883" s="6" t="s">
        <v>995</v>
      </c>
      <c r="F883" s="7" t="s">
        <v>216</v>
      </c>
      <c r="G883" s="7" t="s">
        <v>217</v>
      </c>
      <c r="H883" s="4"/>
      <c r="I883" s="9" t="s">
        <v>2915</v>
      </c>
    </row>
    <row r="884" spans="1:9" ht="45">
      <c r="A884" s="6" t="s">
        <v>2916</v>
      </c>
      <c r="B884" s="7" t="s">
        <v>364</v>
      </c>
      <c r="C884" s="6" t="s">
        <v>2913</v>
      </c>
      <c r="D884" s="8" t="s">
        <v>2917</v>
      </c>
      <c r="E884" s="6" t="s">
        <v>221</v>
      </c>
      <c r="F884" s="7" t="s">
        <v>367</v>
      </c>
      <c r="G884" s="7" t="s">
        <v>217</v>
      </c>
      <c r="H884" s="4"/>
      <c r="I884" s="9" t="s">
        <v>2918</v>
      </c>
    </row>
    <row r="885" spans="1:9" ht="45">
      <c r="A885" s="6" t="s">
        <v>2919</v>
      </c>
      <c r="B885" s="7" t="s">
        <v>364</v>
      </c>
      <c r="C885" s="6" t="s">
        <v>2913</v>
      </c>
      <c r="D885" s="8" t="s">
        <v>2920</v>
      </c>
      <c r="E885" s="6" t="s">
        <v>2085</v>
      </c>
      <c r="F885" s="7" t="s">
        <v>367</v>
      </c>
      <c r="G885" s="7" t="s">
        <v>217</v>
      </c>
      <c r="H885" s="4"/>
      <c r="I885" s="9" t="s">
        <v>2921</v>
      </c>
    </row>
    <row r="886" spans="1:9" ht="45">
      <c r="A886" s="6" t="s">
        <v>2922</v>
      </c>
      <c r="B886" s="7" t="s">
        <v>364</v>
      </c>
      <c r="C886" s="6" t="s">
        <v>2913</v>
      </c>
      <c r="D886" s="8" t="s">
        <v>2923</v>
      </c>
      <c r="E886" s="6" t="s">
        <v>221</v>
      </c>
      <c r="F886" s="7" t="s">
        <v>367</v>
      </c>
      <c r="G886" s="7" t="s">
        <v>217</v>
      </c>
      <c r="H886" s="4"/>
      <c r="I886" s="9" t="s">
        <v>2924</v>
      </c>
    </row>
    <row r="887" spans="1:9" ht="45">
      <c r="A887" s="6" t="s">
        <v>2925</v>
      </c>
      <c r="B887" s="7" t="s">
        <v>364</v>
      </c>
      <c r="C887" s="6" t="s">
        <v>2913</v>
      </c>
      <c r="D887" s="8" t="s">
        <v>2926</v>
      </c>
      <c r="E887" s="6" t="s">
        <v>2085</v>
      </c>
      <c r="F887" s="7" t="s">
        <v>367</v>
      </c>
      <c r="G887" s="7" t="s">
        <v>217</v>
      </c>
      <c r="H887" s="4"/>
      <c r="I887" s="9" t="s">
        <v>2927</v>
      </c>
    </row>
    <row r="888" spans="1:9" ht="45">
      <c r="A888" s="6" t="s">
        <v>2928</v>
      </c>
      <c r="B888" s="7" t="s">
        <v>364</v>
      </c>
      <c r="C888" s="6" t="s">
        <v>2913</v>
      </c>
      <c r="D888" s="8" t="s">
        <v>2929</v>
      </c>
      <c r="E888" s="6" t="s">
        <v>373</v>
      </c>
      <c r="F888" s="7" t="s">
        <v>367</v>
      </c>
      <c r="G888" s="7" t="s">
        <v>217</v>
      </c>
      <c r="H888" s="4"/>
      <c r="I888" s="9" t="s">
        <v>2930</v>
      </c>
    </row>
    <row r="889" spans="1:9" ht="45">
      <c r="A889" s="6" t="s">
        <v>2931</v>
      </c>
      <c r="B889" s="7" t="s">
        <v>364</v>
      </c>
      <c r="C889" s="6" t="s">
        <v>2913</v>
      </c>
      <c r="D889" s="8" t="s">
        <v>2932</v>
      </c>
      <c r="E889" s="6" t="s">
        <v>221</v>
      </c>
      <c r="F889" s="7" t="s">
        <v>367</v>
      </c>
      <c r="G889" s="7" t="s">
        <v>217</v>
      </c>
      <c r="H889" s="4"/>
      <c r="I889" s="9" t="s">
        <v>2933</v>
      </c>
    </row>
    <row r="890" spans="1:9" ht="45">
      <c r="A890" s="6" t="s">
        <v>2934</v>
      </c>
      <c r="B890" s="7" t="s">
        <v>364</v>
      </c>
      <c r="C890" s="6" t="s">
        <v>2913</v>
      </c>
      <c r="D890" s="8" t="s">
        <v>2935</v>
      </c>
      <c r="E890" s="6" t="s">
        <v>2085</v>
      </c>
      <c r="F890" s="7" t="s">
        <v>367</v>
      </c>
      <c r="G890" s="7" t="s">
        <v>217</v>
      </c>
      <c r="H890" s="4"/>
      <c r="I890" s="9" t="s">
        <v>2936</v>
      </c>
    </row>
    <row r="891" spans="1:9" ht="45">
      <c r="A891" s="6" t="s">
        <v>2937</v>
      </c>
      <c r="B891" s="7" t="s">
        <v>364</v>
      </c>
      <c r="C891" s="6" t="s">
        <v>2913</v>
      </c>
      <c r="D891" s="8" t="s">
        <v>2938</v>
      </c>
      <c r="E891" s="6" t="s">
        <v>221</v>
      </c>
      <c r="F891" s="7" t="s">
        <v>367</v>
      </c>
      <c r="G891" s="7" t="s">
        <v>217</v>
      </c>
      <c r="H891" s="4"/>
      <c r="I891" s="9" t="s">
        <v>2939</v>
      </c>
    </row>
    <row r="892" spans="1:9" ht="45">
      <c r="A892" s="6" t="s">
        <v>2940</v>
      </c>
      <c r="B892" s="7" t="s">
        <v>364</v>
      </c>
      <c r="C892" s="6" t="s">
        <v>2913</v>
      </c>
      <c r="D892" s="8" t="s">
        <v>2941</v>
      </c>
      <c r="E892" s="6" t="s">
        <v>995</v>
      </c>
      <c r="F892" s="7" t="s">
        <v>498</v>
      </c>
      <c r="G892" s="7" t="s">
        <v>217</v>
      </c>
      <c r="H892" s="4"/>
      <c r="I892" s="9" t="s">
        <v>2942</v>
      </c>
    </row>
    <row r="893" spans="1:9" ht="45">
      <c r="A893" s="6" t="s">
        <v>2943</v>
      </c>
      <c r="B893" s="7" t="s">
        <v>364</v>
      </c>
      <c r="C893" s="6" t="s">
        <v>2913</v>
      </c>
      <c r="D893" s="8" t="s">
        <v>2944</v>
      </c>
      <c r="E893" s="6" t="s">
        <v>373</v>
      </c>
      <c r="F893" s="7" t="s">
        <v>367</v>
      </c>
      <c r="G893" s="7" t="s">
        <v>217</v>
      </c>
      <c r="H893" s="4"/>
      <c r="I893" s="9" t="s">
        <v>2945</v>
      </c>
    </row>
    <row r="894" spans="1:9" ht="45">
      <c r="A894" s="6" t="s">
        <v>2946</v>
      </c>
      <c r="B894" s="7" t="s">
        <v>364</v>
      </c>
      <c r="C894" s="6" t="s">
        <v>2913</v>
      </c>
      <c r="D894" s="8" t="s">
        <v>2947</v>
      </c>
      <c r="E894" s="6" t="s">
        <v>995</v>
      </c>
      <c r="F894" s="7" t="s">
        <v>367</v>
      </c>
      <c r="G894" s="7" t="s">
        <v>217</v>
      </c>
      <c r="H894" s="4"/>
      <c r="I894" s="9" t="s">
        <v>2948</v>
      </c>
    </row>
    <row r="895" spans="1:9" ht="30">
      <c r="A895" s="6" t="s">
        <v>2949</v>
      </c>
      <c r="B895" s="7" t="s">
        <v>364</v>
      </c>
      <c r="C895" s="6" t="s">
        <v>2913</v>
      </c>
      <c r="D895" s="8" t="s">
        <v>2950</v>
      </c>
      <c r="E895" s="6" t="s">
        <v>373</v>
      </c>
      <c r="F895" s="7" t="s">
        <v>367</v>
      </c>
      <c r="G895" s="7" t="s">
        <v>217</v>
      </c>
      <c r="H895" s="4"/>
      <c r="I895" s="9" t="s">
        <v>2951</v>
      </c>
    </row>
    <row r="896" spans="1:9" ht="45">
      <c r="A896" s="6" t="s">
        <v>2952</v>
      </c>
      <c r="B896" s="7" t="s">
        <v>364</v>
      </c>
      <c r="C896" s="6" t="s">
        <v>2913</v>
      </c>
      <c r="D896" s="8" t="s">
        <v>2953</v>
      </c>
      <c r="E896" s="6" t="s">
        <v>373</v>
      </c>
      <c r="F896" s="7" t="s">
        <v>367</v>
      </c>
      <c r="G896" s="7" t="s">
        <v>225</v>
      </c>
      <c r="H896" s="4"/>
      <c r="I896" s="9" t="s">
        <v>2954</v>
      </c>
    </row>
    <row r="897" spans="1:9" ht="60">
      <c r="A897" s="6" t="s">
        <v>2955</v>
      </c>
      <c r="B897" s="7" t="s">
        <v>212</v>
      </c>
      <c r="C897" s="6" t="s">
        <v>2956</v>
      </c>
      <c r="D897" s="8" t="s">
        <v>2957</v>
      </c>
      <c r="E897" s="6" t="s">
        <v>2958</v>
      </c>
      <c r="F897" s="7" t="s">
        <v>367</v>
      </c>
      <c r="G897" s="7" t="s">
        <v>1013</v>
      </c>
      <c r="H897" s="4"/>
      <c r="I897" s="9" t="s">
        <v>2959</v>
      </c>
    </row>
    <row r="898" spans="1:9" ht="45">
      <c r="A898" s="6" t="s">
        <v>2960</v>
      </c>
      <c r="B898" s="7" t="s">
        <v>212</v>
      </c>
      <c r="C898" s="6" t="s">
        <v>2956</v>
      </c>
      <c r="D898" s="8" t="s">
        <v>2961</v>
      </c>
      <c r="E898" s="6" t="s">
        <v>373</v>
      </c>
      <c r="F898" s="7" t="s">
        <v>367</v>
      </c>
      <c r="G898" s="7" t="s">
        <v>217</v>
      </c>
      <c r="H898" s="4"/>
      <c r="I898" s="9" t="s">
        <v>2962</v>
      </c>
    </row>
    <row r="899" spans="1:9" ht="45">
      <c r="A899" s="6" t="s">
        <v>2963</v>
      </c>
      <c r="B899" s="7" t="s">
        <v>212</v>
      </c>
      <c r="C899" s="6" t="s">
        <v>2956</v>
      </c>
      <c r="D899" s="8" t="s">
        <v>2964</v>
      </c>
      <c r="E899" s="6" t="s">
        <v>373</v>
      </c>
      <c r="F899" s="7" t="s">
        <v>498</v>
      </c>
      <c r="G899" s="7" t="s">
        <v>217</v>
      </c>
      <c r="H899" s="4"/>
      <c r="I899" s="9" t="s">
        <v>2965</v>
      </c>
    </row>
    <row r="900" spans="1:9" ht="60">
      <c r="A900" s="6" t="s">
        <v>2966</v>
      </c>
      <c r="B900" s="7" t="s">
        <v>212</v>
      </c>
      <c r="C900" s="6" t="s">
        <v>2956</v>
      </c>
      <c r="D900" s="8" t="s">
        <v>2967</v>
      </c>
      <c r="E900" s="6" t="s">
        <v>2958</v>
      </c>
      <c r="F900" s="7" t="s">
        <v>498</v>
      </c>
      <c r="G900" s="7" t="s">
        <v>1013</v>
      </c>
      <c r="H900" s="4"/>
      <c r="I900" s="9" t="s">
        <v>2968</v>
      </c>
    </row>
    <row r="901" spans="1:9" ht="60">
      <c r="A901" s="6" t="s">
        <v>2969</v>
      </c>
      <c r="B901" s="7" t="s">
        <v>212</v>
      </c>
      <c r="C901" s="6" t="s">
        <v>2956</v>
      </c>
      <c r="D901" s="8" t="s">
        <v>2970</v>
      </c>
      <c r="E901" s="6" t="s">
        <v>373</v>
      </c>
      <c r="F901" s="7" t="s">
        <v>367</v>
      </c>
      <c r="G901" s="7" t="s">
        <v>217</v>
      </c>
      <c r="H901" s="4"/>
      <c r="I901" s="9" t="s">
        <v>2971</v>
      </c>
    </row>
    <row r="902" spans="1:9" ht="60">
      <c r="A902" s="6" t="s">
        <v>2972</v>
      </c>
      <c r="B902" s="7" t="s">
        <v>212</v>
      </c>
      <c r="C902" s="6" t="s">
        <v>2956</v>
      </c>
      <c r="D902" s="8" t="s">
        <v>2973</v>
      </c>
      <c r="E902" s="6" t="s">
        <v>373</v>
      </c>
      <c r="F902" s="7" t="s">
        <v>498</v>
      </c>
      <c r="G902" s="7" t="s">
        <v>217</v>
      </c>
      <c r="H902" s="4"/>
      <c r="I902" s="9" t="s">
        <v>2974</v>
      </c>
    </row>
    <row r="903" spans="1:9" ht="60">
      <c r="A903" s="6" t="s">
        <v>2975</v>
      </c>
      <c r="B903" s="7" t="s">
        <v>212</v>
      </c>
      <c r="C903" s="6" t="s">
        <v>2956</v>
      </c>
      <c r="D903" s="8" t="s">
        <v>2976</v>
      </c>
      <c r="E903" s="6" t="s">
        <v>535</v>
      </c>
      <c r="F903" s="7" t="s">
        <v>367</v>
      </c>
      <c r="G903" s="7" t="s">
        <v>217</v>
      </c>
      <c r="H903" s="4"/>
      <c r="I903" s="9" t="s">
        <v>2977</v>
      </c>
    </row>
    <row r="904" spans="1:9" ht="60">
      <c r="A904" s="6" t="s">
        <v>2978</v>
      </c>
      <c r="B904" s="7" t="s">
        <v>212</v>
      </c>
      <c r="C904" s="6" t="s">
        <v>2956</v>
      </c>
      <c r="D904" s="8" t="s">
        <v>2979</v>
      </c>
      <c r="E904" s="6" t="s">
        <v>535</v>
      </c>
      <c r="F904" s="7" t="s">
        <v>498</v>
      </c>
      <c r="G904" s="7" t="s">
        <v>217</v>
      </c>
      <c r="H904" s="4"/>
      <c r="I904" s="9" t="s">
        <v>2980</v>
      </c>
    </row>
    <row r="905" spans="1:9" ht="15">
      <c r="A905" s="6"/>
      <c r="B905" s="7" t="s">
        <v>212</v>
      </c>
      <c r="C905" s="6" t="s">
        <v>2956</v>
      </c>
      <c r="D905" s="8" t="s">
        <v>2981</v>
      </c>
      <c r="E905" s="6" t="s">
        <v>2958</v>
      </c>
      <c r="F905" s="7"/>
      <c r="G905" s="7" t="s">
        <v>1013</v>
      </c>
      <c r="H905" s="4"/>
      <c r="I905" s="9"/>
    </row>
    <row r="906" spans="1:9" ht="60">
      <c r="A906" s="6" t="s">
        <v>2982</v>
      </c>
      <c r="B906" s="7" t="s">
        <v>212</v>
      </c>
      <c r="C906" s="6" t="s">
        <v>2956</v>
      </c>
      <c r="D906" s="8" t="s">
        <v>2983</v>
      </c>
      <c r="E906" s="6" t="s">
        <v>535</v>
      </c>
      <c r="F906" s="7" t="s">
        <v>498</v>
      </c>
      <c r="G906" s="7" t="s">
        <v>217</v>
      </c>
      <c r="H906" s="4"/>
      <c r="I906" s="9" t="s">
        <v>2984</v>
      </c>
    </row>
    <row r="907" spans="1:9" ht="60">
      <c r="A907" s="6" t="s">
        <v>2985</v>
      </c>
      <c r="B907" s="7" t="s">
        <v>212</v>
      </c>
      <c r="C907" s="6" t="s">
        <v>2956</v>
      </c>
      <c r="D907" s="8" t="s">
        <v>2986</v>
      </c>
      <c r="E907" s="6" t="s">
        <v>535</v>
      </c>
      <c r="F907" s="7" t="s">
        <v>367</v>
      </c>
      <c r="G907" s="7" t="s">
        <v>217</v>
      </c>
      <c r="H907" s="4"/>
      <c r="I907" s="9" t="s">
        <v>2987</v>
      </c>
    </row>
    <row r="908" spans="1:9" ht="60">
      <c r="A908" s="6" t="s">
        <v>2988</v>
      </c>
      <c r="B908" s="7" t="s">
        <v>212</v>
      </c>
      <c r="C908" s="6" t="s">
        <v>2956</v>
      </c>
      <c r="D908" s="8" t="s">
        <v>2989</v>
      </c>
      <c r="E908" s="6" t="s">
        <v>535</v>
      </c>
      <c r="F908" s="7" t="s">
        <v>498</v>
      </c>
      <c r="G908" s="7" t="s">
        <v>217</v>
      </c>
      <c r="H908" s="4"/>
      <c r="I908" s="9" t="s">
        <v>2990</v>
      </c>
    </row>
    <row r="909" spans="1:9" ht="60">
      <c r="A909" s="6" t="s">
        <v>2991</v>
      </c>
      <c r="B909" s="7" t="s">
        <v>212</v>
      </c>
      <c r="C909" s="6" t="s">
        <v>2956</v>
      </c>
      <c r="D909" s="8" t="s">
        <v>2992</v>
      </c>
      <c r="E909" s="6" t="s">
        <v>535</v>
      </c>
      <c r="F909" s="7" t="s">
        <v>367</v>
      </c>
      <c r="G909" s="7" t="s">
        <v>217</v>
      </c>
      <c r="H909" s="4"/>
      <c r="I909" s="9" t="s">
        <v>2993</v>
      </c>
    </row>
    <row r="910" spans="1:9" ht="45">
      <c r="A910" s="6" t="s">
        <v>2994</v>
      </c>
      <c r="B910" s="7" t="s">
        <v>212</v>
      </c>
      <c r="C910" s="6" t="s">
        <v>2956</v>
      </c>
      <c r="D910" s="8" t="s">
        <v>2995</v>
      </c>
      <c r="E910" s="6" t="s">
        <v>535</v>
      </c>
      <c r="F910" s="7" t="s">
        <v>498</v>
      </c>
      <c r="G910" s="7" t="s">
        <v>217</v>
      </c>
      <c r="H910" s="4"/>
      <c r="I910" s="9" t="s">
        <v>2996</v>
      </c>
    </row>
    <row r="911" spans="1:9" ht="60">
      <c r="A911" s="6" t="s">
        <v>2997</v>
      </c>
      <c r="B911" s="7" t="s">
        <v>212</v>
      </c>
      <c r="C911" s="6" t="s">
        <v>2956</v>
      </c>
      <c r="D911" s="8" t="s">
        <v>2998</v>
      </c>
      <c r="E911" s="6" t="s">
        <v>535</v>
      </c>
      <c r="F911" s="7" t="s">
        <v>367</v>
      </c>
      <c r="G911" s="7" t="s">
        <v>217</v>
      </c>
      <c r="H911" s="4"/>
      <c r="I911" s="9" t="s">
        <v>2999</v>
      </c>
    </row>
    <row r="912" spans="1:9" ht="60">
      <c r="A912" s="6" t="s">
        <v>3000</v>
      </c>
      <c r="B912" s="7" t="s">
        <v>212</v>
      </c>
      <c r="C912" s="6" t="s">
        <v>2956</v>
      </c>
      <c r="D912" s="8" t="s">
        <v>3001</v>
      </c>
      <c r="E912" s="6" t="s">
        <v>535</v>
      </c>
      <c r="F912" s="7" t="s">
        <v>498</v>
      </c>
      <c r="G912" s="7" t="s">
        <v>217</v>
      </c>
      <c r="H912" s="4"/>
      <c r="I912" s="9" t="s">
        <v>3002</v>
      </c>
    </row>
    <row r="913" spans="1:9" ht="60">
      <c r="A913" s="6" t="s">
        <v>3003</v>
      </c>
      <c r="B913" s="7" t="s">
        <v>212</v>
      </c>
      <c r="C913" s="6" t="s">
        <v>2956</v>
      </c>
      <c r="D913" s="8" t="s">
        <v>3004</v>
      </c>
      <c r="E913" s="6" t="s">
        <v>535</v>
      </c>
      <c r="F913" s="7" t="s">
        <v>367</v>
      </c>
      <c r="G913" s="7" t="s">
        <v>217</v>
      </c>
      <c r="H913" s="4"/>
      <c r="I913" s="9" t="s">
        <v>3005</v>
      </c>
    </row>
    <row r="914" spans="1:9" ht="60">
      <c r="A914" s="6" t="s">
        <v>3006</v>
      </c>
      <c r="B914" s="7" t="s">
        <v>212</v>
      </c>
      <c r="C914" s="6" t="s">
        <v>2956</v>
      </c>
      <c r="D914" s="8" t="s">
        <v>3007</v>
      </c>
      <c r="E914" s="6" t="s">
        <v>221</v>
      </c>
      <c r="F914" s="7" t="s">
        <v>367</v>
      </c>
      <c r="G914" s="7" t="s">
        <v>217</v>
      </c>
      <c r="H914" s="4"/>
      <c r="I914" s="9" t="s">
        <v>3008</v>
      </c>
    </row>
    <row r="915" spans="1:9" ht="45">
      <c r="A915" s="6" t="s">
        <v>3009</v>
      </c>
      <c r="B915" s="7" t="s">
        <v>212</v>
      </c>
      <c r="C915" s="6" t="s">
        <v>2956</v>
      </c>
      <c r="D915" s="8" t="s">
        <v>3010</v>
      </c>
      <c r="E915" s="6" t="s">
        <v>221</v>
      </c>
      <c r="F915" s="7" t="s">
        <v>498</v>
      </c>
      <c r="G915" s="7" t="s">
        <v>217</v>
      </c>
      <c r="H915" s="4"/>
      <c r="I915" s="9" t="s">
        <v>3011</v>
      </c>
    </row>
    <row r="916" spans="1:9" ht="60">
      <c r="A916" s="6" t="s">
        <v>3012</v>
      </c>
      <c r="B916" s="7" t="s">
        <v>212</v>
      </c>
      <c r="C916" s="6" t="s">
        <v>2956</v>
      </c>
      <c r="D916" s="8" t="s">
        <v>3013</v>
      </c>
      <c r="E916" s="6" t="s">
        <v>229</v>
      </c>
      <c r="F916" s="7" t="s">
        <v>367</v>
      </c>
      <c r="G916" s="7" t="s">
        <v>217</v>
      </c>
      <c r="H916" s="4"/>
      <c r="I916" s="9" t="s">
        <v>3014</v>
      </c>
    </row>
    <row r="917" spans="1:9" ht="45">
      <c r="A917" s="6" t="s">
        <v>3015</v>
      </c>
      <c r="B917" s="7" t="s">
        <v>212</v>
      </c>
      <c r="C917" s="6" t="s">
        <v>2956</v>
      </c>
      <c r="D917" s="8" t="s">
        <v>3016</v>
      </c>
      <c r="E917" s="6" t="s">
        <v>229</v>
      </c>
      <c r="F917" s="7" t="s">
        <v>498</v>
      </c>
      <c r="G917" s="7" t="s">
        <v>217</v>
      </c>
      <c r="H917" s="4"/>
      <c r="I917" s="9" t="s">
        <v>3017</v>
      </c>
    </row>
    <row r="918" spans="1:9" ht="60">
      <c r="A918" s="6" t="s">
        <v>3018</v>
      </c>
      <c r="B918" s="7" t="s">
        <v>212</v>
      </c>
      <c r="C918" s="6" t="s">
        <v>2956</v>
      </c>
      <c r="D918" s="8" t="s">
        <v>3019</v>
      </c>
      <c r="E918" s="6" t="s">
        <v>535</v>
      </c>
      <c r="F918" s="7" t="s">
        <v>367</v>
      </c>
      <c r="G918" s="7" t="s">
        <v>217</v>
      </c>
      <c r="H918" s="4"/>
      <c r="I918" s="9" t="s">
        <v>3020</v>
      </c>
    </row>
    <row r="919" spans="1:9" ht="45">
      <c r="A919" s="6" t="s">
        <v>3021</v>
      </c>
      <c r="B919" s="7" t="s">
        <v>212</v>
      </c>
      <c r="C919" s="6" t="s">
        <v>2956</v>
      </c>
      <c r="D919" s="8" t="s">
        <v>3022</v>
      </c>
      <c r="E919" s="6" t="s">
        <v>535</v>
      </c>
      <c r="F919" s="7" t="s">
        <v>498</v>
      </c>
      <c r="G919" s="7" t="s">
        <v>217</v>
      </c>
      <c r="H919" s="4"/>
      <c r="I919" s="9" t="s">
        <v>3023</v>
      </c>
    </row>
    <row r="920" spans="1:9" ht="75">
      <c r="A920" s="6" t="s">
        <v>3024</v>
      </c>
      <c r="B920" s="7" t="s">
        <v>212</v>
      </c>
      <c r="C920" s="6" t="s">
        <v>2956</v>
      </c>
      <c r="D920" s="8" t="s">
        <v>3025</v>
      </c>
      <c r="E920" s="6" t="s">
        <v>2958</v>
      </c>
      <c r="F920" s="7" t="s">
        <v>367</v>
      </c>
      <c r="G920" s="7" t="s">
        <v>1013</v>
      </c>
      <c r="H920" s="4"/>
      <c r="I920" s="9" t="s">
        <v>3026</v>
      </c>
    </row>
    <row r="921" spans="1:9" ht="60">
      <c r="A921" s="6" t="s">
        <v>3027</v>
      </c>
      <c r="B921" s="7" t="s">
        <v>212</v>
      </c>
      <c r="C921" s="6" t="s">
        <v>2956</v>
      </c>
      <c r="D921" s="8" t="s">
        <v>3028</v>
      </c>
      <c r="E921" s="6" t="s">
        <v>229</v>
      </c>
      <c r="F921" s="7" t="s">
        <v>367</v>
      </c>
      <c r="G921" s="7" t="s">
        <v>217</v>
      </c>
      <c r="H921" s="4"/>
      <c r="I921" s="9" t="s">
        <v>3029</v>
      </c>
    </row>
    <row r="922" spans="1:9" ht="45">
      <c r="A922" s="6" t="s">
        <v>3030</v>
      </c>
      <c r="B922" s="7" t="s">
        <v>212</v>
      </c>
      <c r="C922" s="6" t="s">
        <v>2956</v>
      </c>
      <c r="D922" s="8" t="s">
        <v>3031</v>
      </c>
      <c r="E922" s="6" t="s">
        <v>229</v>
      </c>
      <c r="F922" s="7" t="s">
        <v>498</v>
      </c>
      <c r="G922" s="7" t="s">
        <v>217</v>
      </c>
      <c r="H922" s="4"/>
      <c r="I922" s="9" t="s">
        <v>3032</v>
      </c>
    </row>
    <row r="923" spans="1:9" ht="60">
      <c r="A923" s="6" t="s">
        <v>3033</v>
      </c>
      <c r="B923" s="7" t="s">
        <v>212</v>
      </c>
      <c r="C923" s="6" t="s">
        <v>2956</v>
      </c>
      <c r="D923" s="8" t="s">
        <v>3034</v>
      </c>
      <c r="E923" s="6" t="s">
        <v>535</v>
      </c>
      <c r="F923" s="7" t="s">
        <v>367</v>
      </c>
      <c r="G923" s="7" t="s">
        <v>217</v>
      </c>
      <c r="H923" s="4"/>
      <c r="I923" s="9" t="s">
        <v>3035</v>
      </c>
    </row>
    <row r="924" spans="1:9" ht="45">
      <c r="A924" s="6" t="s">
        <v>3036</v>
      </c>
      <c r="B924" s="7" t="s">
        <v>212</v>
      </c>
      <c r="C924" s="6" t="s">
        <v>2956</v>
      </c>
      <c r="D924" s="8" t="s">
        <v>3037</v>
      </c>
      <c r="E924" s="6" t="s">
        <v>535</v>
      </c>
      <c r="F924" s="7" t="s">
        <v>498</v>
      </c>
      <c r="G924" s="7" t="s">
        <v>217</v>
      </c>
      <c r="H924" s="4"/>
      <c r="I924" s="9" t="s">
        <v>3038</v>
      </c>
    </row>
    <row r="925" spans="1:9" ht="60">
      <c r="A925" s="6" t="s">
        <v>3039</v>
      </c>
      <c r="B925" s="7" t="s">
        <v>212</v>
      </c>
      <c r="C925" s="6" t="s">
        <v>2956</v>
      </c>
      <c r="D925" s="8" t="s">
        <v>3040</v>
      </c>
      <c r="E925" s="6" t="s">
        <v>3041</v>
      </c>
      <c r="F925" s="7" t="s">
        <v>498</v>
      </c>
      <c r="G925" s="7" t="s">
        <v>3042</v>
      </c>
      <c r="H925" s="4"/>
      <c r="I925" s="9" t="s">
        <v>3043</v>
      </c>
    </row>
    <row r="926" spans="1:9" ht="45">
      <c r="A926" s="6" t="s">
        <v>3044</v>
      </c>
      <c r="B926" s="7" t="s">
        <v>212</v>
      </c>
      <c r="C926" s="6" t="s">
        <v>2956</v>
      </c>
      <c r="D926" s="8" t="s">
        <v>3045</v>
      </c>
      <c r="E926" s="6" t="s">
        <v>221</v>
      </c>
      <c r="F926" s="7" t="s">
        <v>367</v>
      </c>
      <c r="G926" s="7" t="s">
        <v>217</v>
      </c>
      <c r="H926" s="4"/>
      <c r="I926" s="9" t="s">
        <v>3046</v>
      </c>
    </row>
    <row r="927" spans="1:9" ht="45">
      <c r="A927" s="6" t="s">
        <v>3047</v>
      </c>
      <c r="B927" s="7" t="s">
        <v>212</v>
      </c>
      <c r="C927" s="6" t="s">
        <v>2956</v>
      </c>
      <c r="D927" s="8" t="s">
        <v>3048</v>
      </c>
      <c r="E927" s="6" t="s">
        <v>221</v>
      </c>
      <c r="F927" s="7" t="s">
        <v>498</v>
      </c>
      <c r="G927" s="7" t="s">
        <v>217</v>
      </c>
      <c r="H927" s="4"/>
      <c r="I927" s="9" t="s">
        <v>3049</v>
      </c>
    </row>
    <row r="928" spans="1:9" ht="45">
      <c r="A928" s="6" t="s">
        <v>3050</v>
      </c>
      <c r="B928" s="7" t="s">
        <v>212</v>
      </c>
      <c r="C928" s="6" t="s">
        <v>2956</v>
      </c>
      <c r="D928" s="8" t="s">
        <v>3051</v>
      </c>
      <c r="E928" s="6" t="s">
        <v>229</v>
      </c>
      <c r="F928" s="7" t="s">
        <v>367</v>
      </c>
      <c r="G928" s="7" t="s">
        <v>217</v>
      </c>
      <c r="H928" s="4"/>
      <c r="I928" s="9" t="s">
        <v>3052</v>
      </c>
    </row>
    <row r="929" spans="1:9" ht="45">
      <c r="A929" s="6" t="s">
        <v>3053</v>
      </c>
      <c r="B929" s="7" t="s">
        <v>212</v>
      </c>
      <c r="C929" s="6" t="s">
        <v>2956</v>
      </c>
      <c r="D929" s="8" t="s">
        <v>3054</v>
      </c>
      <c r="E929" s="6" t="s">
        <v>229</v>
      </c>
      <c r="F929" s="7" t="s">
        <v>498</v>
      </c>
      <c r="G929" s="7" t="s">
        <v>217</v>
      </c>
      <c r="H929" s="4"/>
      <c r="I929" s="9" t="s">
        <v>3055</v>
      </c>
    </row>
    <row r="930" spans="1:9" ht="45">
      <c r="A930" s="6" t="s">
        <v>3056</v>
      </c>
      <c r="B930" s="7" t="s">
        <v>212</v>
      </c>
      <c r="C930" s="6" t="s">
        <v>2956</v>
      </c>
      <c r="D930" s="8" t="s">
        <v>3057</v>
      </c>
      <c r="E930" s="6" t="s">
        <v>535</v>
      </c>
      <c r="F930" s="7" t="s">
        <v>367</v>
      </c>
      <c r="G930" s="7" t="s">
        <v>217</v>
      </c>
      <c r="H930" s="4"/>
      <c r="I930" s="9" t="s">
        <v>3058</v>
      </c>
    </row>
    <row r="931" spans="1:9" ht="45">
      <c r="A931" s="6" t="s">
        <v>3059</v>
      </c>
      <c r="B931" s="7" t="s">
        <v>212</v>
      </c>
      <c r="C931" s="6" t="s">
        <v>2956</v>
      </c>
      <c r="D931" s="8" t="s">
        <v>3060</v>
      </c>
      <c r="E931" s="6" t="s">
        <v>535</v>
      </c>
      <c r="F931" s="7" t="s">
        <v>498</v>
      </c>
      <c r="G931" s="7" t="s">
        <v>217</v>
      </c>
      <c r="H931" s="4"/>
      <c r="I931" s="9" t="s">
        <v>3061</v>
      </c>
    </row>
    <row r="932" spans="1:9" ht="75">
      <c r="A932" s="6" t="s">
        <v>3062</v>
      </c>
      <c r="B932" s="7" t="s">
        <v>212</v>
      </c>
      <c r="C932" s="6" t="s">
        <v>2956</v>
      </c>
      <c r="D932" s="8" t="s">
        <v>3063</v>
      </c>
      <c r="E932" s="6" t="s">
        <v>2958</v>
      </c>
      <c r="F932" s="7" t="s">
        <v>367</v>
      </c>
      <c r="G932" s="7" t="s">
        <v>1013</v>
      </c>
      <c r="H932" s="4"/>
      <c r="I932" s="9" t="s">
        <v>3064</v>
      </c>
    </row>
    <row r="933" spans="1:9" ht="60">
      <c r="A933" s="6" t="s">
        <v>3065</v>
      </c>
      <c r="B933" s="7" t="s">
        <v>212</v>
      </c>
      <c r="C933" s="6" t="s">
        <v>2956</v>
      </c>
      <c r="D933" s="8" t="s">
        <v>3066</v>
      </c>
      <c r="E933" s="6" t="s">
        <v>221</v>
      </c>
      <c r="F933" s="7" t="s">
        <v>367</v>
      </c>
      <c r="G933" s="7" t="s">
        <v>217</v>
      </c>
      <c r="H933" s="4"/>
      <c r="I933" s="9" t="s">
        <v>3067</v>
      </c>
    </row>
    <row r="934" spans="1:9" ht="60">
      <c r="A934" s="6" t="s">
        <v>3068</v>
      </c>
      <c r="B934" s="7" t="s">
        <v>212</v>
      </c>
      <c r="C934" s="6" t="s">
        <v>2956</v>
      </c>
      <c r="D934" s="8" t="s">
        <v>3069</v>
      </c>
      <c r="E934" s="6" t="s">
        <v>535</v>
      </c>
      <c r="F934" s="7" t="s">
        <v>367</v>
      </c>
      <c r="G934" s="7" t="s">
        <v>217</v>
      </c>
      <c r="H934" s="4"/>
      <c r="I934" s="9" t="s">
        <v>3070</v>
      </c>
    </row>
    <row r="935" spans="1:9" ht="60">
      <c r="A935" s="6" t="s">
        <v>3071</v>
      </c>
      <c r="B935" s="7" t="s">
        <v>212</v>
      </c>
      <c r="C935" s="6" t="s">
        <v>2956</v>
      </c>
      <c r="D935" s="8" t="s">
        <v>3072</v>
      </c>
      <c r="E935" s="6" t="s">
        <v>221</v>
      </c>
      <c r="F935" s="7" t="s">
        <v>498</v>
      </c>
      <c r="G935" s="7" t="s">
        <v>217</v>
      </c>
      <c r="H935" s="4"/>
      <c r="I935" s="9" t="s">
        <v>3073</v>
      </c>
    </row>
    <row r="936" spans="1:9" ht="60">
      <c r="A936" s="6" t="s">
        <v>3074</v>
      </c>
      <c r="B936" s="7" t="s">
        <v>212</v>
      </c>
      <c r="C936" s="6" t="s">
        <v>2956</v>
      </c>
      <c r="D936" s="8" t="s">
        <v>3075</v>
      </c>
      <c r="E936" s="6" t="s">
        <v>535</v>
      </c>
      <c r="F936" s="7" t="s">
        <v>498</v>
      </c>
      <c r="G936" s="7" t="s">
        <v>217</v>
      </c>
      <c r="H936" s="4"/>
      <c r="I936" s="9" t="s">
        <v>3076</v>
      </c>
    </row>
    <row r="937" spans="1:9" ht="75">
      <c r="A937" s="6" t="s">
        <v>3077</v>
      </c>
      <c r="B937" s="7" t="s">
        <v>212</v>
      </c>
      <c r="C937" s="6" t="s">
        <v>2956</v>
      </c>
      <c r="D937" s="8" t="s">
        <v>3078</v>
      </c>
      <c r="E937" s="6" t="s">
        <v>2958</v>
      </c>
      <c r="F937" s="7"/>
      <c r="G937" s="7" t="s">
        <v>1013</v>
      </c>
      <c r="H937" s="4"/>
      <c r="I937" s="9" t="s">
        <v>3079</v>
      </c>
    </row>
    <row r="938" spans="1:9" ht="60">
      <c r="A938" s="6" t="s">
        <v>3080</v>
      </c>
      <c r="B938" s="7" t="s">
        <v>212</v>
      </c>
      <c r="C938" s="6" t="s">
        <v>2956</v>
      </c>
      <c r="D938" s="8" t="s">
        <v>3081</v>
      </c>
      <c r="E938" s="6" t="s">
        <v>535</v>
      </c>
      <c r="F938" s="7" t="s">
        <v>498</v>
      </c>
      <c r="G938" s="7" t="s">
        <v>217</v>
      </c>
      <c r="H938" s="4"/>
      <c r="I938" s="9" t="s">
        <v>3082</v>
      </c>
    </row>
    <row r="939" spans="1:9" ht="60">
      <c r="A939" s="6" t="s">
        <v>3083</v>
      </c>
      <c r="B939" s="7" t="s">
        <v>212</v>
      </c>
      <c r="C939" s="6" t="s">
        <v>2956</v>
      </c>
      <c r="D939" s="8" t="s">
        <v>3084</v>
      </c>
      <c r="E939" s="6" t="s">
        <v>535</v>
      </c>
      <c r="F939" s="7" t="s">
        <v>367</v>
      </c>
      <c r="G939" s="7" t="s">
        <v>217</v>
      </c>
      <c r="H939" s="4"/>
      <c r="I939" s="9" t="s">
        <v>3085</v>
      </c>
    </row>
    <row r="940" spans="1:9" ht="60">
      <c r="A940" s="6" t="s">
        <v>3086</v>
      </c>
      <c r="B940" s="7" t="s">
        <v>212</v>
      </c>
      <c r="C940" s="6" t="s">
        <v>2956</v>
      </c>
      <c r="D940" s="8" t="s">
        <v>3087</v>
      </c>
      <c r="E940" s="6" t="s">
        <v>535</v>
      </c>
      <c r="F940" s="7" t="s">
        <v>498</v>
      </c>
      <c r="G940" s="7" t="s">
        <v>217</v>
      </c>
      <c r="H940" s="4"/>
      <c r="I940" s="9" t="s">
        <v>3088</v>
      </c>
    </row>
    <row r="941" spans="1:9" ht="60">
      <c r="A941" s="6" t="s">
        <v>3089</v>
      </c>
      <c r="B941" s="7" t="s">
        <v>212</v>
      </c>
      <c r="C941" s="6" t="s">
        <v>2956</v>
      </c>
      <c r="D941" s="8" t="s">
        <v>3090</v>
      </c>
      <c r="E941" s="6" t="s">
        <v>535</v>
      </c>
      <c r="F941" s="7" t="s">
        <v>367</v>
      </c>
      <c r="G941" s="7" t="s">
        <v>217</v>
      </c>
      <c r="H941" s="4"/>
      <c r="I941" s="9" t="s">
        <v>3091</v>
      </c>
    </row>
    <row r="942" spans="1:9" ht="60">
      <c r="A942" s="6" t="s">
        <v>3092</v>
      </c>
      <c r="B942" s="7" t="s">
        <v>212</v>
      </c>
      <c r="C942" s="6" t="s">
        <v>2956</v>
      </c>
      <c r="D942" s="8" t="s">
        <v>3093</v>
      </c>
      <c r="E942" s="6" t="s">
        <v>535</v>
      </c>
      <c r="F942" s="7" t="s">
        <v>367</v>
      </c>
      <c r="G942" s="7" t="s">
        <v>217</v>
      </c>
      <c r="H942" s="4"/>
      <c r="I942" s="9" t="s">
        <v>3094</v>
      </c>
    </row>
    <row r="943" spans="1:9" ht="60">
      <c r="A943" s="6" t="s">
        <v>3095</v>
      </c>
      <c r="B943" s="7" t="s">
        <v>212</v>
      </c>
      <c r="C943" s="6" t="s">
        <v>2956</v>
      </c>
      <c r="D943" s="8" t="s">
        <v>3096</v>
      </c>
      <c r="E943" s="6" t="s">
        <v>535</v>
      </c>
      <c r="F943" s="7" t="s">
        <v>498</v>
      </c>
      <c r="G943" s="7" t="s">
        <v>217</v>
      </c>
      <c r="H943" s="4"/>
      <c r="I943" s="9" t="s">
        <v>3097</v>
      </c>
    </row>
    <row r="944" spans="1:9" ht="15">
      <c r="A944" s="6"/>
      <c r="B944" s="7" t="s">
        <v>212</v>
      </c>
      <c r="C944" s="6" t="s">
        <v>2956</v>
      </c>
      <c r="D944" s="8" t="s">
        <v>3098</v>
      </c>
      <c r="E944" s="6" t="s">
        <v>3041</v>
      </c>
      <c r="F944" s="7" t="s">
        <v>367</v>
      </c>
      <c r="G944" s="7" t="s">
        <v>3042</v>
      </c>
      <c r="H944" s="4"/>
      <c r="I944" s="9"/>
    </row>
    <row r="945" spans="1:9" ht="15">
      <c r="A945" s="6"/>
      <c r="B945" s="7" t="s">
        <v>212</v>
      </c>
      <c r="C945" s="6" t="s">
        <v>2956</v>
      </c>
      <c r="D945" s="8" t="s">
        <v>3099</v>
      </c>
      <c r="E945" s="6" t="s">
        <v>3041</v>
      </c>
      <c r="F945" s="7" t="s">
        <v>498</v>
      </c>
      <c r="G945" s="7" t="s">
        <v>3042</v>
      </c>
      <c r="H945" s="4"/>
      <c r="I945" s="9"/>
    </row>
    <row r="946" spans="1:9" ht="60">
      <c r="A946" s="6" t="s">
        <v>3100</v>
      </c>
      <c r="B946" s="7" t="s">
        <v>212</v>
      </c>
      <c r="C946" s="6" t="s">
        <v>2956</v>
      </c>
      <c r="D946" s="8" t="s">
        <v>3101</v>
      </c>
      <c r="E946" s="6" t="s">
        <v>535</v>
      </c>
      <c r="F946" s="7" t="s">
        <v>498</v>
      </c>
      <c r="G946" s="7" t="s">
        <v>217</v>
      </c>
      <c r="H946" s="4"/>
      <c r="I946" s="9" t="s">
        <v>3102</v>
      </c>
    </row>
    <row r="947" spans="1:9" ht="60">
      <c r="A947" s="6" t="s">
        <v>3103</v>
      </c>
      <c r="B947" s="7" t="s">
        <v>212</v>
      </c>
      <c r="C947" s="6" t="s">
        <v>2956</v>
      </c>
      <c r="D947" s="8" t="s">
        <v>3104</v>
      </c>
      <c r="E947" s="6" t="s">
        <v>535</v>
      </c>
      <c r="F947" s="7" t="s">
        <v>367</v>
      </c>
      <c r="G947" s="7" t="s">
        <v>217</v>
      </c>
      <c r="H947" s="4"/>
      <c r="I947" s="9" t="s">
        <v>3105</v>
      </c>
    </row>
    <row r="948" spans="1:9" ht="45">
      <c r="A948" s="6" t="s">
        <v>3106</v>
      </c>
      <c r="B948" s="7" t="s">
        <v>212</v>
      </c>
      <c r="C948" s="6" t="s">
        <v>2956</v>
      </c>
      <c r="D948" s="8" t="s">
        <v>3107</v>
      </c>
      <c r="E948" s="6" t="s">
        <v>373</v>
      </c>
      <c r="F948" s="7" t="s">
        <v>367</v>
      </c>
      <c r="G948" s="7" t="s">
        <v>217</v>
      </c>
      <c r="H948" s="4"/>
      <c r="I948" s="9" t="s">
        <v>3108</v>
      </c>
    </row>
    <row r="949" spans="1:9" ht="45">
      <c r="A949" s="6" t="s">
        <v>3109</v>
      </c>
      <c r="B949" s="7" t="s">
        <v>212</v>
      </c>
      <c r="C949" s="6" t="s">
        <v>2956</v>
      </c>
      <c r="D949" s="8" t="s">
        <v>3110</v>
      </c>
      <c r="E949" s="6" t="s">
        <v>373</v>
      </c>
      <c r="F949" s="7" t="s">
        <v>498</v>
      </c>
      <c r="G949" s="7" t="s">
        <v>217</v>
      </c>
      <c r="H949" s="4"/>
      <c r="I949" s="9" t="s">
        <v>3111</v>
      </c>
    </row>
    <row r="950" spans="1:9" ht="45">
      <c r="A950" s="6" t="s">
        <v>3112</v>
      </c>
      <c r="B950" s="7" t="s">
        <v>364</v>
      </c>
      <c r="C950" s="6" t="s">
        <v>3113</v>
      </c>
      <c r="D950" s="8" t="s">
        <v>3114</v>
      </c>
      <c r="E950" s="6" t="s">
        <v>221</v>
      </c>
      <c r="F950" s="7" t="s">
        <v>498</v>
      </c>
      <c r="G950" s="7" t="s">
        <v>217</v>
      </c>
      <c r="H950" s="4"/>
      <c r="I950" s="9" t="s">
        <v>3115</v>
      </c>
    </row>
    <row r="951" spans="1:9" ht="45">
      <c r="A951" s="6" t="s">
        <v>3116</v>
      </c>
      <c r="B951" s="7" t="s">
        <v>364</v>
      </c>
      <c r="C951" s="6" t="s">
        <v>3113</v>
      </c>
      <c r="D951" s="8" t="s">
        <v>3117</v>
      </c>
      <c r="E951" s="6" t="s">
        <v>221</v>
      </c>
      <c r="F951" s="7" t="s">
        <v>498</v>
      </c>
      <c r="G951" s="7" t="s">
        <v>217</v>
      </c>
      <c r="H951" s="4"/>
      <c r="I951" s="9" t="s">
        <v>3118</v>
      </c>
    </row>
    <row r="952" spans="1:9" ht="45">
      <c r="A952" s="6" t="s">
        <v>3119</v>
      </c>
      <c r="B952" s="7" t="s">
        <v>212</v>
      </c>
      <c r="C952" s="6" t="s">
        <v>3120</v>
      </c>
      <c r="D952" s="8" t="s">
        <v>3121</v>
      </c>
      <c r="E952" s="6" t="s">
        <v>221</v>
      </c>
      <c r="F952" s="7" t="s">
        <v>216</v>
      </c>
      <c r="G952" s="7" t="s">
        <v>217</v>
      </c>
      <c r="H952" s="4"/>
      <c r="I952" s="9" t="s">
        <v>3122</v>
      </c>
    </row>
    <row r="953" spans="1:9" ht="60">
      <c r="A953" s="6" t="s">
        <v>3123</v>
      </c>
      <c r="B953" s="7" t="s">
        <v>212</v>
      </c>
      <c r="C953" s="6" t="s">
        <v>3120</v>
      </c>
      <c r="D953" s="8" t="s">
        <v>3124</v>
      </c>
      <c r="E953" s="6" t="s">
        <v>2556</v>
      </c>
      <c r="F953" s="7" t="s">
        <v>498</v>
      </c>
      <c r="G953" s="7" t="s">
        <v>217</v>
      </c>
      <c r="H953" s="4"/>
      <c r="I953" s="9" t="s">
        <v>3125</v>
      </c>
    </row>
    <row r="954" spans="1:9" ht="45">
      <c r="A954" s="6" t="s">
        <v>3126</v>
      </c>
      <c r="B954" s="7" t="s">
        <v>212</v>
      </c>
      <c r="C954" s="6" t="s">
        <v>3120</v>
      </c>
      <c r="D954" s="8" t="s">
        <v>3127</v>
      </c>
      <c r="E954" s="6" t="s">
        <v>229</v>
      </c>
      <c r="F954" s="7" t="s">
        <v>367</v>
      </c>
      <c r="G954" s="7" t="s">
        <v>217</v>
      </c>
      <c r="H954" s="4"/>
      <c r="I954" s="9" t="s">
        <v>3128</v>
      </c>
    </row>
    <row r="955" spans="1:9" ht="45">
      <c r="A955" s="6" t="s">
        <v>3129</v>
      </c>
      <c r="B955" s="7" t="s">
        <v>212</v>
      </c>
      <c r="C955" s="6" t="s">
        <v>3120</v>
      </c>
      <c r="D955" s="8" t="s">
        <v>3130</v>
      </c>
      <c r="E955" s="6" t="s">
        <v>373</v>
      </c>
      <c r="F955" s="7" t="s">
        <v>367</v>
      </c>
      <c r="G955" s="7" t="s">
        <v>217</v>
      </c>
      <c r="H955" s="4"/>
      <c r="I955" s="9" t="s">
        <v>3131</v>
      </c>
    </row>
    <row r="956" spans="1:9" ht="45">
      <c r="A956" s="6" t="s">
        <v>3132</v>
      </c>
      <c r="B956" s="7" t="s">
        <v>212</v>
      </c>
      <c r="C956" s="6" t="s">
        <v>3120</v>
      </c>
      <c r="D956" s="8" t="s">
        <v>3133</v>
      </c>
      <c r="E956" s="6" t="s">
        <v>221</v>
      </c>
      <c r="F956" s="7" t="s">
        <v>216</v>
      </c>
      <c r="G956" s="7" t="s">
        <v>217</v>
      </c>
      <c r="H956" s="4"/>
      <c r="I956" s="9" t="s">
        <v>3134</v>
      </c>
    </row>
    <row r="957" spans="1:9" ht="45">
      <c r="A957" s="6" t="s">
        <v>3135</v>
      </c>
      <c r="B957" s="7" t="s">
        <v>212</v>
      </c>
      <c r="C957" s="6" t="s">
        <v>3120</v>
      </c>
      <c r="D957" s="8" t="s">
        <v>3136</v>
      </c>
      <c r="E957" s="6" t="s">
        <v>221</v>
      </c>
      <c r="F957" s="7" t="s">
        <v>367</v>
      </c>
      <c r="G957" s="7" t="s">
        <v>217</v>
      </c>
      <c r="H957" s="4"/>
      <c r="I957" s="9" t="s">
        <v>3137</v>
      </c>
    </row>
    <row r="958" spans="1:9" ht="45">
      <c r="A958" s="6" t="s">
        <v>3138</v>
      </c>
      <c r="B958" s="7" t="s">
        <v>212</v>
      </c>
      <c r="C958" s="6" t="s">
        <v>3120</v>
      </c>
      <c r="D958" s="8" t="s">
        <v>3139</v>
      </c>
      <c r="E958" s="6" t="s">
        <v>221</v>
      </c>
      <c r="F958" s="7" t="s">
        <v>498</v>
      </c>
      <c r="G958" s="7" t="s">
        <v>217</v>
      </c>
      <c r="H958" s="4"/>
      <c r="I958" s="9" t="s">
        <v>3140</v>
      </c>
    </row>
    <row r="959" spans="1:9" ht="45">
      <c r="A959" s="6" t="s">
        <v>3141</v>
      </c>
      <c r="B959" s="7" t="s">
        <v>212</v>
      </c>
      <c r="C959" s="6" t="s">
        <v>3120</v>
      </c>
      <c r="D959" s="8" t="s">
        <v>3142</v>
      </c>
      <c r="E959" s="6" t="s">
        <v>535</v>
      </c>
      <c r="F959" s="7" t="s">
        <v>498</v>
      </c>
      <c r="G959" s="7" t="s">
        <v>217</v>
      </c>
      <c r="H959" s="4"/>
      <c r="I959" s="9" t="s">
        <v>3143</v>
      </c>
    </row>
    <row r="960" spans="1:9" ht="30">
      <c r="A960" s="6" t="s">
        <v>3144</v>
      </c>
      <c r="B960" s="7" t="s">
        <v>212</v>
      </c>
      <c r="C960" s="6" t="s">
        <v>3120</v>
      </c>
      <c r="D960" s="8" t="s">
        <v>3145</v>
      </c>
      <c r="E960" s="6" t="s">
        <v>221</v>
      </c>
      <c r="F960" s="7" t="s">
        <v>498</v>
      </c>
      <c r="G960" s="7" t="s">
        <v>217</v>
      </c>
      <c r="H960" s="4"/>
      <c r="I960" s="9" t="s">
        <v>3146</v>
      </c>
    </row>
    <row r="961" spans="1:9" ht="45">
      <c r="A961" s="6" t="s">
        <v>3147</v>
      </c>
      <c r="B961" s="7" t="s">
        <v>212</v>
      </c>
      <c r="C961" s="6" t="s">
        <v>3120</v>
      </c>
      <c r="D961" s="8" t="s">
        <v>3148</v>
      </c>
      <c r="E961" s="6" t="s">
        <v>2556</v>
      </c>
      <c r="F961" s="7" t="s">
        <v>498</v>
      </c>
      <c r="G961" s="7" t="s">
        <v>217</v>
      </c>
      <c r="H961" s="4"/>
      <c r="I961" s="9" t="s">
        <v>3149</v>
      </c>
    </row>
    <row r="962" spans="1:9" ht="45">
      <c r="A962" s="6" t="s">
        <v>3150</v>
      </c>
      <c r="B962" s="7" t="s">
        <v>212</v>
      </c>
      <c r="C962" s="6" t="s">
        <v>3120</v>
      </c>
      <c r="D962" s="8" t="s">
        <v>3151</v>
      </c>
      <c r="E962" s="6" t="s">
        <v>563</v>
      </c>
      <c r="F962" s="7" t="s">
        <v>498</v>
      </c>
      <c r="G962" s="7" t="s">
        <v>217</v>
      </c>
      <c r="H962" s="4"/>
      <c r="I962" s="9" t="s">
        <v>3152</v>
      </c>
    </row>
    <row r="963" spans="1:9" ht="30">
      <c r="A963" s="6" t="s">
        <v>3153</v>
      </c>
      <c r="B963" s="7" t="s">
        <v>212</v>
      </c>
      <c r="C963" s="6" t="s">
        <v>3120</v>
      </c>
      <c r="D963" s="8" t="s">
        <v>3154</v>
      </c>
      <c r="E963" s="6" t="s">
        <v>535</v>
      </c>
      <c r="F963" s="7" t="s">
        <v>498</v>
      </c>
      <c r="G963" s="7" t="s">
        <v>217</v>
      </c>
      <c r="H963" s="4"/>
      <c r="I963" s="9" t="s">
        <v>3155</v>
      </c>
    </row>
    <row r="964" spans="1:9" ht="30">
      <c r="A964" s="6" t="s">
        <v>3156</v>
      </c>
      <c r="B964" s="7" t="s">
        <v>212</v>
      </c>
      <c r="C964" s="6" t="s">
        <v>3120</v>
      </c>
      <c r="D964" s="8" t="s">
        <v>3157</v>
      </c>
      <c r="E964" s="6" t="s">
        <v>229</v>
      </c>
      <c r="F964" s="7" t="s">
        <v>367</v>
      </c>
      <c r="G964" s="7" t="s">
        <v>217</v>
      </c>
      <c r="H964" s="4"/>
      <c r="I964" s="9" t="s">
        <v>3158</v>
      </c>
    </row>
    <row r="965" spans="1:9" ht="45">
      <c r="A965" s="6" t="s">
        <v>3159</v>
      </c>
      <c r="B965" s="7" t="s">
        <v>212</v>
      </c>
      <c r="C965" s="6" t="s">
        <v>3120</v>
      </c>
      <c r="D965" s="8" t="s">
        <v>3160</v>
      </c>
      <c r="E965" s="6" t="s">
        <v>373</v>
      </c>
      <c r="F965" s="7" t="s">
        <v>367</v>
      </c>
      <c r="G965" s="7" t="s">
        <v>217</v>
      </c>
      <c r="H965" s="4"/>
      <c r="I965" s="9" t="s">
        <v>3161</v>
      </c>
    </row>
    <row r="966" spans="1:9" ht="45">
      <c r="A966" s="6" t="s">
        <v>3162</v>
      </c>
      <c r="B966" s="7" t="s">
        <v>212</v>
      </c>
      <c r="C966" s="6" t="s">
        <v>3120</v>
      </c>
      <c r="D966" s="8" t="s">
        <v>3163</v>
      </c>
      <c r="E966" s="6" t="s">
        <v>221</v>
      </c>
      <c r="F966" s="7" t="s">
        <v>498</v>
      </c>
      <c r="G966" s="7" t="s">
        <v>217</v>
      </c>
      <c r="H966" s="4"/>
      <c r="I966" s="9" t="s">
        <v>3164</v>
      </c>
    </row>
    <row r="967" spans="1:9" ht="45">
      <c r="A967" s="6" t="s">
        <v>3165</v>
      </c>
      <c r="B967" s="7" t="s">
        <v>212</v>
      </c>
      <c r="C967" s="6" t="s">
        <v>3120</v>
      </c>
      <c r="D967" s="8" t="s">
        <v>3166</v>
      </c>
      <c r="E967" s="6" t="s">
        <v>535</v>
      </c>
      <c r="F967" s="7" t="s">
        <v>498</v>
      </c>
      <c r="G967" s="7" t="s">
        <v>217</v>
      </c>
      <c r="H967" s="4"/>
      <c r="I967" s="9" t="s">
        <v>3167</v>
      </c>
    </row>
    <row r="968" spans="1:9" ht="45">
      <c r="A968" s="6" t="s">
        <v>3168</v>
      </c>
      <c r="B968" s="7" t="s">
        <v>212</v>
      </c>
      <c r="C968" s="6" t="s">
        <v>3120</v>
      </c>
      <c r="D968" s="8" t="s">
        <v>3169</v>
      </c>
      <c r="E968" s="6" t="s">
        <v>221</v>
      </c>
      <c r="F968" s="7" t="s">
        <v>216</v>
      </c>
      <c r="G968" s="7" t="s">
        <v>217</v>
      </c>
      <c r="H968" s="4"/>
      <c r="I968" s="9" t="s">
        <v>3170</v>
      </c>
    </row>
    <row r="969" spans="1:9" ht="30">
      <c r="A969" s="6" t="s">
        <v>3171</v>
      </c>
      <c r="B969" s="7" t="s">
        <v>212</v>
      </c>
      <c r="C969" s="6" t="s">
        <v>3120</v>
      </c>
      <c r="D969" s="8" t="s">
        <v>3172</v>
      </c>
      <c r="E969" s="6" t="s">
        <v>221</v>
      </c>
      <c r="F969" s="7" t="s">
        <v>498</v>
      </c>
      <c r="G969" s="7" t="s">
        <v>217</v>
      </c>
      <c r="H969" s="4"/>
      <c r="I969" s="9" t="s">
        <v>3173</v>
      </c>
    </row>
    <row r="970" spans="1:9" ht="30">
      <c r="A970" s="6" t="s">
        <v>3174</v>
      </c>
      <c r="B970" s="7" t="s">
        <v>212</v>
      </c>
      <c r="C970" s="6" t="s">
        <v>3120</v>
      </c>
      <c r="D970" s="8" t="s">
        <v>3175</v>
      </c>
      <c r="E970" s="6" t="s">
        <v>535</v>
      </c>
      <c r="F970" s="7" t="s">
        <v>498</v>
      </c>
      <c r="G970" s="7" t="s">
        <v>217</v>
      </c>
      <c r="H970" s="4"/>
      <c r="I970" s="9" t="s">
        <v>3176</v>
      </c>
    </row>
    <row r="971" spans="1:9" ht="45">
      <c r="A971" s="6" t="s">
        <v>3177</v>
      </c>
      <c r="B971" s="7" t="s">
        <v>212</v>
      </c>
      <c r="C971" s="6" t="s">
        <v>3120</v>
      </c>
      <c r="D971" s="8" t="s">
        <v>3178</v>
      </c>
      <c r="E971" s="6" t="s">
        <v>373</v>
      </c>
      <c r="F971" s="7" t="s">
        <v>216</v>
      </c>
      <c r="G971" s="7" t="s">
        <v>217</v>
      </c>
      <c r="H971" s="4"/>
      <c r="I971" s="9" t="s">
        <v>3179</v>
      </c>
    </row>
    <row r="972" spans="1:9" ht="60">
      <c r="A972" s="6" t="s">
        <v>3180</v>
      </c>
      <c r="B972" s="7" t="s">
        <v>212</v>
      </c>
      <c r="C972" s="6" t="s">
        <v>3120</v>
      </c>
      <c r="D972" s="8" t="s">
        <v>3181</v>
      </c>
      <c r="E972" s="6" t="s">
        <v>2556</v>
      </c>
      <c r="F972" s="7" t="s">
        <v>367</v>
      </c>
      <c r="G972" s="7" t="s">
        <v>217</v>
      </c>
      <c r="H972" s="4"/>
      <c r="I972" s="9" t="s">
        <v>3182</v>
      </c>
    </row>
    <row r="973" spans="1:9" ht="30">
      <c r="A973" s="6" t="s">
        <v>3183</v>
      </c>
      <c r="B973" s="7" t="s">
        <v>212</v>
      </c>
      <c r="C973" s="6" t="s">
        <v>3120</v>
      </c>
      <c r="D973" s="8" t="s">
        <v>3184</v>
      </c>
      <c r="E973" s="6" t="s">
        <v>373</v>
      </c>
      <c r="F973" s="7" t="s">
        <v>367</v>
      </c>
      <c r="G973" s="7" t="s">
        <v>217</v>
      </c>
      <c r="H973" s="4"/>
      <c r="I973" s="9" t="s">
        <v>3185</v>
      </c>
    </row>
    <row r="974" spans="1:9" ht="45">
      <c r="A974" s="6" t="s">
        <v>3186</v>
      </c>
      <c r="B974" s="7" t="s">
        <v>212</v>
      </c>
      <c r="C974" s="6" t="s">
        <v>3120</v>
      </c>
      <c r="D974" s="8" t="s">
        <v>3187</v>
      </c>
      <c r="E974" s="6" t="s">
        <v>373</v>
      </c>
      <c r="F974" s="7" t="s">
        <v>367</v>
      </c>
      <c r="G974" s="7" t="s">
        <v>217</v>
      </c>
      <c r="H974" s="4"/>
      <c r="I974" s="9" t="s">
        <v>3188</v>
      </c>
    </row>
    <row r="975" spans="1:9" ht="45">
      <c r="A975" s="6" t="s">
        <v>3189</v>
      </c>
      <c r="B975" s="7" t="s">
        <v>212</v>
      </c>
      <c r="C975" s="6" t="s">
        <v>3120</v>
      </c>
      <c r="D975" s="8" t="s">
        <v>3190</v>
      </c>
      <c r="E975" s="6" t="s">
        <v>229</v>
      </c>
      <c r="F975" s="7" t="s">
        <v>367</v>
      </c>
      <c r="G975" s="7" t="s">
        <v>217</v>
      </c>
      <c r="H975" s="4"/>
      <c r="I975" s="9" t="s">
        <v>3191</v>
      </c>
    </row>
    <row r="976" spans="1:9" ht="45">
      <c r="A976" s="6" t="s">
        <v>3192</v>
      </c>
      <c r="B976" s="7" t="s">
        <v>212</v>
      </c>
      <c r="C976" s="6" t="s">
        <v>3120</v>
      </c>
      <c r="D976" s="8" t="s">
        <v>3193</v>
      </c>
      <c r="E976" s="6" t="s">
        <v>373</v>
      </c>
      <c r="F976" s="7" t="s">
        <v>367</v>
      </c>
      <c r="G976" s="7" t="s">
        <v>217</v>
      </c>
      <c r="H976" s="4"/>
      <c r="I976" s="9" t="s">
        <v>3194</v>
      </c>
    </row>
    <row r="977" spans="1:9" ht="45">
      <c r="A977" s="6" t="s">
        <v>3195</v>
      </c>
      <c r="B977" s="7" t="s">
        <v>212</v>
      </c>
      <c r="C977" s="6" t="s">
        <v>3120</v>
      </c>
      <c r="D977" s="8" t="s">
        <v>3196</v>
      </c>
      <c r="E977" s="6" t="s">
        <v>221</v>
      </c>
      <c r="F977" s="7" t="s">
        <v>498</v>
      </c>
      <c r="G977" s="7" t="s">
        <v>217</v>
      </c>
      <c r="H977" s="4"/>
      <c r="I977" s="9" t="s">
        <v>3197</v>
      </c>
    </row>
    <row r="978" spans="1:9" ht="45">
      <c r="A978" s="6" t="s">
        <v>3198</v>
      </c>
      <c r="B978" s="7" t="s">
        <v>212</v>
      </c>
      <c r="C978" s="6" t="s">
        <v>3120</v>
      </c>
      <c r="D978" s="8" t="s">
        <v>3199</v>
      </c>
      <c r="E978" s="6" t="s">
        <v>535</v>
      </c>
      <c r="F978" s="7" t="s">
        <v>498</v>
      </c>
      <c r="G978" s="7" t="s">
        <v>217</v>
      </c>
      <c r="H978" s="4"/>
      <c r="I978" s="9" t="s">
        <v>3200</v>
      </c>
    </row>
    <row r="979" spans="1:9" ht="30">
      <c r="A979" s="6" t="s">
        <v>3201</v>
      </c>
      <c r="B979" s="7" t="s">
        <v>212</v>
      </c>
      <c r="C979" s="6" t="s">
        <v>3120</v>
      </c>
      <c r="D979" s="8" t="s">
        <v>3202</v>
      </c>
      <c r="E979" s="6" t="s">
        <v>221</v>
      </c>
      <c r="F979" s="7" t="s">
        <v>498</v>
      </c>
      <c r="G979" s="7" t="s">
        <v>217</v>
      </c>
      <c r="H979" s="4"/>
      <c r="I979" s="9" t="s">
        <v>3203</v>
      </c>
    </row>
    <row r="980" spans="1:9" ht="30">
      <c r="A980" s="6" t="s">
        <v>3204</v>
      </c>
      <c r="B980" s="7" t="s">
        <v>212</v>
      </c>
      <c r="C980" s="6" t="s">
        <v>3120</v>
      </c>
      <c r="D980" s="8" t="s">
        <v>3205</v>
      </c>
      <c r="E980" s="6" t="s">
        <v>535</v>
      </c>
      <c r="F980" s="7" t="s">
        <v>498</v>
      </c>
      <c r="G980" s="7" t="s">
        <v>217</v>
      </c>
      <c r="H980" s="4"/>
      <c r="I980" s="9" t="s">
        <v>3206</v>
      </c>
    </row>
    <row r="981" spans="1:9" ht="30">
      <c r="A981" s="6" t="s">
        <v>3207</v>
      </c>
      <c r="B981" s="7" t="s">
        <v>212</v>
      </c>
      <c r="C981" s="6" t="s">
        <v>3120</v>
      </c>
      <c r="D981" s="8" t="s">
        <v>3208</v>
      </c>
      <c r="E981" s="6" t="s">
        <v>373</v>
      </c>
      <c r="F981" s="7" t="s">
        <v>498</v>
      </c>
      <c r="G981" s="7" t="s">
        <v>217</v>
      </c>
      <c r="H981" s="4"/>
      <c r="I981" s="9" t="s">
        <v>3209</v>
      </c>
    </row>
    <row r="982" spans="1:9" ht="60">
      <c r="A982" s="6" t="s">
        <v>3210</v>
      </c>
      <c r="B982" s="7" t="s">
        <v>212</v>
      </c>
      <c r="C982" s="6" t="s">
        <v>3120</v>
      </c>
      <c r="D982" s="8" t="s">
        <v>3211</v>
      </c>
      <c r="E982" s="6" t="s">
        <v>373</v>
      </c>
      <c r="F982" s="7" t="s">
        <v>367</v>
      </c>
      <c r="G982" s="7" t="s">
        <v>217</v>
      </c>
      <c r="H982" s="4"/>
      <c r="I982" s="9" t="s">
        <v>3212</v>
      </c>
    </row>
    <row r="983" spans="1:9" ht="45">
      <c r="A983" s="6" t="s">
        <v>3213</v>
      </c>
      <c r="B983" s="7" t="s">
        <v>212</v>
      </c>
      <c r="C983" s="6" t="s">
        <v>3120</v>
      </c>
      <c r="D983" s="8" t="s">
        <v>3214</v>
      </c>
      <c r="E983" s="6" t="s">
        <v>373</v>
      </c>
      <c r="F983" s="7" t="s">
        <v>367</v>
      </c>
      <c r="G983" s="7" t="s">
        <v>217</v>
      </c>
      <c r="H983" s="4"/>
      <c r="I983" s="9" t="s">
        <v>3215</v>
      </c>
    </row>
    <row r="984" spans="1:9" ht="45">
      <c r="A984" s="6" t="s">
        <v>3216</v>
      </c>
      <c r="B984" s="7" t="s">
        <v>212</v>
      </c>
      <c r="C984" s="6" t="s">
        <v>3120</v>
      </c>
      <c r="D984" s="8" t="s">
        <v>3217</v>
      </c>
      <c r="E984" s="6" t="s">
        <v>373</v>
      </c>
      <c r="F984" s="7" t="s">
        <v>367</v>
      </c>
      <c r="G984" s="7" t="s">
        <v>217</v>
      </c>
      <c r="H984" s="4"/>
      <c r="I984" s="9" t="s">
        <v>3218</v>
      </c>
    </row>
    <row r="985" spans="1:9" ht="45">
      <c r="A985" s="6" t="s">
        <v>3219</v>
      </c>
      <c r="B985" s="7" t="s">
        <v>212</v>
      </c>
      <c r="C985" s="6" t="s">
        <v>3120</v>
      </c>
      <c r="D985" s="8" t="s">
        <v>3220</v>
      </c>
      <c r="E985" s="6" t="s">
        <v>373</v>
      </c>
      <c r="F985" s="7" t="s">
        <v>367</v>
      </c>
      <c r="G985" s="7" t="s">
        <v>217</v>
      </c>
      <c r="H985" s="4"/>
      <c r="I985" s="9" t="s">
        <v>3221</v>
      </c>
    </row>
    <row r="986" spans="1:9" ht="45">
      <c r="A986" s="6" t="s">
        <v>3222</v>
      </c>
      <c r="B986" s="7" t="s">
        <v>212</v>
      </c>
      <c r="C986" s="6" t="s">
        <v>3120</v>
      </c>
      <c r="D986" s="8" t="s">
        <v>3223</v>
      </c>
      <c r="E986" s="6" t="s">
        <v>221</v>
      </c>
      <c r="F986" s="7" t="s">
        <v>216</v>
      </c>
      <c r="G986" s="7" t="s">
        <v>217</v>
      </c>
      <c r="H986" s="4"/>
      <c r="I986" s="9" t="s">
        <v>3224</v>
      </c>
    </row>
    <row r="987" spans="1:9" ht="45">
      <c r="A987" s="6" t="s">
        <v>3225</v>
      </c>
      <c r="B987" s="7" t="s">
        <v>212</v>
      </c>
      <c r="C987" s="6" t="s">
        <v>3120</v>
      </c>
      <c r="D987" s="8" t="s">
        <v>3226</v>
      </c>
      <c r="E987" s="6" t="s">
        <v>535</v>
      </c>
      <c r="F987" s="7" t="s">
        <v>216</v>
      </c>
      <c r="G987" s="7" t="s">
        <v>217</v>
      </c>
      <c r="H987" s="4"/>
      <c r="I987" s="9" t="s">
        <v>3227</v>
      </c>
    </row>
    <row r="988" spans="1:9" ht="45">
      <c r="A988" s="6" t="s">
        <v>3228</v>
      </c>
      <c r="B988" s="7" t="s">
        <v>212</v>
      </c>
      <c r="C988" s="6" t="s">
        <v>3120</v>
      </c>
      <c r="D988" s="8" t="s">
        <v>3229</v>
      </c>
      <c r="E988" s="6" t="s">
        <v>221</v>
      </c>
      <c r="F988" s="7" t="s">
        <v>216</v>
      </c>
      <c r="G988" s="7" t="s">
        <v>217</v>
      </c>
      <c r="H988" s="4"/>
      <c r="I988" s="9" t="s">
        <v>3230</v>
      </c>
    </row>
    <row r="989" spans="1:9" ht="45">
      <c r="A989" s="6" t="s">
        <v>3231</v>
      </c>
      <c r="B989" s="7" t="s">
        <v>212</v>
      </c>
      <c r="C989" s="6" t="s">
        <v>3120</v>
      </c>
      <c r="D989" s="8" t="s">
        <v>3232</v>
      </c>
      <c r="E989" s="6" t="s">
        <v>535</v>
      </c>
      <c r="F989" s="7" t="s">
        <v>216</v>
      </c>
      <c r="G989" s="7" t="s">
        <v>217</v>
      </c>
      <c r="H989" s="4"/>
      <c r="I989" s="9" t="s">
        <v>3233</v>
      </c>
    </row>
    <row r="990" spans="1:9" ht="45">
      <c r="A990" s="6" t="s">
        <v>3234</v>
      </c>
      <c r="B990" s="7" t="s">
        <v>212</v>
      </c>
      <c r="C990" s="6" t="s">
        <v>3120</v>
      </c>
      <c r="D990" s="8" t="s">
        <v>3235</v>
      </c>
      <c r="E990" s="6" t="s">
        <v>373</v>
      </c>
      <c r="F990" s="7" t="s">
        <v>216</v>
      </c>
      <c r="G990" s="7" t="s">
        <v>217</v>
      </c>
      <c r="H990" s="4"/>
      <c r="I990" s="9" t="s">
        <v>3236</v>
      </c>
    </row>
    <row r="991" spans="1:9" ht="45">
      <c r="A991" s="6" t="s">
        <v>3237</v>
      </c>
      <c r="B991" s="7" t="s">
        <v>212</v>
      </c>
      <c r="C991" s="6" t="s">
        <v>3120</v>
      </c>
      <c r="D991" s="8" t="s">
        <v>3238</v>
      </c>
      <c r="E991" s="6" t="s">
        <v>3239</v>
      </c>
      <c r="F991" s="7" t="s">
        <v>216</v>
      </c>
      <c r="G991" s="7" t="s">
        <v>217</v>
      </c>
      <c r="H991" s="4"/>
      <c r="I991" s="9" t="s">
        <v>3240</v>
      </c>
    </row>
    <row r="992" spans="1:9" ht="45">
      <c r="A992" s="6" t="s">
        <v>3241</v>
      </c>
      <c r="B992" s="7" t="s">
        <v>212</v>
      </c>
      <c r="C992" s="6" t="s">
        <v>3120</v>
      </c>
      <c r="D992" s="8" t="s">
        <v>3242</v>
      </c>
      <c r="E992" s="6" t="s">
        <v>221</v>
      </c>
      <c r="F992" s="7" t="s">
        <v>216</v>
      </c>
      <c r="G992" s="7" t="s">
        <v>217</v>
      </c>
      <c r="H992" s="4"/>
      <c r="I992" s="9" t="s">
        <v>3243</v>
      </c>
    </row>
    <row r="993" spans="1:9" ht="45">
      <c r="A993" s="6" t="s">
        <v>3244</v>
      </c>
      <c r="B993" s="7" t="s">
        <v>212</v>
      </c>
      <c r="C993" s="6" t="s">
        <v>3120</v>
      </c>
      <c r="D993" s="8" t="s">
        <v>3245</v>
      </c>
      <c r="E993" s="6" t="s">
        <v>535</v>
      </c>
      <c r="F993" s="7" t="s">
        <v>216</v>
      </c>
      <c r="G993" s="7" t="s">
        <v>217</v>
      </c>
      <c r="H993" s="4"/>
      <c r="I993" s="9" t="s">
        <v>3246</v>
      </c>
    </row>
    <row r="994" spans="1:9" ht="45">
      <c r="A994" s="6" t="s">
        <v>3247</v>
      </c>
      <c r="B994" s="7" t="s">
        <v>212</v>
      </c>
      <c r="C994" s="6" t="s">
        <v>3120</v>
      </c>
      <c r="D994" s="8" t="s">
        <v>3248</v>
      </c>
      <c r="E994" s="6" t="s">
        <v>373</v>
      </c>
      <c r="F994" s="7" t="s">
        <v>216</v>
      </c>
      <c r="G994" s="7" t="s">
        <v>217</v>
      </c>
      <c r="H994" s="4"/>
      <c r="I994" s="9" t="s">
        <v>3249</v>
      </c>
    </row>
    <row r="995" spans="1:9" ht="45">
      <c r="A995" s="6" t="s">
        <v>3250</v>
      </c>
      <c r="B995" s="7" t="s">
        <v>212</v>
      </c>
      <c r="C995" s="6" t="s">
        <v>3120</v>
      </c>
      <c r="D995" s="8" t="s">
        <v>3251</v>
      </c>
      <c r="E995" s="6" t="s">
        <v>221</v>
      </c>
      <c r="F995" s="7" t="s">
        <v>498</v>
      </c>
      <c r="G995" s="7" t="s">
        <v>217</v>
      </c>
      <c r="H995" s="4"/>
      <c r="I995" s="9" t="s">
        <v>3252</v>
      </c>
    </row>
    <row r="996" spans="1:9" ht="45">
      <c r="A996" s="6" t="s">
        <v>3253</v>
      </c>
      <c r="B996" s="7" t="s">
        <v>212</v>
      </c>
      <c r="C996" s="6" t="s">
        <v>3120</v>
      </c>
      <c r="D996" s="8" t="s">
        <v>3254</v>
      </c>
      <c r="E996" s="6" t="s">
        <v>535</v>
      </c>
      <c r="F996" s="7" t="s">
        <v>498</v>
      </c>
      <c r="G996" s="7" t="s">
        <v>217</v>
      </c>
      <c r="H996" s="4"/>
      <c r="I996" s="9" t="s">
        <v>3255</v>
      </c>
    </row>
    <row r="997" spans="1:9" ht="45">
      <c r="A997" s="6" t="s">
        <v>3256</v>
      </c>
      <c r="B997" s="7" t="s">
        <v>212</v>
      </c>
      <c r="C997" s="6" t="s">
        <v>3120</v>
      </c>
      <c r="D997" s="8" t="s">
        <v>3257</v>
      </c>
      <c r="E997" s="6" t="s">
        <v>221</v>
      </c>
      <c r="F997" s="7" t="s">
        <v>2025</v>
      </c>
      <c r="G997" s="7" t="s">
        <v>217</v>
      </c>
      <c r="H997" s="4"/>
      <c r="I997" s="9" t="s">
        <v>3258</v>
      </c>
    </row>
    <row r="998" spans="1:9" ht="45">
      <c r="A998" s="6" t="s">
        <v>3259</v>
      </c>
      <c r="B998" s="7" t="s">
        <v>212</v>
      </c>
      <c r="C998" s="6" t="s">
        <v>3120</v>
      </c>
      <c r="D998" s="8" t="s">
        <v>3260</v>
      </c>
      <c r="E998" s="6" t="s">
        <v>221</v>
      </c>
      <c r="F998" s="7" t="s">
        <v>216</v>
      </c>
      <c r="G998" s="7" t="s">
        <v>217</v>
      </c>
      <c r="H998" s="4"/>
      <c r="I998" s="9" t="s">
        <v>3261</v>
      </c>
    </row>
    <row r="999" spans="1:9" ht="30">
      <c r="A999" s="6" t="s">
        <v>3262</v>
      </c>
      <c r="B999" s="7" t="s">
        <v>212</v>
      </c>
      <c r="C999" s="6" t="s">
        <v>3120</v>
      </c>
      <c r="D999" s="8" t="s">
        <v>3263</v>
      </c>
      <c r="E999" s="6" t="s">
        <v>229</v>
      </c>
      <c r="F999" s="7" t="s">
        <v>216</v>
      </c>
      <c r="G999" s="7" t="s">
        <v>217</v>
      </c>
      <c r="H999" s="4"/>
      <c r="I999" s="9" t="s">
        <v>3264</v>
      </c>
    </row>
    <row r="1000" spans="1:9" ht="45">
      <c r="A1000" s="6" t="s">
        <v>3265</v>
      </c>
      <c r="B1000" s="7" t="s">
        <v>212</v>
      </c>
      <c r="C1000" s="6" t="s">
        <v>3120</v>
      </c>
      <c r="D1000" s="8" t="s">
        <v>3266</v>
      </c>
      <c r="E1000" s="6" t="s">
        <v>535</v>
      </c>
      <c r="F1000" s="7" t="s">
        <v>216</v>
      </c>
      <c r="G1000" s="7" t="s">
        <v>217</v>
      </c>
      <c r="H1000" s="4"/>
      <c r="I1000" s="9" t="s">
        <v>3267</v>
      </c>
    </row>
    <row r="1001" spans="1:9" ht="30">
      <c r="A1001" s="6" t="s">
        <v>3268</v>
      </c>
      <c r="B1001" s="7" t="s">
        <v>212</v>
      </c>
      <c r="C1001" s="6" t="s">
        <v>3120</v>
      </c>
      <c r="D1001" s="8" t="s">
        <v>3269</v>
      </c>
      <c r="E1001" s="6" t="s">
        <v>221</v>
      </c>
      <c r="F1001" s="7" t="s">
        <v>216</v>
      </c>
      <c r="G1001" s="7" t="s">
        <v>217</v>
      </c>
      <c r="H1001" s="4"/>
      <c r="I1001" s="9" t="s">
        <v>3270</v>
      </c>
    </row>
    <row r="1002" spans="1:9" ht="30">
      <c r="A1002" s="6" t="s">
        <v>3271</v>
      </c>
      <c r="B1002" s="7" t="s">
        <v>212</v>
      </c>
      <c r="C1002" s="6" t="s">
        <v>3120</v>
      </c>
      <c r="D1002" s="8" t="s">
        <v>3272</v>
      </c>
      <c r="E1002" s="6" t="s">
        <v>3239</v>
      </c>
      <c r="F1002" s="7" t="s">
        <v>216</v>
      </c>
      <c r="G1002" s="7" t="s">
        <v>217</v>
      </c>
      <c r="H1002" s="4"/>
      <c r="I1002" s="9" t="s">
        <v>3273</v>
      </c>
    </row>
    <row r="1003" spans="1:9" ht="30">
      <c r="A1003" s="6" t="s">
        <v>3274</v>
      </c>
      <c r="B1003" s="7" t="s">
        <v>212</v>
      </c>
      <c r="C1003" s="6" t="s">
        <v>3120</v>
      </c>
      <c r="D1003" s="8" t="s">
        <v>3275</v>
      </c>
      <c r="E1003" s="6" t="s">
        <v>535</v>
      </c>
      <c r="F1003" s="7" t="s">
        <v>216</v>
      </c>
      <c r="G1003" s="7" t="s">
        <v>217</v>
      </c>
      <c r="H1003" s="4"/>
      <c r="I1003" s="9" t="s">
        <v>3276</v>
      </c>
    </row>
    <row r="1004" spans="1:9" ht="30">
      <c r="A1004" s="6" t="s">
        <v>3277</v>
      </c>
      <c r="B1004" s="7" t="s">
        <v>212</v>
      </c>
      <c r="C1004" s="6" t="s">
        <v>3120</v>
      </c>
      <c r="D1004" s="8" t="s">
        <v>3278</v>
      </c>
      <c r="E1004" s="6" t="s">
        <v>373</v>
      </c>
      <c r="F1004" s="7" t="s">
        <v>216</v>
      </c>
      <c r="G1004" s="7" t="s">
        <v>217</v>
      </c>
      <c r="H1004" s="4"/>
      <c r="I1004" s="9" t="s">
        <v>3279</v>
      </c>
    </row>
    <row r="1005" spans="1:9" ht="45">
      <c r="A1005" s="6" t="s">
        <v>3280</v>
      </c>
      <c r="B1005" s="7" t="s">
        <v>212</v>
      </c>
      <c r="C1005" s="6" t="s">
        <v>3120</v>
      </c>
      <c r="D1005" s="8" t="s">
        <v>3281</v>
      </c>
      <c r="E1005" s="6" t="s">
        <v>229</v>
      </c>
      <c r="F1005" s="7" t="s">
        <v>367</v>
      </c>
      <c r="G1005" s="7" t="s">
        <v>217</v>
      </c>
      <c r="H1005" s="4"/>
      <c r="I1005" s="9" t="s">
        <v>3282</v>
      </c>
    </row>
    <row r="1006" spans="1:9" ht="45">
      <c r="A1006" s="6" t="s">
        <v>3283</v>
      </c>
      <c r="B1006" s="7" t="s">
        <v>212</v>
      </c>
      <c r="C1006" s="6" t="s">
        <v>3120</v>
      </c>
      <c r="D1006" s="8" t="s">
        <v>3284</v>
      </c>
      <c r="E1006" s="6" t="s">
        <v>373</v>
      </c>
      <c r="F1006" s="7" t="s">
        <v>367</v>
      </c>
      <c r="G1006" s="7" t="s">
        <v>217</v>
      </c>
      <c r="H1006" s="4"/>
      <c r="I1006" s="9" t="s">
        <v>3285</v>
      </c>
    </row>
    <row r="1007" spans="1:9" ht="45">
      <c r="A1007" s="6" t="s">
        <v>3286</v>
      </c>
      <c r="B1007" s="7" t="s">
        <v>212</v>
      </c>
      <c r="C1007" s="6" t="s">
        <v>3120</v>
      </c>
      <c r="D1007" s="8" t="s">
        <v>3287</v>
      </c>
      <c r="E1007" s="6" t="s">
        <v>221</v>
      </c>
      <c r="F1007" s="7" t="s">
        <v>216</v>
      </c>
      <c r="G1007" s="7" t="s">
        <v>217</v>
      </c>
      <c r="H1007" s="4"/>
      <c r="I1007" s="9" t="s">
        <v>3288</v>
      </c>
    </row>
    <row r="1008" spans="1:9" ht="45">
      <c r="A1008" s="6" t="s">
        <v>3289</v>
      </c>
      <c r="B1008" s="7" t="s">
        <v>212</v>
      </c>
      <c r="C1008" s="6" t="s">
        <v>3120</v>
      </c>
      <c r="D1008" s="8" t="s">
        <v>3290</v>
      </c>
      <c r="E1008" s="6" t="s">
        <v>563</v>
      </c>
      <c r="F1008" s="7" t="s">
        <v>216</v>
      </c>
      <c r="G1008" s="7" t="s">
        <v>217</v>
      </c>
      <c r="H1008" s="4"/>
      <c r="I1008" s="9" t="s">
        <v>3291</v>
      </c>
    </row>
    <row r="1009" spans="1:9" ht="45">
      <c r="A1009" s="6" t="s">
        <v>3292</v>
      </c>
      <c r="B1009" s="7" t="s">
        <v>212</v>
      </c>
      <c r="C1009" s="6" t="s">
        <v>3120</v>
      </c>
      <c r="D1009" s="8" t="s">
        <v>3293</v>
      </c>
      <c r="E1009" s="6" t="s">
        <v>535</v>
      </c>
      <c r="F1009" s="7" t="s">
        <v>216</v>
      </c>
      <c r="G1009" s="7" t="s">
        <v>217</v>
      </c>
      <c r="H1009" s="4"/>
      <c r="I1009" s="9" t="s">
        <v>3294</v>
      </c>
    </row>
    <row r="1010" spans="1:9" ht="45">
      <c r="A1010" s="6" t="s">
        <v>3295</v>
      </c>
      <c r="B1010" s="7" t="s">
        <v>212</v>
      </c>
      <c r="C1010" s="6" t="s">
        <v>3120</v>
      </c>
      <c r="D1010" s="8" t="s">
        <v>3296</v>
      </c>
      <c r="E1010" s="6" t="s">
        <v>373</v>
      </c>
      <c r="F1010" s="7" t="s">
        <v>216</v>
      </c>
      <c r="G1010" s="7" t="s">
        <v>217</v>
      </c>
      <c r="H1010" s="4"/>
      <c r="I1010" s="9" t="s">
        <v>3297</v>
      </c>
    </row>
    <row r="1011" spans="1:9" ht="45">
      <c r="A1011" s="6" t="s">
        <v>3298</v>
      </c>
      <c r="B1011" s="7" t="s">
        <v>212</v>
      </c>
      <c r="C1011" s="6" t="s">
        <v>3120</v>
      </c>
      <c r="D1011" s="8" t="s">
        <v>3299</v>
      </c>
      <c r="E1011" s="6" t="s">
        <v>2556</v>
      </c>
      <c r="F1011" s="7" t="s">
        <v>216</v>
      </c>
      <c r="G1011" s="7" t="s">
        <v>217</v>
      </c>
      <c r="H1011" s="4"/>
      <c r="I1011" s="9" t="s">
        <v>3300</v>
      </c>
    </row>
    <row r="1012" spans="1:9" ht="45">
      <c r="A1012" s="6" t="s">
        <v>3301</v>
      </c>
      <c r="B1012" s="7" t="s">
        <v>212</v>
      </c>
      <c r="C1012" s="6" t="s">
        <v>3120</v>
      </c>
      <c r="D1012" s="8" t="s">
        <v>3302</v>
      </c>
      <c r="E1012" s="6" t="s">
        <v>221</v>
      </c>
      <c r="F1012" s="7" t="s">
        <v>498</v>
      </c>
      <c r="G1012" s="7" t="s">
        <v>217</v>
      </c>
      <c r="H1012" s="4"/>
      <c r="I1012" s="9" t="s">
        <v>3303</v>
      </c>
    </row>
    <row r="1013" spans="1:9" ht="45">
      <c r="A1013" s="6" t="s">
        <v>3304</v>
      </c>
      <c r="B1013" s="7" t="s">
        <v>212</v>
      </c>
      <c r="C1013" s="6" t="s">
        <v>3120</v>
      </c>
      <c r="D1013" s="8" t="s">
        <v>3305</v>
      </c>
      <c r="E1013" s="6" t="s">
        <v>535</v>
      </c>
      <c r="F1013" s="7" t="s">
        <v>498</v>
      </c>
      <c r="G1013" s="7" t="s">
        <v>217</v>
      </c>
      <c r="H1013" s="4"/>
      <c r="I1013" s="9" t="s">
        <v>3306</v>
      </c>
    </row>
    <row r="1014" spans="1:9" ht="45">
      <c r="A1014" s="6" t="s">
        <v>3307</v>
      </c>
      <c r="B1014" s="7" t="s">
        <v>212</v>
      </c>
      <c r="C1014" s="6" t="s">
        <v>3120</v>
      </c>
      <c r="D1014" s="8" t="s">
        <v>3308</v>
      </c>
      <c r="E1014" s="6" t="s">
        <v>373</v>
      </c>
      <c r="F1014" s="7" t="s">
        <v>367</v>
      </c>
      <c r="G1014" s="7" t="s">
        <v>217</v>
      </c>
      <c r="H1014" s="4"/>
      <c r="I1014" s="9" t="s">
        <v>3309</v>
      </c>
    </row>
    <row r="1015" spans="1:9" ht="30">
      <c r="A1015" s="6" t="s">
        <v>3310</v>
      </c>
      <c r="B1015" s="7" t="s">
        <v>212</v>
      </c>
      <c r="C1015" s="6" t="s">
        <v>3120</v>
      </c>
      <c r="D1015" s="8" t="s">
        <v>3311</v>
      </c>
      <c r="E1015" s="6" t="s">
        <v>221</v>
      </c>
      <c r="F1015" s="7" t="s">
        <v>498</v>
      </c>
      <c r="G1015" s="7" t="s">
        <v>217</v>
      </c>
      <c r="H1015" s="4"/>
      <c r="I1015" s="9" t="s">
        <v>3312</v>
      </c>
    </row>
    <row r="1016" spans="1:9" ht="30">
      <c r="A1016" s="6" t="s">
        <v>3313</v>
      </c>
      <c r="B1016" s="7" t="s">
        <v>212</v>
      </c>
      <c r="C1016" s="6" t="s">
        <v>3120</v>
      </c>
      <c r="D1016" s="8" t="s">
        <v>3314</v>
      </c>
      <c r="E1016" s="6" t="s">
        <v>535</v>
      </c>
      <c r="F1016" s="7" t="s">
        <v>498</v>
      </c>
      <c r="G1016" s="7" t="s">
        <v>217</v>
      </c>
      <c r="H1016" s="4"/>
      <c r="I1016" s="9" t="s">
        <v>3315</v>
      </c>
    </row>
    <row r="1017" spans="1:9" ht="45">
      <c r="A1017" s="6" t="s">
        <v>3316</v>
      </c>
      <c r="B1017" s="7" t="s">
        <v>212</v>
      </c>
      <c r="C1017" s="6" t="s">
        <v>3120</v>
      </c>
      <c r="D1017" s="8" t="s">
        <v>3317</v>
      </c>
      <c r="E1017" s="6" t="s">
        <v>373</v>
      </c>
      <c r="F1017" s="7" t="s">
        <v>367</v>
      </c>
      <c r="G1017" s="7" t="s">
        <v>217</v>
      </c>
      <c r="H1017" s="4"/>
      <c r="I1017" s="9" t="s">
        <v>3318</v>
      </c>
    </row>
    <row r="1018" spans="1:9" ht="45">
      <c r="A1018" s="6" t="s">
        <v>3319</v>
      </c>
      <c r="B1018" s="7" t="s">
        <v>212</v>
      </c>
      <c r="C1018" s="6" t="s">
        <v>3120</v>
      </c>
      <c r="D1018" s="8" t="s">
        <v>3320</v>
      </c>
      <c r="E1018" s="6" t="s">
        <v>221</v>
      </c>
      <c r="F1018" s="7" t="s">
        <v>498</v>
      </c>
      <c r="G1018" s="7" t="s">
        <v>217</v>
      </c>
      <c r="H1018" s="4"/>
      <c r="I1018" s="9" t="s">
        <v>3321</v>
      </c>
    </row>
    <row r="1019" spans="1:9" ht="30">
      <c r="A1019" s="6" t="s">
        <v>3322</v>
      </c>
      <c r="B1019" s="7" t="s">
        <v>212</v>
      </c>
      <c r="C1019" s="6" t="s">
        <v>3120</v>
      </c>
      <c r="D1019" s="8" t="s">
        <v>3323</v>
      </c>
      <c r="E1019" s="6" t="s">
        <v>221</v>
      </c>
      <c r="F1019" s="7" t="s">
        <v>498</v>
      </c>
      <c r="G1019" s="7" t="s">
        <v>217</v>
      </c>
      <c r="H1019" s="4"/>
      <c r="I1019" s="9" t="s">
        <v>3324</v>
      </c>
    </row>
    <row r="1020" spans="1:9" ht="30">
      <c r="A1020" s="6" t="s">
        <v>3325</v>
      </c>
      <c r="B1020" s="7" t="s">
        <v>212</v>
      </c>
      <c r="C1020" s="6" t="s">
        <v>3120</v>
      </c>
      <c r="D1020" s="8" t="s">
        <v>3326</v>
      </c>
      <c r="E1020" s="6" t="s">
        <v>535</v>
      </c>
      <c r="F1020" s="7" t="s">
        <v>498</v>
      </c>
      <c r="G1020" s="7" t="s">
        <v>217</v>
      </c>
      <c r="H1020" s="4"/>
      <c r="I1020" s="9" t="s">
        <v>3327</v>
      </c>
    </row>
    <row r="1021" spans="1:9" ht="45">
      <c r="A1021" s="6" t="s">
        <v>3328</v>
      </c>
      <c r="B1021" s="7" t="s">
        <v>212</v>
      </c>
      <c r="C1021" s="6" t="s">
        <v>3120</v>
      </c>
      <c r="D1021" s="8" t="s">
        <v>3329</v>
      </c>
      <c r="E1021" s="6" t="s">
        <v>221</v>
      </c>
      <c r="F1021" s="7" t="s">
        <v>216</v>
      </c>
      <c r="G1021" s="7" t="s">
        <v>217</v>
      </c>
      <c r="H1021" s="4"/>
      <c r="I1021" s="9" t="s">
        <v>3330</v>
      </c>
    </row>
    <row r="1022" spans="1:9" ht="45">
      <c r="A1022" s="6" t="s">
        <v>3331</v>
      </c>
      <c r="B1022" s="7" t="s">
        <v>212</v>
      </c>
      <c r="C1022" s="6" t="s">
        <v>3120</v>
      </c>
      <c r="D1022" s="8" t="s">
        <v>3332</v>
      </c>
      <c r="E1022" s="6" t="s">
        <v>535</v>
      </c>
      <c r="F1022" s="7" t="s">
        <v>216</v>
      </c>
      <c r="G1022" s="7" t="s">
        <v>217</v>
      </c>
      <c r="H1022" s="4"/>
      <c r="I1022" s="9" t="s">
        <v>3333</v>
      </c>
    </row>
    <row r="1023" spans="1:9" ht="45">
      <c r="A1023" s="6" t="s">
        <v>3334</v>
      </c>
      <c r="B1023" s="7" t="s">
        <v>962</v>
      </c>
      <c r="C1023" s="6" t="s">
        <v>3335</v>
      </c>
      <c r="D1023" s="8" t="s">
        <v>3336</v>
      </c>
      <c r="E1023" s="6" t="s">
        <v>221</v>
      </c>
      <c r="F1023" s="7" t="s">
        <v>498</v>
      </c>
      <c r="G1023" s="7" t="s">
        <v>217</v>
      </c>
      <c r="H1023" s="4"/>
      <c r="I1023" s="9" t="s">
        <v>3337</v>
      </c>
    </row>
    <row r="1024" spans="1:9" ht="45">
      <c r="A1024" s="6" t="s">
        <v>3338</v>
      </c>
      <c r="B1024" s="7" t="s">
        <v>962</v>
      </c>
      <c r="C1024" s="6" t="s">
        <v>3335</v>
      </c>
      <c r="D1024" s="8" t="s">
        <v>3339</v>
      </c>
      <c r="E1024" s="6" t="s">
        <v>535</v>
      </c>
      <c r="F1024" s="7" t="s">
        <v>498</v>
      </c>
      <c r="G1024" s="7" t="s">
        <v>217</v>
      </c>
      <c r="H1024" s="4"/>
      <c r="I1024" s="9" t="s">
        <v>3340</v>
      </c>
    </row>
    <row r="1025" spans="1:9" ht="45">
      <c r="A1025" s="6" t="s">
        <v>3341</v>
      </c>
      <c r="B1025" s="7" t="s">
        <v>962</v>
      </c>
      <c r="C1025" s="6" t="s">
        <v>3335</v>
      </c>
      <c r="D1025" s="8" t="s">
        <v>3342</v>
      </c>
      <c r="E1025" s="6" t="s">
        <v>985</v>
      </c>
      <c r="F1025" s="7" t="s">
        <v>498</v>
      </c>
      <c r="G1025" s="7" t="s">
        <v>217</v>
      </c>
      <c r="H1025" s="4"/>
      <c r="I1025" s="9" t="s">
        <v>3343</v>
      </c>
    </row>
    <row r="1026" spans="1:9" ht="45">
      <c r="A1026" s="6" t="s">
        <v>3344</v>
      </c>
      <c r="B1026" s="7" t="s">
        <v>962</v>
      </c>
      <c r="C1026" s="6" t="s">
        <v>3335</v>
      </c>
      <c r="D1026" s="8" t="s">
        <v>3345</v>
      </c>
      <c r="E1026" s="6" t="s">
        <v>215</v>
      </c>
      <c r="F1026" s="7" t="s">
        <v>498</v>
      </c>
      <c r="G1026" s="7" t="s">
        <v>217</v>
      </c>
      <c r="H1026" s="4"/>
      <c r="I1026" s="9" t="s">
        <v>3346</v>
      </c>
    </row>
    <row r="1027" spans="1:9" ht="45">
      <c r="A1027" s="6" t="s">
        <v>3347</v>
      </c>
      <c r="B1027" s="7" t="s">
        <v>962</v>
      </c>
      <c r="C1027" s="6" t="s">
        <v>3335</v>
      </c>
      <c r="D1027" s="8" t="s">
        <v>3348</v>
      </c>
      <c r="E1027" s="6" t="s">
        <v>373</v>
      </c>
      <c r="F1027" s="7" t="s">
        <v>498</v>
      </c>
      <c r="G1027" s="7" t="s">
        <v>374</v>
      </c>
      <c r="H1027" s="4"/>
      <c r="I1027" s="9" t="s">
        <v>3349</v>
      </c>
    </row>
    <row r="1028" spans="1:9" ht="45">
      <c r="A1028" s="6" t="s">
        <v>3350</v>
      </c>
      <c r="B1028" s="7" t="s">
        <v>962</v>
      </c>
      <c r="C1028" s="6" t="s">
        <v>3351</v>
      </c>
      <c r="D1028" s="8" t="s">
        <v>3352</v>
      </c>
      <c r="E1028" s="6" t="s">
        <v>373</v>
      </c>
      <c r="F1028" s="7" t="s">
        <v>498</v>
      </c>
      <c r="G1028" s="7" t="s">
        <v>217</v>
      </c>
      <c r="H1028" s="4"/>
      <c r="I1028" s="9" t="s">
        <v>3353</v>
      </c>
    </row>
    <row r="1029" spans="1:9" ht="60">
      <c r="A1029" s="6" t="s">
        <v>3354</v>
      </c>
      <c r="B1029" s="7" t="s">
        <v>962</v>
      </c>
      <c r="C1029" s="6" t="s">
        <v>3335</v>
      </c>
      <c r="D1029" s="8" t="s">
        <v>3355</v>
      </c>
      <c r="E1029" s="6" t="s">
        <v>221</v>
      </c>
      <c r="F1029" s="7" t="s">
        <v>367</v>
      </c>
      <c r="G1029" s="7" t="s">
        <v>217</v>
      </c>
      <c r="H1029" s="4"/>
      <c r="I1029" s="9" t="s">
        <v>3356</v>
      </c>
    </row>
    <row r="1030" spans="1:9" ht="45">
      <c r="A1030" s="6" t="s">
        <v>3357</v>
      </c>
      <c r="B1030" s="7" t="s">
        <v>962</v>
      </c>
      <c r="C1030" s="6" t="s">
        <v>3335</v>
      </c>
      <c r="D1030" s="8" t="s">
        <v>3358</v>
      </c>
      <c r="E1030" s="6" t="s">
        <v>221</v>
      </c>
      <c r="F1030" s="7" t="s">
        <v>498</v>
      </c>
      <c r="G1030" s="7" t="s">
        <v>379</v>
      </c>
      <c r="H1030" s="4"/>
      <c r="I1030" s="9" t="s">
        <v>3359</v>
      </c>
    </row>
    <row r="1031" spans="1:9" ht="45">
      <c r="A1031" s="6" t="s">
        <v>3360</v>
      </c>
      <c r="B1031" s="7" t="s">
        <v>962</v>
      </c>
      <c r="C1031" s="6" t="s">
        <v>3335</v>
      </c>
      <c r="D1031" s="8" t="s">
        <v>3361</v>
      </c>
      <c r="E1031" s="6" t="s">
        <v>1022</v>
      </c>
      <c r="F1031" s="7" t="s">
        <v>498</v>
      </c>
      <c r="G1031" s="7" t="s">
        <v>379</v>
      </c>
      <c r="H1031" s="4"/>
      <c r="I1031" s="9" t="s">
        <v>3362</v>
      </c>
    </row>
    <row r="1032" spans="1:9" ht="45">
      <c r="A1032" s="6" t="s">
        <v>3363</v>
      </c>
      <c r="B1032" s="7" t="s">
        <v>962</v>
      </c>
      <c r="C1032" s="6" t="s">
        <v>3335</v>
      </c>
      <c r="D1032" s="8" t="s">
        <v>3364</v>
      </c>
      <c r="E1032" s="6" t="s">
        <v>373</v>
      </c>
      <c r="F1032" s="7" t="s">
        <v>498</v>
      </c>
      <c r="G1032" s="7" t="s">
        <v>379</v>
      </c>
      <c r="H1032" s="4"/>
      <c r="I1032" s="9" t="s">
        <v>3365</v>
      </c>
    </row>
    <row r="1033" spans="1:9" ht="30">
      <c r="A1033" s="6" t="s">
        <v>3366</v>
      </c>
      <c r="B1033" s="7" t="s">
        <v>962</v>
      </c>
      <c r="C1033" s="6" t="s">
        <v>3335</v>
      </c>
      <c r="D1033" s="8" t="s">
        <v>3367</v>
      </c>
      <c r="E1033" s="6" t="s">
        <v>395</v>
      </c>
      <c r="F1033" s="7" t="s">
        <v>498</v>
      </c>
      <c r="G1033" s="7" t="s">
        <v>374</v>
      </c>
      <c r="H1033" s="4"/>
      <c r="I1033" s="9" t="s">
        <v>3368</v>
      </c>
    </row>
    <row r="1034" spans="1:9" ht="45">
      <c r="A1034" s="6" t="s">
        <v>3369</v>
      </c>
      <c r="B1034" s="7" t="s">
        <v>962</v>
      </c>
      <c r="C1034" s="6" t="s">
        <v>3335</v>
      </c>
      <c r="D1034" s="8" t="s">
        <v>3370</v>
      </c>
      <c r="E1034" s="6" t="s">
        <v>221</v>
      </c>
      <c r="F1034" s="7" t="s">
        <v>367</v>
      </c>
      <c r="G1034" s="7" t="s">
        <v>217</v>
      </c>
      <c r="H1034" s="4"/>
      <c r="I1034" s="9" t="s">
        <v>3371</v>
      </c>
    </row>
    <row r="1035" spans="1:9" ht="45">
      <c r="A1035" s="6" t="s">
        <v>3372</v>
      </c>
      <c r="B1035" s="7" t="s">
        <v>962</v>
      </c>
      <c r="C1035" s="6" t="s">
        <v>3335</v>
      </c>
      <c r="D1035" s="8" t="s">
        <v>3373</v>
      </c>
      <c r="E1035" s="6" t="s">
        <v>1022</v>
      </c>
      <c r="F1035" s="7" t="s">
        <v>498</v>
      </c>
      <c r="G1035" s="7" t="s">
        <v>217</v>
      </c>
      <c r="H1035" s="4"/>
      <c r="I1035" s="9" t="s">
        <v>3374</v>
      </c>
    </row>
    <row r="1036" spans="1:9" ht="45">
      <c r="A1036" s="6" t="s">
        <v>3375</v>
      </c>
      <c r="B1036" s="7" t="s">
        <v>962</v>
      </c>
      <c r="C1036" s="6" t="s">
        <v>3335</v>
      </c>
      <c r="D1036" s="8" t="s">
        <v>3376</v>
      </c>
      <c r="E1036" s="6" t="s">
        <v>378</v>
      </c>
      <c r="F1036" s="7" t="s">
        <v>367</v>
      </c>
      <c r="G1036" s="7" t="s">
        <v>217</v>
      </c>
      <c r="H1036" s="4"/>
      <c r="I1036" s="9" t="s">
        <v>3377</v>
      </c>
    </row>
    <row r="1037" spans="1:9" ht="45">
      <c r="A1037" s="6" t="s">
        <v>3378</v>
      </c>
      <c r="B1037" s="7" t="s">
        <v>962</v>
      </c>
      <c r="C1037" s="6" t="s">
        <v>3335</v>
      </c>
      <c r="D1037" s="8" t="s">
        <v>3379</v>
      </c>
      <c r="E1037" s="6" t="s">
        <v>229</v>
      </c>
      <c r="F1037" s="7" t="s">
        <v>367</v>
      </c>
      <c r="G1037" s="7" t="s">
        <v>217</v>
      </c>
      <c r="H1037" s="4"/>
      <c r="I1037" s="9" t="s">
        <v>3380</v>
      </c>
    </row>
    <row r="1038" spans="1:9" ht="45">
      <c r="A1038" s="6" t="s">
        <v>3381</v>
      </c>
      <c r="B1038" s="7" t="s">
        <v>962</v>
      </c>
      <c r="C1038" s="6" t="s">
        <v>3335</v>
      </c>
      <c r="D1038" s="8" t="s">
        <v>3382</v>
      </c>
      <c r="E1038" s="6" t="s">
        <v>2085</v>
      </c>
      <c r="F1038" s="7" t="s">
        <v>498</v>
      </c>
      <c r="G1038" s="7" t="s">
        <v>217</v>
      </c>
      <c r="H1038" s="4"/>
      <c r="I1038" s="9" t="s">
        <v>3383</v>
      </c>
    </row>
    <row r="1039" spans="1:9" ht="45">
      <c r="A1039" s="6" t="s">
        <v>3384</v>
      </c>
      <c r="B1039" s="7" t="s">
        <v>962</v>
      </c>
      <c r="C1039" s="6" t="s">
        <v>3335</v>
      </c>
      <c r="D1039" s="8" t="s">
        <v>3385</v>
      </c>
      <c r="E1039" s="6" t="s">
        <v>535</v>
      </c>
      <c r="F1039" s="7" t="s">
        <v>367</v>
      </c>
      <c r="G1039" s="7" t="s">
        <v>217</v>
      </c>
      <c r="H1039" s="4"/>
      <c r="I1039" s="9" t="s">
        <v>3386</v>
      </c>
    </row>
    <row r="1040" spans="1:9" ht="45">
      <c r="A1040" s="6" t="s">
        <v>3387</v>
      </c>
      <c r="B1040" s="7" t="s">
        <v>962</v>
      </c>
      <c r="C1040" s="6" t="s">
        <v>3335</v>
      </c>
      <c r="D1040" s="8" t="s">
        <v>3388</v>
      </c>
      <c r="E1040" s="6" t="s">
        <v>373</v>
      </c>
      <c r="F1040" s="7" t="s">
        <v>498</v>
      </c>
      <c r="G1040" s="7" t="s">
        <v>217</v>
      </c>
      <c r="H1040" s="4"/>
      <c r="I1040" s="9" t="s">
        <v>3389</v>
      </c>
    </row>
    <row r="1041" spans="1:9" ht="45">
      <c r="A1041" s="6" t="s">
        <v>3390</v>
      </c>
      <c r="B1041" s="7" t="s">
        <v>962</v>
      </c>
      <c r="C1041" s="6" t="s">
        <v>3335</v>
      </c>
      <c r="D1041" s="8" t="s">
        <v>3391</v>
      </c>
      <c r="E1041" s="6" t="s">
        <v>1022</v>
      </c>
      <c r="F1041" s="7" t="s">
        <v>498</v>
      </c>
      <c r="G1041" s="7" t="s">
        <v>217</v>
      </c>
      <c r="H1041" s="4"/>
      <c r="I1041" s="9" t="s">
        <v>3392</v>
      </c>
    </row>
    <row r="1042" spans="1:9" ht="45">
      <c r="A1042" s="6" t="s">
        <v>3393</v>
      </c>
      <c r="B1042" s="7" t="s">
        <v>962</v>
      </c>
      <c r="C1042" s="6" t="s">
        <v>3335</v>
      </c>
      <c r="D1042" s="8" t="s">
        <v>3394</v>
      </c>
      <c r="E1042" s="6" t="s">
        <v>2085</v>
      </c>
      <c r="F1042" s="7" t="s">
        <v>498</v>
      </c>
      <c r="G1042" s="7" t="s">
        <v>217</v>
      </c>
      <c r="H1042" s="4"/>
      <c r="I1042" s="9" t="s">
        <v>3395</v>
      </c>
    </row>
    <row r="1043" spans="1:9" ht="45">
      <c r="A1043" s="6" t="s">
        <v>3396</v>
      </c>
      <c r="B1043" s="7" t="s">
        <v>962</v>
      </c>
      <c r="C1043" s="6" t="s">
        <v>3335</v>
      </c>
      <c r="D1043" s="8" t="s">
        <v>3397</v>
      </c>
      <c r="E1043" s="6" t="s">
        <v>373</v>
      </c>
      <c r="F1043" s="7" t="s">
        <v>498</v>
      </c>
      <c r="G1043" s="7" t="s">
        <v>217</v>
      </c>
      <c r="H1043" s="4"/>
      <c r="I1043" s="9" t="s">
        <v>3398</v>
      </c>
    </row>
    <row r="1044" spans="1:9" ht="45">
      <c r="A1044" s="6" t="s">
        <v>3399</v>
      </c>
      <c r="B1044" s="7" t="s">
        <v>962</v>
      </c>
      <c r="C1044" s="6" t="s">
        <v>3335</v>
      </c>
      <c r="D1044" s="8" t="s">
        <v>3400</v>
      </c>
      <c r="E1044" s="6" t="s">
        <v>378</v>
      </c>
      <c r="F1044" s="7" t="s">
        <v>498</v>
      </c>
      <c r="G1044" s="7" t="s">
        <v>379</v>
      </c>
      <c r="H1044" s="4"/>
      <c r="I1044" s="9" t="s">
        <v>3401</v>
      </c>
    </row>
    <row r="1045" spans="1:9" ht="45">
      <c r="A1045" s="6" t="s">
        <v>3402</v>
      </c>
      <c r="B1045" s="7" t="s">
        <v>962</v>
      </c>
      <c r="C1045" s="6" t="s">
        <v>3335</v>
      </c>
      <c r="D1045" s="8" t="s">
        <v>3403</v>
      </c>
      <c r="E1045" s="6" t="s">
        <v>1022</v>
      </c>
      <c r="F1045" s="7" t="s">
        <v>498</v>
      </c>
      <c r="G1045" s="7" t="s">
        <v>217</v>
      </c>
      <c r="H1045" s="4"/>
      <c r="I1045" s="9" t="s">
        <v>3404</v>
      </c>
    </row>
    <row r="1046" spans="1:9" ht="45">
      <c r="A1046" s="6" t="s">
        <v>3405</v>
      </c>
      <c r="B1046" s="7" t="s">
        <v>962</v>
      </c>
      <c r="C1046" s="6" t="s">
        <v>3335</v>
      </c>
      <c r="D1046" s="8" t="s">
        <v>3406</v>
      </c>
      <c r="E1046" s="6" t="s">
        <v>2085</v>
      </c>
      <c r="F1046" s="7" t="s">
        <v>498</v>
      </c>
      <c r="G1046" s="7" t="s">
        <v>217</v>
      </c>
      <c r="H1046" s="4"/>
      <c r="I1046" s="9" t="s">
        <v>3407</v>
      </c>
    </row>
    <row r="1047" spans="1:9" ht="45">
      <c r="A1047" s="6" t="s">
        <v>3408</v>
      </c>
      <c r="B1047" s="7" t="s">
        <v>962</v>
      </c>
      <c r="C1047" s="6" t="s">
        <v>3335</v>
      </c>
      <c r="D1047" s="8" t="s">
        <v>3409</v>
      </c>
      <c r="E1047" s="6" t="s">
        <v>373</v>
      </c>
      <c r="F1047" s="7" t="s">
        <v>498</v>
      </c>
      <c r="G1047" s="7" t="s">
        <v>217</v>
      </c>
      <c r="H1047" s="4"/>
      <c r="I1047" s="9" t="s">
        <v>3410</v>
      </c>
    </row>
    <row r="1048" spans="1:9" ht="30">
      <c r="A1048" s="6" t="s">
        <v>3411</v>
      </c>
      <c r="B1048" s="7" t="s">
        <v>962</v>
      </c>
      <c r="C1048" s="6" t="s">
        <v>3335</v>
      </c>
      <c r="D1048" s="8" t="s">
        <v>3412</v>
      </c>
      <c r="E1048" s="6" t="s">
        <v>3413</v>
      </c>
      <c r="F1048" s="7" t="s">
        <v>498</v>
      </c>
      <c r="G1048" s="7" t="s">
        <v>217</v>
      </c>
      <c r="H1048" s="4"/>
      <c r="I1048" s="9" t="s">
        <v>3414</v>
      </c>
    </row>
    <row r="1049" spans="1:9" ht="30">
      <c r="A1049" s="6" t="s">
        <v>3415</v>
      </c>
      <c r="B1049" s="7" t="s">
        <v>962</v>
      </c>
      <c r="C1049" s="6" t="s">
        <v>3335</v>
      </c>
      <c r="D1049" s="8" t="s">
        <v>3416</v>
      </c>
      <c r="E1049" s="6" t="s">
        <v>756</v>
      </c>
      <c r="F1049" s="7" t="s">
        <v>498</v>
      </c>
      <c r="G1049" s="7" t="s">
        <v>217</v>
      </c>
      <c r="H1049" s="4"/>
      <c r="I1049" s="9" t="s">
        <v>3417</v>
      </c>
    </row>
    <row r="1050" spans="1:9" ht="30">
      <c r="A1050" s="6" t="s">
        <v>3418</v>
      </c>
      <c r="B1050" s="7" t="s">
        <v>962</v>
      </c>
      <c r="C1050" s="6" t="s">
        <v>3335</v>
      </c>
      <c r="D1050" s="8" t="s">
        <v>3419</v>
      </c>
      <c r="E1050" s="6" t="s">
        <v>576</v>
      </c>
      <c r="F1050" s="7" t="s">
        <v>498</v>
      </c>
      <c r="G1050" s="7" t="s">
        <v>374</v>
      </c>
      <c r="H1050" s="4"/>
      <c r="I1050" s="9" t="s">
        <v>3420</v>
      </c>
    </row>
    <row r="1051" spans="1:9" ht="30">
      <c r="A1051" s="6" t="s">
        <v>3421</v>
      </c>
      <c r="B1051" s="7" t="s">
        <v>962</v>
      </c>
      <c r="C1051" s="6" t="s">
        <v>3335</v>
      </c>
      <c r="D1051" s="8" t="s">
        <v>3422</v>
      </c>
      <c r="E1051" s="6" t="s">
        <v>1022</v>
      </c>
      <c r="F1051" s="7" t="s">
        <v>498</v>
      </c>
      <c r="G1051" s="7" t="s">
        <v>217</v>
      </c>
      <c r="H1051" s="4"/>
      <c r="I1051" s="9" t="s">
        <v>3423</v>
      </c>
    </row>
    <row r="1052" spans="1:9" ht="30">
      <c r="A1052" s="6" t="s">
        <v>3424</v>
      </c>
      <c r="B1052" s="7" t="s">
        <v>364</v>
      </c>
      <c r="C1052" s="6" t="s">
        <v>3425</v>
      </c>
      <c r="D1052" s="8" t="s">
        <v>3426</v>
      </c>
      <c r="E1052" s="6" t="s">
        <v>373</v>
      </c>
      <c r="F1052" s="7" t="s">
        <v>216</v>
      </c>
      <c r="G1052" s="7" t="s">
        <v>217</v>
      </c>
      <c r="H1052" s="4"/>
      <c r="I1052" s="9" t="s">
        <v>3427</v>
      </c>
    </row>
    <row r="1053" spans="1:9" ht="45">
      <c r="A1053" s="6" t="s">
        <v>3428</v>
      </c>
      <c r="B1053" s="7" t="s">
        <v>364</v>
      </c>
      <c r="C1053" s="6" t="s">
        <v>3425</v>
      </c>
      <c r="D1053" s="8" t="s">
        <v>3429</v>
      </c>
      <c r="E1053" s="6" t="s">
        <v>373</v>
      </c>
      <c r="F1053" s="7" t="s">
        <v>498</v>
      </c>
      <c r="G1053" s="7" t="s">
        <v>217</v>
      </c>
      <c r="H1053" s="4"/>
      <c r="I1053" s="9" t="s">
        <v>3430</v>
      </c>
    </row>
    <row r="1054" spans="1:9" ht="30">
      <c r="A1054" s="6" t="s">
        <v>3431</v>
      </c>
      <c r="B1054" s="7" t="s">
        <v>364</v>
      </c>
      <c r="C1054" s="6" t="s">
        <v>3425</v>
      </c>
      <c r="D1054" s="8" t="s">
        <v>3432</v>
      </c>
      <c r="E1054" s="6" t="s">
        <v>373</v>
      </c>
      <c r="F1054" s="7" t="s">
        <v>498</v>
      </c>
      <c r="G1054" s="7" t="s">
        <v>217</v>
      </c>
      <c r="H1054" s="4"/>
      <c r="I1054" s="9" t="s">
        <v>3433</v>
      </c>
    </row>
    <row r="1055" spans="1:9" ht="30">
      <c r="A1055" s="6" t="s">
        <v>3434</v>
      </c>
      <c r="B1055" s="7" t="s">
        <v>962</v>
      </c>
      <c r="C1055" s="6" t="s">
        <v>3425</v>
      </c>
      <c r="D1055" s="8" t="s">
        <v>3435</v>
      </c>
      <c r="E1055" s="6" t="s">
        <v>229</v>
      </c>
      <c r="F1055" s="7" t="s">
        <v>216</v>
      </c>
      <c r="G1055" s="7" t="s">
        <v>217</v>
      </c>
      <c r="H1055" s="4"/>
      <c r="I1055" s="9" t="s">
        <v>3436</v>
      </c>
    </row>
    <row r="1056" spans="1:9" ht="30">
      <c r="A1056" s="6" t="s">
        <v>3437</v>
      </c>
      <c r="B1056" s="7" t="s">
        <v>962</v>
      </c>
      <c r="C1056" s="6" t="s">
        <v>3425</v>
      </c>
      <c r="D1056" s="8" t="s">
        <v>3438</v>
      </c>
      <c r="E1056" s="6" t="s">
        <v>535</v>
      </c>
      <c r="F1056" s="7" t="s">
        <v>216</v>
      </c>
      <c r="G1056" s="7" t="s">
        <v>217</v>
      </c>
      <c r="H1056" s="4"/>
      <c r="I1056" s="9" t="s">
        <v>3439</v>
      </c>
    </row>
    <row r="1057" spans="1:9" ht="30">
      <c r="A1057" s="6" t="s">
        <v>3440</v>
      </c>
      <c r="B1057" s="7" t="s">
        <v>962</v>
      </c>
      <c r="C1057" s="6" t="s">
        <v>3425</v>
      </c>
      <c r="D1057" s="8" t="s">
        <v>3441</v>
      </c>
      <c r="E1057" s="6" t="s">
        <v>373</v>
      </c>
      <c r="F1057" s="7" t="s">
        <v>216</v>
      </c>
      <c r="G1057" s="7" t="s">
        <v>217</v>
      </c>
      <c r="H1057" s="4"/>
      <c r="I1057" s="9" t="s">
        <v>3442</v>
      </c>
    </row>
    <row r="1058" spans="1:9" ht="45">
      <c r="A1058" s="6" t="s">
        <v>3443</v>
      </c>
      <c r="B1058" s="7" t="s">
        <v>962</v>
      </c>
      <c r="C1058" s="6" t="s">
        <v>3425</v>
      </c>
      <c r="D1058" s="8" t="s">
        <v>3444</v>
      </c>
      <c r="E1058" s="6" t="s">
        <v>229</v>
      </c>
      <c r="F1058" s="7" t="s">
        <v>367</v>
      </c>
      <c r="G1058" s="7" t="s">
        <v>217</v>
      </c>
      <c r="H1058" s="4"/>
      <c r="I1058" s="9" t="s">
        <v>3445</v>
      </c>
    </row>
    <row r="1059" spans="1:9" ht="45">
      <c r="A1059" s="6" t="s">
        <v>3446</v>
      </c>
      <c r="B1059" s="7" t="s">
        <v>962</v>
      </c>
      <c r="C1059" s="6" t="s">
        <v>3425</v>
      </c>
      <c r="D1059" s="8" t="s">
        <v>3447</v>
      </c>
      <c r="E1059" s="6" t="s">
        <v>535</v>
      </c>
      <c r="F1059" s="7" t="s">
        <v>367</v>
      </c>
      <c r="G1059" s="7" t="s">
        <v>217</v>
      </c>
      <c r="H1059" s="4"/>
      <c r="I1059" s="9" t="s">
        <v>3448</v>
      </c>
    </row>
    <row r="1060" spans="1:9" ht="45">
      <c r="A1060" s="6" t="s">
        <v>3449</v>
      </c>
      <c r="B1060" s="7" t="s">
        <v>962</v>
      </c>
      <c r="C1060" s="6" t="s">
        <v>3425</v>
      </c>
      <c r="D1060" s="8" t="s">
        <v>3450</v>
      </c>
      <c r="E1060" s="6" t="s">
        <v>373</v>
      </c>
      <c r="F1060" s="7" t="s">
        <v>367</v>
      </c>
      <c r="G1060" s="7" t="s">
        <v>217</v>
      </c>
      <c r="H1060" s="4"/>
      <c r="I1060" s="9" t="s">
        <v>3451</v>
      </c>
    </row>
    <row r="1061" spans="1:9" ht="45">
      <c r="A1061" s="6" t="s">
        <v>3452</v>
      </c>
      <c r="B1061" s="7" t="s">
        <v>962</v>
      </c>
      <c r="C1061" s="6" t="s">
        <v>3425</v>
      </c>
      <c r="D1061" s="8" t="s">
        <v>3453</v>
      </c>
      <c r="E1061" s="6" t="s">
        <v>1022</v>
      </c>
      <c r="F1061" s="7" t="s">
        <v>498</v>
      </c>
      <c r="G1061" s="7" t="s">
        <v>217</v>
      </c>
      <c r="H1061" s="4"/>
      <c r="I1061" s="9" t="s">
        <v>3454</v>
      </c>
    </row>
    <row r="1062" spans="1:9" ht="45">
      <c r="A1062" s="6" t="s">
        <v>3455</v>
      </c>
      <c r="B1062" s="7" t="s">
        <v>962</v>
      </c>
      <c r="C1062" s="6" t="s">
        <v>3425</v>
      </c>
      <c r="D1062" s="8" t="s">
        <v>3456</v>
      </c>
      <c r="E1062" s="6" t="s">
        <v>3457</v>
      </c>
      <c r="F1062" s="7" t="s">
        <v>498</v>
      </c>
      <c r="G1062" s="7" t="s">
        <v>217</v>
      </c>
      <c r="H1062" s="4"/>
      <c r="I1062" s="9" t="s">
        <v>3458</v>
      </c>
    </row>
    <row r="1063" spans="1:9" ht="45">
      <c r="A1063" s="6" t="s">
        <v>3459</v>
      </c>
      <c r="B1063" s="7" t="s">
        <v>962</v>
      </c>
      <c r="C1063" s="6" t="s">
        <v>3425</v>
      </c>
      <c r="D1063" s="8" t="s">
        <v>3460</v>
      </c>
      <c r="E1063" s="6" t="s">
        <v>535</v>
      </c>
      <c r="F1063" s="7" t="s">
        <v>498</v>
      </c>
      <c r="G1063" s="7" t="s">
        <v>217</v>
      </c>
      <c r="H1063" s="4"/>
      <c r="I1063" s="9" t="s">
        <v>3461</v>
      </c>
    </row>
    <row r="1064" spans="1:9" ht="45">
      <c r="A1064" s="6" t="s">
        <v>3462</v>
      </c>
      <c r="B1064" s="7" t="s">
        <v>962</v>
      </c>
      <c r="C1064" s="6" t="s">
        <v>3425</v>
      </c>
      <c r="D1064" s="8" t="s">
        <v>3463</v>
      </c>
      <c r="E1064" s="6" t="s">
        <v>373</v>
      </c>
      <c r="F1064" s="7" t="s">
        <v>498</v>
      </c>
      <c r="G1064" s="7" t="s">
        <v>217</v>
      </c>
      <c r="H1064" s="4"/>
      <c r="I1064" s="9" t="s">
        <v>3464</v>
      </c>
    </row>
    <row r="1065" spans="1:9" ht="45">
      <c r="A1065" s="6" t="s">
        <v>3465</v>
      </c>
      <c r="B1065" s="7" t="s">
        <v>962</v>
      </c>
      <c r="C1065" s="6" t="s">
        <v>3425</v>
      </c>
      <c r="D1065" s="8" t="s">
        <v>3466</v>
      </c>
      <c r="E1065" s="6" t="s">
        <v>1022</v>
      </c>
      <c r="F1065" s="7" t="s">
        <v>216</v>
      </c>
      <c r="G1065" s="7" t="s">
        <v>217</v>
      </c>
      <c r="H1065" s="4"/>
      <c r="I1065" s="9" t="s">
        <v>3467</v>
      </c>
    </row>
    <row r="1066" spans="1:9" ht="45">
      <c r="A1066" s="6" t="s">
        <v>3468</v>
      </c>
      <c r="B1066" s="7" t="s">
        <v>962</v>
      </c>
      <c r="C1066" s="6" t="s">
        <v>3425</v>
      </c>
      <c r="D1066" s="8" t="s">
        <v>3469</v>
      </c>
      <c r="E1066" s="6" t="s">
        <v>535</v>
      </c>
      <c r="F1066" s="7" t="s">
        <v>216</v>
      </c>
      <c r="G1066" s="7" t="s">
        <v>217</v>
      </c>
      <c r="H1066" s="4"/>
      <c r="I1066" s="9" t="s">
        <v>3470</v>
      </c>
    </row>
    <row r="1067" spans="1:9" ht="45">
      <c r="A1067" s="6" t="s">
        <v>3471</v>
      </c>
      <c r="B1067" s="7" t="s">
        <v>962</v>
      </c>
      <c r="C1067" s="6" t="s">
        <v>3425</v>
      </c>
      <c r="D1067" s="8" t="s">
        <v>3472</v>
      </c>
      <c r="E1067" s="6" t="s">
        <v>373</v>
      </c>
      <c r="F1067" s="7" t="s">
        <v>216</v>
      </c>
      <c r="G1067" s="7" t="s">
        <v>217</v>
      </c>
      <c r="H1067" s="4"/>
      <c r="I1067" s="9" t="s">
        <v>3473</v>
      </c>
    </row>
    <row r="1068" spans="1:9" ht="45">
      <c r="A1068" s="6" t="s">
        <v>3474</v>
      </c>
      <c r="B1068" s="7" t="s">
        <v>364</v>
      </c>
      <c r="C1068" s="6" t="s">
        <v>3475</v>
      </c>
      <c r="D1068" s="8" t="s">
        <v>3476</v>
      </c>
      <c r="E1068" s="6" t="s">
        <v>221</v>
      </c>
      <c r="F1068" s="7" t="s">
        <v>367</v>
      </c>
      <c r="G1068" s="7" t="s">
        <v>217</v>
      </c>
      <c r="H1068" s="4"/>
      <c r="I1068" s="9" t="s">
        <v>3477</v>
      </c>
    </row>
    <row r="1069" spans="1:9" ht="45">
      <c r="A1069" s="6" t="s">
        <v>3478</v>
      </c>
      <c r="B1069" s="7" t="s">
        <v>364</v>
      </c>
      <c r="C1069" s="6" t="s">
        <v>3475</v>
      </c>
      <c r="D1069" s="8" t="s">
        <v>3479</v>
      </c>
      <c r="E1069" s="6" t="s">
        <v>535</v>
      </c>
      <c r="F1069" s="7" t="s">
        <v>367</v>
      </c>
      <c r="G1069" s="7" t="s">
        <v>217</v>
      </c>
      <c r="H1069" s="4"/>
      <c r="I1069" s="9" t="s">
        <v>3480</v>
      </c>
    </row>
    <row r="1070" spans="1:9" ht="30">
      <c r="A1070" s="6" t="s">
        <v>3481</v>
      </c>
      <c r="B1070" s="7" t="s">
        <v>364</v>
      </c>
      <c r="C1070" s="6" t="s">
        <v>3475</v>
      </c>
      <c r="D1070" s="8" t="s">
        <v>3482</v>
      </c>
      <c r="E1070" s="6" t="s">
        <v>221</v>
      </c>
      <c r="F1070" s="7" t="s">
        <v>367</v>
      </c>
      <c r="G1070" s="7" t="s">
        <v>217</v>
      </c>
      <c r="H1070" s="4"/>
      <c r="I1070" s="9" t="s">
        <v>3483</v>
      </c>
    </row>
    <row r="1071" spans="1:9" ht="30">
      <c r="A1071" s="6" t="s">
        <v>3484</v>
      </c>
      <c r="B1071" s="7" t="s">
        <v>364</v>
      </c>
      <c r="C1071" s="6" t="s">
        <v>3475</v>
      </c>
      <c r="D1071" s="8" t="s">
        <v>3485</v>
      </c>
      <c r="E1071" s="6" t="s">
        <v>229</v>
      </c>
      <c r="F1071" s="7" t="s">
        <v>367</v>
      </c>
      <c r="G1071" s="7" t="s">
        <v>217</v>
      </c>
      <c r="H1071" s="4"/>
      <c r="I1071" s="9" t="s">
        <v>3486</v>
      </c>
    </row>
    <row r="1072" spans="1:9" ht="30">
      <c r="A1072" s="6" t="s">
        <v>3487</v>
      </c>
      <c r="B1072" s="7" t="s">
        <v>364</v>
      </c>
      <c r="C1072" s="6" t="s">
        <v>3475</v>
      </c>
      <c r="D1072" s="8" t="s">
        <v>3488</v>
      </c>
      <c r="E1072" s="6" t="s">
        <v>535</v>
      </c>
      <c r="F1072" s="7" t="s">
        <v>367</v>
      </c>
      <c r="G1072" s="7" t="s">
        <v>217</v>
      </c>
      <c r="H1072" s="4"/>
      <c r="I1072" s="9" t="s">
        <v>3489</v>
      </c>
    </row>
    <row r="1073" spans="1:9" ht="30">
      <c r="A1073" s="6" t="s">
        <v>3490</v>
      </c>
      <c r="B1073" s="7" t="s">
        <v>364</v>
      </c>
      <c r="C1073" s="6" t="s">
        <v>3475</v>
      </c>
      <c r="D1073" s="8" t="s">
        <v>3491</v>
      </c>
      <c r="E1073" s="6" t="s">
        <v>221</v>
      </c>
      <c r="F1073" s="7" t="s">
        <v>367</v>
      </c>
      <c r="G1073" s="7" t="s">
        <v>217</v>
      </c>
      <c r="H1073" s="4"/>
      <c r="I1073" s="9" t="s">
        <v>3492</v>
      </c>
    </row>
    <row r="1074" spans="1:9" ht="30">
      <c r="A1074" s="6" t="s">
        <v>3493</v>
      </c>
      <c r="B1074" s="7" t="s">
        <v>364</v>
      </c>
      <c r="C1074" s="6" t="s">
        <v>3475</v>
      </c>
      <c r="D1074" s="8" t="s">
        <v>3494</v>
      </c>
      <c r="E1074" s="6" t="s">
        <v>535</v>
      </c>
      <c r="F1074" s="7" t="s">
        <v>367</v>
      </c>
      <c r="G1074" s="7" t="s">
        <v>217</v>
      </c>
      <c r="H1074" s="4"/>
      <c r="I1074" s="9" t="s">
        <v>3495</v>
      </c>
    </row>
    <row r="1075" spans="1:9" ht="30">
      <c r="A1075" s="6" t="s">
        <v>3496</v>
      </c>
      <c r="B1075" s="7" t="s">
        <v>364</v>
      </c>
      <c r="C1075" s="6" t="s">
        <v>3475</v>
      </c>
      <c r="D1075" s="8" t="s">
        <v>3497</v>
      </c>
      <c r="E1075" s="6" t="s">
        <v>221</v>
      </c>
      <c r="F1075" s="7" t="s">
        <v>367</v>
      </c>
      <c r="G1075" s="7" t="s">
        <v>217</v>
      </c>
      <c r="H1075" s="4"/>
      <c r="I1075" s="9" t="s">
        <v>3498</v>
      </c>
    </row>
    <row r="1076" spans="1:9" ht="30">
      <c r="A1076" s="6" t="s">
        <v>3499</v>
      </c>
      <c r="B1076" s="7" t="s">
        <v>364</v>
      </c>
      <c r="C1076" s="6" t="s">
        <v>3475</v>
      </c>
      <c r="D1076" s="8" t="s">
        <v>3500</v>
      </c>
      <c r="E1076" s="6" t="s">
        <v>221</v>
      </c>
      <c r="F1076" s="7" t="s">
        <v>367</v>
      </c>
      <c r="G1076" s="7" t="s">
        <v>217</v>
      </c>
      <c r="H1076" s="4"/>
      <c r="I1076" s="9" t="s">
        <v>3501</v>
      </c>
    </row>
    <row r="1077" spans="1:9" ht="45">
      <c r="A1077" s="6" t="s">
        <v>3502</v>
      </c>
      <c r="B1077" s="7" t="s">
        <v>364</v>
      </c>
      <c r="C1077" s="6" t="s">
        <v>3475</v>
      </c>
      <c r="D1077" s="8" t="s">
        <v>3503</v>
      </c>
      <c r="E1077" s="6" t="s">
        <v>221</v>
      </c>
      <c r="F1077" s="7" t="s">
        <v>498</v>
      </c>
      <c r="G1077" s="7" t="s">
        <v>374</v>
      </c>
      <c r="H1077" s="4"/>
      <c r="I1077" s="9" t="s">
        <v>3504</v>
      </c>
    </row>
    <row r="1078" spans="1:9" ht="45">
      <c r="A1078" s="6" t="s">
        <v>3505</v>
      </c>
      <c r="B1078" s="7" t="s">
        <v>364</v>
      </c>
      <c r="C1078" s="6" t="s">
        <v>3475</v>
      </c>
      <c r="D1078" s="8" t="s">
        <v>3506</v>
      </c>
      <c r="E1078" s="6" t="s">
        <v>221</v>
      </c>
      <c r="F1078" s="7" t="s">
        <v>498</v>
      </c>
      <c r="G1078" s="7" t="s">
        <v>379</v>
      </c>
      <c r="H1078" s="4"/>
      <c r="I1078" s="9" t="s">
        <v>3507</v>
      </c>
    </row>
    <row r="1079" spans="1:9" ht="45">
      <c r="A1079" s="6" t="s">
        <v>3508</v>
      </c>
      <c r="B1079" s="7" t="s">
        <v>364</v>
      </c>
      <c r="C1079" s="6" t="s">
        <v>3475</v>
      </c>
      <c r="D1079" s="8" t="s">
        <v>3509</v>
      </c>
      <c r="E1079" s="6" t="s">
        <v>221</v>
      </c>
      <c r="F1079" s="7" t="s">
        <v>498</v>
      </c>
      <c r="G1079" s="7" t="s">
        <v>379</v>
      </c>
      <c r="H1079" s="4"/>
      <c r="I1079" s="9" t="s">
        <v>3510</v>
      </c>
    </row>
    <row r="1080" spans="1:9" ht="45">
      <c r="A1080" s="6" t="s">
        <v>3511</v>
      </c>
      <c r="B1080" s="7" t="s">
        <v>364</v>
      </c>
      <c r="C1080" s="6" t="s">
        <v>3475</v>
      </c>
      <c r="D1080" s="8" t="s">
        <v>3512</v>
      </c>
      <c r="E1080" s="6" t="s">
        <v>215</v>
      </c>
      <c r="F1080" s="7" t="s">
        <v>498</v>
      </c>
      <c r="G1080" s="7" t="s">
        <v>379</v>
      </c>
      <c r="H1080" s="4"/>
      <c r="I1080" s="9" t="s">
        <v>3513</v>
      </c>
    </row>
    <row r="1081" spans="1:9" ht="45">
      <c r="A1081" s="6" t="s">
        <v>3514</v>
      </c>
      <c r="B1081" s="7" t="s">
        <v>364</v>
      </c>
      <c r="C1081" s="6" t="s">
        <v>3475</v>
      </c>
      <c r="D1081" s="8" t="s">
        <v>3515</v>
      </c>
      <c r="E1081" s="6" t="s">
        <v>221</v>
      </c>
      <c r="F1081" s="7" t="s">
        <v>498</v>
      </c>
      <c r="G1081" s="7" t="s">
        <v>379</v>
      </c>
      <c r="H1081" s="4"/>
      <c r="I1081" s="9" t="s">
        <v>3516</v>
      </c>
    </row>
    <row r="1082" spans="1:9" ht="45">
      <c r="A1082" s="6" t="s">
        <v>3517</v>
      </c>
      <c r="B1082" s="7" t="s">
        <v>364</v>
      </c>
      <c r="C1082" s="6" t="s">
        <v>3475</v>
      </c>
      <c r="D1082" s="8" t="s">
        <v>3518</v>
      </c>
      <c r="E1082" s="6" t="s">
        <v>221</v>
      </c>
      <c r="F1082" s="7" t="s">
        <v>498</v>
      </c>
      <c r="G1082" s="7" t="s">
        <v>217</v>
      </c>
      <c r="H1082" s="4"/>
      <c r="I1082" s="9" t="s">
        <v>3519</v>
      </c>
    </row>
    <row r="1083" spans="1:9" ht="45">
      <c r="A1083" s="6" t="s">
        <v>3520</v>
      </c>
      <c r="B1083" s="7" t="s">
        <v>364</v>
      </c>
      <c r="C1083" s="6" t="s">
        <v>3475</v>
      </c>
      <c r="D1083" s="8" t="s">
        <v>3521</v>
      </c>
      <c r="E1083" s="6" t="s">
        <v>535</v>
      </c>
      <c r="F1083" s="7" t="s">
        <v>498</v>
      </c>
      <c r="G1083" s="7" t="s">
        <v>217</v>
      </c>
      <c r="H1083" s="4"/>
      <c r="I1083" s="9" t="s">
        <v>3522</v>
      </c>
    </row>
    <row r="1084" spans="1:9" ht="45">
      <c r="A1084" s="6" t="s">
        <v>3523</v>
      </c>
      <c r="B1084" s="7" t="s">
        <v>364</v>
      </c>
      <c r="C1084" s="6" t="s">
        <v>3475</v>
      </c>
      <c r="D1084" s="8" t="s">
        <v>3524</v>
      </c>
      <c r="E1084" s="6" t="s">
        <v>378</v>
      </c>
      <c r="F1084" s="7" t="s">
        <v>498</v>
      </c>
      <c r="G1084" s="7" t="s">
        <v>374</v>
      </c>
      <c r="H1084" s="4"/>
      <c r="I1084" s="9" t="s">
        <v>3525</v>
      </c>
    </row>
    <row r="1085" spans="1:9" ht="45">
      <c r="A1085" s="6" t="s">
        <v>3526</v>
      </c>
      <c r="B1085" s="7" t="s">
        <v>364</v>
      </c>
      <c r="C1085" s="6" t="s">
        <v>3475</v>
      </c>
      <c r="D1085" s="8" t="s">
        <v>3527</v>
      </c>
      <c r="E1085" s="6" t="s">
        <v>373</v>
      </c>
      <c r="F1085" s="7" t="s">
        <v>498</v>
      </c>
      <c r="G1085" s="7" t="s">
        <v>374</v>
      </c>
      <c r="H1085" s="4"/>
      <c r="I1085" s="9" t="s">
        <v>3528</v>
      </c>
    </row>
    <row r="1086" spans="1:9" ht="30">
      <c r="A1086" s="6" t="s">
        <v>3529</v>
      </c>
      <c r="B1086" s="7" t="s">
        <v>364</v>
      </c>
      <c r="C1086" s="6" t="s">
        <v>3475</v>
      </c>
      <c r="D1086" s="8" t="s">
        <v>3530</v>
      </c>
      <c r="E1086" s="6" t="s">
        <v>221</v>
      </c>
      <c r="F1086" s="7" t="s">
        <v>498</v>
      </c>
      <c r="G1086" s="7" t="s">
        <v>217</v>
      </c>
      <c r="H1086" s="4"/>
      <c r="I1086" s="9" t="s">
        <v>3531</v>
      </c>
    </row>
    <row r="1087" spans="1:9" ht="30">
      <c r="A1087" s="6" t="s">
        <v>3532</v>
      </c>
      <c r="B1087" s="7" t="s">
        <v>364</v>
      </c>
      <c r="C1087" s="6" t="s">
        <v>3475</v>
      </c>
      <c r="D1087" s="8" t="s">
        <v>3533</v>
      </c>
      <c r="E1087" s="6" t="s">
        <v>535</v>
      </c>
      <c r="F1087" s="7" t="s">
        <v>498</v>
      </c>
      <c r="G1087" s="7" t="s">
        <v>217</v>
      </c>
      <c r="H1087" s="4"/>
      <c r="I1087" s="9" t="s">
        <v>3534</v>
      </c>
    </row>
    <row r="1088" spans="1:9" ht="30">
      <c r="A1088" s="6" t="s">
        <v>3535</v>
      </c>
      <c r="B1088" s="7" t="s">
        <v>364</v>
      </c>
      <c r="C1088" s="6" t="s">
        <v>3475</v>
      </c>
      <c r="D1088" s="8" t="s">
        <v>3536</v>
      </c>
      <c r="E1088" s="6" t="s">
        <v>221</v>
      </c>
      <c r="F1088" s="7" t="s">
        <v>498</v>
      </c>
      <c r="G1088" s="7" t="s">
        <v>217</v>
      </c>
      <c r="H1088" s="4"/>
      <c r="I1088" s="9" t="s">
        <v>3537</v>
      </c>
    </row>
    <row r="1089" spans="1:9" ht="30">
      <c r="A1089" s="6" t="s">
        <v>3538</v>
      </c>
      <c r="B1089" s="7" t="s">
        <v>364</v>
      </c>
      <c r="C1089" s="6" t="s">
        <v>3475</v>
      </c>
      <c r="D1089" s="8" t="s">
        <v>3539</v>
      </c>
      <c r="E1089" s="6" t="s">
        <v>215</v>
      </c>
      <c r="F1089" s="7" t="s">
        <v>498</v>
      </c>
      <c r="G1089" s="7" t="s">
        <v>217</v>
      </c>
      <c r="H1089" s="4"/>
      <c r="I1089" s="9" t="s">
        <v>3540</v>
      </c>
    </row>
    <row r="1090" spans="1:9" ht="30">
      <c r="A1090" s="6" t="s">
        <v>3541</v>
      </c>
      <c r="B1090" s="7" t="s">
        <v>364</v>
      </c>
      <c r="C1090" s="6" t="s">
        <v>3475</v>
      </c>
      <c r="D1090" s="8" t="s">
        <v>3542</v>
      </c>
      <c r="E1090" s="6" t="s">
        <v>535</v>
      </c>
      <c r="F1090" s="7" t="s">
        <v>498</v>
      </c>
      <c r="G1090" s="7" t="s">
        <v>217</v>
      </c>
      <c r="H1090" s="4"/>
      <c r="I1090" s="9" t="s">
        <v>3543</v>
      </c>
    </row>
    <row r="1091" spans="1:9" ht="45">
      <c r="A1091" s="6" t="s">
        <v>3544</v>
      </c>
      <c r="B1091" s="7" t="s">
        <v>364</v>
      </c>
      <c r="C1091" s="6" t="s">
        <v>3475</v>
      </c>
      <c r="D1091" s="8" t="s">
        <v>3545</v>
      </c>
      <c r="E1091" s="6" t="s">
        <v>378</v>
      </c>
      <c r="F1091" s="7" t="s">
        <v>498</v>
      </c>
      <c r="G1091" s="7" t="s">
        <v>379</v>
      </c>
      <c r="H1091" s="4"/>
      <c r="I1091" s="9" t="s">
        <v>3546</v>
      </c>
    </row>
    <row r="1092" spans="1:9" ht="45">
      <c r="A1092" s="6" t="s">
        <v>3547</v>
      </c>
      <c r="B1092" s="7" t="s">
        <v>364</v>
      </c>
      <c r="C1092" s="6" t="s">
        <v>3475</v>
      </c>
      <c r="D1092" s="8" t="s">
        <v>3548</v>
      </c>
      <c r="E1092" s="6" t="s">
        <v>215</v>
      </c>
      <c r="F1092" s="7" t="s">
        <v>498</v>
      </c>
      <c r="G1092" s="7" t="s">
        <v>379</v>
      </c>
      <c r="H1092" s="4"/>
      <c r="I1092" s="9" t="s">
        <v>3549</v>
      </c>
    </row>
    <row r="1093" spans="1:9" ht="45">
      <c r="A1093" s="6" t="s">
        <v>3550</v>
      </c>
      <c r="B1093" s="7" t="s">
        <v>364</v>
      </c>
      <c r="C1093" s="6" t="s">
        <v>3475</v>
      </c>
      <c r="D1093" s="8" t="s">
        <v>3551</v>
      </c>
      <c r="E1093" s="6" t="s">
        <v>215</v>
      </c>
      <c r="F1093" s="7" t="s">
        <v>498</v>
      </c>
      <c r="G1093" s="7" t="s">
        <v>379</v>
      </c>
      <c r="H1093" s="4"/>
      <c r="I1093" s="9" t="s">
        <v>3552</v>
      </c>
    </row>
    <row r="1094" spans="1:9" ht="30">
      <c r="A1094" s="6" t="s">
        <v>3553</v>
      </c>
      <c r="B1094" s="7" t="s">
        <v>364</v>
      </c>
      <c r="C1094" s="6" t="s">
        <v>3475</v>
      </c>
      <c r="D1094" s="8" t="s">
        <v>3554</v>
      </c>
      <c r="E1094" s="6" t="s">
        <v>668</v>
      </c>
      <c r="F1094" s="7" t="s">
        <v>498</v>
      </c>
      <c r="G1094" s="7" t="s">
        <v>379</v>
      </c>
      <c r="H1094" s="4"/>
      <c r="I1094" s="9" t="s">
        <v>3555</v>
      </c>
    </row>
    <row r="1095" spans="1:9" ht="60">
      <c r="A1095" s="6" t="s">
        <v>3556</v>
      </c>
      <c r="B1095" s="7" t="s">
        <v>364</v>
      </c>
      <c r="C1095" s="6" t="s">
        <v>3475</v>
      </c>
      <c r="D1095" s="8" t="s">
        <v>3557</v>
      </c>
      <c r="E1095" s="6" t="s">
        <v>3558</v>
      </c>
      <c r="F1095" s="7" t="s">
        <v>498</v>
      </c>
      <c r="G1095" s="7" t="s">
        <v>217</v>
      </c>
      <c r="H1095" s="4"/>
      <c r="I1095" s="9" t="s">
        <v>3559</v>
      </c>
    </row>
    <row r="1096" spans="1:9" ht="45">
      <c r="A1096" s="6" t="s">
        <v>3560</v>
      </c>
      <c r="B1096" s="7" t="s">
        <v>364</v>
      </c>
      <c r="C1096" s="6" t="s">
        <v>3475</v>
      </c>
      <c r="D1096" s="8" t="s">
        <v>3561</v>
      </c>
      <c r="E1096" s="6" t="s">
        <v>221</v>
      </c>
      <c r="F1096" s="7" t="s">
        <v>498</v>
      </c>
      <c r="G1096" s="7" t="s">
        <v>217</v>
      </c>
      <c r="H1096" s="4"/>
      <c r="I1096" s="9" t="s">
        <v>3562</v>
      </c>
    </row>
    <row r="1097" spans="1:9" ht="45">
      <c r="A1097" s="6" t="s">
        <v>3563</v>
      </c>
      <c r="B1097" s="7" t="s">
        <v>364</v>
      </c>
      <c r="C1097" s="6" t="s">
        <v>3475</v>
      </c>
      <c r="D1097" s="8" t="s">
        <v>3564</v>
      </c>
      <c r="E1097" s="6" t="s">
        <v>215</v>
      </c>
      <c r="F1097" s="7" t="s">
        <v>498</v>
      </c>
      <c r="G1097" s="7" t="s">
        <v>217</v>
      </c>
      <c r="H1097" s="4"/>
      <c r="I1097" s="9" t="s">
        <v>3565</v>
      </c>
    </row>
    <row r="1098" spans="1:9" ht="60">
      <c r="A1098" s="6" t="s">
        <v>3566</v>
      </c>
      <c r="B1098" s="7" t="s">
        <v>364</v>
      </c>
      <c r="C1098" s="6" t="s">
        <v>3475</v>
      </c>
      <c r="D1098" s="8" t="s">
        <v>3567</v>
      </c>
      <c r="E1098" s="6" t="s">
        <v>3568</v>
      </c>
      <c r="F1098" s="7" t="s">
        <v>498</v>
      </c>
      <c r="G1098" s="7" t="s">
        <v>217</v>
      </c>
      <c r="H1098" s="4"/>
      <c r="I1098" s="9" t="s">
        <v>3569</v>
      </c>
    </row>
    <row r="1099" spans="1:9" ht="45">
      <c r="A1099" s="6" t="s">
        <v>3570</v>
      </c>
      <c r="B1099" s="7" t="s">
        <v>364</v>
      </c>
      <c r="C1099" s="6" t="s">
        <v>3475</v>
      </c>
      <c r="D1099" s="8" t="s">
        <v>3571</v>
      </c>
      <c r="E1099" s="6" t="s">
        <v>1022</v>
      </c>
      <c r="F1099" s="7" t="s">
        <v>367</v>
      </c>
      <c r="G1099" s="7" t="s">
        <v>217</v>
      </c>
      <c r="H1099" s="4"/>
      <c r="I1099" s="9" t="s">
        <v>3572</v>
      </c>
    </row>
    <row r="1100" spans="1:9" ht="45">
      <c r="A1100" s="6" t="s">
        <v>3573</v>
      </c>
      <c r="B1100" s="7" t="s">
        <v>364</v>
      </c>
      <c r="C1100" s="6" t="s">
        <v>3475</v>
      </c>
      <c r="D1100" s="8" t="s">
        <v>3574</v>
      </c>
      <c r="E1100" s="6" t="s">
        <v>373</v>
      </c>
      <c r="F1100" s="7" t="s">
        <v>367</v>
      </c>
      <c r="G1100" s="7" t="s">
        <v>217</v>
      </c>
      <c r="H1100" s="4"/>
      <c r="I1100" s="9" t="s">
        <v>3575</v>
      </c>
    </row>
    <row r="1101" spans="1:9" ht="45">
      <c r="A1101" s="6" t="s">
        <v>3576</v>
      </c>
      <c r="B1101" s="7" t="s">
        <v>364</v>
      </c>
      <c r="C1101" s="6" t="s">
        <v>3475</v>
      </c>
      <c r="D1101" s="8" t="s">
        <v>3577</v>
      </c>
      <c r="E1101" s="6" t="s">
        <v>221</v>
      </c>
      <c r="F1101" s="7" t="s">
        <v>498</v>
      </c>
      <c r="G1101" s="7" t="s">
        <v>379</v>
      </c>
      <c r="H1101" s="4"/>
      <c r="I1101" s="9" t="s">
        <v>3578</v>
      </c>
    </row>
    <row r="1102" spans="1:9" ht="45">
      <c r="A1102" s="6" t="s">
        <v>3579</v>
      </c>
      <c r="B1102" s="7" t="s">
        <v>364</v>
      </c>
      <c r="C1102" s="6" t="s">
        <v>3475</v>
      </c>
      <c r="D1102" s="8" t="s">
        <v>3580</v>
      </c>
      <c r="E1102" s="6" t="s">
        <v>1022</v>
      </c>
      <c r="F1102" s="7" t="s">
        <v>498</v>
      </c>
      <c r="G1102" s="7" t="s">
        <v>217</v>
      </c>
      <c r="H1102" s="4"/>
      <c r="I1102" s="9" t="s">
        <v>3581</v>
      </c>
    </row>
    <row r="1103" spans="1:9" ht="45">
      <c r="A1103" s="6" t="s">
        <v>3582</v>
      </c>
      <c r="B1103" s="7" t="s">
        <v>364</v>
      </c>
      <c r="C1103" s="6" t="s">
        <v>3475</v>
      </c>
      <c r="D1103" s="8" t="s">
        <v>3583</v>
      </c>
      <c r="E1103" s="6" t="s">
        <v>378</v>
      </c>
      <c r="F1103" s="7" t="s">
        <v>498</v>
      </c>
      <c r="G1103" s="7" t="s">
        <v>374</v>
      </c>
      <c r="H1103" s="4"/>
      <c r="I1103" s="9" t="s">
        <v>3584</v>
      </c>
    </row>
    <row r="1104" spans="1:9" ht="45">
      <c r="A1104" s="6" t="s">
        <v>3585</v>
      </c>
      <c r="B1104" s="7" t="s">
        <v>364</v>
      </c>
      <c r="C1104" s="6" t="s">
        <v>3475</v>
      </c>
      <c r="D1104" s="8" t="s">
        <v>3586</v>
      </c>
      <c r="E1104" s="6" t="s">
        <v>373</v>
      </c>
      <c r="F1104" s="7" t="s">
        <v>498</v>
      </c>
      <c r="G1104" s="7" t="s">
        <v>374</v>
      </c>
      <c r="H1104" s="4"/>
      <c r="I1104" s="9" t="s">
        <v>3587</v>
      </c>
    </row>
    <row r="1105" spans="1:9" ht="30">
      <c r="A1105" s="6" t="s">
        <v>3588</v>
      </c>
      <c r="B1105" s="7" t="s">
        <v>364</v>
      </c>
      <c r="C1105" s="6" t="s">
        <v>3475</v>
      </c>
      <c r="D1105" s="8" t="s">
        <v>3589</v>
      </c>
      <c r="E1105" s="6" t="s">
        <v>221</v>
      </c>
      <c r="F1105" s="7" t="s">
        <v>498</v>
      </c>
      <c r="G1105" s="7" t="s">
        <v>217</v>
      </c>
      <c r="H1105" s="4"/>
      <c r="I1105" s="9" t="s">
        <v>3590</v>
      </c>
    </row>
    <row r="1106" spans="1:9" ht="30">
      <c r="A1106" s="6" t="s">
        <v>3591</v>
      </c>
      <c r="B1106" s="7" t="s">
        <v>364</v>
      </c>
      <c r="C1106" s="6" t="s">
        <v>3475</v>
      </c>
      <c r="D1106" s="8" t="s">
        <v>3592</v>
      </c>
      <c r="E1106" s="6" t="s">
        <v>215</v>
      </c>
      <c r="F1106" s="7" t="s">
        <v>498</v>
      </c>
      <c r="G1106" s="7" t="s">
        <v>217</v>
      </c>
      <c r="H1106" s="4"/>
      <c r="I1106" s="9" t="s">
        <v>3593</v>
      </c>
    </row>
    <row r="1107" spans="1:9" ht="30">
      <c r="A1107" s="6" t="s">
        <v>3594</v>
      </c>
      <c r="B1107" s="7" t="s">
        <v>364</v>
      </c>
      <c r="C1107" s="6" t="s">
        <v>3475</v>
      </c>
      <c r="D1107" s="8" t="s">
        <v>3595</v>
      </c>
      <c r="E1107" s="6" t="s">
        <v>535</v>
      </c>
      <c r="F1107" s="7" t="s">
        <v>498</v>
      </c>
      <c r="G1107" s="7" t="s">
        <v>217</v>
      </c>
      <c r="H1107" s="4"/>
      <c r="I1107" s="9" t="s">
        <v>3596</v>
      </c>
    </row>
    <row r="1108" spans="1:9" ht="45">
      <c r="A1108" s="6" t="s">
        <v>3597</v>
      </c>
      <c r="B1108" s="7" t="s">
        <v>364</v>
      </c>
      <c r="C1108" s="6" t="s">
        <v>3475</v>
      </c>
      <c r="D1108" s="8" t="s">
        <v>3598</v>
      </c>
      <c r="E1108" s="6" t="s">
        <v>215</v>
      </c>
      <c r="F1108" s="7" t="s">
        <v>498</v>
      </c>
      <c r="G1108" s="7" t="s">
        <v>379</v>
      </c>
      <c r="H1108" s="4"/>
      <c r="I1108" s="9" t="s">
        <v>3599</v>
      </c>
    </row>
    <row r="1109" spans="1:9" ht="30">
      <c r="A1109" s="6" t="s">
        <v>3600</v>
      </c>
      <c r="B1109" s="7" t="s">
        <v>364</v>
      </c>
      <c r="C1109" s="6" t="s">
        <v>3475</v>
      </c>
      <c r="D1109" s="8" t="s">
        <v>3601</v>
      </c>
      <c r="E1109" s="6" t="s">
        <v>221</v>
      </c>
      <c r="F1109" s="7" t="s">
        <v>498</v>
      </c>
      <c r="G1109" s="7" t="s">
        <v>217</v>
      </c>
      <c r="H1109" s="4"/>
      <c r="I1109" s="9" t="s">
        <v>3602</v>
      </c>
    </row>
    <row r="1110" spans="1:9" ht="45">
      <c r="A1110" s="6" t="s">
        <v>3603</v>
      </c>
      <c r="B1110" s="7" t="s">
        <v>364</v>
      </c>
      <c r="C1110" s="6" t="s">
        <v>3475</v>
      </c>
      <c r="D1110" s="8" t="s">
        <v>3604</v>
      </c>
      <c r="E1110" s="6" t="s">
        <v>221</v>
      </c>
      <c r="F1110" s="7" t="s">
        <v>498</v>
      </c>
      <c r="G1110" s="7" t="s">
        <v>217</v>
      </c>
      <c r="H1110" s="4"/>
      <c r="I1110" s="9" t="s">
        <v>3605</v>
      </c>
    </row>
    <row r="1111" spans="1:9" ht="45">
      <c r="A1111" s="6" t="s">
        <v>3606</v>
      </c>
      <c r="B1111" s="7" t="s">
        <v>364</v>
      </c>
      <c r="C1111" s="6" t="s">
        <v>3475</v>
      </c>
      <c r="D1111" s="8" t="s">
        <v>3607</v>
      </c>
      <c r="E1111" s="6" t="s">
        <v>221</v>
      </c>
      <c r="F1111" s="7" t="s">
        <v>498</v>
      </c>
      <c r="G1111" s="7" t="s">
        <v>379</v>
      </c>
      <c r="H1111" s="4"/>
      <c r="I1111" s="9" t="s">
        <v>3608</v>
      </c>
    </row>
    <row r="1112" spans="1:9" ht="45">
      <c r="A1112" s="6" t="s">
        <v>3609</v>
      </c>
      <c r="B1112" s="7" t="s">
        <v>364</v>
      </c>
      <c r="C1112" s="6" t="s">
        <v>3475</v>
      </c>
      <c r="D1112" s="8" t="s">
        <v>3610</v>
      </c>
      <c r="E1112" s="6" t="s">
        <v>221</v>
      </c>
      <c r="F1112" s="7" t="s">
        <v>498</v>
      </c>
      <c r="G1112" s="7" t="s">
        <v>379</v>
      </c>
      <c r="H1112" s="4"/>
      <c r="I1112" s="9" t="s">
        <v>3611</v>
      </c>
    </row>
    <row r="1113" spans="1:9" ht="45">
      <c r="A1113" s="6" t="s">
        <v>3612</v>
      </c>
      <c r="B1113" s="7" t="s">
        <v>364</v>
      </c>
      <c r="C1113" s="6" t="s">
        <v>3475</v>
      </c>
      <c r="D1113" s="8" t="s">
        <v>3613</v>
      </c>
      <c r="E1113" s="6" t="s">
        <v>378</v>
      </c>
      <c r="F1113" s="7" t="s">
        <v>498</v>
      </c>
      <c r="G1113" s="7" t="s">
        <v>374</v>
      </c>
      <c r="H1113" s="4"/>
      <c r="I1113" s="9" t="s">
        <v>3614</v>
      </c>
    </row>
    <row r="1114" spans="1:9" ht="45">
      <c r="A1114" s="6" t="s">
        <v>3615</v>
      </c>
      <c r="B1114" s="7" t="s">
        <v>364</v>
      </c>
      <c r="C1114" s="6" t="s">
        <v>3475</v>
      </c>
      <c r="D1114" s="8" t="s">
        <v>3616</v>
      </c>
      <c r="E1114" s="6" t="s">
        <v>373</v>
      </c>
      <c r="F1114" s="7" t="s">
        <v>498</v>
      </c>
      <c r="G1114" s="7" t="s">
        <v>374</v>
      </c>
      <c r="H1114" s="4"/>
      <c r="I1114" s="9" t="s">
        <v>3617</v>
      </c>
    </row>
    <row r="1115" spans="1:9" ht="45">
      <c r="A1115" s="6" t="s">
        <v>3618</v>
      </c>
      <c r="B1115" s="7" t="s">
        <v>364</v>
      </c>
      <c r="C1115" s="6" t="s">
        <v>3475</v>
      </c>
      <c r="D1115" s="8" t="s">
        <v>3619</v>
      </c>
      <c r="E1115" s="6" t="s">
        <v>221</v>
      </c>
      <c r="F1115" s="7" t="s">
        <v>498</v>
      </c>
      <c r="G1115" s="7" t="s">
        <v>217</v>
      </c>
      <c r="H1115" s="4"/>
      <c r="I1115" s="9" t="s">
        <v>3620</v>
      </c>
    </row>
    <row r="1116" spans="1:9" ht="45">
      <c r="A1116" s="6" t="s">
        <v>3621</v>
      </c>
      <c r="B1116" s="7" t="s">
        <v>364</v>
      </c>
      <c r="C1116" s="6" t="s">
        <v>3475</v>
      </c>
      <c r="D1116" s="8" t="s">
        <v>3622</v>
      </c>
      <c r="E1116" s="6" t="s">
        <v>1022</v>
      </c>
      <c r="F1116" s="7" t="s">
        <v>498</v>
      </c>
      <c r="G1116" s="7" t="s">
        <v>217</v>
      </c>
      <c r="H1116" s="4"/>
      <c r="I1116" s="9" t="s">
        <v>3623</v>
      </c>
    </row>
    <row r="1117" spans="1:9" ht="45">
      <c r="A1117" s="6" t="s">
        <v>3624</v>
      </c>
      <c r="B1117" s="7" t="s">
        <v>364</v>
      </c>
      <c r="C1117" s="6" t="s">
        <v>3475</v>
      </c>
      <c r="D1117" s="8" t="s">
        <v>3625</v>
      </c>
      <c r="E1117" s="6" t="s">
        <v>215</v>
      </c>
      <c r="F1117" s="7" t="s">
        <v>498</v>
      </c>
      <c r="G1117" s="7" t="s">
        <v>217</v>
      </c>
      <c r="H1117" s="4"/>
      <c r="I1117" s="9" t="s">
        <v>3626</v>
      </c>
    </row>
    <row r="1118" spans="1:9" ht="45">
      <c r="A1118" s="6" t="s">
        <v>3627</v>
      </c>
      <c r="B1118" s="7" t="s">
        <v>364</v>
      </c>
      <c r="C1118" s="6" t="s">
        <v>3475</v>
      </c>
      <c r="D1118" s="8" t="s">
        <v>3628</v>
      </c>
      <c r="E1118" s="6" t="s">
        <v>373</v>
      </c>
      <c r="F1118" s="7" t="s">
        <v>498</v>
      </c>
      <c r="G1118" s="7" t="s">
        <v>217</v>
      </c>
      <c r="H1118" s="4"/>
      <c r="I1118" s="9" t="s">
        <v>3629</v>
      </c>
    </row>
    <row r="1119" spans="1:9" ht="45">
      <c r="A1119" s="6" t="s">
        <v>3630</v>
      </c>
      <c r="B1119" s="7" t="s">
        <v>364</v>
      </c>
      <c r="C1119" s="6" t="s">
        <v>3475</v>
      </c>
      <c r="D1119" s="8" t="s">
        <v>3631</v>
      </c>
      <c r="E1119" s="6" t="s">
        <v>221</v>
      </c>
      <c r="F1119" s="7" t="s">
        <v>498</v>
      </c>
      <c r="G1119" s="7" t="s">
        <v>217</v>
      </c>
      <c r="H1119" s="4"/>
      <c r="I1119" s="9" t="s">
        <v>3632</v>
      </c>
    </row>
    <row r="1120" spans="1:9" ht="45">
      <c r="A1120" s="6" t="s">
        <v>3633</v>
      </c>
      <c r="B1120" s="7" t="s">
        <v>364</v>
      </c>
      <c r="C1120" s="6" t="s">
        <v>3475</v>
      </c>
      <c r="D1120" s="8" t="s">
        <v>3634</v>
      </c>
      <c r="E1120" s="6" t="s">
        <v>378</v>
      </c>
      <c r="F1120" s="7" t="s">
        <v>498</v>
      </c>
      <c r="G1120" s="7" t="s">
        <v>217</v>
      </c>
      <c r="H1120" s="4"/>
      <c r="I1120" s="9" t="s">
        <v>3635</v>
      </c>
    </row>
    <row r="1121" spans="1:9" ht="45">
      <c r="A1121" s="6" t="s">
        <v>3636</v>
      </c>
      <c r="B1121" s="7" t="s">
        <v>364</v>
      </c>
      <c r="C1121" s="6" t="s">
        <v>3475</v>
      </c>
      <c r="D1121" s="8" t="s">
        <v>3637</v>
      </c>
      <c r="E1121" s="6" t="s">
        <v>535</v>
      </c>
      <c r="F1121" s="7" t="s">
        <v>498</v>
      </c>
      <c r="G1121" s="7" t="s">
        <v>217</v>
      </c>
      <c r="H1121" s="4"/>
      <c r="I1121" s="9" t="s">
        <v>3638</v>
      </c>
    </row>
    <row r="1122" spans="1:9" ht="45">
      <c r="A1122" s="6" t="s">
        <v>3639</v>
      </c>
      <c r="B1122" s="7" t="s">
        <v>364</v>
      </c>
      <c r="C1122" s="6" t="s">
        <v>3475</v>
      </c>
      <c r="D1122" s="8" t="s">
        <v>3640</v>
      </c>
      <c r="E1122" s="6" t="s">
        <v>221</v>
      </c>
      <c r="F1122" s="7" t="s">
        <v>498</v>
      </c>
      <c r="G1122" s="7" t="s">
        <v>217</v>
      </c>
      <c r="H1122" s="4"/>
      <c r="I1122" s="9" t="s">
        <v>3641</v>
      </c>
    </row>
    <row r="1123" spans="1:9" ht="45">
      <c r="A1123" s="6" t="s">
        <v>3642</v>
      </c>
      <c r="B1123" s="7" t="s">
        <v>364</v>
      </c>
      <c r="C1123" s="6" t="s">
        <v>3475</v>
      </c>
      <c r="D1123" s="8" t="s">
        <v>3643</v>
      </c>
      <c r="E1123" s="6" t="s">
        <v>378</v>
      </c>
      <c r="F1123" s="7" t="s">
        <v>498</v>
      </c>
      <c r="G1123" s="7" t="s">
        <v>217</v>
      </c>
      <c r="H1123" s="4"/>
      <c r="I1123" s="9" t="s">
        <v>3644</v>
      </c>
    </row>
    <row r="1124" spans="1:9" ht="45">
      <c r="A1124" s="6" t="s">
        <v>3645</v>
      </c>
      <c r="B1124" s="7" t="s">
        <v>364</v>
      </c>
      <c r="C1124" s="6" t="s">
        <v>3475</v>
      </c>
      <c r="D1124" s="8" t="s">
        <v>3646</v>
      </c>
      <c r="E1124" s="6" t="s">
        <v>535</v>
      </c>
      <c r="F1124" s="7" t="s">
        <v>498</v>
      </c>
      <c r="G1124" s="7" t="s">
        <v>217</v>
      </c>
      <c r="H1124" s="4"/>
      <c r="I1124" s="9" t="s">
        <v>3647</v>
      </c>
    </row>
    <row r="1125" spans="1:9" ht="45">
      <c r="A1125" s="6" t="s">
        <v>3648</v>
      </c>
      <c r="B1125" s="7" t="s">
        <v>364</v>
      </c>
      <c r="C1125" s="6" t="s">
        <v>3475</v>
      </c>
      <c r="D1125" s="8" t="s">
        <v>3649</v>
      </c>
      <c r="E1125" s="6" t="s">
        <v>215</v>
      </c>
      <c r="F1125" s="7" t="s">
        <v>498</v>
      </c>
      <c r="G1125" s="7" t="s">
        <v>379</v>
      </c>
      <c r="H1125" s="4"/>
      <c r="I1125" s="9" t="s">
        <v>3650</v>
      </c>
    </row>
    <row r="1126" spans="1:9" ht="45">
      <c r="A1126" s="6" t="s">
        <v>3651</v>
      </c>
      <c r="B1126" s="7" t="s">
        <v>364</v>
      </c>
      <c r="C1126" s="6" t="s">
        <v>3475</v>
      </c>
      <c r="D1126" s="8" t="s">
        <v>3652</v>
      </c>
      <c r="E1126" s="6" t="s">
        <v>1022</v>
      </c>
      <c r="F1126" s="7" t="s">
        <v>498</v>
      </c>
      <c r="G1126" s="7" t="s">
        <v>217</v>
      </c>
      <c r="H1126" s="4"/>
      <c r="I1126" s="9" t="s">
        <v>3653</v>
      </c>
    </row>
    <row r="1127" spans="1:9" ht="45">
      <c r="A1127" s="6" t="s">
        <v>3654</v>
      </c>
      <c r="B1127" s="7" t="s">
        <v>364</v>
      </c>
      <c r="C1127" s="6" t="s">
        <v>3475</v>
      </c>
      <c r="D1127" s="8" t="s">
        <v>3655</v>
      </c>
      <c r="E1127" s="6" t="s">
        <v>373</v>
      </c>
      <c r="F1127" s="7" t="s">
        <v>498</v>
      </c>
      <c r="G1127" s="7" t="s">
        <v>217</v>
      </c>
      <c r="H1127" s="4"/>
      <c r="I1127" s="9" t="s">
        <v>3656</v>
      </c>
    </row>
    <row r="1128" spans="1:9" ht="45">
      <c r="A1128" s="6" t="s">
        <v>3657</v>
      </c>
      <c r="B1128" s="7" t="s">
        <v>364</v>
      </c>
      <c r="C1128" s="6" t="s">
        <v>3475</v>
      </c>
      <c r="D1128" s="8" t="s">
        <v>3655</v>
      </c>
      <c r="E1128" s="6" t="s">
        <v>373</v>
      </c>
      <c r="F1128" s="7" t="s">
        <v>498</v>
      </c>
      <c r="G1128" s="7" t="s">
        <v>217</v>
      </c>
      <c r="H1128" s="4"/>
      <c r="I1128" s="9" t="s">
        <v>3656</v>
      </c>
    </row>
    <row r="1129" spans="1:9" ht="45">
      <c r="A1129" s="6" t="s">
        <v>3658</v>
      </c>
      <c r="B1129" s="7" t="s">
        <v>364</v>
      </c>
      <c r="C1129" s="6" t="s">
        <v>3475</v>
      </c>
      <c r="D1129" s="8" t="s">
        <v>3659</v>
      </c>
      <c r="E1129" s="6" t="s">
        <v>215</v>
      </c>
      <c r="F1129" s="7" t="s">
        <v>367</v>
      </c>
      <c r="G1129" s="7" t="s">
        <v>374</v>
      </c>
      <c r="H1129" s="4"/>
      <c r="I1129" s="9" t="s">
        <v>3660</v>
      </c>
    </row>
    <row r="1130" spans="1:9" ht="45">
      <c r="A1130" s="6" t="s">
        <v>3661</v>
      </c>
      <c r="B1130" s="7" t="s">
        <v>364</v>
      </c>
      <c r="C1130" s="6" t="s">
        <v>3475</v>
      </c>
      <c r="D1130" s="8" t="s">
        <v>3662</v>
      </c>
      <c r="E1130" s="6" t="s">
        <v>221</v>
      </c>
      <c r="F1130" s="7" t="s">
        <v>367</v>
      </c>
      <c r="G1130" s="7" t="s">
        <v>374</v>
      </c>
      <c r="H1130" s="4"/>
      <c r="I1130" s="9" t="s">
        <v>3663</v>
      </c>
    </row>
    <row r="1131" spans="1:9" ht="45">
      <c r="A1131" s="6" t="s">
        <v>3664</v>
      </c>
      <c r="B1131" s="7" t="s">
        <v>364</v>
      </c>
      <c r="C1131" s="6" t="s">
        <v>3475</v>
      </c>
      <c r="D1131" s="8" t="s">
        <v>3665</v>
      </c>
      <c r="E1131" s="6" t="s">
        <v>221</v>
      </c>
      <c r="F1131" s="7" t="s">
        <v>367</v>
      </c>
      <c r="G1131" s="7" t="s">
        <v>217</v>
      </c>
      <c r="H1131" s="4"/>
      <c r="I1131" s="9" t="s">
        <v>3666</v>
      </c>
    </row>
    <row r="1132" spans="1:9" ht="45">
      <c r="A1132" s="6" t="s">
        <v>3667</v>
      </c>
      <c r="B1132" s="7" t="s">
        <v>364</v>
      </c>
      <c r="C1132" s="6" t="s">
        <v>3475</v>
      </c>
      <c r="D1132" s="8" t="s">
        <v>3668</v>
      </c>
      <c r="E1132" s="6" t="s">
        <v>535</v>
      </c>
      <c r="F1132" s="7" t="s">
        <v>367</v>
      </c>
      <c r="G1132" s="7" t="s">
        <v>217</v>
      </c>
      <c r="H1132" s="4"/>
      <c r="I1132" s="9" t="s">
        <v>3669</v>
      </c>
    </row>
    <row r="1133" spans="1:9" ht="45">
      <c r="A1133" s="6" t="s">
        <v>3670</v>
      </c>
      <c r="B1133" s="7" t="s">
        <v>364</v>
      </c>
      <c r="C1133" s="6" t="s">
        <v>3475</v>
      </c>
      <c r="D1133" s="8" t="s">
        <v>3671</v>
      </c>
      <c r="E1133" s="6" t="s">
        <v>221</v>
      </c>
      <c r="F1133" s="7" t="s">
        <v>367</v>
      </c>
      <c r="G1133" s="7" t="s">
        <v>217</v>
      </c>
      <c r="H1133" s="4"/>
      <c r="I1133" s="9" t="s">
        <v>3672</v>
      </c>
    </row>
    <row r="1134" spans="1:9" ht="45">
      <c r="A1134" s="6" t="s">
        <v>3673</v>
      </c>
      <c r="B1134" s="7" t="s">
        <v>364</v>
      </c>
      <c r="C1134" s="6" t="s">
        <v>3475</v>
      </c>
      <c r="D1134" s="8" t="s">
        <v>3674</v>
      </c>
      <c r="E1134" s="6" t="s">
        <v>378</v>
      </c>
      <c r="F1134" s="7" t="s">
        <v>367</v>
      </c>
      <c r="G1134" s="7" t="s">
        <v>217</v>
      </c>
      <c r="H1134" s="4"/>
      <c r="I1134" s="9" t="s">
        <v>3675</v>
      </c>
    </row>
    <row r="1135" spans="1:9" ht="30">
      <c r="A1135" s="6" t="s">
        <v>3676</v>
      </c>
      <c r="B1135" s="7" t="s">
        <v>364</v>
      </c>
      <c r="C1135" s="6" t="s">
        <v>3475</v>
      </c>
      <c r="D1135" s="8" t="s">
        <v>3677</v>
      </c>
      <c r="E1135" s="6" t="s">
        <v>229</v>
      </c>
      <c r="F1135" s="7" t="s">
        <v>367</v>
      </c>
      <c r="G1135" s="7" t="s">
        <v>217</v>
      </c>
      <c r="H1135" s="4"/>
      <c r="I1135" s="9" t="s">
        <v>3678</v>
      </c>
    </row>
    <row r="1136" spans="1:9" ht="45">
      <c r="A1136" s="6" t="s">
        <v>3679</v>
      </c>
      <c r="B1136" s="7" t="s">
        <v>364</v>
      </c>
      <c r="C1136" s="6" t="s">
        <v>3475</v>
      </c>
      <c r="D1136" s="8" t="s">
        <v>3680</v>
      </c>
      <c r="E1136" s="6" t="s">
        <v>535</v>
      </c>
      <c r="F1136" s="7" t="s">
        <v>367</v>
      </c>
      <c r="G1136" s="7" t="s">
        <v>217</v>
      </c>
      <c r="H1136" s="4"/>
      <c r="I1136" s="9" t="s">
        <v>3681</v>
      </c>
    </row>
    <row r="1137" spans="1:9" ht="45">
      <c r="A1137" s="6" t="s">
        <v>3682</v>
      </c>
      <c r="B1137" s="7" t="s">
        <v>364</v>
      </c>
      <c r="C1137" s="6" t="s">
        <v>3475</v>
      </c>
      <c r="D1137" s="8" t="s">
        <v>3683</v>
      </c>
      <c r="E1137" s="6" t="s">
        <v>531</v>
      </c>
      <c r="F1137" s="7" t="s">
        <v>367</v>
      </c>
      <c r="G1137" s="7" t="s">
        <v>217</v>
      </c>
      <c r="H1137" s="4"/>
      <c r="I1137" s="9" t="s">
        <v>3684</v>
      </c>
    </row>
    <row r="1138" spans="1:9" ht="45">
      <c r="A1138" s="6" t="s">
        <v>3685</v>
      </c>
      <c r="B1138" s="7" t="s">
        <v>364</v>
      </c>
      <c r="C1138" s="6" t="s">
        <v>3475</v>
      </c>
      <c r="D1138" s="8" t="s">
        <v>3686</v>
      </c>
      <c r="E1138" s="6" t="s">
        <v>535</v>
      </c>
      <c r="F1138" s="7" t="s">
        <v>367</v>
      </c>
      <c r="G1138" s="7" t="s">
        <v>217</v>
      </c>
      <c r="H1138" s="4"/>
      <c r="I1138" s="9" t="s">
        <v>3687</v>
      </c>
    </row>
    <row r="1139" spans="1:9" ht="45">
      <c r="A1139" s="6" t="s">
        <v>3688</v>
      </c>
      <c r="B1139" s="7" t="s">
        <v>364</v>
      </c>
      <c r="C1139" s="6" t="s">
        <v>3475</v>
      </c>
      <c r="D1139" s="8" t="s">
        <v>3689</v>
      </c>
      <c r="E1139" s="6" t="s">
        <v>373</v>
      </c>
      <c r="F1139" s="7" t="s">
        <v>367</v>
      </c>
      <c r="G1139" s="7" t="s">
        <v>217</v>
      </c>
      <c r="H1139" s="4"/>
      <c r="I1139" s="9" t="s">
        <v>3690</v>
      </c>
    </row>
    <row r="1140" spans="1:9" ht="45">
      <c r="A1140" s="6" t="s">
        <v>3691</v>
      </c>
      <c r="B1140" s="7" t="s">
        <v>364</v>
      </c>
      <c r="C1140" s="6" t="s">
        <v>3475</v>
      </c>
      <c r="D1140" s="8" t="s">
        <v>3692</v>
      </c>
      <c r="E1140" s="6" t="s">
        <v>378</v>
      </c>
      <c r="F1140" s="7" t="s">
        <v>367</v>
      </c>
      <c r="G1140" s="7" t="s">
        <v>374</v>
      </c>
      <c r="H1140" s="4"/>
      <c r="I1140" s="9" t="s">
        <v>3693</v>
      </c>
    </row>
    <row r="1141" spans="1:9" ht="30">
      <c r="A1141" s="6" t="s">
        <v>3694</v>
      </c>
      <c r="B1141" s="7" t="s">
        <v>364</v>
      </c>
      <c r="C1141" s="6" t="s">
        <v>3475</v>
      </c>
      <c r="D1141" s="8" t="s">
        <v>3695</v>
      </c>
      <c r="E1141" s="6" t="s">
        <v>215</v>
      </c>
      <c r="F1141" s="7" t="s">
        <v>367</v>
      </c>
      <c r="G1141" s="7" t="s">
        <v>374</v>
      </c>
      <c r="H1141" s="4"/>
      <c r="I1141" s="9" t="s">
        <v>3696</v>
      </c>
    </row>
    <row r="1142" spans="1:9" ht="45">
      <c r="A1142" s="6" t="s">
        <v>3697</v>
      </c>
      <c r="B1142" s="7" t="s">
        <v>364</v>
      </c>
      <c r="C1142" s="6" t="s">
        <v>3475</v>
      </c>
      <c r="D1142" s="8" t="s">
        <v>3698</v>
      </c>
      <c r="E1142" s="6" t="s">
        <v>221</v>
      </c>
      <c r="F1142" s="7" t="s">
        <v>367</v>
      </c>
      <c r="G1142" s="7" t="s">
        <v>374</v>
      </c>
      <c r="H1142" s="4"/>
      <c r="I1142" s="9" t="s">
        <v>3699</v>
      </c>
    </row>
    <row r="1143" spans="1:9" ht="30">
      <c r="A1143" s="6" t="s">
        <v>3700</v>
      </c>
      <c r="B1143" s="7" t="s">
        <v>364</v>
      </c>
      <c r="C1143" s="6" t="s">
        <v>3475</v>
      </c>
      <c r="D1143" s="8" t="s">
        <v>3701</v>
      </c>
      <c r="E1143" s="6" t="s">
        <v>221</v>
      </c>
      <c r="F1143" s="7" t="s">
        <v>367</v>
      </c>
      <c r="G1143" s="7" t="s">
        <v>217</v>
      </c>
      <c r="H1143" s="4"/>
      <c r="I1143" s="9" t="s">
        <v>3702</v>
      </c>
    </row>
    <row r="1144" spans="1:9" ht="30">
      <c r="A1144" s="6" t="s">
        <v>3703</v>
      </c>
      <c r="B1144" s="7" t="s">
        <v>364</v>
      </c>
      <c r="C1144" s="6" t="s">
        <v>3475</v>
      </c>
      <c r="D1144" s="8" t="s">
        <v>3704</v>
      </c>
      <c r="E1144" s="6" t="s">
        <v>378</v>
      </c>
      <c r="F1144" s="7" t="s">
        <v>367</v>
      </c>
      <c r="G1144" s="7" t="s">
        <v>217</v>
      </c>
      <c r="H1144" s="4"/>
      <c r="I1144" s="9" t="s">
        <v>3705</v>
      </c>
    </row>
    <row r="1145" spans="1:9" ht="30">
      <c r="A1145" s="6" t="s">
        <v>3706</v>
      </c>
      <c r="B1145" s="7" t="s">
        <v>364</v>
      </c>
      <c r="C1145" s="6" t="s">
        <v>3475</v>
      </c>
      <c r="D1145" s="8" t="s">
        <v>3707</v>
      </c>
      <c r="E1145" s="6" t="s">
        <v>229</v>
      </c>
      <c r="F1145" s="7" t="s">
        <v>367</v>
      </c>
      <c r="G1145" s="7" t="s">
        <v>217</v>
      </c>
      <c r="H1145" s="4"/>
      <c r="I1145" s="9" t="s">
        <v>3708</v>
      </c>
    </row>
    <row r="1146" spans="1:9" ht="30">
      <c r="A1146" s="6" t="s">
        <v>3709</v>
      </c>
      <c r="B1146" s="7" t="s">
        <v>364</v>
      </c>
      <c r="C1146" s="6" t="s">
        <v>3475</v>
      </c>
      <c r="D1146" s="8" t="s">
        <v>3710</v>
      </c>
      <c r="E1146" s="6" t="s">
        <v>535</v>
      </c>
      <c r="F1146" s="7" t="s">
        <v>367</v>
      </c>
      <c r="G1146" s="7" t="s">
        <v>217</v>
      </c>
      <c r="H1146" s="4"/>
      <c r="I1146" s="9" t="s">
        <v>3711</v>
      </c>
    </row>
    <row r="1147" spans="1:9" ht="30">
      <c r="A1147" s="6" t="s">
        <v>3712</v>
      </c>
      <c r="B1147" s="7" t="s">
        <v>364</v>
      </c>
      <c r="C1147" s="6" t="s">
        <v>3475</v>
      </c>
      <c r="D1147" s="8" t="s">
        <v>3713</v>
      </c>
      <c r="E1147" s="6" t="s">
        <v>373</v>
      </c>
      <c r="F1147" s="7" t="s">
        <v>367</v>
      </c>
      <c r="G1147" s="7" t="s">
        <v>217</v>
      </c>
      <c r="H1147" s="4"/>
      <c r="I1147" s="9" t="s">
        <v>3714</v>
      </c>
    </row>
    <row r="1148" spans="1:9" ht="30">
      <c r="A1148" s="6" t="s">
        <v>3715</v>
      </c>
      <c r="B1148" s="7" t="s">
        <v>364</v>
      </c>
      <c r="C1148" s="6" t="s">
        <v>3475</v>
      </c>
      <c r="D1148" s="8" t="s">
        <v>3716</v>
      </c>
      <c r="E1148" s="6" t="s">
        <v>221</v>
      </c>
      <c r="F1148" s="7" t="s">
        <v>367</v>
      </c>
      <c r="G1148" s="7" t="s">
        <v>217</v>
      </c>
      <c r="H1148" s="4"/>
      <c r="I1148" s="9" t="s">
        <v>3717</v>
      </c>
    </row>
    <row r="1149" spans="1:9" ht="30">
      <c r="A1149" s="6" t="s">
        <v>3718</v>
      </c>
      <c r="B1149" s="7" t="s">
        <v>364</v>
      </c>
      <c r="C1149" s="6" t="s">
        <v>3475</v>
      </c>
      <c r="D1149" s="8" t="s">
        <v>3719</v>
      </c>
      <c r="E1149" s="6" t="s">
        <v>535</v>
      </c>
      <c r="F1149" s="7" t="s">
        <v>367</v>
      </c>
      <c r="G1149" s="7" t="s">
        <v>217</v>
      </c>
      <c r="H1149" s="4"/>
      <c r="I1149" s="9" t="s">
        <v>3720</v>
      </c>
    </row>
    <row r="1150" spans="1:9" ht="30">
      <c r="A1150" s="6" t="s">
        <v>3721</v>
      </c>
      <c r="B1150" s="7" t="s">
        <v>364</v>
      </c>
      <c r="C1150" s="6" t="s">
        <v>3475</v>
      </c>
      <c r="D1150" s="8" t="s">
        <v>3722</v>
      </c>
      <c r="E1150" s="6" t="s">
        <v>2085</v>
      </c>
      <c r="F1150" s="7" t="s">
        <v>367</v>
      </c>
      <c r="G1150" s="7" t="s">
        <v>374</v>
      </c>
      <c r="H1150" s="4"/>
      <c r="I1150" s="9" t="s">
        <v>3723</v>
      </c>
    </row>
    <row r="1151" spans="1:9" ht="45">
      <c r="A1151" s="6" t="s">
        <v>3724</v>
      </c>
      <c r="B1151" s="7" t="s">
        <v>364</v>
      </c>
      <c r="C1151" s="6" t="s">
        <v>3475</v>
      </c>
      <c r="D1151" s="8" t="s">
        <v>3725</v>
      </c>
      <c r="E1151" s="6" t="s">
        <v>378</v>
      </c>
      <c r="F1151" s="7" t="s">
        <v>367</v>
      </c>
      <c r="G1151" s="7" t="s">
        <v>374</v>
      </c>
      <c r="H1151" s="4"/>
      <c r="I1151" s="9" t="s">
        <v>3726</v>
      </c>
    </row>
    <row r="1152" spans="1:9" ht="45">
      <c r="A1152" s="6" t="s">
        <v>3727</v>
      </c>
      <c r="B1152" s="7" t="s">
        <v>364</v>
      </c>
      <c r="C1152" s="6" t="s">
        <v>3475</v>
      </c>
      <c r="D1152" s="8" t="s">
        <v>3728</v>
      </c>
      <c r="E1152" s="6" t="s">
        <v>221</v>
      </c>
      <c r="F1152" s="7" t="s">
        <v>367</v>
      </c>
      <c r="G1152" s="7" t="s">
        <v>217</v>
      </c>
      <c r="H1152" s="4"/>
      <c r="I1152" s="9" t="s">
        <v>3729</v>
      </c>
    </row>
    <row r="1153" spans="1:9" ht="45">
      <c r="A1153" s="6" t="s">
        <v>3730</v>
      </c>
      <c r="B1153" s="7" t="s">
        <v>364</v>
      </c>
      <c r="C1153" s="6" t="s">
        <v>3475</v>
      </c>
      <c r="D1153" s="8" t="s">
        <v>3731</v>
      </c>
      <c r="E1153" s="6" t="s">
        <v>378</v>
      </c>
      <c r="F1153" s="7" t="s">
        <v>367</v>
      </c>
      <c r="G1153" s="7" t="s">
        <v>217</v>
      </c>
      <c r="H1153" s="4"/>
      <c r="I1153" s="9" t="s">
        <v>3732</v>
      </c>
    </row>
    <row r="1154" spans="1:9" ht="30">
      <c r="A1154" s="6" t="s">
        <v>3733</v>
      </c>
      <c r="B1154" s="7" t="s">
        <v>364</v>
      </c>
      <c r="C1154" s="6" t="s">
        <v>3475</v>
      </c>
      <c r="D1154" s="8" t="s">
        <v>3734</v>
      </c>
      <c r="E1154" s="6" t="s">
        <v>229</v>
      </c>
      <c r="F1154" s="7" t="s">
        <v>367</v>
      </c>
      <c r="G1154" s="7" t="s">
        <v>217</v>
      </c>
      <c r="H1154" s="4"/>
      <c r="I1154" s="9" t="s">
        <v>3735</v>
      </c>
    </row>
    <row r="1155" spans="1:9" ht="45">
      <c r="A1155" s="6" t="s">
        <v>3736</v>
      </c>
      <c r="B1155" s="7" t="s">
        <v>364</v>
      </c>
      <c r="C1155" s="6" t="s">
        <v>3475</v>
      </c>
      <c r="D1155" s="8" t="s">
        <v>3737</v>
      </c>
      <c r="E1155" s="6" t="s">
        <v>535</v>
      </c>
      <c r="F1155" s="7" t="s">
        <v>367</v>
      </c>
      <c r="G1155" s="7" t="s">
        <v>217</v>
      </c>
      <c r="H1155" s="4"/>
      <c r="I1155" s="9" t="s">
        <v>3738</v>
      </c>
    </row>
    <row r="1156" spans="1:9" ht="45">
      <c r="A1156" s="6" t="s">
        <v>3739</v>
      </c>
      <c r="B1156" s="7" t="s">
        <v>364</v>
      </c>
      <c r="C1156" s="6" t="s">
        <v>3475</v>
      </c>
      <c r="D1156" s="8" t="s">
        <v>3740</v>
      </c>
      <c r="E1156" s="6" t="s">
        <v>531</v>
      </c>
      <c r="F1156" s="7" t="s">
        <v>367</v>
      </c>
      <c r="G1156" s="7" t="s">
        <v>217</v>
      </c>
      <c r="H1156" s="4"/>
      <c r="I1156" s="9" t="s">
        <v>3741</v>
      </c>
    </row>
    <row r="1157" spans="1:9" ht="60">
      <c r="A1157" s="6" t="s">
        <v>3742</v>
      </c>
      <c r="B1157" s="7" t="s">
        <v>364</v>
      </c>
      <c r="C1157" s="6" t="s">
        <v>3475</v>
      </c>
      <c r="D1157" s="8" t="s">
        <v>3743</v>
      </c>
      <c r="E1157" s="6" t="s">
        <v>2085</v>
      </c>
      <c r="F1157" s="7" t="s">
        <v>367</v>
      </c>
      <c r="G1157" s="7" t="s">
        <v>217</v>
      </c>
      <c r="H1157" s="4"/>
      <c r="I1157" s="9" t="s">
        <v>3744</v>
      </c>
    </row>
    <row r="1158" spans="1:9" ht="45">
      <c r="A1158" s="6" t="s">
        <v>3745</v>
      </c>
      <c r="B1158" s="7" t="s">
        <v>364</v>
      </c>
      <c r="C1158" s="6" t="s">
        <v>3475</v>
      </c>
      <c r="D1158" s="8" t="s">
        <v>3746</v>
      </c>
      <c r="E1158" s="6" t="s">
        <v>221</v>
      </c>
      <c r="F1158" s="7" t="s">
        <v>367</v>
      </c>
      <c r="G1158" s="7" t="s">
        <v>374</v>
      </c>
      <c r="H1158" s="4"/>
      <c r="I1158" s="9" t="s">
        <v>3747</v>
      </c>
    </row>
    <row r="1159" spans="1:9" ht="45">
      <c r="A1159" s="6" t="s">
        <v>3748</v>
      </c>
      <c r="B1159" s="7" t="s">
        <v>364</v>
      </c>
      <c r="C1159" s="6" t="s">
        <v>3475</v>
      </c>
      <c r="D1159" s="8" t="s">
        <v>3749</v>
      </c>
      <c r="E1159" s="6" t="s">
        <v>531</v>
      </c>
      <c r="F1159" s="7" t="s">
        <v>367</v>
      </c>
      <c r="G1159" s="7" t="s">
        <v>217</v>
      </c>
      <c r="H1159" s="4"/>
      <c r="I1159" s="9" t="s">
        <v>3750</v>
      </c>
    </row>
    <row r="1160" spans="1:9" ht="45">
      <c r="A1160" s="6" t="s">
        <v>3751</v>
      </c>
      <c r="B1160" s="7" t="s">
        <v>364</v>
      </c>
      <c r="C1160" s="6" t="s">
        <v>3475</v>
      </c>
      <c r="D1160" s="8" t="s">
        <v>3752</v>
      </c>
      <c r="E1160" s="6" t="s">
        <v>531</v>
      </c>
      <c r="F1160" s="7" t="s">
        <v>367</v>
      </c>
      <c r="G1160" s="7" t="s">
        <v>217</v>
      </c>
      <c r="H1160" s="4"/>
      <c r="I1160" s="9" t="s">
        <v>3753</v>
      </c>
    </row>
    <row r="1161" spans="1:9" ht="45">
      <c r="A1161" s="6" t="s">
        <v>3754</v>
      </c>
      <c r="B1161" s="7" t="s">
        <v>364</v>
      </c>
      <c r="C1161" s="6" t="s">
        <v>3475</v>
      </c>
      <c r="D1161" s="8" t="s">
        <v>3755</v>
      </c>
      <c r="E1161" s="6" t="s">
        <v>215</v>
      </c>
      <c r="F1161" s="7" t="s">
        <v>367</v>
      </c>
      <c r="G1161" s="7" t="s">
        <v>379</v>
      </c>
      <c r="H1161" s="4"/>
      <c r="I1161" s="9" t="s">
        <v>3756</v>
      </c>
    </row>
    <row r="1162" spans="1:9" ht="30">
      <c r="A1162" s="6" t="s">
        <v>3757</v>
      </c>
      <c r="B1162" s="7" t="s">
        <v>364</v>
      </c>
      <c r="C1162" s="6" t="s">
        <v>3475</v>
      </c>
      <c r="D1162" s="8" t="s">
        <v>3758</v>
      </c>
      <c r="E1162" s="6" t="s">
        <v>668</v>
      </c>
      <c r="F1162" s="7" t="s">
        <v>367</v>
      </c>
      <c r="G1162" s="7" t="s">
        <v>379</v>
      </c>
      <c r="H1162" s="4"/>
      <c r="I1162" s="9" t="s">
        <v>3759</v>
      </c>
    </row>
    <row r="1163" spans="1:9" ht="45">
      <c r="A1163" s="6" t="s">
        <v>3760</v>
      </c>
      <c r="B1163" s="7" t="s">
        <v>364</v>
      </c>
      <c r="C1163" s="6" t="s">
        <v>3475</v>
      </c>
      <c r="D1163" s="8" t="s">
        <v>3761</v>
      </c>
      <c r="E1163" s="6" t="s">
        <v>531</v>
      </c>
      <c r="F1163" s="7" t="s">
        <v>367</v>
      </c>
      <c r="G1163" s="7" t="s">
        <v>217</v>
      </c>
      <c r="H1163" s="4"/>
      <c r="I1163" s="9" t="s">
        <v>3762</v>
      </c>
    </row>
    <row r="1164" spans="1:9" ht="30">
      <c r="A1164" s="6" t="s">
        <v>3763</v>
      </c>
      <c r="B1164" s="7" t="s">
        <v>364</v>
      </c>
      <c r="C1164" s="6" t="s">
        <v>3475</v>
      </c>
      <c r="D1164" s="8" t="s">
        <v>3764</v>
      </c>
      <c r="E1164" s="6" t="s">
        <v>215</v>
      </c>
      <c r="F1164" s="7" t="s">
        <v>367</v>
      </c>
      <c r="G1164" s="7" t="s">
        <v>374</v>
      </c>
      <c r="H1164" s="4"/>
      <c r="I1164" s="9" t="s">
        <v>3765</v>
      </c>
    </row>
    <row r="1165" spans="1:9" ht="45">
      <c r="A1165" s="6" t="s">
        <v>3766</v>
      </c>
      <c r="B1165" s="7" t="s">
        <v>364</v>
      </c>
      <c r="C1165" s="6" t="s">
        <v>3475</v>
      </c>
      <c r="D1165" s="8" t="s">
        <v>3767</v>
      </c>
      <c r="E1165" s="6" t="s">
        <v>215</v>
      </c>
      <c r="F1165" s="7" t="s">
        <v>367</v>
      </c>
      <c r="G1165" s="7" t="s">
        <v>374</v>
      </c>
      <c r="H1165" s="4"/>
      <c r="I1165" s="9" t="s">
        <v>3768</v>
      </c>
    </row>
    <row r="1166" spans="1:9" ht="30">
      <c r="A1166" s="6" t="s">
        <v>3769</v>
      </c>
      <c r="B1166" s="7" t="s">
        <v>364</v>
      </c>
      <c r="C1166" s="6" t="s">
        <v>3475</v>
      </c>
      <c r="D1166" s="8" t="s">
        <v>3770</v>
      </c>
      <c r="E1166" s="6" t="s">
        <v>229</v>
      </c>
      <c r="F1166" s="7" t="s">
        <v>367</v>
      </c>
      <c r="G1166" s="7" t="s">
        <v>217</v>
      </c>
      <c r="H1166" s="4"/>
      <c r="I1166" s="9" t="s">
        <v>3771</v>
      </c>
    </row>
    <row r="1167" spans="1:9" ht="30">
      <c r="A1167" s="6" t="s">
        <v>3772</v>
      </c>
      <c r="B1167" s="7" t="s">
        <v>364</v>
      </c>
      <c r="C1167" s="6" t="s">
        <v>3475</v>
      </c>
      <c r="D1167" s="8" t="s">
        <v>3773</v>
      </c>
      <c r="E1167" s="6" t="s">
        <v>535</v>
      </c>
      <c r="F1167" s="7" t="s">
        <v>367</v>
      </c>
      <c r="G1167" s="7" t="s">
        <v>217</v>
      </c>
      <c r="H1167" s="4"/>
      <c r="I1167" s="9" t="s">
        <v>3774</v>
      </c>
    </row>
    <row r="1168" spans="1:9" ht="30">
      <c r="A1168" s="6" t="s">
        <v>3775</v>
      </c>
      <c r="B1168" s="7" t="s">
        <v>364</v>
      </c>
      <c r="C1168" s="6" t="s">
        <v>3475</v>
      </c>
      <c r="D1168" s="8" t="s">
        <v>3776</v>
      </c>
      <c r="E1168" s="6" t="s">
        <v>985</v>
      </c>
      <c r="F1168" s="7" t="s">
        <v>367</v>
      </c>
      <c r="G1168" s="7" t="s">
        <v>217</v>
      </c>
      <c r="H1168" s="4"/>
      <c r="I1168" s="9" t="s">
        <v>3777</v>
      </c>
    </row>
    <row r="1169" spans="1:9" ht="30">
      <c r="A1169" s="6" t="s">
        <v>3778</v>
      </c>
      <c r="B1169" s="7" t="s">
        <v>364</v>
      </c>
      <c r="C1169" s="6" t="s">
        <v>3475</v>
      </c>
      <c r="D1169" s="8" t="s">
        <v>3779</v>
      </c>
      <c r="E1169" s="6" t="s">
        <v>229</v>
      </c>
      <c r="F1169" s="7" t="s">
        <v>367</v>
      </c>
      <c r="G1169" s="7" t="s">
        <v>217</v>
      </c>
      <c r="H1169" s="4"/>
      <c r="I1169" s="9" t="s">
        <v>3780</v>
      </c>
    </row>
    <row r="1170" spans="1:9" ht="30">
      <c r="A1170" s="6" t="s">
        <v>3781</v>
      </c>
      <c r="B1170" s="7" t="s">
        <v>364</v>
      </c>
      <c r="C1170" s="6" t="s">
        <v>3475</v>
      </c>
      <c r="D1170" s="8" t="s">
        <v>3782</v>
      </c>
      <c r="E1170" s="6" t="s">
        <v>535</v>
      </c>
      <c r="F1170" s="7" t="s">
        <v>367</v>
      </c>
      <c r="G1170" s="7" t="s">
        <v>217</v>
      </c>
      <c r="H1170" s="4"/>
      <c r="I1170" s="9" t="s">
        <v>3783</v>
      </c>
    </row>
    <row r="1171" spans="1:9" ht="30">
      <c r="A1171" s="6" t="s">
        <v>3784</v>
      </c>
      <c r="B1171" s="7" t="s">
        <v>364</v>
      </c>
      <c r="C1171" s="6" t="s">
        <v>3475</v>
      </c>
      <c r="D1171" s="8" t="s">
        <v>3785</v>
      </c>
      <c r="E1171" s="6" t="s">
        <v>985</v>
      </c>
      <c r="F1171" s="7" t="s">
        <v>367</v>
      </c>
      <c r="G1171" s="7" t="s">
        <v>217</v>
      </c>
      <c r="H1171" s="4"/>
      <c r="I1171" s="9" t="s">
        <v>3786</v>
      </c>
    </row>
    <row r="1172" spans="1:9" ht="30">
      <c r="A1172" s="6" t="s">
        <v>3787</v>
      </c>
      <c r="B1172" s="7" t="s">
        <v>364</v>
      </c>
      <c r="C1172" s="6" t="s">
        <v>3475</v>
      </c>
      <c r="D1172" s="8" t="s">
        <v>3788</v>
      </c>
      <c r="E1172" s="6" t="s">
        <v>215</v>
      </c>
      <c r="F1172" s="7" t="s">
        <v>367</v>
      </c>
      <c r="G1172" s="7" t="s">
        <v>379</v>
      </c>
      <c r="H1172" s="4"/>
      <c r="I1172" s="9" t="s">
        <v>3789</v>
      </c>
    </row>
    <row r="1173" spans="1:9" ht="60">
      <c r="A1173" s="6" t="s">
        <v>3790</v>
      </c>
      <c r="B1173" s="7" t="s">
        <v>364</v>
      </c>
      <c r="C1173" s="6" t="s">
        <v>3475</v>
      </c>
      <c r="D1173" s="8" t="s">
        <v>3791</v>
      </c>
      <c r="E1173" s="6" t="s">
        <v>221</v>
      </c>
      <c r="F1173" s="7" t="s">
        <v>367</v>
      </c>
      <c r="G1173" s="7" t="s">
        <v>217</v>
      </c>
      <c r="H1173" s="4"/>
      <c r="I1173" s="9" t="s">
        <v>3792</v>
      </c>
    </row>
    <row r="1174" spans="1:9" ht="45">
      <c r="A1174" s="6" t="s">
        <v>3793</v>
      </c>
      <c r="B1174" s="7" t="s">
        <v>364</v>
      </c>
      <c r="C1174" s="6" t="s">
        <v>3475</v>
      </c>
      <c r="D1174" s="8" t="s">
        <v>3794</v>
      </c>
      <c r="E1174" s="6" t="s">
        <v>229</v>
      </c>
      <c r="F1174" s="7" t="s">
        <v>367</v>
      </c>
      <c r="G1174" s="7" t="s">
        <v>217</v>
      </c>
      <c r="H1174" s="4"/>
      <c r="I1174" s="9" t="s">
        <v>3795</v>
      </c>
    </row>
    <row r="1175" spans="1:9" ht="60">
      <c r="A1175" s="6" t="s">
        <v>3796</v>
      </c>
      <c r="B1175" s="7" t="s">
        <v>364</v>
      </c>
      <c r="C1175" s="6" t="s">
        <v>3475</v>
      </c>
      <c r="D1175" s="8" t="s">
        <v>3797</v>
      </c>
      <c r="E1175" s="6" t="s">
        <v>535</v>
      </c>
      <c r="F1175" s="7" t="s">
        <v>367</v>
      </c>
      <c r="G1175" s="7" t="s">
        <v>217</v>
      </c>
      <c r="H1175" s="4"/>
      <c r="I1175" s="9" t="s">
        <v>3798</v>
      </c>
    </row>
    <row r="1176" spans="1:9" ht="30">
      <c r="A1176" s="6" t="s">
        <v>3799</v>
      </c>
      <c r="B1176" s="7" t="s">
        <v>364</v>
      </c>
      <c r="C1176" s="6" t="s">
        <v>3475</v>
      </c>
      <c r="D1176" s="8" t="s">
        <v>3800</v>
      </c>
      <c r="E1176" s="6" t="s">
        <v>3801</v>
      </c>
      <c r="F1176" s="7" t="s">
        <v>367</v>
      </c>
      <c r="G1176" s="7" t="s">
        <v>379</v>
      </c>
      <c r="H1176" s="4"/>
      <c r="I1176" s="9" t="s">
        <v>3802</v>
      </c>
    </row>
    <row r="1177" spans="1:9" ht="60">
      <c r="A1177" s="6" t="s">
        <v>3803</v>
      </c>
      <c r="B1177" s="7" t="s">
        <v>364</v>
      </c>
      <c r="C1177" s="6" t="s">
        <v>3475</v>
      </c>
      <c r="D1177" s="8" t="s">
        <v>3804</v>
      </c>
      <c r="E1177" s="6" t="s">
        <v>221</v>
      </c>
      <c r="F1177" s="7" t="s">
        <v>367</v>
      </c>
      <c r="G1177" s="7" t="s">
        <v>217</v>
      </c>
      <c r="H1177" s="4"/>
      <c r="I1177" s="9" t="s">
        <v>3805</v>
      </c>
    </row>
    <row r="1178" spans="1:9" ht="60">
      <c r="A1178" s="6" t="s">
        <v>3806</v>
      </c>
      <c r="B1178" s="7" t="s">
        <v>364</v>
      </c>
      <c r="C1178" s="6" t="s">
        <v>3475</v>
      </c>
      <c r="D1178" s="8" t="s">
        <v>3807</v>
      </c>
      <c r="E1178" s="6" t="s">
        <v>378</v>
      </c>
      <c r="F1178" s="7" t="s">
        <v>367</v>
      </c>
      <c r="G1178" s="7" t="s">
        <v>217</v>
      </c>
      <c r="H1178" s="4"/>
      <c r="I1178" s="9" t="s">
        <v>3808</v>
      </c>
    </row>
    <row r="1179" spans="1:9" ht="45">
      <c r="A1179" s="6" t="s">
        <v>3809</v>
      </c>
      <c r="B1179" s="7" t="s">
        <v>364</v>
      </c>
      <c r="C1179" s="6" t="s">
        <v>3475</v>
      </c>
      <c r="D1179" s="8" t="s">
        <v>3810</v>
      </c>
      <c r="E1179" s="6" t="s">
        <v>229</v>
      </c>
      <c r="F1179" s="7" t="s">
        <v>367</v>
      </c>
      <c r="G1179" s="7" t="s">
        <v>217</v>
      </c>
      <c r="H1179" s="4"/>
      <c r="I1179" s="9" t="s">
        <v>3811</v>
      </c>
    </row>
    <row r="1180" spans="1:9" ht="60">
      <c r="A1180" s="6" t="s">
        <v>3812</v>
      </c>
      <c r="B1180" s="7" t="s">
        <v>364</v>
      </c>
      <c r="C1180" s="6" t="s">
        <v>3475</v>
      </c>
      <c r="D1180" s="8" t="s">
        <v>3813</v>
      </c>
      <c r="E1180" s="6" t="s">
        <v>535</v>
      </c>
      <c r="F1180" s="7" t="s">
        <v>367</v>
      </c>
      <c r="G1180" s="7" t="s">
        <v>217</v>
      </c>
      <c r="H1180" s="4"/>
      <c r="I1180" s="9" t="s">
        <v>3814</v>
      </c>
    </row>
    <row r="1181" spans="1:9" ht="60">
      <c r="A1181" s="6" t="s">
        <v>3815</v>
      </c>
      <c r="B1181" s="7" t="s">
        <v>364</v>
      </c>
      <c r="C1181" s="6" t="s">
        <v>3475</v>
      </c>
      <c r="D1181" s="8" t="s">
        <v>3816</v>
      </c>
      <c r="E1181" s="6" t="s">
        <v>531</v>
      </c>
      <c r="F1181" s="7" t="s">
        <v>367</v>
      </c>
      <c r="G1181" s="7" t="s">
        <v>217</v>
      </c>
      <c r="H1181" s="4"/>
      <c r="I1181" s="9" t="s">
        <v>3817</v>
      </c>
    </row>
    <row r="1182" spans="1:9" ht="45">
      <c r="A1182" s="6" t="s">
        <v>3818</v>
      </c>
      <c r="B1182" s="7" t="s">
        <v>364</v>
      </c>
      <c r="C1182" s="6" t="s">
        <v>3475</v>
      </c>
      <c r="D1182" s="8" t="s">
        <v>3819</v>
      </c>
      <c r="E1182" s="6" t="s">
        <v>378</v>
      </c>
      <c r="F1182" s="7" t="s">
        <v>367</v>
      </c>
      <c r="G1182" s="7" t="s">
        <v>374</v>
      </c>
      <c r="H1182" s="4"/>
      <c r="I1182" s="9" t="s">
        <v>3820</v>
      </c>
    </row>
    <row r="1183" spans="1:9" ht="45">
      <c r="A1183" s="6" t="s">
        <v>3821</v>
      </c>
      <c r="B1183" s="7" t="s">
        <v>364</v>
      </c>
      <c r="C1183" s="6" t="s">
        <v>3475</v>
      </c>
      <c r="D1183" s="8" t="s">
        <v>3822</v>
      </c>
      <c r="E1183" s="6" t="s">
        <v>215</v>
      </c>
      <c r="F1183" s="7" t="s">
        <v>367</v>
      </c>
      <c r="G1183" s="7" t="s">
        <v>374</v>
      </c>
      <c r="H1183" s="4"/>
      <c r="I1183" s="9" t="s">
        <v>3823</v>
      </c>
    </row>
    <row r="1184" spans="1:9" ht="45">
      <c r="A1184" s="6" t="s">
        <v>3824</v>
      </c>
      <c r="B1184" s="7" t="s">
        <v>364</v>
      </c>
      <c r="C1184" s="6" t="s">
        <v>3475</v>
      </c>
      <c r="D1184" s="8" t="s">
        <v>3825</v>
      </c>
      <c r="E1184" s="6" t="s">
        <v>221</v>
      </c>
      <c r="F1184" s="7" t="s">
        <v>367</v>
      </c>
      <c r="G1184" s="7" t="s">
        <v>374</v>
      </c>
      <c r="H1184" s="4"/>
      <c r="I1184" s="9" t="s">
        <v>3826</v>
      </c>
    </row>
    <row r="1185" spans="1:9" ht="45">
      <c r="A1185" s="6" t="s">
        <v>3827</v>
      </c>
      <c r="B1185" s="7" t="s">
        <v>364</v>
      </c>
      <c r="C1185" s="6" t="s">
        <v>3475</v>
      </c>
      <c r="D1185" s="8" t="s">
        <v>3828</v>
      </c>
      <c r="E1185" s="6" t="s">
        <v>221</v>
      </c>
      <c r="F1185" s="7" t="s">
        <v>367</v>
      </c>
      <c r="G1185" s="7" t="s">
        <v>374</v>
      </c>
      <c r="H1185" s="4"/>
      <c r="I1185" s="9" t="s">
        <v>3829</v>
      </c>
    </row>
    <row r="1186" spans="1:9" ht="30">
      <c r="A1186" s="6" t="s">
        <v>3830</v>
      </c>
      <c r="B1186" s="7" t="s">
        <v>364</v>
      </c>
      <c r="C1186" s="6" t="s">
        <v>3475</v>
      </c>
      <c r="D1186" s="8" t="s">
        <v>3831</v>
      </c>
      <c r="E1186" s="6" t="s">
        <v>221</v>
      </c>
      <c r="F1186" s="7" t="s">
        <v>367</v>
      </c>
      <c r="G1186" s="7" t="s">
        <v>217</v>
      </c>
      <c r="H1186" s="4"/>
      <c r="I1186" s="9" t="s">
        <v>3832</v>
      </c>
    </row>
    <row r="1187" spans="1:9" ht="30">
      <c r="A1187" s="6" t="s">
        <v>3833</v>
      </c>
      <c r="B1187" s="7" t="s">
        <v>364</v>
      </c>
      <c r="C1187" s="6" t="s">
        <v>3475</v>
      </c>
      <c r="D1187" s="8" t="s">
        <v>3834</v>
      </c>
      <c r="E1187" s="6" t="s">
        <v>378</v>
      </c>
      <c r="F1187" s="7" t="s">
        <v>367</v>
      </c>
      <c r="G1187" s="7" t="s">
        <v>217</v>
      </c>
      <c r="H1187" s="4"/>
      <c r="I1187" s="9" t="s">
        <v>3835</v>
      </c>
    </row>
    <row r="1188" spans="1:9" ht="30">
      <c r="A1188" s="6" t="s">
        <v>3836</v>
      </c>
      <c r="B1188" s="7" t="s">
        <v>364</v>
      </c>
      <c r="C1188" s="6" t="s">
        <v>3475</v>
      </c>
      <c r="D1188" s="8" t="s">
        <v>3837</v>
      </c>
      <c r="E1188" s="6" t="s">
        <v>229</v>
      </c>
      <c r="F1188" s="7" t="s">
        <v>367</v>
      </c>
      <c r="G1188" s="7" t="s">
        <v>217</v>
      </c>
      <c r="H1188" s="4"/>
      <c r="I1188" s="9" t="s">
        <v>3838</v>
      </c>
    </row>
    <row r="1189" spans="1:9" ht="30">
      <c r="A1189" s="6" t="s">
        <v>3839</v>
      </c>
      <c r="B1189" s="7" t="s">
        <v>364</v>
      </c>
      <c r="C1189" s="6" t="s">
        <v>3475</v>
      </c>
      <c r="D1189" s="8" t="s">
        <v>3840</v>
      </c>
      <c r="E1189" s="6" t="s">
        <v>535</v>
      </c>
      <c r="F1189" s="7" t="s">
        <v>367</v>
      </c>
      <c r="G1189" s="7" t="s">
        <v>217</v>
      </c>
      <c r="H1189" s="4"/>
      <c r="I1189" s="9" t="s">
        <v>3841</v>
      </c>
    </row>
    <row r="1190" spans="1:9" ht="30">
      <c r="A1190" s="6" t="s">
        <v>3842</v>
      </c>
      <c r="B1190" s="7" t="s">
        <v>364</v>
      </c>
      <c r="C1190" s="6" t="s">
        <v>3475</v>
      </c>
      <c r="D1190" s="8" t="s">
        <v>3843</v>
      </c>
      <c r="E1190" s="6" t="s">
        <v>221</v>
      </c>
      <c r="F1190" s="7" t="s">
        <v>367</v>
      </c>
      <c r="G1190" s="7" t="s">
        <v>217</v>
      </c>
      <c r="H1190" s="4"/>
      <c r="I1190" s="9" t="s">
        <v>3844</v>
      </c>
    </row>
    <row r="1191" spans="1:9" ht="30">
      <c r="A1191" s="6" t="s">
        <v>3845</v>
      </c>
      <c r="B1191" s="7" t="s">
        <v>364</v>
      </c>
      <c r="C1191" s="6" t="s">
        <v>3475</v>
      </c>
      <c r="D1191" s="8" t="s">
        <v>3846</v>
      </c>
      <c r="E1191" s="6" t="s">
        <v>535</v>
      </c>
      <c r="F1191" s="7" t="s">
        <v>367</v>
      </c>
      <c r="G1191" s="7" t="s">
        <v>217</v>
      </c>
      <c r="H1191" s="4"/>
      <c r="I1191" s="9" t="s">
        <v>3847</v>
      </c>
    </row>
    <row r="1192" spans="1:9" ht="45">
      <c r="A1192" s="6" t="s">
        <v>3848</v>
      </c>
      <c r="B1192" s="7" t="s">
        <v>364</v>
      </c>
      <c r="C1192" s="6" t="s">
        <v>3475</v>
      </c>
      <c r="D1192" s="8" t="s">
        <v>3849</v>
      </c>
      <c r="E1192" s="6" t="s">
        <v>215</v>
      </c>
      <c r="F1192" s="7" t="s">
        <v>367</v>
      </c>
      <c r="G1192" s="7" t="s">
        <v>379</v>
      </c>
      <c r="H1192" s="4"/>
      <c r="I1192" s="9" t="s">
        <v>3850</v>
      </c>
    </row>
    <row r="1193" spans="1:9" ht="30">
      <c r="A1193" s="6" t="s">
        <v>3851</v>
      </c>
      <c r="B1193" s="7" t="s">
        <v>364</v>
      </c>
      <c r="C1193" s="6" t="s">
        <v>3475</v>
      </c>
      <c r="D1193" s="8" t="s">
        <v>3852</v>
      </c>
      <c r="E1193" s="6" t="s">
        <v>229</v>
      </c>
      <c r="F1193" s="7" t="s">
        <v>367</v>
      </c>
      <c r="G1193" s="7" t="s">
        <v>374</v>
      </c>
      <c r="H1193" s="4"/>
      <c r="I1193" s="9" t="s">
        <v>3853</v>
      </c>
    </row>
    <row r="1194" spans="1:9" ht="45">
      <c r="A1194" s="6" t="s">
        <v>3854</v>
      </c>
      <c r="B1194" s="7" t="s">
        <v>364</v>
      </c>
      <c r="C1194" s="6" t="s">
        <v>3475</v>
      </c>
      <c r="D1194" s="8" t="s">
        <v>3855</v>
      </c>
      <c r="E1194" s="6" t="s">
        <v>535</v>
      </c>
      <c r="F1194" s="7" t="s">
        <v>367</v>
      </c>
      <c r="G1194" s="7" t="s">
        <v>374</v>
      </c>
      <c r="H1194" s="4"/>
      <c r="I1194" s="9" t="s">
        <v>3856</v>
      </c>
    </row>
    <row r="1195" spans="1:9" ht="45">
      <c r="A1195" s="6" t="s">
        <v>3857</v>
      </c>
      <c r="B1195" s="7" t="s">
        <v>364</v>
      </c>
      <c r="C1195" s="6" t="s">
        <v>3475</v>
      </c>
      <c r="D1195" s="8" t="s">
        <v>3858</v>
      </c>
      <c r="E1195" s="6" t="s">
        <v>221</v>
      </c>
      <c r="F1195" s="7" t="s">
        <v>367</v>
      </c>
      <c r="G1195" s="7" t="s">
        <v>374</v>
      </c>
      <c r="H1195" s="4"/>
      <c r="I1195" s="9" t="s">
        <v>3859</v>
      </c>
    </row>
    <row r="1196" spans="1:9" ht="45">
      <c r="A1196" s="6" t="s">
        <v>3860</v>
      </c>
      <c r="B1196" s="7" t="s">
        <v>364</v>
      </c>
      <c r="C1196" s="6" t="s">
        <v>3475</v>
      </c>
      <c r="D1196" s="8" t="s">
        <v>3861</v>
      </c>
      <c r="E1196" s="6" t="s">
        <v>221</v>
      </c>
      <c r="F1196" s="7" t="s">
        <v>367</v>
      </c>
      <c r="G1196" s="7" t="s">
        <v>217</v>
      </c>
      <c r="H1196" s="4"/>
      <c r="I1196" s="9" t="s">
        <v>3862</v>
      </c>
    </row>
    <row r="1197" spans="1:9" ht="45">
      <c r="A1197" s="6" t="s">
        <v>3863</v>
      </c>
      <c r="B1197" s="7" t="s">
        <v>364</v>
      </c>
      <c r="C1197" s="6" t="s">
        <v>3475</v>
      </c>
      <c r="D1197" s="8" t="s">
        <v>3864</v>
      </c>
      <c r="E1197" s="6" t="s">
        <v>535</v>
      </c>
      <c r="F1197" s="7" t="s">
        <v>367</v>
      </c>
      <c r="G1197" s="7" t="s">
        <v>217</v>
      </c>
      <c r="H1197" s="4"/>
      <c r="I1197" s="9" t="s">
        <v>3865</v>
      </c>
    </row>
    <row r="1198" spans="1:9" ht="45">
      <c r="A1198" s="6" t="s">
        <v>3866</v>
      </c>
      <c r="B1198" s="7" t="s">
        <v>364</v>
      </c>
      <c r="C1198" s="6" t="s">
        <v>3475</v>
      </c>
      <c r="D1198" s="8" t="s">
        <v>3867</v>
      </c>
      <c r="E1198" s="6" t="s">
        <v>531</v>
      </c>
      <c r="F1198" s="7" t="s">
        <v>367</v>
      </c>
      <c r="G1198" s="7" t="s">
        <v>217</v>
      </c>
      <c r="H1198" s="4"/>
      <c r="I1198" s="9" t="s">
        <v>3868</v>
      </c>
    </row>
    <row r="1199" spans="1:9" ht="45">
      <c r="A1199" s="6" t="s">
        <v>3869</v>
      </c>
      <c r="B1199" s="7" t="s">
        <v>364</v>
      </c>
      <c r="C1199" s="6" t="s">
        <v>3475</v>
      </c>
      <c r="D1199" s="8" t="s">
        <v>3870</v>
      </c>
      <c r="E1199" s="6" t="s">
        <v>531</v>
      </c>
      <c r="F1199" s="7" t="s">
        <v>367</v>
      </c>
      <c r="G1199" s="7" t="s">
        <v>217</v>
      </c>
      <c r="H1199" s="4"/>
      <c r="I1199" s="9" t="s">
        <v>3871</v>
      </c>
    </row>
    <row r="1200" spans="1:9" ht="45">
      <c r="A1200" s="6" t="s">
        <v>3872</v>
      </c>
      <c r="B1200" s="7" t="s">
        <v>364</v>
      </c>
      <c r="C1200" s="6" t="s">
        <v>3475</v>
      </c>
      <c r="D1200" s="8" t="s">
        <v>3873</v>
      </c>
      <c r="E1200" s="6" t="s">
        <v>221</v>
      </c>
      <c r="F1200" s="7" t="s">
        <v>367</v>
      </c>
      <c r="G1200" s="7" t="s">
        <v>217</v>
      </c>
      <c r="H1200" s="4"/>
      <c r="I1200" s="9" t="s">
        <v>3874</v>
      </c>
    </row>
    <row r="1201" spans="1:9" ht="45">
      <c r="A1201" s="6" t="s">
        <v>3875</v>
      </c>
      <c r="B1201" s="7" t="s">
        <v>364</v>
      </c>
      <c r="C1201" s="6" t="s">
        <v>3475</v>
      </c>
      <c r="D1201" s="8" t="s">
        <v>3876</v>
      </c>
      <c r="E1201" s="6" t="s">
        <v>378</v>
      </c>
      <c r="F1201" s="7" t="s">
        <v>367</v>
      </c>
      <c r="G1201" s="7" t="s">
        <v>217</v>
      </c>
      <c r="H1201" s="4"/>
      <c r="I1201" s="9" t="s">
        <v>3877</v>
      </c>
    </row>
    <row r="1202" spans="1:9" ht="45">
      <c r="A1202" s="6" t="s">
        <v>3878</v>
      </c>
      <c r="B1202" s="7" t="s">
        <v>364</v>
      </c>
      <c r="C1202" s="6" t="s">
        <v>3475</v>
      </c>
      <c r="D1202" s="8" t="s">
        <v>3879</v>
      </c>
      <c r="E1202" s="6" t="s">
        <v>229</v>
      </c>
      <c r="F1202" s="7" t="s">
        <v>367</v>
      </c>
      <c r="G1202" s="7" t="s">
        <v>217</v>
      </c>
      <c r="H1202" s="4"/>
      <c r="I1202" s="9" t="s">
        <v>3880</v>
      </c>
    </row>
    <row r="1203" spans="1:9" ht="45">
      <c r="A1203" s="6" t="s">
        <v>3881</v>
      </c>
      <c r="B1203" s="7" t="s">
        <v>364</v>
      </c>
      <c r="C1203" s="6" t="s">
        <v>3475</v>
      </c>
      <c r="D1203" s="8" t="s">
        <v>3882</v>
      </c>
      <c r="E1203" s="6" t="s">
        <v>535</v>
      </c>
      <c r="F1203" s="7" t="s">
        <v>367</v>
      </c>
      <c r="G1203" s="7" t="s">
        <v>217</v>
      </c>
      <c r="H1203" s="4"/>
      <c r="I1203" s="9" t="s">
        <v>3883</v>
      </c>
    </row>
    <row r="1204" spans="1:9" ht="60">
      <c r="A1204" s="6" t="s">
        <v>3884</v>
      </c>
      <c r="B1204" s="7" t="s">
        <v>364</v>
      </c>
      <c r="C1204" s="6" t="s">
        <v>3475</v>
      </c>
      <c r="D1204" s="8" t="s">
        <v>3885</v>
      </c>
      <c r="E1204" s="6" t="s">
        <v>531</v>
      </c>
      <c r="F1204" s="7" t="s">
        <v>367</v>
      </c>
      <c r="G1204" s="7" t="s">
        <v>217</v>
      </c>
      <c r="H1204" s="4"/>
      <c r="I1204" s="9" t="s">
        <v>3886</v>
      </c>
    </row>
    <row r="1205" spans="1:9" ht="45">
      <c r="A1205" s="6" t="s">
        <v>3887</v>
      </c>
      <c r="B1205" s="7" t="s">
        <v>364</v>
      </c>
      <c r="C1205" s="6" t="s">
        <v>3475</v>
      </c>
      <c r="D1205" s="8" t="s">
        <v>3888</v>
      </c>
      <c r="E1205" s="6" t="s">
        <v>221</v>
      </c>
      <c r="F1205" s="7" t="s">
        <v>367</v>
      </c>
      <c r="G1205" s="7" t="s">
        <v>374</v>
      </c>
      <c r="H1205" s="4"/>
      <c r="I1205" s="9" t="s">
        <v>3889</v>
      </c>
    </row>
    <row r="1206" spans="1:9" ht="30">
      <c r="A1206" s="6" t="s">
        <v>3890</v>
      </c>
      <c r="B1206" s="7" t="s">
        <v>364</v>
      </c>
      <c r="C1206" s="6" t="s">
        <v>3475</v>
      </c>
      <c r="D1206" s="8" t="s">
        <v>3891</v>
      </c>
      <c r="E1206" s="6" t="s">
        <v>221</v>
      </c>
      <c r="F1206" s="7" t="s">
        <v>367</v>
      </c>
      <c r="G1206" s="7" t="s">
        <v>217</v>
      </c>
      <c r="H1206" s="4"/>
      <c r="I1206" s="9" t="s">
        <v>3892</v>
      </c>
    </row>
    <row r="1207" spans="1:9" ht="30">
      <c r="A1207" s="6" t="s">
        <v>3893</v>
      </c>
      <c r="B1207" s="7" t="s">
        <v>364</v>
      </c>
      <c r="C1207" s="6" t="s">
        <v>3475</v>
      </c>
      <c r="D1207" s="8" t="s">
        <v>3894</v>
      </c>
      <c r="E1207" s="6" t="s">
        <v>229</v>
      </c>
      <c r="F1207" s="7" t="s">
        <v>367</v>
      </c>
      <c r="G1207" s="7" t="s">
        <v>217</v>
      </c>
      <c r="H1207" s="4"/>
      <c r="I1207" s="9" t="s">
        <v>3895</v>
      </c>
    </row>
    <row r="1208" spans="1:9" ht="30">
      <c r="A1208" s="6" t="s">
        <v>3896</v>
      </c>
      <c r="B1208" s="7" t="s">
        <v>364</v>
      </c>
      <c r="C1208" s="6" t="s">
        <v>3475</v>
      </c>
      <c r="D1208" s="8" t="s">
        <v>3897</v>
      </c>
      <c r="E1208" s="6" t="s">
        <v>535</v>
      </c>
      <c r="F1208" s="7" t="s">
        <v>367</v>
      </c>
      <c r="G1208" s="7" t="s">
        <v>217</v>
      </c>
      <c r="H1208" s="4"/>
      <c r="I1208" s="9" t="s">
        <v>3898</v>
      </c>
    </row>
    <row r="1209" spans="1:9" ht="30">
      <c r="A1209" s="6" t="s">
        <v>3899</v>
      </c>
      <c r="B1209" s="7" t="s">
        <v>364</v>
      </c>
      <c r="C1209" s="6" t="s">
        <v>3475</v>
      </c>
      <c r="D1209" s="8" t="s">
        <v>3900</v>
      </c>
      <c r="E1209" s="6" t="s">
        <v>221</v>
      </c>
      <c r="F1209" s="7" t="s">
        <v>367</v>
      </c>
      <c r="G1209" s="7" t="s">
        <v>217</v>
      </c>
      <c r="H1209" s="4"/>
      <c r="I1209" s="9" t="s">
        <v>3901</v>
      </c>
    </row>
    <row r="1210" spans="1:9" ht="30">
      <c r="A1210" s="6" t="s">
        <v>3902</v>
      </c>
      <c r="B1210" s="7" t="s">
        <v>364</v>
      </c>
      <c r="C1210" s="6" t="s">
        <v>3475</v>
      </c>
      <c r="D1210" s="8" t="s">
        <v>3903</v>
      </c>
      <c r="E1210" s="6" t="s">
        <v>229</v>
      </c>
      <c r="F1210" s="7" t="s">
        <v>367</v>
      </c>
      <c r="G1210" s="7" t="s">
        <v>217</v>
      </c>
      <c r="H1210" s="4"/>
      <c r="I1210" s="9" t="s">
        <v>3904</v>
      </c>
    </row>
    <row r="1211" spans="1:9" ht="30">
      <c r="A1211" s="6" t="s">
        <v>3905</v>
      </c>
      <c r="B1211" s="7" t="s">
        <v>364</v>
      </c>
      <c r="C1211" s="6" t="s">
        <v>3475</v>
      </c>
      <c r="D1211" s="8" t="s">
        <v>3906</v>
      </c>
      <c r="E1211" s="6" t="s">
        <v>535</v>
      </c>
      <c r="F1211" s="7" t="s">
        <v>367</v>
      </c>
      <c r="G1211" s="7" t="s">
        <v>217</v>
      </c>
      <c r="H1211" s="4"/>
      <c r="I1211" s="9" t="s">
        <v>3907</v>
      </c>
    </row>
    <row r="1212" spans="1:9" ht="30">
      <c r="A1212" s="6" t="s">
        <v>3908</v>
      </c>
      <c r="B1212" s="7" t="s">
        <v>364</v>
      </c>
      <c r="C1212" s="6" t="s">
        <v>3475</v>
      </c>
      <c r="D1212" s="8" t="s">
        <v>3909</v>
      </c>
      <c r="E1212" s="6" t="s">
        <v>221</v>
      </c>
      <c r="F1212" s="7" t="s">
        <v>367</v>
      </c>
      <c r="G1212" s="7" t="s">
        <v>217</v>
      </c>
      <c r="H1212" s="4"/>
      <c r="I1212" s="9" t="s">
        <v>3910</v>
      </c>
    </row>
    <row r="1213" spans="1:9" ht="30">
      <c r="A1213" s="6" t="s">
        <v>3911</v>
      </c>
      <c r="B1213" s="7" t="s">
        <v>364</v>
      </c>
      <c r="C1213" s="6" t="s">
        <v>3475</v>
      </c>
      <c r="D1213" s="8" t="s">
        <v>3912</v>
      </c>
      <c r="E1213" s="6" t="s">
        <v>229</v>
      </c>
      <c r="F1213" s="7" t="s">
        <v>367</v>
      </c>
      <c r="G1213" s="7" t="s">
        <v>217</v>
      </c>
      <c r="H1213" s="4"/>
      <c r="I1213" s="9" t="s">
        <v>3913</v>
      </c>
    </row>
    <row r="1214" spans="1:9" ht="30">
      <c r="A1214" s="6" t="s">
        <v>3914</v>
      </c>
      <c r="B1214" s="7" t="s">
        <v>364</v>
      </c>
      <c r="C1214" s="6" t="s">
        <v>3475</v>
      </c>
      <c r="D1214" s="8" t="s">
        <v>3915</v>
      </c>
      <c r="E1214" s="6" t="s">
        <v>535</v>
      </c>
      <c r="F1214" s="7" t="s">
        <v>367</v>
      </c>
      <c r="G1214" s="7" t="s">
        <v>217</v>
      </c>
      <c r="H1214" s="4"/>
      <c r="I1214" s="9" t="s">
        <v>3916</v>
      </c>
    </row>
    <row r="1215" spans="1:9" ht="45">
      <c r="A1215" s="6" t="s">
        <v>3917</v>
      </c>
      <c r="B1215" s="7" t="s">
        <v>364</v>
      </c>
      <c r="C1215" s="6" t="s">
        <v>3475</v>
      </c>
      <c r="D1215" s="8" t="s">
        <v>3918</v>
      </c>
      <c r="E1215" s="6" t="s">
        <v>531</v>
      </c>
      <c r="F1215" s="7" t="s">
        <v>367</v>
      </c>
      <c r="G1215" s="7" t="s">
        <v>217</v>
      </c>
      <c r="H1215" s="4"/>
      <c r="I1215" s="9" t="s">
        <v>3919</v>
      </c>
    </row>
    <row r="1216" spans="1:9" ht="45">
      <c r="A1216" s="6" t="s">
        <v>3920</v>
      </c>
      <c r="B1216" s="7" t="s">
        <v>364</v>
      </c>
      <c r="C1216" s="6" t="s">
        <v>3475</v>
      </c>
      <c r="D1216" s="8" t="s">
        <v>3921</v>
      </c>
      <c r="E1216" s="6" t="s">
        <v>221</v>
      </c>
      <c r="F1216" s="7" t="s">
        <v>367</v>
      </c>
      <c r="G1216" s="7" t="s">
        <v>217</v>
      </c>
      <c r="H1216" s="4"/>
      <c r="I1216" s="9" t="s">
        <v>3922</v>
      </c>
    </row>
    <row r="1217" spans="1:9" ht="45">
      <c r="A1217" s="6" t="s">
        <v>3923</v>
      </c>
      <c r="B1217" s="7" t="s">
        <v>364</v>
      </c>
      <c r="C1217" s="6" t="s">
        <v>3475</v>
      </c>
      <c r="D1217" s="8" t="s">
        <v>3924</v>
      </c>
      <c r="E1217" s="6" t="s">
        <v>535</v>
      </c>
      <c r="F1217" s="7" t="s">
        <v>367</v>
      </c>
      <c r="G1217" s="7" t="s">
        <v>217</v>
      </c>
      <c r="H1217" s="4"/>
      <c r="I1217" s="9" t="s">
        <v>3925</v>
      </c>
    </row>
    <row r="1218" spans="1:9" ht="60">
      <c r="A1218" s="6" t="s">
        <v>3926</v>
      </c>
      <c r="B1218" s="7" t="s">
        <v>364</v>
      </c>
      <c r="C1218" s="6" t="s">
        <v>3475</v>
      </c>
      <c r="D1218" s="8" t="s">
        <v>3927</v>
      </c>
      <c r="E1218" s="6" t="s">
        <v>531</v>
      </c>
      <c r="F1218" s="7" t="s">
        <v>367</v>
      </c>
      <c r="G1218" s="7" t="s">
        <v>217</v>
      </c>
      <c r="H1218" s="4"/>
      <c r="I1218" s="9" t="s">
        <v>3928</v>
      </c>
    </row>
    <row r="1219" spans="1:9" ht="30">
      <c r="A1219" s="6" t="s">
        <v>3929</v>
      </c>
      <c r="B1219" s="7" t="s">
        <v>364</v>
      </c>
      <c r="C1219" s="6" t="s">
        <v>3475</v>
      </c>
      <c r="D1219" s="8" t="s">
        <v>3930</v>
      </c>
      <c r="E1219" s="6" t="s">
        <v>221</v>
      </c>
      <c r="F1219" s="7" t="s">
        <v>367</v>
      </c>
      <c r="G1219" s="7" t="s">
        <v>217</v>
      </c>
      <c r="H1219" s="4"/>
      <c r="I1219" s="9" t="s">
        <v>3931</v>
      </c>
    </row>
    <row r="1220" spans="1:9" ht="30">
      <c r="A1220" s="6" t="s">
        <v>3932</v>
      </c>
      <c r="B1220" s="7" t="s">
        <v>364</v>
      </c>
      <c r="C1220" s="6" t="s">
        <v>3475</v>
      </c>
      <c r="D1220" s="8" t="s">
        <v>3933</v>
      </c>
      <c r="E1220" s="6" t="s">
        <v>229</v>
      </c>
      <c r="F1220" s="7" t="s">
        <v>367</v>
      </c>
      <c r="G1220" s="7" t="s">
        <v>217</v>
      </c>
      <c r="H1220" s="4"/>
      <c r="I1220" s="9" t="s">
        <v>3934</v>
      </c>
    </row>
    <row r="1221" spans="1:9" ht="30">
      <c r="A1221" s="6" t="s">
        <v>3935</v>
      </c>
      <c r="B1221" s="7" t="s">
        <v>364</v>
      </c>
      <c r="C1221" s="6" t="s">
        <v>3475</v>
      </c>
      <c r="D1221" s="8" t="s">
        <v>3936</v>
      </c>
      <c r="E1221" s="6" t="s">
        <v>535</v>
      </c>
      <c r="F1221" s="7" t="s">
        <v>367</v>
      </c>
      <c r="G1221" s="7" t="s">
        <v>217</v>
      </c>
      <c r="H1221" s="4"/>
      <c r="I1221" s="9" t="s">
        <v>3937</v>
      </c>
    </row>
    <row r="1222" spans="1:9" ht="45">
      <c r="A1222" s="6" t="s">
        <v>3938</v>
      </c>
      <c r="B1222" s="7" t="s">
        <v>364</v>
      </c>
      <c r="C1222" s="6" t="s">
        <v>3475</v>
      </c>
      <c r="D1222" s="8" t="s">
        <v>3939</v>
      </c>
      <c r="E1222" s="6" t="s">
        <v>221</v>
      </c>
      <c r="F1222" s="7" t="s">
        <v>498</v>
      </c>
      <c r="G1222" s="7" t="s">
        <v>379</v>
      </c>
      <c r="H1222" s="4"/>
      <c r="I1222" s="9" t="s">
        <v>3940</v>
      </c>
    </row>
    <row r="1223" spans="1:9" ht="45">
      <c r="A1223" s="6" t="s">
        <v>3941</v>
      </c>
      <c r="B1223" s="7" t="s">
        <v>364</v>
      </c>
      <c r="C1223" s="6" t="s">
        <v>3475</v>
      </c>
      <c r="D1223" s="8" t="s">
        <v>3939</v>
      </c>
      <c r="E1223" s="6" t="s">
        <v>221</v>
      </c>
      <c r="F1223" s="7" t="s">
        <v>498</v>
      </c>
      <c r="G1223" s="7" t="s">
        <v>379</v>
      </c>
      <c r="H1223" s="4"/>
      <c r="I1223" s="9" t="s">
        <v>3940</v>
      </c>
    </row>
    <row r="1224" spans="1:9" ht="45">
      <c r="A1224" s="6" t="s">
        <v>3942</v>
      </c>
      <c r="B1224" s="7" t="s">
        <v>364</v>
      </c>
      <c r="C1224" s="6" t="s">
        <v>3475</v>
      </c>
      <c r="D1224" s="8" t="s">
        <v>3943</v>
      </c>
      <c r="E1224" s="6" t="s">
        <v>221</v>
      </c>
      <c r="F1224" s="7" t="s">
        <v>498</v>
      </c>
      <c r="G1224" s="7" t="s">
        <v>379</v>
      </c>
      <c r="H1224" s="4"/>
      <c r="I1224" s="9" t="s">
        <v>3944</v>
      </c>
    </row>
    <row r="1225" spans="1:9" ht="45">
      <c r="A1225" s="6" t="s">
        <v>3945</v>
      </c>
      <c r="B1225" s="7" t="s">
        <v>364</v>
      </c>
      <c r="C1225" s="6" t="s">
        <v>3475</v>
      </c>
      <c r="D1225" s="8" t="s">
        <v>3946</v>
      </c>
      <c r="E1225" s="6" t="s">
        <v>378</v>
      </c>
      <c r="F1225" s="7" t="s">
        <v>498</v>
      </c>
      <c r="G1225" s="7" t="s">
        <v>374</v>
      </c>
      <c r="H1225" s="4"/>
      <c r="I1225" s="9" t="s">
        <v>3947</v>
      </c>
    </row>
    <row r="1226" spans="1:9" ht="45">
      <c r="A1226" s="6" t="s">
        <v>3948</v>
      </c>
      <c r="B1226" s="7" t="s">
        <v>364</v>
      </c>
      <c r="C1226" s="6" t="s">
        <v>3475</v>
      </c>
      <c r="D1226" s="8" t="s">
        <v>3949</v>
      </c>
      <c r="E1226" s="6" t="s">
        <v>576</v>
      </c>
      <c r="F1226" s="7" t="s">
        <v>498</v>
      </c>
      <c r="G1226" s="7" t="s">
        <v>374</v>
      </c>
      <c r="H1226" s="4"/>
      <c r="I1226" s="9" t="s">
        <v>3950</v>
      </c>
    </row>
    <row r="1227" spans="1:9" ht="30">
      <c r="A1227" s="6" t="s">
        <v>3951</v>
      </c>
      <c r="B1227" s="7" t="s">
        <v>364</v>
      </c>
      <c r="C1227" s="6" t="s">
        <v>3475</v>
      </c>
      <c r="D1227" s="8" t="s">
        <v>3952</v>
      </c>
      <c r="E1227" s="6" t="s">
        <v>221</v>
      </c>
      <c r="F1227" s="7" t="s">
        <v>498</v>
      </c>
      <c r="G1227" s="7" t="s">
        <v>217</v>
      </c>
      <c r="H1227" s="4"/>
      <c r="I1227" s="9" t="s">
        <v>3953</v>
      </c>
    </row>
    <row r="1228" spans="1:9" ht="30">
      <c r="A1228" s="6" t="s">
        <v>3954</v>
      </c>
      <c r="B1228" s="7" t="s">
        <v>364</v>
      </c>
      <c r="C1228" s="6" t="s">
        <v>3475</v>
      </c>
      <c r="D1228" s="8" t="s">
        <v>3955</v>
      </c>
      <c r="E1228" s="6" t="s">
        <v>215</v>
      </c>
      <c r="F1228" s="7" t="s">
        <v>498</v>
      </c>
      <c r="G1228" s="7" t="s">
        <v>217</v>
      </c>
      <c r="H1228" s="4"/>
      <c r="I1228" s="9" t="s">
        <v>3956</v>
      </c>
    </row>
    <row r="1229" spans="1:9" ht="30">
      <c r="A1229" s="6" t="s">
        <v>3957</v>
      </c>
      <c r="B1229" s="7" t="s">
        <v>364</v>
      </c>
      <c r="C1229" s="6" t="s">
        <v>3475</v>
      </c>
      <c r="D1229" s="8" t="s">
        <v>3958</v>
      </c>
      <c r="E1229" s="6" t="s">
        <v>756</v>
      </c>
      <c r="F1229" s="7" t="s">
        <v>498</v>
      </c>
      <c r="G1229" s="7" t="s">
        <v>217</v>
      </c>
      <c r="H1229" s="4"/>
      <c r="I1229" s="9" t="s">
        <v>3959</v>
      </c>
    </row>
    <row r="1230" spans="1:9" ht="30">
      <c r="A1230" s="6" t="s">
        <v>3960</v>
      </c>
      <c r="B1230" s="7" t="s">
        <v>364</v>
      </c>
      <c r="C1230" s="6" t="s">
        <v>3475</v>
      </c>
      <c r="D1230" s="8" t="s">
        <v>3961</v>
      </c>
      <c r="E1230" s="6" t="s">
        <v>221</v>
      </c>
      <c r="F1230" s="7" t="s">
        <v>498</v>
      </c>
      <c r="G1230" s="7" t="s">
        <v>217</v>
      </c>
      <c r="H1230" s="4"/>
      <c r="I1230" s="9" t="s">
        <v>3962</v>
      </c>
    </row>
    <row r="1231" spans="1:9" ht="30">
      <c r="A1231" s="6" t="s">
        <v>3963</v>
      </c>
      <c r="B1231" s="7" t="s">
        <v>364</v>
      </c>
      <c r="C1231" s="6" t="s">
        <v>3475</v>
      </c>
      <c r="D1231" s="8" t="s">
        <v>3964</v>
      </c>
      <c r="E1231" s="6" t="s">
        <v>215</v>
      </c>
      <c r="F1231" s="7" t="s">
        <v>498</v>
      </c>
      <c r="G1231" s="7" t="s">
        <v>217</v>
      </c>
      <c r="H1231" s="4"/>
      <c r="I1231" s="9" t="s">
        <v>3965</v>
      </c>
    </row>
    <row r="1232" spans="1:9" ht="45">
      <c r="A1232" s="6" t="s">
        <v>3966</v>
      </c>
      <c r="B1232" s="7" t="s">
        <v>364</v>
      </c>
      <c r="C1232" s="6" t="s">
        <v>3475</v>
      </c>
      <c r="D1232" s="8" t="s">
        <v>3967</v>
      </c>
      <c r="E1232" s="6" t="s">
        <v>502</v>
      </c>
      <c r="F1232" s="7" t="s">
        <v>498</v>
      </c>
      <c r="G1232" s="7" t="s">
        <v>217</v>
      </c>
      <c r="H1232" s="4"/>
      <c r="I1232" s="9" t="s">
        <v>3968</v>
      </c>
    </row>
    <row r="1233" spans="1:9" ht="30">
      <c r="A1233" s="6" t="s">
        <v>3969</v>
      </c>
      <c r="B1233" s="7" t="s">
        <v>364</v>
      </c>
      <c r="C1233" s="6" t="s">
        <v>3475</v>
      </c>
      <c r="D1233" s="8" t="s">
        <v>3970</v>
      </c>
      <c r="E1233" s="6" t="s">
        <v>229</v>
      </c>
      <c r="F1233" s="7" t="s">
        <v>498</v>
      </c>
      <c r="G1233" s="7" t="s">
        <v>217</v>
      </c>
      <c r="H1233" s="4"/>
      <c r="I1233" s="9" t="s">
        <v>3971</v>
      </c>
    </row>
    <row r="1234" spans="1:9" ht="30">
      <c r="A1234" s="6" t="s">
        <v>3972</v>
      </c>
      <c r="B1234" s="7" t="s">
        <v>364</v>
      </c>
      <c r="C1234" s="6" t="s">
        <v>3475</v>
      </c>
      <c r="D1234" s="8" t="s">
        <v>3973</v>
      </c>
      <c r="E1234" s="6" t="s">
        <v>756</v>
      </c>
      <c r="F1234" s="7" t="s">
        <v>498</v>
      </c>
      <c r="G1234" s="7" t="s">
        <v>217</v>
      </c>
      <c r="H1234" s="4"/>
      <c r="I1234" s="9" t="s">
        <v>3974</v>
      </c>
    </row>
    <row r="1235" spans="1:9" ht="30">
      <c r="A1235" s="6" t="s">
        <v>3975</v>
      </c>
      <c r="B1235" s="7" t="s">
        <v>364</v>
      </c>
      <c r="C1235" s="6" t="s">
        <v>3475</v>
      </c>
      <c r="D1235" s="8" t="s">
        <v>3976</v>
      </c>
      <c r="E1235" s="6" t="s">
        <v>756</v>
      </c>
      <c r="F1235" s="7" t="s">
        <v>498</v>
      </c>
      <c r="G1235" s="7" t="s">
        <v>217</v>
      </c>
      <c r="H1235" s="4"/>
      <c r="I1235" s="9" t="s">
        <v>3977</v>
      </c>
    </row>
    <row r="1236" spans="1:9" ht="45">
      <c r="A1236" s="6" t="s">
        <v>3978</v>
      </c>
      <c r="B1236" s="7" t="s">
        <v>364</v>
      </c>
      <c r="C1236" s="6" t="s">
        <v>3475</v>
      </c>
      <c r="D1236" s="8" t="s">
        <v>3979</v>
      </c>
      <c r="E1236" s="6" t="s">
        <v>221</v>
      </c>
      <c r="F1236" s="7" t="s">
        <v>498</v>
      </c>
      <c r="G1236" s="7" t="s">
        <v>217</v>
      </c>
      <c r="H1236" s="4"/>
      <c r="I1236" s="9" t="s">
        <v>3980</v>
      </c>
    </row>
    <row r="1237" spans="1:9" ht="60">
      <c r="A1237" s="6" t="s">
        <v>3981</v>
      </c>
      <c r="B1237" s="7" t="s">
        <v>364</v>
      </c>
      <c r="C1237" s="6" t="s">
        <v>3475</v>
      </c>
      <c r="D1237" s="8" t="s">
        <v>3982</v>
      </c>
      <c r="E1237" s="6" t="s">
        <v>373</v>
      </c>
      <c r="F1237" s="7" t="s">
        <v>498</v>
      </c>
      <c r="G1237" s="7" t="s">
        <v>374</v>
      </c>
      <c r="H1237" s="4"/>
      <c r="I1237" s="9" t="s">
        <v>3983</v>
      </c>
    </row>
    <row r="1238" spans="1:9" ht="30">
      <c r="A1238" s="6" t="s">
        <v>3984</v>
      </c>
      <c r="B1238" s="7" t="s">
        <v>364</v>
      </c>
      <c r="C1238" s="6" t="s">
        <v>3475</v>
      </c>
      <c r="D1238" s="8" t="s">
        <v>3985</v>
      </c>
      <c r="E1238" s="6" t="s">
        <v>221</v>
      </c>
      <c r="F1238" s="7" t="s">
        <v>498</v>
      </c>
      <c r="G1238" s="7" t="s">
        <v>217</v>
      </c>
      <c r="H1238" s="4"/>
      <c r="I1238" s="9" t="s">
        <v>3986</v>
      </c>
    </row>
    <row r="1239" spans="1:9" ht="30">
      <c r="A1239" s="6" t="s">
        <v>3987</v>
      </c>
      <c r="B1239" s="7" t="s">
        <v>364</v>
      </c>
      <c r="C1239" s="6" t="s">
        <v>3475</v>
      </c>
      <c r="D1239" s="8" t="s">
        <v>3988</v>
      </c>
      <c r="E1239" s="6" t="s">
        <v>215</v>
      </c>
      <c r="F1239" s="7" t="s">
        <v>498</v>
      </c>
      <c r="G1239" s="7" t="s">
        <v>217</v>
      </c>
      <c r="H1239" s="4"/>
      <c r="I1239" s="9" t="s">
        <v>3989</v>
      </c>
    </row>
    <row r="1240" spans="1:9" ht="30">
      <c r="A1240" s="6" t="s">
        <v>3990</v>
      </c>
      <c r="B1240" s="7" t="s">
        <v>364</v>
      </c>
      <c r="C1240" s="6" t="s">
        <v>3475</v>
      </c>
      <c r="D1240" s="8" t="s">
        <v>3991</v>
      </c>
      <c r="E1240" s="6" t="s">
        <v>756</v>
      </c>
      <c r="F1240" s="7" t="s">
        <v>498</v>
      </c>
      <c r="G1240" s="7" t="s">
        <v>217</v>
      </c>
      <c r="H1240" s="4"/>
      <c r="I1240" s="9" t="s">
        <v>3992</v>
      </c>
    </row>
    <row r="1241" spans="1:9" ht="45">
      <c r="A1241" s="6" t="s">
        <v>3993</v>
      </c>
      <c r="B1241" s="7" t="s">
        <v>364</v>
      </c>
      <c r="C1241" s="6" t="s">
        <v>3475</v>
      </c>
      <c r="D1241" s="8" t="s">
        <v>3994</v>
      </c>
      <c r="E1241" s="6" t="s">
        <v>1022</v>
      </c>
      <c r="F1241" s="7" t="s">
        <v>498</v>
      </c>
      <c r="G1241" s="7" t="s">
        <v>379</v>
      </c>
      <c r="H1241" s="4"/>
      <c r="I1241" s="9" t="s">
        <v>3995</v>
      </c>
    </row>
    <row r="1242" spans="1:9" ht="45">
      <c r="A1242" s="6" t="s">
        <v>3996</v>
      </c>
      <c r="B1242" s="7" t="s">
        <v>364</v>
      </c>
      <c r="C1242" s="6" t="s">
        <v>3475</v>
      </c>
      <c r="D1242" s="8" t="s">
        <v>3997</v>
      </c>
      <c r="E1242" s="6" t="s">
        <v>2556</v>
      </c>
      <c r="F1242" s="7" t="s">
        <v>498</v>
      </c>
      <c r="G1242" s="7" t="s">
        <v>379</v>
      </c>
      <c r="H1242" s="4"/>
      <c r="I1242" s="9" t="s">
        <v>3998</v>
      </c>
    </row>
    <row r="1243" spans="1:9" ht="45">
      <c r="A1243" s="6" t="s">
        <v>3999</v>
      </c>
      <c r="B1243" s="7" t="s">
        <v>364</v>
      </c>
      <c r="C1243" s="6" t="s">
        <v>3475</v>
      </c>
      <c r="D1243" s="8" t="s">
        <v>4000</v>
      </c>
      <c r="E1243" s="6" t="s">
        <v>221</v>
      </c>
      <c r="F1243" s="7" t="s">
        <v>498</v>
      </c>
      <c r="G1243" s="7" t="s">
        <v>217</v>
      </c>
      <c r="H1243" s="4"/>
      <c r="I1243" s="9" t="s">
        <v>4001</v>
      </c>
    </row>
    <row r="1244" spans="1:9" ht="30">
      <c r="A1244" s="6" t="s">
        <v>4002</v>
      </c>
      <c r="B1244" s="7" t="s">
        <v>212</v>
      </c>
      <c r="C1244" s="6" t="s">
        <v>4003</v>
      </c>
      <c r="D1244" s="8" t="s">
        <v>4004</v>
      </c>
      <c r="E1244" s="6" t="s">
        <v>373</v>
      </c>
      <c r="F1244" s="7" t="s">
        <v>367</v>
      </c>
      <c r="G1244" s="7" t="s">
        <v>217</v>
      </c>
      <c r="H1244" s="4"/>
      <c r="I1244" s="9" t="s">
        <v>4005</v>
      </c>
    </row>
    <row r="1245" spans="1:9" ht="30">
      <c r="A1245" s="6" t="s">
        <v>4006</v>
      </c>
      <c r="B1245" s="7" t="s">
        <v>212</v>
      </c>
      <c r="C1245" s="6" t="s">
        <v>4003</v>
      </c>
      <c r="D1245" s="8" t="s">
        <v>4007</v>
      </c>
      <c r="E1245" s="6" t="s">
        <v>221</v>
      </c>
      <c r="F1245" s="7" t="s">
        <v>367</v>
      </c>
      <c r="G1245" s="7" t="s">
        <v>217</v>
      </c>
      <c r="H1245" s="4"/>
      <c r="I1245" s="9" t="s">
        <v>4008</v>
      </c>
    </row>
    <row r="1246" spans="1:9" ht="30">
      <c r="A1246" s="6" t="s">
        <v>4009</v>
      </c>
      <c r="B1246" s="7" t="s">
        <v>212</v>
      </c>
      <c r="C1246" s="6" t="s">
        <v>4003</v>
      </c>
      <c r="D1246" s="8" t="s">
        <v>4010</v>
      </c>
      <c r="E1246" s="6" t="s">
        <v>535</v>
      </c>
      <c r="F1246" s="7" t="s">
        <v>367</v>
      </c>
      <c r="G1246" s="7" t="s">
        <v>217</v>
      </c>
      <c r="H1246" s="4"/>
      <c r="I1246" s="9" t="s">
        <v>4011</v>
      </c>
    </row>
    <row r="1247" spans="1:9" ht="30">
      <c r="A1247" s="6" t="s">
        <v>4012</v>
      </c>
      <c r="B1247" s="7" t="s">
        <v>212</v>
      </c>
      <c r="C1247" s="6" t="s">
        <v>4003</v>
      </c>
      <c r="D1247" s="8" t="s">
        <v>4013</v>
      </c>
      <c r="E1247" s="6" t="s">
        <v>4014</v>
      </c>
      <c r="F1247" s="7" t="s">
        <v>216</v>
      </c>
      <c r="G1247" s="7" t="s">
        <v>379</v>
      </c>
      <c r="H1247" s="4"/>
      <c r="I1247" s="9" t="s">
        <v>4015</v>
      </c>
    </row>
    <row r="1248" spans="1:9" ht="45">
      <c r="A1248" s="6" t="s">
        <v>4016</v>
      </c>
      <c r="B1248" s="7" t="s">
        <v>212</v>
      </c>
      <c r="C1248" s="6" t="s">
        <v>4003</v>
      </c>
      <c r="D1248" s="8" t="s">
        <v>4017</v>
      </c>
      <c r="E1248" s="6" t="s">
        <v>215</v>
      </c>
      <c r="F1248" s="7" t="s">
        <v>367</v>
      </c>
      <c r="G1248" s="7" t="s">
        <v>374</v>
      </c>
      <c r="H1248" s="4"/>
      <c r="I1248" s="9" t="s">
        <v>4018</v>
      </c>
    </row>
    <row r="1249" spans="1:9" ht="30">
      <c r="A1249" s="6" t="s">
        <v>4019</v>
      </c>
      <c r="B1249" s="7" t="s">
        <v>212</v>
      </c>
      <c r="C1249" s="6" t="s">
        <v>4003</v>
      </c>
      <c r="D1249" s="8" t="s">
        <v>4020</v>
      </c>
      <c r="E1249" s="6" t="s">
        <v>373</v>
      </c>
      <c r="F1249" s="7" t="s">
        <v>367</v>
      </c>
      <c r="G1249" s="7" t="s">
        <v>217</v>
      </c>
      <c r="H1249" s="4"/>
      <c r="I1249" s="9" t="s">
        <v>4021</v>
      </c>
    </row>
    <row r="1250" spans="1:9" ht="30">
      <c r="A1250" s="6" t="s">
        <v>4022</v>
      </c>
      <c r="B1250" s="7" t="s">
        <v>212</v>
      </c>
      <c r="C1250" s="6" t="s">
        <v>4003</v>
      </c>
      <c r="D1250" s="8" t="s">
        <v>4023</v>
      </c>
      <c r="E1250" s="6" t="s">
        <v>221</v>
      </c>
      <c r="F1250" s="7" t="s">
        <v>367</v>
      </c>
      <c r="G1250" s="7" t="s">
        <v>217</v>
      </c>
      <c r="H1250" s="4"/>
      <c r="I1250" s="9" t="s">
        <v>4024</v>
      </c>
    </row>
    <row r="1251" spans="1:9" ht="30">
      <c r="A1251" s="6" t="s">
        <v>4025</v>
      </c>
      <c r="B1251" s="7" t="s">
        <v>212</v>
      </c>
      <c r="C1251" s="6" t="s">
        <v>4003</v>
      </c>
      <c r="D1251" s="8" t="s">
        <v>4026</v>
      </c>
      <c r="E1251" s="6" t="s">
        <v>4027</v>
      </c>
      <c r="F1251" s="7" t="s">
        <v>367</v>
      </c>
      <c r="G1251" s="7" t="s">
        <v>3042</v>
      </c>
      <c r="H1251" s="4"/>
      <c r="I1251" s="9" t="s">
        <v>4028</v>
      </c>
    </row>
    <row r="1252" spans="1:9" ht="30">
      <c r="A1252" s="6" t="s">
        <v>4029</v>
      </c>
      <c r="B1252" s="7" t="s">
        <v>212</v>
      </c>
      <c r="C1252" s="6" t="s">
        <v>4003</v>
      </c>
      <c r="D1252" s="8" t="s">
        <v>4030</v>
      </c>
      <c r="E1252" s="6" t="s">
        <v>535</v>
      </c>
      <c r="F1252" s="7" t="s">
        <v>367</v>
      </c>
      <c r="G1252" s="7" t="s">
        <v>217</v>
      </c>
      <c r="H1252" s="4"/>
      <c r="I1252" s="9" t="s">
        <v>4031</v>
      </c>
    </row>
    <row r="1253" spans="1:9" ht="30">
      <c r="A1253" s="6" t="s">
        <v>4032</v>
      </c>
      <c r="B1253" s="7" t="s">
        <v>212</v>
      </c>
      <c r="C1253" s="6" t="s">
        <v>4003</v>
      </c>
      <c r="D1253" s="8" t="s">
        <v>4033</v>
      </c>
      <c r="E1253" s="6" t="s">
        <v>229</v>
      </c>
      <c r="F1253" s="7" t="s">
        <v>367</v>
      </c>
      <c r="G1253" s="7" t="s">
        <v>374</v>
      </c>
      <c r="H1253" s="4"/>
      <c r="I1253" s="9" t="s">
        <v>4034</v>
      </c>
    </row>
    <row r="1254" spans="1:9" ht="45">
      <c r="A1254" s="6" t="s">
        <v>4035</v>
      </c>
      <c r="B1254" s="7" t="s">
        <v>212</v>
      </c>
      <c r="C1254" s="6" t="s">
        <v>4003</v>
      </c>
      <c r="D1254" s="8" t="s">
        <v>4036</v>
      </c>
      <c r="E1254" s="6" t="s">
        <v>4037</v>
      </c>
      <c r="F1254" s="7" t="s">
        <v>367</v>
      </c>
      <c r="G1254" s="7" t="s">
        <v>374</v>
      </c>
      <c r="H1254" s="4"/>
      <c r="I1254" s="9" t="s">
        <v>4038</v>
      </c>
    </row>
    <row r="1255" spans="1:9" ht="45">
      <c r="A1255" s="6" t="s">
        <v>4039</v>
      </c>
      <c r="B1255" s="7" t="s">
        <v>212</v>
      </c>
      <c r="C1255" s="6" t="s">
        <v>4003</v>
      </c>
      <c r="D1255" s="8" t="s">
        <v>4040</v>
      </c>
      <c r="E1255" s="6" t="s">
        <v>668</v>
      </c>
      <c r="F1255" s="7" t="s">
        <v>367</v>
      </c>
      <c r="G1255" s="7" t="s">
        <v>379</v>
      </c>
      <c r="H1255" s="4"/>
      <c r="I1255" s="9" t="s">
        <v>4041</v>
      </c>
    </row>
    <row r="1256" spans="1:9" ht="45">
      <c r="A1256" s="6" t="s">
        <v>4042</v>
      </c>
      <c r="B1256" s="7" t="s">
        <v>212</v>
      </c>
      <c r="C1256" s="6" t="s">
        <v>4003</v>
      </c>
      <c r="D1256" s="8" t="s">
        <v>4043</v>
      </c>
      <c r="E1256" s="6" t="s">
        <v>215</v>
      </c>
      <c r="F1256" s="7" t="s">
        <v>367</v>
      </c>
      <c r="G1256" s="7" t="s">
        <v>379</v>
      </c>
      <c r="H1256" s="4"/>
      <c r="I1256" s="9" t="s">
        <v>4044</v>
      </c>
    </row>
    <row r="1257" spans="1:9" ht="45">
      <c r="A1257" s="6" t="s">
        <v>4045</v>
      </c>
      <c r="B1257" s="7" t="s">
        <v>212</v>
      </c>
      <c r="C1257" s="6" t="s">
        <v>4003</v>
      </c>
      <c r="D1257" s="8" t="s">
        <v>4046</v>
      </c>
      <c r="E1257" s="6" t="s">
        <v>373</v>
      </c>
      <c r="F1257" s="7" t="s">
        <v>216</v>
      </c>
      <c r="G1257" s="7" t="s">
        <v>217</v>
      </c>
      <c r="H1257" s="4"/>
      <c r="I1257" s="9" t="s">
        <v>4047</v>
      </c>
    </row>
    <row r="1258" spans="1:9" ht="45">
      <c r="A1258" s="6" t="s">
        <v>4048</v>
      </c>
      <c r="B1258" s="7" t="s">
        <v>212</v>
      </c>
      <c r="C1258" s="6" t="s">
        <v>4003</v>
      </c>
      <c r="D1258" s="8" t="s">
        <v>4049</v>
      </c>
      <c r="E1258" s="6" t="s">
        <v>229</v>
      </c>
      <c r="F1258" s="7" t="s">
        <v>216</v>
      </c>
      <c r="G1258" s="7" t="s">
        <v>374</v>
      </c>
      <c r="H1258" s="4"/>
      <c r="I1258" s="9" t="s">
        <v>4050</v>
      </c>
    </row>
    <row r="1259" spans="1:9" ht="45">
      <c r="A1259" s="6" t="s">
        <v>4051</v>
      </c>
      <c r="B1259" s="7" t="s">
        <v>212</v>
      </c>
      <c r="C1259" s="6" t="s">
        <v>4003</v>
      </c>
      <c r="D1259" s="8" t="s">
        <v>4052</v>
      </c>
      <c r="E1259" s="6" t="s">
        <v>4037</v>
      </c>
      <c r="F1259" s="7" t="s">
        <v>216</v>
      </c>
      <c r="G1259" s="7" t="s">
        <v>374</v>
      </c>
      <c r="H1259" s="4"/>
      <c r="I1259" s="9" t="s">
        <v>4053</v>
      </c>
    </row>
    <row r="1260" spans="1:9" ht="45">
      <c r="A1260" s="6" t="s">
        <v>4054</v>
      </c>
      <c r="B1260" s="7" t="s">
        <v>212</v>
      </c>
      <c r="C1260" s="6" t="s">
        <v>4003</v>
      </c>
      <c r="D1260" s="8" t="s">
        <v>4055</v>
      </c>
      <c r="E1260" s="6" t="s">
        <v>221</v>
      </c>
      <c r="F1260" s="7" t="s">
        <v>367</v>
      </c>
      <c r="G1260" s="7" t="s">
        <v>217</v>
      </c>
      <c r="H1260" s="4"/>
      <c r="I1260" s="9" t="s">
        <v>4056</v>
      </c>
    </row>
    <row r="1261" spans="1:9" ht="45">
      <c r="A1261" s="6" t="s">
        <v>4057</v>
      </c>
      <c r="B1261" s="7" t="s">
        <v>212</v>
      </c>
      <c r="C1261" s="6" t="s">
        <v>4003</v>
      </c>
      <c r="D1261" s="8" t="s">
        <v>4058</v>
      </c>
      <c r="E1261" s="6" t="s">
        <v>373</v>
      </c>
      <c r="F1261" s="7" t="s">
        <v>216</v>
      </c>
      <c r="G1261" s="7" t="s">
        <v>217</v>
      </c>
      <c r="H1261" s="4"/>
      <c r="I1261" s="9" t="s">
        <v>4059</v>
      </c>
    </row>
    <row r="1262" spans="1:9" ht="45">
      <c r="A1262" s="6" t="s">
        <v>4060</v>
      </c>
      <c r="B1262" s="7" t="s">
        <v>212</v>
      </c>
      <c r="C1262" s="6" t="s">
        <v>4003</v>
      </c>
      <c r="D1262" s="8" t="s">
        <v>4061</v>
      </c>
      <c r="E1262" s="6" t="s">
        <v>378</v>
      </c>
      <c r="F1262" s="7" t="s">
        <v>216</v>
      </c>
      <c r="G1262" s="7" t="s">
        <v>379</v>
      </c>
      <c r="H1262" s="4"/>
      <c r="I1262" s="9" t="s">
        <v>4062</v>
      </c>
    </row>
    <row r="1263" spans="1:9" ht="45">
      <c r="A1263" s="6" t="s">
        <v>4063</v>
      </c>
      <c r="B1263" s="7" t="s">
        <v>212</v>
      </c>
      <c r="C1263" s="6" t="s">
        <v>4003</v>
      </c>
      <c r="D1263" s="8" t="s">
        <v>4064</v>
      </c>
      <c r="E1263" s="6" t="s">
        <v>668</v>
      </c>
      <c r="F1263" s="7" t="s">
        <v>216</v>
      </c>
      <c r="G1263" s="7" t="s">
        <v>379</v>
      </c>
      <c r="H1263" s="4"/>
      <c r="I1263" s="9" t="s">
        <v>4065</v>
      </c>
    </row>
    <row r="1264" spans="1:9" ht="45">
      <c r="A1264" s="6" t="s">
        <v>4066</v>
      </c>
      <c r="B1264" s="7" t="s">
        <v>212</v>
      </c>
      <c r="C1264" s="6" t="s">
        <v>4003</v>
      </c>
      <c r="D1264" s="8" t="s">
        <v>4067</v>
      </c>
      <c r="E1264" s="6" t="s">
        <v>4027</v>
      </c>
      <c r="F1264" s="7" t="s">
        <v>216</v>
      </c>
      <c r="G1264" s="7" t="s">
        <v>3042</v>
      </c>
      <c r="H1264" s="4"/>
      <c r="I1264" s="9" t="s">
        <v>4068</v>
      </c>
    </row>
    <row r="1265" spans="1:9" ht="60">
      <c r="A1265" s="6" t="s">
        <v>4069</v>
      </c>
      <c r="B1265" s="7" t="s">
        <v>212</v>
      </c>
      <c r="C1265" s="6" t="s">
        <v>4003</v>
      </c>
      <c r="D1265" s="8" t="s">
        <v>4070</v>
      </c>
      <c r="E1265" s="6" t="s">
        <v>215</v>
      </c>
      <c r="F1265" s="7" t="s">
        <v>216</v>
      </c>
      <c r="G1265" s="7" t="s">
        <v>374</v>
      </c>
      <c r="H1265" s="4"/>
      <c r="I1265" s="9" t="s">
        <v>4071</v>
      </c>
    </row>
    <row r="1266" spans="1:9" ht="45">
      <c r="A1266" s="6" t="s">
        <v>4072</v>
      </c>
      <c r="B1266" s="7" t="s">
        <v>212</v>
      </c>
      <c r="C1266" s="6" t="s">
        <v>4003</v>
      </c>
      <c r="D1266" s="8" t="s">
        <v>4073</v>
      </c>
      <c r="E1266" s="6" t="s">
        <v>221</v>
      </c>
      <c r="F1266" s="7" t="s">
        <v>367</v>
      </c>
      <c r="G1266" s="7" t="s">
        <v>217</v>
      </c>
      <c r="H1266" s="4"/>
      <c r="I1266" s="9" t="s">
        <v>4074</v>
      </c>
    </row>
    <row r="1267" spans="1:9" ht="45">
      <c r="A1267" s="6" t="s">
        <v>4075</v>
      </c>
      <c r="B1267" s="7" t="s">
        <v>212</v>
      </c>
      <c r="C1267" s="6" t="s">
        <v>4003</v>
      </c>
      <c r="D1267" s="8" t="s">
        <v>4076</v>
      </c>
      <c r="E1267" s="6" t="s">
        <v>535</v>
      </c>
      <c r="F1267" s="7" t="s">
        <v>216</v>
      </c>
      <c r="G1267" s="7" t="s">
        <v>217</v>
      </c>
      <c r="H1267" s="4"/>
      <c r="I1267" s="9" t="s">
        <v>4077</v>
      </c>
    </row>
    <row r="1268" spans="1:9" ht="45">
      <c r="A1268" s="6" t="s">
        <v>4078</v>
      </c>
      <c r="B1268" s="7" t="s">
        <v>212</v>
      </c>
      <c r="C1268" s="6" t="s">
        <v>4003</v>
      </c>
      <c r="D1268" s="8" t="s">
        <v>4079</v>
      </c>
      <c r="E1268" s="6" t="s">
        <v>229</v>
      </c>
      <c r="F1268" s="7" t="s">
        <v>216</v>
      </c>
      <c r="G1268" s="7" t="s">
        <v>374</v>
      </c>
      <c r="H1268" s="4"/>
      <c r="I1268" s="9" t="s">
        <v>4080</v>
      </c>
    </row>
    <row r="1269" spans="1:9" ht="45">
      <c r="A1269" s="6" t="s">
        <v>4081</v>
      </c>
      <c r="B1269" s="7" t="s">
        <v>212</v>
      </c>
      <c r="C1269" s="6" t="s">
        <v>4003</v>
      </c>
      <c r="D1269" s="8" t="s">
        <v>4082</v>
      </c>
      <c r="E1269" s="6" t="s">
        <v>373</v>
      </c>
      <c r="F1269" s="7" t="s">
        <v>216</v>
      </c>
      <c r="G1269" s="7" t="s">
        <v>217</v>
      </c>
      <c r="H1269" s="4"/>
      <c r="I1269" s="9" t="s">
        <v>4083</v>
      </c>
    </row>
    <row r="1270" spans="1:9" ht="45">
      <c r="A1270" s="6" t="s">
        <v>4084</v>
      </c>
      <c r="B1270" s="7" t="s">
        <v>212</v>
      </c>
      <c r="C1270" s="6" t="s">
        <v>4003</v>
      </c>
      <c r="D1270" s="8" t="s">
        <v>4085</v>
      </c>
      <c r="E1270" s="6" t="s">
        <v>221</v>
      </c>
      <c r="F1270" s="7" t="s">
        <v>367</v>
      </c>
      <c r="G1270" s="7" t="s">
        <v>217</v>
      </c>
      <c r="H1270" s="4"/>
      <c r="I1270" s="9" t="s">
        <v>4086</v>
      </c>
    </row>
    <row r="1271" spans="1:9" ht="45">
      <c r="A1271" s="6" t="s">
        <v>4087</v>
      </c>
      <c r="B1271" s="7" t="s">
        <v>212</v>
      </c>
      <c r="C1271" s="6" t="s">
        <v>4003</v>
      </c>
      <c r="D1271" s="8" t="s">
        <v>4088</v>
      </c>
      <c r="E1271" s="6" t="s">
        <v>535</v>
      </c>
      <c r="F1271" s="7" t="s">
        <v>367</v>
      </c>
      <c r="G1271" s="7" t="s">
        <v>217</v>
      </c>
      <c r="H1271" s="4"/>
      <c r="I1271" s="9" t="s">
        <v>4089</v>
      </c>
    </row>
    <row r="1272" spans="1:9" ht="45">
      <c r="A1272" s="6" t="s">
        <v>4090</v>
      </c>
      <c r="B1272" s="7" t="s">
        <v>212</v>
      </c>
      <c r="C1272" s="6" t="s">
        <v>4003</v>
      </c>
      <c r="D1272" s="8" t="s">
        <v>4091</v>
      </c>
      <c r="E1272" s="6" t="s">
        <v>221</v>
      </c>
      <c r="F1272" s="7" t="s">
        <v>216</v>
      </c>
      <c r="G1272" s="7" t="s">
        <v>217</v>
      </c>
      <c r="H1272" s="4"/>
      <c r="I1272" s="9" t="s">
        <v>4092</v>
      </c>
    </row>
    <row r="1273" spans="1:9" ht="45">
      <c r="A1273" s="6" t="s">
        <v>4093</v>
      </c>
      <c r="B1273" s="7" t="s">
        <v>212</v>
      </c>
      <c r="C1273" s="6" t="s">
        <v>4003</v>
      </c>
      <c r="D1273" s="8" t="s">
        <v>4094</v>
      </c>
      <c r="E1273" s="6" t="s">
        <v>221</v>
      </c>
      <c r="F1273" s="7" t="s">
        <v>498</v>
      </c>
      <c r="G1273" s="7" t="s">
        <v>217</v>
      </c>
      <c r="H1273" s="4"/>
      <c r="I1273" s="9" t="s">
        <v>4095</v>
      </c>
    </row>
    <row r="1274" spans="1:9" ht="45">
      <c r="A1274" s="6" t="s">
        <v>4096</v>
      </c>
      <c r="B1274" s="7" t="s">
        <v>212</v>
      </c>
      <c r="C1274" s="6" t="s">
        <v>4003</v>
      </c>
      <c r="D1274" s="8" t="s">
        <v>4097</v>
      </c>
      <c r="E1274" s="6" t="s">
        <v>215</v>
      </c>
      <c r="F1274" s="7" t="s">
        <v>216</v>
      </c>
      <c r="G1274" s="7" t="s">
        <v>217</v>
      </c>
      <c r="H1274" s="4"/>
      <c r="I1274" s="9" t="s">
        <v>4098</v>
      </c>
    </row>
    <row r="1275" spans="1:9" ht="45">
      <c r="A1275" s="6" t="s">
        <v>4099</v>
      </c>
      <c r="B1275" s="7" t="s">
        <v>212</v>
      </c>
      <c r="C1275" s="6" t="s">
        <v>4003</v>
      </c>
      <c r="D1275" s="8" t="s">
        <v>4100</v>
      </c>
      <c r="E1275" s="6" t="s">
        <v>373</v>
      </c>
      <c r="F1275" s="7" t="s">
        <v>216</v>
      </c>
      <c r="G1275" s="7" t="s">
        <v>217</v>
      </c>
      <c r="H1275" s="4"/>
      <c r="I1275" s="9" t="s">
        <v>4101</v>
      </c>
    </row>
    <row r="1276" spans="1:9" ht="45">
      <c r="A1276" s="6" t="s">
        <v>4102</v>
      </c>
      <c r="B1276" s="7" t="s">
        <v>212</v>
      </c>
      <c r="C1276" s="6" t="s">
        <v>4003</v>
      </c>
      <c r="D1276" s="8" t="s">
        <v>4103</v>
      </c>
      <c r="E1276" s="6" t="s">
        <v>221</v>
      </c>
      <c r="F1276" s="7" t="s">
        <v>367</v>
      </c>
      <c r="G1276" s="7" t="s">
        <v>217</v>
      </c>
      <c r="H1276" s="4"/>
      <c r="I1276" s="9" t="s">
        <v>4104</v>
      </c>
    </row>
    <row r="1277" spans="1:9" ht="45">
      <c r="A1277" s="6" t="s">
        <v>4105</v>
      </c>
      <c r="B1277" s="7" t="s">
        <v>212</v>
      </c>
      <c r="C1277" s="6" t="s">
        <v>4003</v>
      </c>
      <c r="D1277" s="8" t="s">
        <v>4106</v>
      </c>
      <c r="E1277" s="6" t="s">
        <v>4027</v>
      </c>
      <c r="F1277" s="7" t="s">
        <v>216</v>
      </c>
      <c r="G1277" s="7" t="s">
        <v>3042</v>
      </c>
      <c r="H1277" s="4"/>
      <c r="I1277" s="9" t="s">
        <v>4107</v>
      </c>
    </row>
    <row r="1278" spans="1:9" ht="45">
      <c r="A1278" s="6" t="s">
        <v>4108</v>
      </c>
      <c r="B1278" s="7" t="s">
        <v>212</v>
      </c>
      <c r="C1278" s="6" t="s">
        <v>4003</v>
      </c>
      <c r="D1278" s="8" t="s">
        <v>4109</v>
      </c>
      <c r="E1278" s="6" t="s">
        <v>535</v>
      </c>
      <c r="F1278" s="7" t="s">
        <v>367</v>
      </c>
      <c r="G1278" s="7" t="s">
        <v>217</v>
      </c>
      <c r="H1278" s="4"/>
      <c r="I1278" s="9" t="s">
        <v>4110</v>
      </c>
    </row>
    <row r="1279" spans="1:9" ht="45">
      <c r="A1279" s="6" t="s">
        <v>4111</v>
      </c>
      <c r="B1279" s="7" t="s">
        <v>212</v>
      </c>
      <c r="C1279" s="6" t="s">
        <v>4003</v>
      </c>
      <c r="D1279" s="8" t="s">
        <v>4112</v>
      </c>
      <c r="E1279" s="6" t="s">
        <v>229</v>
      </c>
      <c r="F1279" s="7" t="s">
        <v>216</v>
      </c>
      <c r="G1279" s="7" t="s">
        <v>374</v>
      </c>
      <c r="H1279" s="4"/>
      <c r="I1279" s="9" t="s">
        <v>4113</v>
      </c>
    </row>
    <row r="1280" spans="1:9" ht="45">
      <c r="A1280" s="6" t="s">
        <v>4114</v>
      </c>
      <c r="B1280" s="7" t="s">
        <v>212</v>
      </c>
      <c r="C1280" s="6" t="s">
        <v>4003</v>
      </c>
      <c r="D1280" s="8" t="s">
        <v>4115</v>
      </c>
      <c r="E1280" s="6" t="s">
        <v>215</v>
      </c>
      <c r="F1280" s="7" t="s">
        <v>216</v>
      </c>
      <c r="G1280" s="7" t="s">
        <v>374</v>
      </c>
      <c r="H1280" s="4"/>
      <c r="I1280" s="9" t="s">
        <v>4116</v>
      </c>
    </row>
    <row r="1281" spans="1:9" ht="45">
      <c r="A1281" s="6" t="s">
        <v>4117</v>
      </c>
      <c r="B1281" s="7" t="s">
        <v>212</v>
      </c>
      <c r="C1281" s="6" t="s">
        <v>4003</v>
      </c>
      <c r="D1281" s="8" t="s">
        <v>4118</v>
      </c>
      <c r="E1281" s="6" t="s">
        <v>229</v>
      </c>
      <c r="F1281" s="7" t="s">
        <v>216</v>
      </c>
      <c r="G1281" s="7" t="s">
        <v>374</v>
      </c>
      <c r="H1281" s="4"/>
      <c r="I1281" s="9" t="s">
        <v>4119</v>
      </c>
    </row>
    <row r="1282" spans="1:9" ht="45">
      <c r="A1282" s="6" t="s">
        <v>4120</v>
      </c>
      <c r="B1282" s="7" t="s">
        <v>212</v>
      </c>
      <c r="C1282" s="6" t="s">
        <v>4003</v>
      </c>
      <c r="D1282" s="8" t="s">
        <v>4121</v>
      </c>
      <c r="E1282" s="6" t="s">
        <v>668</v>
      </c>
      <c r="F1282" s="7" t="s">
        <v>216</v>
      </c>
      <c r="G1282" s="7" t="s">
        <v>379</v>
      </c>
      <c r="H1282" s="4"/>
      <c r="I1282" s="9" t="s">
        <v>4122</v>
      </c>
    </row>
    <row r="1283" spans="1:9" ht="45">
      <c r="A1283" s="6" t="s">
        <v>4123</v>
      </c>
      <c r="B1283" s="7" t="s">
        <v>212</v>
      </c>
      <c r="C1283" s="6" t="s">
        <v>4003</v>
      </c>
      <c r="D1283" s="8" t="s">
        <v>4124</v>
      </c>
      <c r="E1283" s="6" t="s">
        <v>215</v>
      </c>
      <c r="F1283" s="7" t="s">
        <v>216</v>
      </c>
      <c r="G1283" s="7" t="s">
        <v>379</v>
      </c>
      <c r="H1283" s="4"/>
      <c r="I1283" s="9" t="s">
        <v>4125</v>
      </c>
    </row>
    <row r="1284" spans="1:9" ht="60">
      <c r="A1284" s="6" t="s">
        <v>4126</v>
      </c>
      <c r="B1284" s="7" t="s">
        <v>212</v>
      </c>
      <c r="C1284" s="6" t="s">
        <v>4003</v>
      </c>
      <c r="D1284" s="8" t="s">
        <v>4127</v>
      </c>
      <c r="E1284" s="6" t="s">
        <v>4128</v>
      </c>
      <c r="F1284" s="7" t="s">
        <v>216</v>
      </c>
      <c r="G1284" s="7" t="s">
        <v>379</v>
      </c>
      <c r="H1284" s="4"/>
      <c r="I1284" s="9" t="s">
        <v>4129</v>
      </c>
    </row>
    <row r="1285" spans="1:9" ht="60">
      <c r="A1285" s="6" t="s">
        <v>4130</v>
      </c>
      <c r="B1285" s="7" t="s">
        <v>212</v>
      </c>
      <c r="C1285" s="6" t="s">
        <v>4003</v>
      </c>
      <c r="D1285" s="8" t="s">
        <v>4131</v>
      </c>
      <c r="E1285" s="6" t="s">
        <v>4128</v>
      </c>
      <c r="F1285" s="7" t="s">
        <v>216</v>
      </c>
      <c r="G1285" s="7" t="s">
        <v>379</v>
      </c>
      <c r="H1285" s="4"/>
      <c r="I1285" s="9" t="s">
        <v>4132</v>
      </c>
    </row>
    <row r="1286" spans="1:9" ht="45">
      <c r="A1286" s="6" t="s">
        <v>4133</v>
      </c>
      <c r="B1286" s="7" t="s">
        <v>212</v>
      </c>
      <c r="C1286" s="6" t="s">
        <v>4003</v>
      </c>
      <c r="D1286" s="8" t="s">
        <v>4134</v>
      </c>
      <c r="E1286" s="6" t="s">
        <v>215</v>
      </c>
      <c r="F1286" s="7" t="s">
        <v>367</v>
      </c>
      <c r="G1286" s="7" t="s">
        <v>374</v>
      </c>
      <c r="H1286" s="4"/>
      <c r="I1286" s="9" t="s">
        <v>4135</v>
      </c>
    </row>
    <row r="1287" spans="1:9" ht="45">
      <c r="A1287" s="6" t="s">
        <v>4136</v>
      </c>
      <c r="B1287" s="7" t="s">
        <v>212</v>
      </c>
      <c r="C1287" s="6" t="s">
        <v>4003</v>
      </c>
      <c r="D1287" s="8" t="s">
        <v>4137</v>
      </c>
      <c r="E1287" s="6" t="s">
        <v>373</v>
      </c>
      <c r="F1287" s="7" t="s">
        <v>367</v>
      </c>
      <c r="G1287" s="7" t="s">
        <v>217</v>
      </c>
      <c r="H1287" s="4"/>
      <c r="I1287" s="9" t="s">
        <v>4138</v>
      </c>
    </row>
    <row r="1288" spans="1:9" ht="45">
      <c r="A1288" s="6" t="s">
        <v>4139</v>
      </c>
      <c r="B1288" s="7" t="s">
        <v>212</v>
      </c>
      <c r="C1288" s="6" t="s">
        <v>4003</v>
      </c>
      <c r="D1288" s="8" t="s">
        <v>4140</v>
      </c>
      <c r="E1288" s="6" t="s">
        <v>229</v>
      </c>
      <c r="F1288" s="7" t="s">
        <v>367</v>
      </c>
      <c r="G1288" s="7" t="s">
        <v>374</v>
      </c>
      <c r="H1288" s="4"/>
      <c r="I1288" s="9" t="s">
        <v>4141</v>
      </c>
    </row>
    <row r="1289" spans="1:9" ht="45">
      <c r="A1289" s="6" t="s">
        <v>4142</v>
      </c>
      <c r="B1289" s="7" t="s">
        <v>212</v>
      </c>
      <c r="C1289" s="6" t="s">
        <v>4003</v>
      </c>
      <c r="D1289" s="8" t="s">
        <v>4143</v>
      </c>
      <c r="E1289" s="6" t="s">
        <v>221</v>
      </c>
      <c r="F1289" s="7" t="s">
        <v>367</v>
      </c>
      <c r="G1289" s="7" t="s">
        <v>217</v>
      </c>
      <c r="H1289" s="4"/>
      <c r="I1289" s="9" t="s">
        <v>4144</v>
      </c>
    </row>
    <row r="1290" spans="1:9" ht="60">
      <c r="A1290" s="6" t="s">
        <v>4145</v>
      </c>
      <c r="B1290" s="7" t="s">
        <v>212</v>
      </c>
      <c r="C1290" s="6" t="s">
        <v>4003</v>
      </c>
      <c r="D1290" s="8" t="s">
        <v>4146</v>
      </c>
      <c r="E1290" s="6" t="s">
        <v>2556</v>
      </c>
      <c r="F1290" s="7" t="s">
        <v>216</v>
      </c>
      <c r="G1290" s="7" t="s">
        <v>374</v>
      </c>
      <c r="H1290" s="4"/>
      <c r="I1290" s="9" t="s">
        <v>4147</v>
      </c>
    </row>
    <row r="1291" spans="1:9" ht="45">
      <c r="A1291" s="6" t="s">
        <v>4148</v>
      </c>
      <c r="B1291" s="7" t="s">
        <v>212</v>
      </c>
      <c r="C1291" s="6" t="s">
        <v>4003</v>
      </c>
      <c r="D1291" s="8" t="s">
        <v>4149</v>
      </c>
      <c r="E1291" s="6" t="s">
        <v>221</v>
      </c>
      <c r="F1291" s="7" t="s">
        <v>367</v>
      </c>
      <c r="G1291" s="7" t="s">
        <v>217</v>
      </c>
      <c r="H1291" s="4"/>
      <c r="I1291" s="9" t="s">
        <v>4150</v>
      </c>
    </row>
    <row r="1292" spans="1:9" ht="45">
      <c r="A1292" s="6" t="s">
        <v>4151</v>
      </c>
      <c r="B1292" s="7" t="s">
        <v>212</v>
      </c>
      <c r="C1292" s="6" t="s">
        <v>4003</v>
      </c>
      <c r="D1292" s="8" t="s">
        <v>4152</v>
      </c>
      <c r="E1292" s="6" t="s">
        <v>221</v>
      </c>
      <c r="F1292" s="7" t="s">
        <v>216</v>
      </c>
      <c r="G1292" s="7" t="s">
        <v>374</v>
      </c>
      <c r="H1292" s="4"/>
      <c r="I1292" s="9" t="s">
        <v>4153</v>
      </c>
    </row>
    <row r="1293" spans="1:9" ht="30">
      <c r="A1293" s="6" t="s">
        <v>4154</v>
      </c>
      <c r="B1293" s="7" t="s">
        <v>212</v>
      </c>
      <c r="C1293" s="6" t="s">
        <v>4003</v>
      </c>
      <c r="D1293" s="8" t="s">
        <v>4155</v>
      </c>
      <c r="E1293" s="6" t="s">
        <v>221</v>
      </c>
      <c r="F1293" s="7" t="s">
        <v>216</v>
      </c>
      <c r="G1293" s="7" t="s">
        <v>217</v>
      </c>
      <c r="H1293" s="4"/>
      <c r="I1293" s="9" t="s">
        <v>4156</v>
      </c>
    </row>
    <row r="1294" spans="1:9" ht="45">
      <c r="A1294" s="6" t="s">
        <v>4157</v>
      </c>
      <c r="B1294" s="7" t="s">
        <v>212</v>
      </c>
      <c r="C1294" s="6" t="s">
        <v>4003</v>
      </c>
      <c r="D1294" s="8" t="s">
        <v>4158</v>
      </c>
      <c r="E1294" s="6" t="s">
        <v>221</v>
      </c>
      <c r="F1294" s="7" t="s">
        <v>216</v>
      </c>
      <c r="G1294" s="7" t="s">
        <v>217</v>
      </c>
      <c r="H1294" s="4"/>
      <c r="I1294" s="9" t="s">
        <v>4159</v>
      </c>
    </row>
    <row r="1295" spans="1:9" ht="45">
      <c r="A1295" s="6" t="s">
        <v>4160</v>
      </c>
      <c r="B1295" s="7" t="s">
        <v>212</v>
      </c>
      <c r="C1295" s="6" t="s">
        <v>4003</v>
      </c>
      <c r="D1295" s="8" t="s">
        <v>4161</v>
      </c>
      <c r="E1295" s="6" t="s">
        <v>221</v>
      </c>
      <c r="F1295" s="7" t="s">
        <v>216</v>
      </c>
      <c r="G1295" s="7" t="s">
        <v>217</v>
      </c>
      <c r="H1295" s="4"/>
      <c r="I1295" s="9" t="s">
        <v>4162</v>
      </c>
    </row>
    <row r="1296" spans="1:9" ht="45">
      <c r="A1296" s="6" t="s">
        <v>4163</v>
      </c>
      <c r="B1296" s="7" t="s">
        <v>212</v>
      </c>
      <c r="C1296" s="6" t="s">
        <v>4003</v>
      </c>
      <c r="D1296" s="8" t="s">
        <v>4164</v>
      </c>
      <c r="E1296" s="6" t="s">
        <v>221</v>
      </c>
      <c r="F1296" s="7" t="s">
        <v>216</v>
      </c>
      <c r="G1296" s="7" t="s">
        <v>217</v>
      </c>
      <c r="H1296" s="4"/>
      <c r="I1296" s="9" t="s">
        <v>4165</v>
      </c>
    </row>
    <row r="1297" spans="1:9" ht="30">
      <c r="A1297" s="6" t="s">
        <v>4166</v>
      </c>
      <c r="B1297" s="7" t="s">
        <v>212</v>
      </c>
      <c r="C1297" s="6" t="s">
        <v>4003</v>
      </c>
      <c r="D1297" s="8" t="s">
        <v>4167</v>
      </c>
      <c r="E1297" s="6" t="s">
        <v>221</v>
      </c>
      <c r="F1297" s="7" t="s">
        <v>216</v>
      </c>
      <c r="G1297" s="7" t="s">
        <v>217</v>
      </c>
      <c r="H1297" s="4"/>
      <c r="I1297" s="9" t="s">
        <v>4168</v>
      </c>
    </row>
    <row r="1298" spans="1:9" ht="45">
      <c r="A1298" s="6" t="s">
        <v>4169</v>
      </c>
      <c r="B1298" s="7" t="s">
        <v>212</v>
      </c>
      <c r="C1298" s="6" t="s">
        <v>4003</v>
      </c>
      <c r="D1298" s="8" t="s">
        <v>4170</v>
      </c>
      <c r="E1298" s="6" t="s">
        <v>221</v>
      </c>
      <c r="F1298" s="7" t="s">
        <v>367</v>
      </c>
      <c r="G1298" s="7" t="s">
        <v>217</v>
      </c>
      <c r="H1298" s="4"/>
      <c r="I1298" s="9" t="s">
        <v>4171</v>
      </c>
    </row>
    <row r="1299" spans="1:9" ht="45">
      <c r="A1299" s="6" t="s">
        <v>4172</v>
      </c>
      <c r="B1299" s="7" t="s">
        <v>212</v>
      </c>
      <c r="C1299" s="6" t="s">
        <v>4003</v>
      </c>
      <c r="D1299" s="8" t="s">
        <v>4173</v>
      </c>
      <c r="E1299" s="6" t="s">
        <v>215</v>
      </c>
      <c r="F1299" s="7" t="s">
        <v>367</v>
      </c>
      <c r="G1299" s="7" t="s">
        <v>374</v>
      </c>
      <c r="H1299" s="4"/>
      <c r="I1299" s="9" t="s">
        <v>4174</v>
      </c>
    </row>
    <row r="1300" spans="1:9" ht="45">
      <c r="A1300" s="6" t="s">
        <v>4175</v>
      </c>
      <c r="B1300" s="7" t="s">
        <v>212</v>
      </c>
      <c r="C1300" s="6" t="s">
        <v>4003</v>
      </c>
      <c r="D1300" s="8" t="s">
        <v>4176</v>
      </c>
      <c r="E1300" s="6" t="s">
        <v>373</v>
      </c>
      <c r="F1300" s="7" t="s">
        <v>367</v>
      </c>
      <c r="G1300" s="7" t="s">
        <v>217</v>
      </c>
      <c r="H1300" s="4"/>
      <c r="I1300" s="9" t="s">
        <v>4177</v>
      </c>
    </row>
    <row r="1301" spans="1:9" ht="45">
      <c r="A1301" s="6" t="s">
        <v>4178</v>
      </c>
      <c r="B1301" s="7" t="s">
        <v>212</v>
      </c>
      <c r="C1301" s="6" t="s">
        <v>4003</v>
      </c>
      <c r="D1301" s="8" t="s">
        <v>4179</v>
      </c>
      <c r="E1301" s="6" t="s">
        <v>221</v>
      </c>
      <c r="F1301" s="7" t="s">
        <v>367</v>
      </c>
      <c r="G1301" s="7" t="s">
        <v>217</v>
      </c>
      <c r="H1301" s="4"/>
      <c r="I1301" s="9" t="s">
        <v>4180</v>
      </c>
    </row>
    <row r="1302" spans="1:9" ht="45">
      <c r="A1302" s="6" t="s">
        <v>4181</v>
      </c>
      <c r="B1302" s="7" t="s">
        <v>212</v>
      </c>
      <c r="C1302" s="6" t="s">
        <v>4003</v>
      </c>
      <c r="D1302" s="8" t="s">
        <v>4182</v>
      </c>
      <c r="E1302" s="6" t="s">
        <v>535</v>
      </c>
      <c r="F1302" s="7" t="s">
        <v>367</v>
      </c>
      <c r="G1302" s="7" t="s">
        <v>217</v>
      </c>
      <c r="H1302" s="4"/>
      <c r="I1302" s="9" t="s">
        <v>4183</v>
      </c>
    </row>
    <row r="1303" spans="1:9" ht="45">
      <c r="A1303" s="6" t="s">
        <v>4184</v>
      </c>
      <c r="B1303" s="7" t="s">
        <v>212</v>
      </c>
      <c r="C1303" s="6" t="s">
        <v>4003</v>
      </c>
      <c r="D1303" s="8" t="s">
        <v>4185</v>
      </c>
      <c r="E1303" s="6" t="s">
        <v>4014</v>
      </c>
      <c r="F1303" s="7" t="s">
        <v>367</v>
      </c>
      <c r="G1303" s="7" t="s">
        <v>379</v>
      </c>
      <c r="H1303" s="4"/>
      <c r="I1303" s="9" t="s">
        <v>4186</v>
      </c>
    </row>
    <row r="1304" spans="1:9" ht="45">
      <c r="A1304" s="6" t="s">
        <v>4187</v>
      </c>
      <c r="B1304" s="7" t="s">
        <v>212</v>
      </c>
      <c r="C1304" s="6" t="s">
        <v>4003</v>
      </c>
      <c r="D1304" s="8" t="s">
        <v>4188</v>
      </c>
      <c r="E1304" s="6" t="s">
        <v>215</v>
      </c>
      <c r="F1304" s="7" t="s">
        <v>367</v>
      </c>
      <c r="G1304" s="7" t="s">
        <v>379</v>
      </c>
      <c r="H1304" s="4"/>
      <c r="I1304" s="9" t="s">
        <v>4189</v>
      </c>
    </row>
    <row r="1305" spans="1:9" ht="45">
      <c r="A1305" s="6" t="s">
        <v>4190</v>
      </c>
      <c r="B1305" s="7" t="s">
        <v>212</v>
      </c>
      <c r="C1305" s="6" t="s">
        <v>4003</v>
      </c>
      <c r="D1305" s="8" t="s">
        <v>4191</v>
      </c>
      <c r="E1305" s="6" t="s">
        <v>229</v>
      </c>
      <c r="F1305" s="7" t="s">
        <v>216</v>
      </c>
      <c r="G1305" s="7" t="s">
        <v>374</v>
      </c>
      <c r="H1305" s="4"/>
      <c r="I1305" s="9" t="s">
        <v>4192</v>
      </c>
    </row>
    <row r="1306" spans="1:9" ht="30">
      <c r="A1306" s="6" t="s">
        <v>4193</v>
      </c>
      <c r="B1306" s="7" t="s">
        <v>212</v>
      </c>
      <c r="C1306" s="6" t="s">
        <v>4003</v>
      </c>
      <c r="D1306" s="8" t="s">
        <v>4194</v>
      </c>
      <c r="E1306" s="6" t="s">
        <v>221</v>
      </c>
      <c r="F1306" s="7" t="s">
        <v>367</v>
      </c>
      <c r="G1306" s="7" t="s">
        <v>217</v>
      </c>
      <c r="H1306" s="4"/>
      <c r="I1306" s="9" t="s">
        <v>4195</v>
      </c>
    </row>
    <row r="1307" spans="1:9" ht="30">
      <c r="A1307" s="6" t="s">
        <v>4196</v>
      </c>
      <c r="B1307" s="7" t="s">
        <v>212</v>
      </c>
      <c r="C1307" s="6" t="s">
        <v>4003</v>
      </c>
      <c r="D1307" s="8" t="s">
        <v>4197</v>
      </c>
      <c r="E1307" s="6" t="s">
        <v>221</v>
      </c>
      <c r="F1307" s="7" t="s">
        <v>367</v>
      </c>
      <c r="G1307" s="7" t="s">
        <v>217</v>
      </c>
      <c r="H1307" s="4"/>
      <c r="I1307" s="9" t="s">
        <v>4198</v>
      </c>
    </row>
    <row r="1308" spans="1:9" ht="30">
      <c r="A1308" s="6" t="s">
        <v>4199</v>
      </c>
      <c r="B1308" s="7" t="s">
        <v>212</v>
      </c>
      <c r="C1308" s="6" t="s">
        <v>4003</v>
      </c>
      <c r="D1308" s="8" t="s">
        <v>4200</v>
      </c>
      <c r="E1308" s="6" t="s">
        <v>535</v>
      </c>
      <c r="F1308" s="7" t="s">
        <v>367</v>
      </c>
      <c r="G1308" s="7" t="s">
        <v>217</v>
      </c>
      <c r="H1308" s="4"/>
      <c r="I1308" s="9" t="s">
        <v>4201</v>
      </c>
    </row>
    <row r="1309" spans="1:9" ht="45">
      <c r="A1309" s="6" t="s">
        <v>4202</v>
      </c>
      <c r="B1309" s="7" t="s">
        <v>212</v>
      </c>
      <c r="C1309" s="6" t="s">
        <v>4003</v>
      </c>
      <c r="D1309" s="8" t="s">
        <v>4203</v>
      </c>
      <c r="E1309" s="6" t="s">
        <v>373</v>
      </c>
      <c r="F1309" s="7" t="s">
        <v>216</v>
      </c>
      <c r="G1309" s="7" t="s">
        <v>217</v>
      </c>
      <c r="H1309" s="4"/>
      <c r="I1309" s="9" t="s">
        <v>4204</v>
      </c>
    </row>
    <row r="1310" spans="1:9" ht="45">
      <c r="A1310" s="6" t="s">
        <v>4205</v>
      </c>
      <c r="B1310" s="7" t="s">
        <v>212</v>
      </c>
      <c r="C1310" s="6" t="s">
        <v>4003</v>
      </c>
      <c r="D1310" s="8" t="s">
        <v>4206</v>
      </c>
      <c r="E1310" s="6" t="s">
        <v>373</v>
      </c>
      <c r="F1310" s="7" t="s">
        <v>367</v>
      </c>
      <c r="G1310" s="7" t="s">
        <v>217</v>
      </c>
      <c r="H1310" s="4"/>
      <c r="I1310" s="9" t="s">
        <v>4207</v>
      </c>
    </row>
    <row r="1311" spans="1:9" ht="30">
      <c r="A1311" s="6" t="s">
        <v>4208</v>
      </c>
      <c r="B1311" s="7" t="s">
        <v>212</v>
      </c>
      <c r="C1311" s="6" t="s">
        <v>4003</v>
      </c>
      <c r="D1311" s="8" t="s">
        <v>4209</v>
      </c>
      <c r="E1311" s="6" t="s">
        <v>221</v>
      </c>
      <c r="F1311" s="7" t="s">
        <v>367</v>
      </c>
      <c r="G1311" s="7" t="s">
        <v>217</v>
      </c>
      <c r="H1311" s="4"/>
      <c r="I1311" s="9" t="s">
        <v>4210</v>
      </c>
    </row>
    <row r="1312" spans="1:9" ht="30">
      <c r="A1312" s="6" t="s">
        <v>4211</v>
      </c>
      <c r="B1312" s="7" t="s">
        <v>212</v>
      </c>
      <c r="C1312" s="6" t="s">
        <v>4003</v>
      </c>
      <c r="D1312" s="8" t="s">
        <v>4212</v>
      </c>
      <c r="E1312" s="6" t="s">
        <v>535</v>
      </c>
      <c r="F1312" s="7" t="s">
        <v>367</v>
      </c>
      <c r="G1312" s="7" t="s">
        <v>217</v>
      </c>
      <c r="H1312" s="4"/>
      <c r="I1312" s="9" t="s">
        <v>4213</v>
      </c>
    </row>
    <row r="1313" spans="1:9" ht="60">
      <c r="A1313" s="6" t="s">
        <v>4214</v>
      </c>
      <c r="B1313" s="7" t="s">
        <v>212</v>
      </c>
      <c r="C1313" s="6" t="s">
        <v>4003</v>
      </c>
      <c r="D1313" s="8" t="s">
        <v>4215</v>
      </c>
      <c r="E1313" s="6" t="s">
        <v>215</v>
      </c>
      <c r="F1313" s="7" t="s">
        <v>216</v>
      </c>
      <c r="G1313" s="7" t="s">
        <v>374</v>
      </c>
      <c r="H1313" s="4"/>
      <c r="I1313" s="9" t="s">
        <v>4216</v>
      </c>
    </row>
    <row r="1314" spans="1:9" ht="45">
      <c r="A1314" s="6" t="s">
        <v>4217</v>
      </c>
      <c r="B1314" s="7" t="s">
        <v>212</v>
      </c>
      <c r="C1314" s="6" t="s">
        <v>4003</v>
      </c>
      <c r="D1314" s="8" t="s">
        <v>4218</v>
      </c>
      <c r="E1314" s="6" t="s">
        <v>373</v>
      </c>
      <c r="F1314" s="7" t="s">
        <v>216</v>
      </c>
      <c r="G1314" s="7" t="s">
        <v>217</v>
      </c>
      <c r="H1314" s="4"/>
      <c r="I1314" s="9" t="s">
        <v>4219</v>
      </c>
    </row>
    <row r="1315" spans="1:9" ht="45">
      <c r="A1315" s="6" t="s">
        <v>4220</v>
      </c>
      <c r="B1315" s="7" t="s">
        <v>212</v>
      </c>
      <c r="C1315" s="6" t="s">
        <v>4003</v>
      </c>
      <c r="D1315" s="8" t="s">
        <v>4221</v>
      </c>
      <c r="E1315" s="6" t="s">
        <v>221</v>
      </c>
      <c r="F1315" s="7" t="s">
        <v>216</v>
      </c>
      <c r="G1315" s="7" t="s">
        <v>217</v>
      </c>
      <c r="H1315" s="4"/>
      <c r="I1315" s="9" t="s">
        <v>4222</v>
      </c>
    </row>
    <row r="1316" spans="1:9" ht="45">
      <c r="A1316" s="6" t="s">
        <v>4223</v>
      </c>
      <c r="B1316" s="7" t="s">
        <v>212</v>
      </c>
      <c r="C1316" s="6" t="s">
        <v>4003</v>
      </c>
      <c r="D1316" s="8" t="s">
        <v>4224</v>
      </c>
      <c r="E1316" s="6" t="s">
        <v>4027</v>
      </c>
      <c r="F1316" s="7" t="s">
        <v>216</v>
      </c>
      <c r="G1316" s="7" t="s">
        <v>3042</v>
      </c>
      <c r="H1316" s="4"/>
      <c r="I1316" s="9" t="s">
        <v>4225</v>
      </c>
    </row>
    <row r="1317" spans="1:9" ht="45">
      <c r="A1317" s="6" t="s">
        <v>4226</v>
      </c>
      <c r="B1317" s="7" t="s">
        <v>212</v>
      </c>
      <c r="C1317" s="6" t="s">
        <v>4003</v>
      </c>
      <c r="D1317" s="8" t="s">
        <v>4227</v>
      </c>
      <c r="E1317" s="6" t="s">
        <v>535</v>
      </c>
      <c r="F1317" s="7" t="s">
        <v>216</v>
      </c>
      <c r="G1317" s="7" t="s">
        <v>217</v>
      </c>
      <c r="H1317" s="4"/>
      <c r="I1317" s="9" t="s">
        <v>4228</v>
      </c>
    </row>
    <row r="1318" spans="1:9" ht="45">
      <c r="A1318" s="6" t="s">
        <v>4229</v>
      </c>
      <c r="B1318" s="7" t="s">
        <v>212</v>
      </c>
      <c r="C1318" s="6" t="s">
        <v>4003</v>
      </c>
      <c r="D1318" s="8" t="s">
        <v>4230</v>
      </c>
      <c r="E1318" s="6" t="s">
        <v>215</v>
      </c>
      <c r="F1318" s="7" t="s">
        <v>216</v>
      </c>
      <c r="G1318" s="7" t="s">
        <v>374</v>
      </c>
      <c r="H1318" s="4"/>
      <c r="I1318" s="9" t="s">
        <v>4231</v>
      </c>
    </row>
    <row r="1319" spans="1:9" ht="45">
      <c r="A1319" s="6" t="s">
        <v>4232</v>
      </c>
      <c r="B1319" s="7" t="s">
        <v>212</v>
      </c>
      <c r="C1319" s="6" t="s">
        <v>4003</v>
      </c>
      <c r="D1319" s="8" t="s">
        <v>4233</v>
      </c>
      <c r="E1319" s="6" t="s">
        <v>668</v>
      </c>
      <c r="F1319" s="7" t="s">
        <v>216</v>
      </c>
      <c r="G1319" s="7" t="s">
        <v>379</v>
      </c>
      <c r="H1319" s="4"/>
      <c r="I1319" s="9" t="s">
        <v>4234</v>
      </c>
    </row>
    <row r="1320" spans="1:9" ht="45">
      <c r="A1320" s="6" t="s">
        <v>4235</v>
      </c>
      <c r="B1320" s="7" t="s">
        <v>212</v>
      </c>
      <c r="C1320" s="6" t="s">
        <v>4003</v>
      </c>
      <c r="D1320" s="8" t="s">
        <v>4236</v>
      </c>
      <c r="E1320" s="6" t="s">
        <v>1022</v>
      </c>
      <c r="F1320" s="7" t="s">
        <v>216</v>
      </c>
      <c r="G1320" s="7" t="s">
        <v>379</v>
      </c>
      <c r="H1320" s="4"/>
      <c r="I1320" s="9" t="s">
        <v>4237</v>
      </c>
    </row>
    <row r="1321" spans="1:9" ht="45">
      <c r="A1321" s="6" t="s">
        <v>4238</v>
      </c>
      <c r="B1321" s="7" t="s">
        <v>212</v>
      </c>
      <c r="C1321" s="6" t="s">
        <v>4003</v>
      </c>
      <c r="D1321" s="8" t="s">
        <v>4239</v>
      </c>
      <c r="E1321" s="6" t="s">
        <v>215</v>
      </c>
      <c r="F1321" s="7" t="s">
        <v>216</v>
      </c>
      <c r="G1321" s="7" t="s">
        <v>374</v>
      </c>
      <c r="H1321" s="4"/>
      <c r="I1321" s="9" t="s">
        <v>4240</v>
      </c>
    </row>
    <row r="1322" spans="1:9" ht="45">
      <c r="A1322" s="6" t="s">
        <v>4241</v>
      </c>
      <c r="B1322" s="7" t="s">
        <v>212</v>
      </c>
      <c r="C1322" s="6" t="s">
        <v>4003</v>
      </c>
      <c r="D1322" s="8" t="s">
        <v>4242</v>
      </c>
      <c r="E1322" s="6" t="s">
        <v>4037</v>
      </c>
      <c r="F1322" s="7" t="s">
        <v>216</v>
      </c>
      <c r="G1322" s="7" t="s">
        <v>379</v>
      </c>
      <c r="H1322" s="4"/>
      <c r="I1322" s="9" t="s">
        <v>4243</v>
      </c>
    </row>
    <row r="1323" spans="1:9" ht="45">
      <c r="A1323" s="6" t="s">
        <v>4244</v>
      </c>
      <c r="B1323" s="7" t="s">
        <v>212</v>
      </c>
      <c r="C1323" s="6" t="s">
        <v>4003</v>
      </c>
      <c r="D1323" s="8" t="s">
        <v>4245</v>
      </c>
      <c r="E1323" s="6" t="s">
        <v>221</v>
      </c>
      <c r="F1323" s="7" t="s">
        <v>216</v>
      </c>
      <c r="G1323" s="7" t="s">
        <v>379</v>
      </c>
      <c r="H1323" s="4"/>
      <c r="I1323" s="9" t="s">
        <v>4246</v>
      </c>
    </row>
    <row r="1324" spans="1:9" ht="45">
      <c r="A1324" s="6" t="s">
        <v>4247</v>
      </c>
      <c r="B1324" s="7" t="s">
        <v>212</v>
      </c>
      <c r="C1324" s="6" t="s">
        <v>4003</v>
      </c>
      <c r="D1324" s="8" t="s">
        <v>4248</v>
      </c>
      <c r="E1324" s="6" t="s">
        <v>215</v>
      </c>
      <c r="F1324" s="7" t="s">
        <v>216</v>
      </c>
      <c r="G1324" s="7" t="s">
        <v>374</v>
      </c>
      <c r="H1324" s="4"/>
      <c r="I1324" s="9" t="s">
        <v>4249</v>
      </c>
    </row>
    <row r="1325" spans="1:9" ht="60">
      <c r="A1325" s="6" t="s">
        <v>4250</v>
      </c>
      <c r="B1325" s="7" t="s">
        <v>212</v>
      </c>
      <c r="C1325" s="6" t="s">
        <v>4003</v>
      </c>
      <c r="D1325" s="8" t="s">
        <v>4251</v>
      </c>
      <c r="E1325" s="6" t="s">
        <v>2556</v>
      </c>
      <c r="F1325" s="7" t="s">
        <v>216</v>
      </c>
      <c r="G1325" s="7" t="s">
        <v>374</v>
      </c>
      <c r="H1325" s="4"/>
      <c r="I1325" s="9" t="s">
        <v>4252</v>
      </c>
    </row>
    <row r="1326" spans="1:9" ht="60">
      <c r="A1326" s="6" t="s">
        <v>4253</v>
      </c>
      <c r="B1326" s="7" t="s">
        <v>212</v>
      </c>
      <c r="C1326" s="6" t="s">
        <v>4003</v>
      </c>
      <c r="D1326" s="8" t="s">
        <v>4254</v>
      </c>
      <c r="E1326" s="6" t="s">
        <v>4128</v>
      </c>
      <c r="F1326" s="7" t="s">
        <v>216</v>
      </c>
      <c r="G1326" s="7" t="s">
        <v>379</v>
      </c>
      <c r="H1326" s="4"/>
      <c r="I1326" s="9" t="s">
        <v>4255</v>
      </c>
    </row>
    <row r="1327" spans="1:9" ht="60">
      <c r="A1327" s="6" t="s">
        <v>4256</v>
      </c>
      <c r="B1327" s="7" t="s">
        <v>212</v>
      </c>
      <c r="C1327" s="6" t="s">
        <v>4003</v>
      </c>
      <c r="D1327" s="8" t="s">
        <v>4257</v>
      </c>
      <c r="E1327" s="6" t="s">
        <v>4128</v>
      </c>
      <c r="F1327" s="7" t="s">
        <v>216</v>
      </c>
      <c r="G1327" s="7" t="s">
        <v>379</v>
      </c>
      <c r="H1327" s="4"/>
      <c r="I1327" s="9" t="s">
        <v>4258</v>
      </c>
    </row>
    <row r="1328" spans="1:9" ht="45">
      <c r="A1328" s="6" t="s">
        <v>4259</v>
      </c>
      <c r="B1328" s="7" t="s">
        <v>212</v>
      </c>
      <c r="C1328" s="6" t="s">
        <v>4003</v>
      </c>
      <c r="D1328" s="8" t="s">
        <v>4260</v>
      </c>
      <c r="E1328" s="6" t="s">
        <v>373</v>
      </c>
      <c r="F1328" s="7" t="s">
        <v>216</v>
      </c>
      <c r="G1328" s="7" t="s">
        <v>217</v>
      </c>
      <c r="H1328" s="4"/>
      <c r="I1328" s="9" t="s">
        <v>4261</v>
      </c>
    </row>
    <row r="1329" spans="1:9" ht="45">
      <c r="A1329" s="6" t="s">
        <v>4262</v>
      </c>
      <c r="B1329" s="7" t="s">
        <v>212</v>
      </c>
      <c r="C1329" s="6" t="s">
        <v>4003</v>
      </c>
      <c r="D1329" s="8" t="s">
        <v>4263</v>
      </c>
      <c r="E1329" s="6" t="s">
        <v>221</v>
      </c>
      <c r="F1329" s="7" t="s">
        <v>216</v>
      </c>
      <c r="G1329" s="7" t="s">
        <v>217</v>
      </c>
      <c r="H1329" s="4"/>
      <c r="I1329" s="9" t="s">
        <v>4264</v>
      </c>
    </row>
    <row r="1330" spans="1:9" ht="45">
      <c r="A1330" s="6" t="s">
        <v>4265</v>
      </c>
      <c r="B1330" s="7" t="s">
        <v>212</v>
      </c>
      <c r="C1330" s="6" t="s">
        <v>4003</v>
      </c>
      <c r="D1330" s="8" t="s">
        <v>4266</v>
      </c>
      <c r="E1330" s="6" t="s">
        <v>535</v>
      </c>
      <c r="F1330" s="7" t="s">
        <v>216</v>
      </c>
      <c r="G1330" s="7" t="s">
        <v>217</v>
      </c>
      <c r="H1330" s="4"/>
      <c r="I1330" s="9" t="s">
        <v>4267</v>
      </c>
    </row>
    <row r="1331" spans="1:9" ht="45">
      <c r="A1331" s="6" t="s">
        <v>4268</v>
      </c>
      <c r="B1331" s="7" t="s">
        <v>212</v>
      </c>
      <c r="C1331" s="6" t="s">
        <v>4003</v>
      </c>
      <c r="D1331" s="8" t="s">
        <v>4269</v>
      </c>
      <c r="E1331" s="6" t="s">
        <v>668</v>
      </c>
      <c r="F1331" s="7" t="s">
        <v>498</v>
      </c>
      <c r="G1331" s="7" t="s">
        <v>379</v>
      </c>
      <c r="H1331" s="4"/>
      <c r="I1331" s="9" t="s">
        <v>4270</v>
      </c>
    </row>
    <row r="1332" spans="1:9" ht="45">
      <c r="A1332" s="6" t="s">
        <v>4271</v>
      </c>
      <c r="B1332" s="7" t="s">
        <v>212</v>
      </c>
      <c r="C1332" s="6" t="s">
        <v>4003</v>
      </c>
      <c r="D1332" s="8" t="s">
        <v>4272</v>
      </c>
      <c r="E1332" s="6" t="s">
        <v>215</v>
      </c>
      <c r="F1332" s="7" t="s">
        <v>498</v>
      </c>
      <c r="G1332" s="7" t="s">
        <v>374</v>
      </c>
      <c r="H1332" s="4"/>
      <c r="I1332" s="9" t="s">
        <v>4273</v>
      </c>
    </row>
    <row r="1333" spans="1:9" ht="30">
      <c r="A1333" s="6" t="s">
        <v>4274</v>
      </c>
      <c r="B1333" s="7" t="s">
        <v>212</v>
      </c>
      <c r="C1333" s="6" t="s">
        <v>4003</v>
      </c>
      <c r="D1333" s="8" t="s">
        <v>4275</v>
      </c>
      <c r="E1333" s="6" t="s">
        <v>373</v>
      </c>
      <c r="F1333" s="7" t="s">
        <v>216</v>
      </c>
      <c r="G1333" s="7" t="s">
        <v>217</v>
      </c>
      <c r="H1333" s="4"/>
      <c r="I1333" s="9" t="s">
        <v>4276</v>
      </c>
    </row>
    <row r="1334" spans="1:9" ht="75">
      <c r="A1334" s="6" t="s">
        <v>4277</v>
      </c>
      <c r="B1334" s="7" t="s">
        <v>212</v>
      </c>
      <c r="C1334" s="6" t="s">
        <v>4003</v>
      </c>
      <c r="D1334" s="8" t="s">
        <v>4278</v>
      </c>
      <c r="E1334" s="6" t="s">
        <v>215</v>
      </c>
      <c r="F1334" s="7" t="s">
        <v>216</v>
      </c>
      <c r="G1334" s="7" t="s">
        <v>379</v>
      </c>
      <c r="H1334" s="4"/>
      <c r="I1334" s="9" t="s">
        <v>4279</v>
      </c>
    </row>
    <row r="1335" spans="1:9" ht="45">
      <c r="A1335" s="6" t="s">
        <v>4280</v>
      </c>
      <c r="B1335" s="7" t="s">
        <v>212</v>
      </c>
      <c r="C1335" s="6" t="s">
        <v>4003</v>
      </c>
      <c r="D1335" s="8" t="s">
        <v>4281</v>
      </c>
      <c r="E1335" s="6" t="s">
        <v>229</v>
      </c>
      <c r="F1335" s="7" t="s">
        <v>216</v>
      </c>
      <c r="G1335" s="7" t="s">
        <v>374</v>
      </c>
      <c r="H1335" s="4"/>
      <c r="I1335" s="9" t="s">
        <v>4282</v>
      </c>
    </row>
    <row r="1336" spans="1:9" ht="45">
      <c r="A1336" s="6" t="s">
        <v>4283</v>
      </c>
      <c r="B1336" s="7" t="s">
        <v>212</v>
      </c>
      <c r="C1336" s="6" t="s">
        <v>4003</v>
      </c>
      <c r="D1336" s="8" t="s">
        <v>4284</v>
      </c>
      <c r="E1336" s="6" t="s">
        <v>4128</v>
      </c>
      <c r="F1336" s="7" t="s">
        <v>216</v>
      </c>
      <c r="G1336" s="7" t="s">
        <v>374</v>
      </c>
      <c r="H1336" s="4"/>
      <c r="I1336" s="9" t="s">
        <v>4285</v>
      </c>
    </row>
    <row r="1337" spans="1:9" ht="60">
      <c r="A1337" s="6" t="s">
        <v>4286</v>
      </c>
      <c r="B1337" s="7" t="s">
        <v>212</v>
      </c>
      <c r="C1337" s="6" t="s">
        <v>4003</v>
      </c>
      <c r="D1337" s="8" t="s">
        <v>4287</v>
      </c>
      <c r="E1337" s="6" t="s">
        <v>4128</v>
      </c>
      <c r="F1337" s="7" t="s">
        <v>216</v>
      </c>
      <c r="G1337" s="7" t="s">
        <v>379</v>
      </c>
      <c r="H1337" s="4"/>
      <c r="I1337" s="9" t="s">
        <v>4288</v>
      </c>
    </row>
    <row r="1338" spans="1:9" ht="45">
      <c r="A1338" s="6" t="s">
        <v>4289</v>
      </c>
      <c r="B1338" s="7" t="s">
        <v>212</v>
      </c>
      <c r="C1338" s="6" t="s">
        <v>4003</v>
      </c>
      <c r="D1338" s="8" t="s">
        <v>4290</v>
      </c>
      <c r="E1338" s="6" t="s">
        <v>373</v>
      </c>
      <c r="F1338" s="7" t="s">
        <v>498</v>
      </c>
      <c r="G1338" s="7" t="s">
        <v>217</v>
      </c>
      <c r="H1338" s="4"/>
      <c r="I1338" s="9" t="s">
        <v>4291</v>
      </c>
    </row>
    <row r="1339" spans="1:9" ht="45">
      <c r="A1339" s="6" t="s">
        <v>4292</v>
      </c>
      <c r="B1339" s="7" t="s">
        <v>212</v>
      </c>
      <c r="C1339" s="6" t="s">
        <v>4003</v>
      </c>
      <c r="D1339" s="8" t="s">
        <v>4293</v>
      </c>
      <c r="E1339" s="6" t="s">
        <v>221</v>
      </c>
      <c r="F1339" s="7" t="s">
        <v>498</v>
      </c>
      <c r="G1339" s="7" t="s">
        <v>217</v>
      </c>
      <c r="H1339" s="4"/>
      <c r="I1339" s="9" t="s">
        <v>4294</v>
      </c>
    </row>
    <row r="1340" spans="1:9" ht="45">
      <c r="A1340" s="6" t="s">
        <v>4295</v>
      </c>
      <c r="B1340" s="7" t="s">
        <v>212</v>
      </c>
      <c r="C1340" s="6" t="s">
        <v>4003</v>
      </c>
      <c r="D1340" s="8" t="s">
        <v>4296</v>
      </c>
      <c r="E1340" s="6" t="s">
        <v>535</v>
      </c>
      <c r="F1340" s="7" t="s">
        <v>498</v>
      </c>
      <c r="G1340" s="7" t="s">
        <v>217</v>
      </c>
      <c r="H1340" s="4"/>
      <c r="I1340" s="9" t="s">
        <v>4297</v>
      </c>
    </row>
    <row r="1341" spans="1:9" ht="30">
      <c r="A1341" s="6" t="s">
        <v>4298</v>
      </c>
      <c r="B1341" s="7" t="s">
        <v>212</v>
      </c>
      <c r="C1341" s="6" t="s">
        <v>4003</v>
      </c>
      <c r="D1341" s="8" t="s">
        <v>4299</v>
      </c>
      <c r="E1341" s="6" t="s">
        <v>221</v>
      </c>
      <c r="F1341" s="7" t="s">
        <v>498</v>
      </c>
      <c r="G1341" s="7" t="s">
        <v>379</v>
      </c>
      <c r="H1341" s="4"/>
      <c r="I1341" s="9" t="s">
        <v>4300</v>
      </c>
    </row>
    <row r="1342" spans="1:9" ht="30">
      <c r="A1342" s="6" t="s">
        <v>4301</v>
      </c>
      <c r="B1342" s="7" t="s">
        <v>212</v>
      </c>
      <c r="C1342" s="6" t="s">
        <v>4003</v>
      </c>
      <c r="D1342" s="8" t="s">
        <v>4302</v>
      </c>
      <c r="E1342" s="6" t="s">
        <v>373</v>
      </c>
      <c r="F1342" s="7" t="s">
        <v>216</v>
      </c>
      <c r="G1342" s="7" t="s">
        <v>217</v>
      </c>
      <c r="H1342" s="4"/>
      <c r="I1342" s="9" t="s">
        <v>4303</v>
      </c>
    </row>
    <row r="1343" spans="1:9" ht="30">
      <c r="A1343" s="6" t="s">
        <v>4304</v>
      </c>
      <c r="B1343" s="7" t="s">
        <v>364</v>
      </c>
      <c r="C1343" s="6" t="s">
        <v>4305</v>
      </c>
      <c r="D1343" s="8" t="s">
        <v>4306</v>
      </c>
      <c r="E1343" s="6" t="s">
        <v>221</v>
      </c>
      <c r="F1343" s="7" t="s">
        <v>367</v>
      </c>
      <c r="G1343" s="7" t="s">
        <v>217</v>
      </c>
      <c r="H1343" s="4"/>
      <c r="I1343" s="9" t="s">
        <v>4307</v>
      </c>
    </row>
    <row r="1344" spans="1:9" ht="60">
      <c r="A1344" s="6" t="s">
        <v>4308</v>
      </c>
      <c r="B1344" s="7" t="s">
        <v>364</v>
      </c>
      <c r="C1344" s="6" t="s">
        <v>4309</v>
      </c>
      <c r="D1344" s="8" t="s">
        <v>4310</v>
      </c>
      <c r="E1344" s="6" t="s">
        <v>215</v>
      </c>
      <c r="F1344" s="7" t="s">
        <v>367</v>
      </c>
      <c r="G1344" s="7" t="s">
        <v>374</v>
      </c>
      <c r="H1344" s="4"/>
      <c r="I1344" s="9" t="s">
        <v>4311</v>
      </c>
    </row>
    <row r="1345" spans="1:9" ht="45">
      <c r="A1345" s="6" t="s">
        <v>4312</v>
      </c>
      <c r="B1345" s="7" t="s">
        <v>364</v>
      </c>
      <c r="C1345" s="6" t="s">
        <v>4309</v>
      </c>
      <c r="D1345" s="8" t="s">
        <v>4313</v>
      </c>
      <c r="E1345" s="6" t="s">
        <v>229</v>
      </c>
      <c r="F1345" s="7" t="s">
        <v>216</v>
      </c>
      <c r="G1345" s="7" t="s">
        <v>217</v>
      </c>
      <c r="H1345" s="4"/>
      <c r="I1345" s="9" t="s">
        <v>4314</v>
      </c>
    </row>
    <row r="1346" spans="1:9" ht="45">
      <c r="A1346" s="6" t="s">
        <v>4315</v>
      </c>
      <c r="B1346" s="7" t="s">
        <v>364</v>
      </c>
      <c r="C1346" s="6" t="s">
        <v>4309</v>
      </c>
      <c r="D1346" s="8" t="s">
        <v>4316</v>
      </c>
      <c r="E1346" s="6" t="s">
        <v>535</v>
      </c>
      <c r="F1346" s="7" t="s">
        <v>216</v>
      </c>
      <c r="G1346" s="7" t="s">
        <v>217</v>
      </c>
      <c r="H1346" s="4"/>
      <c r="I1346" s="9" t="s">
        <v>4317</v>
      </c>
    </row>
    <row r="1347" spans="1:9" ht="45">
      <c r="A1347" s="6" t="s">
        <v>4318</v>
      </c>
      <c r="B1347" s="7" t="s">
        <v>364</v>
      </c>
      <c r="C1347" s="6" t="s">
        <v>4309</v>
      </c>
      <c r="D1347" s="8" t="s">
        <v>4319</v>
      </c>
      <c r="E1347" s="6" t="s">
        <v>373</v>
      </c>
      <c r="F1347" s="7" t="s">
        <v>216</v>
      </c>
      <c r="G1347" s="7" t="s">
        <v>217</v>
      </c>
      <c r="H1347" s="4"/>
      <c r="I1347" s="9" t="s">
        <v>4320</v>
      </c>
    </row>
    <row r="1348" spans="1:9" ht="60">
      <c r="A1348" s="6" t="s">
        <v>4321</v>
      </c>
      <c r="B1348" s="7" t="s">
        <v>364</v>
      </c>
      <c r="C1348" s="6" t="s">
        <v>4309</v>
      </c>
      <c r="D1348" s="8" t="s">
        <v>4322</v>
      </c>
      <c r="E1348" s="6" t="s">
        <v>229</v>
      </c>
      <c r="F1348" s="7" t="s">
        <v>367</v>
      </c>
      <c r="G1348" s="7" t="s">
        <v>217</v>
      </c>
      <c r="H1348" s="4"/>
      <c r="I1348" s="9" t="s">
        <v>4323</v>
      </c>
    </row>
    <row r="1349" spans="1:9" ht="60">
      <c r="A1349" s="6" t="s">
        <v>4324</v>
      </c>
      <c r="B1349" s="7" t="s">
        <v>364</v>
      </c>
      <c r="C1349" s="6" t="s">
        <v>4309</v>
      </c>
      <c r="D1349" s="8" t="s">
        <v>4325</v>
      </c>
      <c r="E1349" s="6" t="s">
        <v>535</v>
      </c>
      <c r="F1349" s="7" t="s">
        <v>367</v>
      </c>
      <c r="G1349" s="7" t="s">
        <v>217</v>
      </c>
      <c r="H1349" s="4"/>
      <c r="I1349" s="9" t="s">
        <v>4326</v>
      </c>
    </row>
    <row r="1350" spans="1:9" ht="60">
      <c r="A1350" s="6" t="s">
        <v>4327</v>
      </c>
      <c r="B1350" s="7" t="s">
        <v>364</v>
      </c>
      <c r="C1350" s="6" t="s">
        <v>4309</v>
      </c>
      <c r="D1350" s="8" t="s">
        <v>4328</v>
      </c>
      <c r="E1350" s="6" t="s">
        <v>373</v>
      </c>
      <c r="F1350" s="7" t="s">
        <v>367</v>
      </c>
      <c r="G1350" s="7" t="s">
        <v>217</v>
      </c>
      <c r="H1350" s="4"/>
      <c r="I1350" s="9" t="s">
        <v>4329</v>
      </c>
    </row>
    <row r="1351" spans="1:9" ht="60">
      <c r="A1351" s="6" t="s">
        <v>4330</v>
      </c>
      <c r="B1351" s="7" t="s">
        <v>364</v>
      </c>
      <c r="C1351" s="6" t="s">
        <v>4309</v>
      </c>
      <c r="D1351" s="8" t="s">
        <v>4331</v>
      </c>
      <c r="E1351" s="6" t="s">
        <v>229</v>
      </c>
      <c r="F1351" s="7" t="s">
        <v>216</v>
      </c>
      <c r="G1351" s="7" t="s">
        <v>217</v>
      </c>
      <c r="H1351" s="4"/>
      <c r="I1351" s="9" t="s">
        <v>4332</v>
      </c>
    </row>
    <row r="1352" spans="1:9" ht="60">
      <c r="A1352" s="6" t="s">
        <v>4333</v>
      </c>
      <c r="B1352" s="7" t="s">
        <v>364</v>
      </c>
      <c r="C1352" s="6" t="s">
        <v>4309</v>
      </c>
      <c r="D1352" s="8" t="s">
        <v>4334</v>
      </c>
      <c r="E1352" s="6" t="s">
        <v>535</v>
      </c>
      <c r="F1352" s="7" t="s">
        <v>216</v>
      </c>
      <c r="G1352" s="7" t="s">
        <v>217</v>
      </c>
      <c r="H1352" s="4"/>
      <c r="I1352" s="9" t="s">
        <v>4335</v>
      </c>
    </row>
    <row r="1353" spans="1:9" ht="60">
      <c r="A1353" s="6" t="s">
        <v>4336</v>
      </c>
      <c r="B1353" s="7" t="s">
        <v>364</v>
      </c>
      <c r="C1353" s="6" t="s">
        <v>4309</v>
      </c>
      <c r="D1353" s="8" t="s">
        <v>4337</v>
      </c>
      <c r="E1353" s="6" t="s">
        <v>373</v>
      </c>
      <c r="F1353" s="7" t="s">
        <v>216</v>
      </c>
      <c r="G1353" s="7" t="s">
        <v>217</v>
      </c>
      <c r="H1353" s="4"/>
      <c r="I1353" s="9" t="s">
        <v>4338</v>
      </c>
    </row>
    <row r="1354" spans="1:9" ht="45">
      <c r="A1354" s="6" t="s">
        <v>4339</v>
      </c>
      <c r="B1354" s="7" t="s">
        <v>364</v>
      </c>
      <c r="C1354" s="6" t="s">
        <v>4309</v>
      </c>
      <c r="D1354" s="8" t="s">
        <v>4340</v>
      </c>
      <c r="E1354" s="6" t="s">
        <v>229</v>
      </c>
      <c r="F1354" s="7" t="s">
        <v>367</v>
      </c>
      <c r="G1354" s="7" t="s">
        <v>217</v>
      </c>
      <c r="H1354" s="4"/>
      <c r="I1354" s="9" t="s">
        <v>4341</v>
      </c>
    </row>
    <row r="1355" spans="1:9" ht="60">
      <c r="A1355" s="6" t="s">
        <v>4342</v>
      </c>
      <c r="B1355" s="7" t="s">
        <v>364</v>
      </c>
      <c r="C1355" s="6" t="s">
        <v>4309</v>
      </c>
      <c r="D1355" s="8" t="s">
        <v>4343</v>
      </c>
      <c r="E1355" s="6" t="s">
        <v>535</v>
      </c>
      <c r="F1355" s="7" t="s">
        <v>367</v>
      </c>
      <c r="G1355" s="7" t="s">
        <v>217</v>
      </c>
      <c r="H1355" s="4"/>
      <c r="I1355" s="9" t="s">
        <v>4344</v>
      </c>
    </row>
    <row r="1356" spans="1:9" ht="60">
      <c r="A1356" s="6" t="s">
        <v>4345</v>
      </c>
      <c r="B1356" s="7" t="s">
        <v>364</v>
      </c>
      <c r="C1356" s="6" t="s">
        <v>4309</v>
      </c>
      <c r="D1356" s="8" t="s">
        <v>4346</v>
      </c>
      <c r="E1356" s="6" t="s">
        <v>373</v>
      </c>
      <c r="F1356" s="7" t="s">
        <v>367</v>
      </c>
      <c r="G1356" s="7" t="s">
        <v>217</v>
      </c>
      <c r="H1356" s="4"/>
      <c r="I1356" s="9" t="s">
        <v>4347</v>
      </c>
    </row>
    <row r="1357" spans="1:9" ht="60">
      <c r="A1357" s="6" t="s">
        <v>4348</v>
      </c>
      <c r="B1357" s="7" t="s">
        <v>364</v>
      </c>
      <c r="C1357" s="6" t="s">
        <v>4309</v>
      </c>
      <c r="D1357" s="8" t="s">
        <v>4349</v>
      </c>
      <c r="E1357" s="6" t="s">
        <v>215</v>
      </c>
      <c r="F1357" s="7" t="s">
        <v>367</v>
      </c>
      <c r="G1357" s="7" t="s">
        <v>379</v>
      </c>
      <c r="H1357" s="4"/>
      <c r="I1357" s="9" t="s">
        <v>4350</v>
      </c>
    </row>
    <row r="1358" spans="1:9" ht="45">
      <c r="A1358" s="6" t="s">
        <v>4351</v>
      </c>
      <c r="B1358" s="7" t="s">
        <v>364</v>
      </c>
      <c r="C1358" s="6" t="s">
        <v>4309</v>
      </c>
      <c r="D1358" s="8" t="s">
        <v>4352</v>
      </c>
      <c r="E1358" s="6" t="s">
        <v>535</v>
      </c>
      <c r="F1358" s="7" t="s">
        <v>367</v>
      </c>
      <c r="G1358" s="7" t="s">
        <v>217</v>
      </c>
      <c r="H1358" s="4"/>
      <c r="I1358" s="9" t="s">
        <v>4353</v>
      </c>
    </row>
    <row r="1359" spans="1:9" ht="45">
      <c r="A1359" s="6" t="s">
        <v>4354</v>
      </c>
      <c r="B1359" s="7" t="s">
        <v>364</v>
      </c>
      <c r="C1359" s="6" t="s">
        <v>4309</v>
      </c>
      <c r="D1359" s="8" t="s">
        <v>4355</v>
      </c>
      <c r="E1359" s="6" t="s">
        <v>229</v>
      </c>
      <c r="F1359" s="7" t="s">
        <v>367</v>
      </c>
      <c r="G1359" s="7" t="s">
        <v>217</v>
      </c>
      <c r="H1359" s="4"/>
      <c r="I1359" s="9" t="s">
        <v>4356</v>
      </c>
    </row>
    <row r="1360" spans="1:9" ht="45">
      <c r="A1360" s="6" t="s">
        <v>4357</v>
      </c>
      <c r="B1360" s="7" t="s">
        <v>364</v>
      </c>
      <c r="C1360" s="6" t="s">
        <v>4309</v>
      </c>
      <c r="D1360" s="8" t="s">
        <v>4358</v>
      </c>
      <c r="E1360" s="6" t="s">
        <v>373</v>
      </c>
      <c r="F1360" s="7" t="s">
        <v>367</v>
      </c>
      <c r="G1360" s="7" t="s">
        <v>217</v>
      </c>
      <c r="H1360" s="4"/>
      <c r="I1360" s="9" t="s">
        <v>4359</v>
      </c>
    </row>
    <row r="1361" spans="1:9" ht="45">
      <c r="A1361" s="6" t="s">
        <v>4360</v>
      </c>
      <c r="B1361" s="7" t="s">
        <v>364</v>
      </c>
      <c r="C1361" s="6" t="s">
        <v>4309</v>
      </c>
      <c r="D1361" s="8" t="s">
        <v>4361</v>
      </c>
      <c r="E1361" s="6" t="s">
        <v>221</v>
      </c>
      <c r="F1361" s="7" t="s">
        <v>498</v>
      </c>
      <c r="G1361" s="7" t="s">
        <v>379</v>
      </c>
      <c r="H1361" s="4"/>
      <c r="I1361" s="9" t="s">
        <v>4362</v>
      </c>
    </row>
    <row r="1362" spans="1:9" ht="45">
      <c r="A1362" s="6" t="s">
        <v>4363</v>
      </c>
      <c r="B1362" s="7" t="s">
        <v>364</v>
      </c>
      <c r="C1362" s="6" t="s">
        <v>4309</v>
      </c>
      <c r="D1362" s="8" t="s">
        <v>4364</v>
      </c>
      <c r="E1362" s="6" t="s">
        <v>221</v>
      </c>
      <c r="F1362" s="7" t="s">
        <v>498</v>
      </c>
      <c r="G1362" s="7" t="s">
        <v>379</v>
      </c>
      <c r="H1362" s="4"/>
      <c r="I1362" s="9" t="s">
        <v>4365</v>
      </c>
    </row>
    <row r="1363" spans="1:9" ht="45">
      <c r="A1363" s="6" t="s">
        <v>4366</v>
      </c>
      <c r="B1363" s="7" t="s">
        <v>364</v>
      </c>
      <c r="C1363" s="6" t="s">
        <v>4309</v>
      </c>
      <c r="D1363" s="8" t="s">
        <v>4367</v>
      </c>
      <c r="E1363" s="6" t="s">
        <v>378</v>
      </c>
      <c r="F1363" s="7" t="s">
        <v>216</v>
      </c>
      <c r="G1363" s="7" t="s">
        <v>374</v>
      </c>
      <c r="H1363" s="4"/>
      <c r="I1363" s="9" t="s">
        <v>4368</v>
      </c>
    </row>
    <row r="1364" spans="1:9" ht="45">
      <c r="A1364" s="6" t="s">
        <v>4369</v>
      </c>
      <c r="B1364" s="7" t="s">
        <v>364</v>
      </c>
      <c r="C1364" s="6" t="s">
        <v>4309</v>
      </c>
      <c r="D1364" s="8" t="s">
        <v>4370</v>
      </c>
      <c r="E1364" s="6" t="s">
        <v>373</v>
      </c>
      <c r="F1364" s="7" t="s">
        <v>498</v>
      </c>
      <c r="G1364" s="7" t="s">
        <v>374</v>
      </c>
      <c r="H1364" s="4"/>
      <c r="I1364" s="9" t="s">
        <v>4371</v>
      </c>
    </row>
    <row r="1365" spans="1:9" ht="45">
      <c r="A1365" s="6" t="s">
        <v>4372</v>
      </c>
      <c r="B1365" s="7" t="s">
        <v>364</v>
      </c>
      <c r="C1365" s="6" t="s">
        <v>4309</v>
      </c>
      <c r="D1365" s="8" t="s">
        <v>4373</v>
      </c>
      <c r="E1365" s="6" t="s">
        <v>221</v>
      </c>
      <c r="F1365" s="7" t="s">
        <v>216</v>
      </c>
      <c r="G1365" s="7" t="s">
        <v>217</v>
      </c>
      <c r="H1365" s="4"/>
      <c r="I1365" s="9" t="s">
        <v>4374</v>
      </c>
    </row>
    <row r="1366" spans="1:9" ht="45">
      <c r="A1366" s="6" t="s">
        <v>4375</v>
      </c>
      <c r="B1366" s="7" t="s">
        <v>364</v>
      </c>
      <c r="C1366" s="6" t="s">
        <v>4309</v>
      </c>
      <c r="D1366" s="8" t="s">
        <v>4376</v>
      </c>
      <c r="E1366" s="6" t="s">
        <v>378</v>
      </c>
      <c r="F1366" s="7" t="s">
        <v>216</v>
      </c>
      <c r="G1366" s="7" t="s">
        <v>217</v>
      </c>
      <c r="H1366" s="4"/>
      <c r="I1366" s="9" t="s">
        <v>4377</v>
      </c>
    </row>
    <row r="1367" spans="1:9" ht="45">
      <c r="A1367" s="6" t="s">
        <v>4378</v>
      </c>
      <c r="B1367" s="7" t="s">
        <v>364</v>
      </c>
      <c r="C1367" s="6" t="s">
        <v>4309</v>
      </c>
      <c r="D1367" s="8" t="s">
        <v>4379</v>
      </c>
      <c r="E1367" s="6" t="s">
        <v>535</v>
      </c>
      <c r="F1367" s="7" t="s">
        <v>216</v>
      </c>
      <c r="G1367" s="7" t="s">
        <v>217</v>
      </c>
      <c r="H1367" s="4"/>
      <c r="I1367" s="9" t="s">
        <v>4380</v>
      </c>
    </row>
    <row r="1368" spans="1:9" ht="75">
      <c r="A1368" s="6" t="s">
        <v>4381</v>
      </c>
      <c r="B1368" s="7" t="s">
        <v>364</v>
      </c>
      <c r="C1368" s="6" t="s">
        <v>4309</v>
      </c>
      <c r="D1368" s="8" t="s">
        <v>4382</v>
      </c>
      <c r="E1368" s="6"/>
      <c r="F1368" s="7" t="s">
        <v>498</v>
      </c>
      <c r="G1368" s="7" t="s">
        <v>368</v>
      </c>
      <c r="H1368" s="4"/>
      <c r="I1368" s="9" t="s">
        <v>4383</v>
      </c>
    </row>
    <row r="1369" spans="1:9" ht="45">
      <c r="A1369" s="6" t="s">
        <v>4384</v>
      </c>
      <c r="B1369" s="7" t="s">
        <v>364</v>
      </c>
      <c r="C1369" s="6" t="s">
        <v>4309</v>
      </c>
      <c r="D1369" s="8" t="s">
        <v>4385</v>
      </c>
      <c r="E1369" s="6" t="s">
        <v>221</v>
      </c>
      <c r="F1369" s="7" t="s">
        <v>498</v>
      </c>
      <c r="G1369" s="7" t="s">
        <v>217</v>
      </c>
      <c r="H1369" s="4"/>
      <c r="I1369" s="9" t="s">
        <v>4386</v>
      </c>
    </row>
    <row r="1370" spans="1:9" ht="45">
      <c r="A1370" s="6" t="s">
        <v>4387</v>
      </c>
      <c r="B1370" s="7" t="s">
        <v>364</v>
      </c>
      <c r="C1370" s="6" t="s">
        <v>4309</v>
      </c>
      <c r="D1370" s="8" t="s">
        <v>4388</v>
      </c>
      <c r="E1370" s="6" t="s">
        <v>378</v>
      </c>
      <c r="F1370" s="7" t="s">
        <v>498</v>
      </c>
      <c r="G1370" s="7" t="s">
        <v>217</v>
      </c>
      <c r="H1370" s="4"/>
      <c r="I1370" s="9" t="s">
        <v>4389</v>
      </c>
    </row>
    <row r="1371" spans="1:9" ht="45">
      <c r="A1371" s="6" t="s">
        <v>4390</v>
      </c>
      <c r="B1371" s="7" t="s">
        <v>364</v>
      </c>
      <c r="C1371" s="6" t="s">
        <v>4309</v>
      </c>
      <c r="D1371" s="8" t="s">
        <v>4391</v>
      </c>
      <c r="E1371" s="6" t="s">
        <v>535</v>
      </c>
      <c r="F1371" s="7" t="s">
        <v>498</v>
      </c>
      <c r="G1371" s="7" t="s">
        <v>217</v>
      </c>
      <c r="H1371" s="4"/>
      <c r="I1371" s="9" t="s">
        <v>4392</v>
      </c>
    </row>
    <row r="1372" spans="1:9" ht="45">
      <c r="A1372" s="6" t="s">
        <v>4393</v>
      </c>
      <c r="B1372" s="7" t="s">
        <v>364</v>
      </c>
      <c r="C1372" s="6" t="s">
        <v>4309</v>
      </c>
      <c r="D1372" s="8" t="s">
        <v>4394</v>
      </c>
      <c r="E1372" s="6" t="s">
        <v>215</v>
      </c>
      <c r="F1372" s="7" t="s">
        <v>216</v>
      </c>
      <c r="G1372" s="7" t="s">
        <v>374</v>
      </c>
      <c r="H1372" s="4"/>
      <c r="I1372" s="9" t="s">
        <v>4395</v>
      </c>
    </row>
    <row r="1373" spans="1:9" ht="60">
      <c r="A1373" s="6" t="s">
        <v>4396</v>
      </c>
      <c r="B1373" s="7" t="s">
        <v>364</v>
      </c>
      <c r="C1373" s="6" t="s">
        <v>4309</v>
      </c>
      <c r="D1373" s="8" t="s">
        <v>4397</v>
      </c>
      <c r="E1373" s="6" t="s">
        <v>221</v>
      </c>
      <c r="F1373" s="7" t="s">
        <v>367</v>
      </c>
      <c r="G1373" s="7" t="s">
        <v>217</v>
      </c>
      <c r="H1373" s="4"/>
      <c r="I1373" s="9" t="s">
        <v>4398</v>
      </c>
    </row>
    <row r="1374" spans="1:9" ht="60">
      <c r="A1374" s="6" t="s">
        <v>4399</v>
      </c>
      <c r="B1374" s="7" t="s">
        <v>364</v>
      </c>
      <c r="C1374" s="6" t="s">
        <v>4309</v>
      </c>
      <c r="D1374" s="8" t="s">
        <v>4400</v>
      </c>
      <c r="E1374" s="6" t="s">
        <v>535</v>
      </c>
      <c r="F1374" s="7" t="s">
        <v>367</v>
      </c>
      <c r="G1374" s="7" t="s">
        <v>217</v>
      </c>
      <c r="H1374" s="4"/>
      <c r="I1374" s="9" t="s">
        <v>4401</v>
      </c>
    </row>
    <row r="1375" spans="1:9" ht="45">
      <c r="A1375" s="6" t="s">
        <v>4402</v>
      </c>
      <c r="B1375" s="7" t="s">
        <v>364</v>
      </c>
      <c r="C1375" s="6" t="s">
        <v>4309</v>
      </c>
      <c r="D1375" s="8" t="s">
        <v>4403</v>
      </c>
      <c r="E1375" s="6" t="s">
        <v>215</v>
      </c>
      <c r="F1375" s="7" t="s">
        <v>216</v>
      </c>
      <c r="G1375" s="7" t="s">
        <v>374</v>
      </c>
      <c r="H1375" s="4"/>
      <c r="I1375" s="9" t="s">
        <v>4404</v>
      </c>
    </row>
    <row r="1376" spans="1:9" ht="45">
      <c r="A1376" s="6" t="s">
        <v>4405</v>
      </c>
      <c r="B1376" s="7" t="s">
        <v>364</v>
      </c>
      <c r="C1376" s="6" t="s">
        <v>4309</v>
      </c>
      <c r="D1376" s="8" t="s">
        <v>4406</v>
      </c>
      <c r="E1376" s="6" t="s">
        <v>535</v>
      </c>
      <c r="F1376" s="7" t="s">
        <v>367</v>
      </c>
      <c r="G1376" s="7" t="s">
        <v>374</v>
      </c>
      <c r="H1376" s="4"/>
      <c r="I1376" s="9" t="s">
        <v>4407</v>
      </c>
    </row>
    <row r="1377" spans="1:9" ht="45">
      <c r="A1377" s="6" t="s">
        <v>4408</v>
      </c>
      <c r="B1377" s="7" t="s">
        <v>364</v>
      </c>
      <c r="C1377" s="6" t="s">
        <v>4309</v>
      </c>
      <c r="D1377" s="8" t="s">
        <v>4409</v>
      </c>
      <c r="E1377" s="6" t="s">
        <v>576</v>
      </c>
      <c r="F1377" s="7" t="s">
        <v>498</v>
      </c>
      <c r="G1377" s="7" t="s">
        <v>374</v>
      </c>
      <c r="H1377" s="4"/>
      <c r="I1377" s="9" t="s">
        <v>4410</v>
      </c>
    </row>
    <row r="1378" spans="1:9" ht="45">
      <c r="A1378" s="6" t="s">
        <v>4411</v>
      </c>
      <c r="B1378" s="7" t="s">
        <v>364</v>
      </c>
      <c r="C1378" s="6" t="s">
        <v>4309</v>
      </c>
      <c r="D1378" s="8" t="s">
        <v>4412</v>
      </c>
      <c r="E1378" s="6" t="s">
        <v>2814</v>
      </c>
      <c r="F1378" s="7" t="s">
        <v>216</v>
      </c>
      <c r="G1378" s="7" t="s">
        <v>217</v>
      </c>
      <c r="H1378" s="4"/>
      <c r="I1378" s="9" t="s">
        <v>4413</v>
      </c>
    </row>
    <row r="1379" spans="1:9" ht="45">
      <c r="A1379" s="6" t="s">
        <v>4414</v>
      </c>
      <c r="B1379" s="7" t="s">
        <v>364</v>
      </c>
      <c r="C1379" s="6" t="s">
        <v>4309</v>
      </c>
      <c r="D1379" s="8" t="s">
        <v>4415</v>
      </c>
      <c r="E1379" s="6" t="s">
        <v>535</v>
      </c>
      <c r="F1379" s="7" t="s">
        <v>216</v>
      </c>
      <c r="G1379" s="7" t="s">
        <v>217</v>
      </c>
      <c r="H1379" s="4"/>
      <c r="I1379" s="9" t="s">
        <v>4416</v>
      </c>
    </row>
    <row r="1380" spans="1:9" ht="45">
      <c r="A1380" s="6" t="s">
        <v>4417</v>
      </c>
      <c r="B1380" s="7" t="s">
        <v>364</v>
      </c>
      <c r="C1380" s="6" t="s">
        <v>4309</v>
      </c>
      <c r="D1380" s="8" t="s">
        <v>4418</v>
      </c>
      <c r="E1380" s="6" t="s">
        <v>221</v>
      </c>
      <c r="F1380" s="7" t="s">
        <v>216</v>
      </c>
      <c r="G1380" s="7" t="s">
        <v>217</v>
      </c>
      <c r="H1380" s="4"/>
      <c r="I1380" s="9" t="s">
        <v>4419</v>
      </c>
    </row>
    <row r="1381" spans="1:9" ht="45">
      <c r="A1381" s="6" t="s">
        <v>4420</v>
      </c>
      <c r="B1381" s="7" t="s">
        <v>364</v>
      </c>
      <c r="C1381" s="6" t="s">
        <v>4309</v>
      </c>
      <c r="D1381" s="8" t="s">
        <v>4421</v>
      </c>
      <c r="E1381" s="6" t="s">
        <v>215</v>
      </c>
      <c r="F1381" s="7" t="s">
        <v>216</v>
      </c>
      <c r="G1381" s="7" t="s">
        <v>217</v>
      </c>
      <c r="H1381" s="4"/>
      <c r="I1381" s="9" t="s">
        <v>4422</v>
      </c>
    </row>
    <row r="1382" spans="1:9" ht="45">
      <c r="A1382" s="6" t="s">
        <v>4423</v>
      </c>
      <c r="B1382" s="7" t="s">
        <v>364</v>
      </c>
      <c r="C1382" s="6" t="s">
        <v>4309</v>
      </c>
      <c r="D1382" s="8" t="s">
        <v>4424</v>
      </c>
      <c r="E1382" s="6" t="s">
        <v>221</v>
      </c>
      <c r="F1382" s="7" t="s">
        <v>367</v>
      </c>
      <c r="G1382" s="7" t="s">
        <v>217</v>
      </c>
      <c r="H1382" s="4"/>
      <c r="I1382" s="9" t="s">
        <v>4425</v>
      </c>
    </row>
    <row r="1383" spans="1:9" ht="45">
      <c r="A1383" s="6" t="s">
        <v>4426</v>
      </c>
      <c r="B1383" s="7" t="s">
        <v>364</v>
      </c>
      <c r="C1383" s="6" t="s">
        <v>4309</v>
      </c>
      <c r="D1383" s="8" t="s">
        <v>4424</v>
      </c>
      <c r="E1383" s="6" t="s">
        <v>221</v>
      </c>
      <c r="F1383" s="7" t="s">
        <v>367</v>
      </c>
      <c r="G1383" s="7" t="s">
        <v>225</v>
      </c>
      <c r="H1383" s="4"/>
      <c r="I1383" s="9" t="s">
        <v>4425</v>
      </c>
    </row>
    <row r="1384" spans="1:9" ht="45">
      <c r="A1384" s="6" t="s">
        <v>4427</v>
      </c>
      <c r="B1384" s="7" t="s">
        <v>364</v>
      </c>
      <c r="C1384" s="6" t="s">
        <v>4309</v>
      </c>
      <c r="D1384" s="8" t="s">
        <v>4428</v>
      </c>
      <c r="E1384" s="6" t="s">
        <v>215</v>
      </c>
      <c r="F1384" s="7" t="s">
        <v>367</v>
      </c>
      <c r="G1384" s="7" t="s">
        <v>217</v>
      </c>
      <c r="H1384" s="4"/>
      <c r="I1384" s="9" t="s">
        <v>4429</v>
      </c>
    </row>
    <row r="1385" spans="1:9" ht="45">
      <c r="A1385" s="6" t="s">
        <v>4430</v>
      </c>
      <c r="B1385" s="7" t="s">
        <v>364</v>
      </c>
      <c r="C1385" s="6" t="s">
        <v>4309</v>
      </c>
      <c r="D1385" s="8" t="s">
        <v>4431</v>
      </c>
      <c r="E1385" s="6" t="s">
        <v>2814</v>
      </c>
      <c r="F1385" s="7" t="s">
        <v>367</v>
      </c>
      <c r="G1385" s="7" t="s">
        <v>217</v>
      </c>
      <c r="H1385" s="4"/>
      <c r="I1385" s="9" t="s">
        <v>4432</v>
      </c>
    </row>
    <row r="1386" spans="1:9" ht="45">
      <c r="A1386" s="6" t="s">
        <v>4433</v>
      </c>
      <c r="B1386" s="7" t="s">
        <v>364</v>
      </c>
      <c r="C1386" s="6" t="s">
        <v>4309</v>
      </c>
      <c r="D1386" s="8" t="s">
        <v>4434</v>
      </c>
      <c r="E1386" s="6" t="s">
        <v>535</v>
      </c>
      <c r="F1386" s="7" t="s">
        <v>367</v>
      </c>
      <c r="G1386" s="7" t="s">
        <v>217</v>
      </c>
      <c r="H1386" s="4"/>
      <c r="I1386" s="9" t="s">
        <v>4435</v>
      </c>
    </row>
    <row r="1387" spans="1:9" ht="45">
      <c r="A1387" s="6" t="s">
        <v>4436</v>
      </c>
      <c r="B1387" s="7" t="s">
        <v>364</v>
      </c>
      <c r="C1387" s="6" t="s">
        <v>4309</v>
      </c>
      <c r="D1387" s="8" t="s">
        <v>4437</v>
      </c>
      <c r="E1387" s="6" t="s">
        <v>221</v>
      </c>
      <c r="F1387" s="7" t="s">
        <v>367</v>
      </c>
      <c r="G1387" s="7" t="s">
        <v>217</v>
      </c>
      <c r="H1387" s="4"/>
      <c r="I1387" s="9" t="s">
        <v>4438</v>
      </c>
    </row>
    <row r="1388" spans="1:9" ht="45">
      <c r="A1388" s="6" t="s">
        <v>4439</v>
      </c>
      <c r="B1388" s="7" t="s">
        <v>364</v>
      </c>
      <c r="C1388" s="6" t="s">
        <v>4309</v>
      </c>
      <c r="D1388" s="8" t="s">
        <v>4440</v>
      </c>
      <c r="E1388" s="6" t="s">
        <v>2814</v>
      </c>
      <c r="F1388" s="7" t="s">
        <v>367</v>
      </c>
      <c r="G1388" s="7" t="s">
        <v>217</v>
      </c>
      <c r="H1388" s="4"/>
      <c r="I1388" s="9" t="s">
        <v>4441</v>
      </c>
    </row>
    <row r="1389" spans="1:9" ht="45">
      <c r="A1389" s="6" t="s">
        <v>4442</v>
      </c>
      <c r="B1389" s="7" t="s">
        <v>364</v>
      </c>
      <c r="C1389" s="6" t="s">
        <v>4309</v>
      </c>
      <c r="D1389" s="8" t="s">
        <v>4443</v>
      </c>
      <c r="E1389" s="6" t="s">
        <v>535</v>
      </c>
      <c r="F1389" s="7" t="s">
        <v>367</v>
      </c>
      <c r="G1389" s="7" t="s">
        <v>217</v>
      </c>
      <c r="H1389" s="4"/>
      <c r="I1389" s="9" t="s">
        <v>4444</v>
      </c>
    </row>
    <row r="1390" spans="1:9" ht="60">
      <c r="A1390" s="6" t="s">
        <v>4445</v>
      </c>
      <c r="B1390" s="7" t="s">
        <v>364</v>
      </c>
      <c r="C1390" s="6" t="s">
        <v>4309</v>
      </c>
      <c r="D1390" s="8" t="s">
        <v>4446</v>
      </c>
      <c r="E1390" s="6" t="s">
        <v>373</v>
      </c>
      <c r="F1390" s="7" t="s">
        <v>498</v>
      </c>
      <c r="G1390" s="7" t="s">
        <v>374</v>
      </c>
      <c r="H1390" s="4"/>
      <c r="I1390" s="9" t="s">
        <v>4447</v>
      </c>
    </row>
    <row r="1391" spans="1:9" ht="60">
      <c r="A1391" s="6" t="s">
        <v>4448</v>
      </c>
      <c r="B1391" s="7" t="s">
        <v>364</v>
      </c>
      <c r="C1391" s="6" t="s">
        <v>4309</v>
      </c>
      <c r="D1391" s="8" t="s">
        <v>4449</v>
      </c>
      <c r="E1391" s="6" t="s">
        <v>221</v>
      </c>
      <c r="F1391" s="7" t="s">
        <v>498</v>
      </c>
      <c r="G1391" s="7" t="s">
        <v>217</v>
      </c>
      <c r="H1391" s="4"/>
      <c r="I1391" s="9" t="s">
        <v>4450</v>
      </c>
    </row>
    <row r="1392" spans="1:9" ht="60">
      <c r="A1392" s="6" t="s">
        <v>4451</v>
      </c>
      <c r="B1392" s="7" t="s">
        <v>364</v>
      </c>
      <c r="C1392" s="6" t="s">
        <v>4309</v>
      </c>
      <c r="D1392" s="8" t="s">
        <v>4452</v>
      </c>
      <c r="E1392" s="6" t="s">
        <v>535</v>
      </c>
      <c r="F1392" s="7" t="s">
        <v>498</v>
      </c>
      <c r="G1392" s="7" t="s">
        <v>217</v>
      </c>
      <c r="H1392" s="4"/>
      <c r="I1392" s="9" t="s">
        <v>4453</v>
      </c>
    </row>
    <row r="1393" spans="1:9" ht="60">
      <c r="A1393" s="6" t="s">
        <v>4454</v>
      </c>
      <c r="B1393" s="7" t="s">
        <v>364</v>
      </c>
      <c r="C1393" s="6" t="s">
        <v>4309</v>
      </c>
      <c r="D1393" s="8" t="s">
        <v>4455</v>
      </c>
      <c r="E1393" s="6" t="s">
        <v>1022</v>
      </c>
      <c r="F1393" s="7" t="s">
        <v>498</v>
      </c>
      <c r="G1393" s="7" t="s">
        <v>217</v>
      </c>
      <c r="H1393" s="4"/>
      <c r="I1393" s="9" t="s">
        <v>4456</v>
      </c>
    </row>
    <row r="1394" spans="1:9" ht="60">
      <c r="A1394" s="6" t="s">
        <v>4457</v>
      </c>
      <c r="B1394" s="7" t="s">
        <v>364</v>
      </c>
      <c r="C1394" s="6" t="s">
        <v>4309</v>
      </c>
      <c r="D1394" s="8" t="s">
        <v>4458</v>
      </c>
      <c r="E1394" s="6" t="s">
        <v>215</v>
      </c>
      <c r="F1394" s="7" t="s">
        <v>498</v>
      </c>
      <c r="G1394" s="7" t="s">
        <v>217</v>
      </c>
      <c r="H1394" s="4"/>
      <c r="I1394" s="9" t="s">
        <v>4459</v>
      </c>
    </row>
    <row r="1395" spans="1:9" ht="60">
      <c r="A1395" s="6" t="s">
        <v>4460</v>
      </c>
      <c r="B1395" s="7" t="s">
        <v>364</v>
      </c>
      <c r="C1395" s="6" t="s">
        <v>4309</v>
      </c>
      <c r="D1395" s="8" t="s">
        <v>4461</v>
      </c>
      <c r="E1395" s="6" t="s">
        <v>2085</v>
      </c>
      <c r="F1395" s="7" t="s">
        <v>498</v>
      </c>
      <c r="G1395" s="7" t="s">
        <v>217</v>
      </c>
      <c r="H1395" s="4"/>
      <c r="I1395" s="9" t="s">
        <v>4462</v>
      </c>
    </row>
    <row r="1396" spans="1:9" ht="60">
      <c r="A1396" s="6" t="s">
        <v>4463</v>
      </c>
      <c r="B1396" s="7" t="s">
        <v>364</v>
      </c>
      <c r="C1396" s="6" t="s">
        <v>4309</v>
      </c>
      <c r="D1396" s="8" t="s">
        <v>4464</v>
      </c>
      <c r="E1396" s="6" t="s">
        <v>373</v>
      </c>
      <c r="F1396" s="7" t="s">
        <v>498</v>
      </c>
      <c r="G1396" s="7" t="s">
        <v>217</v>
      </c>
      <c r="H1396" s="4"/>
      <c r="I1396" s="9" t="s">
        <v>4465</v>
      </c>
    </row>
    <row r="1397" spans="1:9" ht="60">
      <c r="A1397" s="6" t="s">
        <v>4466</v>
      </c>
      <c r="B1397" s="7" t="s">
        <v>364</v>
      </c>
      <c r="C1397" s="6" t="s">
        <v>4309</v>
      </c>
      <c r="D1397" s="8" t="s">
        <v>4467</v>
      </c>
      <c r="E1397" s="6" t="s">
        <v>221</v>
      </c>
      <c r="F1397" s="7" t="s">
        <v>498</v>
      </c>
      <c r="G1397" s="7" t="s">
        <v>217</v>
      </c>
      <c r="H1397" s="4"/>
      <c r="I1397" s="9" t="s">
        <v>4468</v>
      </c>
    </row>
    <row r="1398" spans="1:9" ht="60">
      <c r="A1398" s="6" t="s">
        <v>4469</v>
      </c>
      <c r="B1398" s="7" t="s">
        <v>364</v>
      </c>
      <c r="C1398" s="6" t="s">
        <v>4309</v>
      </c>
      <c r="D1398" s="8" t="s">
        <v>4470</v>
      </c>
      <c r="E1398" s="6" t="s">
        <v>535</v>
      </c>
      <c r="F1398" s="7" t="s">
        <v>498</v>
      </c>
      <c r="G1398" s="7" t="s">
        <v>217</v>
      </c>
      <c r="H1398" s="4"/>
      <c r="I1398" s="9" t="s">
        <v>4471</v>
      </c>
    </row>
    <row r="1399" spans="1:9" ht="60">
      <c r="A1399" s="6" t="s">
        <v>4472</v>
      </c>
      <c r="B1399" s="7" t="s">
        <v>364</v>
      </c>
      <c r="C1399" s="6" t="s">
        <v>4309</v>
      </c>
      <c r="D1399" s="8" t="s">
        <v>4473</v>
      </c>
      <c r="E1399" s="6" t="s">
        <v>215</v>
      </c>
      <c r="F1399" s="7" t="s">
        <v>498</v>
      </c>
      <c r="G1399" s="7" t="s">
        <v>379</v>
      </c>
      <c r="H1399" s="4"/>
      <c r="I1399" s="9" t="s">
        <v>4474</v>
      </c>
    </row>
    <row r="1400" spans="1:9" ht="45">
      <c r="A1400" s="6" t="s">
        <v>4475</v>
      </c>
      <c r="B1400" s="7" t="s">
        <v>364</v>
      </c>
      <c r="C1400" s="6" t="s">
        <v>4309</v>
      </c>
      <c r="D1400" s="8" t="s">
        <v>4476</v>
      </c>
      <c r="E1400" s="6" t="s">
        <v>215</v>
      </c>
      <c r="F1400" s="7" t="s">
        <v>367</v>
      </c>
      <c r="G1400" s="7" t="s">
        <v>379</v>
      </c>
      <c r="H1400" s="4"/>
      <c r="I1400" s="9" t="s">
        <v>4477</v>
      </c>
    </row>
    <row r="1401" spans="1:9" ht="45">
      <c r="A1401" s="6" t="s">
        <v>4478</v>
      </c>
      <c r="B1401" s="7" t="s">
        <v>364</v>
      </c>
      <c r="C1401" s="6" t="s">
        <v>4309</v>
      </c>
      <c r="D1401" s="8" t="s">
        <v>4479</v>
      </c>
      <c r="E1401" s="6" t="s">
        <v>229</v>
      </c>
      <c r="F1401" s="7" t="s">
        <v>367</v>
      </c>
      <c r="G1401" s="7" t="s">
        <v>217</v>
      </c>
      <c r="H1401" s="4"/>
      <c r="I1401" s="9" t="s">
        <v>4480</v>
      </c>
    </row>
    <row r="1402" spans="1:9" ht="45">
      <c r="A1402" s="6" t="s">
        <v>4481</v>
      </c>
      <c r="B1402" s="7" t="s">
        <v>364</v>
      </c>
      <c r="C1402" s="6" t="s">
        <v>4309</v>
      </c>
      <c r="D1402" s="8" t="s">
        <v>4482</v>
      </c>
      <c r="E1402" s="6" t="s">
        <v>535</v>
      </c>
      <c r="F1402" s="7" t="s">
        <v>367</v>
      </c>
      <c r="G1402" s="7" t="s">
        <v>217</v>
      </c>
      <c r="H1402" s="4"/>
      <c r="I1402" s="9" t="s">
        <v>4483</v>
      </c>
    </row>
    <row r="1403" spans="1:9" ht="45">
      <c r="A1403" s="6" t="s">
        <v>4484</v>
      </c>
      <c r="B1403" s="7" t="s">
        <v>364</v>
      </c>
      <c r="C1403" s="6" t="s">
        <v>4309</v>
      </c>
      <c r="D1403" s="8" t="s">
        <v>4485</v>
      </c>
      <c r="E1403" s="6" t="s">
        <v>373</v>
      </c>
      <c r="F1403" s="7" t="s">
        <v>367</v>
      </c>
      <c r="G1403" s="7" t="s">
        <v>217</v>
      </c>
      <c r="H1403" s="4"/>
      <c r="I1403" s="9" t="s">
        <v>4486</v>
      </c>
    </row>
    <row r="1404" spans="1:9" ht="45">
      <c r="A1404" s="6" t="s">
        <v>4487</v>
      </c>
      <c r="B1404" s="7" t="s">
        <v>364</v>
      </c>
      <c r="C1404" s="6" t="s">
        <v>4309</v>
      </c>
      <c r="D1404" s="8" t="s">
        <v>4488</v>
      </c>
      <c r="E1404" s="6" t="s">
        <v>221</v>
      </c>
      <c r="F1404" s="7" t="s">
        <v>367</v>
      </c>
      <c r="G1404" s="7" t="s">
        <v>217</v>
      </c>
      <c r="H1404" s="4"/>
      <c r="I1404" s="9" t="s">
        <v>4489</v>
      </c>
    </row>
    <row r="1405" spans="1:9" ht="45">
      <c r="A1405" s="6" t="s">
        <v>4490</v>
      </c>
      <c r="B1405" s="7" t="s">
        <v>364</v>
      </c>
      <c r="C1405" s="6" t="s">
        <v>4309</v>
      </c>
      <c r="D1405" s="8" t="s">
        <v>4491</v>
      </c>
      <c r="E1405" s="6" t="s">
        <v>229</v>
      </c>
      <c r="F1405" s="7" t="s">
        <v>367</v>
      </c>
      <c r="G1405" s="7" t="s">
        <v>217</v>
      </c>
      <c r="H1405" s="4"/>
      <c r="I1405" s="9" t="s">
        <v>4492</v>
      </c>
    </row>
    <row r="1406" spans="1:9" ht="45">
      <c r="A1406" s="6" t="s">
        <v>4493</v>
      </c>
      <c r="B1406" s="7" t="s">
        <v>364</v>
      </c>
      <c r="C1406" s="6" t="s">
        <v>4309</v>
      </c>
      <c r="D1406" s="8" t="s">
        <v>4494</v>
      </c>
      <c r="E1406" s="6" t="s">
        <v>535</v>
      </c>
      <c r="F1406" s="7" t="s">
        <v>367</v>
      </c>
      <c r="G1406" s="7" t="s">
        <v>217</v>
      </c>
      <c r="H1406" s="4"/>
      <c r="I1406" s="9" t="s">
        <v>4495</v>
      </c>
    </row>
    <row r="1407" spans="1:9" ht="45">
      <c r="A1407" s="6" t="s">
        <v>4496</v>
      </c>
      <c r="B1407" s="7" t="s">
        <v>364</v>
      </c>
      <c r="C1407" s="6" t="s">
        <v>4309</v>
      </c>
      <c r="D1407" s="8" t="s">
        <v>4497</v>
      </c>
      <c r="E1407" s="6" t="s">
        <v>221</v>
      </c>
      <c r="F1407" s="7" t="s">
        <v>367</v>
      </c>
      <c r="G1407" s="7" t="s">
        <v>217</v>
      </c>
      <c r="H1407" s="4"/>
      <c r="I1407" s="9" t="s">
        <v>4498</v>
      </c>
    </row>
    <row r="1408" spans="1:9" ht="45">
      <c r="A1408" s="6" t="s">
        <v>4499</v>
      </c>
      <c r="B1408" s="7" t="s">
        <v>364</v>
      </c>
      <c r="C1408" s="6" t="s">
        <v>4309</v>
      </c>
      <c r="D1408" s="8" t="s">
        <v>4500</v>
      </c>
      <c r="E1408" s="6" t="s">
        <v>229</v>
      </c>
      <c r="F1408" s="7" t="s">
        <v>367</v>
      </c>
      <c r="G1408" s="7" t="s">
        <v>217</v>
      </c>
      <c r="H1408" s="4"/>
      <c r="I1408" s="9" t="s">
        <v>4501</v>
      </c>
    </row>
    <row r="1409" spans="1:9" ht="45">
      <c r="A1409" s="6" t="s">
        <v>4502</v>
      </c>
      <c r="B1409" s="7" t="s">
        <v>364</v>
      </c>
      <c r="C1409" s="6" t="s">
        <v>4309</v>
      </c>
      <c r="D1409" s="8" t="s">
        <v>4503</v>
      </c>
      <c r="E1409" s="6" t="s">
        <v>535</v>
      </c>
      <c r="F1409" s="7" t="s">
        <v>367</v>
      </c>
      <c r="G1409" s="7" t="s">
        <v>217</v>
      </c>
      <c r="H1409" s="4"/>
      <c r="I1409" s="9" t="s">
        <v>4504</v>
      </c>
    </row>
    <row r="1410" spans="1:9" ht="45">
      <c r="A1410" s="6" t="s">
        <v>4505</v>
      </c>
      <c r="B1410" s="7" t="s">
        <v>364</v>
      </c>
      <c r="C1410" s="6" t="s">
        <v>4309</v>
      </c>
      <c r="D1410" s="8" t="s">
        <v>4506</v>
      </c>
      <c r="E1410" s="6" t="s">
        <v>373</v>
      </c>
      <c r="F1410" s="7" t="s">
        <v>367</v>
      </c>
      <c r="G1410" s="7" t="s">
        <v>217</v>
      </c>
      <c r="H1410" s="4"/>
      <c r="I1410" s="9" t="s">
        <v>4507</v>
      </c>
    </row>
    <row r="1411" spans="1:9" ht="45">
      <c r="A1411" s="6" t="s">
        <v>4508</v>
      </c>
      <c r="B1411" s="7" t="s">
        <v>364</v>
      </c>
      <c r="C1411" s="6" t="s">
        <v>4309</v>
      </c>
      <c r="D1411" s="8" t="s">
        <v>1711</v>
      </c>
      <c r="E1411" s="6" t="s">
        <v>221</v>
      </c>
      <c r="F1411" s="7" t="s">
        <v>367</v>
      </c>
      <c r="G1411" s="7" t="s">
        <v>217</v>
      </c>
      <c r="H1411" s="4"/>
      <c r="I1411" s="9" t="s">
        <v>4509</v>
      </c>
    </row>
    <row r="1412" spans="1:9" ht="45">
      <c r="A1412" s="6" t="s">
        <v>4510</v>
      </c>
      <c r="B1412" s="7" t="s">
        <v>364</v>
      </c>
      <c r="C1412" s="6" t="s">
        <v>4309</v>
      </c>
      <c r="D1412" s="8" t="s">
        <v>4511</v>
      </c>
      <c r="E1412" s="6" t="s">
        <v>2814</v>
      </c>
      <c r="F1412" s="7" t="s">
        <v>216</v>
      </c>
      <c r="G1412" s="7" t="s">
        <v>217</v>
      </c>
      <c r="H1412" s="4"/>
      <c r="I1412" s="9" t="s">
        <v>4512</v>
      </c>
    </row>
    <row r="1413" spans="1:9" ht="45">
      <c r="A1413" s="6" t="s">
        <v>4513</v>
      </c>
      <c r="B1413" s="7" t="s">
        <v>364</v>
      </c>
      <c r="C1413" s="6" t="s">
        <v>4309</v>
      </c>
      <c r="D1413" s="8" t="s">
        <v>1714</v>
      </c>
      <c r="E1413" s="6" t="s">
        <v>535</v>
      </c>
      <c r="F1413" s="7" t="s">
        <v>367</v>
      </c>
      <c r="G1413" s="7" t="s">
        <v>217</v>
      </c>
      <c r="H1413" s="4"/>
      <c r="I1413" s="9" t="s">
        <v>4514</v>
      </c>
    </row>
    <row r="1414" spans="1:9" ht="45">
      <c r="A1414" s="6" t="s">
        <v>4515</v>
      </c>
      <c r="B1414" s="7" t="s">
        <v>364</v>
      </c>
      <c r="C1414" s="6" t="s">
        <v>4309</v>
      </c>
      <c r="D1414" s="8" t="s">
        <v>4516</v>
      </c>
      <c r="E1414" s="6" t="s">
        <v>221</v>
      </c>
      <c r="F1414" s="7" t="s">
        <v>216</v>
      </c>
      <c r="G1414" s="7" t="s">
        <v>217</v>
      </c>
      <c r="H1414" s="4"/>
      <c r="I1414" s="9" t="s">
        <v>4517</v>
      </c>
    </row>
    <row r="1415" spans="1:9" ht="45">
      <c r="A1415" s="6" t="s">
        <v>4518</v>
      </c>
      <c r="B1415" s="7" t="s">
        <v>364</v>
      </c>
      <c r="C1415" s="6" t="s">
        <v>4309</v>
      </c>
      <c r="D1415" s="8" t="s">
        <v>4519</v>
      </c>
      <c r="E1415" s="6" t="s">
        <v>2814</v>
      </c>
      <c r="F1415" s="7" t="s">
        <v>216</v>
      </c>
      <c r="G1415" s="7" t="s">
        <v>217</v>
      </c>
      <c r="H1415" s="4"/>
      <c r="I1415" s="9" t="s">
        <v>4520</v>
      </c>
    </row>
    <row r="1416" spans="1:9" ht="45">
      <c r="A1416" s="6" t="s">
        <v>4521</v>
      </c>
      <c r="B1416" s="7" t="s">
        <v>364</v>
      </c>
      <c r="C1416" s="6" t="s">
        <v>4309</v>
      </c>
      <c r="D1416" s="8" t="s">
        <v>4522</v>
      </c>
      <c r="E1416" s="6" t="s">
        <v>535</v>
      </c>
      <c r="F1416" s="7" t="s">
        <v>216</v>
      </c>
      <c r="G1416" s="7" t="s">
        <v>217</v>
      </c>
      <c r="H1416" s="4"/>
      <c r="I1416" s="9" t="s">
        <v>4523</v>
      </c>
    </row>
    <row r="1417" spans="1:9" ht="60">
      <c r="A1417" s="6" t="s">
        <v>4524</v>
      </c>
      <c r="B1417" s="7" t="s">
        <v>364</v>
      </c>
      <c r="C1417" s="6" t="s">
        <v>4309</v>
      </c>
      <c r="D1417" s="8" t="s">
        <v>4525</v>
      </c>
      <c r="E1417" s="6" t="s">
        <v>1022</v>
      </c>
      <c r="F1417" s="7" t="s">
        <v>498</v>
      </c>
      <c r="G1417" s="7" t="s">
        <v>379</v>
      </c>
      <c r="H1417" s="4"/>
      <c r="I1417" s="9" t="s">
        <v>4526</v>
      </c>
    </row>
    <row r="1418" spans="1:9" ht="45">
      <c r="A1418" s="6" t="s">
        <v>4527</v>
      </c>
      <c r="B1418" s="7" t="s">
        <v>364</v>
      </c>
      <c r="C1418" s="6" t="s">
        <v>4309</v>
      </c>
      <c r="D1418" s="8" t="s">
        <v>4528</v>
      </c>
      <c r="E1418" s="6" t="s">
        <v>373</v>
      </c>
      <c r="F1418" s="7" t="s">
        <v>498</v>
      </c>
      <c r="G1418" s="7" t="s">
        <v>374</v>
      </c>
      <c r="H1418" s="4"/>
      <c r="I1418" s="9" t="s">
        <v>4529</v>
      </c>
    </row>
    <row r="1419" spans="1:9" ht="45">
      <c r="A1419" s="6" t="s">
        <v>4530</v>
      </c>
      <c r="B1419" s="7" t="s">
        <v>364</v>
      </c>
      <c r="C1419" s="6" t="s">
        <v>4309</v>
      </c>
      <c r="D1419" s="8" t="s">
        <v>4531</v>
      </c>
      <c r="E1419" s="6" t="s">
        <v>1022</v>
      </c>
      <c r="F1419" s="7" t="s">
        <v>498</v>
      </c>
      <c r="G1419" s="7" t="s">
        <v>217</v>
      </c>
      <c r="H1419" s="4"/>
      <c r="I1419" s="9" t="s">
        <v>4532</v>
      </c>
    </row>
    <row r="1420" spans="1:9" ht="45">
      <c r="A1420" s="6" t="s">
        <v>4533</v>
      </c>
      <c r="B1420" s="7" t="s">
        <v>364</v>
      </c>
      <c r="C1420" s="6" t="s">
        <v>4309</v>
      </c>
      <c r="D1420" s="8" t="s">
        <v>4534</v>
      </c>
      <c r="E1420" s="6" t="s">
        <v>215</v>
      </c>
      <c r="F1420" s="7" t="s">
        <v>498</v>
      </c>
      <c r="G1420" s="7" t="s">
        <v>217</v>
      </c>
      <c r="H1420" s="4"/>
      <c r="I1420" s="9" t="s">
        <v>4535</v>
      </c>
    </row>
    <row r="1421" spans="1:9" ht="45">
      <c r="A1421" s="6" t="s">
        <v>4536</v>
      </c>
      <c r="B1421" s="7" t="s">
        <v>364</v>
      </c>
      <c r="C1421" s="6" t="s">
        <v>4309</v>
      </c>
      <c r="D1421" s="8" t="s">
        <v>4537</v>
      </c>
      <c r="E1421" s="6" t="s">
        <v>373</v>
      </c>
      <c r="F1421" s="7" t="s">
        <v>498</v>
      </c>
      <c r="G1421" s="7" t="s">
        <v>217</v>
      </c>
      <c r="H1421" s="4"/>
      <c r="I1421" s="9" t="s">
        <v>4538</v>
      </c>
    </row>
    <row r="1422" spans="1:9" ht="60">
      <c r="A1422" s="6" t="s">
        <v>4539</v>
      </c>
      <c r="B1422" s="7" t="s">
        <v>364</v>
      </c>
      <c r="C1422" s="6" t="s">
        <v>4309</v>
      </c>
      <c r="D1422" s="8" t="s">
        <v>4540</v>
      </c>
      <c r="E1422" s="6" t="s">
        <v>1022</v>
      </c>
      <c r="F1422" s="7" t="s">
        <v>498</v>
      </c>
      <c r="G1422" s="7" t="s">
        <v>379</v>
      </c>
      <c r="H1422" s="4"/>
      <c r="I1422" s="9" t="s">
        <v>4541</v>
      </c>
    </row>
    <row r="1423" spans="1:9" ht="60">
      <c r="A1423" s="6" t="s">
        <v>4542</v>
      </c>
      <c r="B1423" s="7" t="s">
        <v>364</v>
      </c>
      <c r="C1423" s="6" t="s">
        <v>4309</v>
      </c>
      <c r="D1423" s="8" t="s">
        <v>4543</v>
      </c>
      <c r="E1423" s="6" t="s">
        <v>373</v>
      </c>
      <c r="F1423" s="7" t="s">
        <v>498</v>
      </c>
      <c r="G1423" s="7" t="s">
        <v>374</v>
      </c>
      <c r="H1423" s="4"/>
      <c r="I1423" s="9" t="s">
        <v>4544</v>
      </c>
    </row>
    <row r="1424" spans="1:9" ht="45">
      <c r="A1424" s="6" t="s">
        <v>4545</v>
      </c>
      <c r="B1424" s="7" t="s">
        <v>364</v>
      </c>
      <c r="C1424" s="6" t="s">
        <v>4309</v>
      </c>
      <c r="D1424" s="8" t="s">
        <v>4546</v>
      </c>
      <c r="E1424" s="6" t="s">
        <v>1022</v>
      </c>
      <c r="F1424" s="7" t="s">
        <v>498</v>
      </c>
      <c r="G1424" s="7" t="s">
        <v>217</v>
      </c>
      <c r="H1424" s="4"/>
      <c r="I1424" s="9" t="s">
        <v>4547</v>
      </c>
    </row>
    <row r="1425" spans="1:9" ht="45">
      <c r="A1425" s="6" t="s">
        <v>4548</v>
      </c>
      <c r="B1425" s="7" t="s">
        <v>364</v>
      </c>
      <c r="C1425" s="6" t="s">
        <v>4309</v>
      </c>
      <c r="D1425" s="8" t="s">
        <v>4549</v>
      </c>
      <c r="E1425" s="6" t="s">
        <v>215</v>
      </c>
      <c r="F1425" s="7" t="s">
        <v>498</v>
      </c>
      <c r="G1425" s="7" t="s">
        <v>217</v>
      </c>
      <c r="H1425" s="4"/>
      <c r="I1425" s="9" t="s">
        <v>4550</v>
      </c>
    </row>
    <row r="1426" spans="1:9" ht="45">
      <c r="A1426" s="6" t="s">
        <v>4551</v>
      </c>
      <c r="B1426" s="7" t="s">
        <v>364</v>
      </c>
      <c r="C1426" s="6" t="s">
        <v>4309</v>
      </c>
      <c r="D1426" s="8" t="s">
        <v>4552</v>
      </c>
      <c r="E1426" s="6" t="s">
        <v>2085</v>
      </c>
      <c r="F1426" s="7" t="s">
        <v>498</v>
      </c>
      <c r="G1426" s="7" t="s">
        <v>217</v>
      </c>
      <c r="H1426" s="4"/>
      <c r="I1426" s="9" t="s">
        <v>4553</v>
      </c>
    </row>
    <row r="1427" spans="1:9" ht="45">
      <c r="A1427" s="6" t="s">
        <v>4554</v>
      </c>
      <c r="B1427" s="7" t="s">
        <v>364</v>
      </c>
      <c r="C1427" s="6" t="s">
        <v>4309</v>
      </c>
      <c r="D1427" s="8" t="s">
        <v>4555</v>
      </c>
      <c r="E1427" s="6" t="s">
        <v>373</v>
      </c>
      <c r="F1427" s="7" t="s">
        <v>498</v>
      </c>
      <c r="G1427" s="7" t="s">
        <v>217</v>
      </c>
      <c r="H1427" s="4"/>
      <c r="I1427" s="9" t="s">
        <v>4556</v>
      </c>
    </row>
    <row r="1428" spans="1:9" ht="45">
      <c r="A1428" s="6" t="s">
        <v>4557</v>
      </c>
      <c r="B1428" s="7" t="s">
        <v>364</v>
      </c>
      <c r="C1428" s="6" t="s">
        <v>4309</v>
      </c>
      <c r="D1428" s="8" t="s">
        <v>4558</v>
      </c>
      <c r="E1428" s="6" t="s">
        <v>221</v>
      </c>
      <c r="F1428" s="7" t="s">
        <v>498</v>
      </c>
      <c r="G1428" s="7" t="s">
        <v>379</v>
      </c>
      <c r="H1428" s="4"/>
      <c r="I1428" s="9" t="s">
        <v>4559</v>
      </c>
    </row>
    <row r="1429" spans="1:9" ht="30">
      <c r="A1429" s="6" t="s">
        <v>4560</v>
      </c>
      <c r="B1429" s="7" t="s">
        <v>364</v>
      </c>
      <c r="C1429" s="6" t="s">
        <v>4309</v>
      </c>
      <c r="D1429" s="8" t="s">
        <v>4561</v>
      </c>
      <c r="E1429" s="6" t="s">
        <v>229</v>
      </c>
      <c r="F1429" s="7" t="s">
        <v>367</v>
      </c>
      <c r="G1429" s="7" t="s">
        <v>217</v>
      </c>
      <c r="H1429" s="4"/>
      <c r="I1429" s="9" t="s">
        <v>4562</v>
      </c>
    </row>
    <row r="1430" spans="1:9" ht="45">
      <c r="A1430" s="6" t="s">
        <v>4563</v>
      </c>
      <c r="B1430" s="7" t="s">
        <v>364</v>
      </c>
      <c r="C1430" s="6" t="s">
        <v>4309</v>
      </c>
      <c r="D1430" s="8" t="s">
        <v>4564</v>
      </c>
      <c r="E1430" s="6" t="s">
        <v>535</v>
      </c>
      <c r="F1430" s="7" t="s">
        <v>367</v>
      </c>
      <c r="G1430" s="7" t="s">
        <v>217</v>
      </c>
      <c r="H1430" s="4"/>
      <c r="I1430" s="9" t="s">
        <v>4565</v>
      </c>
    </row>
    <row r="1431" spans="1:9" ht="45">
      <c r="A1431" s="6" t="s">
        <v>4566</v>
      </c>
      <c r="B1431" s="7" t="s">
        <v>364</v>
      </c>
      <c r="C1431" s="6" t="s">
        <v>4309</v>
      </c>
      <c r="D1431" s="8" t="s">
        <v>4567</v>
      </c>
      <c r="E1431" s="6" t="s">
        <v>373</v>
      </c>
      <c r="F1431" s="7" t="s">
        <v>367</v>
      </c>
      <c r="G1431" s="7" t="s">
        <v>217</v>
      </c>
      <c r="H1431" s="4"/>
      <c r="I1431" s="9" t="s">
        <v>4568</v>
      </c>
    </row>
    <row r="1432" spans="1:9" ht="60">
      <c r="A1432" s="6" t="s">
        <v>4569</v>
      </c>
      <c r="B1432" s="7" t="s">
        <v>364</v>
      </c>
      <c r="C1432" s="6" t="s">
        <v>4309</v>
      </c>
      <c r="D1432" s="8" t="s">
        <v>4570</v>
      </c>
      <c r="E1432" s="6" t="s">
        <v>221</v>
      </c>
      <c r="F1432" s="7" t="s">
        <v>498</v>
      </c>
      <c r="G1432" s="7" t="s">
        <v>379</v>
      </c>
      <c r="H1432" s="4"/>
      <c r="I1432" s="9" t="s">
        <v>4571</v>
      </c>
    </row>
    <row r="1433" spans="1:9" ht="45">
      <c r="A1433" s="6" t="s">
        <v>4572</v>
      </c>
      <c r="B1433" s="7" t="s">
        <v>364</v>
      </c>
      <c r="C1433" s="6" t="s">
        <v>4309</v>
      </c>
      <c r="D1433" s="8" t="s">
        <v>4573</v>
      </c>
      <c r="E1433" s="6" t="s">
        <v>373</v>
      </c>
      <c r="F1433" s="7" t="s">
        <v>498</v>
      </c>
      <c r="G1433" s="7" t="s">
        <v>374</v>
      </c>
      <c r="H1433" s="4"/>
      <c r="I1433" s="9" t="s">
        <v>4574</v>
      </c>
    </row>
    <row r="1434" spans="1:9" ht="45">
      <c r="A1434" s="6" t="s">
        <v>4575</v>
      </c>
      <c r="B1434" s="7" t="s">
        <v>364</v>
      </c>
      <c r="C1434" s="6" t="s">
        <v>4309</v>
      </c>
      <c r="D1434" s="8" t="s">
        <v>4576</v>
      </c>
      <c r="E1434" s="6" t="s">
        <v>221</v>
      </c>
      <c r="F1434" s="7" t="s">
        <v>216</v>
      </c>
      <c r="G1434" s="7" t="s">
        <v>217</v>
      </c>
      <c r="H1434" s="4"/>
      <c r="I1434" s="9" t="s">
        <v>4577</v>
      </c>
    </row>
    <row r="1435" spans="1:9" ht="45">
      <c r="A1435" s="6" t="s">
        <v>4578</v>
      </c>
      <c r="B1435" s="7" t="s">
        <v>364</v>
      </c>
      <c r="C1435" s="6" t="s">
        <v>4309</v>
      </c>
      <c r="D1435" s="8" t="s">
        <v>4579</v>
      </c>
      <c r="E1435" s="6" t="s">
        <v>378</v>
      </c>
      <c r="F1435" s="7" t="s">
        <v>498</v>
      </c>
      <c r="G1435" s="7" t="s">
        <v>217</v>
      </c>
      <c r="H1435" s="4"/>
      <c r="I1435" s="9" t="s">
        <v>4580</v>
      </c>
    </row>
    <row r="1436" spans="1:9" ht="45">
      <c r="A1436" s="6" t="s">
        <v>4581</v>
      </c>
      <c r="B1436" s="7" t="s">
        <v>364</v>
      </c>
      <c r="C1436" s="6" t="s">
        <v>4309</v>
      </c>
      <c r="D1436" s="8" t="s">
        <v>4582</v>
      </c>
      <c r="E1436" s="6" t="s">
        <v>229</v>
      </c>
      <c r="F1436" s="7" t="s">
        <v>216</v>
      </c>
      <c r="G1436" s="7" t="s">
        <v>217</v>
      </c>
      <c r="H1436" s="4"/>
      <c r="I1436" s="9" t="s">
        <v>4583</v>
      </c>
    </row>
    <row r="1437" spans="1:9" ht="45">
      <c r="A1437" s="6" t="s">
        <v>4584</v>
      </c>
      <c r="B1437" s="7" t="s">
        <v>364</v>
      </c>
      <c r="C1437" s="6" t="s">
        <v>4309</v>
      </c>
      <c r="D1437" s="8" t="s">
        <v>4585</v>
      </c>
      <c r="E1437" s="6" t="s">
        <v>373</v>
      </c>
      <c r="F1437" s="7" t="s">
        <v>216</v>
      </c>
      <c r="G1437" s="7" t="s">
        <v>217</v>
      </c>
      <c r="H1437" s="4"/>
      <c r="I1437" s="9" t="s">
        <v>4586</v>
      </c>
    </row>
    <row r="1438" spans="1:9" ht="45">
      <c r="A1438" s="6" t="s">
        <v>4587</v>
      </c>
      <c r="B1438" s="7" t="s">
        <v>364</v>
      </c>
      <c r="C1438" s="6" t="s">
        <v>4309</v>
      </c>
      <c r="D1438" s="8" t="s">
        <v>4588</v>
      </c>
      <c r="E1438" s="6" t="s">
        <v>221</v>
      </c>
      <c r="F1438" s="7" t="s">
        <v>216</v>
      </c>
      <c r="G1438" s="7" t="s">
        <v>217</v>
      </c>
      <c r="H1438" s="4"/>
      <c r="I1438" s="9" t="s">
        <v>4589</v>
      </c>
    </row>
    <row r="1439" spans="1:9" ht="45">
      <c r="A1439" s="6" t="s">
        <v>4590</v>
      </c>
      <c r="B1439" s="7" t="s">
        <v>364</v>
      </c>
      <c r="C1439" s="6" t="s">
        <v>4309</v>
      </c>
      <c r="D1439" s="8" t="s">
        <v>4591</v>
      </c>
      <c r="E1439" s="6" t="s">
        <v>378</v>
      </c>
      <c r="F1439" s="7" t="s">
        <v>216</v>
      </c>
      <c r="G1439" s="7" t="s">
        <v>217</v>
      </c>
      <c r="H1439" s="4"/>
      <c r="I1439" s="9" t="s">
        <v>4592</v>
      </c>
    </row>
    <row r="1440" spans="1:9" ht="45">
      <c r="A1440" s="6" t="s">
        <v>4593</v>
      </c>
      <c r="B1440" s="7" t="s">
        <v>364</v>
      </c>
      <c r="C1440" s="6" t="s">
        <v>4309</v>
      </c>
      <c r="D1440" s="8" t="s">
        <v>4594</v>
      </c>
      <c r="E1440" s="6" t="s">
        <v>535</v>
      </c>
      <c r="F1440" s="7" t="s">
        <v>216</v>
      </c>
      <c r="G1440" s="7" t="s">
        <v>217</v>
      </c>
      <c r="H1440" s="4"/>
      <c r="I1440" s="9" t="s">
        <v>4595</v>
      </c>
    </row>
    <row r="1441" spans="1:9" ht="45">
      <c r="A1441" s="6" t="s">
        <v>4596</v>
      </c>
      <c r="B1441" s="7" t="s">
        <v>364</v>
      </c>
      <c r="C1441" s="6" t="s">
        <v>4309</v>
      </c>
      <c r="D1441" s="8" t="s">
        <v>4597</v>
      </c>
      <c r="E1441" s="6" t="s">
        <v>2085</v>
      </c>
      <c r="F1441" s="7" t="s">
        <v>367</v>
      </c>
      <c r="G1441" s="7" t="s">
        <v>217</v>
      </c>
      <c r="H1441" s="4"/>
      <c r="I1441" s="9" t="s">
        <v>4598</v>
      </c>
    </row>
    <row r="1442" spans="1:9" ht="45">
      <c r="A1442" s="6" t="s">
        <v>4599</v>
      </c>
      <c r="B1442" s="7" t="s">
        <v>364</v>
      </c>
      <c r="C1442" s="6" t="s">
        <v>4309</v>
      </c>
      <c r="D1442" s="8" t="s">
        <v>4600</v>
      </c>
      <c r="E1442" s="6" t="s">
        <v>2080</v>
      </c>
      <c r="F1442" s="7" t="s">
        <v>216</v>
      </c>
      <c r="G1442" s="7" t="s">
        <v>217</v>
      </c>
      <c r="H1442" s="4"/>
      <c r="I1442" s="9" t="s">
        <v>4601</v>
      </c>
    </row>
    <row r="1443" spans="1:9" ht="45">
      <c r="A1443" s="6" t="s">
        <v>4602</v>
      </c>
      <c r="B1443" s="7" t="s">
        <v>364</v>
      </c>
      <c r="C1443" s="6" t="s">
        <v>4309</v>
      </c>
      <c r="D1443" s="8" t="s">
        <v>4603</v>
      </c>
      <c r="E1443" s="6" t="s">
        <v>535</v>
      </c>
      <c r="F1443" s="7" t="s">
        <v>367</v>
      </c>
      <c r="G1443" s="7" t="s">
        <v>217</v>
      </c>
      <c r="H1443" s="4"/>
      <c r="I1443" s="9" t="s">
        <v>4604</v>
      </c>
    </row>
    <row r="1444" spans="1:9" ht="45">
      <c r="A1444" s="6" t="s">
        <v>4605</v>
      </c>
      <c r="B1444" s="7" t="s">
        <v>364</v>
      </c>
      <c r="C1444" s="6" t="s">
        <v>4309</v>
      </c>
      <c r="D1444" s="8" t="s">
        <v>4606</v>
      </c>
      <c r="E1444" s="6" t="s">
        <v>373</v>
      </c>
      <c r="F1444" s="7" t="s">
        <v>498</v>
      </c>
      <c r="G1444" s="7" t="s">
        <v>374</v>
      </c>
      <c r="H1444" s="4"/>
      <c r="I1444" s="9" t="s">
        <v>4607</v>
      </c>
    </row>
    <row r="1445" spans="1:9" ht="45">
      <c r="A1445" s="6" t="s">
        <v>4608</v>
      </c>
      <c r="B1445" s="7" t="s">
        <v>364</v>
      </c>
      <c r="C1445" s="6" t="s">
        <v>4309</v>
      </c>
      <c r="D1445" s="8" t="s">
        <v>4609</v>
      </c>
      <c r="E1445" s="6" t="s">
        <v>221</v>
      </c>
      <c r="F1445" s="7" t="s">
        <v>498</v>
      </c>
      <c r="G1445" s="7" t="s">
        <v>217</v>
      </c>
      <c r="H1445" s="4"/>
      <c r="I1445" s="9" t="s">
        <v>4610</v>
      </c>
    </row>
    <row r="1446" spans="1:9" ht="45">
      <c r="A1446" s="6" t="s">
        <v>4611</v>
      </c>
      <c r="B1446" s="7" t="s">
        <v>364</v>
      </c>
      <c r="C1446" s="6" t="s">
        <v>4309</v>
      </c>
      <c r="D1446" s="8" t="s">
        <v>4612</v>
      </c>
      <c r="E1446" s="6" t="s">
        <v>373</v>
      </c>
      <c r="F1446" s="7" t="s">
        <v>367</v>
      </c>
      <c r="G1446" s="7" t="s">
        <v>217</v>
      </c>
      <c r="H1446" s="4"/>
      <c r="I1446" s="9" t="s">
        <v>4613</v>
      </c>
    </row>
    <row r="1447" spans="1:9" ht="45">
      <c r="A1447" s="6" t="s">
        <v>4614</v>
      </c>
      <c r="B1447" s="7" t="s">
        <v>364</v>
      </c>
      <c r="C1447" s="6" t="s">
        <v>4309</v>
      </c>
      <c r="D1447" s="8" t="s">
        <v>4615</v>
      </c>
      <c r="E1447" s="6" t="s">
        <v>535</v>
      </c>
      <c r="F1447" s="7" t="s">
        <v>498</v>
      </c>
      <c r="G1447" s="7" t="s">
        <v>217</v>
      </c>
      <c r="H1447" s="4"/>
      <c r="I1447" s="9" t="s">
        <v>4616</v>
      </c>
    </row>
    <row r="1448" spans="1:9" ht="45">
      <c r="A1448" s="6" t="s">
        <v>4617</v>
      </c>
      <c r="B1448" s="7" t="s">
        <v>364</v>
      </c>
      <c r="C1448" s="6" t="s">
        <v>4309</v>
      </c>
      <c r="D1448" s="8" t="s">
        <v>4618</v>
      </c>
      <c r="E1448" s="6" t="s">
        <v>535</v>
      </c>
      <c r="F1448" s="7" t="s">
        <v>367</v>
      </c>
      <c r="G1448" s="7" t="s">
        <v>217</v>
      </c>
      <c r="H1448" s="4"/>
      <c r="I1448" s="9" t="s">
        <v>4619</v>
      </c>
    </row>
    <row r="1449" spans="1:9" ht="45">
      <c r="A1449" s="6" t="s">
        <v>4620</v>
      </c>
      <c r="B1449" s="7" t="s">
        <v>364</v>
      </c>
      <c r="C1449" s="6" t="s">
        <v>4309</v>
      </c>
      <c r="D1449" s="8" t="s">
        <v>4621</v>
      </c>
      <c r="E1449" s="6" t="s">
        <v>221</v>
      </c>
      <c r="F1449" s="7" t="s">
        <v>216</v>
      </c>
      <c r="G1449" s="7" t="s">
        <v>217</v>
      </c>
      <c r="H1449" s="4"/>
      <c r="I1449" s="9" t="s">
        <v>4622</v>
      </c>
    </row>
    <row r="1450" spans="1:9" ht="45">
      <c r="A1450" s="6" t="s">
        <v>4623</v>
      </c>
      <c r="B1450" s="7" t="s">
        <v>364</v>
      </c>
      <c r="C1450" s="6" t="s">
        <v>4309</v>
      </c>
      <c r="D1450" s="8" t="s">
        <v>4624</v>
      </c>
      <c r="E1450" s="6" t="s">
        <v>535</v>
      </c>
      <c r="F1450" s="7" t="s">
        <v>216</v>
      </c>
      <c r="G1450" s="7" t="s">
        <v>217</v>
      </c>
      <c r="H1450" s="4"/>
      <c r="I1450" s="9" t="s">
        <v>4625</v>
      </c>
    </row>
    <row r="1451" spans="1:9" ht="45">
      <c r="A1451" s="6" t="s">
        <v>4626</v>
      </c>
      <c r="B1451" s="7" t="s">
        <v>364</v>
      </c>
      <c r="C1451" s="6" t="s">
        <v>4309</v>
      </c>
      <c r="D1451" s="8" t="s">
        <v>4627</v>
      </c>
      <c r="E1451" s="6" t="s">
        <v>221</v>
      </c>
      <c r="F1451" s="7" t="s">
        <v>498</v>
      </c>
      <c r="G1451" s="7" t="s">
        <v>217</v>
      </c>
      <c r="H1451" s="4"/>
      <c r="I1451" s="9" t="s">
        <v>4628</v>
      </c>
    </row>
    <row r="1452" spans="1:9" ht="45">
      <c r="A1452" s="6" t="s">
        <v>4629</v>
      </c>
      <c r="B1452" s="7" t="s">
        <v>364</v>
      </c>
      <c r="C1452" s="6" t="s">
        <v>4309</v>
      </c>
      <c r="D1452" s="8" t="s">
        <v>4630</v>
      </c>
      <c r="E1452" s="6" t="s">
        <v>535</v>
      </c>
      <c r="F1452" s="7" t="s">
        <v>498</v>
      </c>
      <c r="G1452" s="7" t="s">
        <v>217</v>
      </c>
      <c r="H1452" s="4"/>
      <c r="I1452" s="9" t="s">
        <v>4631</v>
      </c>
    </row>
    <row r="1453" spans="1:9" ht="45">
      <c r="A1453" s="6" t="s">
        <v>4632</v>
      </c>
      <c r="B1453" s="7" t="s">
        <v>364</v>
      </c>
      <c r="C1453" s="6" t="s">
        <v>4309</v>
      </c>
      <c r="D1453" s="8" t="s">
        <v>4633</v>
      </c>
      <c r="E1453" s="6" t="s">
        <v>535</v>
      </c>
      <c r="F1453" s="7" t="s">
        <v>498</v>
      </c>
      <c r="G1453" s="7" t="s">
        <v>217</v>
      </c>
      <c r="H1453" s="4"/>
      <c r="I1453" s="9" t="s">
        <v>4634</v>
      </c>
    </row>
    <row r="1454" spans="1:9" ht="45">
      <c r="A1454" s="6" t="s">
        <v>4635</v>
      </c>
      <c r="B1454" s="7" t="s">
        <v>364</v>
      </c>
      <c r="C1454" s="6" t="s">
        <v>4309</v>
      </c>
      <c r="D1454" s="8" t="s">
        <v>4636</v>
      </c>
      <c r="E1454" s="6" t="s">
        <v>229</v>
      </c>
      <c r="F1454" s="7" t="s">
        <v>498</v>
      </c>
      <c r="G1454" s="7" t="s">
        <v>217</v>
      </c>
      <c r="H1454" s="4"/>
      <c r="I1454" s="9" t="s">
        <v>4637</v>
      </c>
    </row>
    <row r="1455" spans="1:9" ht="60">
      <c r="A1455" s="6" t="s">
        <v>4638</v>
      </c>
      <c r="B1455" s="7" t="s">
        <v>364</v>
      </c>
      <c r="C1455" s="6" t="s">
        <v>4309</v>
      </c>
      <c r="D1455" s="8" t="s">
        <v>4639</v>
      </c>
      <c r="E1455" s="6" t="s">
        <v>221</v>
      </c>
      <c r="F1455" s="7" t="s">
        <v>216</v>
      </c>
      <c r="G1455" s="7" t="s">
        <v>217</v>
      </c>
      <c r="H1455" s="4"/>
      <c r="I1455" s="9" t="s">
        <v>4640</v>
      </c>
    </row>
    <row r="1456" spans="1:9" ht="45">
      <c r="A1456" s="6" t="s">
        <v>4641</v>
      </c>
      <c r="B1456" s="7" t="s">
        <v>364</v>
      </c>
      <c r="C1456" s="6" t="s">
        <v>4309</v>
      </c>
      <c r="D1456" s="8" t="s">
        <v>4642</v>
      </c>
      <c r="E1456" s="6" t="s">
        <v>221</v>
      </c>
      <c r="F1456" s="7" t="s">
        <v>498</v>
      </c>
      <c r="G1456" s="7" t="s">
        <v>217</v>
      </c>
      <c r="H1456" s="4"/>
      <c r="I1456" s="9" t="s">
        <v>4643</v>
      </c>
    </row>
    <row r="1457" spans="1:9" ht="45">
      <c r="A1457" s="6" t="s">
        <v>4644</v>
      </c>
      <c r="B1457" s="7" t="s">
        <v>364</v>
      </c>
      <c r="C1457" s="6" t="s">
        <v>4309</v>
      </c>
      <c r="D1457" s="8" t="s">
        <v>4645</v>
      </c>
      <c r="E1457" s="6" t="s">
        <v>378</v>
      </c>
      <c r="F1457" s="7" t="s">
        <v>498</v>
      </c>
      <c r="G1457" s="7" t="s">
        <v>217</v>
      </c>
      <c r="H1457" s="4"/>
      <c r="I1457" s="9" t="s">
        <v>4646</v>
      </c>
    </row>
    <row r="1458" spans="1:9" ht="45">
      <c r="A1458" s="6" t="s">
        <v>4647</v>
      </c>
      <c r="B1458" s="7" t="s">
        <v>364</v>
      </c>
      <c r="C1458" s="6" t="s">
        <v>4309</v>
      </c>
      <c r="D1458" s="8" t="s">
        <v>4648</v>
      </c>
      <c r="E1458" s="6" t="s">
        <v>535</v>
      </c>
      <c r="F1458" s="7" t="s">
        <v>367</v>
      </c>
      <c r="G1458" s="7" t="s">
        <v>217</v>
      </c>
      <c r="H1458" s="4"/>
      <c r="I1458" s="9" t="s">
        <v>4649</v>
      </c>
    </row>
    <row r="1459" spans="1:9" ht="45">
      <c r="A1459" s="6" t="s">
        <v>4650</v>
      </c>
      <c r="B1459" s="7" t="s">
        <v>364</v>
      </c>
      <c r="C1459" s="6" t="s">
        <v>4309</v>
      </c>
      <c r="D1459" s="8" t="s">
        <v>4651</v>
      </c>
      <c r="E1459" s="6" t="s">
        <v>229</v>
      </c>
      <c r="F1459" s="7" t="s">
        <v>367</v>
      </c>
      <c r="G1459" s="7" t="s">
        <v>217</v>
      </c>
      <c r="H1459" s="4"/>
      <c r="I1459" s="9" t="s">
        <v>4652</v>
      </c>
    </row>
    <row r="1460" spans="1:9" ht="45">
      <c r="A1460" s="6" t="s">
        <v>4653</v>
      </c>
      <c r="B1460" s="7" t="s">
        <v>364</v>
      </c>
      <c r="C1460" s="6" t="s">
        <v>4309</v>
      </c>
      <c r="D1460" s="8" t="s">
        <v>4654</v>
      </c>
      <c r="E1460" s="6" t="s">
        <v>221</v>
      </c>
      <c r="F1460" s="7" t="s">
        <v>367</v>
      </c>
      <c r="G1460" s="7" t="s">
        <v>217</v>
      </c>
      <c r="H1460" s="4"/>
      <c r="I1460" s="9" t="s">
        <v>4655</v>
      </c>
    </row>
    <row r="1461" spans="1:9" ht="45">
      <c r="A1461" s="6" t="s">
        <v>4656</v>
      </c>
      <c r="B1461" s="7" t="s">
        <v>364</v>
      </c>
      <c r="C1461" s="6" t="s">
        <v>4309</v>
      </c>
      <c r="D1461" s="8" t="s">
        <v>4657</v>
      </c>
      <c r="E1461" s="6" t="s">
        <v>535</v>
      </c>
      <c r="F1461" s="7" t="s">
        <v>367</v>
      </c>
      <c r="G1461" s="7" t="s">
        <v>217</v>
      </c>
      <c r="H1461" s="4"/>
      <c r="I1461" s="9" t="s">
        <v>4658</v>
      </c>
    </row>
    <row r="1462" spans="1:9" ht="45">
      <c r="A1462" s="6" t="s">
        <v>4659</v>
      </c>
      <c r="B1462" s="7" t="s">
        <v>364</v>
      </c>
      <c r="C1462" s="6" t="s">
        <v>4309</v>
      </c>
      <c r="D1462" s="8" t="s">
        <v>4660</v>
      </c>
      <c r="E1462" s="6" t="s">
        <v>221</v>
      </c>
      <c r="F1462" s="7" t="s">
        <v>367</v>
      </c>
      <c r="G1462" s="7" t="s">
        <v>217</v>
      </c>
      <c r="H1462" s="4"/>
      <c r="I1462" s="9" t="s">
        <v>4661</v>
      </c>
    </row>
    <row r="1463" spans="1:9" ht="45">
      <c r="A1463" s="6" t="s">
        <v>4662</v>
      </c>
      <c r="B1463" s="7" t="s">
        <v>364</v>
      </c>
      <c r="C1463" s="6" t="s">
        <v>4309</v>
      </c>
      <c r="D1463" s="8" t="s">
        <v>4663</v>
      </c>
      <c r="E1463" s="6" t="s">
        <v>229</v>
      </c>
      <c r="F1463" s="7" t="s">
        <v>367</v>
      </c>
      <c r="G1463" s="7" t="s">
        <v>217</v>
      </c>
      <c r="H1463" s="4"/>
      <c r="I1463" s="9" t="s">
        <v>4664</v>
      </c>
    </row>
    <row r="1464" spans="1:9" ht="45">
      <c r="A1464" s="6" t="s">
        <v>4665</v>
      </c>
      <c r="B1464" s="7" t="s">
        <v>364</v>
      </c>
      <c r="C1464" s="6" t="s">
        <v>4309</v>
      </c>
      <c r="D1464" s="8" t="s">
        <v>4666</v>
      </c>
      <c r="E1464" s="6" t="s">
        <v>535</v>
      </c>
      <c r="F1464" s="7" t="s">
        <v>367</v>
      </c>
      <c r="G1464" s="7" t="s">
        <v>217</v>
      </c>
      <c r="H1464" s="4"/>
      <c r="I1464" s="9" t="s">
        <v>4667</v>
      </c>
    </row>
    <row r="1465" spans="1:9" ht="75">
      <c r="A1465" s="6" t="s">
        <v>4668</v>
      </c>
      <c r="B1465" s="7" t="s">
        <v>364</v>
      </c>
      <c r="C1465" s="6" t="s">
        <v>4669</v>
      </c>
      <c r="D1465" s="8" t="s">
        <v>4670</v>
      </c>
      <c r="E1465" s="6"/>
      <c r="F1465" s="7" t="s">
        <v>367</v>
      </c>
      <c r="G1465" s="7" t="s">
        <v>368</v>
      </c>
      <c r="H1465" s="4"/>
      <c r="I1465" s="9" t="s">
        <v>4671</v>
      </c>
    </row>
    <row r="1466" spans="1:9" ht="75">
      <c r="A1466" s="6" t="s">
        <v>4672</v>
      </c>
      <c r="B1466" s="7" t="s">
        <v>364</v>
      </c>
      <c r="C1466" s="6" t="s">
        <v>4669</v>
      </c>
      <c r="D1466" s="8" t="s">
        <v>4673</v>
      </c>
      <c r="E1466" s="6"/>
      <c r="F1466" s="7" t="s">
        <v>498</v>
      </c>
      <c r="G1466" s="7" t="s">
        <v>368</v>
      </c>
      <c r="H1466" s="4"/>
      <c r="I1466" s="9" t="s">
        <v>4674</v>
      </c>
    </row>
    <row r="1467" spans="1:9" ht="75">
      <c r="A1467" s="6" t="s">
        <v>4675</v>
      </c>
      <c r="B1467" s="7" t="s">
        <v>364</v>
      </c>
      <c r="C1467" s="6" t="s">
        <v>4669</v>
      </c>
      <c r="D1467" s="8" t="s">
        <v>4676</v>
      </c>
      <c r="E1467" s="6"/>
      <c r="F1467" s="7" t="s">
        <v>498</v>
      </c>
      <c r="G1467" s="7" t="s">
        <v>368</v>
      </c>
      <c r="H1467" s="4"/>
      <c r="I1467" s="9" t="s">
        <v>4677</v>
      </c>
    </row>
    <row r="1468" spans="1:9" ht="30">
      <c r="A1468" s="6" t="s">
        <v>4678</v>
      </c>
      <c r="B1468" s="7" t="s">
        <v>364</v>
      </c>
      <c r="C1468" s="6" t="s">
        <v>4679</v>
      </c>
      <c r="D1468" s="8" t="s">
        <v>4680</v>
      </c>
      <c r="E1468" s="6" t="s">
        <v>221</v>
      </c>
      <c r="F1468" s="7" t="s">
        <v>498</v>
      </c>
      <c r="G1468" s="7" t="s">
        <v>217</v>
      </c>
      <c r="H1468" s="4"/>
      <c r="I1468" s="9" t="s">
        <v>4681</v>
      </c>
    </row>
    <row r="1469" spans="1:9" ht="45">
      <c r="A1469" s="6" t="s">
        <v>4682</v>
      </c>
      <c r="B1469" s="7" t="s">
        <v>364</v>
      </c>
      <c r="C1469" s="6" t="s">
        <v>4679</v>
      </c>
      <c r="D1469" s="8" t="s">
        <v>4683</v>
      </c>
      <c r="E1469" s="6" t="s">
        <v>221</v>
      </c>
      <c r="F1469" s="7" t="s">
        <v>498</v>
      </c>
      <c r="G1469" s="7" t="s">
        <v>217</v>
      </c>
      <c r="H1469" s="4"/>
      <c r="I1469" s="9" t="s">
        <v>4684</v>
      </c>
    </row>
    <row r="1470" spans="1:9" ht="45">
      <c r="A1470" s="6" t="s">
        <v>4685</v>
      </c>
      <c r="B1470" s="7" t="s">
        <v>364</v>
      </c>
      <c r="C1470" s="6" t="s">
        <v>4679</v>
      </c>
      <c r="D1470" s="8" t="s">
        <v>4686</v>
      </c>
      <c r="E1470" s="6" t="s">
        <v>221</v>
      </c>
      <c r="F1470" s="7" t="s">
        <v>498</v>
      </c>
      <c r="G1470" s="7" t="s">
        <v>217</v>
      </c>
      <c r="H1470" s="4"/>
      <c r="I1470" s="9" t="s">
        <v>4687</v>
      </c>
    </row>
    <row r="1471" spans="1:9" ht="30">
      <c r="A1471" s="6" t="s">
        <v>4688</v>
      </c>
      <c r="B1471" s="7" t="s">
        <v>364</v>
      </c>
      <c r="C1471" s="6" t="s">
        <v>4679</v>
      </c>
      <c r="D1471" s="8" t="s">
        <v>4689</v>
      </c>
      <c r="E1471" s="6" t="s">
        <v>373</v>
      </c>
      <c r="F1471" s="7" t="s">
        <v>498</v>
      </c>
      <c r="G1471" s="7" t="s">
        <v>217</v>
      </c>
      <c r="H1471" s="4"/>
      <c r="I1471" s="9" t="s">
        <v>4690</v>
      </c>
    </row>
    <row r="1472" spans="1:9" ht="30">
      <c r="A1472" s="6" t="s">
        <v>4691</v>
      </c>
      <c r="B1472" s="7" t="s">
        <v>364</v>
      </c>
      <c r="C1472" s="6" t="s">
        <v>4679</v>
      </c>
      <c r="D1472" s="8" t="s">
        <v>4692</v>
      </c>
      <c r="E1472" s="6" t="s">
        <v>221</v>
      </c>
      <c r="F1472" s="7" t="s">
        <v>498</v>
      </c>
      <c r="G1472" s="7" t="s">
        <v>217</v>
      </c>
      <c r="H1472" s="4"/>
      <c r="I1472" s="9" t="s">
        <v>4693</v>
      </c>
    </row>
    <row r="1473" spans="1:9" ht="45">
      <c r="A1473" s="6" t="s">
        <v>4694</v>
      </c>
      <c r="B1473" s="7" t="s">
        <v>364</v>
      </c>
      <c r="C1473" s="6" t="s">
        <v>4679</v>
      </c>
      <c r="D1473" s="8" t="s">
        <v>4695</v>
      </c>
      <c r="E1473" s="6" t="s">
        <v>221</v>
      </c>
      <c r="F1473" s="7" t="s">
        <v>498</v>
      </c>
      <c r="G1473" s="7" t="s">
        <v>217</v>
      </c>
      <c r="H1473" s="4"/>
      <c r="I1473" s="9" t="s">
        <v>4696</v>
      </c>
    </row>
    <row r="1474" spans="1:9" ht="45">
      <c r="A1474" s="6" t="s">
        <v>4697</v>
      </c>
      <c r="B1474" s="7" t="s">
        <v>364</v>
      </c>
      <c r="C1474" s="6" t="s">
        <v>4698</v>
      </c>
      <c r="D1474" s="8" t="s">
        <v>4699</v>
      </c>
      <c r="E1474" s="6" t="s">
        <v>985</v>
      </c>
      <c r="F1474" s="7" t="s">
        <v>367</v>
      </c>
      <c r="G1474" s="7" t="s">
        <v>217</v>
      </c>
      <c r="H1474" s="4"/>
      <c r="I1474" s="9" t="s">
        <v>4700</v>
      </c>
    </row>
    <row r="1475" spans="1:9" ht="45">
      <c r="A1475" s="6" t="s">
        <v>4701</v>
      </c>
      <c r="B1475" s="7" t="s">
        <v>364</v>
      </c>
      <c r="C1475" s="6" t="s">
        <v>4698</v>
      </c>
      <c r="D1475" s="8" t="s">
        <v>4702</v>
      </c>
      <c r="E1475" s="6" t="s">
        <v>985</v>
      </c>
      <c r="F1475" s="7" t="s">
        <v>367</v>
      </c>
      <c r="G1475" s="7" t="s">
        <v>217</v>
      </c>
      <c r="H1475" s="4"/>
      <c r="I1475" s="9" t="s">
        <v>4703</v>
      </c>
    </row>
    <row r="1476" spans="1:9" ht="45">
      <c r="A1476" s="6" t="s">
        <v>4704</v>
      </c>
      <c r="B1476" s="7" t="s">
        <v>364</v>
      </c>
      <c r="C1476" s="6" t="s">
        <v>4698</v>
      </c>
      <c r="D1476" s="8" t="s">
        <v>4705</v>
      </c>
      <c r="E1476" s="6" t="s">
        <v>985</v>
      </c>
      <c r="F1476" s="7" t="s">
        <v>367</v>
      </c>
      <c r="G1476" s="7" t="s">
        <v>217</v>
      </c>
      <c r="H1476" s="4"/>
      <c r="I1476" s="9" t="s">
        <v>4706</v>
      </c>
    </row>
    <row r="1477" spans="1:9" ht="45">
      <c r="A1477" s="6" t="s">
        <v>4707</v>
      </c>
      <c r="B1477" s="7" t="s">
        <v>364</v>
      </c>
      <c r="C1477" s="6" t="s">
        <v>4698</v>
      </c>
      <c r="D1477" s="8" t="s">
        <v>4708</v>
      </c>
      <c r="E1477" s="6" t="s">
        <v>535</v>
      </c>
      <c r="F1477" s="7" t="s">
        <v>367</v>
      </c>
      <c r="G1477" s="7" t="s">
        <v>217</v>
      </c>
      <c r="H1477" s="4"/>
      <c r="I1477" s="9" t="s">
        <v>4709</v>
      </c>
    </row>
    <row r="1478" spans="1:9" ht="45">
      <c r="A1478" s="6" t="s">
        <v>4710</v>
      </c>
      <c r="B1478" s="7" t="s">
        <v>364</v>
      </c>
      <c r="C1478" s="6" t="s">
        <v>4698</v>
      </c>
      <c r="D1478" s="8" t="s">
        <v>4711</v>
      </c>
      <c r="E1478" s="6" t="s">
        <v>985</v>
      </c>
      <c r="F1478" s="7" t="s">
        <v>367</v>
      </c>
      <c r="G1478" s="7" t="s">
        <v>217</v>
      </c>
      <c r="H1478" s="4"/>
      <c r="I1478" s="9" t="s">
        <v>4712</v>
      </c>
    </row>
    <row r="1479" spans="1:9" ht="45">
      <c r="A1479" s="6" t="s">
        <v>4713</v>
      </c>
      <c r="B1479" s="7" t="s">
        <v>962</v>
      </c>
      <c r="C1479" s="6" t="s">
        <v>4714</v>
      </c>
      <c r="D1479" s="8" t="s">
        <v>4715</v>
      </c>
      <c r="E1479" s="6" t="s">
        <v>1022</v>
      </c>
      <c r="F1479" s="7" t="s">
        <v>367</v>
      </c>
      <c r="G1479" s="7" t="s">
        <v>217</v>
      </c>
      <c r="H1479" s="4"/>
      <c r="I1479" s="9" t="s">
        <v>4716</v>
      </c>
    </row>
    <row r="1480" spans="1:9" ht="45">
      <c r="A1480" s="6" t="s">
        <v>4717</v>
      </c>
      <c r="B1480" s="7" t="s">
        <v>962</v>
      </c>
      <c r="C1480" s="6" t="s">
        <v>4714</v>
      </c>
      <c r="D1480" s="8" t="s">
        <v>4718</v>
      </c>
      <c r="E1480" s="6" t="s">
        <v>378</v>
      </c>
      <c r="F1480" s="7" t="s">
        <v>367</v>
      </c>
      <c r="G1480" s="7" t="s">
        <v>217</v>
      </c>
      <c r="H1480" s="4"/>
      <c r="I1480" s="9" t="s">
        <v>4719</v>
      </c>
    </row>
    <row r="1481" spans="1:9" ht="45">
      <c r="A1481" s="6" t="s">
        <v>4720</v>
      </c>
      <c r="B1481" s="7" t="s">
        <v>962</v>
      </c>
      <c r="C1481" s="6" t="s">
        <v>4714</v>
      </c>
      <c r="D1481" s="8" t="s">
        <v>4721</v>
      </c>
      <c r="E1481" s="6" t="s">
        <v>229</v>
      </c>
      <c r="F1481" s="7" t="s">
        <v>367</v>
      </c>
      <c r="G1481" s="7" t="s">
        <v>217</v>
      </c>
      <c r="H1481" s="4"/>
      <c r="I1481" s="9" t="s">
        <v>4722</v>
      </c>
    </row>
    <row r="1482" spans="1:9" ht="45">
      <c r="A1482" s="6" t="s">
        <v>4723</v>
      </c>
      <c r="B1482" s="7" t="s">
        <v>962</v>
      </c>
      <c r="C1482" s="6" t="s">
        <v>4714</v>
      </c>
      <c r="D1482" s="8" t="s">
        <v>4724</v>
      </c>
      <c r="E1482" s="6" t="s">
        <v>373</v>
      </c>
      <c r="F1482" s="7" t="s">
        <v>367</v>
      </c>
      <c r="G1482" s="7" t="s">
        <v>217</v>
      </c>
      <c r="H1482" s="4"/>
      <c r="I1482" s="9" t="s">
        <v>4725</v>
      </c>
    </row>
    <row r="1483" spans="1:9" ht="45">
      <c r="A1483" s="6" t="s">
        <v>4726</v>
      </c>
      <c r="B1483" s="7" t="s">
        <v>962</v>
      </c>
      <c r="C1483" s="6" t="s">
        <v>4714</v>
      </c>
      <c r="D1483" s="8" t="s">
        <v>4727</v>
      </c>
      <c r="E1483" s="6" t="s">
        <v>1022</v>
      </c>
      <c r="F1483" s="7" t="s">
        <v>367</v>
      </c>
      <c r="G1483" s="7" t="s">
        <v>217</v>
      </c>
      <c r="H1483" s="4"/>
      <c r="I1483" s="9" t="s">
        <v>4728</v>
      </c>
    </row>
    <row r="1484" spans="1:9" ht="45">
      <c r="A1484" s="6" t="s">
        <v>4729</v>
      </c>
      <c r="B1484" s="7" t="s">
        <v>962</v>
      </c>
      <c r="C1484" s="6" t="s">
        <v>4714</v>
      </c>
      <c r="D1484" s="8" t="s">
        <v>4730</v>
      </c>
      <c r="E1484" s="6" t="s">
        <v>1022</v>
      </c>
      <c r="F1484" s="7" t="s">
        <v>367</v>
      </c>
      <c r="G1484" s="7" t="s">
        <v>225</v>
      </c>
      <c r="H1484" s="4"/>
      <c r="I1484" s="9" t="s">
        <v>4731</v>
      </c>
    </row>
    <row r="1485" spans="1:9" ht="45">
      <c r="A1485" s="6" t="s">
        <v>4732</v>
      </c>
      <c r="B1485" s="7" t="s">
        <v>962</v>
      </c>
      <c r="C1485" s="6" t="s">
        <v>4714</v>
      </c>
      <c r="D1485" s="8" t="s">
        <v>4733</v>
      </c>
      <c r="E1485" s="6" t="s">
        <v>221</v>
      </c>
      <c r="F1485" s="7" t="s">
        <v>367</v>
      </c>
      <c r="G1485" s="7" t="s">
        <v>217</v>
      </c>
      <c r="H1485" s="4"/>
      <c r="I1485" s="9" t="s">
        <v>4734</v>
      </c>
    </row>
    <row r="1486" spans="1:9" ht="45">
      <c r="A1486" s="6" t="s">
        <v>4735</v>
      </c>
      <c r="B1486" s="7" t="s">
        <v>962</v>
      </c>
      <c r="C1486" s="6" t="s">
        <v>4714</v>
      </c>
      <c r="D1486" s="8" t="s">
        <v>4736</v>
      </c>
      <c r="E1486" s="6" t="s">
        <v>535</v>
      </c>
      <c r="F1486" s="7" t="s">
        <v>367</v>
      </c>
      <c r="G1486" s="7" t="s">
        <v>217</v>
      </c>
      <c r="H1486" s="4"/>
      <c r="I1486" s="9" t="s">
        <v>4737</v>
      </c>
    </row>
    <row r="1487" spans="1:9" ht="45">
      <c r="A1487" s="6" t="s">
        <v>4738</v>
      </c>
      <c r="B1487" s="7" t="s">
        <v>962</v>
      </c>
      <c r="C1487" s="6" t="s">
        <v>4714</v>
      </c>
      <c r="D1487" s="8" t="s">
        <v>4739</v>
      </c>
      <c r="E1487" s="6" t="s">
        <v>221</v>
      </c>
      <c r="F1487" s="7" t="s">
        <v>367</v>
      </c>
      <c r="G1487" s="7" t="s">
        <v>225</v>
      </c>
      <c r="H1487" s="4"/>
      <c r="I1487" s="9" t="s">
        <v>4740</v>
      </c>
    </row>
    <row r="1488" spans="1:9" ht="60">
      <c r="A1488" s="6" t="s">
        <v>4741</v>
      </c>
      <c r="B1488" s="7" t="s">
        <v>962</v>
      </c>
      <c r="C1488" s="6" t="s">
        <v>4714</v>
      </c>
      <c r="D1488" s="8" t="s">
        <v>4742</v>
      </c>
      <c r="E1488" s="6" t="s">
        <v>221</v>
      </c>
      <c r="F1488" s="7" t="s">
        <v>367</v>
      </c>
      <c r="G1488" s="7" t="s">
        <v>217</v>
      </c>
      <c r="H1488" s="4"/>
      <c r="I1488" s="9" t="s">
        <v>4743</v>
      </c>
    </row>
    <row r="1489" spans="1:9" ht="45">
      <c r="A1489" s="6" t="s">
        <v>4744</v>
      </c>
      <c r="B1489" s="7" t="s">
        <v>962</v>
      </c>
      <c r="C1489" s="6" t="s">
        <v>4714</v>
      </c>
      <c r="D1489" s="8" t="s">
        <v>4745</v>
      </c>
      <c r="E1489" s="6" t="s">
        <v>221</v>
      </c>
      <c r="F1489" s="7" t="s">
        <v>367</v>
      </c>
      <c r="G1489" s="7" t="s">
        <v>217</v>
      </c>
      <c r="H1489" s="4"/>
      <c r="I1489" s="9" t="s">
        <v>4746</v>
      </c>
    </row>
    <row r="1490" spans="1:9" ht="45">
      <c r="A1490" s="6" t="s">
        <v>4747</v>
      </c>
      <c r="B1490" s="7" t="s">
        <v>962</v>
      </c>
      <c r="C1490" s="6" t="s">
        <v>4714</v>
      </c>
      <c r="D1490" s="8" t="s">
        <v>4748</v>
      </c>
      <c r="E1490" s="6" t="s">
        <v>2085</v>
      </c>
      <c r="F1490" s="7" t="s">
        <v>367</v>
      </c>
      <c r="G1490" s="7" t="s">
        <v>374</v>
      </c>
      <c r="H1490" s="4"/>
      <c r="I1490" s="9" t="s">
        <v>4749</v>
      </c>
    </row>
    <row r="1491" spans="1:9" ht="45">
      <c r="A1491" s="6" t="s">
        <v>4750</v>
      </c>
      <c r="B1491" s="7" t="s">
        <v>962</v>
      </c>
      <c r="C1491" s="6" t="s">
        <v>4714</v>
      </c>
      <c r="D1491" s="8" t="s">
        <v>4751</v>
      </c>
      <c r="E1491" s="6" t="s">
        <v>221</v>
      </c>
      <c r="F1491" s="7" t="s">
        <v>216</v>
      </c>
      <c r="G1491" s="7" t="s">
        <v>217</v>
      </c>
      <c r="H1491" s="4"/>
      <c r="I1491" s="9" t="s">
        <v>4752</v>
      </c>
    </row>
    <row r="1492" spans="1:9" ht="45">
      <c r="A1492" s="6" t="s">
        <v>4753</v>
      </c>
      <c r="B1492" s="7" t="s">
        <v>962</v>
      </c>
      <c r="C1492" s="6" t="s">
        <v>4714</v>
      </c>
      <c r="D1492" s="8" t="s">
        <v>4754</v>
      </c>
      <c r="E1492" s="6" t="s">
        <v>229</v>
      </c>
      <c r="F1492" s="7" t="s">
        <v>216</v>
      </c>
      <c r="G1492" s="7" t="s">
        <v>217</v>
      </c>
      <c r="H1492" s="4"/>
      <c r="I1492" s="9" t="s">
        <v>4755</v>
      </c>
    </row>
    <row r="1493" spans="1:9" ht="45">
      <c r="A1493" s="6" t="s">
        <v>4756</v>
      </c>
      <c r="B1493" s="7" t="s">
        <v>962</v>
      </c>
      <c r="C1493" s="6" t="s">
        <v>4714</v>
      </c>
      <c r="D1493" s="8" t="s">
        <v>4757</v>
      </c>
      <c r="E1493" s="6" t="s">
        <v>535</v>
      </c>
      <c r="F1493" s="7" t="s">
        <v>216</v>
      </c>
      <c r="G1493" s="7" t="s">
        <v>217</v>
      </c>
      <c r="H1493" s="4"/>
      <c r="I1493" s="9" t="s">
        <v>4758</v>
      </c>
    </row>
    <row r="1494" spans="1:9" ht="75">
      <c r="A1494" s="6" t="s">
        <v>4759</v>
      </c>
      <c r="B1494" s="7" t="s">
        <v>962</v>
      </c>
      <c r="C1494" s="6" t="s">
        <v>4714</v>
      </c>
      <c r="D1494" s="8" t="s">
        <v>4760</v>
      </c>
      <c r="E1494" s="6" t="s">
        <v>563</v>
      </c>
      <c r="F1494" s="7" t="s">
        <v>367</v>
      </c>
      <c r="G1494" s="7" t="s">
        <v>379</v>
      </c>
      <c r="H1494" s="4"/>
      <c r="I1494" s="9" t="s">
        <v>4761</v>
      </c>
    </row>
    <row r="1495" spans="1:9" ht="60">
      <c r="A1495" s="6" t="s">
        <v>4762</v>
      </c>
      <c r="B1495" s="7" t="s">
        <v>962</v>
      </c>
      <c r="C1495" s="6" t="s">
        <v>4714</v>
      </c>
      <c r="D1495" s="8" t="s">
        <v>4763</v>
      </c>
      <c r="E1495" s="6" t="s">
        <v>4764</v>
      </c>
      <c r="F1495" s="7" t="s">
        <v>367</v>
      </c>
      <c r="G1495" s="7" t="s">
        <v>374</v>
      </c>
      <c r="H1495" s="4"/>
      <c r="I1495" s="9" t="s">
        <v>4765</v>
      </c>
    </row>
    <row r="1496" spans="1:9" ht="75">
      <c r="A1496" s="6" t="s">
        <v>4766</v>
      </c>
      <c r="B1496" s="7" t="s">
        <v>962</v>
      </c>
      <c r="C1496" s="6" t="s">
        <v>4714</v>
      </c>
      <c r="D1496" s="8" t="s">
        <v>4767</v>
      </c>
      <c r="E1496" s="6" t="s">
        <v>2556</v>
      </c>
      <c r="F1496" s="7" t="s">
        <v>367</v>
      </c>
      <c r="G1496" s="7" t="s">
        <v>374</v>
      </c>
      <c r="H1496" s="4"/>
      <c r="I1496" s="9" t="s">
        <v>4768</v>
      </c>
    </row>
    <row r="1497" spans="1:9" ht="75">
      <c r="A1497" s="6" t="s">
        <v>4769</v>
      </c>
      <c r="B1497" s="7" t="s">
        <v>962</v>
      </c>
      <c r="C1497" s="6" t="s">
        <v>4714</v>
      </c>
      <c r="D1497" s="8" t="s">
        <v>4770</v>
      </c>
      <c r="E1497" s="6" t="s">
        <v>563</v>
      </c>
      <c r="F1497" s="7" t="s">
        <v>367</v>
      </c>
      <c r="G1497" s="7" t="s">
        <v>374</v>
      </c>
      <c r="H1497" s="4"/>
      <c r="I1497" s="9" t="s">
        <v>4771</v>
      </c>
    </row>
    <row r="1498" spans="1:9" ht="45">
      <c r="A1498" s="6" t="s">
        <v>4772</v>
      </c>
      <c r="B1498" s="7" t="s">
        <v>962</v>
      </c>
      <c r="C1498" s="6" t="s">
        <v>4714</v>
      </c>
      <c r="D1498" s="8" t="s">
        <v>4773</v>
      </c>
      <c r="E1498" s="6" t="s">
        <v>221</v>
      </c>
      <c r="F1498" s="7" t="s">
        <v>367</v>
      </c>
      <c r="G1498" s="7" t="s">
        <v>217</v>
      </c>
      <c r="H1498" s="4"/>
      <c r="I1498" s="9" t="s">
        <v>4774</v>
      </c>
    </row>
    <row r="1499" spans="1:9" ht="45">
      <c r="A1499" s="6" t="s">
        <v>4775</v>
      </c>
      <c r="B1499" s="7" t="s">
        <v>962</v>
      </c>
      <c r="C1499" s="6" t="s">
        <v>4714</v>
      </c>
      <c r="D1499" s="8" t="s">
        <v>4776</v>
      </c>
      <c r="E1499" s="6" t="s">
        <v>221</v>
      </c>
      <c r="F1499" s="7" t="s">
        <v>367</v>
      </c>
      <c r="G1499" s="7" t="s">
        <v>217</v>
      </c>
      <c r="H1499" s="4"/>
      <c r="I1499" s="9" t="s">
        <v>4777</v>
      </c>
    </row>
    <row r="1500" spans="1:9" ht="60">
      <c r="A1500" s="6" t="s">
        <v>4778</v>
      </c>
      <c r="B1500" s="7" t="s">
        <v>962</v>
      </c>
      <c r="C1500" s="6" t="s">
        <v>4714</v>
      </c>
      <c r="D1500" s="8" t="s">
        <v>4779</v>
      </c>
      <c r="E1500" s="6" t="s">
        <v>221</v>
      </c>
      <c r="F1500" s="7" t="s">
        <v>367</v>
      </c>
      <c r="G1500" s="7" t="s">
        <v>225</v>
      </c>
      <c r="H1500" s="4"/>
      <c r="I1500" s="9" t="s">
        <v>4780</v>
      </c>
    </row>
    <row r="1501" spans="1:9" ht="45">
      <c r="A1501" s="6" t="s">
        <v>4781</v>
      </c>
      <c r="B1501" s="7" t="s">
        <v>962</v>
      </c>
      <c r="C1501" s="6" t="s">
        <v>4714</v>
      </c>
      <c r="D1501" s="8" t="s">
        <v>4782</v>
      </c>
      <c r="E1501" s="6" t="s">
        <v>221</v>
      </c>
      <c r="F1501" s="7" t="s">
        <v>367</v>
      </c>
      <c r="G1501" s="7" t="s">
        <v>217</v>
      </c>
      <c r="H1501" s="4"/>
      <c r="I1501" s="9" t="s">
        <v>4783</v>
      </c>
    </row>
    <row r="1502" spans="1:9" ht="45">
      <c r="A1502" s="6" t="s">
        <v>4784</v>
      </c>
      <c r="B1502" s="7" t="s">
        <v>962</v>
      </c>
      <c r="C1502" s="6" t="s">
        <v>4714</v>
      </c>
      <c r="D1502" s="8" t="s">
        <v>4785</v>
      </c>
      <c r="E1502" s="6" t="s">
        <v>229</v>
      </c>
      <c r="F1502" s="7" t="s">
        <v>367</v>
      </c>
      <c r="G1502" s="7" t="s">
        <v>217</v>
      </c>
      <c r="H1502" s="4"/>
      <c r="I1502" s="9" t="s">
        <v>4786</v>
      </c>
    </row>
    <row r="1503" spans="1:9" ht="60">
      <c r="A1503" s="6" t="s">
        <v>4787</v>
      </c>
      <c r="B1503" s="7" t="s">
        <v>962</v>
      </c>
      <c r="C1503" s="6" t="s">
        <v>4714</v>
      </c>
      <c r="D1503" s="8" t="s">
        <v>4788</v>
      </c>
      <c r="E1503" s="6" t="s">
        <v>563</v>
      </c>
      <c r="F1503" s="7" t="s">
        <v>367</v>
      </c>
      <c r="G1503" s="7" t="s">
        <v>374</v>
      </c>
      <c r="H1503" s="4"/>
      <c r="I1503" s="9" t="s">
        <v>4789</v>
      </c>
    </row>
    <row r="1504" spans="1:9" ht="60">
      <c r="A1504" s="6" t="s">
        <v>4790</v>
      </c>
      <c r="B1504" s="7" t="s">
        <v>962</v>
      </c>
      <c r="C1504" s="6" t="s">
        <v>4714</v>
      </c>
      <c r="D1504" s="8" t="s">
        <v>4791</v>
      </c>
      <c r="E1504" s="6" t="s">
        <v>221</v>
      </c>
      <c r="F1504" s="7" t="s">
        <v>216</v>
      </c>
      <c r="G1504" s="7" t="s">
        <v>217</v>
      </c>
      <c r="H1504" s="4"/>
      <c r="I1504" s="9" t="s">
        <v>4792</v>
      </c>
    </row>
    <row r="1505" spans="1:9" ht="60">
      <c r="A1505" s="6" t="s">
        <v>4793</v>
      </c>
      <c r="B1505" s="7" t="s">
        <v>962</v>
      </c>
      <c r="C1505" s="6" t="s">
        <v>4714</v>
      </c>
      <c r="D1505" s="8" t="s">
        <v>4794</v>
      </c>
      <c r="E1505" s="6" t="s">
        <v>221</v>
      </c>
      <c r="F1505" s="7" t="s">
        <v>216</v>
      </c>
      <c r="G1505" s="7" t="s">
        <v>368</v>
      </c>
      <c r="H1505" s="4"/>
      <c r="I1505" s="9" t="s">
        <v>4795</v>
      </c>
    </row>
    <row r="1506" spans="1:9" ht="45">
      <c r="A1506" s="6" t="s">
        <v>4796</v>
      </c>
      <c r="B1506" s="7" t="s">
        <v>962</v>
      </c>
      <c r="C1506" s="6" t="s">
        <v>4714</v>
      </c>
      <c r="D1506" s="8" t="s">
        <v>4797</v>
      </c>
      <c r="E1506" s="6" t="s">
        <v>221</v>
      </c>
      <c r="F1506" s="7" t="s">
        <v>367</v>
      </c>
      <c r="G1506" s="7" t="s">
        <v>217</v>
      </c>
      <c r="H1506" s="4"/>
      <c r="I1506" s="9" t="s">
        <v>4798</v>
      </c>
    </row>
    <row r="1507" spans="1:9" ht="60">
      <c r="A1507" s="6" t="s">
        <v>4799</v>
      </c>
      <c r="B1507" s="7" t="s">
        <v>962</v>
      </c>
      <c r="C1507" s="6" t="s">
        <v>4714</v>
      </c>
      <c r="D1507" s="8" t="s">
        <v>4800</v>
      </c>
      <c r="E1507" s="6" t="s">
        <v>221</v>
      </c>
      <c r="F1507" s="7" t="s">
        <v>367</v>
      </c>
      <c r="G1507" s="7" t="s">
        <v>217</v>
      </c>
      <c r="H1507" s="4"/>
      <c r="I1507" s="9" t="s">
        <v>4801</v>
      </c>
    </row>
    <row r="1508" spans="1:9" ht="45">
      <c r="A1508" s="6" t="s">
        <v>4802</v>
      </c>
      <c r="B1508" s="7" t="s">
        <v>962</v>
      </c>
      <c r="C1508" s="6" t="s">
        <v>4714</v>
      </c>
      <c r="D1508" s="8" t="s">
        <v>4803</v>
      </c>
      <c r="E1508" s="6" t="s">
        <v>221</v>
      </c>
      <c r="F1508" s="7" t="s">
        <v>367</v>
      </c>
      <c r="G1508" s="7" t="s">
        <v>217</v>
      </c>
      <c r="H1508" s="4"/>
      <c r="I1508" s="9" t="s">
        <v>4804</v>
      </c>
    </row>
    <row r="1509" spans="1:9" ht="45">
      <c r="A1509" s="6" t="s">
        <v>4805</v>
      </c>
      <c r="B1509" s="7" t="s">
        <v>962</v>
      </c>
      <c r="C1509" s="6" t="s">
        <v>4714</v>
      </c>
      <c r="D1509" s="8" t="s">
        <v>4806</v>
      </c>
      <c r="E1509" s="6" t="s">
        <v>221</v>
      </c>
      <c r="F1509" s="7" t="s">
        <v>216</v>
      </c>
      <c r="G1509" s="7" t="s">
        <v>217</v>
      </c>
      <c r="H1509" s="4"/>
      <c r="I1509" s="9" t="s">
        <v>4807</v>
      </c>
    </row>
    <row r="1510" spans="1:9" ht="45">
      <c r="A1510" s="6" t="s">
        <v>4808</v>
      </c>
      <c r="B1510" s="7" t="s">
        <v>962</v>
      </c>
      <c r="C1510" s="6" t="s">
        <v>4714</v>
      </c>
      <c r="D1510" s="8" t="s">
        <v>4809</v>
      </c>
      <c r="E1510" s="6" t="s">
        <v>229</v>
      </c>
      <c r="F1510" s="7" t="s">
        <v>216</v>
      </c>
      <c r="G1510" s="7" t="s">
        <v>217</v>
      </c>
      <c r="H1510" s="4"/>
      <c r="I1510" s="9" t="s">
        <v>4810</v>
      </c>
    </row>
    <row r="1511" spans="1:9" ht="45">
      <c r="A1511" s="6" t="s">
        <v>4811</v>
      </c>
      <c r="B1511" s="7" t="s">
        <v>962</v>
      </c>
      <c r="C1511" s="6" t="s">
        <v>4714</v>
      </c>
      <c r="D1511" s="8" t="s">
        <v>4812</v>
      </c>
      <c r="E1511" s="6" t="s">
        <v>535</v>
      </c>
      <c r="F1511" s="7" t="s">
        <v>216</v>
      </c>
      <c r="G1511" s="7" t="s">
        <v>217</v>
      </c>
      <c r="H1511" s="4"/>
      <c r="I1511" s="9" t="s">
        <v>4813</v>
      </c>
    </row>
    <row r="1512" spans="1:9" ht="45">
      <c r="A1512" s="6" t="s">
        <v>4814</v>
      </c>
      <c r="B1512" s="7" t="s">
        <v>962</v>
      </c>
      <c r="C1512" s="6" t="s">
        <v>4714</v>
      </c>
      <c r="D1512" s="8" t="s">
        <v>4815</v>
      </c>
      <c r="E1512" s="6" t="s">
        <v>1022</v>
      </c>
      <c r="F1512" s="7" t="s">
        <v>216</v>
      </c>
      <c r="G1512" s="7" t="s">
        <v>217</v>
      </c>
      <c r="H1512" s="4"/>
      <c r="I1512" s="9" t="s">
        <v>4816</v>
      </c>
    </row>
    <row r="1513" spans="1:9" ht="45">
      <c r="A1513" s="6" t="s">
        <v>4817</v>
      </c>
      <c r="B1513" s="7" t="s">
        <v>962</v>
      </c>
      <c r="C1513" s="6" t="s">
        <v>4714</v>
      </c>
      <c r="D1513" s="8" t="s">
        <v>4818</v>
      </c>
      <c r="E1513" s="6" t="s">
        <v>221</v>
      </c>
      <c r="F1513" s="7" t="s">
        <v>216</v>
      </c>
      <c r="G1513" s="7" t="s">
        <v>217</v>
      </c>
      <c r="H1513" s="4"/>
      <c r="I1513" s="9" t="s">
        <v>4819</v>
      </c>
    </row>
    <row r="1514" spans="1:9" ht="60">
      <c r="A1514" s="6" t="s">
        <v>4820</v>
      </c>
      <c r="B1514" s="7" t="s">
        <v>962</v>
      </c>
      <c r="C1514" s="6" t="s">
        <v>4714</v>
      </c>
      <c r="D1514" s="8" t="s">
        <v>4821</v>
      </c>
      <c r="E1514" s="6" t="s">
        <v>4764</v>
      </c>
      <c r="F1514" s="7" t="s">
        <v>216</v>
      </c>
      <c r="G1514" s="7" t="s">
        <v>217</v>
      </c>
      <c r="H1514" s="4"/>
      <c r="I1514" s="9" t="s">
        <v>4822</v>
      </c>
    </row>
    <row r="1515" spans="1:9" ht="45">
      <c r="A1515" s="6" t="s">
        <v>4823</v>
      </c>
      <c r="B1515" s="7" t="s">
        <v>962</v>
      </c>
      <c r="C1515" s="6" t="s">
        <v>4714</v>
      </c>
      <c r="D1515" s="8" t="s">
        <v>4824</v>
      </c>
      <c r="E1515" s="6" t="s">
        <v>229</v>
      </c>
      <c r="F1515" s="7" t="s">
        <v>216</v>
      </c>
      <c r="G1515" s="7" t="s">
        <v>217</v>
      </c>
      <c r="H1515" s="4"/>
      <c r="I1515" s="9" t="s">
        <v>4825</v>
      </c>
    </row>
    <row r="1516" spans="1:9" ht="45">
      <c r="A1516" s="6" t="s">
        <v>4826</v>
      </c>
      <c r="B1516" s="7" t="s">
        <v>962</v>
      </c>
      <c r="C1516" s="6" t="s">
        <v>4714</v>
      </c>
      <c r="D1516" s="8" t="s">
        <v>4827</v>
      </c>
      <c r="E1516" s="6" t="s">
        <v>535</v>
      </c>
      <c r="F1516" s="7" t="s">
        <v>216</v>
      </c>
      <c r="G1516" s="7" t="s">
        <v>217</v>
      </c>
      <c r="H1516" s="4"/>
      <c r="I1516" s="9" t="s">
        <v>4828</v>
      </c>
    </row>
    <row r="1517" spans="1:9" ht="60">
      <c r="A1517" s="6" t="s">
        <v>4829</v>
      </c>
      <c r="B1517" s="7" t="s">
        <v>962</v>
      </c>
      <c r="C1517" s="6" t="s">
        <v>4714</v>
      </c>
      <c r="D1517" s="8" t="s">
        <v>4830</v>
      </c>
      <c r="E1517" s="6" t="s">
        <v>221</v>
      </c>
      <c r="F1517" s="7" t="s">
        <v>216</v>
      </c>
      <c r="G1517" s="7" t="s">
        <v>217</v>
      </c>
      <c r="H1517" s="4"/>
      <c r="I1517" s="9" t="s">
        <v>4831</v>
      </c>
    </row>
    <row r="1518" spans="1:9" ht="45">
      <c r="A1518" s="6" t="s">
        <v>4832</v>
      </c>
      <c r="B1518" s="7" t="s">
        <v>962</v>
      </c>
      <c r="C1518" s="6" t="s">
        <v>4714</v>
      </c>
      <c r="D1518" s="8" t="s">
        <v>4833</v>
      </c>
      <c r="E1518" s="6" t="s">
        <v>221</v>
      </c>
      <c r="F1518" s="7" t="s">
        <v>367</v>
      </c>
      <c r="G1518" s="7" t="s">
        <v>217</v>
      </c>
      <c r="H1518" s="4"/>
      <c r="I1518" s="9" t="s">
        <v>4834</v>
      </c>
    </row>
    <row r="1519" spans="1:9" ht="45">
      <c r="A1519" s="6" t="s">
        <v>4835</v>
      </c>
      <c r="B1519" s="7" t="s">
        <v>364</v>
      </c>
      <c r="C1519" s="6" t="s">
        <v>4836</v>
      </c>
      <c r="D1519" s="8" t="s">
        <v>4837</v>
      </c>
      <c r="E1519" s="6" t="s">
        <v>535</v>
      </c>
      <c r="F1519" s="7" t="s">
        <v>367</v>
      </c>
      <c r="G1519" s="7" t="s">
        <v>217</v>
      </c>
      <c r="H1519" s="4"/>
      <c r="I1519" s="9" t="s">
        <v>4838</v>
      </c>
    </row>
    <row r="1520" spans="1:9" ht="60">
      <c r="A1520" s="6" t="s">
        <v>4839</v>
      </c>
      <c r="B1520" s="7" t="s">
        <v>364</v>
      </c>
      <c r="C1520" s="6" t="s">
        <v>4840</v>
      </c>
      <c r="D1520" s="8" t="s">
        <v>4841</v>
      </c>
      <c r="E1520" s="6" t="s">
        <v>221</v>
      </c>
      <c r="F1520" s="7" t="s">
        <v>498</v>
      </c>
      <c r="G1520" s="7" t="s">
        <v>217</v>
      </c>
      <c r="H1520" s="4"/>
      <c r="I1520" s="9" t="s">
        <v>4842</v>
      </c>
    </row>
    <row r="1521" spans="1:9" ht="60">
      <c r="A1521" s="6" t="s">
        <v>4843</v>
      </c>
      <c r="B1521" s="7" t="s">
        <v>364</v>
      </c>
      <c r="C1521" s="6" t="s">
        <v>4840</v>
      </c>
      <c r="D1521" s="8" t="s">
        <v>4844</v>
      </c>
      <c r="E1521" s="6" t="s">
        <v>535</v>
      </c>
      <c r="F1521" s="7" t="s">
        <v>498</v>
      </c>
      <c r="G1521" s="7" t="s">
        <v>217</v>
      </c>
      <c r="H1521" s="4"/>
      <c r="I1521" s="9" t="s">
        <v>4845</v>
      </c>
    </row>
    <row r="1522" spans="1:9" ht="60">
      <c r="A1522" s="6" t="s">
        <v>4846</v>
      </c>
      <c r="B1522" s="7" t="s">
        <v>364</v>
      </c>
      <c r="C1522" s="6" t="s">
        <v>4840</v>
      </c>
      <c r="D1522" s="8" t="s">
        <v>4847</v>
      </c>
      <c r="E1522" s="6" t="s">
        <v>221</v>
      </c>
      <c r="F1522" s="7" t="s">
        <v>498</v>
      </c>
      <c r="G1522" s="7" t="s">
        <v>217</v>
      </c>
      <c r="H1522" s="4"/>
      <c r="I1522" s="9" t="s">
        <v>4848</v>
      </c>
    </row>
    <row r="1523" spans="1:9" ht="60">
      <c r="A1523" s="6" t="s">
        <v>4849</v>
      </c>
      <c r="B1523" s="7" t="s">
        <v>364</v>
      </c>
      <c r="C1523" s="6" t="s">
        <v>4840</v>
      </c>
      <c r="D1523" s="8" t="s">
        <v>4850</v>
      </c>
      <c r="E1523" s="6" t="s">
        <v>229</v>
      </c>
      <c r="F1523" s="7" t="s">
        <v>498</v>
      </c>
      <c r="G1523" s="7" t="s">
        <v>217</v>
      </c>
      <c r="H1523" s="4"/>
      <c r="I1523" s="9" t="s">
        <v>4851</v>
      </c>
    </row>
    <row r="1524" spans="1:9" ht="60">
      <c r="A1524" s="6" t="s">
        <v>4852</v>
      </c>
      <c r="B1524" s="7" t="s">
        <v>364</v>
      </c>
      <c r="C1524" s="6" t="s">
        <v>4840</v>
      </c>
      <c r="D1524" s="8" t="s">
        <v>4853</v>
      </c>
      <c r="E1524" s="6" t="s">
        <v>535</v>
      </c>
      <c r="F1524" s="7" t="s">
        <v>498</v>
      </c>
      <c r="G1524" s="7" t="s">
        <v>217</v>
      </c>
      <c r="H1524" s="4"/>
      <c r="I1524" s="9" t="s">
        <v>4854</v>
      </c>
    </row>
    <row r="1525" spans="1:9" ht="60">
      <c r="A1525" s="6" t="s">
        <v>4855</v>
      </c>
      <c r="B1525" s="7" t="s">
        <v>364</v>
      </c>
      <c r="C1525" s="6" t="s">
        <v>4840</v>
      </c>
      <c r="D1525" s="8" t="s">
        <v>4856</v>
      </c>
      <c r="E1525" s="6" t="s">
        <v>221</v>
      </c>
      <c r="F1525" s="7" t="s">
        <v>498</v>
      </c>
      <c r="G1525" s="7" t="s">
        <v>217</v>
      </c>
      <c r="H1525" s="4"/>
      <c r="I1525" s="9" t="s">
        <v>4857</v>
      </c>
    </row>
    <row r="1526" spans="1:9" ht="60">
      <c r="A1526" s="6" t="s">
        <v>4858</v>
      </c>
      <c r="B1526" s="7" t="s">
        <v>364</v>
      </c>
      <c r="C1526" s="6" t="s">
        <v>4840</v>
      </c>
      <c r="D1526" s="8" t="s">
        <v>4859</v>
      </c>
      <c r="E1526" s="6" t="s">
        <v>229</v>
      </c>
      <c r="F1526" s="7" t="s">
        <v>498</v>
      </c>
      <c r="G1526" s="7" t="s">
        <v>217</v>
      </c>
      <c r="H1526" s="4"/>
      <c r="I1526" s="9" t="s">
        <v>4860</v>
      </c>
    </row>
    <row r="1527" spans="1:9" ht="60">
      <c r="A1527" s="6" t="s">
        <v>4861</v>
      </c>
      <c r="B1527" s="7" t="s">
        <v>364</v>
      </c>
      <c r="C1527" s="6" t="s">
        <v>4840</v>
      </c>
      <c r="D1527" s="8" t="s">
        <v>4862</v>
      </c>
      <c r="E1527" s="6" t="s">
        <v>535</v>
      </c>
      <c r="F1527" s="7" t="s">
        <v>498</v>
      </c>
      <c r="G1527" s="7" t="s">
        <v>217</v>
      </c>
      <c r="H1527" s="4"/>
      <c r="I1527" s="9" t="s">
        <v>4863</v>
      </c>
    </row>
    <row r="1528" spans="1:9" ht="60">
      <c r="A1528" s="6" t="s">
        <v>4864</v>
      </c>
      <c r="B1528" s="7" t="s">
        <v>364</v>
      </c>
      <c r="C1528" s="6" t="s">
        <v>4840</v>
      </c>
      <c r="D1528" s="8" t="s">
        <v>4865</v>
      </c>
      <c r="E1528" s="6" t="s">
        <v>221</v>
      </c>
      <c r="F1528" s="7" t="s">
        <v>498</v>
      </c>
      <c r="G1528" s="7" t="s">
        <v>217</v>
      </c>
      <c r="H1528" s="4"/>
      <c r="I1528" s="9" t="s">
        <v>4866</v>
      </c>
    </row>
    <row r="1529" spans="1:9" ht="60">
      <c r="A1529" s="6" t="s">
        <v>4867</v>
      </c>
      <c r="B1529" s="7" t="s">
        <v>364</v>
      </c>
      <c r="C1529" s="6" t="s">
        <v>4840</v>
      </c>
      <c r="D1529" s="8" t="s">
        <v>4868</v>
      </c>
      <c r="E1529" s="6" t="s">
        <v>535</v>
      </c>
      <c r="F1529" s="7" t="s">
        <v>498</v>
      </c>
      <c r="G1529" s="7" t="s">
        <v>217</v>
      </c>
      <c r="H1529" s="4"/>
      <c r="I1529" s="9" t="s">
        <v>4869</v>
      </c>
    </row>
    <row r="1530" spans="1:9" ht="45">
      <c r="A1530" s="6" t="s">
        <v>4870</v>
      </c>
      <c r="B1530" s="7" t="s">
        <v>364</v>
      </c>
      <c r="C1530" s="6" t="s">
        <v>4871</v>
      </c>
      <c r="D1530" s="8" t="s">
        <v>4872</v>
      </c>
      <c r="E1530" s="6" t="s">
        <v>535</v>
      </c>
      <c r="F1530" s="7" t="s">
        <v>367</v>
      </c>
      <c r="G1530" s="7" t="s">
        <v>217</v>
      </c>
      <c r="H1530" s="4"/>
      <c r="I1530" s="9" t="s">
        <v>4873</v>
      </c>
    </row>
    <row r="1531" spans="1:9" ht="45">
      <c r="A1531" s="6" t="s">
        <v>4874</v>
      </c>
      <c r="B1531" s="7" t="s">
        <v>364</v>
      </c>
      <c r="C1531" s="6" t="s">
        <v>4871</v>
      </c>
      <c r="D1531" s="8" t="s">
        <v>4875</v>
      </c>
      <c r="E1531" s="6" t="s">
        <v>373</v>
      </c>
      <c r="F1531" s="7" t="s">
        <v>367</v>
      </c>
      <c r="G1531" s="7" t="s">
        <v>217</v>
      </c>
      <c r="H1531" s="4"/>
      <c r="I1531" s="9" t="s">
        <v>4876</v>
      </c>
    </row>
    <row r="1532" spans="1:9" ht="30">
      <c r="A1532" s="6" t="s">
        <v>4877</v>
      </c>
      <c r="B1532" s="7" t="s">
        <v>364</v>
      </c>
      <c r="C1532" s="6" t="s">
        <v>4871</v>
      </c>
      <c r="D1532" s="8" t="s">
        <v>4878</v>
      </c>
      <c r="E1532" s="6" t="s">
        <v>221</v>
      </c>
      <c r="F1532" s="7" t="s">
        <v>498</v>
      </c>
      <c r="G1532" s="7" t="s">
        <v>217</v>
      </c>
      <c r="H1532" s="4"/>
      <c r="I1532" s="9" t="s">
        <v>4879</v>
      </c>
    </row>
    <row r="1533" spans="1:9" ht="30">
      <c r="A1533" s="6" t="s">
        <v>4880</v>
      </c>
      <c r="B1533" s="7" t="s">
        <v>364</v>
      </c>
      <c r="C1533" s="6" t="s">
        <v>4871</v>
      </c>
      <c r="D1533" s="8" t="s">
        <v>4881</v>
      </c>
      <c r="E1533" s="6" t="s">
        <v>373</v>
      </c>
      <c r="F1533" s="7" t="s">
        <v>367</v>
      </c>
      <c r="G1533" s="7" t="s">
        <v>217</v>
      </c>
      <c r="H1533" s="4"/>
      <c r="I1533" s="9" t="s">
        <v>4882</v>
      </c>
    </row>
    <row r="1534" spans="1:9" ht="60">
      <c r="A1534" s="6" t="s">
        <v>4883</v>
      </c>
      <c r="B1534" s="7" t="s">
        <v>364</v>
      </c>
      <c r="C1534" s="6" t="s">
        <v>4884</v>
      </c>
      <c r="D1534" s="8" t="s">
        <v>4885</v>
      </c>
      <c r="E1534" s="6" t="s">
        <v>221</v>
      </c>
      <c r="F1534" s="7" t="s">
        <v>216</v>
      </c>
      <c r="G1534" s="7" t="s">
        <v>217</v>
      </c>
      <c r="H1534" s="4"/>
      <c r="I1534" s="9" t="s">
        <v>4886</v>
      </c>
    </row>
    <row r="1535" spans="1:9" ht="60">
      <c r="A1535" s="6" t="s">
        <v>4887</v>
      </c>
      <c r="B1535" s="7" t="s">
        <v>364</v>
      </c>
      <c r="C1535" s="6" t="s">
        <v>4884</v>
      </c>
      <c r="D1535" s="8" t="s">
        <v>4888</v>
      </c>
      <c r="E1535" s="6" t="s">
        <v>221</v>
      </c>
      <c r="F1535" s="7" t="s">
        <v>216</v>
      </c>
      <c r="G1535" s="7" t="s">
        <v>225</v>
      </c>
      <c r="H1535" s="4"/>
      <c r="I1535" s="9" t="s">
        <v>4889</v>
      </c>
    </row>
    <row r="1536" spans="1:9" ht="60">
      <c r="A1536" s="6" t="s">
        <v>4890</v>
      </c>
      <c r="B1536" s="7" t="s">
        <v>364</v>
      </c>
      <c r="C1536" s="6" t="s">
        <v>4884</v>
      </c>
      <c r="D1536" s="8" t="s">
        <v>4891</v>
      </c>
      <c r="E1536" s="6" t="s">
        <v>215</v>
      </c>
      <c r="F1536" s="7" t="s">
        <v>216</v>
      </c>
      <c r="G1536" s="7" t="s">
        <v>379</v>
      </c>
      <c r="H1536" s="4"/>
      <c r="I1536" s="9" t="s">
        <v>4892</v>
      </c>
    </row>
    <row r="1537" spans="1:9" ht="60">
      <c r="A1537" s="6" t="s">
        <v>4893</v>
      </c>
      <c r="B1537" s="7" t="s">
        <v>364</v>
      </c>
      <c r="C1537" s="6" t="s">
        <v>4884</v>
      </c>
      <c r="D1537" s="8" t="s">
        <v>4894</v>
      </c>
      <c r="E1537" s="6" t="s">
        <v>221</v>
      </c>
      <c r="F1537" s="7" t="s">
        <v>216</v>
      </c>
      <c r="G1537" s="7" t="s">
        <v>217</v>
      </c>
      <c r="H1537" s="4"/>
      <c r="I1537" s="9" t="s">
        <v>4895</v>
      </c>
    </row>
    <row r="1538" spans="1:9" ht="60">
      <c r="A1538" s="6" t="s">
        <v>4896</v>
      </c>
      <c r="B1538" s="7" t="s">
        <v>364</v>
      </c>
      <c r="C1538" s="6" t="s">
        <v>4884</v>
      </c>
      <c r="D1538" s="8" t="s">
        <v>4897</v>
      </c>
      <c r="E1538" s="6" t="s">
        <v>221</v>
      </c>
      <c r="F1538" s="7" t="s">
        <v>216</v>
      </c>
      <c r="G1538" s="7" t="s">
        <v>225</v>
      </c>
      <c r="H1538" s="4"/>
      <c r="I1538" s="9" t="s">
        <v>4898</v>
      </c>
    </row>
    <row r="1539" spans="1:9" ht="60">
      <c r="A1539" s="6" t="s">
        <v>4899</v>
      </c>
      <c r="B1539" s="7" t="s">
        <v>364</v>
      </c>
      <c r="C1539" s="6" t="s">
        <v>4884</v>
      </c>
      <c r="D1539" s="8" t="s">
        <v>4900</v>
      </c>
      <c r="E1539" s="6" t="s">
        <v>221</v>
      </c>
      <c r="F1539" s="7" t="s">
        <v>216</v>
      </c>
      <c r="G1539" s="7" t="s">
        <v>217</v>
      </c>
      <c r="H1539" s="4"/>
      <c r="I1539" s="9" t="s">
        <v>4901</v>
      </c>
    </row>
    <row r="1540" spans="1:9" ht="60">
      <c r="A1540" s="6" t="s">
        <v>4902</v>
      </c>
      <c r="B1540" s="7" t="s">
        <v>364</v>
      </c>
      <c r="C1540" s="6" t="s">
        <v>4884</v>
      </c>
      <c r="D1540" s="8" t="s">
        <v>4903</v>
      </c>
      <c r="E1540" s="6" t="s">
        <v>221</v>
      </c>
      <c r="F1540" s="7" t="s">
        <v>216</v>
      </c>
      <c r="G1540" s="7" t="s">
        <v>225</v>
      </c>
      <c r="H1540" s="4"/>
      <c r="I1540" s="9" t="s">
        <v>4904</v>
      </c>
    </row>
    <row r="1541" spans="1:9" ht="60">
      <c r="A1541" s="6" t="s">
        <v>4905</v>
      </c>
      <c r="B1541" s="7" t="s">
        <v>364</v>
      </c>
      <c r="C1541" s="6" t="s">
        <v>4884</v>
      </c>
      <c r="D1541" s="8" t="s">
        <v>4906</v>
      </c>
      <c r="E1541" s="6" t="s">
        <v>221</v>
      </c>
      <c r="F1541" s="7" t="s">
        <v>216</v>
      </c>
      <c r="G1541" s="7" t="s">
        <v>217</v>
      </c>
      <c r="H1541" s="4"/>
      <c r="I1541" s="9" t="s">
        <v>4907</v>
      </c>
    </row>
    <row r="1542" spans="1:9" ht="60">
      <c r="A1542" s="6" t="s">
        <v>4908</v>
      </c>
      <c r="B1542" s="7" t="s">
        <v>364</v>
      </c>
      <c r="C1542" s="6" t="s">
        <v>4884</v>
      </c>
      <c r="D1542" s="8" t="s">
        <v>4909</v>
      </c>
      <c r="E1542" s="6" t="s">
        <v>221</v>
      </c>
      <c r="F1542" s="7" t="s">
        <v>216</v>
      </c>
      <c r="G1542" s="7" t="s">
        <v>225</v>
      </c>
      <c r="H1542" s="4"/>
      <c r="I1542" s="9" t="s">
        <v>4910</v>
      </c>
    </row>
    <row r="1543" spans="1:9" ht="60">
      <c r="A1543" s="6" t="s">
        <v>4911</v>
      </c>
      <c r="B1543" s="7" t="s">
        <v>364</v>
      </c>
      <c r="C1543" s="6" t="s">
        <v>4884</v>
      </c>
      <c r="D1543" s="8" t="s">
        <v>4912</v>
      </c>
      <c r="E1543" s="6" t="s">
        <v>221</v>
      </c>
      <c r="F1543" s="7" t="s">
        <v>216</v>
      </c>
      <c r="G1543" s="7" t="s">
        <v>217</v>
      </c>
      <c r="H1543" s="4"/>
      <c r="I1543" s="9" t="s">
        <v>4913</v>
      </c>
    </row>
    <row r="1544" spans="1:9" ht="60">
      <c r="A1544" s="6" t="s">
        <v>4914</v>
      </c>
      <c r="B1544" s="7" t="s">
        <v>364</v>
      </c>
      <c r="C1544" s="6" t="s">
        <v>4884</v>
      </c>
      <c r="D1544" s="8" t="s">
        <v>4915</v>
      </c>
      <c r="E1544" s="6" t="s">
        <v>221</v>
      </c>
      <c r="F1544" s="7" t="s">
        <v>216</v>
      </c>
      <c r="G1544" s="7" t="s">
        <v>225</v>
      </c>
      <c r="H1544" s="4"/>
      <c r="I1544" s="9" t="s">
        <v>4916</v>
      </c>
    </row>
    <row r="1545" spans="1:9" ht="60">
      <c r="A1545" s="6" t="s">
        <v>4917</v>
      </c>
      <c r="B1545" s="7" t="s">
        <v>364</v>
      </c>
      <c r="C1545" s="6" t="s">
        <v>4884</v>
      </c>
      <c r="D1545" s="8" t="s">
        <v>4918</v>
      </c>
      <c r="E1545" s="6" t="s">
        <v>221</v>
      </c>
      <c r="F1545" s="7" t="s">
        <v>216</v>
      </c>
      <c r="G1545" s="7" t="s">
        <v>217</v>
      </c>
      <c r="H1545" s="4"/>
      <c r="I1545" s="9" t="s">
        <v>4919</v>
      </c>
    </row>
    <row r="1546" spans="1:9" ht="60">
      <c r="A1546" s="6" t="s">
        <v>4920</v>
      </c>
      <c r="B1546" s="7" t="s">
        <v>364</v>
      </c>
      <c r="C1546" s="6" t="s">
        <v>4884</v>
      </c>
      <c r="D1546" s="8" t="s">
        <v>4921</v>
      </c>
      <c r="E1546" s="6" t="s">
        <v>221</v>
      </c>
      <c r="F1546" s="7" t="s">
        <v>216</v>
      </c>
      <c r="G1546" s="7" t="s">
        <v>225</v>
      </c>
      <c r="H1546" s="4"/>
      <c r="I1546" s="9" t="s">
        <v>4922</v>
      </c>
    </row>
    <row r="1547" spans="1:9" ht="60">
      <c r="A1547" s="6" t="s">
        <v>4923</v>
      </c>
      <c r="B1547" s="7" t="s">
        <v>364</v>
      </c>
      <c r="C1547" s="6" t="s">
        <v>4884</v>
      </c>
      <c r="D1547" s="8" t="s">
        <v>4924</v>
      </c>
      <c r="E1547" s="6" t="s">
        <v>221</v>
      </c>
      <c r="F1547" s="7" t="s">
        <v>216</v>
      </c>
      <c r="G1547" s="7" t="s">
        <v>217</v>
      </c>
      <c r="H1547" s="4"/>
      <c r="I1547" s="9" t="s">
        <v>4925</v>
      </c>
    </row>
    <row r="1548" spans="1:9" ht="60">
      <c r="A1548" s="6" t="s">
        <v>4926</v>
      </c>
      <c r="B1548" s="7" t="s">
        <v>364</v>
      </c>
      <c r="C1548" s="6" t="s">
        <v>4884</v>
      </c>
      <c r="D1548" s="8" t="s">
        <v>4927</v>
      </c>
      <c r="E1548" s="6" t="s">
        <v>221</v>
      </c>
      <c r="F1548" s="7" t="s">
        <v>216</v>
      </c>
      <c r="G1548" s="7" t="s">
        <v>225</v>
      </c>
      <c r="H1548" s="4"/>
      <c r="I1548" s="9" t="s">
        <v>4928</v>
      </c>
    </row>
    <row r="1549" spans="1:9" ht="60">
      <c r="A1549" s="6" t="s">
        <v>4929</v>
      </c>
      <c r="B1549" s="7" t="s">
        <v>364</v>
      </c>
      <c r="C1549" s="6" t="s">
        <v>4884</v>
      </c>
      <c r="D1549" s="8" t="s">
        <v>4930</v>
      </c>
      <c r="E1549" s="6" t="s">
        <v>221</v>
      </c>
      <c r="F1549" s="7" t="s">
        <v>216</v>
      </c>
      <c r="G1549" s="7" t="s">
        <v>217</v>
      </c>
      <c r="H1549" s="4"/>
      <c r="I1549" s="9" t="s">
        <v>4931</v>
      </c>
    </row>
    <row r="1550" spans="1:9" ht="60">
      <c r="A1550" s="6" t="s">
        <v>4932</v>
      </c>
      <c r="B1550" s="7" t="s">
        <v>364</v>
      </c>
      <c r="C1550" s="6" t="s">
        <v>4884</v>
      </c>
      <c r="D1550" s="8" t="s">
        <v>4933</v>
      </c>
      <c r="E1550" s="6" t="s">
        <v>221</v>
      </c>
      <c r="F1550" s="7" t="s">
        <v>216</v>
      </c>
      <c r="G1550" s="7" t="s">
        <v>225</v>
      </c>
      <c r="H1550" s="4"/>
      <c r="I1550" s="9" t="s">
        <v>4934</v>
      </c>
    </row>
    <row r="1551" spans="1:9" ht="60">
      <c r="A1551" s="6" t="s">
        <v>4935</v>
      </c>
      <c r="B1551" s="7" t="s">
        <v>364</v>
      </c>
      <c r="C1551" s="6" t="s">
        <v>4884</v>
      </c>
      <c r="D1551" s="8" t="s">
        <v>4936</v>
      </c>
      <c r="E1551" s="6" t="s">
        <v>221</v>
      </c>
      <c r="F1551" s="7" t="s">
        <v>216</v>
      </c>
      <c r="G1551" s="7" t="s">
        <v>217</v>
      </c>
      <c r="H1551" s="4"/>
      <c r="I1551" s="9" t="s">
        <v>4937</v>
      </c>
    </row>
    <row r="1552" spans="1:9" ht="60">
      <c r="A1552" s="6" t="s">
        <v>4938</v>
      </c>
      <c r="B1552" s="7" t="s">
        <v>364</v>
      </c>
      <c r="C1552" s="6" t="s">
        <v>4884</v>
      </c>
      <c r="D1552" s="8" t="s">
        <v>4939</v>
      </c>
      <c r="E1552" s="6" t="s">
        <v>221</v>
      </c>
      <c r="F1552" s="7" t="s">
        <v>216</v>
      </c>
      <c r="G1552" s="7" t="s">
        <v>225</v>
      </c>
      <c r="H1552" s="4"/>
      <c r="I1552" s="9" t="s">
        <v>4940</v>
      </c>
    </row>
    <row r="1553" spans="1:9" ht="60">
      <c r="A1553" s="6" t="s">
        <v>4941</v>
      </c>
      <c r="B1553" s="7" t="s">
        <v>364</v>
      </c>
      <c r="C1553" s="6" t="s">
        <v>4884</v>
      </c>
      <c r="D1553" s="8" t="s">
        <v>4942</v>
      </c>
      <c r="E1553" s="6" t="s">
        <v>221</v>
      </c>
      <c r="F1553" s="7" t="s">
        <v>216</v>
      </c>
      <c r="G1553" s="7" t="s">
        <v>217</v>
      </c>
      <c r="H1553" s="4"/>
      <c r="I1553" s="9" t="s">
        <v>4943</v>
      </c>
    </row>
    <row r="1554" spans="1:9" ht="60">
      <c r="A1554" s="6" t="s">
        <v>4944</v>
      </c>
      <c r="B1554" s="7" t="s">
        <v>364</v>
      </c>
      <c r="C1554" s="6" t="s">
        <v>4884</v>
      </c>
      <c r="D1554" s="8" t="s">
        <v>4945</v>
      </c>
      <c r="E1554" s="6" t="s">
        <v>221</v>
      </c>
      <c r="F1554" s="7" t="s">
        <v>216</v>
      </c>
      <c r="G1554" s="7" t="s">
        <v>225</v>
      </c>
      <c r="H1554" s="4"/>
      <c r="I1554" s="9" t="s">
        <v>4946</v>
      </c>
    </row>
    <row r="1555" spans="1:9" ht="60">
      <c r="A1555" s="6" t="s">
        <v>4947</v>
      </c>
      <c r="B1555" s="7" t="s">
        <v>364</v>
      </c>
      <c r="C1555" s="6" t="s">
        <v>4884</v>
      </c>
      <c r="D1555" s="8" t="s">
        <v>4948</v>
      </c>
      <c r="E1555" s="6" t="s">
        <v>229</v>
      </c>
      <c r="F1555" s="7" t="s">
        <v>216</v>
      </c>
      <c r="G1555" s="7" t="s">
        <v>217</v>
      </c>
      <c r="H1555" s="4"/>
      <c r="I1555" s="9" t="s">
        <v>4949</v>
      </c>
    </row>
    <row r="1556" spans="1:9" ht="75">
      <c r="A1556" s="6" t="s">
        <v>4950</v>
      </c>
      <c r="B1556" s="7" t="s">
        <v>364</v>
      </c>
      <c r="C1556" s="6" t="s">
        <v>4884</v>
      </c>
      <c r="D1556" s="8" t="s">
        <v>4951</v>
      </c>
      <c r="E1556" s="6" t="s">
        <v>229</v>
      </c>
      <c r="F1556" s="7" t="s">
        <v>216</v>
      </c>
      <c r="G1556" s="7" t="s">
        <v>225</v>
      </c>
      <c r="H1556" s="4"/>
      <c r="I1556" s="9" t="s">
        <v>4952</v>
      </c>
    </row>
    <row r="1557" spans="1:9" ht="60">
      <c r="A1557" s="6" t="s">
        <v>4953</v>
      </c>
      <c r="B1557" s="7" t="s">
        <v>364</v>
      </c>
      <c r="C1557" s="6" t="s">
        <v>4884</v>
      </c>
      <c r="D1557" s="8" t="s">
        <v>4954</v>
      </c>
      <c r="E1557" s="6" t="s">
        <v>229</v>
      </c>
      <c r="F1557" s="7" t="s">
        <v>216</v>
      </c>
      <c r="G1557" s="7" t="s">
        <v>217</v>
      </c>
      <c r="H1557" s="4"/>
      <c r="I1557" s="9" t="s">
        <v>4955</v>
      </c>
    </row>
    <row r="1558" spans="1:9" ht="75">
      <c r="A1558" s="6" t="s">
        <v>4956</v>
      </c>
      <c r="B1558" s="7" t="s">
        <v>364</v>
      </c>
      <c r="C1558" s="6" t="s">
        <v>4884</v>
      </c>
      <c r="D1558" s="8" t="s">
        <v>4957</v>
      </c>
      <c r="E1558" s="6" t="s">
        <v>229</v>
      </c>
      <c r="F1558" s="7" t="s">
        <v>216</v>
      </c>
      <c r="G1558" s="7" t="s">
        <v>225</v>
      </c>
      <c r="H1558" s="4"/>
      <c r="I1558" s="9" t="s">
        <v>4958</v>
      </c>
    </row>
    <row r="1559" spans="1:9" ht="45">
      <c r="A1559" s="6" t="s">
        <v>4959</v>
      </c>
      <c r="B1559" s="7" t="s">
        <v>364</v>
      </c>
      <c r="C1559" s="6" t="s">
        <v>4960</v>
      </c>
      <c r="D1559" s="8" t="s">
        <v>4961</v>
      </c>
      <c r="E1559" s="6" t="s">
        <v>221</v>
      </c>
      <c r="F1559" s="7" t="s">
        <v>216</v>
      </c>
      <c r="G1559" s="7" t="s">
        <v>217</v>
      </c>
      <c r="H1559" s="4"/>
      <c r="I1559" s="9" t="s">
        <v>4962</v>
      </c>
    </row>
    <row r="1560" spans="1:9" ht="45">
      <c r="A1560" s="6" t="s">
        <v>4963</v>
      </c>
      <c r="B1560" s="7" t="s">
        <v>364</v>
      </c>
      <c r="C1560" s="6" t="s">
        <v>4960</v>
      </c>
      <c r="D1560" s="8" t="s">
        <v>4964</v>
      </c>
      <c r="E1560" s="6" t="s">
        <v>535</v>
      </c>
      <c r="F1560" s="7" t="s">
        <v>216</v>
      </c>
      <c r="G1560" s="7" t="s">
        <v>217</v>
      </c>
      <c r="H1560" s="4"/>
      <c r="I1560" s="9" t="s">
        <v>4965</v>
      </c>
    </row>
    <row r="1561" spans="1:9" ht="45">
      <c r="A1561" s="6" t="s">
        <v>4966</v>
      </c>
      <c r="B1561" s="7" t="s">
        <v>364</v>
      </c>
      <c r="C1561" s="6" t="s">
        <v>4960</v>
      </c>
      <c r="D1561" s="8" t="s">
        <v>4967</v>
      </c>
      <c r="E1561" s="6" t="s">
        <v>535</v>
      </c>
      <c r="F1561" s="7" t="s">
        <v>367</v>
      </c>
      <c r="G1561" s="7" t="s">
        <v>217</v>
      </c>
      <c r="H1561" s="4"/>
      <c r="I1561" s="9" t="s">
        <v>4968</v>
      </c>
    </row>
    <row r="1562" spans="1:9" ht="45">
      <c r="A1562" s="6" t="s">
        <v>4969</v>
      </c>
      <c r="B1562" s="7" t="s">
        <v>364</v>
      </c>
      <c r="C1562" s="6" t="s">
        <v>4960</v>
      </c>
      <c r="D1562" s="8" t="s">
        <v>4970</v>
      </c>
      <c r="E1562" s="6" t="s">
        <v>535</v>
      </c>
      <c r="F1562" s="7" t="s">
        <v>216</v>
      </c>
      <c r="G1562" s="7" t="s">
        <v>217</v>
      </c>
      <c r="H1562" s="4"/>
      <c r="I1562" s="9" t="s">
        <v>4971</v>
      </c>
    </row>
    <row r="1563" spans="1:9" ht="45">
      <c r="A1563" s="6" t="s">
        <v>4972</v>
      </c>
      <c r="B1563" s="7" t="s">
        <v>364</v>
      </c>
      <c r="C1563" s="6" t="s">
        <v>4960</v>
      </c>
      <c r="D1563" s="8" t="s">
        <v>4973</v>
      </c>
      <c r="E1563" s="6" t="s">
        <v>221</v>
      </c>
      <c r="F1563" s="7" t="s">
        <v>216</v>
      </c>
      <c r="G1563" s="7" t="s">
        <v>217</v>
      </c>
      <c r="H1563" s="4"/>
      <c r="I1563" s="9" t="s">
        <v>4974</v>
      </c>
    </row>
    <row r="1564" spans="1:9" ht="45">
      <c r="A1564" s="6" t="s">
        <v>4975</v>
      </c>
      <c r="B1564" s="7" t="s">
        <v>364</v>
      </c>
      <c r="C1564" s="6" t="s">
        <v>4960</v>
      </c>
      <c r="D1564" s="8" t="s">
        <v>4976</v>
      </c>
      <c r="E1564" s="6" t="s">
        <v>221</v>
      </c>
      <c r="F1564" s="7" t="s">
        <v>216</v>
      </c>
      <c r="G1564" s="7" t="s">
        <v>217</v>
      </c>
      <c r="H1564" s="4"/>
      <c r="I1564" s="9" t="s">
        <v>4977</v>
      </c>
    </row>
    <row r="1565" spans="1:9" ht="45">
      <c r="A1565" s="6" t="s">
        <v>4978</v>
      </c>
      <c r="B1565" s="7" t="s">
        <v>364</v>
      </c>
      <c r="C1565" s="6" t="s">
        <v>4960</v>
      </c>
      <c r="D1565" s="8" t="s">
        <v>4979</v>
      </c>
      <c r="E1565" s="6" t="s">
        <v>535</v>
      </c>
      <c r="F1565" s="7" t="s">
        <v>216</v>
      </c>
      <c r="G1565" s="7" t="s">
        <v>217</v>
      </c>
      <c r="H1565" s="4"/>
      <c r="I1565" s="9" t="s">
        <v>4980</v>
      </c>
    </row>
    <row r="1566" spans="1:9" ht="45">
      <c r="A1566" s="6" t="s">
        <v>4981</v>
      </c>
      <c r="B1566" s="7" t="s">
        <v>364</v>
      </c>
      <c r="C1566" s="6" t="s">
        <v>4960</v>
      </c>
      <c r="D1566" s="8" t="s">
        <v>4982</v>
      </c>
      <c r="E1566" s="6" t="s">
        <v>229</v>
      </c>
      <c r="F1566" s="7" t="s">
        <v>216</v>
      </c>
      <c r="G1566" s="7" t="s">
        <v>217</v>
      </c>
      <c r="H1566" s="4"/>
      <c r="I1566" s="9" t="s">
        <v>4983</v>
      </c>
    </row>
    <row r="1567" spans="1:9" ht="45">
      <c r="A1567" s="6" t="s">
        <v>4984</v>
      </c>
      <c r="B1567" s="7" t="s">
        <v>364</v>
      </c>
      <c r="C1567" s="6" t="s">
        <v>4960</v>
      </c>
      <c r="D1567" s="8" t="s">
        <v>4985</v>
      </c>
      <c r="E1567" s="6" t="s">
        <v>373</v>
      </c>
      <c r="F1567" s="7" t="s">
        <v>216</v>
      </c>
      <c r="G1567" s="7" t="s">
        <v>217</v>
      </c>
      <c r="H1567" s="4"/>
      <c r="I1567" s="9" t="s">
        <v>4986</v>
      </c>
    </row>
    <row r="1568" spans="1:9" ht="45">
      <c r="A1568" s="6" t="s">
        <v>4987</v>
      </c>
      <c r="B1568" s="7" t="s">
        <v>364</v>
      </c>
      <c r="C1568" s="6" t="s">
        <v>4960</v>
      </c>
      <c r="D1568" s="8" t="s">
        <v>4988</v>
      </c>
      <c r="E1568" s="6" t="s">
        <v>215</v>
      </c>
      <c r="F1568" s="7" t="s">
        <v>367</v>
      </c>
      <c r="G1568" s="7" t="s">
        <v>374</v>
      </c>
      <c r="H1568" s="4"/>
      <c r="I1568" s="9" t="s">
        <v>4989</v>
      </c>
    </row>
    <row r="1569" spans="1:9" ht="45">
      <c r="A1569" s="6" t="s">
        <v>4990</v>
      </c>
      <c r="B1569" s="7" t="s">
        <v>364</v>
      </c>
      <c r="C1569" s="6" t="s">
        <v>4960</v>
      </c>
      <c r="D1569" s="8" t="s">
        <v>4991</v>
      </c>
      <c r="E1569" s="6" t="s">
        <v>221</v>
      </c>
      <c r="F1569" s="7" t="s">
        <v>367</v>
      </c>
      <c r="G1569" s="7" t="s">
        <v>217</v>
      </c>
      <c r="H1569" s="4"/>
      <c r="I1569" s="9" t="s">
        <v>4992</v>
      </c>
    </row>
    <row r="1570" spans="1:9" ht="45">
      <c r="A1570" s="6" t="s">
        <v>4993</v>
      </c>
      <c r="B1570" s="7" t="s">
        <v>364</v>
      </c>
      <c r="C1570" s="6" t="s">
        <v>4960</v>
      </c>
      <c r="D1570" s="8" t="s">
        <v>4994</v>
      </c>
      <c r="E1570" s="6" t="s">
        <v>535</v>
      </c>
      <c r="F1570" s="7" t="s">
        <v>367</v>
      </c>
      <c r="G1570" s="7" t="s">
        <v>217</v>
      </c>
      <c r="H1570" s="4"/>
      <c r="I1570" s="9" t="s">
        <v>4995</v>
      </c>
    </row>
    <row r="1571" spans="1:9" ht="45">
      <c r="A1571" s="6" t="s">
        <v>4996</v>
      </c>
      <c r="B1571" s="7" t="s">
        <v>364</v>
      </c>
      <c r="C1571" s="6" t="s">
        <v>4960</v>
      </c>
      <c r="D1571" s="8" t="s">
        <v>4997</v>
      </c>
      <c r="E1571" s="6" t="s">
        <v>535</v>
      </c>
      <c r="F1571" s="7" t="s">
        <v>216</v>
      </c>
      <c r="G1571" s="7" t="s">
        <v>217</v>
      </c>
      <c r="H1571" s="4"/>
      <c r="I1571" s="9" t="s">
        <v>4998</v>
      </c>
    </row>
    <row r="1572" spans="1:9" ht="45">
      <c r="A1572" s="6" t="s">
        <v>4999</v>
      </c>
      <c r="B1572" s="7" t="s">
        <v>364</v>
      </c>
      <c r="C1572" s="6" t="s">
        <v>4960</v>
      </c>
      <c r="D1572" s="8" t="s">
        <v>5000</v>
      </c>
      <c r="E1572" s="6" t="s">
        <v>535</v>
      </c>
      <c r="F1572" s="7" t="s">
        <v>216</v>
      </c>
      <c r="G1572" s="7" t="s">
        <v>217</v>
      </c>
      <c r="H1572" s="4"/>
      <c r="I1572" s="9" t="s">
        <v>5001</v>
      </c>
    </row>
    <row r="1573" spans="1:9" ht="45">
      <c r="A1573" s="6" t="s">
        <v>5002</v>
      </c>
      <c r="B1573" s="7" t="s">
        <v>364</v>
      </c>
      <c r="C1573" s="6" t="s">
        <v>4960</v>
      </c>
      <c r="D1573" s="8" t="s">
        <v>5003</v>
      </c>
      <c r="E1573" s="6" t="s">
        <v>535</v>
      </c>
      <c r="F1573" s="7" t="s">
        <v>367</v>
      </c>
      <c r="G1573" s="7" t="s">
        <v>217</v>
      </c>
      <c r="H1573" s="4"/>
      <c r="I1573" s="9" t="s">
        <v>5004</v>
      </c>
    </row>
    <row r="1574" spans="1:9" ht="45">
      <c r="A1574" s="6" t="s">
        <v>5005</v>
      </c>
      <c r="B1574" s="7" t="s">
        <v>364</v>
      </c>
      <c r="C1574" s="6" t="s">
        <v>4960</v>
      </c>
      <c r="D1574" s="8" t="s">
        <v>5006</v>
      </c>
      <c r="E1574" s="6" t="s">
        <v>221</v>
      </c>
      <c r="F1574" s="7" t="s">
        <v>216</v>
      </c>
      <c r="G1574" s="7" t="s">
        <v>217</v>
      </c>
      <c r="H1574" s="4"/>
      <c r="I1574" s="9" t="s">
        <v>5007</v>
      </c>
    </row>
    <row r="1575" spans="1:9" ht="45">
      <c r="A1575" s="6" t="s">
        <v>5008</v>
      </c>
      <c r="B1575" s="7" t="s">
        <v>364</v>
      </c>
      <c r="C1575" s="6" t="s">
        <v>4960</v>
      </c>
      <c r="D1575" s="8" t="s">
        <v>5009</v>
      </c>
      <c r="E1575" s="6" t="s">
        <v>221</v>
      </c>
      <c r="F1575" s="7" t="s">
        <v>216</v>
      </c>
      <c r="G1575" s="7" t="s">
        <v>217</v>
      </c>
      <c r="H1575" s="4"/>
      <c r="I1575" s="9" t="s">
        <v>5010</v>
      </c>
    </row>
    <row r="1576" spans="1:9" ht="45">
      <c r="A1576" s="6" t="s">
        <v>5011</v>
      </c>
      <c r="B1576" s="7" t="s">
        <v>364</v>
      </c>
      <c r="C1576" s="6" t="s">
        <v>4960</v>
      </c>
      <c r="D1576" s="8" t="s">
        <v>5012</v>
      </c>
      <c r="E1576" s="6" t="s">
        <v>535</v>
      </c>
      <c r="F1576" s="7" t="s">
        <v>216</v>
      </c>
      <c r="G1576" s="7" t="s">
        <v>217</v>
      </c>
      <c r="H1576" s="4"/>
      <c r="I1576" s="9" t="s">
        <v>5013</v>
      </c>
    </row>
    <row r="1577" spans="1:9" ht="45">
      <c r="A1577" s="6" t="s">
        <v>5014</v>
      </c>
      <c r="B1577" s="7" t="s">
        <v>364</v>
      </c>
      <c r="C1577" s="6" t="s">
        <v>4960</v>
      </c>
      <c r="D1577" s="8" t="s">
        <v>5015</v>
      </c>
      <c r="E1577" s="6" t="s">
        <v>221</v>
      </c>
      <c r="F1577" s="7" t="s">
        <v>367</v>
      </c>
      <c r="G1577" s="7" t="s">
        <v>217</v>
      </c>
      <c r="H1577" s="4"/>
      <c r="I1577" s="9" t="s">
        <v>5016</v>
      </c>
    </row>
    <row r="1578" spans="1:9" ht="45">
      <c r="A1578" s="6" t="s">
        <v>5017</v>
      </c>
      <c r="B1578" s="7" t="s">
        <v>364</v>
      </c>
      <c r="C1578" s="6" t="s">
        <v>4960</v>
      </c>
      <c r="D1578" s="8" t="s">
        <v>5018</v>
      </c>
      <c r="E1578" s="6" t="s">
        <v>535</v>
      </c>
      <c r="F1578" s="7" t="s">
        <v>367</v>
      </c>
      <c r="G1578" s="7" t="s">
        <v>217</v>
      </c>
      <c r="H1578" s="4"/>
      <c r="I1578" s="9" t="s">
        <v>5019</v>
      </c>
    </row>
    <row r="1579" spans="1:9" ht="45">
      <c r="A1579" s="6" t="s">
        <v>5020</v>
      </c>
      <c r="B1579" s="7" t="s">
        <v>364</v>
      </c>
      <c r="C1579" s="6" t="s">
        <v>4960</v>
      </c>
      <c r="D1579" s="8" t="s">
        <v>5021</v>
      </c>
      <c r="E1579" s="6" t="s">
        <v>221</v>
      </c>
      <c r="F1579" s="7" t="s">
        <v>216</v>
      </c>
      <c r="G1579" s="7" t="s">
        <v>217</v>
      </c>
      <c r="H1579" s="4"/>
      <c r="I1579" s="9" t="s">
        <v>5022</v>
      </c>
    </row>
    <row r="1580" spans="1:9" ht="45">
      <c r="A1580" s="6" t="s">
        <v>5023</v>
      </c>
      <c r="B1580" s="7" t="s">
        <v>364</v>
      </c>
      <c r="C1580" s="6" t="s">
        <v>4960</v>
      </c>
      <c r="D1580" s="8" t="s">
        <v>5024</v>
      </c>
      <c r="E1580" s="6" t="s">
        <v>535</v>
      </c>
      <c r="F1580" s="7" t="s">
        <v>216</v>
      </c>
      <c r="G1580" s="7" t="s">
        <v>217</v>
      </c>
      <c r="H1580" s="4"/>
      <c r="I1580" s="9" t="s">
        <v>5025</v>
      </c>
    </row>
    <row r="1581" spans="1:9" ht="45">
      <c r="A1581" s="6" t="s">
        <v>5026</v>
      </c>
      <c r="B1581" s="7" t="s">
        <v>364</v>
      </c>
      <c r="C1581" s="6" t="s">
        <v>4960</v>
      </c>
      <c r="D1581" s="8" t="s">
        <v>5027</v>
      </c>
      <c r="E1581" s="6" t="s">
        <v>221</v>
      </c>
      <c r="F1581" s="7" t="s">
        <v>216</v>
      </c>
      <c r="G1581" s="7" t="s">
        <v>217</v>
      </c>
      <c r="H1581" s="4"/>
      <c r="I1581" s="9" t="s">
        <v>5028</v>
      </c>
    </row>
    <row r="1582" spans="1:9" ht="45">
      <c r="A1582" s="6" t="s">
        <v>5029</v>
      </c>
      <c r="B1582" s="7" t="s">
        <v>364</v>
      </c>
      <c r="C1582" s="6" t="s">
        <v>4960</v>
      </c>
      <c r="D1582" s="8" t="s">
        <v>5030</v>
      </c>
      <c r="E1582" s="6" t="s">
        <v>535</v>
      </c>
      <c r="F1582" s="7" t="s">
        <v>216</v>
      </c>
      <c r="G1582" s="7" t="s">
        <v>217</v>
      </c>
      <c r="H1582" s="4"/>
      <c r="I1582" s="9" t="s">
        <v>5031</v>
      </c>
    </row>
    <row r="1583" spans="1:9" ht="45">
      <c r="A1583" s="6" t="s">
        <v>5032</v>
      </c>
      <c r="B1583" s="7" t="s">
        <v>364</v>
      </c>
      <c r="C1583" s="6" t="s">
        <v>4960</v>
      </c>
      <c r="D1583" s="8" t="s">
        <v>5033</v>
      </c>
      <c r="E1583" s="6" t="s">
        <v>535</v>
      </c>
      <c r="F1583" s="7" t="s">
        <v>216</v>
      </c>
      <c r="G1583" s="7" t="s">
        <v>217</v>
      </c>
      <c r="H1583" s="4"/>
      <c r="I1583" s="9" t="s">
        <v>5034</v>
      </c>
    </row>
    <row r="1584" spans="1:9" ht="30">
      <c r="A1584" s="6" t="s">
        <v>5035</v>
      </c>
      <c r="B1584" s="7" t="s">
        <v>364</v>
      </c>
      <c r="C1584" s="6" t="s">
        <v>4960</v>
      </c>
      <c r="D1584" s="8" t="s">
        <v>5036</v>
      </c>
      <c r="E1584" s="6" t="s">
        <v>229</v>
      </c>
      <c r="F1584" s="7" t="s">
        <v>367</v>
      </c>
      <c r="G1584" s="7" t="s">
        <v>217</v>
      </c>
      <c r="H1584" s="4"/>
      <c r="I1584" s="9" t="s">
        <v>5037</v>
      </c>
    </row>
    <row r="1585" spans="1:9" ht="45">
      <c r="A1585" s="6" t="s">
        <v>5038</v>
      </c>
      <c r="B1585" s="7" t="s">
        <v>364</v>
      </c>
      <c r="C1585" s="6" t="s">
        <v>4960</v>
      </c>
      <c r="D1585" s="8" t="s">
        <v>5039</v>
      </c>
      <c r="E1585" s="6" t="s">
        <v>373</v>
      </c>
      <c r="F1585" s="7" t="s">
        <v>367</v>
      </c>
      <c r="G1585" s="7" t="s">
        <v>217</v>
      </c>
      <c r="H1585" s="4"/>
      <c r="I1585" s="9" t="s">
        <v>5040</v>
      </c>
    </row>
    <row r="1586" spans="1:9" ht="45">
      <c r="A1586" s="6" t="s">
        <v>5041</v>
      </c>
      <c r="B1586" s="7" t="s">
        <v>364</v>
      </c>
      <c r="C1586" s="6" t="s">
        <v>4960</v>
      </c>
      <c r="D1586" s="8" t="s">
        <v>5042</v>
      </c>
      <c r="E1586" s="6" t="s">
        <v>221</v>
      </c>
      <c r="F1586" s="7" t="s">
        <v>216</v>
      </c>
      <c r="G1586" s="7" t="s">
        <v>217</v>
      </c>
      <c r="H1586" s="4"/>
      <c r="I1586" s="9" t="s">
        <v>5043</v>
      </c>
    </row>
    <row r="1587" spans="1:9" ht="45">
      <c r="A1587" s="6" t="s">
        <v>5044</v>
      </c>
      <c r="B1587" s="7" t="s">
        <v>364</v>
      </c>
      <c r="C1587" s="6" t="s">
        <v>4960</v>
      </c>
      <c r="D1587" s="8" t="s">
        <v>5045</v>
      </c>
      <c r="E1587" s="6" t="s">
        <v>535</v>
      </c>
      <c r="F1587" s="7" t="s">
        <v>216</v>
      </c>
      <c r="G1587" s="7" t="s">
        <v>217</v>
      </c>
      <c r="H1587" s="4"/>
      <c r="I1587" s="9" t="s">
        <v>5046</v>
      </c>
    </row>
    <row r="1588" spans="1:9" ht="45">
      <c r="A1588" s="6" t="s">
        <v>5047</v>
      </c>
      <c r="B1588" s="7" t="s">
        <v>364</v>
      </c>
      <c r="C1588" s="6" t="s">
        <v>4960</v>
      </c>
      <c r="D1588" s="8" t="s">
        <v>5048</v>
      </c>
      <c r="E1588" s="6" t="s">
        <v>535</v>
      </c>
      <c r="F1588" s="7" t="s">
        <v>216</v>
      </c>
      <c r="G1588" s="7" t="s">
        <v>217</v>
      </c>
      <c r="H1588" s="4"/>
      <c r="I1588" s="9" t="s">
        <v>5049</v>
      </c>
    </row>
    <row r="1589" spans="1:9" ht="60">
      <c r="A1589" s="6" t="s">
        <v>5050</v>
      </c>
      <c r="B1589" s="7" t="s">
        <v>364</v>
      </c>
      <c r="C1589" s="6" t="s">
        <v>4960</v>
      </c>
      <c r="D1589" s="8" t="s">
        <v>5051</v>
      </c>
      <c r="E1589" s="6" t="s">
        <v>221</v>
      </c>
      <c r="F1589" s="7" t="s">
        <v>216</v>
      </c>
      <c r="G1589" s="7" t="s">
        <v>217</v>
      </c>
      <c r="H1589" s="4"/>
      <c r="I1589" s="9" t="s">
        <v>5052</v>
      </c>
    </row>
    <row r="1590" spans="1:9" ht="60">
      <c r="A1590" s="6" t="s">
        <v>5053</v>
      </c>
      <c r="B1590" s="7" t="s">
        <v>364</v>
      </c>
      <c r="C1590" s="6" t="s">
        <v>4960</v>
      </c>
      <c r="D1590" s="8" t="s">
        <v>5054</v>
      </c>
      <c r="E1590" s="6" t="s">
        <v>535</v>
      </c>
      <c r="F1590" s="7" t="s">
        <v>216</v>
      </c>
      <c r="G1590" s="7" t="s">
        <v>217</v>
      </c>
      <c r="H1590" s="4"/>
      <c r="I1590" s="9" t="s">
        <v>5055</v>
      </c>
    </row>
    <row r="1591" spans="1:9" ht="45">
      <c r="A1591" s="6" t="s">
        <v>5056</v>
      </c>
      <c r="B1591" s="7" t="s">
        <v>364</v>
      </c>
      <c r="C1591" s="6" t="s">
        <v>4960</v>
      </c>
      <c r="D1591" s="8" t="s">
        <v>5057</v>
      </c>
      <c r="E1591" s="6" t="s">
        <v>221</v>
      </c>
      <c r="F1591" s="7" t="s">
        <v>367</v>
      </c>
      <c r="G1591" s="7" t="s">
        <v>217</v>
      </c>
      <c r="H1591" s="4"/>
      <c r="I1591" s="9" t="s">
        <v>5058</v>
      </c>
    </row>
    <row r="1592" spans="1:9" ht="45">
      <c r="A1592" s="6" t="s">
        <v>5059</v>
      </c>
      <c r="B1592" s="7" t="s">
        <v>364</v>
      </c>
      <c r="C1592" s="6" t="s">
        <v>4960</v>
      </c>
      <c r="D1592" s="8" t="s">
        <v>5060</v>
      </c>
      <c r="E1592" s="6" t="s">
        <v>535</v>
      </c>
      <c r="F1592" s="7" t="s">
        <v>367</v>
      </c>
      <c r="G1592" s="7" t="s">
        <v>217</v>
      </c>
      <c r="H1592" s="4"/>
      <c r="I1592" s="9" t="s">
        <v>5061</v>
      </c>
    </row>
    <row r="1593" spans="1:9" ht="45">
      <c r="A1593" s="6" t="s">
        <v>5062</v>
      </c>
      <c r="B1593" s="7" t="s">
        <v>364</v>
      </c>
      <c r="C1593" s="6" t="s">
        <v>4960</v>
      </c>
      <c r="D1593" s="8" t="s">
        <v>5063</v>
      </c>
      <c r="E1593" s="6" t="s">
        <v>535</v>
      </c>
      <c r="F1593" s="7" t="s">
        <v>367</v>
      </c>
      <c r="G1593" s="7" t="s">
        <v>217</v>
      </c>
      <c r="H1593" s="4"/>
      <c r="I1593" s="9" t="s">
        <v>5064</v>
      </c>
    </row>
    <row r="1594" spans="1:9" ht="45">
      <c r="A1594" s="6" t="s">
        <v>5065</v>
      </c>
      <c r="B1594" s="7" t="s">
        <v>364</v>
      </c>
      <c r="C1594" s="6" t="s">
        <v>4960</v>
      </c>
      <c r="D1594" s="8" t="s">
        <v>5066</v>
      </c>
      <c r="E1594" s="6" t="s">
        <v>221</v>
      </c>
      <c r="F1594" s="7" t="s">
        <v>367</v>
      </c>
      <c r="G1594" s="7" t="s">
        <v>217</v>
      </c>
      <c r="H1594" s="4"/>
      <c r="I1594" s="9" t="s">
        <v>5067</v>
      </c>
    </row>
    <row r="1595" spans="1:9" ht="30">
      <c r="A1595" s="6" t="s">
        <v>5068</v>
      </c>
      <c r="B1595" s="7" t="s">
        <v>364</v>
      </c>
      <c r="C1595" s="6" t="s">
        <v>4960</v>
      </c>
      <c r="D1595" s="8" t="s">
        <v>5069</v>
      </c>
      <c r="E1595" s="6" t="s">
        <v>229</v>
      </c>
      <c r="F1595" s="7" t="s">
        <v>367</v>
      </c>
      <c r="G1595" s="7" t="s">
        <v>217</v>
      </c>
      <c r="H1595" s="4"/>
      <c r="I1595" s="9" t="s">
        <v>5070</v>
      </c>
    </row>
    <row r="1596" spans="1:9" ht="45">
      <c r="A1596" s="6" t="s">
        <v>5071</v>
      </c>
      <c r="B1596" s="7" t="s">
        <v>364</v>
      </c>
      <c r="C1596" s="6" t="s">
        <v>4960</v>
      </c>
      <c r="D1596" s="8" t="s">
        <v>5072</v>
      </c>
      <c r="E1596" s="6" t="s">
        <v>535</v>
      </c>
      <c r="F1596" s="7" t="s">
        <v>367</v>
      </c>
      <c r="G1596" s="7" t="s">
        <v>217</v>
      </c>
      <c r="H1596" s="4"/>
      <c r="I1596" s="9" t="s">
        <v>5073</v>
      </c>
    </row>
    <row r="1597" spans="1:9" ht="45">
      <c r="A1597" s="6" t="s">
        <v>5074</v>
      </c>
      <c r="B1597" s="7" t="s">
        <v>364</v>
      </c>
      <c r="C1597" s="6" t="s">
        <v>4960</v>
      </c>
      <c r="D1597" s="8" t="s">
        <v>5075</v>
      </c>
      <c r="E1597" s="6" t="s">
        <v>221</v>
      </c>
      <c r="F1597" s="7" t="s">
        <v>498</v>
      </c>
      <c r="G1597" s="7" t="s">
        <v>217</v>
      </c>
      <c r="H1597" s="4"/>
      <c r="I1597" s="9" t="s">
        <v>5076</v>
      </c>
    </row>
    <row r="1598" spans="1:9" ht="45">
      <c r="A1598" s="6" t="s">
        <v>5077</v>
      </c>
      <c r="B1598" s="7" t="s">
        <v>364</v>
      </c>
      <c r="C1598" s="6" t="s">
        <v>4960</v>
      </c>
      <c r="D1598" s="8" t="s">
        <v>5078</v>
      </c>
      <c r="E1598" s="6" t="s">
        <v>221</v>
      </c>
      <c r="F1598" s="7" t="s">
        <v>367</v>
      </c>
      <c r="G1598" s="7" t="s">
        <v>217</v>
      </c>
      <c r="H1598" s="4"/>
      <c r="I1598" s="9" t="s">
        <v>5079</v>
      </c>
    </row>
    <row r="1599" spans="1:9" ht="45">
      <c r="A1599" s="6" t="s">
        <v>5080</v>
      </c>
      <c r="B1599" s="7" t="s">
        <v>364</v>
      </c>
      <c r="C1599" s="6" t="s">
        <v>4960</v>
      </c>
      <c r="D1599" s="8" t="s">
        <v>5081</v>
      </c>
      <c r="E1599" s="6" t="s">
        <v>535</v>
      </c>
      <c r="F1599" s="7" t="s">
        <v>367</v>
      </c>
      <c r="G1599" s="7" t="s">
        <v>217</v>
      </c>
      <c r="H1599" s="4"/>
      <c r="I1599" s="9" t="s">
        <v>5082</v>
      </c>
    </row>
    <row r="1600" spans="1:9" ht="45">
      <c r="A1600" s="6" t="s">
        <v>5083</v>
      </c>
      <c r="B1600" s="7" t="s">
        <v>364</v>
      </c>
      <c r="C1600" s="6" t="s">
        <v>4960</v>
      </c>
      <c r="D1600" s="8" t="s">
        <v>5084</v>
      </c>
      <c r="E1600" s="6" t="s">
        <v>535</v>
      </c>
      <c r="F1600" s="7" t="s">
        <v>367</v>
      </c>
      <c r="G1600" s="7" t="s">
        <v>217</v>
      </c>
      <c r="H1600" s="4"/>
      <c r="I1600" s="9" t="s">
        <v>5085</v>
      </c>
    </row>
    <row r="1601" spans="1:9" ht="45">
      <c r="A1601" s="6" t="s">
        <v>5086</v>
      </c>
      <c r="B1601" s="7" t="s">
        <v>364</v>
      </c>
      <c r="C1601" s="6" t="s">
        <v>4960</v>
      </c>
      <c r="D1601" s="8" t="s">
        <v>5087</v>
      </c>
      <c r="E1601" s="6" t="s">
        <v>535</v>
      </c>
      <c r="F1601" s="7" t="s">
        <v>216</v>
      </c>
      <c r="G1601" s="7" t="s">
        <v>217</v>
      </c>
      <c r="H1601" s="4"/>
      <c r="I1601" s="9" t="s">
        <v>5088</v>
      </c>
    </row>
    <row r="1602" spans="1:9" ht="45">
      <c r="A1602" s="6" t="s">
        <v>5089</v>
      </c>
      <c r="B1602" s="7" t="s">
        <v>364</v>
      </c>
      <c r="C1602" s="6" t="s">
        <v>4960</v>
      </c>
      <c r="D1602" s="8" t="s">
        <v>5090</v>
      </c>
      <c r="E1602" s="6" t="s">
        <v>221</v>
      </c>
      <c r="F1602" s="7" t="s">
        <v>216</v>
      </c>
      <c r="G1602" s="7" t="s">
        <v>217</v>
      </c>
      <c r="H1602" s="4"/>
      <c r="I1602" s="9" t="s">
        <v>5091</v>
      </c>
    </row>
    <row r="1603" spans="1:9" ht="45">
      <c r="A1603" s="6" t="s">
        <v>5092</v>
      </c>
      <c r="B1603" s="7" t="s">
        <v>364</v>
      </c>
      <c r="C1603" s="6" t="s">
        <v>4960</v>
      </c>
      <c r="D1603" s="8" t="s">
        <v>5093</v>
      </c>
      <c r="E1603" s="6" t="s">
        <v>535</v>
      </c>
      <c r="F1603" s="7" t="s">
        <v>216</v>
      </c>
      <c r="G1603" s="7" t="s">
        <v>217</v>
      </c>
      <c r="H1603" s="4"/>
      <c r="I1603" s="9" t="s">
        <v>5094</v>
      </c>
    </row>
    <row r="1604" spans="1:9" ht="45">
      <c r="A1604" s="6" t="s">
        <v>5095</v>
      </c>
      <c r="B1604" s="7" t="s">
        <v>364</v>
      </c>
      <c r="C1604" s="6" t="s">
        <v>4960</v>
      </c>
      <c r="D1604" s="8" t="s">
        <v>5096</v>
      </c>
      <c r="E1604" s="6" t="s">
        <v>221</v>
      </c>
      <c r="F1604" s="7" t="s">
        <v>216</v>
      </c>
      <c r="G1604" s="7" t="s">
        <v>217</v>
      </c>
      <c r="H1604" s="4"/>
      <c r="I1604" s="9" t="s">
        <v>5097</v>
      </c>
    </row>
    <row r="1605" spans="1:9" ht="45">
      <c r="A1605" s="6" t="s">
        <v>5098</v>
      </c>
      <c r="B1605" s="7" t="s">
        <v>364</v>
      </c>
      <c r="C1605" s="6" t="s">
        <v>4960</v>
      </c>
      <c r="D1605" s="8" t="s">
        <v>5099</v>
      </c>
      <c r="E1605" s="6" t="s">
        <v>221</v>
      </c>
      <c r="F1605" s="7" t="s">
        <v>216</v>
      </c>
      <c r="G1605" s="7" t="s">
        <v>217</v>
      </c>
      <c r="H1605" s="4"/>
      <c r="I1605" s="9" t="s">
        <v>5100</v>
      </c>
    </row>
    <row r="1606" spans="1:9" ht="45">
      <c r="A1606" s="6" t="s">
        <v>5101</v>
      </c>
      <c r="B1606" s="7" t="s">
        <v>364</v>
      </c>
      <c r="C1606" s="6" t="s">
        <v>4960</v>
      </c>
      <c r="D1606" s="8" t="s">
        <v>5102</v>
      </c>
      <c r="E1606" s="6" t="s">
        <v>535</v>
      </c>
      <c r="F1606" s="7" t="s">
        <v>216</v>
      </c>
      <c r="G1606" s="7" t="s">
        <v>217</v>
      </c>
      <c r="H1606" s="4"/>
      <c r="I1606" s="9" t="s">
        <v>5103</v>
      </c>
    </row>
    <row r="1607" spans="1:9" ht="45">
      <c r="A1607" s="6" t="s">
        <v>5104</v>
      </c>
      <c r="B1607" s="7" t="s">
        <v>364</v>
      </c>
      <c r="C1607" s="6" t="s">
        <v>4960</v>
      </c>
      <c r="D1607" s="8" t="s">
        <v>5105</v>
      </c>
      <c r="E1607" s="6" t="s">
        <v>535</v>
      </c>
      <c r="F1607" s="7" t="s">
        <v>216</v>
      </c>
      <c r="G1607" s="7" t="s">
        <v>217</v>
      </c>
      <c r="H1607" s="4"/>
      <c r="I1607" s="9" t="s">
        <v>5106</v>
      </c>
    </row>
    <row r="1608" spans="1:9" ht="45">
      <c r="A1608" s="6" t="s">
        <v>5107</v>
      </c>
      <c r="B1608" s="7" t="s">
        <v>364</v>
      </c>
      <c r="C1608" s="6" t="s">
        <v>4960</v>
      </c>
      <c r="D1608" s="8" t="s">
        <v>5108</v>
      </c>
      <c r="E1608" s="6" t="s">
        <v>535</v>
      </c>
      <c r="F1608" s="7" t="s">
        <v>216</v>
      </c>
      <c r="G1608" s="7" t="s">
        <v>217</v>
      </c>
      <c r="H1608" s="4"/>
      <c r="I1608" s="9" t="s">
        <v>5109</v>
      </c>
    </row>
    <row r="1609" spans="1:9" ht="45">
      <c r="A1609" s="6" t="s">
        <v>5110</v>
      </c>
      <c r="B1609" s="7" t="s">
        <v>364</v>
      </c>
      <c r="C1609" s="6" t="s">
        <v>4960</v>
      </c>
      <c r="D1609" s="8" t="s">
        <v>5111</v>
      </c>
      <c r="E1609" s="6" t="s">
        <v>221</v>
      </c>
      <c r="F1609" s="7" t="s">
        <v>216</v>
      </c>
      <c r="G1609" s="7" t="s">
        <v>217</v>
      </c>
      <c r="H1609" s="4"/>
      <c r="I1609" s="9" t="s">
        <v>5112</v>
      </c>
    </row>
    <row r="1610" spans="1:9" ht="45">
      <c r="A1610" s="6" t="s">
        <v>5113</v>
      </c>
      <c r="B1610" s="7" t="s">
        <v>364</v>
      </c>
      <c r="C1610" s="6" t="s">
        <v>4960</v>
      </c>
      <c r="D1610" s="8" t="s">
        <v>5114</v>
      </c>
      <c r="E1610" s="6" t="s">
        <v>535</v>
      </c>
      <c r="F1610" s="7" t="s">
        <v>216</v>
      </c>
      <c r="G1610" s="7" t="s">
        <v>217</v>
      </c>
      <c r="H1610" s="4"/>
      <c r="I1610" s="9" t="s">
        <v>5115</v>
      </c>
    </row>
    <row r="1611" spans="1:9" ht="45">
      <c r="A1611" s="6" t="s">
        <v>5116</v>
      </c>
      <c r="B1611" s="7" t="s">
        <v>364</v>
      </c>
      <c r="C1611" s="6" t="s">
        <v>4960</v>
      </c>
      <c r="D1611" s="8" t="s">
        <v>5117</v>
      </c>
      <c r="E1611" s="6" t="s">
        <v>756</v>
      </c>
      <c r="F1611" s="7" t="s">
        <v>216</v>
      </c>
      <c r="G1611" s="7" t="s">
        <v>217</v>
      </c>
      <c r="H1611" s="4"/>
      <c r="I1611" s="9" t="s">
        <v>5118</v>
      </c>
    </row>
    <row r="1612" spans="1:9" ht="60">
      <c r="A1612" s="6" t="s">
        <v>5119</v>
      </c>
      <c r="B1612" s="7" t="s">
        <v>364</v>
      </c>
      <c r="C1612" s="6" t="s">
        <v>4960</v>
      </c>
      <c r="D1612" s="8" t="s">
        <v>5120</v>
      </c>
      <c r="E1612" s="6" t="s">
        <v>215</v>
      </c>
      <c r="F1612" s="7" t="s">
        <v>216</v>
      </c>
      <c r="G1612" s="7" t="s">
        <v>374</v>
      </c>
      <c r="H1612" s="4"/>
      <c r="I1612" s="9" t="s">
        <v>5121</v>
      </c>
    </row>
    <row r="1613" spans="1:9" ht="45">
      <c r="A1613" s="6" t="s">
        <v>5122</v>
      </c>
      <c r="B1613" s="7" t="s">
        <v>364</v>
      </c>
      <c r="C1613" s="6" t="s">
        <v>4960</v>
      </c>
      <c r="D1613" s="8" t="s">
        <v>5123</v>
      </c>
      <c r="E1613" s="6" t="s">
        <v>378</v>
      </c>
      <c r="F1613" s="7" t="s">
        <v>216</v>
      </c>
      <c r="G1613" s="7" t="s">
        <v>374</v>
      </c>
      <c r="H1613" s="4"/>
      <c r="I1613" s="9" t="s">
        <v>5124</v>
      </c>
    </row>
    <row r="1614" spans="1:9" ht="45">
      <c r="A1614" s="6" t="s">
        <v>5125</v>
      </c>
      <c r="B1614" s="7" t="s">
        <v>364</v>
      </c>
      <c r="C1614" s="6" t="s">
        <v>4960</v>
      </c>
      <c r="D1614" s="8" t="s">
        <v>5126</v>
      </c>
      <c r="E1614" s="6" t="s">
        <v>221</v>
      </c>
      <c r="F1614" s="7" t="s">
        <v>367</v>
      </c>
      <c r="G1614" s="7" t="s">
        <v>217</v>
      </c>
      <c r="H1614" s="4"/>
      <c r="I1614" s="9" t="s">
        <v>5127</v>
      </c>
    </row>
    <row r="1615" spans="1:9" ht="45">
      <c r="A1615" s="6" t="s">
        <v>5128</v>
      </c>
      <c r="B1615" s="7" t="s">
        <v>364</v>
      </c>
      <c r="C1615" s="6" t="s">
        <v>4960</v>
      </c>
      <c r="D1615" s="8" t="s">
        <v>5129</v>
      </c>
      <c r="E1615" s="6" t="s">
        <v>535</v>
      </c>
      <c r="F1615" s="7" t="s">
        <v>367</v>
      </c>
      <c r="G1615" s="7" t="s">
        <v>217</v>
      </c>
      <c r="H1615" s="4"/>
      <c r="I1615" s="9" t="s">
        <v>5130</v>
      </c>
    </row>
    <row r="1616" spans="1:9" ht="45">
      <c r="A1616" s="6" t="s">
        <v>5131</v>
      </c>
      <c r="B1616" s="7" t="s">
        <v>364</v>
      </c>
      <c r="C1616" s="6" t="s">
        <v>4960</v>
      </c>
      <c r="D1616" s="8" t="s">
        <v>5132</v>
      </c>
      <c r="E1616" s="6" t="s">
        <v>5133</v>
      </c>
      <c r="F1616" s="7" t="s">
        <v>367</v>
      </c>
      <c r="G1616" s="7" t="s">
        <v>1013</v>
      </c>
      <c r="H1616" s="4"/>
      <c r="I1616" s="9" t="s">
        <v>5134</v>
      </c>
    </row>
    <row r="1617" spans="1:9" ht="60">
      <c r="A1617" s="6" t="s">
        <v>5135</v>
      </c>
      <c r="B1617" s="7" t="s">
        <v>364</v>
      </c>
      <c r="C1617" s="6" t="s">
        <v>4960</v>
      </c>
      <c r="D1617" s="8" t="s">
        <v>5136</v>
      </c>
      <c r="E1617" s="6" t="s">
        <v>373</v>
      </c>
      <c r="F1617" s="7" t="s">
        <v>216</v>
      </c>
      <c r="G1617" s="7" t="s">
        <v>374</v>
      </c>
      <c r="H1617" s="4"/>
      <c r="I1617" s="9" t="s">
        <v>5137</v>
      </c>
    </row>
    <row r="1618" spans="1:9" ht="45">
      <c r="A1618" s="6" t="s">
        <v>5138</v>
      </c>
      <c r="B1618" s="7" t="s">
        <v>364</v>
      </c>
      <c r="C1618" s="6" t="s">
        <v>4960</v>
      </c>
      <c r="D1618" s="8" t="s">
        <v>5139</v>
      </c>
      <c r="E1618" s="6" t="s">
        <v>2080</v>
      </c>
      <c r="F1618" s="7" t="s">
        <v>216</v>
      </c>
      <c r="G1618" s="7" t="s">
        <v>217</v>
      </c>
      <c r="H1618" s="4"/>
      <c r="I1618" s="9" t="s">
        <v>5140</v>
      </c>
    </row>
    <row r="1619" spans="1:9" ht="60">
      <c r="A1619" s="6" t="s">
        <v>5141</v>
      </c>
      <c r="B1619" s="7" t="s">
        <v>364</v>
      </c>
      <c r="C1619" s="6" t="s">
        <v>4960</v>
      </c>
      <c r="D1619" s="8" t="s">
        <v>5142</v>
      </c>
      <c r="E1619" s="6" t="s">
        <v>215</v>
      </c>
      <c r="F1619" s="7" t="s">
        <v>216</v>
      </c>
      <c r="G1619" s="7" t="s">
        <v>374</v>
      </c>
      <c r="H1619" s="4"/>
      <c r="I1619" s="9" t="s">
        <v>5143</v>
      </c>
    </row>
    <row r="1620" spans="1:9" ht="75">
      <c r="A1620" s="6" t="s">
        <v>5144</v>
      </c>
      <c r="B1620" s="7" t="s">
        <v>364</v>
      </c>
      <c r="C1620" s="6" t="s">
        <v>5145</v>
      </c>
      <c r="D1620" s="8" t="s">
        <v>5146</v>
      </c>
      <c r="E1620" s="6" t="s">
        <v>221</v>
      </c>
      <c r="F1620" s="7" t="s">
        <v>216</v>
      </c>
      <c r="G1620" s="7" t="s">
        <v>217</v>
      </c>
      <c r="H1620" s="4"/>
      <c r="I1620" s="9" t="s">
        <v>5147</v>
      </c>
    </row>
    <row r="1621" spans="1:9" ht="75">
      <c r="A1621" s="6" t="s">
        <v>5148</v>
      </c>
      <c r="B1621" s="7" t="s">
        <v>364</v>
      </c>
      <c r="C1621" s="6" t="s">
        <v>5145</v>
      </c>
      <c r="D1621" s="8" t="s">
        <v>5149</v>
      </c>
      <c r="E1621" s="6" t="s">
        <v>535</v>
      </c>
      <c r="F1621" s="7" t="s">
        <v>216</v>
      </c>
      <c r="G1621" s="7" t="s">
        <v>217</v>
      </c>
      <c r="H1621" s="4"/>
      <c r="I1621" s="9" t="s">
        <v>5150</v>
      </c>
    </row>
    <row r="1622" spans="1:9" ht="60">
      <c r="A1622" s="6" t="s">
        <v>5151</v>
      </c>
      <c r="B1622" s="7" t="s">
        <v>364</v>
      </c>
      <c r="C1622" s="6" t="s">
        <v>5145</v>
      </c>
      <c r="D1622" s="8" t="s">
        <v>5152</v>
      </c>
      <c r="E1622" s="6" t="s">
        <v>535</v>
      </c>
      <c r="F1622" s="7" t="s">
        <v>216</v>
      </c>
      <c r="G1622" s="7" t="s">
        <v>217</v>
      </c>
      <c r="H1622" s="4"/>
      <c r="I1622" s="9" t="s">
        <v>5153</v>
      </c>
    </row>
    <row r="1623" spans="1:9" ht="30">
      <c r="A1623" s="6" t="s">
        <v>5154</v>
      </c>
      <c r="B1623" s="7" t="s">
        <v>364</v>
      </c>
      <c r="C1623" s="6" t="s">
        <v>5155</v>
      </c>
      <c r="D1623" s="8" t="s">
        <v>5156</v>
      </c>
      <c r="E1623" s="6" t="s">
        <v>221</v>
      </c>
      <c r="F1623" s="7" t="s">
        <v>216</v>
      </c>
      <c r="G1623" s="7" t="s">
        <v>217</v>
      </c>
      <c r="H1623" s="4"/>
      <c r="I1623" s="9" t="s">
        <v>5157</v>
      </c>
    </row>
    <row r="1624" spans="1:9" ht="30">
      <c r="A1624" s="6" t="s">
        <v>5158</v>
      </c>
      <c r="B1624" s="7" t="s">
        <v>364</v>
      </c>
      <c r="C1624" s="6" t="s">
        <v>5155</v>
      </c>
      <c r="D1624" s="8" t="s">
        <v>5159</v>
      </c>
      <c r="E1624" s="6" t="s">
        <v>221</v>
      </c>
      <c r="F1624" s="7" t="s">
        <v>367</v>
      </c>
      <c r="G1624" s="7" t="s">
        <v>217</v>
      </c>
      <c r="H1624" s="4"/>
      <c r="I1624" s="9" t="s">
        <v>5160</v>
      </c>
    </row>
    <row r="1625" spans="1:9" ht="30">
      <c r="A1625" s="6" t="s">
        <v>5161</v>
      </c>
      <c r="B1625" s="7" t="s">
        <v>364</v>
      </c>
      <c r="C1625" s="6" t="s">
        <v>5155</v>
      </c>
      <c r="D1625" s="8" t="s">
        <v>5162</v>
      </c>
      <c r="E1625" s="6" t="s">
        <v>221</v>
      </c>
      <c r="F1625" s="7" t="s">
        <v>216</v>
      </c>
      <c r="G1625" s="7" t="s">
        <v>217</v>
      </c>
      <c r="H1625" s="4"/>
      <c r="I1625" s="9" t="s">
        <v>5163</v>
      </c>
    </row>
    <row r="1626" spans="1:9" ht="30">
      <c r="A1626" s="6" t="s">
        <v>5164</v>
      </c>
      <c r="B1626" s="7" t="s">
        <v>364</v>
      </c>
      <c r="C1626" s="6" t="s">
        <v>5155</v>
      </c>
      <c r="D1626" s="8" t="s">
        <v>5165</v>
      </c>
      <c r="E1626" s="6" t="s">
        <v>221</v>
      </c>
      <c r="F1626" s="7" t="s">
        <v>498</v>
      </c>
      <c r="G1626" s="7" t="s">
        <v>217</v>
      </c>
      <c r="H1626" s="4"/>
      <c r="I1626" s="9" t="s">
        <v>5166</v>
      </c>
    </row>
    <row r="1627" spans="1:9" ht="30">
      <c r="A1627" s="6" t="s">
        <v>5167</v>
      </c>
      <c r="B1627" s="7" t="s">
        <v>364</v>
      </c>
      <c r="C1627" s="6" t="s">
        <v>5155</v>
      </c>
      <c r="D1627" s="8" t="s">
        <v>5168</v>
      </c>
      <c r="E1627" s="6" t="s">
        <v>221</v>
      </c>
      <c r="F1627" s="7" t="s">
        <v>367</v>
      </c>
      <c r="G1627" s="7" t="s">
        <v>217</v>
      </c>
      <c r="H1627" s="4"/>
      <c r="I1627" s="9" t="s">
        <v>5169</v>
      </c>
    </row>
    <row r="1628" spans="1:9" ht="30">
      <c r="A1628" s="6" t="s">
        <v>5170</v>
      </c>
      <c r="B1628" s="7" t="s">
        <v>364</v>
      </c>
      <c r="C1628" s="6" t="s">
        <v>5155</v>
      </c>
      <c r="D1628" s="8" t="s">
        <v>5171</v>
      </c>
      <c r="E1628" s="6" t="s">
        <v>221</v>
      </c>
      <c r="F1628" s="7" t="s">
        <v>216</v>
      </c>
      <c r="G1628" s="7" t="s">
        <v>217</v>
      </c>
      <c r="H1628" s="4"/>
      <c r="I1628" s="9" t="s">
        <v>5172</v>
      </c>
    </row>
    <row r="1629" spans="1:9" ht="30">
      <c r="A1629" s="6" t="s">
        <v>5173</v>
      </c>
      <c r="B1629" s="7" t="s">
        <v>364</v>
      </c>
      <c r="C1629" s="6" t="s">
        <v>5155</v>
      </c>
      <c r="D1629" s="8" t="s">
        <v>5174</v>
      </c>
      <c r="E1629" s="6" t="s">
        <v>221</v>
      </c>
      <c r="F1629" s="7" t="s">
        <v>216</v>
      </c>
      <c r="G1629" s="7" t="s">
        <v>217</v>
      </c>
      <c r="H1629" s="4"/>
      <c r="I1629" s="9" t="s">
        <v>5175</v>
      </c>
    </row>
    <row r="1630" spans="1:9" ht="30">
      <c r="A1630" s="6" t="s">
        <v>5176</v>
      </c>
      <c r="B1630" s="7" t="s">
        <v>364</v>
      </c>
      <c r="C1630" s="6" t="s">
        <v>5155</v>
      </c>
      <c r="D1630" s="8" t="s">
        <v>5177</v>
      </c>
      <c r="E1630" s="6" t="s">
        <v>221</v>
      </c>
      <c r="F1630" s="7" t="s">
        <v>216</v>
      </c>
      <c r="G1630" s="7" t="s">
        <v>217</v>
      </c>
      <c r="H1630" s="4"/>
      <c r="I1630" s="9" t="s">
        <v>5178</v>
      </c>
    </row>
    <row r="1631" spans="1:9" ht="30">
      <c r="A1631" s="6" t="s">
        <v>5179</v>
      </c>
      <c r="B1631" s="7" t="s">
        <v>364</v>
      </c>
      <c r="C1631" s="6" t="s">
        <v>5155</v>
      </c>
      <c r="D1631" s="8" t="s">
        <v>5180</v>
      </c>
      <c r="E1631" s="6" t="s">
        <v>221</v>
      </c>
      <c r="F1631" s="7" t="s">
        <v>216</v>
      </c>
      <c r="G1631" s="7" t="s">
        <v>217</v>
      </c>
      <c r="H1631" s="4"/>
      <c r="I1631" s="9" t="s">
        <v>5181</v>
      </c>
    </row>
    <row r="1632" spans="1:9" ht="30">
      <c r="A1632" s="6" t="s">
        <v>5182</v>
      </c>
      <c r="B1632" s="7" t="s">
        <v>364</v>
      </c>
      <c r="C1632" s="6" t="s">
        <v>5155</v>
      </c>
      <c r="D1632" s="8" t="s">
        <v>5183</v>
      </c>
      <c r="E1632" s="6" t="s">
        <v>221</v>
      </c>
      <c r="F1632" s="7" t="s">
        <v>367</v>
      </c>
      <c r="G1632" s="7" t="s">
        <v>217</v>
      </c>
      <c r="H1632" s="4"/>
      <c r="I1632" s="9" t="s">
        <v>5184</v>
      </c>
    </row>
    <row r="1633" spans="1:9" ht="30">
      <c r="A1633" s="6" t="s">
        <v>5185</v>
      </c>
      <c r="B1633" s="7" t="s">
        <v>364</v>
      </c>
      <c r="C1633" s="6" t="s">
        <v>5155</v>
      </c>
      <c r="D1633" s="8" t="s">
        <v>5186</v>
      </c>
      <c r="E1633" s="6" t="s">
        <v>221</v>
      </c>
      <c r="F1633" s="7" t="s">
        <v>216</v>
      </c>
      <c r="G1633" s="7" t="s">
        <v>217</v>
      </c>
      <c r="H1633" s="4"/>
      <c r="I1633" s="9" t="s">
        <v>5187</v>
      </c>
    </row>
    <row r="1634" spans="1:9" ht="30">
      <c r="A1634" s="6" t="s">
        <v>5188</v>
      </c>
      <c r="B1634" s="7" t="s">
        <v>364</v>
      </c>
      <c r="C1634" s="6" t="s">
        <v>5155</v>
      </c>
      <c r="D1634" s="8" t="s">
        <v>5189</v>
      </c>
      <c r="E1634" s="6" t="s">
        <v>221</v>
      </c>
      <c r="F1634" s="7" t="s">
        <v>367</v>
      </c>
      <c r="G1634" s="7" t="s">
        <v>217</v>
      </c>
      <c r="H1634" s="4"/>
      <c r="I1634" s="9" t="s">
        <v>5190</v>
      </c>
    </row>
    <row r="1635" spans="1:9" ht="30">
      <c r="A1635" s="6" t="s">
        <v>5191</v>
      </c>
      <c r="B1635" s="7" t="s">
        <v>364</v>
      </c>
      <c r="C1635" s="6" t="s">
        <v>5155</v>
      </c>
      <c r="D1635" s="8" t="s">
        <v>5192</v>
      </c>
      <c r="E1635" s="6" t="s">
        <v>221</v>
      </c>
      <c r="F1635" s="7" t="s">
        <v>367</v>
      </c>
      <c r="G1635" s="7" t="s">
        <v>217</v>
      </c>
      <c r="H1635" s="4"/>
      <c r="I1635" s="9" t="s">
        <v>5193</v>
      </c>
    </row>
    <row r="1636" spans="1:9" ht="45">
      <c r="A1636" s="6" t="s">
        <v>5194</v>
      </c>
      <c r="B1636" s="7" t="s">
        <v>364</v>
      </c>
      <c r="C1636" s="6" t="s">
        <v>5195</v>
      </c>
      <c r="D1636" s="8" t="s">
        <v>5196</v>
      </c>
      <c r="E1636" s="6" t="s">
        <v>221</v>
      </c>
      <c r="F1636" s="7" t="s">
        <v>216</v>
      </c>
      <c r="G1636" s="7" t="s">
        <v>217</v>
      </c>
      <c r="H1636" s="4"/>
      <c r="I1636" s="9" t="s">
        <v>5197</v>
      </c>
    </row>
    <row r="1637" spans="1:9" ht="45">
      <c r="A1637" s="6" t="s">
        <v>5198</v>
      </c>
      <c r="B1637" s="7" t="s">
        <v>364</v>
      </c>
      <c r="C1637" s="6" t="s">
        <v>5199</v>
      </c>
      <c r="D1637" s="8" t="s">
        <v>5200</v>
      </c>
      <c r="E1637" s="6" t="s">
        <v>1022</v>
      </c>
      <c r="F1637" s="7" t="s">
        <v>498</v>
      </c>
      <c r="G1637" s="7" t="s">
        <v>217</v>
      </c>
      <c r="H1637" s="4"/>
      <c r="I1637" s="9" t="s">
        <v>5201</v>
      </c>
    </row>
    <row r="1638" spans="1:9" ht="45">
      <c r="A1638" s="6" t="s">
        <v>5202</v>
      </c>
      <c r="B1638" s="7" t="s">
        <v>364</v>
      </c>
      <c r="C1638" s="6" t="s">
        <v>5199</v>
      </c>
      <c r="D1638" s="8" t="s">
        <v>5203</v>
      </c>
      <c r="E1638" s="6" t="s">
        <v>373</v>
      </c>
      <c r="F1638" s="7" t="s">
        <v>498</v>
      </c>
      <c r="G1638" s="7" t="s">
        <v>225</v>
      </c>
      <c r="H1638" s="4"/>
      <c r="I1638" s="9" t="s">
        <v>5204</v>
      </c>
    </row>
    <row r="1639" spans="1:9" ht="45">
      <c r="A1639" s="6" t="s">
        <v>5205</v>
      </c>
      <c r="B1639" s="7" t="s">
        <v>364</v>
      </c>
      <c r="C1639" s="6" t="s">
        <v>5199</v>
      </c>
      <c r="D1639" s="8" t="s">
        <v>5206</v>
      </c>
      <c r="E1639" s="6" t="s">
        <v>373</v>
      </c>
      <c r="F1639" s="7" t="s">
        <v>498</v>
      </c>
      <c r="G1639" s="7" t="s">
        <v>225</v>
      </c>
      <c r="H1639" s="4"/>
      <c r="I1639" s="9" t="s">
        <v>5207</v>
      </c>
    </row>
    <row r="1640" spans="1:9" ht="45">
      <c r="A1640" s="6" t="s">
        <v>5208</v>
      </c>
      <c r="B1640" s="7" t="s">
        <v>212</v>
      </c>
      <c r="C1640" s="6" t="s">
        <v>5209</v>
      </c>
      <c r="D1640" s="8" t="s">
        <v>5210</v>
      </c>
      <c r="E1640" s="6" t="s">
        <v>373</v>
      </c>
      <c r="F1640" s="7" t="s">
        <v>216</v>
      </c>
      <c r="G1640" s="7" t="s">
        <v>217</v>
      </c>
      <c r="H1640" s="4"/>
      <c r="I1640" s="9" t="s">
        <v>5211</v>
      </c>
    </row>
    <row r="1641" spans="1:9" ht="60">
      <c r="A1641" s="6" t="s">
        <v>5212</v>
      </c>
      <c r="B1641" s="7" t="s">
        <v>212</v>
      </c>
      <c r="C1641" s="6" t="s">
        <v>5209</v>
      </c>
      <c r="D1641" s="8" t="s">
        <v>5213</v>
      </c>
      <c r="E1641" s="6" t="s">
        <v>373</v>
      </c>
      <c r="F1641" s="7" t="s">
        <v>216</v>
      </c>
      <c r="G1641" s="7" t="s">
        <v>225</v>
      </c>
      <c r="H1641" s="4"/>
      <c r="I1641" s="9" t="s">
        <v>5214</v>
      </c>
    </row>
    <row r="1642" spans="1:9" ht="45">
      <c r="A1642" s="6" t="s">
        <v>5215</v>
      </c>
      <c r="B1642" s="7" t="s">
        <v>212</v>
      </c>
      <c r="C1642" s="6" t="s">
        <v>5209</v>
      </c>
      <c r="D1642" s="8" t="s">
        <v>5216</v>
      </c>
      <c r="E1642" s="6" t="s">
        <v>373</v>
      </c>
      <c r="F1642" s="7" t="s">
        <v>216</v>
      </c>
      <c r="G1642" s="7" t="s">
        <v>217</v>
      </c>
      <c r="H1642" s="4"/>
      <c r="I1642" s="9" t="s">
        <v>5217</v>
      </c>
    </row>
    <row r="1643" spans="1:9" ht="45">
      <c r="A1643" s="6" t="s">
        <v>5218</v>
      </c>
      <c r="B1643" s="7" t="s">
        <v>212</v>
      </c>
      <c r="C1643" s="6" t="s">
        <v>5209</v>
      </c>
      <c r="D1643" s="8" t="s">
        <v>5219</v>
      </c>
      <c r="E1643" s="6" t="s">
        <v>373</v>
      </c>
      <c r="F1643" s="7" t="s">
        <v>216</v>
      </c>
      <c r="G1643" s="7" t="s">
        <v>225</v>
      </c>
      <c r="H1643" s="4"/>
      <c r="I1643" s="9" t="s">
        <v>5220</v>
      </c>
    </row>
    <row r="1644" spans="1:9" ht="60">
      <c r="A1644" s="6" t="s">
        <v>5221</v>
      </c>
      <c r="B1644" s="7" t="s">
        <v>212</v>
      </c>
      <c r="C1644" s="6" t="s">
        <v>5209</v>
      </c>
      <c r="D1644" s="8" t="s">
        <v>5222</v>
      </c>
      <c r="E1644" s="6" t="s">
        <v>373</v>
      </c>
      <c r="F1644" s="7" t="s">
        <v>216</v>
      </c>
      <c r="G1644" s="7" t="s">
        <v>217</v>
      </c>
      <c r="H1644" s="4"/>
      <c r="I1644" s="9" t="s">
        <v>5223</v>
      </c>
    </row>
    <row r="1645" spans="1:9" ht="60">
      <c r="A1645" s="6" t="s">
        <v>5224</v>
      </c>
      <c r="B1645" s="7" t="s">
        <v>212</v>
      </c>
      <c r="C1645" s="6" t="s">
        <v>5209</v>
      </c>
      <c r="D1645" s="8" t="s">
        <v>5225</v>
      </c>
      <c r="E1645" s="6" t="s">
        <v>373</v>
      </c>
      <c r="F1645" s="7" t="s">
        <v>216</v>
      </c>
      <c r="G1645" s="7" t="s">
        <v>225</v>
      </c>
      <c r="H1645" s="4"/>
      <c r="I1645" s="9" t="s">
        <v>5226</v>
      </c>
    </row>
    <row r="1646" spans="1:9" ht="45">
      <c r="A1646" s="6" t="s">
        <v>5227</v>
      </c>
      <c r="B1646" s="7" t="s">
        <v>212</v>
      </c>
      <c r="C1646" s="6" t="s">
        <v>5209</v>
      </c>
      <c r="D1646" s="8" t="s">
        <v>5228</v>
      </c>
      <c r="E1646" s="6" t="s">
        <v>373</v>
      </c>
      <c r="F1646" s="7" t="s">
        <v>216</v>
      </c>
      <c r="G1646" s="7" t="s">
        <v>217</v>
      </c>
      <c r="H1646" s="4"/>
      <c r="I1646" s="9" t="s">
        <v>5229</v>
      </c>
    </row>
    <row r="1647" spans="1:9" ht="45">
      <c r="A1647" s="6" t="s">
        <v>5230</v>
      </c>
      <c r="B1647" s="7" t="s">
        <v>212</v>
      </c>
      <c r="C1647" s="6" t="s">
        <v>5209</v>
      </c>
      <c r="D1647" s="8" t="s">
        <v>5231</v>
      </c>
      <c r="E1647" s="6" t="s">
        <v>373</v>
      </c>
      <c r="F1647" s="7" t="s">
        <v>216</v>
      </c>
      <c r="G1647" s="7" t="s">
        <v>225</v>
      </c>
      <c r="H1647" s="4"/>
      <c r="I1647" s="9" t="s">
        <v>5232</v>
      </c>
    </row>
    <row r="1648" spans="1:9" ht="45">
      <c r="A1648" s="6" t="s">
        <v>5233</v>
      </c>
      <c r="B1648" s="7" t="s">
        <v>212</v>
      </c>
      <c r="C1648" s="6" t="s">
        <v>5209</v>
      </c>
      <c r="D1648" s="8" t="s">
        <v>5234</v>
      </c>
      <c r="E1648" s="6" t="s">
        <v>373</v>
      </c>
      <c r="F1648" s="7" t="s">
        <v>216</v>
      </c>
      <c r="G1648" s="7" t="s">
        <v>217</v>
      </c>
      <c r="H1648" s="4"/>
      <c r="I1648" s="9" t="s">
        <v>5235</v>
      </c>
    </row>
    <row r="1649" spans="1:9" ht="45">
      <c r="A1649" s="6" t="s">
        <v>5236</v>
      </c>
      <c r="B1649" s="7" t="s">
        <v>212</v>
      </c>
      <c r="C1649" s="6" t="s">
        <v>5209</v>
      </c>
      <c r="D1649" s="8" t="s">
        <v>5237</v>
      </c>
      <c r="E1649" s="6" t="s">
        <v>373</v>
      </c>
      <c r="F1649" s="7" t="s">
        <v>216</v>
      </c>
      <c r="G1649" s="7" t="s">
        <v>225</v>
      </c>
      <c r="H1649" s="4"/>
      <c r="I1649" s="9" t="s">
        <v>5238</v>
      </c>
    </row>
    <row r="1650" spans="1:9" ht="45">
      <c r="A1650" s="6" t="s">
        <v>5239</v>
      </c>
      <c r="B1650" s="7" t="s">
        <v>364</v>
      </c>
      <c r="C1650" s="6" t="s">
        <v>5240</v>
      </c>
      <c r="D1650" s="8" t="s">
        <v>5241</v>
      </c>
      <c r="E1650" s="6" t="s">
        <v>221</v>
      </c>
      <c r="F1650" s="7" t="s">
        <v>498</v>
      </c>
      <c r="G1650" s="7" t="s">
        <v>217</v>
      </c>
      <c r="H1650" s="4"/>
      <c r="I1650" s="9" t="s">
        <v>5242</v>
      </c>
    </row>
    <row r="1651" spans="1:9" ht="60">
      <c r="A1651" s="6" t="s">
        <v>5243</v>
      </c>
      <c r="B1651" s="7" t="s">
        <v>364</v>
      </c>
      <c r="C1651" s="6" t="s">
        <v>5244</v>
      </c>
      <c r="D1651" s="8" t="s">
        <v>5245</v>
      </c>
      <c r="E1651" s="6" t="s">
        <v>3041</v>
      </c>
      <c r="F1651" s="7" t="s">
        <v>367</v>
      </c>
      <c r="G1651" s="7" t="s">
        <v>3042</v>
      </c>
      <c r="H1651" s="4"/>
      <c r="I1651" s="9" t="s">
        <v>5246</v>
      </c>
    </row>
    <row r="1652" spans="1:9" ht="60">
      <c r="A1652" s="6" t="s">
        <v>5247</v>
      </c>
      <c r="B1652" s="7" t="s">
        <v>364</v>
      </c>
      <c r="C1652" s="6" t="s">
        <v>5244</v>
      </c>
      <c r="D1652" s="8" t="s">
        <v>5248</v>
      </c>
      <c r="E1652" s="6" t="s">
        <v>221</v>
      </c>
      <c r="F1652" s="7" t="s">
        <v>367</v>
      </c>
      <c r="G1652" s="7" t="s">
        <v>217</v>
      </c>
      <c r="H1652" s="4"/>
      <c r="I1652" s="9" t="s">
        <v>5249</v>
      </c>
    </row>
    <row r="1653" spans="1:9" ht="60">
      <c r="A1653" s="6" t="s">
        <v>5250</v>
      </c>
      <c r="B1653" s="7" t="s">
        <v>364</v>
      </c>
      <c r="C1653" s="6" t="s">
        <v>5244</v>
      </c>
      <c r="D1653" s="8" t="s">
        <v>5251</v>
      </c>
      <c r="E1653" s="6" t="s">
        <v>535</v>
      </c>
      <c r="F1653" s="7" t="s">
        <v>367</v>
      </c>
      <c r="G1653" s="7" t="s">
        <v>217</v>
      </c>
      <c r="H1653" s="4"/>
      <c r="I1653" s="9" t="s">
        <v>5252</v>
      </c>
    </row>
    <row r="1654" spans="1:9" ht="60">
      <c r="A1654" s="6" t="s">
        <v>5253</v>
      </c>
      <c r="B1654" s="7" t="s">
        <v>364</v>
      </c>
      <c r="C1654" s="6" t="s">
        <v>5244</v>
      </c>
      <c r="D1654" s="8" t="s">
        <v>5254</v>
      </c>
      <c r="E1654" s="6" t="s">
        <v>215</v>
      </c>
      <c r="F1654" s="7" t="s">
        <v>498</v>
      </c>
      <c r="G1654" s="7" t="s">
        <v>374</v>
      </c>
      <c r="H1654" s="4"/>
      <c r="I1654" s="9" t="s">
        <v>5255</v>
      </c>
    </row>
    <row r="1655" spans="1:9" ht="75">
      <c r="A1655" s="6" t="s">
        <v>5256</v>
      </c>
      <c r="B1655" s="7" t="s">
        <v>364</v>
      </c>
      <c r="C1655" s="6" t="s">
        <v>5244</v>
      </c>
      <c r="D1655" s="8" t="s">
        <v>5257</v>
      </c>
      <c r="E1655" s="6" t="s">
        <v>215</v>
      </c>
      <c r="F1655" s="7" t="s">
        <v>498</v>
      </c>
      <c r="G1655" s="7" t="s">
        <v>374</v>
      </c>
      <c r="H1655" s="4"/>
      <c r="I1655" s="9" t="s">
        <v>5258</v>
      </c>
    </row>
    <row r="1656" spans="1:9" ht="60">
      <c r="A1656" s="6" t="s">
        <v>5259</v>
      </c>
      <c r="B1656" s="7" t="s">
        <v>364</v>
      </c>
      <c r="C1656" s="6" t="s">
        <v>5244</v>
      </c>
      <c r="D1656" s="8" t="s">
        <v>5260</v>
      </c>
      <c r="E1656" s="6" t="s">
        <v>3041</v>
      </c>
      <c r="F1656" s="7" t="s">
        <v>498</v>
      </c>
      <c r="G1656" s="7" t="s">
        <v>3042</v>
      </c>
      <c r="H1656" s="4"/>
      <c r="I1656" s="9" t="s">
        <v>5261</v>
      </c>
    </row>
    <row r="1657" spans="1:9" ht="60">
      <c r="A1657" s="6" t="s">
        <v>5262</v>
      </c>
      <c r="B1657" s="7" t="s">
        <v>364</v>
      </c>
      <c r="C1657" s="6" t="s">
        <v>5244</v>
      </c>
      <c r="D1657" s="8" t="s">
        <v>5263</v>
      </c>
      <c r="E1657" s="6" t="s">
        <v>221</v>
      </c>
      <c r="F1657" s="7" t="s">
        <v>498</v>
      </c>
      <c r="G1657" s="7" t="s">
        <v>217</v>
      </c>
      <c r="H1657" s="4"/>
      <c r="I1657" s="9" t="s">
        <v>5264</v>
      </c>
    </row>
    <row r="1658" spans="1:9" ht="60">
      <c r="A1658" s="6" t="s">
        <v>5265</v>
      </c>
      <c r="B1658" s="7" t="s">
        <v>364</v>
      </c>
      <c r="C1658" s="6" t="s">
        <v>5244</v>
      </c>
      <c r="D1658" s="8" t="s">
        <v>5266</v>
      </c>
      <c r="E1658" s="6" t="s">
        <v>535</v>
      </c>
      <c r="F1658" s="7" t="s">
        <v>498</v>
      </c>
      <c r="G1658" s="7" t="s">
        <v>217</v>
      </c>
      <c r="H1658" s="4"/>
      <c r="I1658" s="9" t="s">
        <v>5267</v>
      </c>
    </row>
    <row r="1659" spans="1:9" ht="45">
      <c r="A1659" s="6" t="s">
        <v>5268</v>
      </c>
      <c r="B1659" s="7" t="s">
        <v>364</v>
      </c>
      <c r="C1659" s="6" t="s">
        <v>5244</v>
      </c>
      <c r="D1659" s="8" t="s">
        <v>5269</v>
      </c>
      <c r="E1659" s="6" t="s">
        <v>215</v>
      </c>
      <c r="F1659" s="7" t="s">
        <v>367</v>
      </c>
      <c r="G1659" s="7" t="s">
        <v>374</v>
      </c>
      <c r="H1659" s="4"/>
      <c r="I1659" s="9" t="s">
        <v>5270</v>
      </c>
    </row>
    <row r="1660" spans="1:9" ht="45">
      <c r="A1660" s="6" t="s">
        <v>5271</v>
      </c>
      <c r="B1660" s="7" t="s">
        <v>364</v>
      </c>
      <c r="C1660" s="6" t="s">
        <v>5244</v>
      </c>
      <c r="D1660" s="8" t="s">
        <v>5272</v>
      </c>
      <c r="E1660" s="6" t="s">
        <v>215</v>
      </c>
      <c r="F1660" s="7" t="s">
        <v>367</v>
      </c>
      <c r="G1660" s="7" t="s">
        <v>379</v>
      </c>
      <c r="H1660" s="4"/>
      <c r="I1660" s="9" t="s">
        <v>5273</v>
      </c>
    </row>
    <row r="1661" spans="1:9" ht="45">
      <c r="A1661" s="6" t="s">
        <v>5274</v>
      </c>
      <c r="B1661" s="7" t="s">
        <v>364</v>
      </c>
      <c r="C1661" s="6" t="s">
        <v>5244</v>
      </c>
      <c r="D1661" s="8" t="s">
        <v>5275</v>
      </c>
      <c r="E1661" s="6" t="s">
        <v>3041</v>
      </c>
      <c r="F1661" s="7" t="s">
        <v>367</v>
      </c>
      <c r="G1661" s="7" t="s">
        <v>3042</v>
      </c>
      <c r="H1661" s="4"/>
      <c r="I1661" s="9" t="s">
        <v>5276</v>
      </c>
    </row>
    <row r="1662" spans="1:9" ht="45">
      <c r="A1662" s="6" t="s">
        <v>5277</v>
      </c>
      <c r="B1662" s="7" t="s">
        <v>364</v>
      </c>
      <c r="C1662" s="6" t="s">
        <v>5244</v>
      </c>
      <c r="D1662" s="8" t="s">
        <v>5278</v>
      </c>
      <c r="E1662" s="6" t="s">
        <v>221</v>
      </c>
      <c r="F1662" s="7" t="s">
        <v>367</v>
      </c>
      <c r="G1662" s="7" t="s">
        <v>217</v>
      </c>
      <c r="H1662" s="4"/>
      <c r="I1662" s="9" t="s">
        <v>5279</v>
      </c>
    </row>
    <row r="1663" spans="1:9" ht="45">
      <c r="A1663" s="6" t="s">
        <v>5280</v>
      </c>
      <c r="B1663" s="7" t="s">
        <v>364</v>
      </c>
      <c r="C1663" s="6" t="s">
        <v>5244</v>
      </c>
      <c r="D1663" s="8" t="s">
        <v>5281</v>
      </c>
      <c r="E1663" s="6" t="s">
        <v>229</v>
      </c>
      <c r="F1663" s="7" t="s">
        <v>367</v>
      </c>
      <c r="G1663" s="7" t="s">
        <v>217</v>
      </c>
      <c r="H1663" s="4"/>
      <c r="I1663" s="9" t="s">
        <v>5282</v>
      </c>
    </row>
    <row r="1664" spans="1:9" ht="45">
      <c r="A1664" s="6" t="s">
        <v>5283</v>
      </c>
      <c r="B1664" s="7" t="s">
        <v>364</v>
      </c>
      <c r="C1664" s="6" t="s">
        <v>5244</v>
      </c>
      <c r="D1664" s="8" t="s">
        <v>5284</v>
      </c>
      <c r="E1664" s="6" t="s">
        <v>535</v>
      </c>
      <c r="F1664" s="7" t="s">
        <v>367</v>
      </c>
      <c r="G1664" s="7" t="s">
        <v>217</v>
      </c>
      <c r="H1664" s="4"/>
      <c r="I1664" s="9" t="s">
        <v>5285</v>
      </c>
    </row>
    <row r="1665" spans="1:9" ht="45">
      <c r="A1665" s="6" t="s">
        <v>5286</v>
      </c>
      <c r="B1665" s="7" t="s">
        <v>364</v>
      </c>
      <c r="C1665" s="6" t="s">
        <v>5244</v>
      </c>
      <c r="D1665" s="8" t="s">
        <v>5287</v>
      </c>
      <c r="E1665" s="6" t="s">
        <v>221</v>
      </c>
      <c r="F1665" s="7" t="s">
        <v>367</v>
      </c>
      <c r="G1665" s="7" t="s">
        <v>374</v>
      </c>
      <c r="H1665" s="4"/>
      <c r="I1665" s="9" t="s">
        <v>5288</v>
      </c>
    </row>
    <row r="1666" spans="1:9" ht="45">
      <c r="A1666" s="6" t="s">
        <v>5289</v>
      </c>
      <c r="B1666" s="7" t="s">
        <v>364</v>
      </c>
      <c r="C1666" s="6" t="s">
        <v>5244</v>
      </c>
      <c r="D1666" s="8" t="s">
        <v>5290</v>
      </c>
      <c r="E1666" s="6" t="s">
        <v>221</v>
      </c>
      <c r="F1666" s="7" t="s">
        <v>216</v>
      </c>
      <c r="G1666" s="7" t="s">
        <v>217</v>
      </c>
      <c r="H1666" s="4"/>
      <c r="I1666" s="9" t="s">
        <v>5291</v>
      </c>
    </row>
    <row r="1667" spans="1:9" ht="45">
      <c r="A1667" s="6" t="s">
        <v>5292</v>
      </c>
      <c r="B1667" s="7" t="s">
        <v>364</v>
      </c>
      <c r="C1667" s="6" t="s">
        <v>5244</v>
      </c>
      <c r="D1667" s="8" t="s">
        <v>5293</v>
      </c>
      <c r="E1667" s="6" t="s">
        <v>215</v>
      </c>
      <c r="F1667" s="7" t="s">
        <v>367</v>
      </c>
      <c r="G1667" s="7" t="s">
        <v>374</v>
      </c>
      <c r="H1667" s="4"/>
      <c r="I1667" s="9" t="s">
        <v>5294</v>
      </c>
    </row>
    <row r="1668" spans="1:9" ht="45">
      <c r="A1668" s="6" t="s">
        <v>5295</v>
      </c>
      <c r="B1668" s="7" t="s">
        <v>364</v>
      </c>
      <c r="C1668" s="6" t="s">
        <v>5244</v>
      </c>
      <c r="D1668" s="8" t="s">
        <v>5296</v>
      </c>
      <c r="E1668" s="6" t="s">
        <v>215</v>
      </c>
      <c r="F1668" s="7" t="s">
        <v>367</v>
      </c>
      <c r="G1668" s="7" t="s">
        <v>379</v>
      </c>
      <c r="H1668" s="4"/>
      <c r="I1668" s="9" t="s">
        <v>5297</v>
      </c>
    </row>
    <row r="1669" spans="1:9" ht="45">
      <c r="A1669" s="6" t="s">
        <v>5298</v>
      </c>
      <c r="B1669" s="7" t="s">
        <v>364</v>
      </c>
      <c r="C1669" s="6" t="s">
        <v>5244</v>
      </c>
      <c r="D1669" s="8" t="s">
        <v>5299</v>
      </c>
      <c r="E1669" s="6" t="s">
        <v>3041</v>
      </c>
      <c r="F1669" s="7" t="s">
        <v>367</v>
      </c>
      <c r="G1669" s="7" t="s">
        <v>3042</v>
      </c>
      <c r="H1669" s="4"/>
      <c r="I1669" s="9" t="s">
        <v>5300</v>
      </c>
    </row>
    <row r="1670" spans="1:9" ht="45">
      <c r="A1670" s="6" t="s">
        <v>5301</v>
      </c>
      <c r="B1670" s="7" t="s">
        <v>364</v>
      </c>
      <c r="C1670" s="6" t="s">
        <v>5244</v>
      </c>
      <c r="D1670" s="8" t="s">
        <v>5302</v>
      </c>
      <c r="E1670" s="6" t="s">
        <v>221</v>
      </c>
      <c r="F1670" s="7" t="s">
        <v>367</v>
      </c>
      <c r="G1670" s="7" t="s">
        <v>217</v>
      </c>
      <c r="H1670" s="4"/>
      <c r="I1670" s="9" t="s">
        <v>5303</v>
      </c>
    </row>
    <row r="1671" spans="1:9" ht="45">
      <c r="A1671" s="6" t="s">
        <v>5304</v>
      </c>
      <c r="B1671" s="7" t="s">
        <v>364</v>
      </c>
      <c r="C1671" s="6" t="s">
        <v>5244</v>
      </c>
      <c r="D1671" s="8" t="s">
        <v>5305</v>
      </c>
      <c r="E1671" s="6" t="s">
        <v>535</v>
      </c>
      <c r="F1671" s="7" t="s">
        <v>367</v>
      </c>
      <c r="G1671" s="7" t="s">
        <v>217</v>
      </c>
      <c r="H1671" s="4"/>
      <c r="I1671" s="9" t="s">
        <v>5306</v>
      </c>
    </row>
    <row r="1672" spans="1:9" ht="45">
      <c r="A1672" s="6" t="s">
        <v>5307</v>
      </c>
      <c r="B1672" s="7" t="s">
        <v>364</v>
      </c>
      <c r="C1672" s="6" t="s">
        <v>5244</v>
      </c>
      <c r="D1672" s="8" t="s">
        <v>5308</v>
      </c>
      <c r="E1672" s="6" t="s">
        <v>3041</v>
      </c>
      <c r="F1672" s="7" t="s">
        <v>216</v>
      </c>
      <c r="G1672" s="7" t="s">
        <v>3042</v>
      </c>
      <c r="H1672" s="4"/>
      <c r="I1672" s="9" t="s">
        <v>5309</v>
      </c>
    </row>
    <row r="1673" spans="1:9" ht="45">
      <c r="A1673" s="6" t="s">
        <v>5310</v>
      </c>
      <c r="B1673" s="7" t="s">
        <v>364</v>
      </c>
      <c r="C1673" s="6" t="s">
        <v>5244</v>
      </c>
      <c r="D1673" s="8" t="s">
        <v>5311</v>
      </c>
      <c r="E1673" s="6" t="s">
        <v>221</v>
      </c>
      <c r="F1673" s="7" t="s">
        <v>216</v>
      </c>
      <c r="G1673" s="7" t="s">
        <v>217</v>
      </c>
      <c r="H1673" s="4"/>
      <c r="I1673" s="9" t="s">
        <v>5312</v>
      </c>
    </row>
    <row r="1674" spans="1:9" ht="45">
      <c r="A1674" s="6" t="s">
        <v>5313</v>
      </c>
      <c r="B1674" s="7" t="s">
        <v>364</v>
      </c>
      <c r="C1674" s="6" t="s">
        <v>5244</v>
      </c>
      <c r="D1674" s="8" t="s">
        <v>5314</v>
      </c>
      <c r="E1674" s="6" t="s">
        <v>535</v>
      </c>
      <c r="F1674" s="7" t="s">
        <v>216</v>
      </c>
      <c r="G1674" s="7" t="s">
        <v>217</v>
      </c>
      <c r="H1674" s="4"/>
      <c r="I1674" s="9" t="s">
        <v>5315</v>
      </c>
    </row>
    <row r="1675" spans="1:9" ht="45">
      <c r="A1675" s="6" t="s">
        <v>5316</v>
      </c>
      <c r="B1675" s="7" t="s">
        <v>364</v>
      </c>
      <c r="C1675" s="6" t="s">
        <v>5244</v>
      </c>
      <c r="D1675" s="8" t="s">
        <v>5317</v>
      </c>
      <c r="E1675" s="6" t="s">
        <v>221</v>
      </c>
      <c r="F1675" s="7" t="s">
        <v>216</v>
      </c>
      <c r="G1675" s="7" t="s">
        <v>217</v>
      </c>
      <c r="H1675" s="4"/>
      <c r="I1675" s="9" t="s">
        <v>5318</v>
      </c>
    </row>
    <row r="1676" spans="1:9" ht="45">
      <c r="A1676" s="6" t="s">
        <v>5319</v>
      </c>
      <c r="B1676" s="7" t="s">
        <v>364</v>
      </c>
      <c r="C1676" s="6" t="s">
        <v>5244</v>
      </c>
      <c r="D1676" s="8" t="s">
        <v>5320</v>
      </c>
      <c r="E1676" s="6" t="s">
        <v>535</v>
      </c>
      <c r="F1676" s="7" t="s">
        <v>216</v>
      </c>
      <c r="G1676" s="7" t="s">
        <v>217</v>
      </c>
      <c r="H1676" s="4"/>
      <c r="I1676" s="9" t="s">
        <v>5321</v>
      </c>
    </row>
    <row r="1677" spans="1:9" ht="45">
      <c r="A1677" s="6" t="s">
        <v>5322</v>
      </c>
      <c r="B1677" s="7" t="s">
        <v>364</v>
      </c>
      <c r="C1677" s="6" t="s">
        <v>5244</v>
      </c>
      <c r="D1677" s="8" t="s">
        <v>5323</v>
      </c>
      <c r="E1677" s="6" t="s">
        <v>215</v>
      </c>
      <c r="F1677" s="7" t="s">
        <v>367</v>
      </c>
      <c r="G1677" s="7" t="s">
        <v>374</v>
      </c>
      <c r="H1677" s="4"/>
      <c r="I1677" s="9" t="s">
        <v>5324</v>
      </c>
    </row>
    <row r="1678" spans="1:9" ht="45">
      <c r="A1678" s="6" t="s">
        <v>5325</v>
      </c>
      <c r="B1678" s="7" t="s">
        <v>364</v>
      </c>
      <c r="C1678" s="6" t="s">
        <v>5244</v>
      </c>
      <c r="D1678" s="8" t="s">
        <v>5326</v>
      </c>
      <c r="E1678" s="6" t="s">
        <v>215</v>
      </c>
      <c r="F1678" s="7" t="s">
        <v>367</v>
      </c>
      <c r="G1678" s="7" t="s">
        <v>379</v>
      </c>
      <c r="H1678" s="4"/>
      <c r="I1678" s="9" t="s">
        <v>5327</v>
      </c>
    </row>
    <row r="1679" spans="1:9" ht="45">
      <c r="A1679" s="6" t="s">
        <v>5328</v>
      </c>
      <c r="B1679" s="7" t="s">
        <v>364</v>
      </c>
      <c r="C1679" s="6" t="s">
        <v>5244</v>
      </c>
      <c r="D1679" s="8" t="s">
        <v>5329</v>
      </c>
      <c r="E1679" s="6" t="s">
        <v>3041</v>
      </c>
      <c r="F1679" s="7" t="s">
        <v>367</v>
      </c>
      <c r="G1679" s="7" t="s">
        <v>3042</v>
      </c>
      <c r="H1679" s="4"/>
      <c r="I1679" s="9" t="s">
        <v>5330</v>
      </c>
    </row>
    <row r="1680" spans="1:9" ht="45">
      <c r="A1680" s="6" t="s">
        <v>5331</v>
      </c>
      <c r="B1680" s="7" t="s">
        <v>364</v>
      </c>
      <c r="C1680" s="6" t="s">
        <v>5244</v>
      </c>
      <c r="D1680" s="8" t="s">
        <v>5332</v>
      </c>
      <c r="E1680" s="6" t="s">
        <v>221</v>
      </c>
      <c r="F1680" s="7" t="s">
        <v>367</v>
      </c>
      <c r="G1680" s="7" t="s">
        <v>217</v>
      </c>
      <c r="H1680" s="4"/>
      <c r="I1680" s="9" t="s">
        <v>5333</v>
      </c>
    </row>
    <row r="1681" spans="1:9" ht="45">
      <c r="A1681" s="6" t="s">
        <v>5334</v>
      </c>
      <c r="B1681" s="7" t="s">
        <v>364</v>
      </c>
      <c r="C1681" s="6" t="s">
        <v>5244</v>
      </c>
      <c r="D1681" s="8" t="s">
        <v>5335</v>
      </c>
      <c r="E1681" s="6" t="s">
        <v>229</v>
      </c>
      <c r="F1681" s="7" t="s">
        <v>367</v>
      </c>
      <c r="G1681" s="7" t="s">
        <v>217</v>
      </c>
      <c r="H1681" s="4"/>
      <c r="I1681" s="9" t="s">
        <v>5336</v>
      </c>
    </row>
    <row r="1682" spans="1:9" ht="45">
      <c r="A1682" s="6" t="s">
        <v>5337</v>
      </c>
      <c r="B1682" s="7" t="s">
        <v>364</v>
      </c>
      <c r="C1682" s="6" t="s">
        <v>5244</v>
      </c>
      <c r="D1682" s="8" t="s">
        <v>5338</v>
      </c>
      <c r="E1682" s="6" t="s">
        <v>535</v>
      </c>
      <c r="F1682" s="7" t="s">
        <v>367</v>
      </c>
      <c r="G1682" s="7" t="s">
        <v>217</v>
      </c>
      <c r="H1682" s="4"/>
      <c r="I1682" s="9" t="s">
        <v>5339</v>
      </c>
    </row>
    <row r="1683" spans="1:9" ht="45">
      <c r="A1683" s="6" t="s">
        <v>5340</v>
      </c>
      <c r="B1683" s="7" t="s">
        <v>364</v>
      </c>
      <c r="C1683" s="6" t="s">
        <v>5244</v>
      </c>
      <c r="D1683" s="8" t="s">
        <v>5341</v>
      </c>
      <c r="E1683" s="6" t="s">
        <v>215</v>
      </c>
      <c r="F1683" s="7" t="s">
        <v>216</v>
      </c>
      <c r="G1683" s="7" t="s">
        <v>379</v>
      </c>
      <c r="H1683" s="4"/>
      <c r="I1683" s="9" t="s">
        <v>5342</v>
      </c>
    </row>
    <row r="1684" spans="1:9" ht="45">
      <c r="A1684" s="6" t="s">
        <v>5343</v>
      </c>
      <c r="B1684" s="7" t="s">
        <v>364</v>
      </c>
      <c r="C1684" s="6" t="s">
        <v>5244</v>
      </c>
      <c r="D1684" s="8" t="s">
        <v>5344</v>
      </c>
      <c r="E1684" s="6" t="s">
        <v>3041</v>
      </c>
      <c r="F1684" s="7" t="s">
        <v>216</v>
      </c>
      <c r="G1684" s="7" t="s">
        <v>3042</v>
      </c>
      <c r="H1684" s="4"/>
      <c r="I1684" s="9" t="s">
        <v>5345</v>
      </c>
    </row>
    <row r="1685" spans="1:9" ht="45">
      <c r="A1685" s="6" t="s">
        <v>5346</v>
      </c>
      <c r="B1685" s="7" t="s">
        <v>364</v>
      </c>
      <c r="C1685" s="6" t="s">
        <v>5244</v>
      </c>
      <c r="D1685" s="8" t="s">
        <v>5347</v>
      </c>
      <c r="E1685" s="6" t="s">
        <v>221</v>
      </c>
      <c r="F1685" s="7" t="s">
        <v>216</v>
      </c>
      <c r="G1685" s="7" t="s">
        <v>217</v>
      </c>
      <c r="H1685" s="4"/>
      <c r="I1685" s="9" t="s">
        <v>5348</v>
      </c>
    </row>
    <row r="1686" spans="1:9" ht="45">
      <c r="A1686" s="6" t="s">
        <v>5349</v>
      </c>
      <c r="B1686" s="7" t="s">
        <v>364</v>
      </c>
      <c r="C1686" s="6" t="s">
        <v>5244</v>
      </c>
      <c r="D1686" s="8" t="s">
        <v>5350</v>
      </c>
      <c r="E1686" s="6" t="s">
        <v>535</v>
      </c>
      <c r="F1686" s="7" t="s">
        <v>216</v>
      </c>
      <c r="G1686" s="7" t="s">
        <v>217</v>
      </c>
      <c r="H1686" s="4"/>
      <c r="I1686" s="9" t="s">
        <v>5351</v>
      </c>
    </row>
    <row r="1687" spans="1:9" ht="45">
      <c r="A1687" s="6" t="s">
        <v>5352</v>
      </c>
      <c r="B1687" s="7" t="s">
        <v>364</v>
      </c>
      <c r="C1687" s="6" t="s">
        <v>5244</v>
      </c>
      <c r="D1687" s="8" t="s">
        <v>5353</v>
      </c>
      <c r="E1687" s="6" t="s">
        <v>215</v>
      </c>
      <c r="F1687" s="7" t="s">
        <v>367</v>
      </c>
      <c r="G1687" s="7" t="s">
        <v>379</v>
      </c>
      <c r="H1687" s="4"/>
      <c r="I1687" s="9" t="s">
        <v>5354</v>
      </c>
    </row>
    <row r="1688" spans="1:9" ht="45">
      <c r="A1688" s="6" t="s">
        <v>5355</v>
      </c>
      <c r="B1688" s="7" t="s">
        <v>364</v>
      </c>
      <c r="C1688" s="6" t="s">
        <v>5244</v>
      </c>
      <c r="D1688" s="8" t="s">
        <v>5356</v>
      </c>
      <c r="E1688" s="6" t="s">
        <v>3041</v>
      </c>
      <c r="F1688" s="7" t="s">
        <v>367</v>
      </c>
      <c r="G1688" s="7" t="s">
        <v>3042</v>
      </c>
      <c r="H1688" s="4"/>
      <c r="I1688" s="9" t="s">
        <v>5357</v>
      </c>
    </row>
    <row r="1689" spans="1:9" ht="45">
      <c r="A1689" s="6" t="s">
        <v>5358</v>
      </c>
      <c r="B1689" s="7" t="s">
        <v>364</v>
      </c>
      <c r="C1689" s="6" t="s">
        <v>5244</v>
      </c>
      <c r="D1689" s="8" t="s">
        <v>5359</v>
      </c>
      <c r="E1689" s="6" t="s">
        <v>221</v>
      </c>
      <c r="F1689" s="7" t="s">
        <v>367</v>
      </c>
      <c r="G1689" s="7" t="s">
        <v>217</v>
      </c>
      <c r="H1689" s="4"/>
      <c r="I1689" s="9" t="s">
        <v>5360</v>
      </c>
    </row>
    <row r="1690" spans="1:9" ht="45">
      <c r="A1690" s="6" t="s">
        <v>5361</v>
      </c>
      <c r="B1690" s="7" t="s">
        <v>364</v>
      </c>
      <c r="C1690" s="6" t="s">
        <v>5244</v>
      </c>
      <c r="D1690" s="8" t="s">
        <v>5362</v>
      </c>
      <c r="E1690" s="6" t="s">
        <v>229</v>
      </c>
      <c r="F1690" s="7" t="s">
        <v>367</v>
      </c>
      <c r="G1690" s="7" t="s">
        <v>217</v>
      </c>
      <c r="H1690" s="4"/>
      <c r="I1690" s="9" t="s">
        <v>5363</v>
      </c>
    </row>
    <row r="1691" spans="1:9" ht="45">
      <c r="A1691" s="6" t="s">
        <v>5364</v>
      </c>
      <c r="B1691" s="7" t="s">
        <v>364</v>
      </c>
      <c r="C1691" s="6" t="s">
        <v>5244</v>
      </c>
      <c r="D1691" s="8" t="s">
        <v>5365</v>
      </c>
      <c r="E1691" s="6" t="s">
        <v>535</v>
      </c>
      <c r="F1691" s="7" t="s">
        <v>367</v>
      </c>
      <c r="G1691" s="7" t="s">
        <v>217</v>
      </c>
      <c r="H1691" s="4"/>
      <c r="I1691" s="9" t="s">
        <v>5366</v>
      </c>
    </row>
    <row r="1692" spans="1:9" ht="60">
      <c r="A1692" s="6" t="s">
        <v>5367</v>
      </c>
      <c r="B1692" s="7" t="s">
        <v>364</v>
      </c>
      <c r="C1692" s="6" t="s">
        <v>5244</v>
      </c>
      <c r="D1692" s="8" t="s">
        <v>5368</v>
      </c>
      <c r="E1692" s="6" t="s">
        <v>3041</v>
      </c>
      <c r="F1692" s="7" t="s">
        <v>216</v>
      </c>
      <c r="G1692" s="7" t="s">
        <v>3042</v>
      </c>
      <c r="H1692" s="4"/>
      <c r="I1692" s="9" t="s">
        <v>5369</v>
      </c>
    </row>
    <row r="1693" spans="1:9" ht="60">
      <c r="A1693" s="6" t="s">
        <v>5370</v>
      </c>
      <c r="B1693" s="7" t="s">
        <v>364</v>
      </c>
      <c r="C1693" s="6" t="s">
        <v>5244</v>
      </c>
      <c r="D1693" s="8" t="s">
        <v>5371</v>
      </c>
      <c r="E1693" s="6" t="s">
        <v>221</v>
      </c>
      <c r="F1693" s="7" t="s">
        <v>216</v>
      </c>
      <c r="G1693" s="7" t="s">
        <v>217</v>
      </c>
      <c r="H1693" s="4"/>
      <c r="I1693" s="9" t="s">
        <v>5372</v>
      </c>
    </row>
    <row r="1694" spans="1:9" ht="60">
      <c r="A1694" s="6" t="s">
        <v>5373</v>
      </c>
      <c r="B1694" s="7" t="s">
        <v>364</v>
      </c>
      <c r="C1694" s="6" t="s">
        <v>5244</v>
      </c>
      <c r="D1694" s="8" t="s">
        <v>5374</v>
      </c>
      <c r="E1694" s="6" t="s">
        <v>535</v>
      </c>
      <c r="F1694" s="7" t="s">
        <v>216</v>
      </c>
      <c r="G1694" s="7" t="s">
        <v>217</v>
      </c>
      <c r="H1694" s="4"/>
      <c r="I1694" s="9" t="s">
        <v>5375</v>
      </c>
    </row>
    <row r="1695" spans="1:9" ht="45">
      <c r="A1695" s="6" t="s">
        <v>5376</v>
      </c>
      <c r="B1695" s="7" t="s">
        <v>364</v>
      </c>
      <c r="C1695" s="6" t="s">
        <v>5244</v>
      </c>
      <c r="D1695" s="8" t="s">
        <v>5377</v>
      </c>
      <c r="E1695" s="6" t="s">
        <v>221</v>
      </c>
      <c r="F1695" s="7" t="s">
        <v>367</v>
      </c>
      <c r="G1695" s="7" t="s">
        <v>374</v>
      </c>
      <c r="H1695" s="4"/>
      <c r="I1695" s="9" t="s">
        <v>5378</v>
      </c>
    </row>
    <row r="1696" spans="1:9" ht="45">
      <c r="A1696" s="6" t="s">
        <v>5379</v>
      </c>
      <c r="B1696" s="7" t="s">
        <v>364</v>
      </c>
      <c r="C1696" s="6" t="s">
        <v>5244</v>
      </c>
      <c r="D1696" s="8" t="s">
        <v>5380</v>
      </c>
      <c r="E1696" s="6" t="s">
        <v>229</v>
      </c>
      <c r="F1696" s="7" t="s">
        <v>367</v>
      </c>
      <c r="G1696" s="7" t="s">
        <v>374</v>
      </c>
      <c r="H1696" s="4"/>
      <c r="I1696" s="9" t="s">
        <v>5381</v>
      </c>
    </row>
    <row r="1697" spans="1:9" ht="45">
      <c r="A1697" s="6" t="s">
        <v>5382</v>
      </c>
      <c r="B1697" s="7" t="s">
        <v>364</v>
      </c>
      <c r="C1697" s="6" t="s">
        <v>5244</v>
      </c>
      <c r="D1697" s="8" t="s">
        <v>5383</v>
      </c>
      <c r="E1697" s="6" t="s">
        <v>3041</v>
      </c>
      <c r="F1697" s="7" t="s">
        <v>367</v>
      </c>
      <c r="G1697" s="7" t="s">
        <v>3042</v>
      </c>
      <c r="H1697" s="4"/>
      <c r="I1697" s="9" t="s">
        <v>5384</v>
      </c>
    </row>
    <row r="1698" spans="1:9" ht="45">
      <c r="A1698" s="6" t="s">
        <v>5385</v>
      </c>
      <c r="B1698" s="7" t="s">
        <v>364</v>
      </c>
      <c r="C1698" s="6" t="s">
        <v>5244</v>
      </c>
      <c r="D1698" s="8" t="s">
        <v>5386</v>
      </c>
      <c r="E1698" s="6" t="s">
        <v>221</v>
      </c>
      <c r="F1698" s="7" t="s">
        <v>367</v>
      </c>
      <c r="G1698" s="7" t="s">
        <v>217</v>
      </c>
      <c r="H1698" s="4"/>
      <c r="I1698" s="9" t="s">
        <v>5387</v>
      </c>
    </row>
    <row r="1699" spans="1:9" ht="45">
      <c r="A1699" s="6" t="s">
        <v>5388</v>
      </c>
      <c r="B1699" s="7" t="s">
        <v>364</v>
      </c>
      <c r="C1699" s="6" t="s">
        <v>5244</v>
      </c>
      <c r="D1699" s="8" t="s">
        <v>5389</v>
      </c>
      <c r="E1699" s="6" t="s">
        <v>535</v>
      </c>
      <c r="F1699" s="7" t="s">
        <v>367</v>
      </c>
      <c r="G1699" s="7" t="s">
        <v>217</v>
      </c>
      <c r="H1699" s="4"/>
      <c r="I1699" s="9" t="s">
        <v>5390</v>
      </c>
    </row>
    <row r="1700" spans="1:9" ht="45">
      <c r="A1700" s="6" t="s">
        <v>5391</v>
      </c>
      <c r="B1700" s="7" t="s">
        <v>364</v>
      </c>
      <c r="C1700" s="6" t="s">
        <v>5244</v>
      </c>
      <c r="D1700" s="8" t="s">
        <v>5392</v>
      </c>
      <c r="E1700" s="6" t="s">
        <v>215</v>
      </c>
      <c r="F1700" s="7" t="s">
        <v>216</v>
      </c>
      <c r="G1700" s="7" t="s">
        <v>374</v>
      </c>
      <c r="H1700" s="4"/>
      <c r="I1700" s="9" t="s">
        <v>5393</v>
      </c>
    </row>
    <row r="1701" spans="1:9" ht="45">
      <c r="A1701" s="6" t="s">
        <v>5394</v>
      </c>
      <c r="B1701" s="7" t="s">
        <v>364</v>
      </c>
      <c r="C1701" s="6" t="s">
        <v>5244</v>
      </c>
      <c r="D1701" s="8" t="s">
        <v>5395</v>
      </c>
      <c r="E1701" s="6" t="s">
        <v>3041</v>
      </c>
      <c r="F1701" s="7" t="s">
        <v>216</v>
      </c>
      <c r="G1701" s="7" t="s">
        <v>3042</v>
      </c>
      <c r="H1701" s="4"/>
      <c r="I1701" s="9" t="s">
        <v>5396</v>
      </c>
    </row>
    <row r="1702" spans="1:9" ht="45">
      <c r="A1702" s="6" t="s">
        <v>5397</v>
      </c>
      <c r="B1702" s="7" t="s">
        <v>364</v>
      </c>
      <c r="C1702" s="6" t="s">
        <v>5244</v>
      </c>
      <c r="D1702" s="8" t="s">
        <v>5398</v>
      </c>
      <c r="E1702" s="6" t="s">
        <v>221</v>
      </c>
      <c r="F1702" s="7" t="s">
        <v>216</v>
      </c>
      <c r="G1702" s="7" t="s">
        <v>217</v>
      </c>
      <c r="H1702" s="4"/>
      <c r="I1702" s="9" t="s">
        <v>5399</v>
      </c>
    </row>
    <row r="1703" spans="1:9" ht="45">
      <c r="A1703" s="6" t="s">
        <v>5400</v>
      </c>
      <c r="B1703" s="7" t="s">
        <v>364</v>
      </c>
      <c r="C1703" s="6" t="s">
        <v>5244</v>
      </c>
      <c r="D1703" s="8" t="s">
        <v>5401</v>
      </c>
      <c r="E1703" s="6" t="s">
        <v>535</v>
      </c>
      <c r="F1703" s="7" t="s">
        <v>216</v>
      </c>
      <c r="G1703" s="7" t="s">
        <v>217</v>
      </c>
      <c r="H1703" s="4"/>
      <c r="I1703" s="9" t="s">
        <v>5402</v>
      </c>
    </row>
    <row r="1704" spans="1:9" ht="60">
      <c r="A1704" s="6" t="s">
        <v>5403</v>
      </c>
      <c r="B1704" s="7" t="s">
        <v>364</v>
      </c>
      <c r="C1704" s="6" t="s">
        <v>5244</v>
      </c>
      <c r="D1704" s="8" t="s">
        <v>5404</v>
      </c>
      <c r="E1704" s="6" t="s">
        <v>3041</v>
      </c>
      <c r="F1704" s="7" t="s">
        <v>367</v>
      </c>
      <c r="G1704" s="7" t="s">
        <v>3042</v>
      </c>
      <c r="H1704" s="4"/>
      <c r="I1704" s="9" t="s">
        <v>5405</v>
      </c>
    </row>
    <row r="1705" spans="1:9" ht="60">
      <c r="A1705" s="6" t="s">
        <v>5406</v>
      </c>
      <c r="B1705" s="7" t="s">
        <v>364</v>
      </c>
      <c r="C1705" s="6" t="s">
        <v>5244</v>
      </c>
      <c r="D1705" s="8" t="s">
        <v>5407</v>
      </c>
      <c r="E1705" s="6" t="s">
        <v>221</v>
      </c>
      <c r="F1705" s="7" t="s">
        <v>367</v>
      </c>
      <c r="G1705" s="7" t="s">
        <v>217</v>
      </c>
      <c r="H1705" s="4"/>
      <c r="I1705" s="9" t="s">
        <v>5408</v>
      </c>
    </row>
    <row r="1706" spans="1:9" ht="45">
      <c r="A1706" s="6" t="s">
        <v>5409</v>
      </c>
      <c r="B1706" s="7" t="s">
        <v>364</v>
      </c>
      <c r="C1706" s="6" t="s">
        <v>5244</v>
      </c>
      <c r="D1706" s="8" t="s">
        <v>5410</v>
      </c>
      <c r="E1706" s="6" t="s">
        <v>3041</v>
      </c>
      <c r="F1706" s="7" t="s">
        <v>367</v>
      </c>
      <c r="G1706" s="7" t="s">
        <v>3042</v>
      </c>
      <c r="H1706" s="4"/>
      <c r="I1706" s="9" t="s">
        <v>5411</v>
      </c>
    </row>
    <row r="1707" spans="1:9" ht="45">
      <c r="A1707" s="6" t="s">
        <v>5412</v>
      </c>
      <c r="B1707" s="7" t="s">
        <v>364</v>
      </c>
      <c r="C1707" s="6" t="s">
        <v>5244</v>
      </c>
      <c r="D1707" s="8" t="s">
        <v>5413</v>
      </c>
      <c r="E1707" s="6" t="s">
        <v>221</v>
      </c>
      <c r="F1707" s="7" t="s">
        <v>367</v>
      </c>
      <c r="G1707" s="7" t="s">
        <v>217</v>
      </c>
      <c r="H1707" s="4"/>
      <c r="I1707" s="9" t="s">
        <v>5414</v>
      </c>
    </row>
    <row r="1708" spans="1:9" ht="45">
      <c r="A1708" s="6" t="s">
        <v>5415</v>
      </c>
      <c r="B1708" s="7" t="s">
        <v>364</v>
      </c>
      <c r="C1708" s="6" t="s">
        <v>5244</v>
      </c>
      <c r="D1708" s="8" t="s">
        <v>5416</v>
      </c>
      <c r="E1708" s="6" t="s">
        <v>535</v>
      </c>
      <c r="F1708" s="7" t="s">
        <v>367</v>
      </c>
      <c r="G1708" s="7" t="s">
        <v>217</v>
      </c>
      <c r="H1708" s="4"/>
      <c r="I1708" s="9" t="s">
        <v>5417</v>
      </c>
    </row>
    <row r="1709" spans="1:9" ht="45">
      <c r="A1709" s="6" t="s">
        <v>5418</v>
      </c>
      <c r="B1709" s="7" t="s">
        <v>364</v>
      </c>
      <c r="C1709" s="6" t="s">
        <v>5244</v>
      </c>
      <c r="D1709" s="8" t="s">
        <v>5419</v>
      </c>
      <c r="E1709" s="6" t="s">
        <v>3041</v>
      </c>
      <c r="F1709" s="7" t="s">
        <v>367</v>
      </c>
      <c r="G1709" s="7" t="s">
        <v>3042</v>
      </c>
      <c r="H1709" s="4"/>
      <c r="I1709" s="9" t="s">
        <v>5420</v>
      </c>
    </row>
    <row r="1710" spans="1:9" ht="45">
      <c r="A1710" s="6" t="s">
        <v>5421</v>
      </c>
      <c r="B1710" s="7" t="s">
        <v>364</v>
      </c>
      <c r="C1710" s="6" t="s">
        <v>5244</v>
      </c>
      <c r="D1710" s="8" t="s">
        <v>5422</v>
      </c>
      <c r="E1710" s="6" t="s">
        <v>221</v>
      </c>
      <c r="F1710" s="7" t="s">
        <v>367</v>
      </c>
      <c r="G1710" s="7" t="s">
        <v>217</v>
      </c>
      <c r="H1710" s="4"/>
      <c r="I1710" s="9" t="s">
        <v>5423</v>
      </c>
    </row>
    <row r="1711" spans="1:9" ht="45">
      <c r="A1711" s="6" t="s">
        <v>5424</v>
      </c>
      <c r="B1711" s="7" t="s">
        <v>364</v>
      </c>
      <c r="C1711" s="6" t="s">
        <v>5244</v>
      </c>
      <c r="D1711" s="8" t="s">
        <v>5425</v>
      </c>
      <c r="E1711" s="6" t="s">
        <v>535</v>
      </c>
      <c r="F1711" s="7" t="s">
        <v>367</v>
      </c>
      <c r="G1711" s="7" t="s">
        <v>217</v>
      </c>
      <c r="H1711" s="4"/>
      <c r="I1711" s="9" t="s">
        <v>5426</v>
      </c>
    </row>
    <row r="1712" spans="1:9" ht="45">
      <c r="A1712" s="6" t="s">
        <v>5427</v>
      </c>
      <c r="B1712" s="7" t="s">
        <v>364</v>
      </c>
      <c r="C1712" s="6" t="s">
        <v>5244</v>
      </c>
      <c r="D1712" s="8" t="s">
        <v>5428</v>
      </c>
      <c r="E1712" s="6" t="s">
        <v>3041</v>
      </c>
      <c r="F1712" s="7" t="s">
        <v>498</v>
      </c>
      <c r="G1712" s="7" t="s">
        <v>3042</v>
      </c>
      <c r="H1712" s="4"/>
      <c r="I1712" s="9" t="s">
        <v>5429</v>
      </c>
    </row>
    <row r="1713" spans="1:9" ht="45">
      <c r="A1713" s="6" t="s">
        <v>5430</v>
      </c>
      <c r="B1713" s="7" t="s">
        <v>364</v>
      </c>
      <c r="C1713" s="6" t="s">
        <v>5244</v>
      </c>
      <c r="D1713" s="8" t="s">
        <v>5431</v>
      </c>
      <c r="E1713" s="6" t="s">
        <v>221</v>
      </c>
      <c r="F1713" s="7" t="s">
        <v>498</v>
      </c>
      <c r="G1713" s="7" t="s">
        <v>217</v>
      </c>
      <c r="H1713" s="4"/>
      <c r="I1713" s="9" t="s">
        <v>5432</v>
      </c>
    </row>
    <row r="1714" spans="1:9" ht="45">
      <c r="A1714" s="6" t="s">
        <v>5433</v>
      </c>
      <c r="B1714" s="7" t="s">
        <v>364</v>
      </c>
      <c r="C1714" s="6" t="s">
        <v>5244</v>
      </c>
      <c r="D1714" s="8" t="s">
        <v>5434</v>
      </c>
      <c r="E1714" s="6" t="s">
        <v>535</v>
      </c>
      <c r="F1714" s="7" t="s">
        <v>498</v>
      </c>
      <c r="G1714" s="7" t="s">
        <v>217</v>
      </c>
      <c r="H1714" s="4"/>
      <c r="I1714" s="9" t="s">
        <v>5435</v>
      </c>
    </row>
    <row r="1715" spans="1:9" ht="45">
      <c r="A1715" s="6" t="s">
        <v>5436</v>
      </c>
      <c r="B1715" s="7" t="s">
        <v>364</v>
      </c>
      <c r="C1715" s="6" t="s">
        <v>5244</v>
      </c>
      <c r="D1715" s="8" t="s">
        <v>5437</v>
      </c>
      <c r="E1715" s="6" t="s">
        <v>215</v>
      </c>
      <c r="F1715" s="7" t="s">
        <v>367</v>
      </c>
      <c r="G1715" s="7" t="s">
        <v>374</v>
      </c>
      <c r="H1715" s="4"/>
      <c r="I1715" s="9" t="s">
        <v>5438</v>
      </c>
    </row>
    <row r="1716" spans="1:9" ht="45">
      <c r="A1716" s="6" t="s">
        <v>5439</v>
      </c>
      <c r="B1716" s="7" t="s">
        <v>364</v>
      </c>
      <c r="C1716" s="6" t="s">
        <v>5244</v>
      </c>
      <c r="D1716" s="8" t="s">
        <v>5440</v>
      </c>
      <c r="E1716" s="6" t="s">
        <v>3041</v>
      </c>
      <c r="F1716" s="7" t="s">
        <v>367</v>
      </c>
      <c r="G1716" s="7" t="s">
        <v>3042</v>
      </c>
      <c r="H1716" s="4"/>
      <c r="I1716" s="9" t="s">
        <v>5441</v>
      </c>
    </row>
    <row r="1717" spans="1:9" ht="45">
      <c r="A1717" s="6" t="s">
        <v>5442</v>
      </c>
      <c r="B1717" s="7" t="s">
        <v>364</v>
      </c>
      <c r="C1717" s="6" t="s">
        <v>5244</v>
      </c>
      <c r="D1717" s="8" t="s">
        <v>5443</v>
      </c>
      <c r="E1717" s="6" t="s">
        <v>221</v>
      </c>
      <c r="F1717" s="7" t="s">
        <v>367</v>
      </c>
      <c r="G1717" s="7" t="s">
        <v>217</v>
      </c>
      <c r="H1717" s="4"/>
      <c r="I1717" s="9" t="s">
        <v>5444</v>
      </c>
    </row>
    <row r="1718" spans="1:9" ht="45">
      <c r="A1718" s="6" t="s">
        <v>5445</v>
      </c>
      <c r="B1718" s="7" t="s">
        <v>364</v>
      </c>
      <c r="C1718" s="6" t="s">
        <v>5244</v>
      </c>
      <c r="D1718" s="8" t="s">
        <v>5446</v>
      </c>
      <c r="E1718" s="6" t="s">
        <v>229</v>
      </c>
      <c r="F1718" s="7" t="s">
        <v>367</v>
      </c>
      <c r="G1718" s="7" t="s">
        <v>217</v>
      </c>
      <c r="H1718" s="4"/>
      <c r="I1718" s="9" t="s">
        <v>5447</v>
      </c>
    </row>
    <row r="1719" spans="1:9" ht="45">
      <c r="A1719" s="6" t="s">
        <v>5448</v>
      </c>
      <c r="B1719" s="7" t="s">
        <v>364</v>
      </c>
      <c r="C1719" s="6" t="s">
        <v>5244</v>
      </c>
      <c r="D1719" s="8" t="s">
        <v>5449</v>
      </c>
      <c r="E1719" s="6" t="s">
        <v>535</v>
      </c>
      <c r="F1719" s="7" t="s">
        <v>367</v>
      </c>
      <c r="G1719" s="7" t="s">
        <v>217</v>
      </c>
      <c r="H1719" s="4"/>
      <c r="I1719" s="9" t="s">
        <v>5450</v>
      </c>
    </row>
    <row r="1720" spans="1:9" ht="60">
      <c r="A1720" s="6" t="s">
        <v>5451</v>
      </c>
      <c r="B1720" s="7" t="s">
        <v>364</v>
      </c>
      <c r="C1720" s="6" t="s">
        <v>5244</v>
      </c>
      <c r="D1720" s="8" t="s">
        <v>5452</v>
      </c>
      <c r="E1720" s="6" t="s">
        <v>215</v>
      </c>
      <c r="F1720" s="7" t="s">
        <v>367</v>
      </c>
      <c r="G1720" s="7" t="s">
        <v>374</v>
      </c>
      <c r="H1720" s="4"/>
      <c r="I1720" s="9" t="s">
        <v>5453</v>
      </c>
    </row>
    <row r="1721" spans="1:9" ht="45">
      <c r="A1721" s="6" t="s">
        <v>5454</v>
      </c>
      <c r="B1721" s="7" t="s">
        <v>364</v>
      </c>
      <c r="C1721" s="6" t="s">
        <v>5244</v>
      </c>
      <c r="D1721" s="8" t="s">
        <v>5455</v>
      </c>
      <c r="E1721" s="6" t="s">
        <v>221</v>
      </c>
      <c r="F1721" s="7" t="s">
        <v>367</v>
      </c>
      <c r="G1721" s="7" t="s">
        <v>374</v>
      </c>
      <c r="H1721" s="4"/>
      <c r="I1721" s="9" t="s">
        <v>5456</v>
      </c>
    </row>
    <row r="1722" spans="1:9" ht="45">
      <c r="A1722" s="6" t="s">
        <v>5457</v>
      </c>
      <c r="B1722" s="7" t="s">
        <v>364</v>
      </c>
      <c r="C1722" s="6" t="s">
        <v>5244</v>
      </c>
      <c r="D1722" s="8" t="s">
        <v>5458</v>
      </c>
      <c r="E1722" s="6" t="s">
        <v>3041</v>
      </c>
      <c r="F1722" s="7" t="s">
        <v>367</v>
      </c>
      <c r="G1722" s="7" t="s">
        <v>3042</v>
      </c>
      <c r="H1722" s="4"/>
      <c r="I1722" s="9" t="s">
        <v>5459</v>
      </c>
    </row>
    <row r="1723" spans="1:9" ht="45">
      <c r="A1723" s="6" t="s">
        <v>5460</v>
      </c>
      <c r="B1723" s="7" t="s">
        <v>364</v>
      </c>
      <c r="C1723" s="6" t="s">
        <v>5244</v>
      </c>
      <c r="D1723" s="8" t="s">
        <v>5461</v>
      </c>
      <c r="E1723" s="6" t="s">
        <v>221</v>
      </c>
      <c r="F1723" s="7" t="s">
        <v>367</v>
      </c>
      <c r="G1723" s="7" t="s">
        <v>217</v>
      </c>
      <c r="H1723" s="4"/>
      <c r="I1723" s="9" t="s">
        <v>5462</v>
      </c>
    </row>
    <row r="1724" spans="1:9" ht="45">
      <c r="A1724" s="6" t="s">
        <v>5463</v>
      </c>
      <c r="B1724" s="7" t="s">
        <v>364</v>
      </c>
      <c r="C1724" s="6" t="s">
        <v>5244</v>
      </c>
      <c r="D1724" s="8" t="s">
        <v>5464</v>
      </c>
      <c r="E1724" s="6" t="s">
        <v>535</v>
      </c>
      <c r="F1724" s="7" t="s">
        <v>367</v>
      </c>
      <c r="G1724" s="7" t="s">
        <v>217</v>
      </c>
      <c r="H1724" s="4"/>
      <c r="I1724" s="9" t="s">
        <v>5465</v>
      </c>
    </row>
    <row r="1725" spans="1:9" ht="45">
      <c r="A1725" s="6" t="s">
        <v>5466</v>
      </c>
      <c r="B1725" s="7" t="s">
        <v>364</v>
      </c>
      <c r="C1725" s="6" t="s">
        <v>5244</v>
      </c>
      <c r="D1725" s="8" t="s">
        <v>5467</v>
      </c>
      <c r="E1725" s="6" t="s">
        <v>3041</v>
      </c>
      <c r="F1725" s="7" t="s">
        <v>216</v>
      </c>
      <c r="G1725" s="7" t="s">
        <v>3042</v>
      </c>
      <c r="H1725" s="4"/>
      <c r="I1725" s="9" t="s">
        <v>5468</v>
      </c>
    </row>
    <row r="1726" spans="1:9" ht="45">
      <c r="A1726" s="6" t="s">
        <v>5469</v>
      </c>
      <c r="B1726" s="7" t="s">
        <v>364</v>
      </c>
      <c r="C1726" s="6" t="s">
        <v>5244</v>
      </c>
      <c r="D1726" s="8" t="s">
        <v>5470</v>
      </c>
      <c r="E1726" s="6" t="s">
        <v>221</v>
      </c>
      <c r="F1726" s="7" t="s">
        <v>216</v>
      </c>
      <c r="G1726" s="7" t="s">
        <v>217</v>
      </c>
      <c r="H1726" s="4"/>
      <c r="I1726" s="9" t="s">
        <v>5471</v>
      </c>
    </row>
    <row r="1727" spans="1:9" ht="45">
      <c r="A1727" s="6" t="s">
        <v>5472</v>
      </c>
      <c r="B1727" s="7" t="s">
        <v>364</v>
      </c>
      <c r="C1727" s="6" t="s">
        <v>5244</v>
      </c>
      <c r="D1727" s="8" t="s">
        <v>5473</v>
      </c>
      <c r="E1727" s="6" t="s">
        <v>535</v>
      </c>
      <c r="F1727" s="7" t="s">
        <v>216</v>
      </c>
      <c r="G1727" s="7" t="s">
        <v>217</v>
      </c>
      <c r="H1727" s="4"/>
      <c r="I1727" s="9" t="s">
        <v>5474</v>
      </c>
    </row>
    <row r="1728" spans="1:9" ht="45">
      <c r="A1728" s="6" t="s">
        <v>5475</v>
      </c>
      <c r="B1728" s="7" t="s">
        <v>364</v>
      </c>
      <c r="C1728" s="6" t="s">
        <v>5244</v>
      </c>
      <c r="D1728" s="8" t="s">
        <v>5476</v>
      </c>
      <c r="E1728" s="6" t="s">
        <v>3041</v>
      </c>
      <c r="F1728" s="7" t="s">
        <v>216</v>
      </c>
      <c r="G1728" s="7" t="s">
        <v>3042</v>
      </c>
      <c r="H1728" s="4"/>
      <c r="I1728" s="9" t="s">
        <v>5477</v>
      </c>
    </row>
    <row r="1729" spans="1:9" ht="45">
      <c r="A1729" s="6" t="s">
        <v>5478</v>
      </c>
      <c r="B1729" s="7" t="s">
        <v>364</v>
      </c>
      <c r="C1729" s="6" t="s">
        <v>5244</v>
      </c>
      <c r="D1729" s="8" t="s">
        <v>5479</v>
      </c>
      <c r="E1729" s="6" t="s">
        <v>221</v>
      </c>
      <c r="F1729" s="7" t="s">
        <v>216</v>
      </c>
      <c r="G1729" s="7" t="s">
        <v>217</v>
      </c>
      <c r="H1729" s="4"/>
      <c r="I1729" s="9" t="s">
        <v>5480</v>
      </c>
    </row>
    <row r="1730" spans="1:9" ht="45">
      <c r="A1730" s="6" t="s">
        <v>5481</v>
      </c>
      <c r="B1730" s="7" t="s">
        <v>364</v>
      </c>
      <c r="C1730" s="6" t="s">
        <v>5244</v>
      </c>
      <c r="D1730" s="8" t="s">
        <v>5482</v>
      </c>
      <c r="E1730" s="6" t="s">
        <v>215</v>
      </c>
      <c r="F1730" s="7" t="s">
        <v>367</v>
      </c>
      <c r="G1730" s="7" t="s">
        <v>374</v>
      </c>
      <c r="H1730" s="4"/>
      <c r="I1730" s="9" t="s">
        <v>5483</v>
      </c>
    </row>
    <row r="1731" spans="1:9" ht="45">
      <c r="A1731" s="6" t="s">
        <v>5484</v>
      </c>
      <c r="B1731" s="7" t="s">
        <v>364</v>
      </c>
      <c r="C1731" s="6" t="s">
        <v>5244</v>
      </c>
      <c r="D1731" s="8" t="s">
        <v>5485</v>
      </c>
      <c r="E1731" s="6" t="s">
        <v>3041</v>
      </c>
      <c r="F1731" s="7" t="s">
        <v>367</v>
      </c>
      <c r="G1731" s="7" t="s">
        <v>3042</v>
      </c>
      <c r="H1731" s="4"/>
      <c r="I1731" s="9" t="s">
        <v>5486</v>
      </c>
    </row>
    <row r="1732" spans="1:9" ht="45">
      <c r="A1732" s="6" t="s">
        <v>5487</v>
      </c>
      <c r="B1732" s="7" t="s">
        <v>364</v>
      </c>
      <c r="C1732" s="6" t="s">
        <v>5244</v>
      </c>
      <c r="D1732" s="8" t="s">
        <v>5488</v>
      </c>
      <c r="E1732" s="6" t="s">
        <v>221</v>
      </c>
      <c r="F1732" s="7" t="s">
        <v>367</v>
      </c>
      <c r="G1732" s="7" t="s">
        <v>217</v>
      </c>
      <c r="H1732" s="4"/>
      <c r="I1732" s="9" t="s">
        <v>5489</v>
      </c>
    </row>
    <row r="1733" spans="1:9" ht="45">
      <c r="A1733" s="6" t="s">
        <v>5490</v>
      </c>
      <c r="B1733" s="7" t="s">
        <v>364</v>
      </c>
      <c r="C1733" s="6" t="s">
        <v>5244</v>
      </c>
      <c r="D1733" s="8" t="s">
        <v>5491</v>
      </c>
      <c r="E1733" s="6" t="s">
        <v>229</v>
      </c>
      <c r="F1733" s="7" t="s">
        <v>367</v>
      </c>
      <c r="G1733" s="7" t="s">
        <v>217</v>
      </c>
      <c r="H1733" s="4"/>
      <c r="I1733" s="9" t="s">
        <v>5492</v>
      </c>
    </row>
    <row r="1734" spans="1:9" ht="45">
      <c r="A1734" s="6" t="s">
        <v>5493</v>
      </c>
      <c r="B1734" s="7" t="s">
        <v>364</v>
      </c>
      <c r="C1734" s="6" t="s">
        <v>5244</v>
      </c>
      <c r="D1734" s="8" t="s">
        <v>5494</v>
      </c>
      <c r="E1734" s="6" t="s">
        <v>535</v>
      </c>
      <c r="F1734" s="7" t="s">
        <v>367</v>
      </c>
      <c r="G1734" s="7" t="s">
        <v>217</v>
      </c>
      <c r="H1734" s="4"/>
      <c r="I1734" s="9" t="s">
        <v>5495</v>
      </c>
    </row>
    <row r="1735" spans="1:9" ht="60">
      <c r="A1735" s="6" t="s">
        <v>5496</v>
      </c>
      <c r="B1735" s="7" t="s">
        <v>364</v>
      </c>
      <c r="C1735" s="6" t="s">
        <v>5244</v>
      </c>
      <c r="D1735" s="8" t="s">
        <v>5497</v>
      </c>
      <c r="E1735" s="6" t="s">
        <v>502</v>
      </c>
      <c r="F1735" s="7" t="s">
        <v>367</v>
      </c>
      <c r="G1735" s="7" t="s">
        <v>379</v>
      </c>
      <c r="H1735" s="4"/>
      <c r="I1735" s="9" t="s">
        <v>5498</v>
      </c>
    </row>
    <row r="1736" spans="1:9" ht="60">
      <c r="A1736" s="6" t="s">
        <v>5499</v>
      </c>
      <c r="B1736" s="7" t="s">
        <v>364</v>
      </c>
      <c r="C1736" s="6" t="s">
        <v>5244</v>
      </c>
      <c r="D1736" s="8" t="s">
        <v>5500</v>
      </c>
      <c r="E1736" s="6" t="s">
        <v>215</v>
      </c>
      <c r="F1736" s="7" t="s">
        <v>367</v>
      </c>
      <c r="G1736" s="7" t="s">
        <v>374</v>
      </c>
      <c r="H1736" s="4"/>
      <c r="I1736" s="9" t="s">
        <v>5501</v>
      </c>
    </row>
    <row r="1737" spans="1:9" ht="45">
      <c r="A1737" s="6" t="s">
        <v>5502</v>
      </c>
      <c r="B1737" s="7" t="s">
        <v>364</v>
      </c>
      <c r="C1737" s="6" t="s">
        <v>5244</v>
      </c>
      <c r="D1737" s="8" t="s">
        <v>5503</v>
      </c>
      <c r="E1737" s="6" t="s">
        <v>221</v>
      </c>
      <c r="F1737" s="7" t="s">
        <v>367</v>
      </c>
      <c r="G1737" s="7" t="s">
        <v>374</v>
      </c>
      <c r="H1737" s="4"/>
      <c r="I1737" s="9" t="s">
        <v>5504</v>
      </c>
    </row>
    <row r="1738" spans="1:9" ht="45">
      <c r="A1738" s="6" t="s">
        <v>5505</v>
      </c>
      <c r="B1738" s="7" t="s">
        <v>364</v>
      </c>
      <c r="C1738" s="6" t="s">
        <v>5244</v>
      </c>
      <c r="D1738" s="8" t="s">
        <v>5506</v>
      </c>
      <c r="E1738" s="6" t="s">
        <v>221</v>
      </c>
      <c r="F1738" s="7" t="s">
        <v>367</v>
      </c>
      <c r="G1738" s="7" t="s">
        <v>374</v>
      </c>
      <c r="H1738" s="4"/>
      <c r="I1738" s="9" t="s">
        <v>5507</v>
      </c>
    </row>
    <row r="1739" spans="1:9" ht="45">
      <c r="A1739" s="6" t="s">
        <v>5508</v>
      </c>
      <c r="B1739" s="7" t="s">
        <v>364</v>
      </c>
      <c r="C1739" s="6" t="s">
        <v>5244</v>
      </c>
      <c r="D1739" s="8" t="s">
        <v>5509</v>
      </c>
      <c r="E1739" s="6" t="s">
        <v>229</v>
      </c>
      <c r="F1739" s="7" t="s">
        <v>367</v>
      </c>
      <c r="G1739" s="7" t="s">
        <v>374</v>
      </c>
      <c r="H1739" s="4"/>
      <c r="I1739" s="9" t="s">
        <v>5510</v>
      </c>
    </row>
    <row r="1740" spans="1:9" ht="45">
      <c r="A1740" s="6" t="s">
        <v>5511</v>
      </c>
      <c r="B1740" s="7" t="s">
        <v>364</v>
      </c>
      <c r="C1740" s="6" t="s">
        <v>5244</v>
      </c>
      <c r="D1740" s="8" t="s">
        <v>5512</v>
      </c>
      <c r="E1740" s="6" t="s">
        <v>3041</v>
      </c>
      <c r="F1740" s="7" t="s">
        <v>367</v>
      </c>
      <c r="G1740" s="7" t="s">
        <v>3042</v>
      </c>
      <c r="H1740" s="4"/>
      <c r="I1740" s="9" t="s">
        <v>5513</v>
      </c>
    </row>
    <row r="1741" spans="1:9" ht="45">
      <c r="A1741" s="6" t="s">
        <v>5514</v>
      </c>
      <c r="B1741" s="7" t="s">
        <v>364</v>
      </c>
      <c r="C1741" s="6" t="s">
        <v>5244</v>
      </c>
      <c r="D1741" s="8" t="s">
        <v>5515</v>
      </c>
      <c r="E1741" s="6" t="s">
        <v>221</v>
      </c>
      <c r="F1741" s="7" t="s">
        <v>367</v>
      </c>
      <c r="G1741" s="7" t="s">
        <v>217</v>
      </c>
      <c r="H1741" s="4"/>
      <c r="I1741" s="9" t="s">
        <v>5516</v>
      </c>
    </row>
    <row r="1742" spans="1:9" ht="45">
      <c r="A1742" s="6" t="s">
        <v>5517</v>
      </c>
      <c r="B1742" s="7" t="s">
        <v>364</v>
      </c>
      <c r="C1742" s="6" t="s">
        <v>5244</v>
      </c>
      <c r="D1742" s="8" t="s">
        <v>5518</v>
      </c>
      <c r="E1742" s="6" t="s">
        <v>535</v>
      </c>
      <c r="F1742" s="7" t="s">
        <v>367</v>
      </c>
      <c r="G1742" s="7" t="s">
        <v>217</v>
      </c>
      <c r="H1742" s="4"/>
      <c r="I1742" s="9" t="s">
        <v>5519</v>
      </c>
    </row>
    <row r="1743" spans="1:9" ht="45">
      <c r="A1743" s="6" t="s">
        <v>5520</v>
      </c>
      <c r="B1743" s="7" t="s">
        <v>364</v>
      </c>
      <c r="C1743" s="6" t="s">
        <v>5244</v>
      </c>
      <c r="D1743" s="8" t="s">
        <v>5521</v>
      </c>
      <c r="E1743" s="6" t="s">
        <v>221</v>
      </c>
      <c r="F1743" s="7" t="s">
        <v>367</v>
      </c>
      <c r="G1743" s="7" t="s">
        <v>374</v>
      </c>
      <c r="H1743" s="4"/>
      <c r="I1743" s="9" t="s">
        <v>5522</v>
      </c>
    </row>
    <row r="1744" spans="1:9" ht="45">
      <c r="A1744" s="6" t="s">
        <v>5523</v>
      </c>
      <c r="B1744" s="7" t="s">
        <v>364</v>
      </c>
      <c r="C1744" s="6" t="s">
        <v>5244</v>
      </c>
      <c r="D1744" s="8" t="s">
        <v>5524</v>
      </c>
      <c r="E1744" s="6" t="s">
        <v>3041</v>
      </c>
      <c r="F1744" s="7" t="s">
        <v>367</v>
      </c>
      <c r="G1744" s="7" t="s">
        <v>3042</v>
      </c>
      <c r="H1744" s="4"/>
      <c r="I1744" s="9" t="s">
        <v>5525</v>
      </c>
    </row>
    <row r="1745" spans="1:9" ht="45">
      <c r="A1745" s="6" t="s">
        <v>5526</v>
      </c>
      <c r="B1745" s="7" t="s">
        <v>364</v>
      </c>
      <c r="C1745" s="6" t="s">
        <v>5244</v>
      </c>
      <c r="D1745" s="8" t="s">
        <v>5527</v>
      </c>
      <c r="E1745" s="6" t="s">
        <v>221</v>
      </c>
      <c r="F1745" s="7" t="s">
        <v>367</v>
      </c>
      <c r="G1745" s="7" t="s">
        <v>217</v>
      </c>
      <c r="H1745" s="4"/>
      <c r="I1745" s="9" t="s">
        <v>5528</v>
      </c>
    </row>
    <row r="1746" spans="1:9" ht="45">
      <c r="A1746" s="6" t="s">
        <v>5529</v>
      </c>
      <c r="B1746" s="7" t="s">
        <v>364</v>
      </c>
      <c r="C1746" s="6" t="s">
        <v>5244</v>
      </c>
      <c r="D1746" s="8" t="s">
        <v>5530</v>
      </c>
      <c r="E1746" s="6" t="s">
        <v>535</v>
      </c>
      <c r="F1746" s="7" t="s">
        <v>367</v>
      </c>
      <c r="G1746" s="7" t="s">
        <v>217</v>
      </c>
      <c r="H1746" s="4"/>
      <c r="I1746" s="9" t="s">
        <v>5531</v>
      </c>
    </row>
    <row r="1747" spans="1:9" ht="45">
      <c r="A1747" s="6" t="s">
        <v>5532</v>
      </c>
      <c r="B1747" s="7" t="s">
        <v>364</v>
      </c>
      <c r="C1747" s="6" t="s">
        <v>5244</v>
      </c>
      <c r="D1747" s="8" t="s">
        <v>5533</v>
      </c>
      <c r="E1747" s="6" t="s">
        <v>215</v>
      </c>
      <c r="F1747" s="7" t="s">
        <v>367</v>
      </c>
      <c r="G1747" s="7" t="s">
        <v>374</v>
      </c>
      <c r="H1747" s="4"/>
      <c r="I1747" s="9" t="s">
        <v>5534</v>
      </c>
    </row>
    <row r="1748" spans="1:9" ht="45">
      <c r="A1748" s="6" t="s">
        <v>5535</v>
      </c>
      <c r="B1748" s="7" t="s">
        <v>364</v>
      </c>
      <c r="C1748" s="6" t="s">
        <v>5244</v>
      </c>
      <c r="D1748" s="8" t="s">
        <v>5536</v>
      </c>
      <c r="E1748" s="6" t="s">
        <v>3041</v>
      </c>
      <c r="F1748" s="7" t="s">
        <v>367</v>
      </c>
      <c r="G1748" s="7" t="s">
        <v>3042</v>
      </c>
      <c r="H1748" s="4"/>
      <c r="I1748" s="9" t="s">
        <v>5537</v>
      </c>
    </row>
    <row r="1749" spans="1:9" ht="45">
      <c r="A1749" s="6" t="s">
        <v>5538</v>
      </c>
      <c r="B1749" s="7" t="s">
        <v>364</v>
      </c>
      <c r="C1749" s="6" t="s">
        <v>5244</v>
      </c>
      <c r="D1749" s="8" t="s">
        <v>5539</v>
      </c>
      <c r="E1749" s="6" t="s">
        <v>221</v>
      </c>
      <c r="F1749" s="7" t="s">
        <v>367</v>
      </c>
      <c r="G1749" s="7" t="s">
        <v>217</v>
      </c>
      <c r="H1749" s="4"/>
      <c r="I1749" s="9" t="s">
        <v>5540</v>
      </c>
    </row>
    <row r="1750" spans="1:9" ht="45">
      <c r="A1750" s="6" t="s">
        <v>5541</v>
      </c>
      <c r="B1750" s="7" t="s">
        <v>364</v>
      </c>
      <c r="C1750" s="6" t="s">
        <v>5244</v>
      </c>
      <c r="D1750" s="8" t="s">
        <v>5542</v>
      </c>
      <c r="E1750" s="6" t="s">
        <v>535</v>
      </c>
      <c r="F1750" s="7" t="s">
        <v>367</v>
      </c>
      <c r="G1750" s="7" t="s">
        <v>217</v>
      </c>
      <c r="H1750" s="4"/>
      <c r="I1750" s="9" t="s">
        <v>5543</v>
      </c>
    </row>
    <row r="1751" spans="1:9" ht="45">
      <c r="A1751" s="6" t="s">
        <v>5544</v>
      </c>
      <c r="B1751" s="7" t="s">
        <v>364</v>
      </c>
      <c r="C1751" s="6" t="s">
        <v>5244</v>
      </c>
      <c r="D1751" s="8" t="s">
        <v>5545</v>
      </c>
      <c r="E1751" s="6" t="s">
        <v>215</v>
      </c>
      <c r="F1751" s="7" t="s">
        <v>367</v>
      </c>
      <c r="G1751" s="7" t="s">
        <v>374</v>
      </c>
      <c r="H1751" s="4"/>
      <c r="I1751" s="9" t="s">
        <v>5546</v>
      </c>
    </row>
    <row r="1752" spans="1:9" ht="45">
      <c r="A1752" s="6" t="s">
        <v>5547</v>
      </c>
      <c r="B1752" s="7" t="s">
        <v>364</v>
      </c>
      <c r="C1752" s="6" t="s">
        <v>5244</v>
      </c>
      <c r="D1752" s="8" t="s">
        <v>5548</v>
      </c>
      <c r="E1752" s="6" t="s">
        <v>215</v>
      </c>
      <c r="F1752" s="7" t="s">
        <v>367</v>
      </c>
      <c r="G1752" s="7" t="s">
        <v>374</v>
      </c>
      <c r="H1752" s="4"/>
      <c r="I1752" s="9" t="s">
        <v>5549</v>
      </c>
    </row>
    <row r="1753" spans="1:9" ht="45">
      <c r="A1753" s="6" t="s">
        <v>5550</v>
      </c>
      <c r="B1753" s="7" t="s">
        <v>364</v>
      </c>
      <c r="C1753" s="6" t="s">
        <v>5244</v>
      </c>
      <c r="D1753" s="8" t="s">
        <v>5551</v>
      </c>
      <c r="E1753" s="6" t="s">
        <v>221</v>
      </c>
      <c r="F1753" s="7" t="s">
        <v>216</v>
      </c>
      <c r="G1753" s="7" t="s">
        <v>217</v>
      </c>
      <c r="H1753" s="4"/>
      <c r="I1753" s="9" t="s">
        <v>5552</v>
      </c>
    </row>
    <row r="1754" spans="1:9" ht="45">
      <c r="A1754" s="6" t="s">
        <v>5553</v>
      </c>
      <c r="B1754" s="7" t="s">
        <v>364</v>
      </c>
      <c r="C1754" s="6" t="s">
        <v>5244</v>
      </c>
      <c r="D1754" s="8" t="s">
        <v>5554</v>
      </c>
      <c r="E1754" s="6" t="s">
        <v>221</v>
      </c>
      <c r="F1754" s="7" t="s">
        <v>367</v>
      </c>
      <c r="G1754" s="7" t="s">
        <v>217</v>
      </c>
      <c r="H1754" s="4"/>
      <c r="I1754" s="9" t="s">
        <v>5555</v>
      </c>
    </row>
    <row r="1755" spans="1:9" ht="45">
      <c r="A1755" s="6" t="s">
        <v>5556</v>
      </c>
      <c r="B1755" s="7" t="s">
        <v>364</v>
      </c>
      <c r="C1755" s="6" t="s">
        <v>5244</v>
      </c>
      <c r="D1755" s="8" t="s">
        <v>5557</v>
      </c>
      <c r="E1755" s="6" t="s">
        <v>535</v>
      </c>
      <c r="F1755" s="7" t="s">
        <v>367</v>
      </c>
      <c r="G1755" s="7" t="s">
        <v>217</v>
      </c>
      <c r="H1755" s="4"/>
      <c r="I1755" s="9" t="s">
        <v>5558</v>
      </c>
    </row>
    <row r="1756" spans="1:9" ht="45">
      <c r="A1756" s="6" t="s">
        <v>5559</v>
      </c>
      <c r="B1756" s="7" t="s">
        <v>364</v>
      </c>
      <c r="C1756" s="6" t="s">
        <v>5244</v>
      </c>
      <c r="D1756" s="8" t="s">
        <v>5560</v>
      </c>
      <c r="E1756" s="6" t="s">
        <v>221</v>
      </c>
      <c r="F1756" s="7" t="s">
        <v>216</v>
      </c>
      <c r="G1756" s="7" t="s">
        <v>217</v>
      </c>
      <c r="H1756" s="4"/>
      <c r="I1756" s="9" t="s">
        <v>5561</v>
      </c>
    </row>
    <row r="1757" spans="1:9" ht="45">
      <c r="A1757" s="6" t="s">
        <v>5562</v>
      </c>
      <c r="B1757" s="7" t="s">
        <v>364</v>
      </c>
      <c r="C1757" s="6" t="s">
        <v>5244</v>
      </c>
      <c r="D1757" s="8" t="s">
        <v>5563</v>
      </c>
      <c r="E1757" s="6" t="s">
        <v>535</v>
      </c>
      <c r="F1757" s="7" t="s">
        <v>216</v>
      </c>
      <c r="G1757" s="7" t="s">
        <v>217</v>
      </c>
      <c r="H1757" s="4"/>
      <c r="I1757" s="9" t="s">
        <v>5564</v>
      </c>
    </row>
    <row r="1758" spans="1:9" ht="45">
      <c r="A1758" s="6" t="s">
        <v>5565</v>
      </c>
      <c r="B1758" s="7" t="s">
        <v>364</v>
      </c>
      <c r="C1758" s="6" t="s">
        <v>5244</v>
      </c>
      <c r="D1758" s="8" t="s">
        <v>5566</v>
      </c>
      <c r="E1758" s="6" t="s">
        <v>3041</v>
      </c>
      <c r="F1758" s="7" t="s">
        <v>367</v>
      </c>
      <c r="G1758" s="7" t="s">
        <v>3042</v>
      </c>
      <c r="H1758" s="4"/>
      <c r="I1758" s="9" t="s">
        <v>5567</v>
      </c>
    </row>
    <row r="1759" spans="1:9" ht="45">
      <c r="A1759" s="6" t="s">
        <v>5568</v>
      </c>
      <c r="B1759" s="7" t="s">
        <v>364</v>
      </c>
      <c r="C1759" s="6" t="s">
        <v>5244</v>
      </c>
      <c r="D1759" s="8" t="s">
        <v>5569</v>
      </c>
      <c r="E1759" s="6" t="s">
        <v>221</v>
      </c>
      <c r="F1759" s="7" t="s">
        <v>367</v>
      </c>
      <c r="G1759" s="7" t="s">
        <v>217</v>
      </c>
      <c r="H1759" s="4"/>
      <c r="I1759" s="9" t="s">
        <v>5570</v>
      </c>
    </row>
    <row r="1760" spans="1:9" ht="45">
      <c r="A1760" s="6" t="s">
        <v>5571</v>
      </c>
      <c r="B1760" s="7" t="s">
        <v>364</v>
      </c>
      <c r="C1760" s="6" t="s">
        <v>5244</v>
      </c>
      <c r="D1760" s="8" t="s">
        <v>5572</v>
      </c>
      <c r="E1760" s="6" t="s">
        <v>535</v>
      </c>
      <c r="F1760" s="7" t="s">
        <v>367</v>
      </c>
      <c r="G1760" s="7" t="s">
        <v>217</v>
      </c>
      <c r="H1760" s="4"/>
      <c r="I1760" s="9" t="s">
        <v>5573</v>
      </c>
    </row>
    <row r="1761" spans="1:9" ht="45">
      <c r="A1761" s="6" t="s">
        <v>5574</v>
      </c>
      <c r="B1761" s="7" t="s">
        <v>364</v>
      </c>
      <c r="C1761" s="6" t="s">
        <v>5244</v>
      </c>
      <c r="D1761" s="8" t="s">
        <v>5575</v>
      </c>
      <c r="E1761" s="6" t="s">
        <v>221</v>
      </c>
      <c r="F1761" s="7" t="s">
        <v>367</v>
      </c>
      <c r="G1761" s="7" t="s">
        <v>374</v>
      </c>
      <c r="H1761" s="4"/>
      <c r="I1761" s="9" t="s">
        <v>5576</v>
      </c>
    </row>
    <row r="1762" spans="1:9" ht="45">
      <c r="A1762" s="6" t="s">
        <v>5577</v>
      </c>
      <c r="B1762" s="7" t="s">
        <v>364</v>
      </c>
      <c r="C1762" s="6" t="s">
        <v>5244</v>
      </c>
      <c r="D1762" s="8" t="s">
        <v>5578</v>
      </c>
      <c r="E1762" s="6" t="s">
        <v>3041</v>
      </c>
      <c r="F1762" s="7" t="s">
        <v>216</v>
      </c>
      <c r="G1762" s="7" t="s">
        <v>3042</v>
      </c>
      <c r="H1762" s="4"/>
      <c r="I1762" s="9" t="s">
        <v>5579</v>
      </c>
    </row>
    <row r="1763" spans="1:9" ht="45">
      <c r="A1763" s="6" t="s">
        <v>5580</v>
      </c>
      <c r="B1763" s="7" t="s">
        <v>364</v>
      </c>
      <c r="C1763" s="6" t="s">
        <v>5244</v>
      </c>
      <c r="D1763" s="8" t="s">
        <v>5581</v>
      </c>
      <c r="E1763" s="6" t="s">
        <v>221</v>
      </c>
      <c r="F1763" s="7" t="s">
        <v>216</v>
      </c>
      <c r="G1763" s="7" t="s">
        <v>379</v>
      </c>
      <c r="H1763" s="4"/>
      <c r="I1763" s="9" t="s">
        <v>5582</v>
      </c>
    </row>
    <row r="1764" spans="1:9" ht="60">
      <c r="A1764" s="6" t="s">
        <v>5583</v>
      </c>
      <c r="B1764" s="7" t="s">
        <v>364</v>
      </c>
      <c r="C1764" s="6" t="s">
        <v>5244</v>
      </c>
      <c r="D1764" s="8" t="s">
        <v>5584</v>
      </c>
      <c r="E1764" s="6" t="s">
        <v>535</v>
      </c>
      <c r="F1764" s="7" t="s">
        <v>498</v>
      </c>
      <c r="G1764" s="7" t="s">
        <v>379</v>
      </c>
      <c r="H1764" s="4"/>
      <c r="I1764" s="9" t="s">
        <v>5585</v>
      </c>
    </row>
    <row r="1765" spans="1:9" ht="60">
      <c r="A1765" s="6" t="s">
        <v>5586</v>
      </c>
      <c r="B1765" s="7" t="s">
        <v>364</v>
      </c>
      <c r="C1765" s="6" t="s">
        <v>5244</v>
      </c>
      <c r="D1765" s="8" t="s">
        <v>5587</v>
      </c>
      <c r="E1765" s="6" t="s">
        <v>215</v>
      </c>
      <c r="F1765" s="7" t="s">
        <v>498</v>
      </c>
      <c r="G1765" s="7" t="s">
        <v>374</v>
      </c>
      <c r="H1765" s="4"/>
      <c r="I1765" s="9" t="s">
        <v>5588</v>
      </c>
    </row>
    <row r="1766" spans="1:9" ht="45">
      <c r="A1766" s="6" t="s">
        <v>5589</v>
      </c>
      <c r="B1766" s="7" t="s">
        <v>364</v>
      </c>
      <c r="C1766" s="6" t="s">
        <v>5244</v>
      </c>
      <c r="D1766" s="8" t="s">
        <v>5590</v>
      </c>
      <c r="E1766" s="6" t="s">
        <v>3041</v>
      </c>
      <c r="F1766" s="7" t="s">
        <v>498</v>
      </c>
      <c r="G1766" s="7" t="s">
        <v>3042</v>
      </c>
      <c r="H1766" s="4"/>
      <c r="I1766" s="9" t="s">
        <v>5591</v>
      </c>
    </row>
    <row r="1767" spans="1:9" ht="45">
      <c r="A1767" s="6" t="s">
        <v>5592</v>
      </c>
      <c r="B1767" s="7" t="s">
        <v>364</v>
      </c>
      <c r="C1767" s="6" t="s">
        <v>5244</v>
      </c>
      <c r="D1767" s="8" t="s">
        <v>5593</v>
      </c>
      <c r="E1767" s="6" t="s">
        <v>221</v>
      </c>
      <c r="F1767" s="7" t="s">
        <v>498</v>
      </c>
      <c r="G1767" s="7" t="s">
        <v>217</v>
      </c>
      <c r="H1767" s="4"/>
      <c r="I1767" s="9" t="s">
        <v>5594</v>
      </c>
    </row>
    <row r="1768" spans="1:9" ht="45">
      <c r="A1768" s="6" t="s">
        <v>5595</v>
      </c>
      <c r="B1768" s="7" t="s">
        <v>364</v>
      </c>
      <c r="C1768" s="6" t="s">
        <v>5244</v>
      </c>
      <c r="D1768" s="8" t="s">
        <v>5596</v>
      </c>
      <c r="E1768" s="6" t="s">
        <v>229</v>
      </c>
      <c r="F1768" s="7" t="s">
        <v>498</v>
      </c>
      <c r="G1768" s="7" t="s">
        <v>217</v>
      </c>
      <c r="H1768" s="4"/>
      <c r="I1768" s="9" t="s">
        <v>5597</v>
      </c>
    </row>
    <row r="1769" spans="1:9" ht="45">
      <c r="A1769" s="6" t="s">
        <v>5598</v>
      </c>
      <c r="B1769" s="7" t="s">
        <v>364</v>
      </c>
      <c r="C1769" s="6" t="s">
        <v>5244</v>
      </c>
      <c r="D1769" s="8" t="s">
        <v>5599</v>
      </c>
      <c r="E1769" s="6" t="s">
        <v>535</v>
      </c>
      <c r="F1769" s="7" t="s">
        <v>498</v>
      </c>
      <c r="G1769" s="7" t="s">
        <v>217</v>
      </c>
      <c r="H1769" s="4"/>
      <c r="I1769" s="9" t="s">
        <v>5600</v>
      </c>
    </row>
    <row r="1770" spans="1:9" ht="60">
      <c r="A1770" s="6" t="s">
        <v>5601</v>
      </c>
      <c r="B1770" s="7" t="s">
        <v>364</v>
      </c>
      <c r="C1770" s="6" t="s">
        <v>5244</v>
      </c>
      <c r="D1770" s="8" t="s">
        <v>5602</v>
      </c>
      <c r="E1770" s="6" t="s">
        <v>221</v>
      </c>
      <c r="F1770" s="7" t="s">
        <v>498</v>
      </c>
      <c r="G1770" s="7" t="s">
        <v>379</v>
      </c>
      <c r="H1770" s="4"/>
      <c r="I1770" s="9" t="s">
        <v>5603</v>
      </c>
    </row>
    <row r="1771" spans="1:9" ht="45">
      <c r="A1771" s="6" t="s">
        <v>5604</v>
      </c>
      <c r="B1771" s="7" t="s">
        <v>364</v>
      </c>
      <c r="C1771" s="6" t="s">
        <v>5605</v>
      </c>
      <c r="D1771" s="8" t="s">
        <v>5606</v>
      </c>
      <c r="E1771" s="6" t="s">
        <v>221</v>
      </c>
      <c r="F1771" s="7" t="s">
        <v>498</v>
      </c>
      <c r="G1771" s="7" t="s">
        <v>217</v>
      </c>
      <c r="H1771" s="4"/>
      <c r="I1771" s="9" t="s">
        <v>5607</v>
      </c>
    </row>
    <row r="1772" spans="1:9" ht="45">
      <c r="A1772" s="6" t="s">
        <v>5608</v>
      </c>
      <c r="B1772" s="7" t="s">
        <v>364</v>
      </c>
      <c r="C1772" s="6" t="s">
        <v>5605</v>
      </c>
      <c r="D1772" s="8" t="s">
        <v>5609</v>
      </c>
      <c r="E1772" s="6" t="s">
        <v>221</v>
      </c>
      <c r="F1772" s="7" t="s">
        <v>498</v>
      </c>
      <c r="G1772" s="7" t="s">
        <v>217</v>
      </c>
      <c r="H1772" s="4"/>
      <c r="I1772" s="9" t="s">
        <v>5610</v>
      </c>
    </row>
    <row r="1773" spans="1:9" ht="60">
      <c r="A1773" s="6" t="s">
        <v>5611</v>
      </c>
      <c r="B1773" s="7" t="s">
        <v>364</v>
      </c>
      <c r="C1773" s="6" t="s">
        <v>5612</v>
      </c>
      <c r="D1773" s="8" t="s">
        <v>5613</v>
      </c>
      <c r="E1773" s="6" t="s">
        <v>373</v>
      </c>
      <c r="F1773" s="7" t="s">
        <v>498</v>
      </c>
      <c r="G1773" s="7" t="s">
        <v>217</v>
      </c>
      <c r="H1773" s="4"/>
      <c r="I1773" s="9" t="s">
        <v>5614</v>
      </c>
    </row>
    <row r="1774" spans="1:9" ht="45">
      <c r="A1774" s="6" t="s">
        <v>5615</v>
      </c>
      <c r="B1774" s="7" t="s">
        <v>364</v>
      </c>
      <c r="C1774" s="6" t="s">
        <v>5612</v>
      </c>
      <c r="D1774" s="8" t="s">
        <v>5616</v>
      </c>
      <c r="E1774" s="6" t="s">
        <v>535</v>
      </c>
      <c r="F1774" s="7" t="s">
        <v>367</v>
      </c>
      <c r="G1774" s="7" t="s">
        <v>217</v>
      </c>
      <c r="H1774" s="4"/>
      <c r="I1774" s="9" t="s">
        <v>5617</v>
      </c>
    </row>
    <row r="1775" spans="1:9" ht="45">
      <c r="A1775" s="6" t="s">
        <v>5618</v>
      </c>
      <c r="B1775" s="7" t="s">
        <v>364</v>
      </c>
      <c r="C1775" s="6" t="s">
        <v>5612</v>
      </c>
      <c r="D1775" s="8" t="s">
        <v>5619</v>
      </c>
      <c r="E1775" s="6" t="s">
        <v>535</v>
      </c>
      <c r="F1775" s="7" t="s">
        <v>216</v>
      </c>
      <c r="G1775" s="7" t="s">
        <v>217</v>
      </c>
      <c r="H1775" s="4"/>
      <c r="I1775" s="9" t="s">
        <v>5620</v>
      </c>
    </row>
    <row r="1776" spans="1:9" ht="45">
      <c r="A1776" s="6" t="s">
        <v>5621</v>
      </c>
      <c r="B1776" s="7" t="s">
        <v>364</v>
      </c>
      <c r="C1776" s="6" t="s">
        <v>5612</v>
      </c>
      <c r="D1776" s="8" t="s">
        <v>5622</v>
      </c>
      <c r="E1776" s="6" t="s">
        <v>535</v>
      </c>
      <c r="F1776" s="7" t="s">
        <v>367</v>
      </c>
      <c r="G1776" s="7" t="s">
        <v>217</v>
      </c>
      <c r="H1776" s="4"/>
      <c r="I1776" s="9" t="s">
        <v>5623</v>
      </c>
    </row>
    <row r="1777" spans="1:9" ht="45">
      <c r="A1777" s="6" t="s">
        <v>5624</v>
      </c>
      <c r="B1777" s="7" t="s">
        <v>364</v>
      </c>
      <c r="C1777" s="6" t="s">
        <v>5612</v>
      </c>
      <c r="D1777" s="8" t="s">
        <v>5625</v>
      </c>
      <c r="E1777" s="6" t="s">
        <v>373</v>
      </c>
      <c r="F1777" s="7" t="s">
        <v>367</v>
      </c>
      <c r="G1777" s="7" t="s">
        <v>217</v>
      </c>
      <c r="H1777" s="4"/>
      <c r="I1777" s="9" t="s">
        <v>5626</v>
      </c>
    </row>
    <row r="1778" spans="1:9" ht="45">
      <c r="A1778" s="6" t="s">
        <v>5627</v>
      </c>
      <c r="B1778" s="7" t="s">
        <v>364</v>
      </c>
      <c r="C1778" s="6" t="s">
        <v>5612</v>
      </c>
      <c r="D1778" s="8" t="s">
        <v>5628</v>
      </c>
      <c r="E1778" s="6"/>
      <c r="F1778" s="7" t="s">
        <v>367</v>
      </c>
      <c r="G1778" s="7" t="s">
        <v>368</v>
      </c>
      <c r="H1778" s="4"/>
      <c r="I1778" s="9" t="s">
        <v>5629</v>
      </c>
    </row>
    <row r="1779" spans="1:9" ht="45">
      <c r="A1779" s="6" t="s">
        <v>5630</v>
      </c>
      <c r="B1779" s="7" t="s">
        <v>364</v>
      </c>
      <c r="C1779" s="6" t="s">
        <v>5612</v>
      </c>
      <c r="D1779" s="8" t="s">
        <v>5631</v>
      </c>
      <c r="E1779" s="6" t="s">
        <v>221</v>
      </c>
      <c r="F1779" s="7" t="s">
        <v>216</v>
      </c>
      <c r="G1779" s="7" t="s">
        <v>217</v>
      </c>
      <c r="H1779" s="4"/>
      <c r="I1779" s="9" t="s">
        <v>5632</v>
      </c>
    </row>
    <row r="1780" spans="1:9" ht="45">
      <c r="A1780" s="6" t="s">
        <v>5633</v>
      </c>
      <c r="B1780" s="7" t="s">
        <v>364</v>
      </c>
      <c r="C1780" s="6" t="s">
        <v>5634</v>
      </c>
      <c r="D1780" s="8" t="s">
        <v>5635</v>
      </c>
      <c r="E1780" s="6" t="s">
        <v>221</v>
      </c>
      <c r="F1780" s="7" t="s">
        <v>367</v>
      </c>
      <c r="G1780" s="7" t="s">
        <v>217</v>
      </c>
      <c r="H1780" s="4"/>
      <c r="I1780" s="9" t="s">
        <v>5636</v>
      </c>
    </row>
    <row r="1781" spans="1:9" ht="45">
      <c r="A1781" s="6" t="s">
        <v>5637</v>
      </c>
      <c r="B1781" s="7" t="s">
        <v>364</v>
      </c>
      <c r="C1781" s="6" t="s">
        <v>5634</v>
      </c>
      <c r="D1781" s="8" t="s">
        <v>5638</v>
      </c>
      <c r="E1781" s="6" t="s">
        <v>1022</v>
      </c>
      <c r="F1781" s="7" t="s">
        <v>367</v>
      </c>
      <c r="G1781" s="7" t="s">
        <v>217</v>
      </c>
      <c r="H1781" s="4"/>
      <c r="I1781" s="9" t="s">
        <v>5639</v>
      </c>
    </row>
    <row r="1782" spans="1:9" ht="45">
      <c r="A1782" s="6" t="s">
        <v>5640</v>
      </c>
      <c r="B1782" s="7" t="s">
        <v>364</v>
      </c>
      <c r="C1782" s="6" t="s">
        <v>5634</v>
      </c>
      <c r="D1782" s="8" t="s">
        <v>5641</v>
      </c>
      <c r="E1782" s="6" t="s">
        <v>215</v>
      </c>
      <c r="F1782" s="7" t="s">
        <v>367</v>
      </c>
      <c r="G1782" s="7" t="s">
        <v>217</v>
      </c>
      <c r="H1782" s="4"/>
      <c r="I1782" s="9" t="s">
        <v>5642</v>
      </c>
    </row>
    <row r="1783" spans="1:9" ht="45">
      <c r="A1783" s="6" t="s">
        <v>5643</v>
      </c>
      <c r="B1783" s="7" t="s">
        <v>364</v>
      </c>
      <c r="C1783" s="6" t="s">
        <v>5634</v>
      </c>
      <c r="D1783" s="8" t="s">
        <v>5644</v>
      </c>
      <c r="E1783" s="6" t="s">
        <v>2085</v>
      </c>
      <c r="F1783" s="7" t="s">
        <v>367</v>
      </c>
      <c r="G1783" s="7" t="s">
        <v>217</v>
      </c>
      <c r="H1783" s="4"/>
      <c r="I1783" s="9" t="s">
        <v>5645</v>
      </c>
    </row>
    <row r="1784" spans="1:9" ht="45">
      <c r="A1784" s="6" t="s">
        <v>5646</v>
      </c>
      <c r="B1784" s="7" t="s">
        <v>364</v>
      </c>
      <c r="C1784" s="6" t="s">
        <v>5634</v>
      </c>
      <c r="D1784" s="8" t="s">
        <v>5647</v>
      </c>
      <c r="E1784" s="6" t="s">
        <v>373</v>
      </c>
      <c r="F1784" s="7" t="s">
        <v>367</v>
      </c>
      <c r="G1784" s="7" t="s">
        <v>217</v>
      </c>
      <c r="H1784" s="4"/>
      <c r="I1784" s="9" t="s">
        <v>5648</v>
      </c>
    </row>
    <row r="1785" spans="1:9" ht="60">
      <c r="A1785" s="6" t="s">
        <v>5649</v>
      </c>
      <c r="B1785" s="7" t="s">
        <v>364</v>
      </c>
      <c r="C1785" s="6" t="s">
        <v>5634</v>
      </c>
      <c r="D1785" s="8" t="s">
        <v>5650</v>
      </c>
      <c r="E1785" s="6" t="s">
        <v>1022</v>
      </c>
      <c r="F1785" s="7" t="s">
        <v>498</v>
      </c>
      <c r="G1785" s="7" t="s">
        <v>217</v>
      </c>
      <c r="H1785" s="4"/>
      <c r="I1785" s="9" t="s">
        <v>5651</v>
      </c>
    </row>
    <row r="1786" spans="1:9" ht="60">
      <c r="A1786" s="6" t="s">
        <v>5652</v>
      </c>
      <c r="B1786" s="7" t="s">
        <v>364</v>
      </c>
      <c r="C1786" s="6" t="s">
        <v>5634</v>
      </c>
      <c r="D1786" s="8" t="s">
        <v>5653</v>
      </c>
      <c r="E1786" s="6" t="s">
        <v>215</v>
      </c>
      <c r="F1786" s="7" t="s">
        <v>498</v>
      </c>
      <c r="G1786" s="7" t="s">
        <v>217</v>
      </c>
      <c r="H1786" s="4"/>
      <c r="I1786" s="9" t="s">
        <v>5654</v>
      </c>
    </row>
    <row r="1787" spans="1:9" ht="60">
      <c r="A1787" s="6" t="s">
        <v>5655</v>
      </c>
      <c r="B1787" s="7" t="s">
        <v>364</v>
      </c>
      <c r="C1787" s="6" t="s">
        <v>5634</v>
      </c>
      <c r="D1787" s="8" t="s">
        <v>5656</v>
      </c>
      <c r="E1787" s="6" t="s">
        <v>373</v>
      </c>
      <c r="F1787" s="7" t="s">
        <v>498</v>
      </c>
      <c r="G1787" s="7" t="s">
        <v>217</v>
      </c>
      <c r="H1787" s="4"/>
      <c r="I1787" s="9" t="s">
        <v>5657</v>
      </c>
    </row>
    <row r="1788" spans="1:9" ht="45">
      <c r="A1788" s="6" t="s">
        <v>5658</v>
      </c>
      <c r="B1788" s="7" t="s">
        <v>364</v>
      </c>
      <c r="C1788" s="6" t="s">
        <v>5634</v>
      </c>
      <c r="D1788" s="8" t="s">
        <v>5659</v>
      </c>
      <c r="E1788" s="6" t="s">
        <v>221</v>
      </c>
      <c r="F1788" s="7" t="s">
        <v>498</v>
      </c>
      <c r="G1788" s="7" t="s">
        <v>217</v>
      </c>
      <c r="H1788" s="4"/>
      <c r="I1788" s="9" t="s">
        <v>5660</v>
      </c>
    </row>
    <row r="1789" spans="1:9" ht="45">
      <c r="A1789" s="6" t="s">
        <v>5661</v>
      </c>
      <c r="B1789" s="7" t="s">
        <v>364</v>
      </c>
      <c r="C1789" s="6" t="s">
        <v>5634</v>
      </c>
      <c r="D1789" s="8" t="s">
        <v>5662</v>
      </c>
      <c r="E1789" s="6" t="s">
        <v>215</v>
      </c>
      <c r="F1789" s="7" t="s">
        <v>498</v>
      </c>
      <c r="G1789" s="7" t="s">
        <v>217</v>
      </c>
      <c r="H1789" s="4"/>
      <c r="I1789" s="9" t="s">
        <v>5663</v>
      </c>
    </row>
    <row r="1790" spans="1:9" ht="45">
      <c r="A1790" s="6" t="s">
        <v>5664</v>
      </c>
      <c r="B1790" s="7" t="s">
        <v>364</v>
      </c>
      <c r="C1790" s="6" t="s">
        <v>5634</v>
      </c>
      <c r="D1790" s="8" t="s">
        <v>5665</v>
      </c>
      <c r="E1790" s="6" t="s">
        <v>229</v>
      </c>
      <c r="F1790" s="7" t="s">
        <v>498</v>
      </c>
      <c r="G1790" s="7" t="s">
        <v>217</v>
      </c>
      <c r="H1790" s="4"/>
      <c r="I1790" s="9" t="s">
        <v>5666</v>
      </c>
    </row>
    <row r="1791" spans="1:9" ht="45">
      <c r="A1791" s="6" t="s">
        <v>5667</v>
      </c>
      <c r="B1791" s="7" t="s">
        <v>364</v>
      </c>
      <c r="C1791" s="6" t="s">
        <v>5634</v>
      </c>
      <c r="D1791" s="8" t="s">
        <v>5668</v>
      </c>
      <c r="E1791" s="6" t="s">
        <v>535</v>
      </c>
      <c r="F1791" s="7" t="s">
        <v>498</v>
      </c>
      <c r="G1791" s="7" t="s">
        <v>217</v>
      </c>
      <c r="H1791" s="4"/>
      <c r="I1791" s="9" t="s">
        <v>5669</v>
      </c>
    </row>
    <row r="1792" spans="1:9" ht="60">
      <c r="A1792" s="6" t="s">
        <v>5670</v>
      </c>
      <c r="B1792" s="7" t="s">
        <v>364</v>
      </c>
      <c r="C1792" s="6" t="s">
        <v>5634</v>
      </c>
      <c r="D1792" s="8" t="s">
        <v>5671</v>
      </c>
      <c r="E1792" s="6" t="s">
        <v>1022</v>
      </c>
      <c r="F1792" s="7" t="s">
        <v>498</v>
      </c>
      <c r="G1792" s="7" t="s">
        <v>217</v>
      </c>
      <c r="H1792" s="4"/>
      <c r="I1792" s="9" t="s">
        <v>5672</v>
      </c>
    </row>
    <row r="1793" spans="1:9" ht="60">
      <c r="A1793" s="6" t="s">
        <v>5673</v>
      </c>
      <c r="B1793" s="7" t="s">
        <v>364</v>
      </c>
      <c r="C1793" s="6" t="s">
        <v>5634</v>
      </c>
      <c r="D1793" s="8" t="s">
        <v>5674</v>
      </c>
      <c r="E1793" s="6" t="s">
        <v>215</v>
      </c>
      <c r="F1793" s="7" t="s">
        <v>498</v>
      </c>
      <c r="G1793" s="7" t="s">
        <v>217</v>
      </c>
      <c r="H1793" s="4"/>
      <c r="I1793" s="9" t="s">
        <v>5675</v>
      </c>
    </row>
    <row r="1794" spans="1:9" ht="60">
      <c r="A1794" s="6" t="s">
        <v>5676</v>
      </c>
      <c r="B1794" s="7" t="s">
        <v>364</v>
      </c>
      <c r="C1794" s="6" t="s">
        <v>5634</v>
      </c>
      <c r="D1794" s="8" t="s">
        <v>5677</v>
      </c>
      <c r="E1794" s="6" t="s">
        <v>373</v>
      </c>
      <c r="F1794" s="7" t="s">
        <v>498</v>
      </c>
      <c r="G1794" s="7" t="s">
        <v>217</v>
      </c>
      <c r="H1794" s="4"/>
      <c r="I1794" s="9" t="s">
        <v>5678</v>
      </c>
    </row>
    <row r="1795" spans="1:9" ht="60">
      <c r="A1795" s="6" t="s">
        <v>5679</v>
      </c>
      <c r="B1795" s="7" t="s">
        <v>364</v>
      </c>
      <c r="C1795" s="6" t="s">
        <v>5634</v>
      </c>
      <c r="D1795" s="8" t="s">
        <v>5680</v>
      </c>
      <c r="E1795" s="6" t="s">
        <v>1022</v>
      </c>
      <c r="F1795" s="7" t="s">
        <v>498</v>
      </c>
      <c r="G1795" s="7" t="s">
        <v>217</v>
      </c>
      <c r="H1795" s="4"/>
      <c r="I1795" s="9" t="s">
        <v>5681</v>
      </c>
    </row>
    <row r="1796" spans="1:9" ht="60">
      <c r="A1796" s="6" t="s">
        <v>5682</v>
      </c>
      <c r="B1796" s="7" t="s">
        <v>364</v>
      </c>
      <c r="C1796" s="6" t="s">
        <v>5634</v>
      </c>
      <c r="D1796" s="8" t="s">
        <v>5683</v>
      </c>
      <c r="E1796" s="6" t="s">
        <v>215</v>
      </c>
      <c r="F1796" s="7" t="s">
        <v>498</v>
      </c>
      <c r="G1796" s="7" t="s">
        <v>217</v>
      </c>
      <c r="H1796" s="4"/>
      <c r="I1796" s="9" t="s">
        <v>5684</v>
      </c>
    </row>
    <row r="1797" spans="1:9" ht="60">
      <c r="A1797" s="6" t="s">
        <v>5685</v>
      </c>
      <c r="B1797" s="7" t="s">
        <v>364</v>
      </c>
      <c r="C1797" s="6" t="s">
        <v>5634</v>
      </c>
      <c r="D1797" s="8" t="s">
        <v>5686</v>
      </c>
      <c r="E1797" s="6" t="s">
        <v>2085</v>
      </c>
      <c r="F1797" s="7" t="s">
        <v>498</v>
      </c>
      <c r="G1797" s="7" t="s">
        <v>217</v>
      </c>
      <c r="H1797" s="4"/>
      <c r="I1797" s="9" t="s">
        <v>5687</v>
      </c>
    </row>
    <row r="1798" spans="1:9" ht="60">
      <c r="A1798" s="6" t="s">
        <v>5688</v>
      </c>
      <c r="B1798" s="7" t="s">
        <v>364</v>
      </c>
      <c r="C1798" s="6" t="s">
        <v>5634</v>
      </c>
      <c r="D1798" s="8" t="s">
        <v>5689</v>
      </c>
      <c r="E1798" s="6" t="s">
        <v>373</v>
      </c>
      <c r="F1798" s="7" t="s">
        <v>498</v>
      </c>
      <c r="G1798" s="7" t="s">
        <v>217</v>
      </c>
      <c r="H1798" s="4"/>
      <c r="I1798" s="9" t="s">
        <v>5690</v>
      </c>
    </row>
    <row r="1799" spans="1:9" ht="45">
      <c r="A1799" s="6" t="s">
        <v>5691</v>
      </c>
      <c r="B1799" s="7" t="s">
        <v>364</v>
      </c>
      <c r="C1799" s="6" t="s">
        <v>5634</v>
      </c>
      <c r="D1799" s="8" t="s">
        <v>5692</v>
      </c>
      <c r="E1799" s="6" t="s">
        <v>221</v>
      </c>
      <c r="F1799" s="7" t="s">
        <v>367</v>
      </c>
      <c r="G1799" s="7" t="s">
        <v>217</v>
      </c>
      <c r="H1799" s="4"/>
      <c r="I1799" s="9" t="s">
        <v>5693</v>
      </c>
    </row>
    <row r="1800" spans="1:9" ht="45">
      <c r="A1800" s="6" t="s">
        <v>5694</v>
      </c>
      <c r="B1800" s="7" t="s">
        <v>364</v>
      </c>
      <c r="C1800" s="6" t="s">
        <v>5634</v>
      </c>
      <c r="D1800" s="8" t="s">
        <v>5695</v>
      </c>
      <c r="E1800" s="6" t="s">
        <v>229</v>
      </c>
      <c r="F1800" s="7" t="s">
        <v>367</v>
      </c>
      <c r="G1800" s="7" t="s">
        <v>217</v>
      </c>
      <c r="H1800" s="4"/>
      <c r="I1800" s="9" t="s">
        <v>5696</v>
      </c>
    </row>
    <row r="1801" spans="1:9" ht="45">
      <c r="A1801" s="6" t="s">
        <v>5697</v>
      </c>
      <c r="B1801" s="7" t="s">
        <v>364</v>
      </c>
      <c r="C1801" s="6" t="s">
        <v>5634</v>
      </c>
      <c r="D1801" s="8" t="s">
        <v>5698</v>
      </c>
      <c r="E1801" s="6" t="s">
        <v>535</v>
      </c>
      <c r="F1801" s="7" t="s">
        <v>367</v>
      </c>
      <c r="G1801" s="7" t="s">
        <v>217</v>
      </c>
      <c r="H1801" s="4"/>
      <c r="I1801" s="9" t="s">
        <v>5699</v>
      </c>
    </row>
    <row r="1802" spans="1:9" ht="60">
      <c r="A1802" s="6" t="s">
        <v>5700</v>
      </c>
      <c r="B1802" s="7" t="s">
        <v>364</v>
      </c>
      <c r="C1802" s="6" t="s">
        <v>5634</v>
      </c>
      <c r="D1802" s="8" t="s">
        <v>5701</v>
      </c>
      <c r="E1802" s="6"/>
      <c r="F1802" s="7" t="s">
        <v>498</v>
      </c>
      <c r="G1802" s="7" t="s">
        <v>368</v>
      </c>
      <c r="H1802" s="4"/>
      <c r="I1802" s="9" t="s">
        <v>5702</v>
      </c>
    </row>
    <row r="1803" spans="1:9" ht="60">
      <c r="A1803" s="6" t="s">
        <v>5703</v>
      </c>
      <c r="B1803" s="7" t="s">
        <v>364</v>
      </c>
      <c r="C1803" s="6" t="s">
        <v>5634</v>
      </c>
      <c r="D1803" s="8" t="s">
        <v>5704</v>
      </c>
      <c r="E1803" s="6" t="s">
        <v>221</v>
      </c>
      <c r="F1803" s="7" t="s">
        <v>367</v>
      </c>
      <c r="G1803" s="7" t="s">
        <v>217</v>
      </c>
      <c r="H1803" s="4"/>
      <c r="I1803" s="9" t="s">
        <v>5705</v>
      </c>
    </row>
    <row r="1804" spans="1:9" ht="60">
      <c r="A1804" s="6" t="s">
        <v>5706</v>
      </c>
      <c r="B1804" s="7" t="s">
        <v>364</v>
      </c>
      <c r="C1804" s="6" t="s">
        <v>5634</v>
      </c>
      <c r="D1804" s="8" t="s">
        <v>5707</v>
      </c>
      <c r="E1804" s="6" t="s">
        <v>229</v>
      </c>
      <c r="F1804" s="7" t="s">
        <v>367</v>
      </c>
      <c r="G1804" s="7" t="s">
        <v>217</v>
      </c>
      <c r="H1804" s="4"/>
      <c r="I1804" s="9" t="s">
        <v>5708</v>
      </c>
    </row>
    <row r="1805" spans="1:9" ht="60">
      <c r="A1805" s="6" t="s">
        <v>5709</v>
      </c>
      <c r="B1805" s="7" t="s">
        <v>364</v>
      </c>
      <c r="C1805" s="6" t="s">
        <v>5634</v>
      </c>
      <c r="D1805" s="8" t="s">
        <v>5710</v>
      </c>
      <c r="E1805" s="6" t="s">
        <v>535</v>
      </c>
      <c r="F1805" s="7" t="s">
        <v>367</v>
      </c>
      <c r="G1805" s="7" t="s">
        <v>217</v>
      </c>
      <c r="H1805" s="4"/>
      <c r="I1805" s="9" t="s">
        <v>5711</v>
      </c>
    </row>
    <row r="1806" spans="1:9" ht="60">
      <c r="A1806" s="6" t="s">
        <v>5712</v>
      </c>
      <c r="B1806" s="7" t="s">
        <v>364</v>
      </c>
      <c r="C1806" s="6" t="s">
        <v>5634</v>
      </c>
      <c r="D1806" s="8" t="s">
        <v>5713</v>
      </c>
      <c r="E1806" s="6" t="s">
        <v>3413</v>
      </c>
      <c r="F1806" s="7" t="s">
        <v>498</v>
      </c>
      <c r="G1806" s="7" t="s">
        <v>217</v>
      </c>
      <c r="H1806" s="4"/>
      <c r="I1806" s="9" t="s">
        <v>5714</v>
      </c>
    </row>
    <row r="1807" spans="1:9" ht="60">
      <c r="A1807" s="6" t="s">
        <v>5715</v>
      </c>
      <c r="B1807" s="7" t="s">
        <v>364</v>
      </c>
      <c r="C1807" s="6" t="s">
        <v>5634</v>
      </c>
      <c r="D1807" s="8" t="s">
        <v>5716</v>
      </c>
      <c r="E1807" s="6" t="s">
        <v>229</v>
      </c>
      <c r="F1807" s="7" t="s">
        <v>498</v>
      </c>
      <c r="G1807" s="7" t="s">
        <v>217</v>
      </c>
      <c r="H1807" s="4"/>
      <c r="I1807" s="9" t="s">
        <v>5717</v>
      </c>
    </row>
    <row r="1808" spans="1:9" ht="60">
      <c r="A1808" s="6" t="s">
        <v>5718</v>
      </c>
      <c r="B1808" s="7" t="s">
        <v>364</v>
      </c>
      <c r="C1808" s="6" t="s">
        <v>5634</v>
      </c>
      <c r="D1808" s="8" t="s">
        <v>5719</v>
      </c>
      <c r="E1808" s="6" t="s">
        <v>756</v>
      </c>
      <c r="F1808" s="7" t="s">
        <v>498</v>
      </c>
      <c r="G1808" s="7" t="s">
        <v>217</v>
      </c>
      <c r="H1808" s="4"/>
      <c r="I1808" s="9" t="s">
        <v>5720</v>
      </c>
    </row>
    <row r="1809" spans="1:9" ht="60">
      <c r="A1809" s="6" t="s">
        <v>5721</v>
      </c>
      <c r="B1809" s="7" t="s">
        <v>364</v>
      </c>
      <c r="C1809" s="6" t="s">
        <v>5634</v>
      </c>
      <c r="D1809" s="8" t="s">
        <v>5722</v>
      </c>
      <c r="E1809" s="6" t="s">
        <v>3413</v>
      </c>
      <c r="F1809" s="7" t="s">
        <v>498</v>
      </c>
      <c r="G1809" s="7" t="s">
        <v>217</v>
      </c>
      <c r="H1809" s="4"/>
      <c r="I1809" s="9" t="s">
        <v>5723</v>
      </c>
    </row>
    <row r="1810" spans="1:9" ht="60">
      <c r="A1810" s="6" t="s">
        <v>5724</v>
      </c>
      <c r="B1810" s="7" t="s">
        <v>364</v>
      </c>
      <c r="C1810" s="6" t="s">
        <v>5634</v>
      </c>
      <c r="D1810" s="8" t="s">
        <v>5725</v>
      </c>
      <c r="E1810" s="6" t="s">
        <v>229</v>
      </c>
      <c r="F1810" s="7" t="s">
        <v>498</v>
      </c>
      <c r="G1810" s="7" t="s">
        <v>217</v>
      </c>
      <c r="H1810" s="4"/>
      <c r="I1810" s="9" t="s">
        <v>5726</v>
      </c>
    </row>
    <row r="1811" spans="1:9" ht="60">
      <c r="A1811" s="6" t="s">
        <v>5727</v>
      </c>
      <c r="B1811" s="7" t="s">
        <v>364</v>
      </c>
      <c r="C1811" s="6" t="s">
        <v>5634</v>
      </c>
      <c r="D1811" s="8" t="s">
        <v>5728</v>
      </c>
      <c r="E1811" s="6" t="s">
        <v>756</v>
      </c>
      <c r="F1811" s="7" t="s">
        <v>498</v>
      </c>
      <c r="G1811" s="7" t="s">
        <v>217</v>
      </c>
      <c r="H1811" s="4"/>
      <c r="I1811" s="9" t="s">
        <v>5729</v>
      </c>
    </row>
    <row r="1812" spans="1:9" ht="60">
      <c r="A1812" s="6" t="s">
        <v>5730</v>
      </c>
      <c r="B1812" s="7" t="s">
        <v>364</v>
      </c>
      <c r="C1812" s="6" t="s">
        <v>5634</v>
      </c>
      <c r="D1812" s="8" t="s">
        <v>5731</v>
      </c>
      <c r="E1812" s="6" t="s">
        <v>1022</v>
      </c>
      <c r="F1812" s="7" t="s">
        <v>498</v>
      </c>
      <c r="G1812" s="7" t="s">
        <v>217</v>
      </c>
      <c r="H1812" s="4"/>
      <c r="I1812" s="9" t="s">
        <v>5732</v>
      </c>
    </row>
    <row r="1813" spans="1:9" ht="60">
      <c r="A1813" s="6" t="s">
        <v>5733</v>
      </c>
      <c r="B1813" s="7" t="s">
        <v>364</v>
      </c>
      <c r="C1813" s="6" t="s">
        <v>5634</v>
      </c>
      <c r="D1813" s="8" t="s">
        <v>5734</v>
      </c>
      <c r="E1813" s="6" t="s">
        <v>215</v>
      </c>
      <c r="F1813" s="7" t="s">
        <v>498</v>
      </c>
      <c r="G1813" s="7" t="s">
        <v>217</v>
      </c>
      <c r="H1813" s="4"/>
      <c r="I1813" s="9" t="s">
        <v>5735</v>
      </c>
    </row>
    <row r="1814" spans="1:9" ht="60">
      <c r="A1814" s="6" t="s">
        <v>5736</v>
      </c>
      <c r="B1814" s="7" t="s">
        <v>364</v>
      </c>
      <c r="C1814" s="6" t="s">
        <v>5634</v>
      </c>
      <c r="D1814" s="8" t="s">
        <v>5737</v>
      </c>
      <c r="E1814" s="6" t="s">
        <v>229</v>
      </c>
      <c r="F1814" s="7" t="s">
        <v>498</v>
      </c>
      <c r="G1814" s="7" t="s">
        <v>217</v>
      </c>
      <c r="H1814" s="4"/>
      <c r="I1814" s="9" t="s">
        <v>5738</v>
      </c>
    </row>
    <row r="1815" spans="1:9" ht="60">
      <c r="A1815" s="6" t="s">
        <v>5739</v>
      </c>
      <c r="B1815" s="7" t="s">
        <v>364</v>
      </c>
      <c r="C1815" s="6" t="s">
        <v>5634</v>
      </c>
      <c r="D1815" s="8" t="s">
        <v>5740</v>
      </c>
      <c r="E1815" s="6" t="s">
        <v>535</v>
      </c>
      <c r="F1815" s="7" t="s">
        <v>498</v>
      </c>
      <c r="G1815" s="7" t="s">
        <v>217</v>
      </c>
      <c r="H1815" s="4"/>
      <c r="I1815" s="9" t="s">
        <v>5741</v>
      </c>
    </row>
    <row r="1816" spans="1:9" ht="60">
      <c r="A1816" s="6" t="s">
        <v>5742</v>
      </c>
      <c r="B1816" s="7" t="s">
        <v>364</v>
      </c>
      <c r="C1816" s="6" t="s">
        <v>5634</v>
      </c>
      <c r="D1816" s="8" t="s">
        <v>5743</v>
      </c>
      <c r="E1816" s="6" t="s">
        <v>373</v>
      </c>
      <c r="F1816" s="7" t="s">
        <v>498</v>
      </c>
      <c r="G1816" s="7" t="s">
        <v>217</v>
      </c>
      <c r="H1816" s="4"/>
      <c r="I1816" s="9" t="s">
        <v>5744</v>
      </c>
    </row>
    <row r="1817" spans="1:9" ht="60">
      <c r="A1817" s="6" t="s">
        <v>5745</v>
      </c>
      <c r="B1817" s="7" t="s">
        <v>364</v>
      </c>
      <c r="C1817" s="6" t="s">
        <v>5634</v>
      </c>
      <c r="D1817" s="8" t="s">
        <v>5746</v>
      </c>
      <c r="E1817" s="6" t="s">
        <v>3413</v>
      </c>
      <c r="F1817" s="7" t="s">
        <v>498</v>
      </c>
      <c r="G1817" s="7" t="s">
        <v>217</v>
      </c>
      <c r="H1817" s="4"/>
      <c r="I1817" s="9" t="s">
        <v>5747</v>
      </c>
    </row>
    <row r="1818" spans="1:9" ht="60">
      <c r="A1818" s="6" t="s">
        <v>5748</v>
      </c>
      <c r="B1818" s="7" t="s">
        <v>364</v>
      </c>
      <c r="C1818" s="6" t="s">
        <v>5634</v>
      </c>
      <c r="D1818" s="8" t="s">
        <v>5749</v>
      </c>
      <c r="E1818" s="6" t="s">
        <v>229</v>
      </c>
      <c r="F1818" s="7" t="s">
        <v>498</v>
      </c>
      <c r="G1818" s="7" t="s">
        <v>217</v>
      </c>
      <c r="H1818" s="4"/>
      <c r="I1818" s="9" t="s">
        <v>5750</v>
      </c>
    </row>
    <row r="1819" spans="1:9" ht="60">
      <c r="A1819" s="6" t="s">
        <v>5751</v>
      </c>
      <c r="B1819" s="7" t="s">
        <v>364</v>
      </c>
      <c r="C1819" s="6" t="s">
        <v>5634</v>
      </c>
      <c r="D1819" s="8" t="s">
        <v>5752</v>
      </c>
      <c r="E1819" s="6" t="s">
        <v>756</v>
      </c>
      <c r="F1819" s="7" t="s">
        <v>498</v>
      </c>
      <c r="G1819" s="7" t="s">
        <v>217</v>
      </c>
      <c r="H1819" s="4"/>
      <c r="I1819" s="9" t="s">
        <v>5753</v>
      </c>
    </row>
    <row r="1820" spans="1:9" ht="60">
      <c r="A1820" s="6" t="s">
        <v>5754</v>
      </c>
      <c r="B1820" s="7" t="s">
        <v>364</v>
      </c>
      <c r="C1820" s="6" t="s">
        <v>5634</v>
      </c>
      <c r="D1820" s="8" t="s">
        <v>5755</v>
      </c>
      <c r="E1820" s="6" t="s">
        <v>221</v>
      </c>
      <c r="F1820" s="7" t="s">
        <v>367</v>
      </c>
      <c r="G1820" s="7" t="s">
        <v>217</v>
      </c>
      <c r="H1820" s="4"/>
      <c r="I1820" s="9" t="s">
        <v>5756</v>
      </c>
    </row>
    <row r="1821" spans="1:9" ht="60">
      <c r="A1821" s="6" t="s">
        <v>5757</v>
      </c>
      <c r="B1821" s="7" t="s">
        <v>364</v>
      </c>
      <c r="C1821" s="6" t="s">
        <v>5634</v>
      </c>
      <c r="D1821" s="8" t="s">
        <v>5758</v>
      </c>
      <c r="E1821" s="6" t="s">
        <v>229</v>
      </c>
      <c r="F1821" s="7" t="s">
        <v>367</v>
      </c>
      <c r="G1821" s="7" t="s">
        <v>217</v>
      </c>
      <c r="H1821" s="4"/>
      <c r="I1821" s="9" t="s">
        <v>5759</v>
      </c>
    </row>
    <row r="1822" spans="1:9" ht="60">
      <c r="A1822" s="6" t="s">
        <v>5760</v>
      </c>
      <c r="B1822" s="7" t="s">
        <v>364</v>
      </c>
      <c r="C1822" s="6" t="s">
        <v>5634</v>
      </c>
      <c r="D1822" s="8" t="s">
        <v>5761</v>
      </c>
      <c r="E1822" s="6" t="s">
        <v>535</v>
      </c>
      <c r="F1822" s="7" t="s">
        <v>367</v>
      </c>
      <c r="G1822" s="7" t="s">
        <v>217</v>
      </c>
      <c r="H1822" s="4"/>
      <c r="I1822" s="9" t="s">
        <v>5762</v>
      </c>
    </row>
    <row r="1823" spans="1:9" ht="45">
      <c r="A1823" s="6" t="s">
        <v>5763</v>
      </c>
      <c r="B1823" s="7" t="s">
        <v>364</v>
      </c>
      <c r="C1823" s="6" t="s">
        <v>5634</v>
      </c>
      <c r="D1823" s="8" t="s">
        <v>5764</v>
      </c>
      <c r="E1823" s="6" t="s">
        <v>221</v>
      </c>
      <c r="F1823" s="7" t="s">
        <v>498</v>
      </c>
      <c r="G1823" s="7" t="s">
        <v>217</v>
      </c>
      <c r="H1823" s="4"/>
      <c r="I1823" s="9" t="s">
        <v>5765</v>
      </c>
    </row>
    <row r="1824" spans="1:9" ht="45">
      <c r="A1824" s="6" t="s">
        <v>5766</v>
      </c>
      <c r="B1824" s="7" t="s">
        <v>364</v>
      </c>
      <c r="C1824" s="6" t="s">
        <v>5634</v>
      </c>
      <c r="D1824" s="8" t="s">
        <v>5767</v>
      </c>
      <c r="E1824" s="6" t="s">
        <v>221</v>
      </c>
      <c r="F1824" s="7" t="s">
        <v>498</v>
      </c>
      <c r="G1824" s="7" t="s">
        <v>217</v>
      </c>
      <c r="H1824" s="4"/>
      <c r="I1824" s="9" t="s">
        <v>5768</v>
      </c>
    </row>
    <row r="1825" spans="1:9" ht="45">
      <c r="A1825" s="6" t="s">
        <v>5769</v>
      </c>
      <c r="B1825" s="7" t="s">
        <v>364</v>
      </c>
      <c r="C1825" s="6" t="s">
        <v>5634</v>
      </c>
      <c r="D1825" s="8" t="s">
        <v>5770</v>
      </c>
      <c r="E1825" s="6" t="s">
        <v>221</v>
      </c>
      <c r="F1825" s="7" t="s">
        <v>498</v>
      </c>
      <c r="G1825" s="7" t="s">
        <v>217</v>
      </c>
      <c r="H1825" s="4"/>
      <c r="I1825" s="9" t="s">
        <v>5771</v>
      </c>
    </row>
    <row r="1826" spans="1:9" ht="45">
      <c r="A1826" s="6" t="s">
        <v>5772</v>
      </c>
      <c r="B1826" s="7" t="s">
        <v>364</v>
      </c>
      <c r="C1826" s="6" t="s">
        <v>5634</v>
      </c>
      <c r="D1826" s="8" t="s">
        <v>5773</v>
      </c>
      <c r="E1826" s="6" t="s">
        <v>221</v>
      </c>
      <c r="F1826" s="7" t="s">
        <v>498</v>
      </c>
      <c r="G1826" s="7" t="s">
        <v>217</v>
      </c>
      <c r="H1826" s="4"/>
      <c r="I1826" s="9" t="s">
        <v>5774</v>
      </c>
    </row>
    <row r="1827" spans="1:9" ht="60">
      <c r="A1827" s="6" t="s">
        <v>5775</v>
      </c>
      <c r="B1827" s="7" t="s">
        <v>364</v>
      </c>
      <c r="C1827" s="6" t="s">
        <v>5634</v>
      </c>
      <c r="D1827" s="8" t="s">
        <v>5776</v>
      </c>
      <c r="E1827" s="6"/>
      <c r="F1827" s="7" t="s">
        <v>498</v>
      </c>
      <c r="G1827" s="7" t="s">
        <v>368</v>
      </c>
      <c r="H1827" s="4"/>
      <c r="I1827" s="9" t="s">
        <v>5777</v>
      </c>
    </row>
    <row r="1828" spans="1:9" ht="45">
      <c r="A1828" s="6" t="s">
        <v>5778</v>
      </c>
      <c r="B1828" s="7" t="s">
        <v>364</v>
      </c>
      <c r="C1828" s="6" t="s">
        <v>5634</v>
      </c>
      <c r="D1828" s="8" t="s">
        <v>5779</v>
      </c>
      <c r="E1828" s="6" t="s">
        <v>378</v>
      </c>
      <c r="F1828" s="7" t="s">
        <v>367</v>
      </c>
      <c r="G1828" s="7" t="s">
        <v>217</v>
      </c>
      <c r="H1828" s="4"/>
      <c r="I1828" s="9" t="s">
        <v>5780</v>
      </c>
    </row>
    <row r="1829" spans="1:9" ht="45">
      <c r="A1829" s="6" t="s">
        <v>5781</v>
      </c>
      <c r="B1829" s="7" t="s">
        <v>364</v>
      </c>
      <c r="C1829" s="6" t="s">
        <v>5634</v>
      </c>
      <c r="D1829" s="8" t="s">
        <v>5782</v>
      </c>
      <c r="E1829" s="6" t="s">
        <v>229</v>
      </c>
      <c r="F1829" s="7" t="s">
        <v>367</v>
      </c>
      <c r="G1829" s="7" t="s">
        <v>217</v>
      </c>
      <c r="H1829" s="4"/>
      <c r="I1829" s="9" t="s">
        <v>5783</v>
      </c>
    </row>
    <row r="1830" spans="1:9" ht="45">
      <c r="A1830" s="6" t="s">
        <v>5784</v>
      </c>
      <c r="B1830" s="7" t="s">
        <v>364</v>
      </c>
      <c r="C1830" s="6" t="s">
        <v>5634</v>
      </c>
      <c r="D1830" s="8" t="s">
        <v>5785</v>
      </c>
      <c r="E1830" s="6" t="s">
        <v>535</v>
      </c>
      <c r="F1830" s="7" t="s">
        <v>367</v>
      </c>
      <c r="G1830" s="7" t="s">
        <v>217</v>
      </c>
      <c r="H1830" s="4"/>
      <c r="I1830" s="9" t="s">
        <v>5786</v>
      </c>
    </row>
    <row r="1831" spans="1:9" ht="45">
      <c r="A1831" s="6" t="s">
        <v>5787</v>
      </c>
      <c r="B1831" s="7" t="s">
        <v>364</v>
      </c>
      <c r="C1831" s="6" t="s">
        <v>5634</v>
      </c>
      <c r="D1831" s="8" t="s">
        <v>5788</v>
      </c>
      <c r="E1831" s="6" t="s">
        <v>985</v>
      </c>
      <c r="F1831" s="7" t="s">
        <v>367</v>
      </c>
      <c r="G1831" s="7" t="s">
        <v>217</v>
      </c>
      <c r="H1831" s="4"/>
      <c r="I1831" s="9" t="s">
        <v>5789</v>
      </c>
    </row>
    <row r="1832" spans="1:9" ht="45">
      <c r="A1832" s="6" t="s">
        <v>5790</v>
      </c>
      <c r="B1832" s="7" t="s">
        <v>364</v>
      </c>
      <c r="C1832" s="6" t="s">
        <v>5634</v>
      </c>
      <c r="D1832" s="8" t="s">
        <v>5791</v>
      </c>
      <c r="E1832" s="6" t="s">
        <v>229</v>
      </c>
      <c r="F1832" s="7" t="s">
        <v>367</v>
      </c>
      <c r="G1832" s="7" t="s">
        <v>217</v>
      </c>
      <c r="H1832" s="4"/>
      <c r="I1832" s="9" t="s">
        <v>5792</v>
      </c>
    </row>
    <row r="1833" spans="1:9" ht="45">
      <c r="A1833" s="6" t="s">
        <v>5793</v>
      </c>
      <c r="B1833" s="7" t="s">
        <v>364</v>
      </c>
      <c r="C1833" s="6" t="s">
        <v>5634</v>
      </c>
      <c r="D1833" s="8" t="s">
        <v>5794</v>
      </c>
      <c r="E1833" s="6" t="s">
        <v>378</v>
      </c>
      <c r="F1833" s="7" t="s">
        <v>367</v>
      </c>
      <c r="G1833" s="7" t="s">
        <v>217</v>
      </c>
      <c r="H1833" s="4"/>
      <c r="I1833" s="9" t="s">
        <v>5795</v>
      </c>
    </row>
    <row r="1834" spans="1:9" ht="45">
      <c r="A1834" s="6" t="s">
        <v>5796</v>
      </c>
      <c r="B1834" s="7" t="s">
        <v>364</v>
      </c>
      <c r="C1834" s="6" t="s">
        <v>5634</v>
      </c>
      <c r="D1834" s="8" t="s">
        <v>5797</v>
      </c>
      <c r="E1834" s="6" t="s">
        <v>535</v>
      </c>
      <c r="F1834" s="7" t="s">
        <v>367</v>
      </c>
      <c r="G1834" s="7" t="s">
        <v>217</v>
      </c>
      <c r="H1834" s="4"/>
      <c r="I1834" s="9" t="s">
        <v>5798</v>
      </c>
    </row>
    <row r="1835" spans="1:9" ht="45">
      <c r="A1835" s="6" t="s">
        <v>5799</v>
      </c>
      <c r="B1835" s="7" t="s">
        <v>364</v>
      </c>
      <c r="C1835" s="6" t="s">
        <v>5634</v>
      </c>
      <c r="D1835" s="8" t="s">
        <v>5800</v>
      </c>
      <c r="E1835" s="6" t="s">
        <v>985</v>
      </c>
      <c r="F1835" s="7" t="s">
        <v>367</v>
      </c>
      <c r="G1835" s="7" t="s">
        <v>217</v>
      </c>
      <c r="H1835" s="4"/>
      <c r="I1835" s="9" t="s">
        <v>5801</v>
      </c>
    </row>
    <row r="1836" spans="1:9" ht="45">
      <c r="A1836" s="6" t="s">
        <v>5802</v>
      </c>
      <c r="B1836" s="7" t="s">
        <v>364</v>
      </c>
      <c r="C1836" s="6" t="s">
        <v>5634</v>
      </c>
      <c r="D1836" s="8" t="s">
        <v>5803</v>
      </c>
      <c r="E1836" s="6" t="s">
        <v>221</v>
      </c>
      <c r="F1836" s="7" t="s">
        <v>367</v>
      </c>
      <c r="G1836" s="7" t="s">
        <v>217</v>
      </c>
      <c r="H1836" s="4"/>
      <c r="I1836" s="9" t="s">
        <v>5804</v>
      </c>
    </row>
    <row r="1837" spans="1:9" ht="45">
      <c r="A1837" s="6" t="s">
        <v>5805</v>
      </c>
      <c r="B1837" s="7" t="s">
        <v>364</v>
      </c>
      <c r="C1837" s="6" t="s">
        <v>5634</v>
      </c>
      <c r="D1837" s="8" t="s">
        <v>5806</v>
      </c>
      <c r="E1837" s="6" t="s">
        <v>229</v>
      </c>
      <c r="F1837" s="7" t="s">
        <v>367</v>
      </c>
      <c r="G1837" s="7" t="s">
        <v>217</v>
      </c>
      <c r="H1837" s="4"/>
      <c r="I1837" s="9" t="s">
        <v>5807</v>
      </c>
    </row>
    <row r="1838" spans="1:9" ht="45">
      <c r="A1838" s="6" t="s">
        <v>5808</v>
      </c>
      <c r="B1838" s="7" t="s">
        <v>364</v>
      </c>
      <c r="C1838" s="6" t="s">
        <v>5634</v>
      </c>
      <c r="D1838" s="8" t="s">
        <v>5809</v>
      </c>
      <c r="E1838" s="6" t="s">
        <v>535</v>
      </c>
      <c r="F1838" s="7" t="s">
        <v>367</v>
      </c>
      <c r="G1838" s="7" t="s">
        <v>217</v>
      </c>
      <c r="H1838" s="4"/>
      <c r="I1838" s="9" t="s">
        <v>5810</v>
      </c>
    </row>
    <row r="1839" spans="1:9" ht="30">
      <c r="A1839" s="6" t="s">
        <v>5811</v>
      </c>
      <c r="B1839" s="7" t="s">
        <v>364</v>
      </c>
      <c r="C1839" s="6" t="s">
        <v>5634</v>
      </c>
      <c r="D1839" s="8" t="s">
        <v>5812</v>
      </c>
      <c r="E1839" s="6" t="s">
        <v>221</v>
      </c>
      <c r="F1839" s="7" t="s">
        <v>367</v>
      </c>
      <c r="G1839" s="7" t="s">
        <v>217</v>
      </c>
      <c r="H1839" s="4"/>
      <c r="I1839" s="9" t="s">
        <v>5813</v>
      </c>
    </row>
    <row r="1840" spans="1:9" ht="30">
      <c r="A1840" s="6" t="s">
        <v>5814</v>
      </c>
      <c r="B1840" s="7" t="s">
        <v>364</v>
      </c>
      <c r="C1840" s="6" t="s">
        <v>5634</v>
      </c>
      <c r="D1840" s="8" t="s">
        <v>5815</v>
      </c>
      <c r="E1840" s="6" t="s">
        <v>378</v>
      </c>
      <c r="F1840" s="7" t="s">
        <v>367</v>
      </c>
      <c r="G1840" s="7" t="s">
        <v>217</v>
      </c>
      <c r="H1840" s="4"/>
      <c r="I1840" s="9" t="s">
        <v>5816</v>
      </c>
    </row>
    <row r="1841" spans="1:9" ht="30">
      <c r="A1841" s="6" t="s">
        <v>5817</v>
      </c>
      <c r="B1841" s="7" t="s">
        <v>364</v>
      </c>
      <c r="C1841" s="6" t="s">
        <v>5634</v>
      </c>
      <c r="D1841" s="8" t="s">
        <v>5818</v>
      </c>
      <c r="E1841" s="6" t="s">
        <v>229</v>
      </c>
      <c r="F1841" s="7" t="s">
        <v>367</v>
      </c>
      <c r="G1841" s="7" t="s">
        <v>217</v>
      </c>
      <c r="H1841" s="4"/>
      <c r="I1841" s="9" t="s">
        <v>5819</v>
      </c>
    </row>
    <row r="1842" spans="1:9" ht="30">
      <c r="A1842" s="6" t="s">
        <v>5820</v>
      </c>
      <c r="B1842" s="7" t="s">
        <v>364</v>
      </c>
      <c r="C1842" s="6" t="s">
        <v>5634</v>
      </c>
      <c r="D1842" s="8" t="s">
        <v>5821</v>
      </c>
      <c r="E1842" s="6" t="s">
        <v>535</v>
      </c>
      <c r="F1842" s="7" t="s">
        <v>367</v>
      </c>
      <c r="G1842" s="7" t="s">
        <v>217</v>
      </c>
      <c r="H1842" s="4"/>
      <c r="I1842" s="9" t="s">
        <v>5822</v>
      </c>
    </row>
    <row r="1843" spans="1:9" ht="45">
      <c r="A1843" s="6" t="s">
        <v>5823</v>
      </c>
      <c r="B1843" s="7" t="s">
        <v>364</v>
      </c>
      <c r="C1843" s="6" t="s">
        <v>5634</v>
      </c>
      <c r="D1843" s="8" t="s">
        <v>5824</v>
      </c>
      <c r="E1843" s="6" t="s">
        <v>221</v>
      </c>
      <c r="F1843" s="7" t="s">
        <v>367</v>
      </c>
      <c r="G1843" s="7" t="s">
        <v>217</v>
      </c>
      <c r="H1843" s="4"/>
      <c r="I1843" s="9" t="s">
        <v>5825</v>
      </c>
    </row>
    <row r="1844" spans="1:9" ht="45">
      <c r="A1844" s="6" t="s">
        <v>5826</v>
      </c>
      <c r="B1844" s="7" t="s">
        <v>364</v>
      </c>
      <c r="C1844" s="6" t="s">
        <v>5634</v>
      </c>
      <c r="D1844" s="8" t="s">
        <v>5827</v>
      </c>
      <c r="E1844" s="6" t="s">
        <v>229</v>
      </c>
      <c r="F1844" s="7" t="s">
        <v>367</v>
      </c>
      <c r="G1844" s="7" t="s">
        <v>217</v>
      </c>
      <c r="H1844" s="4"/>
      <c r="I1844" s="9" t="s">
        <v>5828</v>
      </c>
    </row>
    <row r="1845" spans="1:9" ht="45">
      <c r="A1845" s="6" t="s">
        <v>5829</v>
      </c>
      <c r="B1845" s="7" t="s">
        <v>364</v>
      </c>
      <c r="C1845" s="6" t="s">
        <v>5634</v>
      </c>
      <c r="D1845" s="8" t="s">
        <v>5830</v>
      </c>
      <c r="E1845" s="6" t="s">
        <v>535</v>
      </c>
      <c r="F1845" s="7" t="s">
        <v>367</v>
      </c>
      <c r="G1845" s="7" t="s">
        <v>217</v>
      </c>
      <c r="H1845" s="4"/>
      <c r="I1845" s="9" t="s">
        <v>5831</v>
      </c>
    </row>
    <row r="1846" spans="1:9" ht="45">
      <c r="A1846" s="6" t="s">
        <v>5832</v>
      </c>
      <c r="B1846" s="7" t="s">
        <v>364</v>
      </c>
      <c r="C1846" s="6" t="s">
        <v>5634</v>
      </c>
      <c r="D1846" s="8" t="s">
        <v>5833</v>
      </c>
      <c r="E1846" s="6" t="s">
        <v>221</v>
      </c>
      <c r="F1846" s="7" t="s">
        <v>367</v>
      </c>
      <c r="G1846" s="7" t="s">
        <v>217</v>
      </c>
      <c r="H1846" s="4"/>
      <c r="I1846" s="9" t="s">
        <v>5834</v>
      </c>
    </row>
    <row r="1847" spans="1:9" ht="45">
      <c r="A1847" s="6" t="s">
        <v>5835</v>
      </c>
      <c r="B1847" s="7" t="s">
        <v>364</v>
      </c>
      <c r="C1847" s="6" t="s">
        <v>5634</v>
      </c>
      <c r="D1847" s="8" t="s">
        <v>5836</v>
      </c>
      <c r="E1847" s="6" t="s">
        <v>229</v>
      </c>
      <c r="F1847" s="7" t="s">
        <v>367</v>
      </c>
      <c r="G1847" s="7" t="s">
        <v>217</v>
      </c>
      <c r="H1847" s="4"/>
      <c r="I1847" s="9" t="s">
        <v>5837</v>
      </c>
    </row>
    <row r="1848" spans="1:9" ht="45">
      <c r="A1848" s="6" t="s">
        <v>5838</v>
      </c>
      <c r="B1848" s="7" t="s">
        <v>364</v>
      </c>
      <c r="C1848" s="6" t="s">
        <v>5634</v>
      </c>
      <c r="D1848" s="8" t="s">
        <v>5839</v>
      </c>
      <c r="E1848" s="6" t="s">
        <v>535</v>
      </c>
      <c r="F1848" s="7" t="s">
        <v>367</v>
      </c>
      <c r="G1848" s="7" t="s">
        <v>217</v>
      </c>
      <c r="H1848" s="4"/>
      <c r="I1848" s="9" t="s">
        <v>5840</v>
      </c>
    </row>
    <row r="1849" spans="1:9" ht="45">
      <c r="A1849" s="6" t="s">
        <v>5841</v>
      </c>
      <c r="B1849" s="7" t="s">
        <v>364</v>
      </c>
      <c r="C1849" s="6" t="s">
        <v>5634</v>
      </c>
      <c r="D1849" s="8" t="s">
        <v>5842</v>
      </c>
      <c r="E1849" s="6" t="s">
        <v>221</v>
      </c>
      <c r="F1849" s="7" t="s">
        <v>367</v>
      </c>
      <c r="G1849" s="7" t="s">
        <v>217</v>
      </c>
      <c r="H1849" s="4"/>
      <c r="I1849" s="9" t="s">
        <v>5843</v>
      </c>
    </row>
    <row r="1850" spans="1:9" ht="45">
      <c r="A1850" s="6" t="s">
        <v>5844</v>
      </c>
      <c r="B1850" s="7" t="s">
        <v>364</v>
      </c>
      <c r="C1850" s="6" t="s">
        <v>5634</v>
      </c>
      <c r="D1850" s="8" t="s">
        <v>5845</v>
      </c>
      <c r="E1850" s="6" t="s">
        <v>535</v>
      </c>
      <c r="F1850" s="7" t="s">
        <v>367</v>
      </c>
      <c r="G1850" s="7" t="s">
        <v>217</v>
      </c>
      <c r="H1850" s="4"/>
      <c r="I1850" s="9" t="s">
        <v>5846</v>
      </c>
    </row>
    <row r="1851" spans="1:9" ht="45">
      <c r="A1851" s="6" t="s">
        <v>5847</v>
      </c>
      <c r="B1851" s="7" t="s">
        <v>364</v>
      </c>
      <c r="C1851" s="6" t="s">
        <v>5634</v>
      </c>
      <c r="D1851" s="8" t="s">
        <v>5848</v>
      </c>
      <c r="E1851" s="6" t="s">
        <v>229</v>
      </c>
      <c r="F1851" s="7" t="s">
        <v>367</v>
      </c>
      <c r="G1851" s="7" t="s">
        <v>217</v>
      </c>
      <c r="H1851" s="4"/>
      <c r="I1851" s="9" t="s">
        <v>5849</v>
      </c>
    </row>
    <row r="1852" spans="1:9" ht="45">
      <c r="A1852" s="6" t="s">
        <v>5850</v>
      </c>
      <c r="B1852" s="7" t="s">
        <v>364</v>
      </c>
      <c r="C1852" s="6" t="s">
        <v>5634</v>
      </c>
      <c r="D1852" s="8" t="s">
        <v>5851</v>
      </c>
      <c r="E1852" s="6" t="s">
        <v>221</v>
      </c>
      <c r="F1852" s="7" t="s">
        <v>367</v>
      </c>
      <c r="G1852" s="7" t="s">
        <v>217</v>
      </c>
      <c r="H1852" s="4"/>
      <c r="I1852" s="9" t="s">
        <v>5852</v>
      </c>
    </row>
    <row r="1853" spans="1:9" ht="45">
      <c r="A1853" s="6" t="s">
        <v>5853</v>
      </c>
      <c r="B1853" s="7" t="s">
        <v>364</v>
      </c>
      <c r="C1853" s="6" t="s">
        <v>5634</v>
      </c>
      <c r="D1853" s="8" t="s">
        <v>5854</v>
      </c>
      <c r="E1853" s="6" t="s">
        <v>229</v>
      </c>
      <c r="F1853" s="7" t="s">
        <v>367</v>
      </c>
      <c r="G1853" s="7" t="s">
        <v>217</v>
      </c>
      <c r="H1853" s="4"/>
      <c r="I1853" s="9" t="s">
        <v>5855</v>
      </c>
    </row>
    <row r="1854" spans="1:9" ht="45">
      <c r="A1854" s="6" t="s">
        <v>5856</v>
      </c>
      <c r="B1854" s="7" t="s">
        <v>364</v>
      </c>
      <c r="C1854" s="6" t="s">
        <v>5634</v>
      </c>
      <c r="D1854" s="8" t="s">
        <v>5857</v>
      </c>
      <c r="E1854" s="6" t="s">
        <v>535</v>
      </c>
      <c r="F1854" s="7" t="s">
        <v>367</v>
      </c>
      <c r="G1854" s="7" t="s">
        <v>217</v>
      </c>
      <c r="H1854" s="4"/>
      <c r="I1854" s="9" t="s">
        <v>5858</v>
      </c>
    </row>
    <row r="1855" spans="1:9" ht="45">
      <c r="A1855" s="6" t="s">
        <v>5859</v>
      </c>
      <c r="B1855" s="7" t="s">
        <v>364</v>
      </c>
      <c r="C1855" s="6" t="s">
        <v>5634</v>
      </c>
      <c r="D1855" s="8" t="s">
        <v>5860</v>
      </c>
      <c r="E1855" s="6" t="s">
        <v>221</v>
      </c>
      <c r="F1855" s="7" t="s">
        <v>367</v>
      </c>
      <c r="G1855" s="7" t="s">
        <v>217</v>
      </c>
      <c r="H1855" s="4"/>
      <c r="I1855" s="9" t="s">
        <v>5861</v>
      </c>
    </row>
    <row r="1856" spans="1:9" ht="45">
      <c r="A1856" s="6" t="s">
        <v>5862</v>
      </c>
      <c r="B1856" s="7" t="s">
        <v>364</v>
      </c>
      <c r="C1856" s="6" t="s">
        <v>5634</v>
      </c>
      <c r="D1856" s="8" t="s">
        <v>5863</v>
      </c>
      <c r="E1856" s="6" t="s">
        <v>229</v>
      </c>
      <c r="F1856" s="7" t="s">
        <v>367</v>
      </c>
      <c r="G1856" s="7" t="s">
        <v>217</v>
      </c>
      <c r="H1856" s="4"/>
      <c r="I1856" s="9" t="s">
        <v>5864</v>
      </c>
    </row>
    <row r="1857" spans="1:9" ht="45">
      <c r="A1857" s="6" t="s">
        <v>5865</v>
      </c>
      <c r="B1857" s="7" t="s">
        <v>364</v>
      </c>
      <c r="C1857" s="6" t="s">
        <v>5634</v>
      </c>
      <c r="D1857" s="8" t="s">
        <v>5866</v>
      </c>
      <c r="E1857" s="6" t="s">
        <v>535</v>
      </c>
      <c r="F1857" s="7" t="s">
        <v>367</v>
      </c>
      <c r="G1857" s="7" t="s">
        <v>217</v>
      </c>
      <c r="H1857" s="4"/>
      <c r="I1857" s="9" t="s">
        <v>5867</v>
      </c>
    </row>
    <row r="1858" spans="1:9" ht="30">
      <c r="A1858" s="6" t="s">
        <v>5868</v>
      </c>
      <c r="B1858" s="7" t="s">
        <v>364</v>
      </c>
      <c r="C1858" s="6" t="s">
        <v>5869</v>
      </c>
      <c r="D1858" s="8" t="s">
        <v>5870</v>
      </c>
      <c r="E1858" s="6" t="s">
        <v>221</v>
      </c>
      <c r="F1858" s="7" t="s">
        <v>367</v>
      </c>
      <c r="G1858" s="7" t="s">
        <v>217</v>
      </c>
      <c r="H1858" s="4"/>
      <c r="I1858" s="9" t="s">
        <v>5871</v>
      </c>
    </row>
    <row r="1859" spans="1:9" ht="30">
      <c r="A1859" s="6" t="s">
        <v>5872</v>
      </c>
      <c r="B1859" s="7" t="s">
        <v>364</v>
      </c>
      <c r="C1859" s="6" t="s">
        <v>5869</v>
      </c>
      <c r="D1859" s="8" t="s">
        <v>5873</v>
      </c>
      <c r="E1859" s="6" t="s">
        <v>229</v>
      </c>
      <c r="F1859" s="7" t="s">
        <v>367</v>
      </c>
      <c r="G1859" s="7" t="s">
        <v>217</v>
      </c>
      <c r="H1859" s="4"/>
      <c r="I1859" s="9" t="s">
        <v>5874</v>
      </c>
    </row>
    <row r="1860" spans="1:9" ht="30">
      <c r="A1860" s="6" t="s">
        <v>5875</v>
      </c>
      <c r="B1860" s="7" t="s">
        <v>364</v>
      </c>
      <c r="C1860" s="6" t="s">
        <v>5869</v>
      </c>
      <c r="D1860" s="8" t="s">
        <v>5876</v>
      </c>
      <c r="E1860" s="6" t="s">
        <v>535</v>
      </c>
      <c r="F1860" s="7" t="s">
        <v>367</v>
      </c>
      <c r="G1860" s="7" t="s">
        <v>217</v>
      </c>
      <c r="H1860" s="4"/>
      <c r="I1860" s="9" t="s">
        <v>5877</v>
      </c>
    </row>
    <row r="1861" spans="1:9" ht="45">
      <c r="A1861" s="6" t="s">
        <v>5878</v>
      </c>
      <c r="B1861" s="7" t="s">
        <v>364</v>
      </c>
      <c r="C1861" s="6" t="s">
        <v>5869</v>
      </c>
      <c r="D1861" s="8" t="s">
        <v>5879</v>
      </c>
      <c r="E1861" s="6" t="s">
        <v>221</v>
      </c>
      <c r="F1861" s="7" t="s">
        <v>367</v>
      </c>
      <c r="G1861" s="7" t="s">
        <v>217</v>
      </c>
      <c r="H1861" s="4"/>
      <c r="I1861" s="9" t="s">
        <v>5880</v>
      </c>
    </row>
    <row r="1862" spans="1:9" ht="45">
      <c r="A1862" s="6" t="s">
        <v>5881</v>
      </c>
      <c r="B1862" s="7" t="s">
        <v>364</v>
      </c>
      <c r="C1862" s="6" t="s">
        <v>5869</v>
      </c>
      <c r="D1862" s="8" t="s">
        <v>5882</v>
      </c>
      <c r="E1862" s="6" t="s">
        <v>229</v>
      </c>
      <c r="F1862" s="7" t="s">
        <v>367</v>
      </c>
      <c r="G1862" s="7" t="s">
        <v>217</v>
      </c>
      <c r="H1862" s="4"/>
      <c r="I1862" s="9" t="s">
        <v>5883</v>
      </c>
    </row>
    <row r="1863" spans="1:9" ht="45">
      <c r="A1863" s="6" t="s">
        <v>5884</v>
      </c>
      <c r="B1863" s="7" t="s">
        <v>364</v>
      </c>
      <c r="C1863" s="6" t="s">
        <v>5869</v>
      </c>
      <c r="D1863" s="8" t="s">
        <v>5885</v>
      </c>
      <c r="E1863" s="6" t="s">
        <v>535</v>
      </c>
      <c r="F1863" s="7" t="s">
        <v>367</v>
      </c>
      <c r="G1863" s="7" t="s">
        <v>217</v>
      </c>
      <c r="H1863" s="4"/>
      <c r="I1863" s="9" t="s">
        <v>5886</v>
      </c>
    </row>
    <row r="1864" spans="1:9" ht="45">
      <c r="A1864" s="6" t="s">
        <v>5887</v>
      </c>
      <c r="B1864" s="7" t="s">
        <v>364</v>
      </c>
      <c r="C1864" s="6" t="s">
        <v>5869</v>
      </c>
      <c r="D1864" s="8" t="s">
        <v>5888</v>
      </c>
      <c r="E1864" s="6" t="s">
        <v>221</v>
      </c>
      <c r="F1864" s="7" t="s">
        <v>367</v>
      </c>
      <c r="G1864" s="7" t="s">
        <v>217</v>
      </c>
      <c r="H1864" s="4"/>
      <c r="I1864" s="9" t="s">
        <v>5889</v>
      </c>
    </row>
    <row r="1865" spans="1:9" ht="45">
      <c r="A1865" s="6" t="s">
        <v>5890</v>
      </c>
      <c r="B1865" s="7" t="s">
        <v>364</v>
      </c>
      <c r="C1865" s="6" t="s">
        <v>5869</v>
      </c>
      <c r="D1865" s="8" t="s">
        <v>5891</v>
      </c>
      <c r="E1865" s="6" t="s">
        <v>229</v>
      </c>
      <c r="F1865" s="7" t="s">
        <v>367</v>
      </c>
      <c r="G1865" s="7" t="s">
        <v>217</v>
      </c>
      <c r="H1865" s="4"/>
      <c r="I1865" s="9" t="s">
        <v>5892</v>
      </c>
    </row>
    <row r="1866" spans="1:9" ht="45">
      <c r="A1866" s="6" t="s">
        <v>5893</v>
      </c>
      <c r="B1866" s="7" t="s">
        <v>364</v>
      </c>
      <c r="C1866" s="6" t="s">
        <v>5869</v>
      </c>
      <c r="D1866" s="8" t="s">
        <v>5894</v>
      </c>
      <c r="E1866" s="6" t="s">
        <v>535</v>
      </c>
      <c r="F1866" s="7" t="s">
        <v>367</v>
      </c>
      <c r="G1866" s="7" t="s">
        <v>217</v>
      </c>
      <c r="H1866" s="4"/>
      <c r="I1866" s="9" t="s">
        <v>5895</v>
      </c>
    </row>
    <row r="1867" spans="1:9" ht="45">
      <c r="A1867" s="6" t="s">
        <v>5896</v>
      </c>
      <c r="B1867" s="7" t="s">
        <v>364</v>
      </c>
      <c r="C1867" s="6" t="s">
        <v>5869</v>
      </c>
      <c r="D1867" s="8" t="s">
        <v>5897</v>
      </c>
      <c r="E1867" s="6" t="s">
        <v>373</v>
      </c>
      <c r="F1867" s="7" t="s">
        <v>367</v>
      </c>
      <c r="G1867" s="7" t="s">
        <v>217</v>
      </c>
      <c r="H1867" s="4"/>
      <c r="I1867" s="9" t="s">
        <v>5898</v>
      </c>
    </row>
    <row r="1868" spans="1:9" ht="30">
      <c r="A1868" s="6" t="s">
        <v>5899</v>
      </c>
      <c r="B1868" s="7" t="s">
        <v>364</v>
      </c>
      <c r="C1868" s="6" t="s">
        <v>5869</v>
      </c>
      <c r="D1868" s="8" t="s">
        <v>5900</v>
      </c>
      <c r="E1868" s="6" t="s">
        <v>229</v>
      </c>
      <c r="F1868" s="7" t="s">
        <v>367</v>
      </c>
      <c r="G1868" s="7" t="s">
        <v>217</v>
      </c>
      <c r="H1868" s="4"/>
      <c r="I1868" s="9" t="s">
        <v>5901</v>
      </c>
    </row>
    <row r="1869" spans="1:9" ht="45">
      <c r="A1869" s="6" t="s">
        <v>5902</v>
      </c>
      <c r="B1869" s="7" t="s">
        <v>364</v>
      </c>
      <c r="C1869" s="6" t="s">
        <v>5869</v>
      </c>
      <c r="D1869" s="8" t="s">
        <v>5903</v>
      </c>
      <c r="E1869" s="6" t="s">
        <v>535</v>
      </c>
      <c r="F1869" s="7" t="s">
        <v>367</v>
      </c>
      <c r="G1869" s="7" t="s">
        <v>217</v>
      </c>
      <c r="H1869" s="4"/>
      <c r="I1869" s="9" t="s">
        <v>5904</v>
      </c>
    </row>
    <row r="1870" spans="1:9" ht="45">
      <c r="A1870" s="6" t="s">
        <v>5905</v>
      </c>
      <c r="B1870" s="7" t="s">
        <v>364</v>
      </c>
      <c r="C1870" s="6" t="s">
        <v>5869</v>
      </c>
      <c r="D1870" s="8" t="s">
        <v>5906</v>
      </c>
      <c r="E1870" s="6" t="s">
        <v>373</v>
      </c>
      <c r="F1870" s="7" t="s">
        <v>367</v>
      </c>
      <c r="G1870" s="7" t="s">
        <v>217</v>
      </c>
      <c r="H1870" s="4"/>
      <c r="I1870" s="9" t="s">
        <v>5907</v>
      </c>
    </row>
    <row r="1871" spans="1:9" ht="45">
      <c r="A1871" s="6" t="s">
        <v>5908</v>
      </c>
      <c r="B1871" s="7" t="s">
        <v>364</v>
      </c>
      <c r="C1871" s="6" t="s">
        <v>5869</v>
      </c>
      <c r="D1871" s="8" t="s">
        <v>5909</v>
      </c>
      <c r="E1871" s="6" t="s">
        <v>221</v>
      </c>
      <c r="F1871" s="7" t="s">
        <v>367</v>
      </c>
      <c r="G1871" s="7" t="s">
        <v>217</v>
      </c>
      <c r="H1871" s="4"/>
      <c r="I1871" s="9" t="s">
        <v>5910</v>
      </c>
    </row>
    <row r="1872" spans="1:9" ht="45">
      <c r="A1872" s="6" t="s">
        <v>5911</v>
      </c>
      <c r="B1872" s="7" t="s">
        <v>364</v>
      </c>
      <c r="C1872" s="6" t="s">
        <v>5869</v>
      </c>
      <c r="D1872" s="8" t="s">
        <v>5909</v>
      </c>
      <c r="E1872" s="6" t="s">
        <v>221</v>
      </c>
      <c r="F1872" s="7" t="s">
        <v>367</v>
      </c>
      <c r="G1872" s="7" t="s">
        <v>217</v>
      </c>
      <c r="H1872" s="4"/>
      <c r="I1872" s="9" t="s">
        <v>5910</v>
      </c>
    </row>
    <row r="1873" spans="1:9" ht="45">
      <c r="A1873" s="6" t="s">
        <v>5912</v>
      </c>
      <c r="B1873" s="7" t="s">
        <v>364</v>
      </c>
      <c r="C1873" s="6" t="s">
        <v>5869</v>
      </c>
      <c r="D1873" s="8" t="s">
        <v>5913</v>
      </c>
      <c r="E1873" s="6" t="s">
        <v>221</v>
      </c>
      <c r="F1873" s="7" t="s">
        <v>367</v>
      </c>
      <c r="G1873" s="7" t="s">
        <v>217</v>
      </c>
      <c r="H1873" s="4"/>
      <c r="I1873" s="9" t="s">
        <v>5914</v>
      </c>
    </row>
    <row r="1874" spans="1:9" ht="45">
      <c r="A1874" s="6" t="s">
        <v>5915</v>
      </c>
      <c r="B1874" s="7" t="s">
        <v>364</v>
      </c>
      <c r="C1874" s="6" t="s">
        <v>5869</v>
      </c>
      <c r="D1874" s="8" t="s">
        <v>5916</v>
      </c>
      <c r="E1874" s="6" t="s">
        <v>535</v>
      </c>
      <c r="F1874" s="7" t="s">
        <v>367</v>
      </c>
      <c r="G1874" s="7" t="s">
        <v>217</v>
      </c>
      <c r="H1874" s="4"/>
      <c r="I1874" s="9" t="s">
        <v>5917</v>
      </c>
    </row>
    <row r="1875" spans="1:9" ht="45">
      <c r="A1875" s="6" t="s">
        <v>5918</v>
      </c>
      <c r="B1875" s="7" t="s">
        <v>364</v>
      </c>
      <c r="C1875" s="6" t="s">
        <v>5869</v>
      </c>
      <c r="D1875" s="8" t="s">
        <v>5919</v>
      </c>
      <c r="E1875" s="6" t="s">
        <v>378</v>
      </c>
      <c r="F1875" s="7" t="s">
        <v>498</v>
      </c>
      <c r="G1875" s="7" t="s">
        <v>379</v>
      </c>
      <c r="H1875" s="4"/>
      <c r="I1875" s="9" t="s">
        <v>5920</v>
      </c>
    </row>
    <row r="1876" spans="1:9" ht="45">
      <c r="A1876" s="6" t="s">
        <v>5921</v>
      </c>
      <c r="B1876" s="7" t="s">
        <v>364</v>
      </c>
      <c r="C1876" s="6" t="s">
        <v>5869</v>
      </c>
      <c r="D1876" s="8" t="s">
        <v>5922</v>
      </c>
      <c r="E1876" s="6" t="s">
        <v>221</v>
      </c>
      <c r="F1876" s="7" t="s">
        <v>498</v>
      </c>
      <c r="G1876" s="7" t="s">
        <v>217</v>
      </c>
      <c r="H1876" s="4"/>
      <c r="I1876" s="9" t="s">
        <v>5923</v>
      </c>
    </row>
    <row r="1877" spans="1:9" ht="45">
      <c r="A1877" s="6" t="s">
        <v>5924</v>
      </c>
      <c r="B1877" s="7" t="s">
        <v>364</v>
      </c>
      <c r="C1877" s="6" t="s">
        <v>5869</v>
      </c>
      <c r="D1877" s="8" t="s">
        <v>5925</v>
      </c>
      <c r="E1877" s="6" t="s">
        <v>756</v>
      </c>
      <c r="F1877" s="7" t="s">
        <v>498</v>
      </c>
      <c r="G1877" s="7" t="s">
        <v>217</v>
      </c>
      <c r="H1877" s="4"/>
      <c r="I1877" s="9" t="s">
        <v>5926</v>
      </c>
    </row>
    <row r="1878" spans="1:9" ht="45">
      <c r="A1878" s="6" t="s">
        <v>5927</v>
      </c>
      <c r="B1878" s="7" t="s">
        <v>364</v>
      </c>
      <c r="C1878" s="6" t="s">
        <v>5869</v>
      </c>
      <c r="D1878" s="8" t="s">
        <v>5928</v>
      </c>
      <c r="E1878" s="6" t="s">
        <v>378</v>
      </c>
      <c r="F1878" s="7" t="s">
        <v>498</v>
      </c>
      <c r="G1878" s="7" t="s">
        <v>374</v>
      </c>
      <c r="H1878" s="4"/>
      <c r="I1878" s="9" t="s">
        <v>5929</v>
      </c>
    </row>
    <row r="1879" spans="1:9" ht="45">
      <c r="A1879" s="6" t="s">
        <v>5930</v>
      </c>
      <c r="B1879" s="7" t="s">
        <v>364</v>
      </c>
      <c r="C1879" s="6" t="s">
        <v>5869</v>
      </c>
      <c r="D1879" s="8" t="s">
        <v>5931</v>
      </c>
      <c r="E1879" s="6" t="s">
        <v>373</v>
      </c>
      <c r="F1879" s="7" t="s">
        <v>498</v>
      </c>
      <c r="G1879" s="7" t="s">
        <v>374</v>
      </c>
      <c r="H1879" s="4"/>
      <c r="I1879" s="9" t="s">
        <v>5932</v>
      </c>
    </row>
    <row r="1880" spans="1:9" ht="45">
      <c r="A1880" s="6" t="s">
        <v>5933</v>
      </c>
      <c r="B1880" s="7" t="s">
        <v>364</v>
      </c>
      <c r="C1880" s="6" t="s">
        <v>5869</v>
      </c>
      <c r="D1880" s="8" t="s">
        <v>5934</v>
      </c>
      <c r="E1880" s="6" t="s">
        <v>221</v>
      </c>
      <c r="F1880" s="7" t="s">
        <v>498</v>
      </c>
      <c r="G1880" s="7" t="s">
        <v>217</v>
      </c>
      <c r="H1880" s="4"/>
      <c r="I1880" s="9" t="s">
        <v>5935</v>
      </c>
    </row>
    <row r="1881" spans="1:9" ht="30">
      <c r="A1881" s="6" t="s">
        <v>5936</v>
      </c>
      <c r="B1881" s="7" t="s">
        <v>364</v>
      </c>
      <c r="C1881" s="6" t="s">
        <v>5869</v>
      </c>
      <c r="D1881" s="8" t="s">
        <v>5937</v>
      </c>
      <c r="E1881" s="6" t="s">
        <v>756</v>
      </c>
      <c r="F1881" s="7" t="s">
        <v>498</v>
      </c>
      <c r="G1881" s="7" t="s">
        <v>217</v>
      </c>
      <c r="H1881" s="4"/>
      <c r="I1881" s="9" t="s">
        <v>5938</v>
      </c>
    </row>
    <row r="1882" spans="1:9" ht="45">
      <c r="A1882" s="6" t="s">
        <v>5939</v>
      </c>
      <c r="B1882" s="7" t="s">
        <v>364</v>
      </c>
      <c r="C1882" s="6" t="s">
        <v>5869</v>
      </c>
      <c r="D1882" s="8" t="s">
        <v>5940</v>
      </c>
      <c r="E1882" s="6" t="s">
        <v>221</v>
      </c>
      <c r="F1882" s="7" t="s">
        <v>498</v>
      </c>
      <c r="G1882" s="7" t="s">
        <v>217</v>
      </c>
      <c r="H1882" s="4"/>
      <c r="I1882" s="9" t="s">
        <v>5941</v>
      </c>
    </row>
    <row r="1883" spans="1:9" ht="45">
      <c r="A1883" s="6" t="s">
        <v>5942</v>
      </c>
      <c r="B1883" s="7" t="s">
        <v>364</v>
      </c>
      <c r="C1883" s="6" t="s">
        <v>5869</v>
      </c>
      <c r="D1883" s="8" t="s">
        <v>5940</v>
      </c>
      <c r="E1883" s="6" t="s">
        <v>221</v>
      </c>
      <c r="F1883" s="7" t="s">
        <v>498</v>
      </c>
      <c r="G1883" s="7" t="s">
        <v>217</v>
      </c>
      <c r="H1883" s="4"/>
      <c r="I1883" s="9" t="s">
        <v>5941</v>
      </c>
    </row>
    <row r="1884" spans="1:9" ht="45">
      <c r="A1884" s="6" t="s">
        <v>5943</v>
      </c>
      <c r="B1884" s="7" t="s">
        <v>364</v>
      </c>
      <c r="C1884" s="6" t="s">
        <v>5869</v>
      </c>
      <c r="D1884" s="8" t="s">
        <v>5944</v>
      </c>
      <c r="E1884" s="6" t="s">
        <v>535</v>
      </c>
      <c r="F1884" s="7" t="s">
        <v>498</v>
      </c>
      <c r="G1884" s="7" t="s">
        <v>217</v>
      </c>
      <c r="H1884" s="4"/>
      <c r="I1884" s="9" t="s">
        <v>5945</v>
      </c>
    </row>
    <row r="1885" spans="1:9" ht="30">
      <c r="A1885" s="6" t="s">
        <v>5946</v>
      </c>
      <c r="B1885" s="7" t="s">
        <v>364</v>
      </c>
      <c r="C1885" s="6" t="s">
        <v>5869</v>
      </c>
      <c r="D1885" s="8" t="s">
        <v>5947</v>
      </c>
      <c r="E1885" s="6" t="s">
        <v>756</v>
      </c>
      <c r="F1885" s="7" t="s">
        <v>498</v>
      </c>
      <c r="G1885" s="7" t="s">
        <v>217</v>
      </c>
      <c r="H1885" s="4"/>
      <c r="I1885" s="9" t="s">
        <v>5948</v>
      </c>
    </row>
    <row r="1886" spans="1:9" ht="45">
      <c r="A1886" s="6" t="s">
        <v>5949</v>
      </c>
      <c r="B1886" s="7" t="s">
        <v>364</v>
      </c>
      <c r="C1886" s="6" t="s">
        <v>5869</v>
      </c>
      <c r="D1886" s="8" t="s">
        <v>5950</v>
      </c>
      <c r="E1886" s="6" t="s">
        <v>221</v>
      </c>
      <c r="F1886" s="7" t="s">
        <v>498</v>
      </c>
      <c r="G1886" s="7" t="s">
        <v>217</v>
      </c>
      <c r="H1886" s="4"/>
      <c r="I1886" s="9" t="s">
        <v>5951</v>
      </c>
    </row>
    <row r="1887" spans="1:9" ht="45">
      <c r="A1887" s="6" t="s">
        <v>5952</v>
      </c>
      <c r="B1887" s="7" t="s">
        <v>364</v>
      </c>
      <c r="C1887" s="6" t="s">
        <v>5869</v>
      </c>
      <c r="D1887" s="8" t="s">
        <v>5953</v>
      </c>
      <c r="E1887" s="6" t="s">
        <v>756</v>
      </c>
      <c r="F1887" s="7" t="s">
        <v>498</v>
      </c>
      <c r="G1887" s="7" t="s">
        <v>217</v>
      </c>
      <c r="H1887" s="4"/>
      <c r="I1887" s="9" t="s">
        <v>5954</v>
      </c>
    </row>
    <row r="1888" spans="1:9" ht="45">
      <c r="A1888" s="6" t="s">
        <v>5955</v>
      </c>
      <c r="B1888" s="7" t="s">
        <v>364</v>
      </c>
      <c r="C1888" s="6" t="s">
        <v>5869</v>
      </c>
      <c r="D1888" s="8" t="s">
        <v>5956</v>
      </c>
      <c r="E1888" s="6" t="s">
        <v>221</v>
      </c>
      <c r="F1888" s="7" t="s">
        <v>498</v>
      </c>
      <c r="G1888" s="7" t="s">
        <v>217</v>
      </c>
      <c r="H1888" s="4"/>
      <c r="I1888" s="9" t="s">
        <v>5957</v>
      </c>
    </row>
    <row r="1889" spans="1:9" ht="45">
      <c r="A1889" s="6" t="s">
        <v>5958</v>
      </c>
      <c r="B1889" s="7" t="s">
        <v>364</v>
      </c>
      <c r="C1889" s="6" t="s">
        <v>5869</v>
      </c>
      <c r="D1889" s="8" t="s">
        <v>5959</v>
      </c>
      <c r="E1889" s="6" t="s">
        <v>221</v>
      </c>
      <c r="F1889" s="7" t="s">
        <v>498</v>
      </c>
      <c r="G1889" s="7" t="s">
        <v>217</v>
      </c>
      <c r="H1889" s="4"/>
      <c r="I1889" s="9" t="s">
        <v>5960</v>
      </c>
    </row>
    <row r="1890" spans="1:9" ht="45">
      <c r="A1890" s="6" t="s">
        <v>5961</v>
      </c>
      <c r="B1890" s="7" t="s">
        <v>364</v>
      </c>
      <c r="C1890" s="6" t="s">
        <v>5869</v>
      </c>
      <c r="D1890" s="8" t="s">
        <v>5962</v>
      </c>
      <c r="E1890" s="6" t="s">
        <v>535</v>
      </c>
      <c r="F1890" s="7" t="s">
        <v>498</v>
      </c>
      <c r="G1890" s="7" t="s">
        <v>217</v>
      </c>
      <c r="H1890" s="4"/>
      <c r="I1890" s="9" t="s">
        <v>5963</v>
      </c>
    </row>
    <row r="1891" spans="1:9" ht="45">
      <c r="A1891" s="6" t="s">
        <v>5964</v>
      </c>
      <c r="B1891" s="7" t="s">
        <v>364</v>
      </c>
      <c r="C1891" s="6" t="s">
        <v>5869</v>
      </c>
      <c r="D1891" s="8" t="s">
        <v>5965</v>
      </c>
      <c r="E1891" s="6" t="s">
        <v>221</v>
      </c>
      <c r="F1891" s="7" t="s">
        <v>367</v>
      </c>
      <c r="G1891" s="7" t="s">
        <v>217</v>
      </c>
      <c r="H1891" s="4"/>
      <c r="I1891" s="9" t="s">
        <v>5966</v>
      </c>
    </row>
    <row r="1892" spans="1:9" ht="45">
      <c r="A1892" s="6" t="s">
        <v>5967</v>
      </c>
      <c r="B1892" s="7" t="s">
        <v>364</v>
      </c>
      <c r="C1892" s="6" t="s">
        <v>5869</v>
      </c>
      <c r="D1892" s="8" t="s">
        <v>5968</v>
      </c>
      <c r="E1892" s="6" t="s">
        <v>221</v>
      </c>
      <c r="F1892" s="7" t="s">
        <v>498</v>
      </c>
      <c r="G1892" s="7" t="s">
        <v>217</v>
      </c>
      <c r="H1892" s="4"/>
      <c r="I1892" s="9" t="s">
        <v>5969</v>
      </c>
    </row>
    <row r="1893" spans="1:9" ht="45">
      <c r="A1893" s="6" t="s">
        <v>5970</v>
      </c>
      <c r="B1893" s="7" t="s">
        <v>364</v>
      </c>
      <c r="C1893" s="6" t="s">
        <v>5869</v>
      </c>
      <c r="D1893" s="8" t="s">
        <v>5971</v>
      </c>
      <c r="E1893" s="6" t="s">
        <v>535</v>
      </c>
      <c r="F1893" s="7" t="s">
        <v>498</v>
      </c>
      <c r="G1893" s="7" t="s">
        <v>217</v>
      </c>
      <c r="H1893" s="4"/>
      <c r="I1893" s="9" t="s">
        <v>5972</v>
      </c>
    </row>
    <row r="1894" spans="1:9" ht="45">
      <c r="A1894" s="6" t="s">
        <v>5973</v>
      </c>
      <c r="B1894" s="7" t="s">
        <v>364</v>
      </c>
      <c r="C1894" s="6" t="s">
        <v>5869</v>
      </c>
      <c r="D1894" s="8" t="s">
        <v>5974</v>
      </c>
      <c r="E1894" s="6" t="s">
        <v>221</v>
      </c>
      <c r="F1894" s="7" t="s">
        <v>367</v>
      </c>
      <c r="G1894" s="7" t="s">
        <v>217</v>
      </c>
      <c r="H1894" s="4"/>
      <c r="I1894" s="9" t="s">
        <v>5975</v>
      </c>
    </row>
    <row r="1895" spans="1:9" ht="45">
      <c r="A1895" s="6" t="s">
        <v>5976</v>
      </c>
      <c r="B1895" s="7" t="s">
        <v>364</v>
      </c>
      <c r="C1895" s="6" t="s">
        <v>5869</v>
      </c>
      <c r="D1895" s="8" t="s">
        <v>5977</v>
      </c>
      <c r="E1895" s="6" t="s">
        <v>215</v>
      </c>
      <c r="F1895" s="7" t="s">
        <v>367</v>
      </c>
      <c r="G1895" s="7" t="s">
        <v>374</v>
      </c>
      <c r="H1895" s="4"/>
      <c r="I1895" s="9" t="s">
        <v>5978</v>
      </c>
    </row>
    <row r="1896" spans="1:9" ht="45">
      <c r="A1896" s="6" t="s">
        <v>5979</v>
      </c>
      <c r="B1896" s="7" t="s">
        <v>364</v>
      </c>
      <c r="C1896" s="6" t="s">
        <v>5869</v>
      </c>
      <c r="D1896" s="8" t="s">
        <v>5980</v>
      </c>
      <c r="E1896" s="6" t="s">
        <v>3457</v>
      </c>
      <c r="F1896" s="7" t="s">
        <v>367</v>
      </c>
      <c r="G1896" s="7" t="s">
        <v>217</v>
      </c>
      <c r="H1896" s="4"/>
      <c r="I1896" s="9" t="s">
        <v>5981</v>
      </c>
    </row>
    <row r="1897" spans="1:9" ht="45">
      <c r="A1897" s="6" t="s">
        <v>5982</v>
      </c>
      <c r="B1897" s="7" t="s">
        <v>364</v>
      </c>
      <c r="C1897" s="6" t="s">
        <v>5869</v>
      </c>
      <c r="D1897" s="8" t="s">
        <v>5983</v>
      </c>
      <c r="E1897" s="6" t="s">
        <v>535</v>
      </c>
      <c r="F1897" s="7" t="s">
        <v>367</v>
      </c>
      <c r="G1897" s="7" t="s">
        <v>217</v>
      </c>
      <c r="H1897" s="4"/>
      <c r="I1897" s="9" t="s">
        <v>5984</v>
      </c>
    </row>
    <row r="1898" spans="1:9" ht="45">
      <c r="A1898" s="6" t="s">
        <v>5985</v>
      </c>
      <c r="B1898" s="7" t="s">
        <v>364</v>
      </c>
      <c r="C1898" s="6" t="s">
        <v>5869</v>
      </c>
      <c r="D1898" s="8" t="s">
        <v>5986</v>
      </c>
      <c r="E1898" s="6" t="s">
        <v>995</v>
      </c>
      <c r="F1898" s="7" t="s">
        <v>367</v>
      </c>
      <c r="G1898" s="7" t="s">
        <v>217</v>
      </c>
      <c r="H1898" s="4"/>
      <c r="I1898" s="9" t="s">
        <v>5987</v>
      </c>
    </row>
    <row r="1899" spans="1:9" ht="45">
      <c r="A1899" s="6" t="s">
        <v>5988</v>
      </c>
      <c r="B1899" s="7" t="s">
        <v>364</v>
      </c>
      <c r="C1899" s="6" t="s">
        <v>5869</v>
      </c>
      <c r="D1899" s="8" t="s">
        <v>5989</v>
      </c>
      <c r="E1899" s="6" t="s">
        <v>3457</v>
      </c>
      <c r="F1899" s="7" t="s">
        <v>367</v>
      </c>
      <c r="G1899" s="7" t="s">
        <v>217</v>
      </c>
      <c r="H1899" s="4"/>
      <c r="I1899" s="9" t="s">
        <v>5990</v>
      </c>
    </row>
    <row r="1900" spans="1:9" ht="45">
      <c r="A1900" s="6" t="s">
        <v>5991</v>
      </c>
      <c r="B1900" s="7" t="s">
        <v>364</v>
      </c>
      <c r="C1900" s="6" t="s">
        <v>5869</v>
      </c>
      <c r="D1900" s="8" t="s">
        <v>5992</v>
      </c>
      <c r="E1900" s="6" t="s">
        <v>535</v>
      </c>
      <c r="F1900" s="7" t="s">
        <v>367</v>
      </c>
      <c r="G1900" s="7" t="s">
        <v>217</v>
      </c>
      <c r="H1900" s="4"/>
      <c r="I1900" s="9" t="s">
        <v>5993</v>
      </c>
    </row>
    <row r="1901" spans="1:9" ht="45">
      <c r="A1901" s="6" t="s">
        <v>5994</v>
      </c>
      <c r="B1901" s="7" t="s">
        <v>364</v>
      </c>
      <c r="C1901" s="6" t="s">
        <v>5869</v>
      </c>
      <c r="D1901" s="8" t="s">
        <v>5995</v>
      </c>
      <c r="E1901" s="6" t="s">
        <v>995</v>
      </c>
      <c r="F1901" s="7" t="s">
        <v>367</v>
      </c>
      <c r="G1901" s="7" t="s">
        <v>217</v>
      </c>
      <c r="H1901" s="4"/>
      <c r="I1901" s="9" t="s">
        <v>5996</v>
      </c>
    </row>
    <row r="1902" spans="1:9" ht="45">
      <c r="A1902" s="6" t="s">
        <v>5997</v>
      </c>
      <c r="B1902" s="7" t="s">
        <v>364</v>
      </c>
      <c r="C1902" s="6" t="s">
        <v>5869</v>
      </c>
      <c r="D1902" s="8" t="s">
        <v>5998</v>
      </c>
      <c r="E1902" s="6" t="s">
        <v>215</v>
      </c>
      <c r="F1902" s="7" t="s">
        <v>367</v>
      </c>
      <c r="G1902" s="7" t="s">
        <v>379</v>
      </c>
      <c r="H1902" s="4"/>
      <c r="I1902" s="9" t="s">
        <v>5999</v>
      </c>
    </row>
    <row r="1903" spans="1:9" ht="45">
      <c r="A1903" s="6" t="s">
        <v>6000</v>
      </c>
      <c r="B1903" s="7" t="s">
        <v>364</v>
      </c>
      <c r="C1903" s="6" t="s">
        <v>5869</v>
      </c>
      <c r="D1903" s="8" t="s">
        <v>6001</v>
      </c>
      <c r="E1903" s="6"/>
      <c r="F1903" s="7" t="s">
        <v>367</v>
      </c>
      <c r="G1903" s="7" t="s">
        <v>368</v>
      </c>
      <c r="H1903" s="4"/>
      <c r="I1903" s="9" t="s">
        <v>6002</v>
      </c>
    </row>
    <row r="1904" spans="1:9" ht="45">
      <c r="A1904" s="6" t="s">
        <v>6003</v>
      </c>
      <c r="B1904" s="7" t="s">
        <v>364</v>
      </c>
      <c r="C1904" s="6" t="s">
        <v>5869</v>
      </c>
      <c r="D1904" s="8" t="s">
        <v>6004</v>
      </c>
      <c r="E1904" s="6" t="s">
        <v>215</v>
      </c>
      <c r="F1904" s="7" t="s">
        <v>367</v>
      </c>
      <c r="G1904" s="7" t="s">
        <v>374</v>
      </c>
      <c r="H1904" s="4"/>
      <c r="I1904" s="9" t="s">
        <v>6005</v>
      </c>
    </row>
    <row r="1905" spans="1:9" ht="30">
      <c r="A1905" s="6" t="s">
        <v>6006</v>
      </c>
      <c r="B1905" s="7" t="s">
        <v>364</v>
      </c>
      <c r="C1905" s="6" t="s">
        <v>5869</v>
      </c>
      <c r="D1905" s="8" t="s">
        <v>6007</v>
      </c>
      <c r="E1905" s="6" t="s">
        <v>1022</v>
      </c>
      <c r="F1905" s="7" t="s">
        <v>367</v>
      </c>
      <c r="G1905" s="7" t="s">
        <v>217</v>
      </c>
      <c r="H1905" s="4"/>
      <c r="I1905" s="9" t="s">
        <v>6008</v>
      </c>
    </row>
    <row r="1906" spans="1:9" ht="30">
      <c r="A1906" s="6" t="s">
        <v>6009</v>
      </c>
      <c r="B1906" s="7" t="s">
        <v>364</v>
      </c>
      <c r="C1906" s="6" t="s">
        <v>5869</v>
      </c>
      <c r="D1906" s="8" t="s">
        <v>6010</v>
      </c>
      <c r="E1906" s="6" t="s">
        <v>3457</v>
      </c>
      <c r="F1906" s="7" t="s">
        <v>367</v>
      </c>
      <c r="G1906" s="7" t="s">
        <v>217</v>
      </c>
      <c r="H1906" s="4"/>
      <c r="I1906" s="9" t="s">
        <v>6011</v>
      </c>
    </row>
    <row r="1907" spans="1:9" ht="30">
      <c r="A1907" s="6" t="s">
        <v>6012</v>
      </c>
      <c r="B1907" s="7" t="s">
        <v>364</v>
      </c>
      <c r="C1907" s="6" t="s">
        <v>5869</v>
      </c>
      <c r="D1907" s="8" t="s">
        <v>6013</v>
      </c>
      <c r="E1907" s="6" t="s">
        <v>535</v>
      </c>
      <c r="F1907" s="7" t="s">
        <v>367</v>
      </c>
      <c r="G1907" s="7" t="s">
        <v>217</v>
      </c>
      <c r="H1907" s="4"/>
      <c r="I1907" s="9" t="s">
        <v>6014</v>
      </c>
    </row>
    <row r="1908" spans="1:9" ht="30">
      <c r="A1908" s="6" t="s">
        <v>6015</v>
      </c>
      <c r="B1908" s="7" t="s">
        <v>364</v>
      </c>
      <c r="C1908" s="6" t="s">
        <v>5869</v>
      </c>
      <c r="D1908" s="8" t="s">
        <v>6016</v>
      </c>
      <c r="E1908" s="6" t="s">
        <v>995</v>
      </c>
      <c r="F1908" s="7" t="s">
        <v>367</v>
      </c>
      <c r="G1908" s="7" t="s">
        <v>217</v>
      </c>
      <c r="H1908" s="4"/>
      <c r="I1908" s="9" t="s">
        <v>6017</v>
      </c>
    </row>
    <row r="1909" spans="1:9" ht="30">
      <c r="A1909" s="6" t="s">
        <v>6018</v>
      </c>
      <c r="B1909" s="7" t="s">
        <v>364</v>
      </c>
      <c r="C1909" s="6" t="s">
        <v>5869</v>
      </c>
      <c r="D1909" s="8" t="s">
        <v>6019</v>
      </c>
      <c r="E1909" s="6" t="s">
        <v>3457</v>
      </c>
      <c r="F1909" s="7" t="s">
        <v>367</v>
      </c>
      <c r="G1909" s="7" t="s">
        <v>217</v>
      </c>
      <c r="H1909" s="4"/>
      <c r="I1909" s="9" t="s">
        <v>6020</v>
      </c>
    </row>
    <row r="1910" spans="1:9" ht="30">
      <c r="A1910" s="6" t="s">
        <v>6021</v>
      </c>
      <c r="B1910" s="7" t="s">
        <v>364</v>
      </c>
      <c r="C1910" s="6" t="s">
        <v>5869</v>
      </c>
      <c r="D1910" s="8" t="s">
        <v>6022</v>
      </c>
      <c r="E1910" s="6" t="s">
        <v>535</v>
      </c>
      <c r="F1910" s="7" t="s">
        <v>367</v>
      </c>
      <c r="G1910" s="7" t="s">
        <v>217</v>
      </c>
      <c r="H1910" s="4"/>
      <c r="I1910" s="9" t="s">
        <v>6023</v>
      </c>
    </row>
    <row r="1911" spans="1:9" ht="30">
      <c r="A1911" s="6" t="s">
        <v>6024</v>
      </c>
      <c r="B1911" s="7" t="s">
        <v>364</v>
      </c>
      <c r="C1911" s="6" t="s">
        <v>5869</v>
      </c>
      <c r="D1911" s="8" t="s">
        <v>6025</v>
      </c>
      <c r="E1911" s="6" t="s">
        <v>995</v>
      </c>
      <c r="F1911" s="7" t="s">
        <v>367</v>
      </c>
      <c r="G1911" s="7" t="s">
        <v>217</v>
      </c>
      <c r="H1911" s="4"/>
      <c r="I1911" s="9" t="s">
        <v>6026</v>
      </c>
    </row>
    <row r="1912" spans="1:9" ht="45">
      <c r="A1912" s="6" t="s">
        <v>6027</v>
      </c>
      <c r="B1912" s="7" t="s">
        <v>364</v>
      </c>
      <c r="C1912" s="6" t="s">
        <v>5869</v>
      </c>
      <c r="D1912" s="8" t="s">
        <v>6028</v>
      </c>
      <c r="E1912" s="6" t="s">
        <v>3457</v>
      </c>
      <c r="F1912" s="7" t="s">
        <v>367</v>
      </c>
      <c r="G1912" s="7" t="s">
        <v>374</v>
      </c>
      <c r="H1912" s="4"/>
      <c r="I1912" s="9" t="s">
        <v>6029</v>
      </c>
    </row>
    <row r="1913" spans="1:9" ht="45">
      <c r="A1913" s="6" t="s">
        <v>6030</v>
      </c>
      <c r="B1913" s="7" t="s">
        <v>364</v>
      </c>
      <c r="C1913" s="6" t="s">
        <v>5869</v>
      </c>
      <c r="D1913" s="8" t="s">
        <v>6031</v>
      </c>
      <c r="E1913" s="6" t="s">
        <v>3457</v>
      </c>
      <c r="F1913" s="7" t="s">
        <v>367</v>
      </c>
      <c r="G1913" s="7" t="s">
        <v>217</v>
      </c>
      <c r="H1913" s="4"/>
      <c r="I1913" s="9" t="s">
        <v>6032</v>
      </c>
    </row>
    <row r="1914" spans="1:9" ht="45">
      <c r="A1914" s="6" t="s">
        <v>6033</v>
      </c>
      <c r="B1914" s="7" t="s">
        <v>364</v>
      </c>
      <c r="C1914" s="6" t="s">
        <v>5869</v>
      </c>
      <c r="D1914" s="8" t="s">
        <v>6034</v>
      </c>
      <c r="E1914" s="6" t="s">
        <v>535</v>
      </c>
      <c r="F1914" s="7" t="s">
        <v>367</v>
      </c>
      <c r="G1914" s="7" t="s">
        <v>217</v>
      </c>
      <c r="H1914" s="4"/>
      <c r="I1914" s="9" t="s">
        <v>6035</v>
      </c>
    </row>
    <row r="1915" spans="1:9" ht="45">
      <c r="A1915" s="6" t="s">
        <v>6036</v>
      </c>
      <c r="B1915" s="7" t="s">
        <v>364</v>
      </c>
      <c r="C1915" s="6" t="s">
        <v>5869</v>
      </c>
      <c r="D1915" s="8" t="s">
        <v>6037</v>
      </c>
      <c r="E1915" s="6" t="s">
        <v>995</v>
      </c>
      <c r="F1915" s="7" t="s">
        <v>367</v>
      </c>
      <c r="G1915" s="7" t="s">
        <v>217</v>
      </c>
      <c r="H1915" s="4"/>
      <c r="I1915" s="9" t="s">
        <v>6038</v>
      </c>
    </row>
    <row r="1916" spans="1:9" ht="45">
      <c r="A1916" s="6" t="s">
        <v>6039</v>
      </c>
      <c r="B1916" s="7" t="s">
        <v>364</v>
      </c>
      <c r="C1916" s="6" t="s">
        <v>5869</v>
      </c>
      <c r="D1916" s="8" t="s">
        <v>6040</v>
      </c>
      <c r="E1916" s="6" t="s">
        <v>3457</v>
      </c>
      <c r="F1916" s="7" t="s">
        <v>367</v>
      </c>
      <c r="G1916" s="7" t="s">
        <v>217</v>
      </c>
      <c r="H1916" s="4"/>
      <c r="I1916" s="9" t="s">
        <v>6041</v>
      </c>
    </row>
    <row r="1917" spans="1:9" ht="45">
      <c r="A1917" s="6" t="s">
        <v>6042</v>
      </c>
      <c r="B1917" s="7" t="s">
        <v>364</v>
      </c>
      <c r="C1917" s="6" t="s">
        <v>5869</v>
      </c>
      <c r="D1917" s="8" t="s">
        <v>6043</v>
      </c>
      <c r="E1917" s="6" t="s">
        <v>535</v>
      </c>
      <c r="F1917" s="7" t="s">
        <v>367</v>
      </c>
      <c r="G1917" s="7" t="s">
        <v>217</v>
      </c>
      <c r="H1917" s="4"/>
      <c r="I1917" s="9" t="s">
        <v>6044</v>
      </c>
    </row>
    <row r="1918" spans="1:9" ht="45">
      <c r="A1918" s="6" t="s">
        <v>6045</v>
      </c>
      <c r="B1918" s="7" t="s">
        <v>364</v>
      </c>
      <c r="C1918" s="6" t="s">
        <v>5869</v>
      </c>
      <c r="D1918" s="8" t="s">
        <v>6046</v>
      </c>
      <c r="E1918" s="6" t="s">
        <v>995</v>
      </c>
      <c r="F1918" s="7" t="s">
        <v>367</v>
      </c>
      <c r="G1918" s="7" t="s">
        <v>217</v>
      </c>
      <c r="H1918" s="4"/>
      <c r="I1918" s="9" t="s">
        <v>6047</v>
      </c>
    </row>
    <row r="1919" spans="1:9" ht="45">
      <c r="A1919" s="6" t="s">
        <v>6048</v>
      </c>
      <c r="B1919" s="7" t="s">
        <v>364</v>
      </c>
      <c r="C1919" s="6" t="s">
        <v>5869</v>
      </c>
      <c r="D1919" s="8" t="s">
        <v>6049</v>
      </c>
      <c r="E1919" s="6" t="s">
        <v>215</v>
      </c>
      <c r="F1919" s="7" t="s">
        <v>367</v>
      </c>
      <c r="G1919" s="7" t="s">
        <v>379</v>
      </c>
      <c r="H1919" s="4"/>
      <c r="I1919" s="9" t="s">
        <v>6050</v>
      </c>
    </row>
    <row r="1920" spans="1:9" ht="30">
      <c r="A1920" s="6" t="s">
        <v>6051</v>
      </c>
      <c r="B1920" s="7" t="s">
        <v>364</v>
      </c>
      <c r="C1920" s="6" t="s">
        <v>5869</v>
      </c>
      <c r="D1920" s="8" t="s">
        <v>6052</v>
      </c>
      <c r="E1920" s="6" t="s">
        <v>221</v>
      </c>
      <c r="F1920" s="7" t="s">
        <v>367</v>
      </c>
      <c r="G1920" s="7" t="s">
        <v>217</v>
      </c>
      <c r="H1920" s="4"/>
      <c r="I1920" s="9" t="s">
        <v>6053</v>
      </c>
    </row>
    <row r="1921" spans="1:9" ht="60">
      <c r="A1921" s="6" t="s">
        <v>6054</v>
      </c>
      <c r="B1921" s="7" t="s">
        <v>364</v>
      </c>
      <c r="C1921" s="6" t="s">
        <v>5869</v>
      </c>
      <c r="D1921" s="8" t="s">
        <v>6055</v>
      </c>
      <c r="E1921" s="6" t="s">
        <v>229</v>
      </c>
      <c r="F1921" s="7" t="s">
        <v>367</v>
      </c>
      <c r="G1921" s="7" t="s">
        <v>217</v>
      </c>
      <c r="H1921" s="4"/>
      <c r="I1921" s="9" t="s">
        <v>6056</v>
      </c>
    </row>
    <row r="1922" spans="1:9" ht="60">
      <c r="A1922" s="6" t="s">
        <v>6057</v>
      </c>
      <c r="B1922" s="7" t="s">
        <v>364</v>
      </c>
      <c r="C1922" s="6" t="s">
        <v>5869</v>
      </c>
      <c r="D1922" s="8" t="s">
        <v>6058</v>
      </c>
      <c r="E1922" s="6" t="s">
        <v>535</v>
      </c>
      <c r="F1922" s="7" t="s">
        <v>367</v>
      </c>
      <c r="G1922" s="7" t="s">
        <v>217</v>
      </c>
      <c r="H1922" s="4"/>
      <c r="I1922" s="9" t="s">
        <v>6059</v>
      </c>
    </row>
    <row r="1923" spans="1:9" ht="60">
      <c r="A1923" s="6" t="s">
        <v>6060</v>
      </c>
      <c r="B1923" s="7" t="s">
        <v>364</v>
      </c>
      <c r="C1923" s="6" t="s">
        <v>5869</v>
      </c>
      <c r="D1923" s="8" t="s">
        <v>6061</v>
      </c>
      <c r="E1923" s="6" t="s">
        <v>373</v>
      </c>
      <c r="F1923" s="7" t="s">
        <v>367</v>
      </c>
      <c r="G1923" s="7" t="s">
        <v>217</v>
      </c>
      <c r="H1923" s="4"/>
      <c r="I1923" s="9" t="s">
        <v>6062</v>
      </c>
    </row>
    <row r="1924" spans="1:9" ht="45">
      <c r="A1924" s="6" t="s">
        <v>6063</v>
      </c>
      <c r="B1924" s="7" t="s">
        <v>364</v>
      </c>
      <c r="C1924" s="6" t="s">
        <v>5869</v>
      </c>
      <c r="D1924" s="8" t="s">
        <v>6064</v>
      </c>
      <c r="E1924" s="6" t="s">
        <v>229</v>
      </c>
      <c r="F1924" s="7" t="s">
        <v>367</v>
      </c>
      <c r="G1924" s="7" t="s">
        <v>217</v>
      </c>
      <c r="H1924" s="4"/>
      <c r="I1924" s="9" t="s">
        <v>6065</v>
      </c>
    </row>
    <row r="1925" spans="1:9" ht="45">
      <c r="A1925" s="6" t="s">
        <v>6066</v>
      </c>
      <c r="B1925" s="7" t="s">
        <v>364</v>
      </c>
      <c r="C1925" s="6" t="s">
        <v>5869</v>
      </c>
      <c r="D1925" s="8" t="s">
        <v>6067</v>
      </c>
      <c r="E1925" s="6" t="s">
        <v>535</v>
      </c>
      <c r="F1925" s="7" t="s">
        <v>367</v>
      </c>
      <c r="G1925" s="7" t="s">
        <v>217</v>
      </c>
      <c r="H1925" s="4"/>
      <c r="I1925" s="9" t="s">
        <v>6068</v>
      </c>
    </row>
    <row r="1926" spans="1:9" ht="45">
      <c r="A1926" s="6" t="s">
        <v>6069</v>
      </c>
      <c r="B1926" s="7" t="s">
        <v>364</v>
      </c>
      <c r="C1926" s="6" t="s">
        <v>5869</v>
      </c>
      <c r="D1926" s="8" t="s">
        <v>6070</v>
      </c>
      <c r="E1926" s="6" t="s">
        <v>373</v>
      </c>
      <c r="F1926" s="7" t="s">
        <v>367</v>
      </c>
      <c r="G1926" s="7" t="s">
        <v>217</v>
      </c>
      <c r="H1926" s="4"/>
      <c r="I1926" s="9" t="s">
        <v>6071</v>
      </c>
    </row>
    <row r="1927" spans="1:9" ht="45">
      <c r="A1927" s="6" t="s">
        <v>6072</v>
      </c>
      <c r="B1927" s="7" t="s">
        <v>364</v>
      </c>
      <c r="C1927" s="6" t="s">
        <v>5869</v>
      </c>
      <c r="D1927" s="8" t="s">
        <v>6073</v>
      </c>
      <c r="E1927" s="6" t="s">
        <v>221</v>
      </c>
      <c r="F1927" s="7" t="s">
        <v>498</v>
      </c>
      <c r="G1927" s="7" t="s">
        <v>217</v>
      </c>
      <c r="H1927" s="4"/>
      <c r="I1927" s="9" t="s">
        <v>6074</v>
      </c>
    </row>
    <row r="1928" spans="1:9" ht="30">
      <c r="A1928" s="6" t="s">
        <v>6075</v>
      </c>
      <c r="B1928" s="7" t="s">
        <v>364</v>
      </c>
      <c r="C1928" s="6" t="s">
        <v>5869</v>
      </c>
      <c r="D1928" s="8" t="s">
        <v>6076</v>
      </c>
      <c r="E1928" s="6" t="s">
        <v>221</v>
      </c>
      <c r="F1928" s="7" t="s">
        <v>367</v>
      </c>
      <c r="G1928" s="7" t="s">
        <v>217</v>
      </c>
      <c r="H1928" s="4"/>
      <c r="I1928" s="9" t="s">
        <v>6077</v>
      </c>
    </row>
    <row r="1929" spans="1:9" ht="30">
      <c r="A1929" s="6" t="s">
        <v>6078</v>
      </c>
      <c r="B1929" s="7" t="s">
        <v>364</v>
      </c>
      <c r="C1929" s="6" t="s">
        <v>5869</v>
      </c>
      <c r="D1929" s="8" t="s">
        <v>6079</v>
      </c>
      <c r="E1929" s="6" t="s">
        <v>535</v>
      </c>
      <c r="F1929" s="7" t="s">
        <v>367</v>
      </c>
      <c r="G1929" s="7" t="s">
        <v>217</v>
      </c>
      <c r="H1929" s="4"/>
      <c r="I1929" s="9" t="s">
        <v>6080</v>
      </c>
    </row>
    <row r="1930" spans="1:9" ht="30">
      <c r="A1930" s="6" t="s">
        <v>6081</v>
      </c>
      <c r="B1930" s="7" t="s">
        <v>364</v>
      </c>
      <c r="C1930" s="6" t="s">
        <v>5869</v>
      </c>
      <c r="D1930" s="8" t="s">
        <v>6082</v>
      </c>
      <c r="E1930" s="6" t="s">
        <v>221</v>
      </c>
      <c r="F1930" s="7" t="s">
        <v>498</v>
      </c>
      <c r="G1930" s="7" t="s">
        <v>217</v>
      </c>
      <c r="H1930" s="4"/>
      <c r="I1930" s="9" t="s">
        <v>6083</v>
      </c>
    </row>
    <row r="1931" spans="1:9" ht="30">
      <c r="A1931" s="6" t="s">
        <v>6084</v>
      </c>
      <c r="B1931" s="7" t="s">
        <v>364</v>
      </c>
      <c r="C1931" s="6" t="s">
        <v>5869</v>
      </c>
      <c r="D1931" s="8" t="s">
        <v>6085</v>
      </c>
      <c r="E1931" s="6" t="s">
        <v>535</v>
      </c>
      <c r="F1931" s="7" t="s">
        <v>498</v>
      </c>
      <c r="G1931" s="7" t="s">
        <v>217</v>
      </c>
      <c r="H1931" s="4"/>
      <c r="I1931" s="9" t="s">
        <v>6086</v>
      </c>
    </row>
    <row r="1932" spans="1:9" ht="45">
      <c r="A1932" s="6" t="s">
        <v>6087</v>
      </c>
      <c r="B1932" s="7" t="s">
        <v>364</v>
      </c>
      <c r="C1932" s="6" t="s">
        <v>5869</v>
      </c>
      <c r="D1932" s="8" t="s">
        <v>1735</v>
      </c>
      <c r="E1932" s="6" t="s">
        <v>221</v>
      </c>
      <c r="F1932" s="7" t="s">
        <v>498</v>
      </c>
      <c r="G1932" s="7" t="s">
        <v>217</v>
      </c>
      <c r="H1932" s="4"/>
      <c r="I1932" s="9" t="s">
        <v>6088</v>
      </c>
    </row>
    <row r="1933" spans="1:9" ht="45">
      <c r="A1933" s="6" t="s">
        <v>6089</v>
      </c>
      <c r="B1933" s="7" t="s">
        <v>364</v>
      </c>
      <c r="C1933" s="6" t="s">
        <v>5869</v>
      </c>
      <c r="D1933" s="8" t="s">
        <v>1695</v>
      </c>
      <c r="E1933" s="6" t="s">
        <v>535</v>
      </c>
      <c r="F1933" s="7" t="s">
        <v>498</v>
      </c>
      <c r="G1933" s="7" t="s">
        <v>217</v>
      </c>
      <c r="H1933" s="4"/>
      <c r="I1933" s="9" t="s">
        <v>6090</v>
      </c>
    </row>
    <row r="1934" spans="1:9" ht="45">
      <c r="A1934" s="6" t="s">
        <v>6091</v>
      </c>
      <c r="B1934" s="7" t="s">
        <v>364</v>
      </c>
      <c r="C1934" s="6" t="s">
        <v>5869</v>
      </c>
      <c r="D1934" s="8" t="s">
        <v>6092</v>
      </c>
      <c r="E1934" s="6" t="s">
        <v>229</v>
      </c>
      <c r="F1934" s="7" t="s">
        <v>367</v>
      </c>
      <c r="G1934" s="7" t="s">
        <v>217</v>
      </c>
      <c r="H1934" s="4"/>
      <c r="I1934" s="9" t="s">
        <v>6093</v>
      </c>
    </row>
    <row r="1935" spans="1:9" ht="45">
      <c r="A1935" s="6" t="s">
        <v>6094</v>
      </c>
      <c r="B1935" s="7" t="s">
        <v>364</v>
      </c>
      <c r="C1935" s="6" t="s">
        <v>5869</v>
      </c>
      <c r="D1935" s="8" t="s">
        <v>6095</v>
      </c>
      <c r="E1935" s="6" t="s">
        <v>535</v>
      </c>
      <c r="F1935" s="7" t="s">
        <v>367</v>
      </c>
      <c r="G1935" s="7" t="s">
        <v>217</v>
      </c>
      <c r="H1935" s="4"/>
      <c r="I1935" s="9" t="s">
        <v>6096</v>
      </c>
    </row>
    <row r="1936" spans="1:9" ht="45">
      <c r="A1936" s="6" t="s">
        <v>6097</v>
      </c>
      <c r="B1936" s="7" t="s">
        <v>364</v>
      </c>
      <c r="C1936" s="6" t="s">
        <v>5869</v>
      </c>
      <c r="D1936" s="8" t="s">
        <v>6098</v>
      </c>
      <c r="E1936" s="6" t="s">
        <v>373</v>
      </c>
      <c r="F1936" s="7" t="s">
        <v>367</v>
      </c>
      <c r="G1936" s="7" t="s">
        <v>217</v>
      </c>
      <c r="H1936" s="4"/>
      <c r="I1936" s="9" t="s">
        <v>6099</v>
      </c>
    </row>
    <row r="1937" spans="1:9" ht="45">
      <c r="A1937" s="6" t="s">
        <v>6100</v>
      </c>
      <c r="B1937" s="7" t="s">
        <v>364</v>
      </c>
      <c r="C1937" s="6" t="s">
        <v>5869</v>
      </c>
      <c r="D1937" s="8" t="s">
        <v>6101</v>
      </c>
      <c r="E1937" s="6" t="s">
        <v>229</v>
      </c>
      <c r="F1937" s="7" t="s">
        <v>367</v>
      </c>
      <c r="G1937" s="7" t="s">
        <v>217</v>
      </c>
      <c r="H1937" s="4"/>
      <c r="I1937" s="9" t="s">
        <v>6102</v>
      </c>
    </row>
    <row r="1938" spans="1:9" ht="45">
      <c r="A1938" s="6" t="s">
        <v>6103</v>
      </c>
      <c r="B1938" s="7" t="s">
        <v>364</v>
      </c>
      <c r="C1938" s="6" t="s">
        <v>5869</v>
      </c>
      <c r="D1938" s="8" t="s">
        <v>6104</v>
      </c>
      <c r="E1938" s="6" t="s">
        <v>535</v>
      </c>
      <c r="F1938" s="7" t="s">
        <v>367</v>
      </c>
      <c r="G1938" s="7" t="s">
        <v>217</v>
      </c>
      <c r="H1938" s="4"/>
      <c r="I1938" s="9" t="s">
        <v>6105</v>
      </c>
    </row>
    <row r="1939" spans="1:9" ht="45">
      <c r="A1939" s="6" t="s">
        <v>6106</v>
      </c>
      <c r="B1939" s="7" t="s">
        <v>364</v>
      </c>
      <c r="C1939" s="6" t="s">
        <v>5869</v>
      </c>
      <c r="D1939" s="8" t="s">
        <v>6107</v>
      </c>
      <c r="E1939" s="6" t="s">
        <v>373</v>
      </c>
      <c r="F1939" s="7" t="s">
        <v>367</v>
      </c>
      <c r="G1939" s="7" t="s">
        <v>217</v>
      </c>
      <c r="H1939" s="4"/>
      <c r="I1939" s="9" t="s">
        <v>6108</v>
      </c>
    </row>
    <row r="1940" spans="1:9" ht="30">
      <c r="A1940" s="6" t="s">
        <v>6109</v>
      </c>
      <c r="B1940" s="7" t="s">
        <v>364</v>
      </c>
      <c r="C1940" s="6" t="s">
        <v>5869</v>
      </c>
      <c r="D1940" s="8" t="s">
        <v>6110</v>
      </c>
      <c r="E1940" s="6" t="s">
        <v>221</v>
      </c>
      <c r="F1940" s="7" t="s">
        <v>367</v>
      </c>
      <c r="G1940" s="7" t="s">
        <v>217</v>
      </c>
      <c r="H1940" s="4"/>
      <c r="I1940" s="9" t="s">
        <v>6111</v>
      </c>
    </row>
    <row r="1941" spans="1:9" ht="45">
      <c r="A1941" s="6" t="s">
        <v>6112</v>
      </c>
      <c r="B1941" s="7" t="s">
        <v>364</v>
      </c>
      <c r="C1941" s="6" t="s">
        <v>6113</v>
      </c>
      <c r="D1941" s="10" t="s">
        <v>6114</v>
      </c>
      <c r="E1941" s="6" t="s">
        <v>3239</v>
      </c>
      <c r="F1941" s="7" t="s">
        <v>498</v>
      </c>
      <c r="G1941" s="7" t="s">
        <v>217</v>
      </c>
      <c r="H1941" s="4"/>
      <c r="I1941" s="9" t="s">
        <v>6115</v>
      </c>
    </row>
    <row r="1942" spans="1:9" ht="30">
      <c r="A1942" s="6" t="s">
        <v>6116</v>
      </c>
      <c r="B1942" s="7" t="s">
        <v>364</v>
      </c>
      <c r="C1942" s="6" t="s">
        <v>6117</v>
      </c>
      <c r="D1942" s="8" t="s">
        <v>6118</v>
      </c>
      <c r="E1942" s="6" t="s">
        <v>229</v>
      </c>
      <c r="F1942" s="7" t="s">
        <v>367</v>
      </c>
      <c r="G1942" s="7" t="s">
        <v>217</v>
      </c>
      <c r="H1942" s="4"/>
      <c r="I1942" s="9" t="s">
        <v>6119</v>
      </c>
    </row>
    <row r="1943" spans="1:9" ht="30">
      <c r="A1943" s="6" t="s">
        <v>6120</v>
      </c>
      <c r="B1943" s="7" t="s">
        <v>364</v>
      </c>
      <c r="C1943" s="6" t="s">
        <v>6117</v>
      </c>
      <c r="D1943" s="8" t="s">
        <v>6121</v>
      </c>
      <c r="E1943" s="6" t="s">
        <v>535</v>
      </c>
      <c r="F1943" s="7" t="s">
        <v>367</v>
      </c>
      <c r="G1943" s="7" t="s">
        <v>217</v>
      </c>
      <c r="H1943" s="4"/>
      <c r="I1943" s="9" t="s">
        <v>6122</v>
      </c>
    </row>
    <row r="1944" spans="1:9" ht="30">
      <c r="A1944" s="6" t="s">
        <v>6123</v>
      </c>
      <c r="B1944" s="7" t="s">
        <v>364</v>
      </c>
      <c r="C1944" s="6" t="s">
        <v>6117</v>
      </c>
      <c r="D1944" s="8" t="s">
        <v>6124</v>
      </c>
      <c r="E1944" s="6" t="s">
        <v>373</v>
      </c>
      <c r="F1944" s="7" t="s">
        <v>367</v>
      </c>
      <c r="G1944" s="7" t="s">
        <v>217</v>
      </c>
      <c r="H1944" s="4"/>
      <c r="I1944" s="9" t="s">
        <v>6125</v>
      </c>
    </row>
    <row r="1945" spans="1:9" ht="30">
      <c r="A1945" s="6" t="s">
        <v>6126</v>
      </c>
      <c r="B1945" s="7" t="s">
        <v>364</v>
      </c>
      <c r="C1945" s="6" t="s">
        <v>6117</v>
      </c>
      <c r="D1945" s="8" t="s">
        <v>6127</v>
      </c>
      <c r="E1945" s="6" t="s">
        <v>229</v>
      </c>
      <c r="F1945" s="7" t="s">
        <v>367</v>
      </c>
      <c r="G1945" s="7" t="s">
        <v>217</v>
      </c>
      <c r="H1945" s="4"/>
      <c r="I1945" s="9" t="s">
        <v>6128</v>
      </c>
    </row>
    <row r="1946" spans="1:9" ht="30">
      <c r="A1946" s="6" t="s">
        <v>6129</v>
      </c>
      <c r="B1946" s="7" t="s">
        <v>364</v>
      </c>
      <c r="C1946" s="6" t="s">
        <v>6117</v>
      </c>
      <c r="D1946" s="8" t="s">
        <v>6130</v>
      </c>
      <c r="E1946" s="6" t="s">
        <v>535</v>
      </c>
      <c r="F1946" s="7" t="s">
        <v>367</v>
      </c>
      <c r="G1946" s="7" t="s">
        <v>217</v>
      </c>
      <c r="H1946" s="4"/>
      <c r="I1946" s="9" t="s">
        <v>6131</v>
      </c>
    </row>
    <row r="1947" spans="1:9" ht="30">
      <c r="A1947" s="6" t="s">
        <v>6132</v>
      </c>
      <c r="B1947" s="7" t="s">
        <v>364</v>
      </c>
      <c r="C1947" s="6" t="s">
        <v>6117</v>
      </c>
      <c r="D1947" s="8" t="s">
        <v>6133</v>
      </c>
      <c r="E1947" s="6" t="s">
        <v>373</v>
      </c>
      <c r="F1947" s="7" t="s">
        <v>367</v>
      </c>
      <c r="G1947" s="7" t="s">
        <v>217</v>
      </c>
      <c r="H1947" s="4"/>
      <c r="I1947" s="9" t="s">
        <v>6134</v>
      </c>
    </row>
    <row r="1948" spans="1:9" ht="45">
      <c r="A1948" s="6" t="s">
        <v>6135</v>
      </c>
      <c r="B1948" s="7" t="s">
        <v>364</v>
      </c>
      <c r="C1948" s="6" t="s">
        <v>6117</v>
      </c>
      <c r="D1948" s="8" t="s">
        <v>6136</v>
      </c>
      <c r="E1948" s="6" t="s">
        <v>221</v>
      </c>
      <c r="F1948" s="7" t="s">
        <v>367</v>
      </c>
      <c r="G1948" s="7" t="s">
        <v>217</v>
      </c>
      <c r="H1948" s="4"/>
      <c r="I1948" s="9" t="s">
        <v>6137</v>
      </c>
    </row>
    <row r="1949" spans="1:9" ht="45">
      <c r="A1949" s="6" t="s">
        <v>6138</v>
      </c>
      <c r="B1949" s="7" t="s">
        <v>364</v>
      </c>
      <c r="C1949" s="6" t="s">
        <v>6117</v>
      </c>
      <c r="D1949" s="8" t="s">
        <v>6139</v>
      </c>
      <c r="E1949" s="6" t="s">
        <v>229</v>
      </c>
      <c r="F1949" s="7" t="s">
        <v>367</v>
      </c>
      <c r="G1949" s="7" t="s">
        <v>217</v>
      </c>
      <c r="H1949" s="4"/>
      <c r="I1949" s="9" t="s">
        <v>6140</v>
      </c>
    </row>
    <row r="1950" spans="1:9" ht="45">
      <c r="A1950" s="6" t="s">
        <v>6141</v>
      </c>
      <c r="B1950" s="7" t="s">
        <v>364</v>
      </c>
      <c r="C1950" s="6" t="s">
        <v>6117</v>
      </c>
      <c r="D1950" s="8" t="s">
        <v>6142</v>
      </c>
      <c r="E1950" s="6" t="s">
        <v>535</v>
      </c>
      <c r="F1950" s="7" t="s">
        <v>367</v>
      </c>
      <c r="G1950" s="7" t="s">
        <v>217</v>
      </c>
      <c r="H1950" s="4"/>
      <c r="I1950" s="9" t="s">
        <v>6143</v>
      </c>
    </row>
    <row r="1951" spans="1:9" ht="45">
      <c r="A1951" s="6" t="s">
        <v>6144</v>
      </c>
      <c r="B1951" s="7" t="s">
        <v>364</v>
      </c>
      <c r="C1951" s="6" t="s">
        <v>6117</v>
      </c>
      <c r="D1951" s="8" t="s">
        <v>6145</v>
      </c>
      <c r="E1951" s="6" t="s">
        <v>221</v>
      </c>
      <c r="F1951" s="7" t="s">
        <v>216</v>
      </c>
      <c r="G1951" s="7" t="s">
        <v>217</v>
      </c>
      <c r="H1951" s="4"/>
      <c r="I1951" s="9" t="s">
        <v>6146</v>
      </c>
    </row>
    <row r="1952" spans="1:9" ht="45">
      <c r="A1952" s="6" t="s">
        <v>6147</v>
      </c>
      <c r="B1952" s="7" t="s">
        <v>364</v>
      </c>
      <c r="C1952" s="6" t="s">
        <v>6117</v>
      </c>
      <c r="D1952" s="8" t="s">
        <v>6148</v>
      </c>
      <c r="E1952" s="6" t="s">
        <v>535</v>
      </c>
      <c r="F1952" s="7" t="s">
        <v>216</v>
      </c>
      <c r="G1952" s="7" t="s">
        <v>217</v>
      </c>
      <c r="H1952" s="4"/>
      <c r="I1952" s="9" t="s">
        <v>6149</v>
      </c>
    </row>
    <row r="1953" spans="1:9" ht="30">
      <c r="A1953" s="6" t="s">
        <v>6150</v>
      </c>
      <c r="B1953" s="7" t="s">
        <v>364</v>
      </c>
      <c r="C1953" s="6" t="s">
        <v>6117</v>
      </c>
      <c r="D1953" s="8" t="s">
        <v>6151</v>
      </c>
      <c r="E1953" s="6" t="s">
        <v>221</v>
      </c>
      <c r="F1953" s="7" t="s">
        <v>216</v>
      </c>
      <c r="G1953" s="7" t="s">
        <v>217</v>
      </c>
      <c r="H1953" s="4"/>
      <c r="I1953" s="9" t="s">
        <v>6152</v>
      </c>
    </row>
    <row r="1954" spans="1:9" ht="30">
      <c r="A1954" s="6" t="s">
        <v>6153</v>
      </c>
      <c r="B1954" s="7" t="s">
        <v>364</v>
      </c>
      <c r="C1954" s="6" t="s">
        <v>6117</v>
      </c>
      <c r="D1954" s="8" t="s">
        <v>6154</v>
      </c>
      <c r="E1954" s="6" t="s">
        <v>229</v>
      </c>
      <c r="F1954" s="7" t="s">
        <v>216</v>
      </c>
      <c r="G1954" s="7" t="s">
        <v>217</v>
      </c>
      <c r="H1954" s="4"/>
      <c r="I1954" s="9" t="s">
        <v>6155</v>
      </c>
    </row>
    <row r="1955" spans="1:9" ht="30">
      <c r="A1955" s="6" t="s">
        <v>6156</v>
      </c>
      <c r="B1955" s="7" t="s">
        <v>364</v>
      </c>
      <c r="C1955" s="6" t="s">
        <v>6117</v>
      </c>
      <c r="D1955" s="8" t="s">
        <v>6157</v>
      </c>
      <c r="E1955" s="6" t="s">
        <v>535</v>
      </c>
      <c r="F1955" s="7" t="s">
        <v>216</v>
      </c>
      <c r="G1955" s="7" t="s">
        <v>217</v>
      </c>
      <c r="H1955" s="4"/>
      <c r="I1955" s="9" t="s">
        <v>6158</v>
      </c>
    </row>
    <row r="1956" spans="1:9" ht="30">
      <c r="A1956" s="6" t="s">
        <v>6159</v>
      </c>
      <c r="B1956" s="7" t="s">
        <v>364</v>
      </c>
      <c r="C1956" s="6" t="s">
        <v>6117</v>
      </c>
      <c r="D1956" s="8" t="s">
        <v>6160</v>
      </c>
      <c r="E1956" s="6" t="s">
        <v>229</v>
      </c>
      <c r="F1956" s="7" t="s">
        <v>367</v>
      </c>
      <c r="G1956" s="7" t="s">
        <v>217</v>
      </c>
      <c r="H1956" s="4"/>
      <c r="I1956" s="9" t="s">
        <v>6161</v>
      </c>
    </row>
    <row r="1957" spans="1:9" ht="30">
      <c r="A1957" s="6" t="s">
        <v>6162</v>
      </c>
      <c r="B1957" s="7" t="s">
        <v>364</v>
      </c>
      <c r="C1957" s="6" t="s">
        <v>6117</v>
      </c>
      <c r="D1957" s="8" t="s">
        <v>6163</v>
      </c>
      <c r="E1957" s="6" t="s">
        <v>535</v>
      </c>
      <c r="F1957" s="7" t="s">
        <v>367</v>
      </c>
      <c r="G1957" s="7" t="s">
        <v>217</v>
      </c>
      <c r="H1957" s="4"/>
      <c r="I1957" s="9" t="s">
        <v>6164</v>
      </c>
    </row>
    <row r="1958" spans="1:9" ht="30">
      <c r="A1958" s="6" t="s">
        <v>6165</v>
      </c>
      <c r="B1958" s="7" t="s">
        <v>364</v>
      </c>
      <c r="C1958" s="6" t="s">
        <v>6117</v>
      </c>
      <c r="D1958" s="8" t="s">
        <v>6166</v>
      </c>
      <c r="E1958" s="6" t="s">
        <v>373</v>
      </c>
      <c r="F1958" s="7" t="s">
        <v>367</v>
      </c>
      <c r="G1958" s="7" t="s">
        <v>217</v>
      </c>
      <c r="H1958" s="4"/>
      <c r="I1958" s="9" t="s">
        <v>6167</v>
      </c>
    </row>
    <row r="1959" spans="1:9" ht="30">
      <c r="A1959" s="6" t="s">
        <v>6168</v>
      </c>
      <c r="B1959" s="7" t="s">
        <v>364</v>
      </c>
      <c r="C1959" s="6" t="s">
        <v>6117</v>
      </c>
      <c r="D1959" s="8" t="s">
        <v>6169</v>
      </c>
      <c r="E1959" s="6" t="s">
        <v>229</v>
      </c>
      <c r="F1959" s="7" t="s">
        <v>367</v>
      </c>
      <c r="G1959" s="7" t="s">
        <v>217</v>
      </c>
      <c r="H1959" s="4"/>
      <c r="I1959" s="9" t="s">
        <v>6170</v>
      </c>
    </row>
    <row r="1960" spans="1:9" ht="30">
      <c r="A1960" s="6" t="s">
        <v>6171</v>
      </c>
      <c r="B1960" s="7" t="s">
        <v>364</v>
      </c>
      <c r="C1960" s="6" t="s">
        <v>6117</v>
      </c>
      <c r="D1960" s="8" t="s">
        <v>6172</v>
      </c>
      <c r="E1960" s="6" t="s">
        <v>535</v>
      </c>
      <c r="F1960" s="7" t="s">
        <v>367</v>
      </c>
      <c r="G1960" s="7" t="s">
        <v>217</v>
      </c>
      <c r="H1960" s="4"/>
      <c r="I1960" s="9" t="s">
        <v>6173</v>
      </c>
    </row>
    <row r="1961" spans="1:9" ht="30">
      <c r="A1961" s="6" t="s">
        <v>6174</v>
      </c>
      <c r="B1961" s="7" t="s">
        <v>364</v>
      </c>
      <c r="C1961" s="6" t="s">
        <v>6117</v>
      </c>
      <c r="D1961" s="8" t="s">
        <v>6175</v>
      </c>
      <c r="E1961" s="6" t="s">
        <v>373</v>
      </c>
      <c r="F1961" s="7" t="s">
        <v>367</v>
      </c>
      <c r="G1961" s="7" t="s">
        <v>217</v>
      </c>
      <c r="H1961" s="4"/>
      <c r="I1961" s="9" t="s">
        <v>6176</v>
      </c>
    </row>
    <row r="1962" spans="1:9" ht="45">
      <c r="A1962" s="6" t="s">
        <v>6177</v>
      </c>
      <c r="B1962" s="7" t="s">
        <v>364</v>
      </c>
      <c r="C1962" s="6" t="s">
        <v>6117</v>
      </c>
      <c r="D1962" s="8" t="s">
        <v>6178</v>
      </c>
      <c r="E1962" s="6" t="s">
        <v>221</v>
      </c>
      <c r="F1962" s="7" t="s">
        <v>216</v>
      </c>
      <c r="G1962" s="7" t="s">
        <v>217</v>
      </c>
      <c r="H1962" s="4"/>
      <c r="I1962" s="9" t="s">
        <v>6179</v>
      </c>
    </row>
    <row r="1963" spans="1:9" ht="45">
      <c r="A1963" s="6" t="s">
        <v>6180</v>
      </c>
      <c r="B1963" s="7" t="s">
        <v>364</v>
      </c>
      <c r="C1963" s="6" t="s">
        <v>6117</v>
      </c>
      <c r="D1963" s="8" t="s">
        <v>6181</v>
      </c>
      <c r="E1963" s="6" t="s">
        <v>535</v>
      </c>
      <c r="F1963" s="7" t="s">
        <v>216</v>
      </c>
      <c r="G1963" s="7" t="s">
        <v>217</v>
      </c>
      <c r="H1963" s="4"/>
      <c r="I1963" s="9" t="s">
        <v>6182</v>
      </c>
    </row>
    <row r="1964" spans="1:9" ht="30">
      <c r="A1964" s="6" t="s">
        <v>6183</v>
      </c>
      <c r="B1964" s="7" t="s">
        <v>364</v>
      </c>
      <c r="C1964" s="6" t="s">
        <v>6117</v>
      </c>
      <c r="D1964" s="8" t="s">
        <v>6184</v>
      </c>
      <c r="E1964" s="6" t="s">
        <v>229</v>
      </c>
      <c r="F1964" s="7" t="s">
        <v>367</v>
      </c>
      <c r="G1964" s="7" t="s">
        <v>217</v>
      </c>
      <c r="H1964" s="4"/>
      <c r="I1964" s="9" t="s">
        <v>6185</v>
      </c>
    </row>
    <row r="1965" spans="1:9" ht="30">
      <c r="A1965" s="6" t="s">
        <v>6186</v>
      </c>
      <c r="B1965" s="7" t="s">
        <v>364</v>
      </c>
      <c r="C1965" s="6" t="s">
        <v>6117</v>
      </c>
      <c r="D1965" s="8" t="s">
        <v>6187</v>
      </c>
      <c r="E1965" s="6" t="s">
        <v>535</v>
      </c>
      <c r="F1965" s="7" t="s">
        <v>367</v>
      </c>
      <c r="G1965" s="7" t="s">
        <v>217</v>
      </c>
      <c r="H1965" s="4"/>
      <c r="I1965" s="9" t="s">
        <v>6188</v>
      </c>
    </row>
    <row r="1966" spans="1:9" ht="30">
      <c r="A1966" s="6" t="s">
        <v>6189</v>
      </c>
      <c r="B1966" s="7" t="s">
        <v>364</v>
      </c>
      <c r="C1966" s="6" t="s">
        <v>6117</v>
      </c>
      <c r="D1966" s="8" t="s">
        <v>6190</v>
      </c>
      <c r="E1966" s="6" t="s">
        <v>373</v>
      </c>
      <c r="F1966" s="7" t="s">
        <v>367</v>
      </c>
      <c r="G1966" s="7" t="s">
        <v>217</v>
      </c>
      <c r="H1966" s="4"/>
      <c r="I1966" s="9" t="s">
        <v>6191</v>
      </c>
    </row>
    <row r="1967" spans="1:9" ht="45">
      <c r="A1967" s="6" t="s">
        <v>6192</v>
      </c>
      <c r="B1967" s="7" t="s">
        <v>364</v>
      </c>
      <c r="C1967" s="6" t="s">
        <v>6117</v>
      </c>
      <c r="D1967" s="8" t="s">
        <v>6193</v>
      </c>
      <c r="E1967" s="6" t="s">
        <v>229</v>
      </c>
      <c r="F1967" s="7" t="s">
        <v>367</v>
      </c>
      <c r="G1967" s="7" t="s">
        <v>217</v>
      </c>
      <c r="H1967" s="4"/>
      <c r="I1967" s="9" t="s">
        <v>6194</v>
      </c>
    </row>
    <row r="1968" spans="1:9" ht="45">
      <c r="A1968" s="6" t="s">
        <v>6195</v>
      </c>
      <c r="B1968" s="7" t="s">
        <v>364</v>
      </c>
      <c r="C1968" s="6" t="s">
        <v>6117</v>
      </c>
      <c r="D1968" s="8" t="s">
        <v>6196</v>
      </c>
      <c r="E1968" s="6" t="s">
        <v>535</v>
      </c>
      <c r="F1968" s="7" t="s">
        <v>367</v>
      </c>
      <c r="G1968" s="7" t="s">
        <v>217</v>
      </c>
      <c r="H1968" s="4"/>
      <c r="I1968" s="9" t="s">
        <v>6197</v>
      </c>
    </row>
    <row r="1969" spans="1:9" ht="45">
      <c r="A1969" s="6" t="s">
        <v>6198</v>
      </c>
      <c r="B1969" s="7" t="s">
        <v>364</v>
      </c>
      <c r="C1969" s="6" t="s">
        <v>6117</v>
      </c>
      <c r="D1969" s="8" t="s">
        <v>6199</v>
      </c>
      <c r="E1969" s="6" t="s">
        <v>985</v>
      </c>
      <c r="F1969" s="7" t="s">
        <v>367</v>
      </c>
      <c r="G1969" s="7" t="s">
        <v>217</v>
      </c>
      <c r="H1969" s="4"/>
      <c r="I1969" s="9" t="s">
        <v>6200</v>
      </c>
    </row>
    <row r="1970" spans="1:9" ht="60">
      <c r="A1970" s="6" t="s">
        <v>6201</v>
      </c>
      <c r="B1970" s="7" t="s">
        <v>364</v>
      </c>
      <c r="C1970" s="6" t="s">
        <v>6117</v>
      </c>
      <c r="D1970" s="8" t="s">
        <v>6202</v>
      </c>
      <c r="E1970" s="6" t="s">
        <v>378</v>
      </c>
      <c r="F1970" s="7" t="s">
        <v>367</v>
      </c>
      <c r="G1970" s="7" t="s">
        <v>379</v>
      </c>
      <c r="H1970" s="4"/>
      <c r="I1970" s="9" t="s">
        <v>6203</v>
      </c>
    </row>
    <row r="1971" spans="1:9" ht="45">
      <c r="A1971" s="6" t="s">
        <v>6204</v>
      </c>
      <c r="B1971" s="7" t="s">
        <v>364</v>
      </c>
      <c r="C1971" s="6" t="s">
        <v>6117</v>
      </c>
      <c r="D1971" s="8" t="s">
        <v>6205</v>
      </c>
      <c r="E1971" s="6" t="s">
        <v>378</v>
      </c>
      <c r="F1971" s="7" t="s">
        <v>216</v>
      </c>
      <c r="G1971" s="7" t="s">
        <v>217</v>
      </c>
      <c r="H1971" s="4"/>
      <c r="I1971" s="9" t="s">
        <v>6206</v>
      </c>
    </row>
    <row r="1972" spans="1:9" ht="45">
      <c r="A1972" s="6" t="s">
        <v>6207</v>
      </c>
      <c r="B1972" s="7" t="s">
        <v>364</v>
      </c>
      <c r="C1972" s="6" t="s">
        <v>6117</v>
      </c>
      <c r="D1972" s="8" t="s">
        <v>6208</v>
      </c>
      <c r="E1972" s="6" t="s">
        <v>535</v>
      </c>
      <c r="F1972" s="7" t="s">
        <v>216</v>
      </c>
      <c r="G1972" s="7" t="s">
        <v>217</v>
      </c>
      <c r="H1972" s="4"/>
      <c r="I1972" s="9" t="s">
        <v>6209</v>
      </c>
    </row>
    <row r="1973" spans="1:9" ht="45">
      <c r="A1973" s="6" t="s">
        <v>6210</v>
      </c>
      <c r="B1973" s="7" t="s">
        <v>364</v>
      </c>
      <c r="C1973" s="6" t="s">
        <v>6117</v>
      </c>
      <c r="D1973" s="8" t="s">
        <v>6211</v>
      </c>
      <c r="E1973" s="6" t="s">
        <v>985</v>
      </c>
      <c r="F1973" s="7" t="s">
        <v>216</v>
      </c>
      <c r="G1973" s="7" t="s">
        <v>217</v>
      </c>
      <c r="H1973" s="4"/>
      <c r="I1973" s="9" t="s">
        <v>6212</v>
      </c>
    </row>
    <row r="1974" spans="1:9" ht="45">
      <c r="A1974" s="6" t="s">
        <v>6213</v>
      </c>
      <c r="B1974" s="7" t="s">
        <v>364</v>
      </c>
      <c r="C1974" s="6" t="s">
        <v>6117</v>
      </c>
      <c r="D1974" s="8" t="s">
        <v>6214</v>
      </c>
      <c r="E1974" s="6" t="s">
        <v>229</v>
      </c>
      <c r="F1974" s="7" t="s">
        <v>216</v>
      </c>
      <c r="G1974" s="7" t="s">
        <v>217</v>
      </c>
      <c r="H1974" s="4"/>
      <c r="I1974" s="9" t="s">
        <v>6215</v>
      </c>
    </row>
    <row r="1975" spans="1:9" ht="45">
      <c r="A1975" s="6" t="s">
        <v>6216</v>
      </c>
      <c r="B1975" s="7" t="s">
        <v>364</v>
      </c>
      <c r="C1975" s="6" t="s">
        <v>6117</v>
      </c>
      <c r="D1975" s="8" t="s">
        <v>6217</v>
      </c>
      <c r="E1975" s="6" t="s">
        <v>535</v>
      </c>
      <c r="F1975" s="7" t="s">
        <v>216</v>
      </c>
      <c r="G1975" s="7" t="s">
        <v>217</v>
      </c>
      <c r="H1975" s="4"/>
      <c r="I1975" s="9" t="s">
        <v>6218</v>
      </c>
    </row>
    <row r="1976" spans="1:9" ht="45">
      <c r="A1976" s="6" t="s">
        <v>6219</v>
      </c>
      <c r="B1976" s="7" t="s">
        <v>364</v>
      </c>
      <c r="C1976" s="6" t="s">
        <v>6117</v>
      </c>
      <c r="D1976" s="8" t="s">
        <v>6220</v>
      </c>
      <c r="E1976" s="6" t="s">
        <v>985</v>
      </c>
      <c r="F1976" s="7" t="s">
        <v>216</v>
      </c>
      <c r="G1976" s="7" t="s">
        <v>217</v>
      </c>
      <c r="H1976" s="4"/>
      <c r="I1976" s="9" t="s">
        <v>6221</v>
      </c>
    </row>
    <row r="1977" spans="1:9" ht="45">
      <c r="A1977" s="6" t="s">
        <v>6222</v>
      </c>
      <c r="B1977" s="7" t="s">
        <v>364</v>
      </c>
      <c r="C1977" s="6" t="s">
        <v>6117</v>
      </c>
      <c r="D1977" s="8" t="s">
        <v>6223</v>
      </c>
      <c r="E1977" s="6" t="s">
        <v>378</v>
      </c>
      <c r="F1977" s="7" t="s">
        <v>498</v>
      </c>
      <c r="G1977" s="7" t="s">
        <v>217</v>
      </c>
      <c r="H1977" s="4"/>
      <c r="I1977" s="9" t="s">
        <v>6224</v>
      </c>
    </row>
    <row r="1978" spans="1:9" ht="45">
      <c r="A1978" s="6" t="s">
        <v>6225</v>
      </c>
      <c r="B1978" s="7" t="s">
        <v>364</v>
      </c>
      <c r="C1978" s="6" t="s">
        <v>6117</v>
      </c>
      <c r="D1978" s="8" t="s">
        <v>6226</v>
      </c>
      <c r="E1978" s="6" t="s">
        <v>535</v>
      </c>
      <c r="F1978" s="7" t="s">
        <v>498</v>
      </c>
      <c r="G1978" s="7" t="s">
        <v>217</v>
      </c>
      <c r="H1978" s="4"/>
      <c r="I1978" s="9" t="s">
        <v>6227</v>
      </c>
    </row>
    <row r="1979" spans="1:9" ht="45">
      <c r="A1979" s="6" t="s">
        <v>6228</v>
      </c>
      <c r="B1979" s="7" t="s">
        <v>364</v>
      </c>
      <c r="C1979" s="6" t="s">
        <v>6117</v>
      </c>
      <c r="D1979" s="8" t="s">
        <v>6229</v>
      </c>
      <c r="E1979" s="6" t="s">
        <v>985</v>
      </c>
      <c r="F1979" s="7" t="s">
        <v>498</v>
      </c>
      <c r="G1979" s="7" t="s">
        <v>217</v>
      </c>
      <c r="H1979" s="4"/>
      <c r="I1979" s="9" t="s">
        <v>6230</v>
      </c>
    </row>
    <row r="1980" spans="1:9" ht="45">
      <c r="A1980" s="6" t="s">
        <v>6231</v>
      </c>
      <c r="B1980" s="7" t="s">
        <v>364</v>
      </c>
      <c r="C1980" s="6" t="s">
        <v>6117</v>
      </c>
      <c r="D1980" s="8" t="s">
        <v>6232</v>
      </c>
      <c r="E1980" s="6" t="s">
        <v>378</v>
      </c>
      <c r="F1980" s="7" t="s">
        <v>498</v>
      </c>
      <c r="G1980" s="7" t="s">
        <v>217</v>
      </c>
      <c r="H1980" s="4"/>
      <c r="I1980" s="9" t="s">
        <v>6233</v>
      </c>
    </row>
    <row r="1981" spans="1:9" ht="45">
      <c r="A1981" s="6" t="s">
        <v>6234</v>
      </c>
      <c r="B1981" s="7" t="s">
        <v>364</v>
      </c>
      <c r="C1981" s="6" t="s">
        <v>6117</v>
      </c>
      <c r="D1981" s="8" t="s">
        <v>6235</v>
      </c>
      <c r="E1981" s="6" t="s">
        <v>535</v>
      </c>
      <c r="F1981" s="7" t="s">
        <v>498</v>
      </c>
      <c r="G1981" s="7" t="s">
        <v>217</v>
      </c>
      <c r="H1981" s="4"/>
      <c r="I1981" s="9" t="s">
        <v>6236</v>
      </c>
    </row>
    <row r="1982" spans="1:9" ht="45">
      <c r="A1982" s="6" t="s">
        <v>6237</v>
      </c>
      <c r="B1982" s="7" t="s">
        <v>364</v>
      </c>
      <c r="C1982" s="6" t="s">
        <v>6117</v>
      </c>
      <c r="D1982" s="8" t="s">
        <v>6238</v>
      </c>
      <c r="E1982" s="6" t="s">
        <v>985</v>
      </c>
      <c r="F1982" s="7" t="s">
        <v>498</v>
      </c>
      <c r="G1982" s="7" t="s">
        <v>217</v>
      </c>
      <c r="H1982" s="4"/>
      <c r="I1982" s="9" t="s">
        <v>6239</v>
      </c>
    </row>
    <row r="1983" spans="1:9" ht="90">
      <c r="A1983" s="6" t="s">
        <v>6240</v>
      </c>
      <c r="B1983" s="7" t="s">
        <v>364</v>
      </c>
      <c r="C1983" s="6" t="s">
        <v>6117</v>
      </c>
      <c r="D1983" s="8" t="s">
        <v>6241</v>
      </c>
      <c r="E1983" s="6"/>
      <c r="F1983" s="7" t="s">
        <v>498</v>
      </c>
      <c r="G1983" s="7" t="s">
        <v>368</v>
      </c>
      <c r="H1983" s="4"/>
      <c r="I1983" s="9" t="s">
        <v>6242</v>
      </c>
    </row>
    <row r="1984" spans="1:9" ht="45">
      <c r="A1984" s="6" t="s">
        <v>6243</v>
      </c>
      <c r="B1984" s="7" t="s">
        <v>364</v>
      </c>
      <c r="C1984" s="6" t="s">
        <v>6117</v>
      </c>
      <c r="D1984" s="8" t="s">
        <v>6244</v>
      </c>
      <c r="E1984" s="6" t="s">
        <v>378</v>
      </c>
      <c r="F1984" s="7" t="s">
        <v>498</v>
      </c>
      <c r="G1984" s="7" t="s">
        <v>217</v>
      </c>
      <c r="H1984" s="4"/>
      <c r="I1984" s="9" t="s">
        <v>6245</v>
      </c>
    </row>
    <row r="1985" spans="1:9" ht="45">
      <c r="A1985" s="6" t="s">
        <v>6246</v>
      </c>
      <c r="B1985" s="7" t="s">
        <v>364</v>
      </c>
      <c r="C1985" s="6" t="s">
        <v>6117</v>
      </c>
      <c r="D1985" s="8" t="s">
        <v>6247</v>
      </c>
      <c r="E1985" s="6" t="s">
        <v>535</v>
      </c>
      <c r="F1985" s="7" t="s">
        <v>498</v>
      </c>
      <c r="G1985" s="7" t="s">
        <v>217</v>
      </c>
      <c r="H1985" s="4"/>
      <c r="I1985" s="9" t="s">
        <v>6248</v>
      </c>
    </row>
    <row r="1986" spans="1:9" ht="45">
      <c r="A1986" s="6" t="s">
        <v>6249</v>
      </c>
      <c r="B1986" s="7" t="s">
        <v>364</v>
      </c>
      <c r="C1986" s="6" t="s">
        <v>6117</v>
      </c>
      <c r="D1986" s="8" t="s">
        <v>6250</v>
      </c>
      <c r="E1986" s="6" t="s">
        <v>985</v>
      </c>
      <c r="F1986" s="7" t="s">
        <v>498</v>
      </c>
      <c r="G1986" s="7" t="s">
        <v>217</v>
      </c>
      <c r="H1986" s="4"/>
      <c r="I1986" s="9" t="s">
        <v>6251</v>
      </c>
    </row>
    <row r="1987" spans="1:9" ht="45">
      <c r="A1987" s="6" t="s">
        <v>6252</v>
      </c>
      <c r="B1987" s="7" t="s">
        <v>364</v>
      </c>
      <c r="C1987" s="6" t="s">
        <v>6117</v>
      </c>
      <c r="D1987" s="8" t="s">
        <v>6253</v>
      </c>
      <c r="E1987" s="6" t="s">
        <v>229</v>
      </c>
      <c r="F1987" s="7" t="s">
        <v>216</v>
      </c>
      <c r="G1987" s="7" t="s">
        <v>217</v>
      </c>
      <c r="H1987" s="4"/>
      <c r="I1987" s="9" t="s">
        <v>6254</v>
      </c>
    </row>
    <row r="1988" spans="1:9" ht="45">
      <c r="A1988" s="6" t="s">
        <v>6255</v>
      </c>
      <c r="B1988" s="7" t="s">
        <v>364</v>
      </c>
      <c r="C1988" s="6" t="s">
        <v>6117</v>
      </c>
      <c r="D1988" s="8" t="s">
        <v>6256</v>
      </c>
      <c r="E1988" s="6" t="s">
        <v>535</v>
      </c>
      <c r="F1988" s="7" t="s">
        <v>216</v>
      </c>
      <c r="G1988" s="7" t="s">
        <v>217</v>
      </c>
      <c r="H1988" s="4"/>
      <c r="I1988" s="9" t="s">
        <v>6257</v>
      </c>
    </row>
    <row r="1989" spans="1:9" ht="45">
      <c r="A1989" s="6" t="s">
        <v>6258</v>
      </c>
      <c r="B1989" s="7" t="s">
        <v>364</v>
      </c>
      <c r="C1989" s="6" t="s">
        <v>6117</v>
      </c>
      <c r="D1989" s="8" t="s">
        <v>6259</v>
      </c>
      <c r="E1989" s="6" t="s">
        <v>985</v>
      </c>
      <c r="F1989" s="7" t="s">
        <v>216</v>
      </c>
      <c r="G1989" s="7" t="s">
        <v>217</v>
      </c>
      <c r="H1989" s="4"/>
      <c r="I1989" s="9" t="s">
        <v>6260</v>
      </c>
    </row>
    <row r="1990" spans="1:9" ht="45">
      <c r="A1990" s="6" t="s">
        <v>6261</v>
      </c>
      <c r="B1990" s="7" t="s">
        <v>364</v>
      </c>
      <c r="C1990" s="6" t="s">
        <v>6117</v>
      </c>
      <c r="D1990" s="8" t="s">
        <v>6262</v>
      </c>
      <c r="E1990" s="6" t="s">
        <v>221</v>
      </c>
      <c r="F1990" s="7" t="s">
        <v>216</v>
      </c>
      <c r="G1990" s="7" t="s">
        <v>217</v>
      </c>
      <c r="H1990" s="4"/>
      <c r="I1990" s="9" t="s">
        <v>6263</v>
      </c>
    </row>
    <row r="1991" spans="1:9" ht="45">
      <c r="A1991" s="6" t="s">
        <v>6264</v>
      </c>
      <c r="B1991" s="7" t="s">
        <v>364</v>
      </c>
      <c r="C1991" s="6" t="s">
        <v>6117</v>
      </c>
      <c r="D1991" s="8" t="s">
        <v>6265</v>
      </c>
      <c r="E1991" s="6" t="s">
        <v>2085</v>
      </c>
      <c r="F1991" s="7" t="s">
        <v>216</v>
      </c>
      <c r="G1991" s="7" t="s">
        <v>217</v>
      </c>
      <c r="H1991" s="4"/>
      <c r="I1991" s="9" t="s">
        <v>6266</v>
      </c>
    </row>
    <row r="1992" spans="1:9" ht="45">
      <c r="A1992" s="6" t="s">
        <v>6267</v>
      </c>
      <c r="B1992" s="7" t="s">
        <v>364</v>
      </c>
      <c r="C1992" s="6" t="s">
        <v>6117</v>
      </c>
      <c r="D1992" s="8" t="s">
        <v>6268</v>
      </c>
      <c r="E1992" s="6" t="s">
        <v>756</v>
      </c>
      <c r="F1992" s="7" t="s">
        <v>216</v>
      </c>
      <c r="G1992" s="7" t="s">
        <v>217</v>
      </c>
      <c r="H1992" s="4"/>
      <c r="I1992" s="9" t="s">
        <v>6269</v>
      </c>
    </row>
    <row r="1993" spans="1:9" ht="45">
      <c r="A1993" s="6" t="s">
        <v>6270</v>
      </c>
      <c r="B1993" s="7" t="s">
        <v>364</v>
      </c>
      <c r="C1993" s="6" t="s">
        <v>6117</v>
      </c>
      <c r="D1993" s="8" t="s">
        <v>6271</v>
      </c>
      <c r="E1993" s="6" t="s">
        <v>215</v>
      </c>
      <c r="F1993" s="7" t="s">
        <v>216</v>
      </c>
      <c r="G1993" s="7" t="s">
        <v>379</v>
      </c>
      <c r="H1993" s="4"/>
      <c r="I1993" s="9" t="s">
        <v>6272</v>
      </c>
    </row>
    <row r="1994" spans="1:9" ht="45">
      <c r="A1994" s="6" t="s">
        <v>6273</v>
      </c>
      <c r="B1994" s="7" t="s">
        <v>364</v>
      </c>
      <c r="C1994" s="6" t="s">
        <v>6274</v>
      </c>
      <c r="D1994" s="8" t="s">
        <v>6275</v>
      </c>
      <c r="E1994" s="6" t="s">
        <v>373</v>
      </c>
      <c r="F1994" s="7" t="s">
        <v>367</v>
      </c>
      <c r="G1994" s="7" t="s">
        <v>217</v>
      </c>
      <c r="H1994" s="4"/>
      <c r="I1994" s="9" t="s">
        <v>6276</v>
      </c>
    </row>
    <row r="1995" spans="1:9" ht="60">
      <c r="A1995" s="6" t="s">
        <v>6277</v>
      </c>
      <c r="B1995" s="7" t="s">
        <v>364</v>
      </c>
      <c r="C1995" s="6" t="s">
        <v>6274</v>
      </c>
      <c r="D1995" s="8" t="s">
        <v>6278</v>
      </c>
      <c r="E1995" s="6" t="s">
        <v>1022</v>
      </c>
      <c r="F1995" s="7" t="s">
        <v>367</v>
      </c>
      <c r="G1995" s="7" t="s">
        <v>217</v>
      </c>
      <c r="H1995" s="4"/>
      <c r="I1995" s="9" t="s">
        <v>6279</v>
      </c>
    </row>
    <row r="1996" spans="1:9" ht="60">
      <c r="A1996" s="6" t="s">
        <v>6280</v>
      </c>
      <c r="B1996" s="7" t="s">
        <v>364</v>
      </c>
      <c r="C1996" s="6" t="s">
        <v>6274</v>
      </c>
      <c r="D1996" s="8" t="s">
        <v>6281</v>
      </c>
      <c r="E1996" s="6" t="s">
        <v>373</v>
      </c>
      <c r="F1996" s="7" t="s">
        <v>367</v>
      </c>
      <c r="G1996" s="7" t="s">
        <v>217</v>
      </c>
      <c r="H1996" s="4"/>
      <c r="I1996" s="9" t="s">
        <v>6282</v>
      </c>
    </row>
    <row r="1997" spans="1:9" ht="45">
      <c r="A1997" s="6" t="s">
        <v>6283</v>
      </c>
      <c r="B1997" s="7" t="s">
        <v>364</v>
      </c>
      <c r="C1997" s="6" t="s">
        <v>6274</v>
      </c>
      <c r="D1997" s="8" t="s">
        <v>6284</v>
      </c>
      <c r="E1997" s="6" t="s">
        <v>215</v>
      </c>
      <c r="F1997" s="7" t="s">
        <v>367</v>
      </c>
      <c r="G1997" s="7" t="s">
        <v>379</v>
      </c>
      <c r="H1997" s="4"/>
      <c r="I1997" s="9" t="s">
        <v>6285</v>
      </c>
    </row>
    <row r="1998" spans="1:9" ht="60">
      <c r="A1998" s="6" t="s">
        <v>6286</v>
      </c>
      <c r="B1998" s="7" t="s">
        <v>364</v>
      </c>
      <c r="C1998" s="6" t="s">
        <v>6274</v>
      </c>
      <c r="D1998" s="8" t="s">
        <v>6287</v>
      </c>
      <c r="E1998" s="6" t="s">
        <v>1022</v>
      </c>
      <c r="F1998" s="7" t="s">
        <v>367</v>
      </c>
      <c r="G1998" s="7" t="s">
        <v>217</v>
      </c>
      <c r="H1998" s="4"/>
      <c r="I1998" s="9" t="s">
        <v>6288</v>
      </c>
    </row>
    <row r="1999" spans="1:9" ht="60">
      <c r="A1999" s="6" t="s">
        <v>6289</v>
      </c>
      <c r="B1999" s="7" t="s">
        <v>364</v>
      </c>
      <c r="C1999" s="6" t="s">
        <v>6274</v>
      </c>
      <c r="D1999" s="8" t="s">
        <v>6290</v>
      </c>
      <c r="E1999" s="6" t="s">
        <v>373</v>
      </c>
      <c r="F1999" s="7" t="s">
        <v>367</v>
      </c>
      <c r="G1999" s="7" t="s">
        <v>217</v>
      </c>
      <c r="H1999" s="4"/>
      <c r="I1999" s="9" t="s">
        <v>6291</v>
      </c>
    </row>
    <row r="2000" spans="1:9" ht="60">
      <c r="A2000" s="6" t="s">
        <v>6292</v>
      </c>
      <c r="B2000" s="7" t="s">
        <v>364</v>
      </c>
      <c r="C2000" s="6" t="s">
        <v>6274</v>
      </c>
      <c r="D2000" s="8" t="s">
        <v>6293</v>
      </c>
      <c r="E2000" s="6" t="s">
        <v>1022</v>
      </c>
      <c r="F2000" s="7" t="s">
        <v>367</v>
      </c>
      <c r="G2000" s="7" t="s">
        <v>217</v>
      </c>
      <c r="H2000" s="4"/>
      <c r="I2000" s="9" t="s">
        <v>6294</v>
      </c>
    </row>
    <row r="2001" spans="1:9" ht="60">
      <c r="A2001" s="6" t="s">
        <v>6295</v>
      </c>
      <c r="B2001" s="7" t="s">
        <v>364</v>
      </c>
      <c r="C2001" s="6" t="s">
        <v>6274</v>
      </c>
      <c r="D2001" s="8" t="s">
        <v>6296</v>
      </c>
      <c r="E2001" s="6" t="s">
        <v>373</v>
      </c>
      <c r="F2001" s="7" t="s">
        <v>367</v>
      </c>
      <c r="G2001" s="7" t="s">
        <v>217</v>
      </c>
      <c r="H2001" s="4"/>
      <c r="I2001" s="9" t="s">
        <v>6297</v>
      </c>
    </row>
    <row r="2002" spans="1:9" ht="60">
      <c r="A2002" s="6" t="s">
        <v>6298</v>
      </c>
      <c r="B2002" s="7" t="s">
        <v>364</v>
      </c>
      <c r="C2002" s="6" t="s">
        <v>6274</v>
      </c>
      <c r="D2002" s="8" t="s">
        <v>6299</v>
      </c>
      <c r="E2002" s="6" t="s">
        <v>1022</v>
      </c>
      <c r="F2002" s="7" t="s">
        <v>498</v>
      </c>
      <c r="G2002" s="7" t="s">
        <v>217</v>
      </c>
      <c r="H2002" s="4"/>
      <c r="I2002" s="9" t="s">
        <v>6300</v>
      </c>
    </row>
    <row r="2003" spans="1:9" ht="60">
      <c r="A2003" s="6" t="s">
        <v>6301</v>
      </c>
      <c r="B2003" s="7" t="s">
        <v>364</v>
      </c>
      <c r="C2003" s="6" t="s">
        <v>6274</v>
      </c>
      <c r="D2003" s="8" t="s">
        <v>6302</v>
      </c>
      <c r="E2003" s="6" t="s">
        <v>373</v>
      </c>
      <c r="F2003" s="7" t="s">
        <v>367</v>
      </c>
      <c r="G2003" s="7" t="s">
        <v>217</v>
      </c>
      <c r="H2003" s="4"/>
      <c r="I2003" s="9" t="s">
        <v>6303</v>
      </c>
    </row>
    <row r="2004" spans="1:9" ht="60">
      <c r="A2004" s="6" t="s">
        <v>6304</v>
      </c>
      <c r="B2004" s="7" t="s">
        <v>364</v>
      </c>
      <c r="C2004" s="6" t="s">
        <v>6274</v>
      </c>
      <c r="D2004" s="8" t="s">
        <v>6305</v>
      </c>
      <c r="E2004" s="6" t="s">
        <v>1022</v>
      </c>
      <c r="F2004" s="7" t="s">
        <v>367</v>
      </c>
      <c r="G2004" s="7" t="s">
        <v>217</v>
      </c>
      <c r="H2004" s="4"/>
      <c r="I2004" s="9" t="s">
        <v>6306</v>
      </c>
    </row>
    <row r="2005" spans="1:9" ht="60">
      <c r="A2005" s="6" t="s">
        <v>6307</v>
      </c>
      <c r="B2005" s="7" t="s">
        <v>364</v>
      </c>
      <c r="C2005" s="6" t="s">
        <v>6274</v>
      </c>
      <c r="D2005" s="8" t="s">
        <v>6308</v>
      </c>
      <c r="E2005" s="6" t="s">
        <v>1022</v>
      </c>
      <c r="F2005" s="7" t="s">
        <v>367</v>
      </c>
      <c r="G2005" s="7" t="s">
        <v>217</v>
      </c>
      <c r="H2005" s="4"/>
      <c r="I2005" s="9" t="s">
        <v>6309</v>
      </c>
    </row>
    <row r="2006" spans="1:9" ht="60">
      <c r="A2006" s="6" t="s">
        <v>6310</v>
      </c>
      <c r="B2006" s="7" t="s">
        <v>364</v>
      </c>
      <c r="C2006" s="6" t="s">
        <v>6274</v>
      </c>
      <c r="D2006" s="8" t="s">
        <v>6311</v>
      </c>
      <c r="E2006" s="6" t="s">
        <v>373</v>
      </c>
      <c r="F2006" s="7" t="s">
        <v>216</v>
      </c>
      <c r="G2006" s="7" t="s">
        <v>217</v>
      </c>
      <c r="H2006" s="4"/>
      <c r="I2006" s="9" t="s">
        <v>6312</v>
      </c>
    </row>
    <row r="2007" spans="1:9" ht="60">
      <c r="A2007" s="6" t="s">
        <v>6313</v>
      </c>
      <c r="B2007" s="7" t="s">
        <v>364</v>
      </c>
      <c r="C2007" s="6" t="s">
        <v>6274</v>
      </c>
      <c r="D2007" s="8" t="s">
        <v>6314</v>
      </c>
      <c r="E2007" s="6" t="s">
        <v>1022</v>
      </c>
      <c r="F2007" s="7" t="s">
        <v>498</v>
      </c>
      <c r="G2007" s="7" t="s">
        <v>217</v>
      </c>
      <c r="H2007" s="4"/>
      <c r="I2007" s="9" t="s">
        <v>6315</v>
      </c>
    </row>
    <row r="2008" spans="1:9" ht="60">
      <c r="A2008" s="6" t="s">
        <v>6316</v>
      </c>
      <c r="B2008" s="7" t="s">
        <v>364</v>
      </c>
      <c r="C2008" s="6" t="s">
        <v>6274</v>
      </c>
      <c r="D2008" s="8" t="s">
        <v>6317</v>
      </c>
      <c r="E2008" s="6" t="s">
        <v>373</v>
      </c>
      <c r="F2008" s="7" t="s">
        <v>367</v>
      </c>
      <c r="G2008" s="7" t="s">
        <v>217</v>
      </c>
      <c r="H2008" s="4"/>
      <c r="I2008" s="9" t="s">
        <v>6318</v>
      </c>
    </row>
    <row r="2009" spans="1:9" ht="60">
      <c r="A2009" s="6" t="s">
        <v>6319</v>
      </c>
      <c r="B2009" s="7" t="s">
        <v>364</v>
      </c>
      <c r="C2009" s="6" t="s">
        <v>6274</v>
      </c>
      <c r="D2009" s="8" t="s">
        <v>6320</v>
      </c>
      <c r="E2009" s="6" t="s">
        <v>1022</v>
      </c>
      <c r="F2009" s="7" t="s">
        <v>367</v>
      </c>
      <c r="G2009" s="7" t="s">
        <v>217</v>
      </c>
      <c r="H2009" s="4"/>
      <c r="I2009" s="9" t="s">
        <v>6321</v>
      </c>
    </row>
    <row r="2010" spans="1:9" ht="60">
      <c r="A2010" s="6" t="s">
        <v>6322</v>
      </c>
      <c r="B2010" s="7" t="s">
        <v>364</v>
      </c>
      <c r="C2010" s="6" t="s">
        <v>6274</v>
      </c>
      <c r="D2010" s="8" t="s">
        <v>6323</v>
      </c>
      <c r="E2010" s="6" t="s">
        <v>1022</v>
      </c>
      <c r="F2010" s="7" t="s">
        <v>367</v>
      </c>
      <c r="G2010" s="7" t="s">
        <v>217</v>
      </c>
      <c r="H2010" s="4"/>
      <c r="I2010" s="9" t="s">
        <v>6324</v>
      </c>
    </row>
    <row r="2011" spans="1:9" ht="60">
      <c r="A2011" s="6" t="s">
        <v>6325</v>
      </c>
      <c r="B2011" s="7" t="s">
        <v>364</v>
      </c>
      <c r="C2011" s="6" t="s">
        <v>6274</v>
      </c>
      <c r="D2011" s="8" t="s">
        <v>6326</v>
      </c>
      <c r="E2011" s="6" t="s">
        <v>373</v>
      </c>
      <c r="F2011" s="7" t="s">
        <v>367</v>
      </c>
      <c r="G2011" s="7" t="s">
        <v>217</v>
      </c>
      <c r="H2011" s="4"/>
      <c r="I2011" s="9" t="s">
        <v>6327</v>
      </c>
    </row>
    <row r="2012" spans="1:9" ht="60">
      <c r="A2012" s="6" t="s">
        <v>6328</v>
      </c>
      <c r="B2012" s="7" t="s">
        <v>364</v>
      </c>
      <c r="C2012" s="6" t="s">
        <v>6274</v>
      </c>
      <c r="D2012" s="8" t="s">
        <v>6329</v>
      </c>
      <c r="E2012" s="6" t="s">
        <v>1022</v>
      </c>
      <c r="F2012" s="7" t="s">
        <v>367</v>
      </c>
      <c r="G2012" s="7" t="s">
        <v>217</v>
      </c>
      <c r="H2012" s="4"/>
      <c r="I2012" s="9" t="s">
        <v>6330</v>
      </c>
    </row>
    <row r="2013" spans="1:9" ht="60">
      <c r="A2013" s="6" t="s">
        <v>6331</v>
      </c>
      <c r="B2013" s="7" t="s">
        <v>364</v>
      </c>
      <c r="C2013" s="6" t="s">
        <v>6274</v>
      </c>
      <c r="D2013" s="8" t="s">
        <v>6332</v>
      </c>
      <c r="E2013" s="6" t="s">
        <v>373</v>
      </c>
      <c r="F2013" s="7" t="s">
        <v>367</v>
      </c>
      <c r="G2013" s="7" t="s">
        <v>217</v>
      </c>
      <c r="H2013" s="4"/>
      <c r="I2013" s="9" t="s">
        <v>6333</v>
      </c>
    </row>
    <row r="2014" spans="1:9" ht="45">
      <c r="A2014" s="6" t="s">
        <v>6334</v>
      </c>
      <c r="B2014" s="7" t="s">
        <v>364</v>
      </c>
      <c r="C2014" s="6" t="s">
        <v>6274</v>
      </c>
      <c r="D2014" s="8" t="s">
        <v>6335</v>
      </c>
      <c r="E2014" s="6" t="s">
        <v>215</v>
      </c>
      <c r="F2014" s="7" t="s">
        <v>367</v>
      </c>
      <c r="G2014" s="7" t="s">
        <v>374</v>
      </c>
      <c r="H2014" s="4"/>
      <c r="I2014" s="9" t="s">
        <v>6336</v>
      </c>
    </row>
    <row r="2015" spans="1:9" ht="45">
      <c r="A2015" s="6" t="s">
        <v>6337</v>
      </c>
      <c r="B2015" s="7" t="s">
        <v>364</v>
      </c>
      <c r="C2015" s="6" t="s">
        <v>6274</v>
      </c>
      <c r="D2015" s="8" t="s">
        <v>6338</v>
      </c>
      <c r="E2015" s="6" t="s">
        <v>1022</v>
      </c>
      <c r="F2015" s="7" t="s">
        <v>216</v>
      </c>
      <c r="G2015" s="7" t="s">
        <v>217</v>
      </c>
      <c r="H2015" s="4"/>
      <c r="I2015" s="9" t="s">
        <v>6339</v>
      </c>
    </row>
    <row r="2016" spans="1:9" ht="30">
      <c r="A2016" s="6" t="s">
        <v>6340</v>
      </c>
      <c r="B2016" s="7" t="s">
        <v>364</v>
      </c>
      <c r="C2016" s="6" t="s">
        <v>6274</v>
      </c>
      <c r="D2016" s="8" t="s">
        <v>6341</v>
      </c>
      <c r="E2016" s="6" t="s">
        <v>373</v>
      </c>
      <c r="F2016" s="7" t="s">
        <v>367</v>
      </c>
      <c r="G2016" s="7" t="s">
        <v>217</v>
      </c>
      <c r="H2016" s="4"/>
      <c r="I2016" s="9" t="s">
        <v>6342</v>
      </c>
    </row>
    <row r="2017" spans="1:9" ht="45">
      <c r="A2017" s="6" t="s">
        <v>6343</v>
      </c>
      <c r="B2017" s="7" t="s">
        <v>364</v>
      </c>
      <c r="C2017" s="6" t="s">
        <v>6274</v>
      </c>
      <c r="D2017" s="8" t="s">
        <v>6344</v>
      </c>
      <c r="E2017" s="6" t="s">
        <v>373</v>
      </c>
      <c r="F2017" s="7" t="s">
        <v>367</v>
      </c>
      <c r="G2017" s="7" t="s">
        <v>217</v>
      </c>
      <c r="H2017" s="4"/>
      <c r="I2017" s="9" t="s">
        <v>6345</v>
      </c>
    </row>
    <row r="2018" spans="1:9" ht="45">
      <c r="A2018" s="6" t="s">
        <v>6346</v>
      </c>
      <c r="B2018" s="7" t="s">
        <v>364</v>
      </c>
      <c r="C2018" s="6" t="s">
        <v>6274</v>
      </c>
      <c r="D2018" s="8" t="s">
        <v>6347</v>
      </c>
      <c r="E2018" s="6" t="s">
        <v>373</v>
      </c>
      <c r="F2018" s="7" t="s">
        <v>367</v>
      </c>
      <c r="G2018" s="7" t="s">
        <v>217</v>
      </c>
      <c r="H2018" s="4"/>
      <c r="I2018" s="9" t="s">
        <v>6348</v>
      </c>
    </row>
    <row r="2019" spans="1:9" ht="45">
      <c r="A2019" s="6" t="s">
        <v>6349</v>
      </c>
      <c r="B2019" s="7" t="s">
        <v>364</v>
      </c>
      <c r="C2019" s="6" t="s">
        <v>6274</v>
      </c>
      <c r="D2019" s="8" t="s">
        <v>6350</v>
      </c>
      <c r="E2019" s="6" t="s">
        <v>373</v>
      </c>
      <c r="F2019" s="7" t="s">
        <v>367</v>
      </c>
      <c r="G2019" s="7" t="s">
        <v>217</v>
      </c>
      <c r="H2019" s="4"/>
      <c r="I2019" s="9" t="s">
        <v>6351</v>
      </c>
    </row>
    <row r="2020" spans="1:9" ht="45">
      <c r="A2020" s="6" t="s">
        <v>6352</v>
      </c>
      <c r="B2020" s="7" t="s">
        <v>364</v>
      </c>
      <c r="C2020" s="6" t="s">
        <v>6274</v>
      </c>
      <c r="D2020" s="8" t="s">
        <v>6353</v>
      </c>
      <c r="E2020" s="6" t="s">
        <v>221</v>
      </c>
      <c r="F2020" s="7" t="s">
        <v>216</v>
      </c>
      <c r="G2020" s="7" t="s">
        <v>217</v>
      </c>
      <c r="H2020" s="4"/>
      <c r="I2020" s="9" t="s">
        <v>6354</v>
      </c>
    </row>
    <row r="2021" spans="1:9" ht="45">
      <c r="A2021" s="6" t="s">
        <v>6355</v>
      </c>
      <c r="B2021" s="7" t="s">
        <v>364</v>
      </c>
      <c r="C2021" s="6" t="s">
        <v>6274</v>
      </c>
      <c r="D2021" s="8" t="s">
        <v>6356</v>
      </c>
      <c r="E2021" s="6" t="s">
        <v>221</v>
      </c>
      <c r="F2021" s="7" t="s">
        <v>498</v>
      </c>
      <c r="G2021" s="7" t="s">
        <v>217</v>
      </c>
      <c r="H2021" s="4"/>
      <c r="I2021" s="9" t="s">
        <v>6357</v>
      </c>
    </row>
    <row r="2022" spans="1:9" ht="60">
      <c r="A2022" s="6" t="s">
        <v>6358</v>
      </c>
      <c r="B2022" s="7" t="s">
        <v>364</v>
      </c>
      <c r="C2022" s="6" t="s">
        <v>6274</v>
      </c>
      <c r="D2022" s="8" t="s">
        <v>6359</v>
      </c>
      <c r="E2022" s="6" t="s">
        <v>221</v>
      </c>
      <c r="F2022" s="7" t="s">
        <v>216</v>
      </c>
      <c r="G2022" s="7" t="s">
        <v>217</v>
      </c>
      <c r="H2022" s="4"/>
      <c r="I2022" s="9" t="s">
        <v>6360</v>
      </c>
    </row>
    <row r="2023" spans="1:9" ht="45">
      <c r="A2023" s="6" t="s">
        <v>6361</v>
      </c>
      <c r="B2023" s="7" t="s">
        <v>364</v>
      </c>
      <c r="C2023" s="6" t="s">
        <v>6274</v>
      </c>
      <c r="D2023" s="8" t="s">
        <v>6362</v>
      </c>
      <c r="E2023" s="6" t="s">
        <v>221</v>
      </c>
      <c r="F2023" s="7" t="s">
        <v>367</v>
      </c>
      <c r="G2023" s="7" t="s">
        <v>217</v>
      </c>
      <c r="H2023" s="4"/>
      <c r="I2023" s="9" t="s">
        <v>6363</v>
      </c>
    </row>
    <row r="2024" spans="1:9" ht="45">
      <c r="A2024" s="6" t="s">
        <v>6364</v>
      </c>
      <c r="B2024" s="7" t="s">
        <v>364</v>
      </c>
      <c r="C2024" s="6" t="s">
        <v>6274</v>
      </c>
      <c r="D2024" s="8" t="s">
        <v>6365</v>
      </c>
      <c r="E2024" s="6" t="s">
        <v>221</v>
      </c>
      <c r="F2024" s="7" t="s">
        <v>367</v>
      </c>
      <c r="G2024" s="7" t="s">
        <v>217</v>
      </c>
      <c r="H2024" s="4"/>
      <c r="I2024" s="9" t="s">
        <v>6366</v>
      </c>
    </row>
    <row r="2025" spans="1:9" ht="45">
      <c r="A2025" s="6" t="s">
        <v>6367</v>
      </c>
      <c r="B2025" s="7" t="s">
        <v>364</v>
      </c>
      <c r="C2025" s="6" t="s">
        <v>6274</v>
      </c>
      <c r="D2025" s="8" t="s">
        <v>6368</v>
      </c>
      <c r="E2025" s="6" t="s">
        <v>1022</v>
      </c>
      <c r="F2025" s="7" t="s">
        <v>216</v>
      </c>
      <c r="G2025" s="7" t="s">
        <v>217</v>
      </c>
      <c r="H2025" s="4"/>
      <c r="I2025" s="9" t="s">
        <v>6369</v>
      </c>
    </row>
    <row r="2026" spans="1:9" ht="45">
      <c r="A2026" s="6" t="s">
        <v>6370</v>
      </c>
      <c r="B2026" s="7" t="s">
        <v>364</v>
      </c>
      <c r="C2026" s="6" t="s">
        <v>6274</v>
      </c>
      <c r="D2026" s="8" t="s">
        <v>6371</v>
      </c>
      <c r="E2026" s="6" t="s">
        <v>221</v>
      </c>
      <c r="F2026" s="7" t="s">
        <v>498</v>
      </c>
      <c r="G2026" s="7" t="s">
        <v>217</v>
      </c>
      <c r="H2026" s="4"/>
      <c r="I2026" s="9" t="s">
        <v>6372</v>
      </c>
    </row>
    <row r="2027" spans="1:9" ht="45">
      <c r="A2027" s="6" t="s">
        <v>6373</v>
      </c>
      <c r="B2027" s="7" t="s">
        <v>364</v>
      </c>
      <c r="C2027" s="6" t="s">
        <v>6274</v>
      </c>
      <c r="D2027" s="8" t="s">
        <v>6374</v>
      </c>
      <c r="E2027" s="6" t="s">
        <v>221</v>
      </c>
      <c r="F2027" s="7" t="s">
        <v>367</v>
      </c>
      <c r="G2027" s="7" t="s">
        <v>217</v>
      </c>
      <c r="H2027" s="4"/>
      <c r="I2027" s="9" t="s">
        <v>6375</v>
      </c>
    </row>
    <row r="2028" spans="1:9" ht="45">
      <c r="A2028" s="6" t="s">
        <v>6376</v>
      </c>
      <c r="B2028" s="7" t="s">
        <v>364</v>
      </c>
      <c r="C2028" s="6" t="s">
        <v>6274</v>
      </c>
      <c r="D2028" s="8" t="s">
        <v>6377</v>
      </c>
      <c r="E2028" s="6" t="s">
        <v>215</v>
      </c>
      <c r="F2028" s="7" t="s">
        <v>367</v>
      </c>
      <c r="G2028" s="7" t="s">
        <v>379</v>
      </c>
      <c r="H2028" s="4"/>
      <c r="I2028" s="9" t="s">
        <v>6378</v>
      </c>
    </row>
    <row r="2029" spans="1:9" ht="45">
      <c r="A2029" s="6" t="s">
        <v>6379</v>
      </c>
      <c r="B2029" s="7" t="s">
        <v>364</v>
      </c>
      <c r="C2029" s="6" t="s">
        <v>6274</v>
      </c>
      <c r="D2029" s="8" t="s">
        <v>6380</v>
      </c>
      <c r="E2029" s="6" t="s">
        <v>535</v>
      </c>
      <c r="F2029" s="7" t="s">
        <v>367</v>
      </c>
      <c r="G2029" s="7" t="s">
        <v>217</v>
      </c>
      <c r="H2029" s="4"/>
      <c r="I2029" s="9" t="s">
        <v>6381</v>
      </c>
    </row>
    <row r="2030" spans="1:9" ht="45">
      <c r="A2030" s="6" t="s">
        <v>6382</v>
      </c>
      <c r="B2030" s="7" t="s">
        <v>364</v>
      </c>
      <c r="C2030" s="6" t="s">
        <v>6274</v>
      </c>
      <c r="D2030" s="8" t="s">
        <v>6383</v>
      </c>
      <c r="E2030" s="6" t="s">
        <v>215</v>
      </c>
      <c r="F2030" s="7" t="s">
        <v>498</v>
      </c>
      <c r="G2030" s="7" t="s">
        <v>217</v>
      </c>
      <c r="H2030" s="4"/>
      <c r="I2030" s="9" t="s">
        <v>6384</v>
      </c>
    </row>
    <row r="2031" spans="1:9" ht="30">
      <c r="A2031" s="6" t="s">
        <v>6385</v>
      </c>
      <c r="B2031" s="7" t="s">
        <v>364</v>
      </c>
      <c r="C2031" s="6" t="s">
        <v>6274</v>
      </c>
      <c r="D2031" s="8" t="s">
        <v>6386</v>
      </c>
      <c r="E2031" s="6" t="s">
        <v>221</v>
      </c>
      <c r="F2031" s="7" t="s">
        <v>498</v>
      </c>
      <c r="G2031" s="7" t="s">
        <v>217</v>
      </c>
      <c r="H2031" s="4"/>
      <c r="I2031" s="9" t="s">
        <v>6387</v>
      </c>
    </row>
    <row r="2032" spans="1:9" ht="30">
      <c r="A2032" s="6" t="s">
        <v>6388</v>
      </c>
      <c r="B2032" s="7" t="s">
        <v>364</v>
      </c>
      <c r="C2032" s="6" t="s">
        <v>6274</v>
      </c>
      <c r="D2032" s="8" t="s">
        <v>6389</v>
      </c>
      <c r="E2032" s="6" t="s">
        <v>373</v>
      </c>
      <c r="F2032" s="7" t="s">
        <v>367</v>
      </c>
      <c r="G2032" s="7" t="s">
        <v>217</v>
      </c>
      <c r="H2032" s="4"/>
      <c r="I2032" s="9" t="s">
        <v>6390</v>
      </c>
    </row>
    <row r="2033" spans="1:9" ht="45">
      <c r="A2033" s="6" t="s">
        <v>6391</v>
      </c>
      <c r="B2033" s="7" t="s">
        <v>364</v>
      </c>
      <c r="C2033" s="6" t="s">
        <v>6274</v>
      </c>
      <c r="D2033" s="8" t="s">
        <v>6392</v>
      </c>
      <c r="E2033" s="6" t="s">
        <v>373</v>
      </c>
      <c r="F2033" s="7" t="s">
        <v>367</v>
      </c>
      <c r="G2033" s="7" t="s">
        <v>217</v>
      </c>
      <c r="H2033" s="4"/>
      <c r="I2033" s="9" t="s">
        <v>6393</v>
      </c>
    </row>
    <row r="2034" spans="1:9" ht="45">
      <c r="A2034" s="6" t="s">
        <v>6394</v>
      </c>
      <c r="B2034" s="7" t="s">
        <v>364</v>
      </c>
      <c r="C2034" s="6" t="s">
        <v>6274</v>
      </c>
      <c r="D2034" s="8" t="s">
        <v>6392</v>
      </c>
      <c r="E2034" s="6" t="s">
        <v>373</v>
      </c>
      <c r="F2034" s="7" t="s">
        <v>367</v>
      </c>
      <c r="G2034" s="7" t="s">
        <v>217</v>
      </c>
      <c r="H2034" s="4"/>
      <c r="I2034" s="9" t="s">
        <v>6393</v>
      </c>
    </row>
    <row r="2035" spans="1:9" ht="45">
      <c r="A2035" s="6" t="s">
        <v>6395</v>
      </c>
      <c r="B2035" s="7" t="s">
        <v>364</v>
      </c>
      <c r="C2035" s="6" t="s">
        <v>6274</v>
      </c>
      <c r="D2035" s="8" t="s">
        <v>6396</v>
      </c>
      <c r="E2035" s="6" t="s">
        <v>373</v>
      </c>
      <c r="F2035" s="7" t="s">
        <v>367</v>
      </c>
      <c r="G2035" s="7" t="s">
        <v>217</v>
      </c>
      <c r="H2035" s="4"/>
      <c r="I2035" s="9" t="s">
        <v>6397</v>
      </c>
    </row>
    <row r="2036" spans="1:9" ht="45">
      <c r="A2036" s="6" t="s">
        <v>6398</v>
      </c>
      <c r="B2036" s="7" t="s">
        <v>364</v>
      </c>
      <c r="C2036" s="6" t="s">
        <v>6274</v>
      </c>
      <c r="D2036" s="8" t="s">
        <v>6399</v>
      </c>
      <c r="E2036" s="6" t="s">
        <v>373</v>
      </c>
      <c r="F2036" s="7" t="s">
        <v>367</v>
      </c>
      <c r="G2036" s="7" t="s">
        <v>217</v>
      </c>
      <c r="H2036" s="4"/>
      <c r="I2036" s="9" t="s">
        <v>6400</v>
      </c>
    </row>
    <row r="2037" spans="1:9" ht="45">
      <c r="A2037" s="6" t="s">
        <v>6401</v>
      </c>
      <c r="B2037" s="7" t="s">
        <v>364</v>
      </c>
      <c r="C2037" s="6" t="s">
        <v>6274</v>
      </c>
      <c r="D2037" s="8" t="s">
        <v>6402</v>
      </c>
      <c r="E2037" s="6" t="s">
        <v>373</v>
      </c>
      <c r="F2037" s="7" t="s">
        <v>367</v>
      </c>
      <c r="G2037" s="7" t="s">
        <v>217</v>
      </c>
      <c r="H2037" s="4"/>
      <c r="I2037" s="9" t="s">
        <v>6403</v>
      </c>
    </row>
    <row r="2038" spans="1:9" ht="30">
      <c r="A2038" s="6" t="s">
        <v>6404</v>
      </c>
      <c r="B2038" s="7" t="s">
        <v>364</v>
      </c>
      <c r="C2038" s="6" t="s">
        <v>6274</v>
      </c>
      <c r="D2038" s="8" t="s">
        <v>6405</v>
      </c>
      <c r="E2038" s="6" t="s">
        <v>373</v>
      </c>
      <c r="F2038" s="7" t="s">
        <v>367</v>
      </c>
      <c r="G2038" s="7" t="s">
        <v>217</v>
      </c>
      <c r="H2038" s="4"/>
      <c r="I2038" s="9" t="s">
        <v>6406</v>
      </c>
    </row>
    <row r="2039" spans="1:9" ht="30">
      <c r="A2039" s="6" t="s">
        <v>6407</v>
      </c>
      <c r="B2039" s="7" t="s">
        <v>364</v>
      </c>
      <c r="C2039" s="6" t="s">
        <v>6274</v>
      </c>
      <c r="D2039" s="8" t="s">
        <v>6408</v>
      </c>
      <c r="E2039" s="6" t="s">
        <v>229</v>
      </c>
      <c r="F2039" s="7" t="s">
        <v>367</v>
      </c>
      <c r="G2039" s="7" t="s">
        <v>217</v>
      </c>
      <c r="H2039" s="4"/>
      <c r="I2039" s="9" t="s">
        <v>6409</v>
      </c>
    </row>
    <row r="2040" spans="1:9" ht="45">
      <c r="A2040" s="6" t="s">
        <v>6410</v>
      </c>
      <c r="B2040" s="7" t="s">
        <v>364</v>
      </c>
      <c r="C2040" s="6" t="s">
        <v>6274</v>
      </c>
      <c r="D2040" s="8" t="s">
        <v>6411</v>
      </c>
      <c r="E2040" s="6" t="s">
        <v>373</v>
      </c>
      <c r="F2040" s="7" t="s">
        <v>367</v>
      </c>
      <c r="G2040" s="7" t="s">
        <v>217</v>
      </c>
      <c r="H2040" s="4"/>
      <c r="I2040" s="9" t="s">
        <v>6412</v>
      </c>
    </row>
    <row r="2041" spans="1:9" ht="45">
      <c r="A2041" s="6" t="s">
        <v>6413</v>
      </c>
      <c r="B2041" s="7" t="s">
        <v>364</v>
      </c>
      <c r="C2041" s="6" t="s">
        <v>6274</v>
      </c>
      <c r="D2041" s="8" t="s">
        <v>6414</v>
      </c>
      <c r="E2041" s="6" t="s">
        <v>373</v>
      </c>
      <c r="F2041" s="7" t="s">
        <v>367</v>
      </c>
      <c r="G2041" s="7" t="s">
        <v>217</v>
      </c>
      <c r="H2041" s="4"/>
      <c r="I2041" s="9" t="s">
        <v>6415</v>
      </c>
    </row>
    <row r="2042" spans="1:9" ht="45">
      <c r="A2042" s="6" t="s">
        <v>6416</v>
      </c>
      <c r="B2042" s="7" t="s">
        <v>364</v>
      </c>
      <c r="C2042" s="6" t="s">
        <v>6274</v>
      </c>
      <c r="D2042" s="8" t="s">
        <v>6417</v>
      </c>
      <c r="E2042" s="6" t="s">
        <v>229</v>
      </c>
      <c r="F2042" s="7" t="s">
        <v>367</v>
      </c>
      <c r="G2042" s="7" t="s">
        <v>217</v>
      </c>
      <c r="H2042" s="4"/>
      <c r="I2042" s="9" t="s">
        <v>6418</v>
      </c>
    </row>
    <row r="2043" spans="1:9" ht="45">
      <c r="A2043" s="6" t="s">
        <v>6419</v>
      </c>
      <c r="B2043" s="7" t="s">
        <v>364</v>
      </c>
      <c r="C2043" s="6" t="s">
        <v>6274</v>
      </c>
      <c r="D2043" s="8" t="s">
        <v>6420</v>
      </c>
      <c r="E2043" s="6" t="s">
        <v>221</v>
      </c>
      <c r="F2043" s="7" t="s">
        <v>498</v>
      </c>
      <c r="G2043" s="7" t="s">
        <v>217</v>
      </c>
      <c r="H2043" s="4"/>
      <c r="I2043" s="9" t="s">
        <v>6421</v>
      </c>
    </row>
    <row r="2044" spans="1:9" ht="45">
      <c r="A2044" s="6" t="s">
        <v>6422</v>
      </c>
      <c r="B2044" s="7" t="s">
        <v>364</v>
      </c>
      <c r="C2044" s="6" t="s">
        <v>6274</v>
      </c>
      <c r="D2044" s="8" t="s">
        <v>6423</v>
      </c>
      <c r="E2044" s="6" t="s">
        <v>535</v>
      </c>
      <c r="F2044" s="7" t="s">
        <v>498</v>
      </c>
      <c r="G2044" s="7" t="s">
        <v>217</v>
      </c>
      <c r="H2044" s="4"/>
      <c r="I2044" s="9" t="s">
        <v>6424</v>
      </c>
    </row>
    <row r="2045" spans="1:9" ht="60">
      <c r="A2045" s="6" t="s">
        <v>6425</v>
      </c>
      <c r="B2045" s="7" t="s">
        <v>364</v>
      </c>
      <c r="C2045" s="6" t="s">
        <v>6274</v>
      </c>
      <c r="D2045" s="8" t="s">
        <v>6426</v>
      </c>
      <c r="E2045" s="6" t="s">
        <v>221</v>
      </c>
      <c r="F2045" s="7" t="s">
        <v>498</v>
      </c>
      <c r="G2045" s="7" t="s">
        <v>217</v>
      </c>
      <c r="H2045" s="4"/>
      <c r="I2045" s="9" t="s">
        <v>6427</v>
      </c>
    </row>
    <row r="2046" spans="1:9" ht="60">
      <c r="A2046" s="6" t="s">
        <v>6428</v>
      </c>
      <c r="B2046" s="7" t="s">
        <v>364</v>
      </c>
      <c r="C2046" s="6" t="s">
        <v>6274</v>
      </c>
      <c r="D2046" s="8" t="s">
        <v>6429</v>
      </c>
      <c r="E2046" s="6" t="s">
        <v>535</v>
      </c>
      <c r="F2046" s="7" t="s">
        <v>498</v>
      </c>
      <c r="G2046" s="7" t="s">
        <v>217</v>
      </c>
      <c r="H2046" s="4"/>
      <c r="I2046" s="9" t="s">
        <v>6430</v>
      </c>
    </row>
    <row r="2047" spans="1:9" ht="45">
      <c r="A2047" s="6" t="s">
        <v>6431</v>
      </c>
      <c r="B2047" s="7" t="s">
        <v>364</v>
      </c>
      <c r="C2047" s="6" t="s">
        <v>6274</v>
      </c>
      <c r="D2047" s="8" t="s">
        <v>6432</v>
      </c>
      <c r="E2047" s="6" t="s">
        <v>221</v>
      </c>
      <c r="F2047" s="7" t="s">
        <v>498</v>
      </c>
      <c r="G2047" s="7" t="s">
        <v>217</v>
      </c>
      <c r="H2047" s="4"/>
      <c r="I2047" s="9" t="s">
        <v>6433</v>
      </c>
    </row>
    <row r="2048" spans="1:9" ht="45">
      <c r="A2048" s="6" t="s">
        <v>6434</v>
      </c>
      <c r="B2048" s="7" t="s">
        <v>364</v>
      </c>
      <c r="C2048" s="6" t="s">
        <v>6274</v>
      </c>
      <c r="D2048" s="8" t="s">
        <v>6435</v>
      </c>
      <c r="E2048" s="6" t="s">
        <v>535</v>
      </c>
      <c r="F2048" s="7" t="s">
        <v>498</v>
      </c>
      <c r="G2048" s="7" t="s">
        <v>217</v>
      </c>
      <c r="H2048" s="4"/>
      <c r="I2048" s="9" t="s">
        <v>6436</v>
      </c>
    </row>
    <row r="2049" spans="1:9" ht="45">
      <c r="A2049" s="6" t="s">
        <v>6437</v>
      </c>
      <c r="B2049" s="7" t="s">
        <v>364</v>
      </c>
      <c r="C2049" s="6" t="s">
        <v>6274</v>
      </c>
      <c r="D2049" s="8" t="s">
        <v>6438</v>
      </c>
      <c r="E2049" s="6" t="s">
        <v>221</v>
      </c>
      <c r="F2049" s="7" t="s">
        <v>498</v>
      </c>
      <c r="G2049" s="7" t="s">
        <v>217</v>
      </c>
      <c r="H2049" s="4"/>
      <c r="I2049" s="9" t="s">
        <v>6439</v>
      </c>
    </row>
    <row r="2050" spans="1:9" ht="45">
      <c r="A2050" s="6" t="s">
        <v>6440</v>
      </c>
      <c r="B2050" s="7" t="s">
        <v>364</v>
      </c>
      <c r="C2050" s="6" t="s">
        <v>6274</v>
      </c>
      <c r="D2050" s="8" t="s">
        <v>6441</v>
      </c>
      <c r="E2050" s="6" t="s">
        <v>378</v>
      </c>
      <c r="F2050" s="7" t="s">
        <v>498</v>
      </c>
      <c r="G2050" s="7" t="s">
        <v>217</v>
      </c>
      <c r="H2050" s="4"/>
      <c r="I2050" s="9" t="s">
        <v>6442</v>
      </c>
    </row>
    <row r="2051" spans="1:9" ht="45">
      <c r="A2051" s="6" t="s">
        <v>6443</v>
      </c>
      <c r="B2051" s="7" t="s">
        <v>364</v>
      </c>
      <c r="C2051" s="6" t="s">
        <v>6274</v>
      </c>
      <c r="D2051" s="8" t="s">
        <v>6444</v>
      </c>
      <c r="E2051" s="6" t="s">
        <v>535</v>
      </c>
      <c r="F2051" s="7" t="s">
        <v>498</v>
      </c>
      <c r="G2051" s="7" t="s">
        <v>217</v>
      </c>
      <c r="H2051" s="4"/>
      <c r="I2051" s="9" t="s">
        <v>6445</v>
      </c>
    </row>
    <row r="2052" spans="1:9" ht="45">
      <c r="A2052" s="6" t="s">
        <v>6446</v>
      </c>
      <c r="B2052" s="7" t="s">
        <v>364</v>
      </c>
      <c r="C2052" s="6" t="s">
        <v>6274</v>
      </c>
      <c r="D2052" s="8" t="s">
        <v>6447</v>
      </c>
      <c r="E2052" s="6" t="s">
        <v>221</v>
      </c>
      <c r="F2052" s="7" t="s">
        <v>498</v>
      </c>
      <c r="G2052" s="7" t="s">
        <v>217</v>
      </c>
      <c r="H2052" s="4"/>
      <c r="I2052" s="9" t="s">
        <v>6448</v>
      </c>
    </row>
    <row r="2053" spans="1:9" ht="45">
      <c r="A2053" s="6" t="s">
        <v>6449</v>
      </c>
      <c r="B2053" s="7" t="s">
        <v>364</v>
      </c>
      <c r="C2053" s="6" t="s">
        <v>6274</v>
      </c>
      <c r="D2053" s="8" t="s">
        <v>6450</v>
      </c>
      <c r="E2053" s="6" t="s">
        <v>535</v>
      </c>
      <c r="F2053" s="7" t="s">
        <v>498</v>
      </c>
      <c r="G2053" s="7" t="s">
        <v>217</v>
      </c>
      <c r="H2053" s="4"/>
      <c r="I2053" s="9" t="s">
        <v>6451</v>
      </c>
    </row>
    <row r="2054" spans="1:9" ht="45">
      <c r="A2054" s="6" t="s">
        <v>6452</v>
      </c>
      <c r="B2054" s="7" t="s">
        <v>364</v>
      </c>
      <c r="C2054" s="6" t="s">
        <v>6274</v>
      </c>
      <c r="D2054" s="8" t="s">
        <v>6453</v>
      </c>
      <c r="E2054" s="6" t="s">
        <v>373</v>
      </c>
      <c r="F2054" s="7" t="s">
        <v>367</v>
      </c>
      <c r="G2054" s="7" t="s">
        <v>217</v>
      </c>
      <c r="H2054" s="4"/>
      <c r="I2054" s="9" t="s">
        <v>6454</v>
      </c>
    </row>
    <row r="2055" spans="1:9" ht="60">
      <c r="A2055" s="6" t="s">
        <v>6455</v>
      </c>
      <c r="B2055" s="7" t="s">
        <v>364</v>
      </c>
      <c r="C2055" s="6" t="s">
        <v>6274</v>
      </c>
      <c r="D2055" s="8" t="s">
        <v>6456</v>
      </c>
      <c r="E2055" s="6" t="s">
        <v>221</v>
      </c>
      <c r="F2055" s="7" t="s">
        <v>498</v>
      </c>
      <c r="G2055" s="7" t="s">
        <v>217</v>
      </c>
      <c r="H2055" s="4"/>
      <c r="I2055" s="9" t="s">
        <v>6457</v>
      </c>
    </row>
    <row r="2056" spans="1:9" ht="60">
      <c r="A2056" s="6" t="s">
        <v>6458</v>
      </c>
      <c r="B2056" s="7" t="s">
        <v>364</v>
      </c>
      <c r="C2056" s="6" t="s">
        <v>6274</v>
      </c>
      <c r="D2056" s="8" t="s">
        <v>6459</v>
      </c>
      <c r="E2056" s="6" t="s">
        <v>221</v>
      </c>
      <c r="F2056" s="7" t="s">
        <v>498</v>
      </c>
      <c r="G2056" s="7" t="s">
        <v>217</v>
      </c>
      <c r="H2056" s="4"/>
      <c r="I2056" s="9" t="s">
        <v>6460</v>
      </c>
    </row>
    <row r="2057" spans="1:9" ht="45">
      <c r="A2057" s="6" t="s">
        <v>6461</v>
      </c>
      <c r="B2057" s="7" t="s">
        <v>364</v>
      </c>
      <c r="C2057" s="6" t="s">
        <v>6274</v>
      </c>
      <c r="D2057" s="8" t="s">
        <v>6462</v>
      </c>
      <c r="E2057" s="6" t="s">
        <v>373</v>
      </c>
      <c r="F2057" s="7" t="s">
        <v>367</v>
      </c>
      <c r="G2057" s="7" t="s">
        <v>217</v>
      </c>
      <c r="H2057" s="4"/>
      <c r="I2057" s="9" t="s">
        <v>6463</v>
      </c>
    </row>
    <row r="2058" spans="1:9" ht="45">
      <c r="A2058" s="6" t="s">
        <v>6464</v>
      </c>
      <c r="B2058" s="7" t="s">
        <v>364</v>
      </c>
      <c r="C2058" s="6" t="s">
        <v>6274</v>
      </c>
      <c r="D2058" s="8" t="s">
        <v>6465</v>
      </c>
      <c r="E2058" s="6" t="s">
        <v>215</v>
      </c>
      <c r="F2058" s="7" t="s">
        <v>367</v>
      </c>
      <c r="G2058" s="7" t="s">
        <v>379</v>
      </c>
      <c r="H2058" s="4"/>
      <c r="I2058" s="9" t="s">
        <v>6466</v>
      </c>
    </row>
    <row r="2059" spans="1:9" ht="45">
      <c r="A2059" s="6" t="s">
        <v>6467</v>
      </c>
      <c r="B2059" s="7" t="s">
        <v>364</v>
      </c>
      <c r="C2059" s="6" t="s">
        <v>6274</v>
      </c>
      <c r="D2059" s="8" t="s">
        <v>6468</v>
      </c>
      <c r="E2059" s="6" t="s">
        <v>221</v>
      </c>
      <c r="F2059" s="7" t="s">
        <v>367</v>
      </c>
      <c r="G2059" s="7" t="s">
        <v>217</v>
      </c>
      <c r="H2059" s="4"/>
      <c r="I2059" s="9" t="s">
        <v>6469</v>
      </c>
    </row>
    <row r="2060" spans="1:9" ht="45">
      <c r="A2060" s="6" t="s">
        <v>6470</v>
      </c>
      <c r="B2060" s="7" t="s">
        <v>364</v>
      </c>
      <c r="C2060" s="6" t="s">
        <v>6274</v>
      </c>
      <c r="D2060" s="8" t="s">
        <v>6471</v>
      </c>
      <c r="E2060" s="6" t="s">
        <v>229</v>
      </c>
      <c r="F2060" s="7" t="s">
        <v>367</v>
      </c>
      <c r="G2060" s="7" t="s">
        <v>217</v>
      </c>
      <c r="H2060" s="4"/>
      <c r="I2060" s="9" t="s">
        <v>6472</v>
      </c>
    </row>
    <row r="2061" spans="1:9" ht="45">
      <c r="A2061" s="6" t="s">
        <v>6473</v>
      </c>
      <c r="B2061" s="7" t="s">
        <v>364</v>
      </c>
      <c r="C2061" s="6" t="s">
        <v>6274</v>
      </c>
      <c r="D2061" s="8" t="s">
        <v>6474</v>
      </c>
      <c r="E2061" s="6" t="s">
        <v>535</v>
      </c>
      <c r="F2061" s="7" t="s">
        <v>367</v>
      </c>
      <c r="G2061" s="7" t="s">
        <v>217</v>
      </c>
      <c r="H2061" s="4"/>
      <c r="I2061" s="9" t="s">
        <v>6475</v>
      </c>
    </row>
    <row r="2062" spans="1:9" ht="45">
      <c r="A2062" s="6" t="s">
        <v>6476</v>
      </c>
      <c r="B2062" s="7" t="s">
        <v>364</v>
      </c>
      <c r="C2062" s="6" t="s">
        <v>6274</v>
      </c>
      <c r="D2062" s="8" t="s">
        <v>6477</v>
      </c>
      <c r="E2062" s="6" t="s">
        <v>221</v>
      </c>
      <c r="F2062" s="7" t="s">
        <v>367</v>
      </c>
      <c r="G2062" s="7" t="s">
        <v>217</v>
      </c>
      <c r="H2062" s="4"/>
      <c r="I2062" s="9" t="s">
        <v>6478</v>
      </c>
    </row>
    <row r="2063" spans="1:9" ht="45">
      <c r="A2063" s="6" t="s">
        <v>6479</v>
      </c>
      <c r="B2063" s="7" t="s">
        <v>364</v>
      </c>
      <c r="C2063" s="6" t="s">
        <v>6274</v>
      </c>
      <c r="D2063" s="8" t="s">
        <v>6480</v>
      </c>
      <c r="E2063" s="6" t="s">
        <v>229</v>
      </c>
      <c r="F2063" s="7" t="s">
        <v>367</v>
      </c>
      <c r="G2063" s="7" t="s">
        <v>217</v>
      </c>
      <c r="H2063" s="4"/>
      <c r="I2063" s="9" t="s">
        <v>6481</v>
      </c>
    </row>
    <row r="2064" spans="1:9" ht="45">
      <c r="A2064" s="6" t="s">
        <v>6482</v>
      </c>
      <c r="B2064" s="7" t="s">
        <v>364</v>
      </c>
      <c r="C2064" s="6" t="s">
        <v>6274</v>
      </c>
      <c r="D2064" s="8" t="s">
        <v>6483</v>
      </c>
      <c r="E2064" s="6" t="s">
        <v>535</v>
      </c>
      <c r="F2064" s="7" t="s">
        <v>367</v>
      </c>
      <c r="G2064" s="7" t="s">
        <v>217</v>
      </c>
      <c r="H2064" s="4"/>
      <c r="I2064" s="9" t="s">
        <v>6484</v>
      </c>
    </row>
    <row r="2065" spans="1:9" ht="60">
      <c r="A2065" s="6" t="s">
        <v>6485</v>
      </c>
      <c r="B2065" s="7" t="s">
        <v>364</v>
      </c>
      <c r="C2065" s="6" t="s">
        <v>6274</v>
      </c>
      <c r="D2065" s="8" t="s">
        <v>6486</v>
      </c>
      <c r="E2065" s="6" t="s">
        <v>221</v>
      </c>
      <c r="F2065" s="7" t="s">
        <v>367</v>
      </c>
      <c r="G2065" s="7" t="s">
        <v>217</v>
      </c>
      <c r="H2065" s="4"/>
      <c r="I2065" s="9" t="s">
        <v>6487</v>
      </c>
    </row>
    <row r="2066" spans="1:9" ht="45">
      <c r="A2066" s="6" t="s">
        <v>6488</v>
      </c>
      <c r="B2066" s="7" t="s">
        <v>364</v>
      </c>
      <c r="C2066" s="6" t="s">
        <v>6274</v>
      </c>
      <c r="D2066" s="8" t="s">
        <v>6489</v>
      </c>
      <c r="E2066" s="6" t="s">
        <v>229</v>
      </c>
      <c r="F2066" s="7" t="s">
        <v>367</v>
      </c>
      <c r="G2066" s="7" t="s">
        <v>217</v>
      </c>
      <c r="H2066" s="4"/>
      <c r="I2066" s="9" t="s">
        <v>6490</v>
      </c>
    </row>
    <row r="2067" spans="1:9" ht="60">
      <c r="A2067" s="6" t="s">
        <v>6491</v>
      </c>
      <c r="B2067" s="7" t="s">
        <v>364</v>
      </c>
      <c r="C2067" s="6" t="s">
        <v>6274</v>
      </c>
      <c r="D2067" s="8" t="s">
        <v>6492</v>
      </c>
      <c r="E2067" s="6" t="s">
        <v>535</v>
      </c>
      <c r="F2067" s="7" t="s">
        <v>367</v>
      </c>
      <c r="G2067" s="7" t="s">
        <v>217</v>
      </c>
      <c r="H2067" s="4"/>
      <c r="I2067" s="9" t="s">
        <v>6493</v>
      </c>
    </row>
    <row r="2068" spans="1:9" ht="45">
      <c r="A2068" s="6" t="s">
        <v>6494</v>
      </c>
      <c r="B2068" s="7" t="s">
        <v>364</v>
      </c>
      <c r="C2068" s="6" t="s">
        <v>6274</v>
      </c>
      <c r="D2068" s="8" t="s">
        <v>6495</v>
      </c>
      <c r="E2068" s="6" t="s">
        <v>215</v>
      </c>
      <c r="F2068" s="7" t="s">
        <v>367</v>
      </c>
      <c r="G2068" s="7" t="s">
        <v>374</v>
      </c>
      <c r="H2068" s="4"/>
      <c r="I2068" s="9" t="s">
        <v>6496</v>
      </c>
    </row>
    <row r="2069" spans="1:9" ht="45">
      <c r="A2069" s="6" t="s">
        <v>6497</v>
      </c>
      <c r="B2069" s="7" t="s">
        <v>364</v>
      </c>
      <c r="C2069" s="6" t="s">
        <v>6274</v>
      </c>
      <c r="D2069" s="8" t="s">
        <v>6498</v>
      </c>
      <c r="E2069" s="6" t="s">
        <v>215</v>
      </c>
      <c r="F2069" s="7" t="s">
        <v>216</v>
      </c>
      <c r="G2069" s="7" t="s">
        <v>379</v>
      </c>
      <c r="H2069" s="4"/>
      <c r="I2069" s="9" t="s">
        <v>6499</v>
      </c>
    </row>
    <row r="2070" spans="1:9" ht="45">
      <c r="A2070" s="6" t="s">
        <v>6500</v>
      </c>
      <c r="B2070" s="7" t="s">
        <v>364</v>
      </c>
      <c r="C2070" s="6" t="s">
        <v>6274</v>
      </c>
      <c r="D2070" s="8" t="s">
        <v>6501</v>
      </c>
      <c r="E2070" s="6" t="s">
        <v>215</v>
      </c>
      <c r="F2070" s="7" t="s">
        <v>216</v>
      </c>
      <c r="G2070" s="7" t="s">
        <v>374</v>
      </c>
      <c r="H2070" s="4"/>
      <c r="I2070" s="9" t="s">
        <v>6502</v>
      </c>
    </row>
    <row r="2071" spans="1:9" ht="30">
      <c r="A2071" s="6" t="s">
        <v>6503</v>
      </c>
      <c r="B2071" s="7" t="s">
        <v>364</v>
      </c>
      <c r="C2071" s="6" t="s">
        <v>6274</v>
      </c>
      <c r="D2071" s="8" t="s">
        <v>6504</v>
      </c>
      <c r="E2071" s="6" t="s">
        <v>373</v>
      </c>
      <c r="F2071" s="7" t="s">
        <v>367</v>
      </c>
      <c r="G2071" s="7" t="s">
        <v>217</v>
      </c>
      <c r="H2071" s="4"/>
      <c r="I2071" s="9" t="s">
        <v>6505</v>
      </c>
    </row>
    <row r="2072" spans="1:9" ht="30">
      <c r="A2072" s="6" t="s">
        <v>6506</v>
      </c>
      <c r="B2072" s="7" t="s">
        <v>364</v>
      </c>
      <c r="C2072" s="6" t="s">
        <v>6274</v>
      </c>
      <c r="D2072" s="8" t="s">
        <v>6507</v>
      </c>
      <c r="E2072" s="6" t="s">
        <v>373</v>
      </c>
      <c r="F2072" s="7" t="s">
        <v>367</v>
      </c>
      <c r="G2072" s="7" t="s">
        <v>217</v>
      </c>
      <c r="H2072" s="4"/>
      <c r="I2072" s="9" t="s">
        <v>6508</v>
      </c>
    </row>
    <row r="2073" spans="1:9" ht="45">
      <c r="A2073" s="6" t="s">
        <v>6509</v>
      </c>
      <c r="B2073" s="7" t="s">
        <v>364</v>
      </c>
      <c r="C2073" s="6" t="s">
        <v>6274</v>
      </c>
      <c r="D2073" s="8" t="s">
        <v>6510</v>
      </c>
      <c r="E2073" s="6" t="s">
        <v>373</v>
      </c>
      <c r="F2073" s="7" t="s">
        <v>367</v>
      </c>
      <c r="G2073" s="7" t="s">
        <v>217</v>
      </c>
      <c r="H2073" s="4"/>
      <c r="I2073" s="9" t="s">
        <v>6511</v>
      </c>
    </row>
    <row r="2074" spans="1:9" ht="45">
      <c r="A2074" s="6" t="s">
        <v>6512</v>
      </c>
      <c r="B2074" s="7" t="s">
        <v>364</v>
      </c>
      <c r="C2074" s="6" t="s">
        <v>6274</v>
      </c>
      <c r="D2074" s="8" t="s">
        <v>6513</v>
      </c>
      <c r="E2074" s="6" t="s">
        <v>221</v>
      </c>
      <c r="F2074" s="7" t="s">
        <v>367</v>
      </c>
      <c r="G2074" s="7" t="s">
        <v>217</v>
      </c>
      <c r="H2074" s="4"/>
      <c r="I2074" s="9" t="s">
        <v>6514</v>
      </c>
    </row>
    <row r="2075" spans="1:9" ht="45">
      <c r="A2075" s="6" t="s">
        <v>6515</v>
      </c>
      <c r="B2075" s="7" t="s">
        <v>364</v>
      </c>
      <c r="C2075" s="6" t="s">
        <v>6274</v>
      </c>
      <c r="D2075" s="8" t="s">
        <v>6516</v>
      </c>
      <c r="E2075" s="6" t="s">
        <v>229</v>
      </c>
      <c r="F2075" s="7" t="s">
        <v>367</v>
      </c>
      <c r="G2075" s="7" t="s">
        <v>217</v>
      </c>
      <c r="H2075" s="4"/>
      <c r="I2075" s="9" t="s">
        <v>6517</v>
      </c>
    </row>
    <row r="2076" spans="1:9" ht="45">
      <c r="A2076" s="6" t="s">
        <v>6518</v>
      </c>
      <c r="B2076" s="7" t="s">
        <v>364</v>
      </c>
      <c r="C2076" s="6" t="s">
        <v>6274</v>
      </c>
      <c r="D2076" s="8" t="s">
        <v>6519</v>
      </c>
      <c r="E2076" s="6" t="s">
        <v>535</v>
      </c>
      <c r="F2076" s="7" t="s">
        <v>367</v>
      </c>
      <c r="G2076" s="7" t="s">
        <v>217</v>
      </c>
      <c r="H2076" s="4"/>
      <c r="I2076" s="9" t="s">
        <v>6520</v>
      </c>
    </row>
    <row r="2077" spans="1:9" ht="45">
      <c r="A2077" s="6" t="s">
        <v>6521</v>
      </c>
      <c r="B2077" s="7" t="s">
        <v>364</v>
      </c>
      <c r="C2077" s="6" t="s">
        <v>6274</v>
      </c>
      <c r="D2077" s="8" t="s">
        <v>6522</v>
      </c>
      <c r="E2077" s="6" t="s">
        <v>221</v>
      </c>
      <c r="F2077" s="7" t="s">
        <v>367</v>
      </c>
      <c r="G2077" s="7" t="s">
        <v>217</v>
      </c>
      <c r="H2077" s="4"/>
      <c r="I2077" s="9" t="s">
        <v>6523</v>
      </c>
    </row>
    <row r="2078" spans="1:9" ht="45">
      <c r="A2078" s="6" t="s">
        <v>6524</v>
      </c>
      <c r="B2078" s="7" t="s">
        <v>364</v>
      </c>
      <c r="C2078" s="6" t="s">
        <v>6274</v>
      </c>
      <c r="D2078" s="8" t="s">
        <v>6525</v>
      </c>
      <c r="E2078" s="6" t="s">
        <v>229</v>
      </c>
      <c r="F2078" s="7" t="s">
        <v>367</v>
      </c>
      <c r="G2078" s="7" t="s">
        <v>217</v>
      </c>
      <c r="H2078" s="4"/>
      <c r="I2078" s="9" t="s">
        <v>6526</v>
      </c>
    </row>
    <row r="2079" spans="1:9" ht="45">
      <c r="A2079" s="6" t="s">
        <v>6527</v>
      </c>
      <c r="B2079" s="7" t="s">
        <v>364</v>
      </c>
      <c r="C2079" s="6" t="s">
        <v>6274</v>
      </c>
      <c r="D2079" s="8" t="s">
        <v>6528</v>
      </c>
      <c r="E2079" s="6" t="s">
        <v>535</v>
      </c>
      <c r="F2079" s="7" t="s">
        <v>367</v>
      </c>
      <c r="G2079" s="7" t="s">
        <v>217</v>
      </c>
      <c r="H2079" s="4"/>
      <c r="I2079" s="9" t="s">
        <v>6529</v>
      </c>
    </row>
    <row r="2080" spans="1:9" ht="45">
      <c r="A2080" s="6" t="s">
        <v>6530</v>
      </c>
      <c r="B2080" s="7" t="s">
        <v>364</v>
      </c>
      <c r="C2080" s="6" t="s">
        <v>6274</v>
      </c>
      <c r="D2080" s="8" t="s">
        <v>6531</v>
      </c>
      <c r="E2080" s="6" t="s">
        <v>221</v>
      </c>
      <c r="F2080" s="7" t="s">
        <v>367</v>
      </c>
      <c r="G2080" s="7" t="s">
        <v>217</v>
      </c>
      <c r="H2080" s="4"/>
      <c r="I2080" s="9" t="s">
        <v>6532</v>
      </c>
    </row>
    <row r="2081" spans="1:9" ht="30">
      <c r="A2081" s="6" t="s">
        <v>6533</v>
      </c>
      <c r="B2081" s="7" t="s">
        <v>364</v>
      </c>
      <c r="C2081" s="6" t="s">
        <v>6274</v>
      </c>
      <c r="D2081" s="8" t="s">
        <v>6534</v>
      </c>
      <c r="E2081" s="6" t="s">
        <v>229</v>
      </c>
      <c r="F2081" s="7" t="s">
        <v>367</v>
      </c>
      <c r="G2081" s="7" t="s">
        <v>217</v>
      </c>
      <c r="H2081" s="4"/>
      <c r="I2081" s="9" t="s">
        <v>6535</v>
      </c>
    </row>
    <row r="2082" spans="1:9" ht="45">
      <c r="A2082" s="6" t="s">
        <v>6536</v>
      </c>
      <c r="B2082" s="7" t="s">
        <v>364</v>
      </c>
      <c r="C2082" s="6" t="s">
        <v>6274</v>
      </c>
      <c r="D2082" s="8" t="s">
        <v>6537</v>
      </c>
      <c r="E2082" s="6" t="s">
        <v>535</v>
      </c>
      <c r="F2082" s="7" t="s">
        <v>367</v>
      </c>
      <c r="G2082" s="7" t="s">
        <v>217</v>
      </c>
      <c r="H2082" s="4"/>
      <c r="I2082" s="9" t="s">
        <v>6538</v>
      </c>
    </row>
    <row r="2083" spans="1:9" ht="45">
      <c r="A2083" s="6" t="s">
        <v>6539</v>
      </c>
      <c r="B2083" s="7" t="s">
        <v>364</v>
      </c>
      <c r="C2083" s="6" t="s">
        <v>6274</v>
      </c>
      <c r="D2083" s="8" t="s">
        <v>6540</v>
      </c>
      <c r="E2083" s="6" t="s">
        <v>221</v>
      </c>
      <c r="F2083" s="7" t="s">
        <v>367</v>
      </c>
      <c r="G2083" s="7" t="s">
        <v>217</v>
      </c>
      <c r="H2083" s="4"/>
      <c r="I2083" s="9" t="s">
        <v>6541</v>
      </c>
    </row>
    <row r="2084" spans="1:9" ht="45">
      <c r="A2084" s="6" t="s">
        <v>6542</v>
      </c>
      <c r="B2084" s="7" t="s">
        <v>364</v>
      </c>
      <c r="C2084" s="6" t="s">
        <v>6274</v>
      </c>
      <c r="D2084" s="8" t="s">
        <v>6543</v>
      </c>
      <c r="E2084" s="6" t="s">
        <v>229</v>
      </c>
      <c r="F2084" s="7" t="s">
        <v>367</v>
      </c>
      <c r="G2084" s="7" t="s">
        <v>217</v>
      </c>
      <c r="H2084" s="4"/>
      <c r="I2084" s="9" t="s">
        <v>6544</v>
      </c>
    </row>
    <row r="2085" spans="1:9" ht="45">
      <c r="A2085" s="6" t="s">
        <v>6545</v>
      </c>
      <c r="B2085" s="7" t="s">
        <v>364</v>
      </c>
      <c r="C2085" s="6" t="s">
        <v>6274</v>
      </c>
      <c r="D2085" s="8" t="s">
        <v>6546</v>
      </c>
      <c r="E2085" s="6" t="s">
        <v>535</v>
      </c>
      <c r="F2085" s="7" t="s">
        <v>367</v>
      </c>
      <c r="G2085" s="7" t="s">
        <v>217</v>
      </c>
      <c r="H2085" s="4"/>
      <c r="I2085" s="9" t="s">
        <v>6547</v>
      </c>
    </row>
    <row r="2086" spans="1:9" ht="60">
      <c r="A2086" s="6" t="s">
        <v>6548</v>
      </c>
      <c r="B2086" s="7" t="s">
        <v>364</v>
      </c>
      <c r="C2086" s="6" t="s">
        <v>6274</v>
      </c>
      <c r="D2086" s="8" t="s">
        <v>6549</v>
      </c>
      <c r="E2086" s="6" t="s">
        <v>215</v>
      </c>
      <c r="F2086" s="7" t="s">
        <v>367</v>
      </c>
      <c r="G2086" s="7" t="s">
        <v>374</v>
      </c>
      <c r="H2086" s="4"/>
      <c r="I2086" s="9" t="s">
        <v>6550</v>
      </c>
    </row>
    <row r="2087" spans="1:9" ht="60">
      <c r="A2087" s="6" t="s">
        <v>6551</v>
      </c>
      <c r="B2087" s="7" t="s">
        <v>364</v>
      </c>
      <c r="C2087" s="6" t="s">
        <v>6274</v>
      </c>
      <c r="D2087" s="8" t="s">
        <v>6552</v>
      </c>
      <c r="E2087" s="6" t="s">
        <v>221</v>
      </c>
      <c r="F2087" s="7" t="s">
        <v>367</v>
      </c>
      <c r="G2087" s="7" t="s">
        <v>217</v>
      </c>
      <c r="H2087" s="4"/>
      <c r="I2087" s="9" t="s">
        <v>6553</v>
      </c>
    </row>
    <row r="2088" spans="1:9" ht="45">
      <c r="A2088" s="6" t="s">
        <v>6554</v>
      </c>
      <c r="B2088" s="7" t="s">
        <v>364</v>
      </c>
      <c r="C2088" s="6" t="s">
        <v>6274</v>
      </c>
      <c r="D2088" s="8" t="s">
        <v>6555</v>
      </c>
      <c r="E2088" s="6" t="s">
        <v>229</v>
      </c>
      <c r="F2088" s="7" t="s">
        <v>367</v>
      </c>
      <c r="G2088" s="7" t="s">
        <v>217</v>
      </c>
      <c r="H2088" s="4"/>
      <c r="I2088" s="9" t="s">
        <v>6556</v>
      </c>
    </row>
    <row r="2089" spans="1:9" ht="60">
      <c r="A2089" s="6" t="s">
        <v>6557</v>
      </c>
      <c r="B2089" s="7" t="s">
        <v>364</v>
      </c>
      <c r="C2089" s="6" t="s">
        <v>6274</v>
      </c>
      <c r="D2089" s="8" t="s">
        <v>6558</v>
      </c>
      <c r="E2089" s="6" t="s">
        <v>535</v>
      </c>
      <c r="F2089" s="7" t="s">
        <v>367</v>
      </c>
      <c r="G2089" s="7" t="s">
        <v>217</v>
      </c>
      <c r="H2089" s="4"/>
      <c r="I2089" s="9" t="s">
        <v>6559</v>
      </c>
    </row>
    <row r="2090" spans="1:9" ht="45">
      <c r="A2090" s="6" t="s">
        <v>6560</v>
      </c>
      <c r="B2090" s="7" t="s">
        <v>364</v>
      </c>
      <c r="C2090" s="6" t="s">
        <v>6274</v>
      </c>
      <c r="D2090" s="8" t="s">
        <v>6561</v>
      </c>
      <c r="E2090" s="6" t="s">
        <v>221</v>
      </c>
      <c r="F2090" s="7" t="s">
        <v>367</v>
      </c>
      <c r="G2090" s="7" t="s">
        <v>217</v>
      </c>
      <c r="H2090" s="4"/>
      <c r="I2090" s="9" t="s">
        <v>6562</v>
      </c>
    </row>
    <row r="2091" spans="1:9" ht="45">
      <c r="A2091" s="6" t="s">
        <v>6563</v>
      </c>
      <c r="B2091" s="7" t="s">
        <v>364</v>
      </c>
      <c r="C2091" s="6" t="s">
        <v>6274</v>
      </c>
      <c r="D2091" s="8" t="s">
        <v>6564</v>
      </c>
      <c r="E2091" s="6" t="s">
        <v>1022</v>
      </c>
      <c r="F2091" s="7" t="s">
        <v>216</v>
      </c>
      <c r="G2091" s="7" t="s">
        <v>217</v>
      </c>
      <c r="H2091" s="4"/>
      <c r="I2091" s="9" t="s">
        <v>6565</v>
      </c>
    </row>
    <row r="2092" spans="1:9" ht="30">
      <c r="A2092" s="6" t="s">
        <v>6566</v>
      </c>
      <c r="B2092" s="7" t="s">
        <v>364</v>
      </c>
      <c r="C2092" s="6" t="s">
        <v>6274</v>
      </c>
      <c r="D2092" s="8" t="s">
        <v>6567</v>
      </c>
      <c r="E2092" s="6" t="s">
        <v>373</v>
      </c>
      <c r="F2092" s="7" t="s">
        <v>367</v>
      </c>
      <c r="G2092" s="7" t="s">
        <v>217</v>
      </c>
      <c r="H2092" s="4"/>
      <c r="I2092" s="9" t="s">
        <v>6568</v>
      </c>
    </row>
    <row r="2093" spans="1:9" ht="45">
      <c r="A2093" s="6" t="s">
        <v>6569</v>
      </c>
      <c r="B2093" s="7" t="s">
        <v>364</v>
      </c>
      <c r="C2093" s="6" t="s">
        <v>6274</v>
      </c>
      <c r="D2093" s="8" t="s">
        <v>6570</v>
      </c>
      <c r="E2093" s="6" t="s">
        <v>1022</v>
      </c>
      <c r="F2093" s="7" t="s">
        <v>216</v>
      </c>
      <c r="G2093" s="7" t="s">
        <v>217</v>
      </c>
      <c r="H2093" s="4"/>
      <c r="I2093" s="9" t="s">
        <v>6571</v>
      </c>
    </row>
    <row r="2094" spans="1:9" ht="45">
      <c r="A2094" s="6" t="s">
        <v>6572</v>
      </c>
      <c r="B2094" s="7" t="s">
        <v>364</v>
      </c>
      <c r="C2094" s="6" t="s">
        <v>6274</v>
      </c>
      <c r="D2094" s="8" t="s">
        <v>6573</v>
      </c>
      <c r="E2094" s="6" t="s">
        <v>1022</v>
      </c>
      <c r="F2094" s="7" t="s">
        <v>216</v>
      </c>
      <c r="G2094" s="7" t="s">
        <v>217</v>
      </c>
      <c r="H2094" s="4"/>
      <c r="I2094" s="9" t="s">
        <v>6574</v>
      </c>
    </row>
    <row r="2095" spans="1:9" ht="30">
      <c r="A2095" s="6" t="s">
        <v>6575</v>
      </c>
      <c r="B2095" s="7" t="s">
        <v>364</v>
      </c>
      <c r="C2095" s="6" t="s">
        <v>6274</v>
      </c>
      <c r="D2095" s="8" t="s">
        <v>6576</v>
      </c>
      <c r="E2095" s="6" t="s">
        <v>373</v>
      </c>
      <c r="F2095" s="7" t="s">
        <v>367</v>
      </c>
      <c r="G2095" s="7" t="s">
        <v>217</v>
      </c>
      <c r="H2095" s="4"/>
      <c r="I2095" s="9" t="s">
        <v>6577</v>
      </c>
    </row>
    <row r="2096" spans="1:9" ht="30">
      <c r="A2096" s="6" t="s">
        <v>6578</v>
      </c>
      <c r="B2096" s="7" t="s">
        <v>364</v>
      </c>
      <c r="C2096" s="6" t="s">
        <v>6274</v>
      </c>
      <c r="D2096" s="8" t="s">
        <v>6579</v>
      </c>
      <c r="E2096" s="6" t="s">
        <v>229</v>
      </c>
      <c r="F2096" s="7" t="s">
        <v>367</v>
      </c>
      <c r="G2096" s="7" t="s">
        <v>217</v>
      </c>
      <c r="H2096" s="4"/>
      <c r="I2096" s="9" t="s">
        <v>6580</v>
      </c>
    </row>
    <row r="2097" spans="1:9" ht="30">
      <c r="A2097" s="6" t="s">
        <v>6581</v>
      </c>
      <c r="B2097" s="7" t="s">
        <v>364</v>
      </c>
      <c r="C2097" s="6" t="s">
        <v>6274</v>
      </c>
      <c r="D2097" s="8" t="s">
        <v>6582</v>
      </c>
      <c r="E2097" s="6" t="s">
        <v>373</v>
      </c>
      <c r="F2097" s="7" t="s">
        <v>367</v>
      </c>
      <c r="G2097" s="7" t="s">
        <v>217</v>
      </c>
      <c r="H2097" s="4"/>
      <c r="I2097" s="9" t="s">
        <v>6583</v>
      </c>
    </row>
    <row r="2098" spans="1:9" ht="45">
      <c r="A2098" s="6" t="s">
        <v>6584</v>
      </c>
      <c r="B2098" s="7" t="s">
        <v>364</v>
      </c>
      <c r="C2098" s="6" t="s">
        <v>6274</v>
      </c>
      <c r="D2098" s="8" t="s">
        <v>6585</v>
      </c>
      <c r="E2098" s="6" t="s">
        <v>1022</v>
      </c>
      <c r="F2098" s="7" t="s">
        <v>216</v>
      </c>
      <c r="G2098" s="7" t="s">
        <v>217</v>
      </c>
      <c r="H2098" s="4"/>
      <c r="I2098" s="9" t="s">
        <v>6586</v>
      </c>
    </row>
    <row r="2099" spans="1:9" ht="45">
      <c r="A2099" s="6" t="s">
        <v>6587</v>
      </c>
      <c r="B2099" s="7" t="s">
        <v>364</v>
      </c>
      <c r="C2099" s="6" t="s">
        <v>6274</v>
      </c>
      <c r="D2099" s="8" t="s">
        <v>6588</v>
      </c>
      <c r="E2099" s="6" t="s">
        <v>215</v>
      </c>
      <c r="F2099" s="7" t="s">
        <v>367</v>
      </c>
      <c r="G2099" s="7" t="s">
        <v>379</v>
      </c>
      <c r="H2099" s="4"/>
      <c r="I2099" s="9" t="s">
        <v>6589</v>
      </c>
    </row>
    <row r="2100" spans="1:9" ht="45">
      <c r="A2100" s="6" t="s">
        <v>6590</v>
      </c>
      <c r="B2100" s="7" t="s">
        <v>364</v>
      </c>
      <c r="C2100" s="6" t="s">
        <v>6274</v>
      </c>
      <c r="D2100" s="8" t="s">
        <v>6591</v>
      </c>
      <c r="E2100" s="6" t="s">
        <v>221</v>
      </c>
      <c r="F2100" s="7" t="s">
        <v>367</v>
      </c>
      <c r="G2100" s="7" t="s">
        <v>217</v>
      </c>
      <c r="H2100" s="4"/>
      <c r="I2100" s="9" t="s">
        <v>6592</v>
      </c>
    </row>
    <row r="2101" spans="1:9" ht="30">
      <c r="A2101" s="6" t="s">
        <v>6593</v>
      </c>
      <c r="B2101" s="7" t="s">
        <v>364</v>
      </c>
      <c r="C2101" s="6" t="s">
        <v>6274</v>
      </c>
      <c r="D2101" s="8" t="s">
        <v>6594</v>
      </c>
      <c r="E2101" s="6" t="s">
        <v>221</v>
      </c>
      <c r="F2101" s="7" t="s">
        <v>367</v>
      </c>
      <c r="G2101" s="7" t="s">
        <v>217</v>
      </c>
      <c r="H2101" s="4"/>
      <c r="I2101" s="9" t="s">
        <v>6595</v>
      </c>
    </row>
    <row r="2102" spans="1:9" ht="30">
      <c r="A2102" s="6" t="s">
        <v>6596</v>
      </c>
      <c r="B2102" s="7" t="s">
        <v>364</v>
      </c>
      <c r="C2102" s="6" t="s">
        <v>6274</v>
      </c>
      <c r="D2102" s="8" t="s">
        <v>6597</v>
      </c>
      <c r="E2102" s="6" t="s">
        <v>229</v>
      </c>
      <c r="F2102" s="7" t="s">
        <v>367</v>
      </c>
      <c r="G2102" s="7" t="s">
        <v>217</v>
      </c>
      <c r="H2102" s="4"/>
      <c r="I2102" s="9" t="s">
        <v>6598</v>
      </c>
    </row>
    <row r="2103" spans="1:9" ht="30">
      <c r="A2103" s="6" t="s">
        <v>6599</v>
      </c>
      <c r="B2103" s="7" t="s">
        <v>364</v>
      </c>
      <c r="C2103" s="6" t="s">
        <v>6274</v>
      </c>
      <c r="D2103" s="8" t="s">
        <v>6600</v>
      </c>
      <c r="E2103" s="6" t="s">
        <v>535</v>
      </c>
      <c r="F2103" s="7" t="s">
        <v>367</v>
      </c>
      <c r="G2103" s="7" t="s">
        <v>217</v>
      </c>
      <c r="H2103" s="4"/>
      <c r="I2103" s="9" t="s">
        <v>6601</v>
      </c>
    </row>
    <row r="2104" spans="1:9" ht="30">
      <c r="A2104" s="6" t="s">
        <v>6602</v>
      </c>
      <c r="B2104" s="7" t="s">
        <v>364</v>
      </c>
      <c r="C2104" s="6" t="s">
        <v>6274</v>
      </c>
      <c r="D2104" s="8" t="s">
        <v>6603</v>
      </c>
      <c r="E2104" s="6" t="s">
        <v>535</v>
      </c>
      <c r="F2104" s="7" t="s">
        <v>367</v>
      </c>
      <c r="G2104" s="7" t="s">
        <v>217</v>
      </c>
      <c r="H2104" s="4"/>
      <c r="I2104" s="9" t="s">
        <v>6604</v>
      </c>
    </row>
    <row r="2105" spans="1:9" ht="30">
      <c r="A2105" s="6" t="s">
        <v>6605</v>
      </c>
      <c r="B2105" s="7" t="s">
        <v>364</v>
      </c>
      <c r="C2105" s="6" t="s">
        <v>6274</v>
      </c>
      <c r="D2105" s="8" t="s">
        <v>6606</v>
      </c>
      <c r="E2105" s="6" t="s">
        <v>985</v>
      </c>
      <c r="F2105" s="7" t="s">
        <v>367</v>
      </c>
      <c r="G2105" s="7" t="s">
        <v>217</v>
      </c>
      <c r="H2105" s="4"/>
      <c r="I2105" s="9" t="s">
        <v>6607</v>
      </c>
    </row>
    <row r="2106" spans="1:9" ht="45">
      <c r="A2106" s="6" t="s">
        <v>6608</v>
      </c>
      <c r="B2106" s="7" t="s">
        <v>364</v>
      </c>
      <c r="C2106" s="6" t="s">
        <v>6274</v>
      </c>
      <c r="D2106" s="8" t="s">
        <v>6609</v>
      </c>
      <c r="E2106" s="6" t="s">
        <v>535</v>
      </c>
      <c r="F2106" s="7" t="s">
        <v>367</v>
      </c>
      <c r="G2106" s="7" t="s">
        <v>217</v>
      </c>
      <c r="H2106" s="4"/>
      <c r="I2106" s="9" t="s">
        <v>6610</v>
      </c>
    </row>
    <row r="2107" spans="1:9" ht="45">
      <c r="A2107" s="6" t="s">
        <v>6611</v>
      </c>
      <c r="B2107" s="7" t="s">
        <v>364</v>
      </c>
      <c r="C2107" s="6" t="s">
        <v>6274</v>
      </c>
      <c r="D2107" s="8" t="s">
        <v>6612</v>
      </c>
      <c r="E2107" s="6" t="s">
        <v>985</v>
      </c>
      <c r="F2107" s="7" t="s">
        <v>367</v>
      </c>
      <c r="G2107" s="7" t="s">
        <v>217</v>
      </c>
      <c r="H2107" s="4"/>
      <c r="I2107" s="9" t="s">
        <v>6613</v>
      </c>
    </row>
    <row r="2108" spans="1:9" ht="45">
      <c r="A2108" s="6" t="s">
        <v>6614</v>
      </c>
      <c r="B2108" s="7" t="s">
        <v>364</v>
      </c>
      <c r="C2108" s="6" t="s">
        <v>6274</v>
      </c>
      <c r="D2108" s="8" t="s">
        <v>6615</v>
      </c>
      <c r="E2108" s="6" t="s">
        <v>215</v>
      </c>
      <c r="F2108" s="7" t="s">
        <v>367</v>
      </c>
      <c r="G2108" s="7" t="s">
        <v>374</v>
      </c>
      <c r="H2108" s="4"/>
      <c r="I2108" s="9" t="s">
        <v>6616</v>
      </c>
    </row>
    <row r="2109" spans="1:9" ht="45">
      <c r="A2109" s="6" t="s">
        <v>6617</v>
      </c>
      <c r="B2109" s="7" t="s">
        <v>364</v>
      </c>
      <c r="C2109" s="6" t="s">
        <v>6274</v>
      </c>
      <c r="D2109" s="8" t="s">
        <v>6618</v>
      </c>
      <c r="E2109" s="6" t="s">
        <v>229</v>
      </c>
      <c r="F2109" s="7" t="s">
        <v>367</v>
      </c>
      <c r="G2109" s="7" t="s">
        <v>217</v>
      </c>
      <c r="H2109" s="4"/>
      <c r="I2109" s="9" t="s">
        <v>6619</v>
      </c>
    </row>
    <row r="2110" spans="1:9" ht="45">
      <c r="A2110" s="6" t="s">
        <v>6620</v>
      </c>
      <c r="B2110" s="7" t="s">
        <v>364</v>
      </c>
      <c r="C2110" s="6" t="s">
        <v>6274</v>
      </c>
      <c r="D2110" s="8" t="s">
        <v>6621</v>
      </c>
      <c r="E2110" s="6" t="s">
        <v>535</v>
      </c>
      <c r="F2110" s="7" t="s">
        <v>367</v>
      </c>
      <c r="G2110" s="7" t="s">
        <v>217</v>
      </c>
      <c r="H2110" s="4"/>
      <c r="I2110" s="9" t="s">
        <v>6622</v>
      </c>
    </row>
    <row r="2111" spans="1:9" ht="45">
      <c r="A2111" s="6" t="s">
        <v>6623</v>
      </c>
      <c r="B2111" s="7" t="s">
        <v>364</v>
      </c>
      <c r="C2111" s="6" t="s">
        <v>6274</v>
      </c>
      <c r="D2111" s="8" t="s">
        <v>6624</v>
      </c>
      <c r="E2111" s="6" t="s">
        <v>985</v>
      </c>
      <c r="F2111" s="7" t="s">
        <v>367</v>
      </c>
      <c r="G2111" s="7" t="s">
        <v>217</v>
      </c>
      <c r="H2111" s="4"/>
      <c r="I2111" s="9" t="s">
        <v>6625</v>
      </c>
    </row>
    <row r="2112" spans="1:9" ht="30">
      <c r="A2112" s="6" t="s">
        <v>6626</v>
      </c>
      <c r="B2112" s="7" t="s">
        <v>364</v>
      </c>
      <c r="C2112" s="6" t="s">
        <v>6274</v>
      </c>
      <c r="D2112" s="8" t="s">
        <v>6627</v>
      </c>
      <c r="E2112" s="6" t="s">
        <v>221</v>
      </c>
      <c r="F2112" s="7" t="s">
        <v>498</v>
      </c>
      <c r="G2112" s="7" t="s">
        <v>217</v>
      </c>
      <c r="H2112" s="4"/>
      <c r="I2112" s="9" t="s">
        <v>6628</v>
      </c>
    </row>
    <row r="2113" spans="1:9" ht="30">
      <c r="A2113" s="6" t="s">
        <v>6629</v>
      </c>
      <c r="B2113" s="7" t="s">
        <v>364</v>
      </c>
      <c r="C2113" s="6" t="s">
        <v>6274</v>
      </c>
      <c r="D2113" s="8" t="s">
        <v>6630</v>
      </c>
      <c r="E2113" s="6" t="s">
        <v>215</v>
      </c>
      <c r="F2113" s="7" t="s">
        <v>498</v>
      </c>
      <c r="G2113" s="7" t="s">
        <v>217</v>
      </c>
      <c r="H2113" s="4"/>
      <c r="I2113" s="9" t="s">
        <v>6631</v>
      </c>
    </row>
    <row r="2114" spans="1:9" ht="45">
      <c r="A2114" s="6" t="s">
        <v>6632</v>
      </c>
      <c r="B2114" s="7" t="s">
        <v>364</v>
      </c>
      <c r="C2114" s="6" t="s">
        <v>6274</v>
      </c>
      <c r="D2114" s="8" t="s">
        <v>6633</v>
      </c>
      <c r="E2114" s="6" t="s">
        <v>373</v>
      </c>
      <c r="F2114" s="7" t="s">
        <v>367</v>
      </c>
      <c r="G2114" s="7" t="s">
        <v>217</v>
      </c>
      <c r="H2114" s="4"/>
      <c r="I2114" s="9" t="s">
        <v>6634</v>
      </c>
    </row>
    <row r="2115" spans="1:9" ht="45">
      <c r="A2115" s="6" t="s">
        <v>6635</v>
      </c>
      <c r="B2115" s="7" t="s">
        <v>364</v>
      </c>
      <c r="C2115" s="6" t="s">
        <v>6274</v>
      </c>
      <c r="D2115" s="8" t="s">
        <v>6636</v>
      </c>
      <c r="E2115" s="6" t="s">
        <v>229</v>
      </c>
      <c r="F2115" s="7" t="s">
        <v>367</v>
      </c>
      <c r="G2115" s="7" t="s">
        <v>217</v>
      </c>
      <c r="H2115" s="4"/>
      <c r="I2115" s="9" t="s">
        <v>6637</v>
      </c>
    </row>
    <row r="2116" spans="1:9" ht="45">
      <c r="A2116" s="6" t="s">
        <v>6638</v>
      </c>
      <c r="B2116" s="7" t="s">
        <v>962</v>
      </c>
      <c r="C2116" s="6" t="s">
        <v>6639</v>
      </c>
      <c r="D2116" s="8" t="s">
        <v>6640</v>
      </c>
      <c r="E2116" s="6" t="s">
        <v>221</v>
      </c>
      <c r="F2116" s="7" t="s">
        <v>498</v>
      </c>
      <c r="G2116" s="7" t="s">
        <v>217</v>
      </c>
      <c r="H2116" s="4"/>
      <c r="I2116" s="9" t="s">
        <v>6641</v>
      </c>
    </row>
    <row r="2117" spans="1:9" ht="75">
      <c r="A2117" s="6" t="s">
        <v>6642</v>
      </c>
      <c r="B2117" s="7" t="s">
        <v>962</v>
      </c>
      <c r="C2117" s="6" t="s">
        <v>6639</v>
      </c>
      <c r="D2117" s="8" t="s">
        <v>6643</v>
      </c>
      <c r="E2117" s="6"/>
      <c r="F2117" s="7" t="s">
        <v>498</v>
      </c>
      <c r="G2117" s="7" t="s">
        <v>368</v>
      </c>
      <c r="H2117" s="4"/>
      <c r="I2117" s="9" t="s">
        <v>6644</v>
      </c>
    </row>
    <row r="2118" spans="1:9" ht="30">
      <c r="A2118" s="6" t="s">
        <v>6645</v>
      </c>
      <c r="B2118" s="7" t="s">
        <v>962</v>
      </c>
      <c r="C2118" s="6" t="s">
        <v>6639</v>
      </c>
      <c r="D2118" s="8" t="s">
        <v>6646</v>
      </c>
      <c r="E2118" s="6" t="s">
        <v>221</v>
      </c>
      <c r="F2118" s="7" t="s">
        <v>367</v>
      </c>
      <c r="G2118" s="7" t="s">
        <v>217</v>
      </c>
      <c r="H2118" s="4"/>
      <c r="I2118" s="9" t="s">
        <v>6647</v>
      </c>
    </row>
    <row r="2119" spans="1:9" ht="60">
      <c r="A2119" s="6" t="s">
        <v>6648</v>
      </c>
      <c r="B2119" s="7" t="s">
        <v>962</v>
      </c>
      <c r="C2119" s="6" t="s">
        <v>6639</v>
      </c>
      <c r="D2119" s="8" t="s">
        <v>6649</v>
      </c>
      <c r="E2119" s="6" t="s">
        <v>2556</v>
      </c>
      <c r="F2119" s="7" t="s">
        <v>367</v>
      </c>
      <c r="G2119" s="7" t="s">
        <v>374</v>
      </c>
      <c r="H2119" s="4"/>
      <c r="I2119" s="9" t="s">
        <v>6650</v>
      </c>
    </row>
    <row r="2120" spans="1:9" ht="60">
      <c r="A2120" s="6" t="s">
        <v>6651</v>
      </c>
      <c r="B2120" s="7" t="s">
        <v>962</v>
      </c>
      <c r="C2120" s="6" t="s">
        <v>6639</v>
      </c>
      <c r="D2120" s="8" t="s">
        <v>6652</v>
      </c>
      <c r="E2120" s="6" t="s">
        <v>2556</v>
      </c>
      <c r="F2120" s="7" t="s">
        <v>367</v>
      </c>
      <c r="G2120" s="7" t="s">
        <v>374</v>
      </c>
      <c r="H2120" s="4"/>
      <c r="I2120" s="9" t="s">
        <v>6653</v>
      </c>
    </row>
    <row r="2121" spans="1:9" ht="60">
      <c r="A2121" s="6" t="s">
        <v>6654</v>
      </c>
      <c r="B2121" s="7" t="s">
        <v>962</v>
      </c>
      <c r="C2121" s="6" t="s">
        <v>6639</v>
      </c>
      <c r="D2121" s="8" t="s">
        <v>6655</v>
      </c>
      <c r="E2121" s="6"/>
      <c r="F2121" s="7" t="s">
        <v>498</v>
      </c>
      <c r="G2121" s="7" t="s">
        <v>368</v>
      </c>
      <c r="H2121" s="4"/>
      <c r="I2121" s="9" t="s">
        <v>6656</v>
      </c>
    </row>
    <row r="2122" spans="1:9" ht="30">
      <c r="A2122" s="6" t="s">
        <v>6657</v>
      </c>
      <c r="B2122" s="7" t="s">
        <v>962</v>
      </c>
      <c r="C2122" s="6" t="s">
        <v>6639</v>
      </c>
      <c r="D2122" s="8" t="s">
        <v>6658</v>
      </c>
      <c r="E2122" s="6" t="s">
        <v>373</v>
      </c>
      <c r="F2122" s="7" t="s">
        <v>367</v>
      </c>
      <c r="G2122" s="7" t="s">
        <v>217</v>
      </c>
      <c r="H2122" s="4"/>
      <c r="I2122" s="9" t="s">
        <v>6659</v>
      </c>
    </row>
    <row r="2123" spans="1:9" ht="30">
      <c r="A2123" s="6" t="s">
        <v>6660</v>
      </c>
      <c r="B2123" s="7" t="s">
        <v>364</v>
      </c>
      <c r="C2123" s="6" t="s">
        <v>6661</v>
      </c>
      <c r="D2123" s="8" t="s">
        <v>6662</v>
      </c>
      <c r="E2123" s="6" t="s">
        <v>221</v>
      </c>
      <c r="F2123" s="7" t="s">
        <v>367</v>
      </c>
      <c r="G2123" s="7" t="s">
        <v>217</v>
      </c>
      <c r="H2123" s="4"/>
      <c r="I2123" s="9" t="s">
        <v>6663</v>
      </c>
    </row>
    <row r="2124" spans="1:9" ht="45">
      <c r="A2124" s="6" t="s">
        <v>6664</v>
      </c>
      <c r="B2124" s="7" t="s">
        <v>364</v>
      </c>
      <c r="C2124" s="6" t="s">
        <v>6665</v>
      </c>
      <c r="D2124" s="8" t="s">
        <v>6666</v>
      </c>
      <c r="E2124" s="6" t="s">
        <v>221</v>
      </c>
      <c r="F2124" s="7" t="s">
        <v>367</v>
      </c>
      <c r="G2124" s="7" t="s">
        <v>217</v>
      </c>
      <c r="H2124" s="4"/>
      <c r="I2124" s="9" t="s">
        <v>6667</v>
      </c>
    </row>
    <row r="2125" spans="1:9" ht="45">
      <c r="A2125" s="6" t="s">
        <v>6668</v>
      </c>
      <c r="B2125" s="7" t="s">
        <v>364</v>
      </c>
      <c r="C2125" s="6" t="s">
        <v>6665</v>
      </c>
      <c r="D2125" s="8" t="s">
        <v>6669</v>
      </c>
      <c r="E2125" s="6" t="s">
        <v>535</v>
      </c>
      <c r="F2125" s="7" t="s">
        <v>367</v>
      </c>
      <c r="G2125" s="7" t="s">
        <v>217</v>
      </c>
      <c r="H2125" s="4"/>
      <c r="I2125" s="9" t="s">
        <v>6670</v>
      </c>
    </row>
    <row r="2126" spans="1:9" ht="45">
      <c r="A2126" s="6" t="s">
        <v>6671</v>
      </c>
      <c r="B2126" s="7" t="s">
        <v>364</v>
      </c>
      <c r="C2126" s="6" t="s">
        <v>6665</v>
      </c>
      <c r="D2126" s="8" t="s">
        <v>6672</v>
      </c>
      <c r="E2126" s="6" t="s">
        <v>221</v>
      </c>
      <c r="F2126" s="7" t="s">
        <v>216</v>
      </c>
      <c r="G2126" s="7" t="s">
        <v>217</v>
      </c>
      <c r="H2126" s="4"/>
      <c r="I2126" s="9" t="s">
        <v>6673</v>
      </c>
    </row>
    <row r="2127" spans="1:9" ht="45">
      <c r="A2127" s="6" t="s">
        <v>6674</v>
      </c>
      <c r="B2127" s="7" t="s">
        <v>364</v>
      </c>
      <c r="C2127" s="6" t="s">
        <v>6665</v>
      </c>
      <c r="D2127" s="8" t="s">
        <v>6675</v>
      </c>
      <c r="E2127" s="6" t="s">
        <v>535</v>
      </c>
      <c r="F2127" s="7" t="s">
        <v>216</v>
      </c>
      <c r="G2127" s="7" t="s">
        <v>217</v>
      </c>
      <c r="H2127" s="4"/>
      <c r="I2127" s="9" t="s">
        <v>6676</v>
      </c>
    </row>
    <row r="2128" spans="1:9" ht="30">
      <c r="A2128" s="6" t="s">
        <v>6677</v>
      </c>
      <c r="B2128" s="7" t="s">
        <v>364</v>
      </c>
      <c r="C2128" s="6" t="s">
        <v>6665</v>
      </c>
      <c r="D2128" s="8" t="s">
        <v>6678</v>
      </c>
      <c r="E2128" s="6" t="s">
        <v>221</v>
      </c>
      <c r="F2128" s="7" t="s">
        <v>367</v>
      </c>
      <c r="G2128" s="7" t="s">
        <v>217</v>
      </c>
      <c r="H2128" s="4"/>
      <c r="I2128" s="9" t="s">
        <v>6679</v>
      </c>
    </row>
    <row r="2129" spans="1:9" ht="30">
      <c r="A2129" s="6" t="s">
        <v>6680</v>
      </c>
      <c r="B2129" s="7" t="s">
        <v>364</v>
      </c>
      <c r="C2129" s="6" t="s">
        <v>6665</v>
      </c>
      <c r="D2129" s="8" t="s">
        <v>6681</v>
      </c>
      <c r="E2129" s="6" t="s">
        <v>535</v>
      </c>
      <c r="F2129" s="7" t="s">
        <v>367</v>
      </c>
      <c r="G2129" s="7" t="s">
        <v>217</v>
      </c>
      <c r="H2129" s="4"/>
      <c r="I2129" s="9" t="s">
        <v>6682</v>
      </c>
    </row>
    <row r="2130" spans="1:9" ht="45">
      <c r="A2130" s="6" t="s">
        <v>6683</v>
      </c>
      <c r="B2130" s="7" t="s">
        <v>364</v>
      </c>
      <c r="C2130" s="6" t="s">
        <v>6665</v>
      </c>
      <c r="D2130" s="8" t="s">
        <v>6684</v>
      </c>
      <c r="E2130" s="6" t="s">
        <v>221</v>
      </c>
      <c r="F2130" s="7" t="s">
        <v>367</v>
      </c>
      <c r="G2130" s="7" t="s">
        <v>217</v>
      </c>
      <c r="H2130" s="4"/>
      <c r="I2130" s="9" t="s">
        <v>6685</v>
      </c>
    </row>
    <row r="2131" spans="1:9" ht="45">
      <c r="A2131" s="6" t="s">
        <v>6686</v>
      </c>
      <c r="B2131" s="7" t="s">
        <v>364</v>
      </c>
      <c r="C2131" s="6" t="s">
        <v>6665</v>
      </c>
      <c r="D2131" s="8" t="s">
        <v>6687</v>
      </c>
      <c r="E2131" s="6" t="s">
        <v>535</v>
      </c>
      <c r="F2131" s="7" t="s">
        <v>367</v>
      </c>
      <c r="G2131" s="7" t="s">
        <v>217</v>
      </c>
      <c r="H2131" s="4"/>
      <c r="I2131" s="9" t="s">
        <v>6688</v>
      </c>
    </row>
    <row r="2132" spans="1:9" ht="45">
      <c r="A2132" s="6" t="s">
        <v>6689</v>
      </c>
      <c r="B2132" s="7" t="s">
        <v>364</v>
      </c>
      <c r="C2132" s="6" t="s">
        <v>6665</v>
      </c>
      <c r="D2132" s="8" t="s">
        <v>6690</v>
      </c>
      <c r="E2132" s="6" t="s">
        <v>221</v>
      </c>
      <c r="F2132" s="7" t="s">
        <v>216</v>
      </c>
      <c r="G2132" s="7" t="s">
        <v>217</v>
      </c>
      <c r="H2132" s="4"/>
      <c r="I2132" s="9" t="s">
        <v>6691</v>
      </c>
    </row>
    <row r="2133" spans="1:9" ht="45">
      <c r="A2133" s="6" t="s">
        <v>6692</v>
      </c>
      <c r="B2133" s="7" t="s">
        <v>364</v>
      </c>
      <c r="C2133" s="6" t="s">
        <v>6665</v>
      </c>
      <c r="D2133" s="8" t="s">
        <v>6693</v>
      </c>
      <c r="E2133" s="6" t="s">
        <v>535</v>
      </c>
      <c r="F2133" s="7" t="s">
        <v>216</v>
      </c>
      <c r="G2133" s="7" t="s">
        <v>217</v>
      </c>
      <c r="H2133" s="4"/>
      <c r="I2133" s="9" t="s">
        <v>6694</v>
      </c>
    </row>
    <row r="2134" spans="1:9" ht="45">
      <c r="A2134" s="6" t="s">
        <v>6695</v>
      </c>
      <c r="B2134" s="7" t="s">
        <v>364</v>
      </c>
      <c r="C2134" s="6" t="s">
        <v>6665</v>
      </c>
      <c r="D2134" s="8" t="s">
        <v>6696</v>
      </c>
      <c r="E2134" s="6" t="s">
        <v>221</v>
      </c>
      <c r="F2134" s="7" t="s">
        <v>216</v>
      </c>
      <c r="G2134" s="7" t="s">
        <v>217</v>
      </c>
      <c r="H2134" s="4"/>
      <c r="I2134" s="9" t="s">
        <v>6697</v>
      </c>
    </row>
    <row r="2135" spans="1:9" ht="45">
      <c r="A2135" s="6" t="s">
        <v>6698</v>
      </c>
      <c r="B2135" s="7" t="s">
        <v>364</v>
      </c>
      <c r="C2135" s="6" t="s">
        <v>6665</v>
      </c>
      <c r="D2135" s="8" t="s">
        <v>6699</v>
      </c>
      <c r="E2135" s="6" t="s">
        <v>215</v>
      </c>
      <c r="F2135" s="7" t="s">
        <v>216</v>
      </c>
      <c r="G2135" s="7" t="s">
        <v>217</v>
      </c>
      <c r="H2135" s="4"/>
      <c r="I2135" s="9" t="s">
        <v>6700</v>
      </c>
    </row>
    <row r="2136" spans="1:9" ht="45">
      <c r="A2136" s="6" t="s">
        <v>6701</v>
      </c>
      <c r="B2136" s="7" t="s">
        <v>364</v>
      </c>
      <c r="C2136" s="6" t="s">
        <v>6665</v>
      </c>
      <c r="D2136" s="8" t="s">
        <v>6702</v>
      </c>
      <c r="E2136" s="6" t="s">
        <v>535</v>
      </c>
      <c r="F2136" s="7" t="s">
        <v>216</v>
      </c>
      <c r="G2136" s="7" t="s">
        <v>217</v>
      </c>
      <c r="H2136" s="4"/>
      <c r="I2136" s="9" t="s">
        <v>6703</v>
      </c>
    </row>
    <row r="2137" spans="1:9" ht="45">
      <c r="A2137" s="6" t="s">
        <v>6704</v>
      </c>
      <c r="B2137" s="7" t="s">
        <v>364</v>
      </c>
      <c r="C2137" s="6" t="s">
        <v>6665</v>
      </c>
      <c r="D2137" s="8" t="s">
        <v>6705</v>
      </c>
      <c r="E2137" s="6" t="s">
        <v>221</v>
      </c>
      <c r="F2137" s="7" t="s">
        <v>216</v>
      </c>
      <c r="G2137" s="7" t="s">
        <v>217</v>
      </c>
      <c r="H2137" s="4"/>
      <c r="I2137" s="9" t="s">
        <v>6706</v>
      </c>
    </row>
    <row r="2138" spans="1:9" ht="60">
      <c r="A2138" s="6" t="s">
        <v>6707</v>
      </c>
      <c r="B2138" s="7" t="s">
        <v>364</v>
      </c>
      <c r="C2138" s="6" t="s">
        <v>6665</v>
      </c>
      <c r="D2138" s="8" t="s">
        <v>6708</v>
      </c>
      <c r="E2138" s="6" t="s">
        <v>221</v>
      </c>
      <c r="F2138" s="7" t="s">
        <v>216</v>
      </c>
      <c r="G2138" s="7" t="s">
        <v>217</v>
      </c>
      <c r="H2138" s="4"/>
      <c r="I2138" s="9" t="s">
        <v>6709</v>
      </c>
    </row>
    <row r="2139" spans="1:9" ht="45">
      <c r="A2139" s="6" t="s">
        <v>6710</v>
      </c>
      <c r="B2139" s="7" t="s">
        <v>364</v>
      </c>
      <c r="C2139" s="6" t="s">
        <v>6665</v>
      </c>
      <c r="D2139" s="8" t="s">
        <v>6711</v>
      </c>
      <c r="E2139" s="6" t="s">
        <v>221</v>
      </c>
      <c r="F2139" s="7" t="s">
        <v>367</v>
      </c>
      <c r="G2139" s="7" t="s">
        <v>217</v>
      </c>
      <c r="H2139" s="4"/>
      <c r="I2139" s="9" t="s">
        <v>6712</v>
      </c>
    </row>
    <row r="2140" spans="1:9" ht="45">
      <c r="A2140" s="6" t="s">
        <v>6713</v>
      </c>
      <c r="B2140" s="7" t="s">
        <v>364</v>
      </c>
      <c r="C2140" s="6" t="s">
        <v>6665</v>
      </c>
      <c r="D2140" s="8" t="s">
        <v>6714</v>
      </c>
      <c r="E2140" s="6" t="s">
        <v>229</v>
      </c>
      <c r="F2140" s="7" t="s">
        <v>367</v>
      </c>
      <c r="G2140" s="7" t="s">
        <v>217</v>
      </c>
      <c r="H2140" s="4"/>
      <c r="I2140" s="9" t="s">
        <v>6715</v>
      </c>
    </row>
    <row r="2141" spans="1:9" ht="45">
      <c r="A2141" s="6" t="s">
        <v>6716</v>
      </c>
      <c r="B2141" s="7" t="s">
        <v>364</v>
      </c>
      <c r="C2141" s="6" t="s">
        <v>6665</v>
      </c>
      <c r="D2141" s="8" t="s">
        <v>6717</v>
      </c>
      <c r="E2141" s="6" t="s">
        <v>535</v>
      </c>
      <c r="F2141" s="7" t="s">
        <v>367</v>
      </c>
      <c r="G2141" s="7" t="s">
        <v>217</v>
      </c>
      <c r="H2141" s="4"/>
      <c r="I2141" s="9" t="s">
        <v>6718</v>
      </c>
    </row>
    <row r="2142" spans="1:9" ht="45">
      <c r="A2142" s="6" t="s">
        <v>6719</v>
      </c>
      <c r="B2142" s="7" t="s">
        <v>364</v>
      </c>
      <c r="C2142" s="6" t="s">
        <v>6665</v>
      </c>
      <c r="D2142" s="8" t="s">
        <v>6720</v>
      </c>
      <c r="E2142" s="6" t="s">
        <v>221</v>
      </c>
      <c r="F2142" s="7" t="s">
        <v>367</v>
      </c>
      <c r="G2142" s="7" t="s">
        <v>217</v>
      </c>
      <c r="H2142" s="4"/>
      <c r="I2142" s="9" t="s">
        <v>6721</v>
      </c>
    </row>
    <row r="2143" spans="1:9" ht="45">
      <c r="A2143" s="6" t="s">
        <v>6722</v>
      </c>
      <c r="B2143" s="7" t="s">
        <v>364</v>
      </c>
      <c r="C2143" s="6" t="s">
        <v>6665</v>
      </c>
      <c r="D2143" s="8" t="s">
        <v>6723</v>
      </c>
      <c r="E2143" s="6" t="s">
        <v>229</v>
      </c>
      <c r="F2143" s="7" t="s">
        <v>367</v>
      </c>
      <c r="G2143" s="7" t="s">
        <v>217</v>
      </c>
      <c r="H2143" s="4"/>
      <c r="I2143" s="9" t="s">
        <v>6724</v>
      </c>
    </row>
    <row r="2144" spans="1:9" ht="45">
      <c r="A2144" s="6" t="s">
        <v>6725</v>
      </c>
      <c r="B2144" s="7" t="s">
        <v>364</v>
      </c>
      <c r="C2144" s="6" t="s">
        <v>6665</v>
      </c>
      <c r="D2144" s="8" t="s">
        <v>6726</v>
      </c>
      <c r="E2144" s="6" t="s">
        <v>535</v>
      </c>
      <c r="F2144" s="7" t="s">
        <v>367</v>
      </c>
      <c r="G2144" s="7" t="s">
        <v>217</v>
      </c>
      <c r="H2144" s="4"/>
      <c r="I2144" s="9" t="s">
        <v>6727</v>
      </c>
    </row>
    <row r="2145" spans="1:9" ht="45">
      <c r="A2145" s="6" t="s">
        <v>6728</v>
      </c>
      <c r="B2145" s="7" t="s">
        <v>364</v>
      </c>
      <c r="C2145" s="6" t="s">
        <v>6665</v>
      </c>
      <c r="D2145" s="8" t="s">
        <v>6729</v>
      </c>
      <c r="E2145" s="6" t="s">
        <v>221</v>
      </c>
      <c r="F2145" s="7" t="s">
        <v>367</v>
      </c>
      <c r="G2145" s="7" t="s">
        <v>217</v>
      </c>
      <c r="H2145" s="4"/>
      <c r="I2145" s="9" t="s">
        <v>6730</v>
      </c>
    </row>
    <row r="2146" spans="1:9" ht="45">
      <c r="A2146" s="6" t="s">
        <v>6731</v>
      </c>
      <c r="B2146" s="7" t="s">
        <v>364</v>
      </c>
      <c r="C2146" s="6" t="s">
        <v>6665</v>
      </c>
      <c r="D2146" s="8" t="s">
        <v>6732</v>
      </c>
      <c r="E2146" s="6" t="s">
        <v>535</v>
      </c>
      <c r="F2146" s="7" t="s">
        <v>367</v>
      </c>
      <c r="G2146" s="7" t="s">
        <v>217</v>
      </c>
      <c r="H2146" s="4"/>
      <c r="I2146" s="9" t="s">
        <v>6733</v>
      </c>
    </row>
    <row r="2147" spans="1:9" ht="30">
      <c r="A2147" s="6" t="s">
        <v>6734</v>
      </c>
      <c r="B2147" s="7" t="s">
        <v>364</v>
      </c>
      <c r="C2147" s="6" t="s">
        <v>6665</v>
      </c>
      <c r="D2147" s="8" t="s">
        <v>6735</v>
      </c>
      <c r="E2147" s="6" t="s">
        <v>221</v>
      </c>
      <c r="F2147" s="7" t="s">
        <v>498</v>
      </c>
      <c r="G2147" s="7" t="s">
        <v>217</v>
      </c>
      <c r="H2147" s="4"/>
      <c r="I2147" s="9" t="s">
        <v>6736</v>
      </c>
    </row>
    <row r="2148" spans="1:9" ht="30">
      <c r="A2148" s="6" t="s">
        <v>6737</v>
      </c>
      <c r="B2148" s="7" t="s">
        <v>364</v>
      </c>
      <c r="C2148" s="6" t="s">
        <v>6665</v>
      </c>
      <c r="D2148" s="8" t="s">
        <v>6738</v>
      </c>
      <c r="E2148" s="6" t="s">
        <v>1022</v>
      </c>
      <c r="F2148" s="7" t="s">
        <v>498</v>
      </c>
      <c r="G2148" s="7" t="s">
        <v>217</v>
      </c>
      <c r="H2148" s="4"/>
      <c r="I2148" s="9" t="s">
        <v>6739</v>
      </c>
    </row>
    <row r="2149" spans="1:9" ht="30">
      <c r="A2149" s="6" t="s">
        <v>6740</v>
      </c>
      <c r="B2149" s="7" t="s">
        <v>364</v>
      </c>
      <c r="C2149" s="6" t="s">
        <v>6665</v>
      </c>
      <c r="D2149" s="8" t="s">
        <v>6741</v>
      </c>
      <c r="E2149" s="6" t="s">
        <v>535</v>
      </c>
      <c r="F2149" s="7" t="s">
        <v>498</v>
      </c>
      <c r="G2149" s="7" t="s">
        <v>217</v>
      </c>
      <c r="H2149" s="4"/>
      <c r="I2149" s="9" t="s">
        <v>6742</v>
      </c>
    </row>
    <row r="2150" spans="1:9" ht="45">
      <c r="A2150" s="6" t="s">
        <v>6743</v>
      </c>
      <c r="B2150" s="7" t="s">
        <v>364</v>
      </c>
      <c r="C2150" s="6" t="s">
        <v>6665</v>
      </c>
      <c r="D2150" s="8" t="s">
        <v>6744</v>
      </c>
      <c r="E2150" s="6" t="s">
        <v>535</v>
      </c>
      <c r="F2150" s="7" t="s">
        <v>367</v>
      </c>
      <c r="G2150" s="7" t="s">
        <v>217</v>
      </c>
      <c r="H2150" s="4"/>
      <c r="I2150" s="9" t="s">
        <v>6745</v>
      </c>
    </row>
    <row r="2151" spans="1:9" ht="45">
      <c r="A2151" s="6" t="s">
        <v>6746</v>
      </c>
      <c r="B2151" s="7" t="s">
        <v>364</v>
      </c>
      <c r="C2151" s="6" t="s">
        <v>6665</v>
      </c>
      <c r="D2151" s="8" t="s">
        <v>6747</v>
      </c>
      <c r="E2151" s="6" t="s">
        <v>229</v>
      </c>
      <c r="F2151" s="7" t="s">
        <v>367</v>
      </c>
      <c r="G2151" s="7" t="s">
        <v>217</v>
      </c>
      <c r="H2151" s="4"/>
      <c r="I2151" s="9" t="s">
        <v>6748</v>
      </c>
    </row>
    <row r="2152" spans="1:9" ht="45">
      <c r="A2152" s="6" t="s">
        <v>6749</v>
      </c>
      <c r="B2152" s="7" t="s">
        <v>364</v>
      </c>
      <c r="C2152" s="6" t="s">
        <v>6665</v>
      </c>
      <c r="D2152" s="8" t="s">
        <v>6750</v>
      </c>
      <c r="E2152" s="6" t="s">
        <v>535</v>
      </c>
      <c r="F2152" s="7" t="s">
        <v>367</v>
      </c>
      <c r="G2152" s="7" t="s">
        <v>217</v>
      </c>
      <c r="H2152" s="4"/>
      <c r="I2152" s="9" t="s">
        <v>6751</v>
      </c>
    </row>
    <row r="2153" spans="1:9" ht="45">
      <c r="A2153" s="6" t="s">
        <v>6752</v>
      </c>
      <c r="B2153" s="7" t="s">
        <v>364</v>
      </c>
      <c r="C2153" s="6" t="s">
        <v>6665</v>
      </c>
      <c r="D2153" s="8" t="s">
        <v>6753</v>
      </c>
      <c r="E2153" s="6" t="s">
        <v>1826</v>
      </c>
      <c r="F2153" s="7" t="s">
        <v>367</v>
      </c>
      <c r="G2153" s="7" t="s">
        <v>217</v>
      </c>
      <c r="H2153" s="4"/>
      <c r="I2153" s="9" t="s">
        <v>6754</v>
      </c>
    </row>
    <row r="2154" spans="1:9" ht="45">
      <c r="A2154" s="6" t="s">
        <v>6755</v>
      </c>
      <c r="B2154" s="7" t="s">
        <v>364</v>
      </c>
      <c r="C2154" s="6" t="s">
        <v>6665</v>
      </c>
      <c r="D2154" s="8" t="s">
        <v>6756</v>
      </c>
      <c r="E2154" s="6" t="s">
        <v>221</v>
      </c>
      <c r="F2154" s="7" t="s">
        <v>367</v>
      </c>
      <c r="G2154" s="7" t="s">
        <v>217</v>
      </c>
      <c r="H2154" s="4"/>
      <c r="I2154" s="9" t="s">
        <v>6757</v>
      </c>
    </row>
    <row r="2155" spans="1:9" ht="45">
      <c r="A2155" s="6" t="s">
        <v>6758</v>
      </c>
      <c r="B2155" s="7" t="s">
        <v>364</v>
      </c>
      <c r="C2155" s="6" t="s">
        <v>6665</v>
      </c>
      <c r="D2155" s="8" t="s">
        <v>6759</v>
      </c>
      <c r="E2155" s="6" t="s">
        <v>535</v>
      </c>
      <c r="F2155" s="7" t="s">
        <v>367</v>
      </c>
      <c r="G2155" s="7" t="s">
        <v>217</v>
      </c>
      <c r="H2155" s="4"/>
      <c r="I2155" s="9" t="s">
        <v>6760</v>
      </c>
    </row>
    <row r="2156" spans="1:9" ht="45">
      <c r="A2156" s="6" t="s">
        <v>6761</v>
      </c>
      <c r="B2156" s="7" t="s">
        <v>364</v>
      </c>
      <c r="C2156" s="6" t="s">
        <v>6665</v>
      </c>
      <c r="D2156" s="8" t="s">
        <v>6762</v>
      </c>
      <c r="E2156" s="6" t="s">
        <v>221</v>
      </c>
      <c r="F2156" s="7" t="s">
        <v>367</v>
      </c>
      <c r="G2156" s="7" t="s">
        <v>217</v>
      </c>
      <c r="H2156" s="4"/>
      <c r="I2156" s="9" t="s">
        <v>6763</v>
      </c>
    </row>
    <row r="2157" spans="1:9" ht="45">
      <c r="A2157" s="6" t="s">
        <v>6764</v>
      </c>
      <c r="B2157" s="7" t="s">
        <v>364</v>
      </c>
      <c r="C2157" s="6" t="s">
        <v>6665</v>
      </c>
      <c r="D2157" s="8" t="s">
        <v>6765</v>
      </c>
      <c r="E2157" s="6" t="s">
        <v>229</v>
      </c>
      <c r="F2157" s="7" t="s">
        <v>367</v>
      </c>
      <c r="G2157" s="7" t="s">
        <v>217</v>
      </c>
      <c r="H2157" s="4"/>
      <c r="I2157" s="9" t="s">
        <v>6766</v>
      </c>
    </row>
    <row r="2158" spans="1:9" ht="45">
      <c r="A2158" s="6" t="s">
        <v>6767</v>
      </c>
      <c r="B2158" s="7" t="s">
        <v>364</v>
      </c>
      <c r="C2158" s="6" t="s">
        <v>6665</v>
      </c>
      <c r="D2158" s="8" t="s">
        <v>6768</v>
      </c>
      <c r="E2158" s="6" t="s">
        <v>535</v>
      </c>
      <c r="F2158" s="7" t="s">
        <v>367</v>
      </c>
      <c r="G2158" s="7" t="s">
        <v>217</v>
      </c>
      <c r="H2158" s="4"/>
      <c r="I2158" s="9" t="s">
        <v>6769</v>
      </c>
    </row>
    <row r="2159" spans="1:9" ht="45">
      <c r="A2159" s="6" t="s">
        <v>6770</v>
      </c>
      <c r="B2159" s="7" t="s">
        <v>364</v>
      </c>
      <c r="C2159" s="6" t="s">
        <v>6665</v>
      </c>
      <c r="D2159" s="8" t="s">
        <v>6771</v>
      </c>
      <c r="E2159" s="6"/>
      <c r="F2159" s="7" t="s">
        <v>367</v>
      </c>
      <c r="G2159" s="7" t="s">
        <v>368</v>
      </c>
      <c r="H2159" s="4"/>
      <c r="I2159" s="9" t="s">
        <v>6772</v>
      </c>
    </row>
    <row r="2160" spans="1:9" ht="45">
      <c r="A2160" s="6" t="s">
        <v>6773</v>
      </c>
      <c r="B2160" s="7" t="s">
        <v>364</v>
      </c>
      <c r="C2160" s="6" t="s">
        <v>6665</v>
      </c>
      <c r="D2160" s="8" t="s">
        <v>6774</v>
      </c>
      <c r="E2160" s="6" t="s">
        <v>221</v>
      </c>
      <c r="F2160" s="7" t="s">
        <v>498</v>
      </c>
      <c r="G2160" s="7" t="s">
        <v>217</v>
      </c>
      <c r="H2160" s="4"/>
      <c r="I2160" s="9" t="s">
        <v>6775</v>
      </c>
    </row>
    <row r="2161" spans="1:9" ht="45">
      <c r="A2161" s="6" t="s">
        <v>6776</v>
      </c>
      <c r="B2161" s="7" t="s">
        <v>364</v>
      </c>
      <c r="C2161" s="6" t="s">
        <v>6665</v>
      </c>
      <c r="D2161" s="8" t="s">
        <v>6777</v>
      </c>
      <c r="E2161" s="6" t="s">
        <v>535</v>
      </c>
      <c r="F2161" s="7" t="s">
        <v>498</v>
      </c>
      <c r="G2161" s="7" t="s">
        <v>217</v>
      </c>
      <c r="H2161" s="4"/>
      <c r="I2161" s="9" t="s">
        <v>6778</v>
      </c>
    </row>
    <row r="2162" spans="1:9" ht="60">
      <c r="A2162" s="6" t="s">
        <v>6779</v>
      </c>
      <c r="B2162" s="7" t="s">
        <v>364</v>
      </c>
      <c r="C2162" s="6" t="s">
        <v>6665</v>
      </c>
      <c r="D2162" s="8" t="s">
        <v>6780</v>
      </c>
      <c r="E2162" s="6" t="s">
        <v>221</v>
      </c>
      <c r="F2162" s="7" t="s">
        <v>498</v>
      </c>
      <c r="G2162" s="7" t="s">
        <v>379</v>
      </c>
      <c r="H2162" s="4"/>
      <c r="I2162" s="9" t="s">
        <v>6781</v>
      </c>
    </row>
    <row r="2163" spans="1:9" ht="45">
      <c r="A2163" s="6" t="s">
        <v>6782</v>
      </c>
      <c r="B2163" s="7" t="s">
        <v>364</v>
      </c>
      <c r="C2163" s="6" t="s">
        <v>6665</v>
      </c>
      <c r="D2163" s="8" t="s">
        <v>6783</v>
      </c>
      <c r="E2163" s="6" t="s">
        <v>221</v>
      </c>
      <c r="F2163" s="7" t="s">
        <v>498</v>
      </c>
      <c r="G2163" s="7" t="s">
        <v>379</v>
      </c>
      <c r="H2163" s="4"/>
      <c r="I2163" s="9" t="s">
        <v>6784</v>
      </c>
    </row>
    <row r="2164" spans="1:9" ht="45">
      <c r="A2164" s="6" t="s">
        <v>6785</v>
      </c>
      <c r="B2164" s="7" t="s">
        <v>364</v>
      </c>
      <c r="C2164" s="6" t="s">
        <v>6665</v>
      </c>
      <c r="D2164" s="8" t="s">
        <v>6786</v>
      </c>
      <c r="E2164" s="6" t="s">
        <v>378</v>
      </c>
      <c r="F2164" s="7" t="s">
        <v>498</v>
      </c>
      <c r="G2164" s="7" t="s">
        <v>374</v>
      </c>
      <c r="H2164" s="4"/>
      <c r="I2164" s="9" t="s">
        <v>6787</v>
      </c>
    </row>
    <row r="2165" spans="1:9" ht="45">
      <c r="A2165" s="6" t="s">
        <v>6788</v>
      </c>
      <c r="B2165" s="7" t="s">
        <v>364</v>
      </c>
      <c r="C2165" s="6" t="s">
        <v>6665</v>
      </c>
      <c r="D2165" s="8" t="s">
        <v>6789</v>
      </c>
      <c r="E2165" s="6" t="s">
        <v>373</v>
      </c>
      <c r="F2165" s="7" t="s">
        <v>498</v>
      </c>
      <c r="G2165" s="7" t="s">
        <v>217</v>
      </c>
      <c r="H2165" s="4"/>
      <c r="I2165" s="9" t="s">
        <v>6790</v>
      </c>
    </row>
    <row r="2166" spans="1:9" ht="60">
      <c r="A2166" s="6" t="s">
        <v>6791</v>
      </c>
      <c r="B2166" s="7" t="s">
        <v>364</v>
      </c>
      <c r="C2166" s="6" t="s">
        <v>6665</v>
      </c>
      <c r="D2166" s="8" t="s">
        <v>6792</v>
      </c>
      <c r="E2166" s="6" t="s">
        <v>221</v>
      </c>
      <c r="F2166" s="7" t="s">
        <v>498</v>
      </c>
      <c r="G2166" s="7" t="s">
        <v>217</v>
      </c>
      <c r="H2166" s="4"/>
      <c r="I2166" s="9" t="s">
        <v>6793</v>
      </c>
    </row>
    <row r="2167" spans="1:9" ht="60">
      <c r="A2167" s="6" t="s">
        <v>6794</v>
      </c>
      <c r="B2167" s="7" t="s">
        <v>364</v>
      </c>
      <c r="C2167" s="6" t="s">
        <v>6665</v>
      </c>
      <c r="D2167" s="8" t="s">
        <v>6795</v>
      </c>
      <c r="E2167" s="6" t="s">
        <v>535</v>
      </c>
      <c r="F2167" s="7" t="s">
        <v>498</v>
      </c>
      <c r="G2167" s="7" t="s">
        <v>217</v>
      </c>
      <c r="H2167" s="4"/>
      <c r="I2167" s="9" t="s">
        <v>6796</v>
      </c>
    </row>
    <row r="2168" spans="1:9" ht="45">
      <c r="A2168" s="6" t="s">
        <v>6797</v>
      </c>
      <c r="B2168" s="7" t="s">
        <v>364</v>
      </c>
      <c r="C2168" s="6" t="s">
        <v>6665</v>
      </c>
      <c r="D2168" s="8" t="s">
        <v>6798</v>
      </c>
      <c r="E2168" s="6" t="s">
        <v>221</v>
      </c>
      <c r="F2168" s="7" t="s">
        <v>498</v>
      </c>
      <c r="G2168" s="7" t="s">
        <v>217</v>
      </c>
      <c r="H2168" s="4"/>
      <c r="I2168" s="9" t="s">
        <v>6799</v>
      </c>
    </row>
    <row r="2169" spans="1:9" ht="45">
      <c r="A2169" s="6" t="s">
        <v>6800</v>
      </c>
      <c r="B2169" s="7" t="s">
        <v>364</v>
      </c>
      <c r="C2169" s="6" t="s">
        <v>6665</v>
      </c>
      <c r="D2169" s="8" t="s">
        <v>6801</v>
      </c>
      <c r="E2169" s="6" t="s">
        <v>1022</v>
      </c>
      <c r="F2169" s="7" t="s">
        <v>498</v>
      </c>
      <c r="G2169" s="7" t="s">
        <v>217</v>
      </c>
      <c r="H2169" s="4"/>
      <c r="I2169" s="9" t="s">
        <v>6802</v>
      </c>
    </row>
    <row r="2170" spans="1:9" ht="45">
      <c r="A2170" s="6" t="s">
        <v>6803</v>
      </c>
      <c r="B2170" s="7" t="s">
        <v>364</v>
      </c>
      <c r="C2170" s="6" t="s">
        <v>6665</v>
      </c>
      <c r="D2170" s="8" t="s">
        <v>6804</v>
      </c>
      <c r="E2170" s="6" t="s">
        <v>215</v>
      </c>
      <c r="F2170" s="7" t="s">
        <v>498</v>
      </c>
      <c r="G2170" s="7" t="s">
        <v>217</v>
      </c>
      <c r="H2170" s="4"/>
      <c r="I2170" s="9" t="s">
        <v>6805</v>
      </c>
    </row>
    <row r="2171" spans="1:9" ht="45">
      <c r="A2171" s="6" t="s">
        <v>6806</v>
      </c>
      <c r="B2171" s="7" t="s">
        <v>364</v>
      </c>
      <c r="C2171" s="6" t="s">
        <v>6665</v>
      </c>
      <c r="D2171" s="8" t="s">
        <v>6807</v>
      </c>
      <c r="E2171" s="6" t="s">
        <v>229</v>
      </c>
      <c r="F2171" s="7" t="s">
        <v>498</v>
      </c>
      <c r="G2171" s="7" t="s">
        <v>217</v>
      </c>
      <c r="H2171" s="4"/>
      <c r="I2171" s="9" t="s">
        <v>6808</v>
      </c>
    </row>
    <row r="2172" spans="1:9" ht="45">
      <c r="A2172" s="6" t="s">
        <v>6809</v>
      </c>
      <c r="B2172" s="7" t="s">
        <v>364</v>
      </c>
      <c r="C2172" s="6" t="s">
        <v>6665</v>
      </c>
      <c r="D2172" s="8" t="s">
        <v>6810</v>
      </c>
      <c r="E2172" s="6" t="s">
        <v>535</v>
      </c>
      <c r="F2172" s="7" t="s">
        <v>498</v>
      </c>
      <c r="G2172" s="7" t="s">
        <v>217</v>
      </c>
      <c r="H2172" s="4"/>
      <c r="I2172" s="9" t="s">
        <v>6811</v>
      </c>
    </row>
    <row r="2173" spans="1:9" ht="45">
      <c r="A2173" s="6" t="s">
        <v>6812</v>
      </c>
      <c r="B2173" s="7" t="s">
        <v>364</v>
      </c>
      <c r="C2173" s="6" t="s">
        <v>6665</v>
      </c>
      <c r="D2173" s="8" t="s">
        <v>6813</v>
      </c>
      <c r="E2173" s="6" t="s">
        <v>215</v>
      </c>
      <c r="F2173" s="7" t="s">
        <v>498</v>
      </c>
      <c r="G2173" s="7" t="s">
        <v>217</v>
      </c>
      <c r="H2173" s="4"/>
      <c r="I2173" s="9" t="s">
        <v>6814</v>
      </c>
    </row>
    <row r="2174" spans="1:9" ht="45">
      <c r="A2174" s="6" t="s">
        <v>6815</v>
      </c>
      <c r="B2174" s="7" t="s">
        <v>364</v>
      </c>
      <c r="C2174" s="6" t="s">
        <v>6665</v>
      </c>
      <c r="D2174" s="8" t="s">
        <v>6816</v>
      </c>
      <c r="E2174" s="6" t="s">
        <v>373</v>
      </c>
      <c r="F2174" s="7" t="s">
        <v>498</v>
      </c>
      <c r="G2174" s="7" t="s">
        <v>217</v>
      </c>
      <c r="H2174" s="4"/>
      <c r="I2174" s="9" t="s">
        <v>6817</v>
      </c>
    </row>
    <row r="2175" spans="1:9" ht="45">
      <c r="A2175" s="6" t="s">
        <v>6818</v>
      </c>
      <c r="B2175" s="7" t="s">
        <v>364</v>
      </c>
      <c r="C2175" s="6" t="s">
        <v>6665</v>
      </c>
      <c r="D2175" s="8" t="s">
        <v>6819</v>
      </c>
      <c r="E2175" s="6" t="s">
        <v>215</v>
      </c>
      <c r="F2175" s="7" t="s">
        <v>498</v>
      </c>
      <c r="G2175" s="7" t="s">
        <v>374</v>
      </c>
      <c r="H2175" s="4"/>
      <c r="I2175" s="9" t="s">
        <v>6820</v>
      </c>
    </row>
    <row r="2176" spans="1:9" ht="45">
      <c r="A2176" s="6" t="s">
        <v>6821</v>
      </c>
      <c r="B2176" s="7" t="s">
        <v>364</v>
      </c>
      <c r="C2176" s="6" t="s">
        <v>6665</v>
      </c>
      <c r="D2176" s="8" t="s">
        <v>6822</v>
      </c>
      <c r="E2176" s="6" t="s">
        <v>215</v>
      </c>
      <c r="F2176" s="7" t="s">
        <v>367</v>
      </c>
      <c r="G2176" s="7" t="s">
        <v>374</v>
      </c>
      <c r="H2176" s="4"/>
      <c r="I2176" s="9" t="s">
        <v>6823</v>
      </c>
    </row>
    <row r="2177" spans="1:9" ht="45">
      <c r="A2177" s="6" t="s">
        <v>6824</v>
      </c>
      <c r="B2177" s="7" t="s">
        <v>364</v>
      </c>
      <c r="C2177" s="6" t="s">
        <v>6665</v>
      </c>
      <c r="D2177" s="8" t="s">
        <v>6825</v>
      </c>
      <c r="E2177" s="6" t="s">
        <v>378</v>
      </c>
      <c r="F2177" s="7" t="s">
        <v>367</v>
      </c>
      <c r="G2177" s="7" t="s">
        <v>374</v>
      </c>
      <c r="H2177" s="4"/>
      <c r="I2177" s="9" t="s">
        <v>6826</v>
      </c>
    </row>
    <row r="2178" spans="1:9" ht="45">
      <c r="A2178" s="6" t="s">
        <v>6827</v>
      </c>
      <c r="B2178" s="7" t="s">
        <v>364</v>
      </c>
      <c r="C2178" s="6" t="s">
        <v>6665</v>
      </c>
      <c r="D2178" s="8" t="s">
        <v>6828</v>
      </c>
      <c r="E2178" s="6" t="s">
        <v>229</v>
      </c>
      <c r="F2178" s="7" t="s">
        <v>367</v>
      </c>
      <c r="G2178" s="7" t="s">
        <v>217</v>
      </c>
      <c r="H2178" s="4"/>
      <c r="I2178" s="9" t="s">
        <v>6829</v>
      </c>
    </row>
    <row r="2179" spans="1:9" ht="60">
      <c r="A2179" s="6" t="s">
        <v>6830</v>
      </c>
      <c r="B2179" s="7" t="s">
        <v>364</v>
      </c>
      <c r="C2179" s="6" t="s">
        <v>6665</v>
      </c>
      <c r="D2179" s="8" t="s">
        <v>6831</v>
      </c>
      <c r="E2179" s="6" t="s">
        <v>535</v>
      </c>
      <c r="F2179" s="7" t="s">
        <v>367</v>
      </c>
      <c r="G2179" s="7" t="s">
        <v>217</v>
      </c>
      <c r="H2179" s="4"/>
      <c r="I2179" s="9" t="s">
        <v>6832</v>
      </c>
    </row>
    <row r="2180" spans="1:9" ht="60">
      <c r="A2180" s="6" t="s">
        <v>6833</v>
      </c>
      <c r="B2180" s="7" t="s">
        <v>364</v>
      </c>
      <c r="C2180" s="6" t="s">
        <v>6665</v>
      </c>
      <c r="D2180" s="8" t="s">
        <v>6834</v>
      </c>
      <c r="E2180" s="6" t="s">
        <v>1826</v>
      </c>
      <c r="F2180" s="7" t="s">
        <v>367</v>
      </c>
      <c r="G2180" s="7" t="s">
        <v>217</v>
      </c>
      <c r="H2180" s="4"/>
      <c r="I2180" s="9" t="s">
        <v>6835</v>
      </c>
    </row>
    <row r="2181" spans="1:9" ht="60">
      <c r="A2181" s="6" t="s">
        <v>6836</v>
      </c>
      <c r="B2181" s="7" t="s">
        <v>364</v>
      </c>
      <c r="C2181" s="6" t="s">
        <v>6665</v>
      </c>
      <c r="D2181" s="8" t="s">
        <v>6837</v>
      </c>
      <c r="E2181" s="6"/>
      <c r="F2181" s="7" t="s">
        <v>367</v>
      </c>
      <c r="G2181" s="7" t="s">
        <v>368</v>
      </c>
      <c r="H2181" s="4"/>
      <c r="I2181" s="9" t="s">
        <v>6838</v>
      </c>
    </row>
    <row r="2182" spans="1:9" ht="45">
      <c r="A2182" s="6" t="s">
        <v>6839</v>
      </c>
      <c r="B2182" s="7" t="s">
        <v>364</v>
      </c>
      <c r="C2182" s="6" t="s">
        <v>6665</v>
      </c>
      <c r="D2182" s="8" t="s">
        <v>6840</v>
      </c>
      <c r="E2182" s="6" t="s">
        <v>229</v>
      </c>
      <c r="F2182" s="7" t="s">
        <v>367</v>
      </c>
      <c r="G2182" s="7" t="s">
        <v>217</v>
      </c>
      <c r="H2182" s="4"/>
      <c r="I2182" s="9" t="s">
        <v>6841</v>
      </c>
    </row>
    <row r="2183" spans="1:9" ht="60">
      <c r="A2183" s="6" t="s">
        <v>6842</v>
      </c>
      <c r="B2183" s="7" t="s">
        <v>364</v>
      </c>
      <c r="C2183" s="6" t="s">
        <v>6665</v>
      </c>
      <c r="D2183" s="8" t="s">
        <v>6843</v>
      </c>
      <c r="E2183" s="6" t="s">
        <v>535</v>
      </c>
      <c r="F2183" s="7" t="s">
        <v>367</v>
      </c>
      <c r="G2183" s="7" t="s">
        <v>217</v>
      </c>
      <c r="H2183" s="4"/>
      <c r="I2183" s="9" t="s">
        <v>6844</v>
      </c>
    </row>
    <row r="2184" spans="1:9" ht="60">
      <c r="A2184" s="6" t="s">
        <v>6845</v>
      </c>
      <c r="B2184" s="7" t="s">
        <v>364</v>
      </c>
      <c r="C2184" s="6" t="s">
        <v>6665</v>
      </c>
      <c r="D2184" s="8" t="s">
        <v>6846</v>
      </c>
      <c r="E2184" s="6" t="s">
        <v>1826</v>
      </c>
      <c r="F2184" s="7" t="s">
        <v>367</v>
      </c>
      <c r="G2184" s="7" t="s">
        <v>217</v>
      </c>
      <c r="H2184" s="4"/>
      <c r="I2184" s="9" t="s">
        <v>6847</v>
      </c>
    </row>
    <row r="2185" spans="1:9" ht="45">
      <c r="A2185" s="6" t="s">
        <v>6848</v>
      </c>
      <c r="B2185" s="7" t="s">
        <v>364</v>
      </c>
      <c r="C2185" s="6" t="s">
        <v>6665</v>
      </c>
      <c r="D2185" s="8" t="s">
        <v>6849</v>
      </c>
      <c r="E2185" s="6" t="s">
        <v>229</v>
      </c>
      <c r="F2185" s="7" t="s">
        <v>367</v>
      </c>
      <c r="G2185" s="7" t="s">
        <v>217</v>
      </c>
      <c r="H2185" s="4"/>
      <c r="I2185" s="9" t="s">
        <v>6850</v>
      </c>
    </row>
    <row r="2186" spans="1:9" ht="45">
      <c r="A2186" s="6" t="s">
        <v>6851</v>
      </c>
      <c r="B2186" s="7" t="s">
        <v>364</v>
      </c>
      <c r="C2186" s="6" t="s">
        <v>6665</v>
      </c>
      <c r="D2186" s="8" t="s">
        <v>6852</v>
      </c>
      <c r="E2186" s="6" t="s">
        <v>535</v>
      </c>
      <c r="F2186" s="7" t="s">
        <v>367</v>
      </c>
      <c r="G2186" s="7" t="s">
        <v>217</v>
      </c>
      <c r="H2186" s="4"/>
      <c r="I2186" s="9" t="s">
        <v>6853</v>
      </c>
    </row>
    <row r="2187" spans="1:9" ht="45">
      <c r="A2187" s="6" t="s">
        <v>6854</v>
      </c>
      <c r="B2187" s="7" t="s">
        <v>364</v>
      </c>
      <c r="C2187" s="6" t="s">
        <v>6665</v>
      </c>
      <c r="D2187" s="8" t="s">
        <v>6855</v>
      </c>
      <c r="E2187" s="6" t="s">
        <v>1826</v>
      </c>
      <c r="F2187" s="7" t="s">
        <v>367</v>
      </c>
      <c r="G2187" s="7" t="s">
        <v>217</v>
      </c>
      <c r="H2187" s="4"/>
      <c r="I2187" s="9" t="s">
        <v>6856</v>
      </c>
    </row>
    <row r="2188" spans="1:9" ht="60">
      <c r="A2188" s="6" t="s">
        <v>6857</v>
      </c>
      <c r="B2188" s="7" t="s">
        <v>364</v>
      </c>
      <c r="C2188" s="6" t="s">
        <v>6665</v>
      </c>
      <c r="D2188" s="8" t="s">
        <v>6858</v>
      </c>
      <c r="E2188" s="6" t="s">
        <v>215</v>
      </c>
      <c r="F2188" s="7" t="s">
        <v>367</v>
      </c>
      <c r="G2188" s="7" t="s">
        <v>379</v>
      </c>
      <c r="H2188" s="4"/>
      <c r="I2188" s="9" t="s">
        <v>6859</v>
      </c>
    </row>
    <row r="2189" spans="1:9" ht="45">
      <c r="A2189" s="6" t="s">
        <v>6860</v>
      </c>
      <c r="B2189" s="7" t="s">
        <v>364</v>
      </c>
      <c r="C2189" s="6" t="s">
        <v>6665</v>
      </c>
      <c r="D2189" s="8" t="s">
        <v>6861</v>
      </c>
      <c r="E2189" s="6" t="s">
        <v>221</v>
      </c>
      <c r="F2189" s="7" t="s">
        <v>216</v>
      </c>
      <c r="G2189" s="7" t="s">
        <v>217</v>
      </c>
      <c r="H2189" s="4"/>
      <c r="I2189" s="9" t="s">
        <v>6862</v>
      </c>
    </row>
    <row r="2190" spans="1:9" ht="45">
      <c r="A2190" s="6" t="s">
        <v>6863</v>
      </c>
      <c r="B2190" s="7" t="s">
        <v>364</v>
      </c>
      <c r="C2190" s="6" t="s">
        <v>6665</v>
      </c>
      <c r="D2190" s="8" t="s">
        <v>6864</v>
      </c>
      <c r="E2190" s="6" t="s">
        <v>535</v>
      </c>
      <c r="F2190" s="7" t="s">
        <v>216</v>
      </c>
      <c r="G2190" s="7" t="s">
        <v>217</v>
      </c>
      <c r="H2190" s="4"/>
      <c r="I2190" s="9" t="s">
        <v>6865</v>
      </c>
    </row>
    <row r="2191" spans="1:9" ht="45">
      <c r="A2191" s="6" t="s">
        <v>6866</v>
      </c>
      <c r="B2191" s="7" t="s">
        <v>364</v>
      </c>
      <c r="C2191" s="6" t="s">
        <v>6665</v>
      </c>
      <c r="D2191" s="8" t="s">
        <v>6867</v>
      </c>
      <c r="E2191" s="6" t="s">
        <v>221</v>
      </c>
      <c r="F2191" s="7" t="s">
        <v>367</v>
      </c>
      <c r="G2191" s="7" t="s">
        <v>217</v>
      </c>
      <c r="H2191" s="4"/>
      <c r="I2191" s="9" t="s">
        <v>6868</v>
      </c>
    </row>
    <row r="2192" spans="1:9" ht="45">
      <c r="A2192" s="6" t="s">
        <v>6869</v>
      </c>
      <c r="B2192" s="7" t="s">
        <v>364</v>
      </c>
      <c r="C2192" s="6" t="s">
        <v>6665</v>
      </c>
      <c r="D2192" s="8" t="s">
        <v>6870</v>
      </c>
      <c r="E2192" s="6" t="s">
        <v>535</v>
      </c>
      <c r="F2192" s="7" t="s">
        <v>367</v>
      </c>
      <c r="G2192" s="7" t="s">
        <v>217</v>
      </c>
      <c r="H2192" s="4"/>
      <c r="I2192" s="9" t="s">
        <v>6871</v>
      </c>
    </row>
    <row r="2193" spans="1:9" ht="45">
      <c r="A2193" s="6" t="s">
        <v>6872</v>
      </c>
      <c r="B2193" s="7" t="s">
        <v>364</v>
      </c>
      <c r="C2193" s="6" t="s">
        <v>6665</v>
      </c>
      <c r="D2193" s="8" t="s">
        <v>6873</v>
      </c>
      <c r="E2193" s="6" t="s">
        <v>221</v>
      </c>
      <c r="F2193" s="7" t="s">
        <v>216</v>
      </c>
      <c r="G2193" s="7" t="s">
        <v>217</v>
      </c>
      <c r="H2193" s="4"/>
      <c r="I2193" s="9" t="s">
        <v>6874</v>
      </c>
    </row>
    <row r="2194" spans="1:9" ht="45">
      <c r="A2194" s="6" t="s">
        <v>6875</v>
      </c>
      <c r="B2194" s="7" t="s">
        <v>364</v>
      </c>
      <c r="C2194" s="6" t="s">
        <v>6665</v>
      </c>
      <c r="D2194" s="8" t="s">
        <v>6876</v>
      </c>
      <c r="E2194" s="6" t="s">
        <v>535</v>
      </c>
      <c r="F2194" s="7" t="s">
        <v>216</v>
      </c>
      <c r="G2194" s="7" t="s">
        <v>217</v>
      </c>
      <c r="H2194" s="4"/>
      <c r="I2194" s="9" t="s">
        <v>6877</v>
      </c>
    </row>
    <row r="2195" spans="1:9" ht="45">
      <c r="A2195" s="6" t="s">
        <v>6878</v>
      </c>
      <c r="B2195" s="7" t="s">
        <v>364</v>
      </c>
      <c r="C2195" s="6" t="s">
        <v>6665</v>
      </c>
      <c r="D2195" s="8" t="s">
        <v>6879</v>
      </c>
      <c r="E2195" s="6" t="s">
        <v>221</v>
      </c>
      <c r="F2195" s="7" t="s">
        <v>498</v>
      </c>
      <c r="G2195" s="7" t="s">
        <v>217</v>
      </c>
      <c r="H2195" s="4"/>
      <c r="I2195" s="9" t="s">
        <v>6880</v>
      </c>
    </row>
    <row r="2196" spans="1:9" ht="45">
      <c r="A2196" s="6" t="s">
        <v>6881</v>
      </c>
      <c r="B2196" s="7" t="s">
        <v>364</v>
      </c>
      <c r="C2196" s="6" t="s">
        <v>6665</v>
      </c>
      <c r="D2196" s="8" t="s">
        <v>6882</v>
      </c>
      <c r="E2196" s="6" t="s">
        <v>535</v>
      </c>
      <c r="F2196" s="7" t="s">
        <v>498</v>
      </c>
      <c r="G2196" s="7" t="s">
        <v>217</v>
      </c>
      <c r="H2196" s="4"/>
      <c r="I2196" s="9" t="s">
        <v>6883</v>
      </c>
    </row>
    <row r="2197" spans="1:9" ht="45">
      <c r="A2197" s="6" t="s">
        <v>6884</v>
      </c>
      <c r="B2197" s="7" t="s">
        <v>364</v>
      </c>
      <c r="C2197" s="6" t="s">
        <v>6665</v>
      </c>
      <c r="D2197" s="8" t="s">
        <v>6885</v>
      </c>
      <c r="E2197" s="6" t="s">
        <v>221</v>
      </c>
      <c r="F2197" s="7" t="s">
        <v>216</v>
      </c>
      <c r="G2197" s="7" t="s">
        <v>217</v>
      </c>
      <c r="H2197" s="4"/>
      <c r="I2197" s="9" t="s">
        <v>6886</v>
      </c>
    </row>
    <row r="2198" spans="1:9" ht="45">
      <c r="A2198" s="6" t="s">
        <v>6887</v>
      </c>
      <c r="B2198" s="7" t="s">
        <v>364</v>
      </c>
      <c r="C2198" s="6" t="s">
        <v>6665</v>
      </c>
      <c r="D2198" s="8" t="s">
        <v>6888</v>
      </c>
      <c r="E2198" s="6" t="s">
        <v>535</v>
      </c>
      <c r="F2198" s="7" t="s">
        <v>216</v>
      </c>
      <c r="G2198" s="7" t="s">
        <v>217</v>
      </c>
      <c r="H2198" s="4"/>
      <c r="I2198" s="9" t="s">
        <v>6889</v>
      </c>
    </row>
    <row r="2199" spans="1:9" ht="45">
      <c r="A2199" s="6" t="s">
        <v>6890</v>
      </c>
      <c r="B2199" s="7" t="s">
        <v>364</v>
      </c>
      <c r="C2199" s="6" t="s">
        <v>6665</v>
      </c>
      <c r="D2199" s="8" t="s">
        <v>6891</v>
      </c>
      <c r="E2199" s="6" t="s">
        <v>378</v>
      </c>
      <c r="F2199" s="7" t="s">
        <v>216</v>
      </c>
      <c r="G2199" s="7" t="s">
        <v>374</v>
      </c>
      <c r="H2199" s="4"/>
      <c r="I2199" s="9" t="s">
        <v>6892</v>
      </c>
    </row>
    <row r="2200" spans="1:9" ht="45">
      <c r="A2200" s="6" t="s">
        <v>6893</v>
      </c>
      <c r="B2200" s="7" t="s">
        <v>364</v>
      </c>
      <c r="C2200" s="6" t="s">
        <v>6665</v>
      </c>
      <c r="D2200" s="8" t="s">
        <v>6894</v>
      </c>
      <c r="E2200" s="6" t="s">
        <v>221</v>
      </c>
      <c r="F2200" s="7" t="s">
        <v>216</v>
      </c>
      <c r="G2200" s="7" t="s">
        <v>217</v>
      </c>
      <c r="H2200" s="4"/>
      <c r="I2200" s="9" t="s">
        <v>6895</v>
      </c>
    </row>
    <row r="2201" spans="1:9" ht="45">
      <c r="A2201" s="6" t="s">
        <v>6896</v>
      </c>
      <c r="B2201" s="7" t="s">
        <v>364</v>
      </c>
      <c r="C2201" s="6" t="s">
        <v>6665</v>
      </c>
      <c r="D2201" s="8" t="s">
        <v>6897</v>
      </c>
      <c r="E2201" s="6" t="s">
        <v>1022</v>
      </c>
      <c r="F2201" s="7" t="s">
        <v>216</v>
      </c>
      <c r="G2201" s="7" t="s">
        <v>217</v>
      </c>
      <c r="H2201" s="4"/>
      <c r="I2201" s="9" t="s">
        <v>6898</v>
      </c>
    </row>
    <row r="2202" spans="1:9" ht="45">
      <c r="A2202" s="6" t="s">
        <v>6899</v>
      </c>
      <c r="B2202" s="7" t="s">
        <v>364</v>
      </c>
      <c r="C2202" s="6" t="s">
        <v>6665</v>
      </c>
      <c r="D2202" s="8" t="s">
        <v>6900</v>
      </c>
      <c r="E2202" s="6" t="s">
        <v>3457</v>
      </c>
      <c r="F2202" s="7" t="s">
        <v>498</v>
      </c>
      <c r="G2202" s="7" t="s">
        <v>217</v>
      </c>
      <c r="H2202" s="4"/>
      <c r="I2202" s="9" t="s">
        <v>6901</v>
      </c>
    </row>
    <row r="2203" spans="1:9" ht="45">
      <c r="A2203" s="6" t="s">
        <v>6902</v>
      </c>
      <c r="B2203" s="7" t="s">
        <v>364</v>
      </c>
      <c r="C2203" s="6" t="s">
        <v>6665</v>
      </c>
      <c r="D2203" s="8" t="s">
        <v>6903</v>
      </c>
      <c r="E2203" s="6" t="s">
        <v>221</v>
      </c>
      <c r="F2203" s="7" t="s">
        <v>216</v>
      </c>
      <c r="G2203" s="7" t="s">
        <v>217</v>
      </c>
      <c r="H2203" s="4"/>
      <c r="I2203" s="9" t="s">
        <v>6904</v>
      </c>
    </row>
    <row r="2204" spans="1:9" ht="45">
      <c r="A2204" s="6" t="s">
        <v>6905</v>
      </c>
      <c r="B2204" s="7" t="s">
        <v>364</v>
      </c>
      <c r="C2204" s="6" t="s">
        <v>6665</v>
      </c>
      <c r="D2204" s="8" t="s">
        <v>6906</v>
      </c>
      <c r="E2204" s="6" t="s">
        <v>1022</v>
      </c>
      <c r="F2204" s="7" t="s">
        <v>216</v>
      </c>
      <c r="G2204" s="7" t="s">
        <v>217</v>
      </c>
      <c r="H2204" s="4"/>
      <c r="I2204" s="9" t="s">
        <v>6907</v>
      </c>
    </row>
    <row r="2205" spans="1:9" ht="45">
      <c r="A2205" s="6" t="s">
        <v>6908</v>
      </c>
      <c r="B2205" s="7" t="s">
        <v>364</v>
      </c>
      <c r="C2205" s="6" t="s">
        <v>6909</v>
      </c>
      <c r="D2205" s="8" t="s">
        <v>6910</v>
      </c>
      <c r="E2205" s="6" t="s">
        <v>221</v>
      </c>
      <c r="F2205" s="7" t="s">
        <v>367</v>
      </c>
      <c r="G2205" s="7" t="s">
        <v>217</v>
      </c>
      <c r="H2205" s="4"/>
      <c r="I2205" s="9" t="s">
        <v>6911</v>
      </c>
    </row>
    <row r="2206" spans="1:9" ht="45">
      <c r="A2206" s="6" t="s">
        <v>6912</v>
      </c>
      <c r="B2206" s="7" t="s">
        <v>364</v>
      </c>
      <c r="C2206" s="6" t="s">
        <v>6909</v>
      </c>
      <c r="D2206" s="8" t="s">
        <v>6913</v>
      </c>
      <c r="E2206" s="6" t="s">
        <v>221</v>
      </c>
      <c r="F2206" s="7" t="s">
        <v>367</v>
      </c>
      <c r="G2206" s="7" t="s">
        <v>217</v>
      </c>
      <c r="H2206" s="4"/>
      <c r="I2206" s="9" t="s">
        <v>6914</v>
      </c>
    </row>
    <row r="2207" spans="1:9" ht="30">
      <c r="A2207" s="6" t="s">
        <v>6915</v>
      </c>
      <c r="B2207" s="7" t="s">
        <v>962</v>
      </c>
      <c r="C2207" s="6" t="s">
        <v>3351</v>
      </c>
      <c r="D2207" s="8" t="s">
        <v>6916</v>
      </c>
      <c r="E2207" s="6" t="s">
        <v>229</v>
      </c>
      <c r="F2207" s="7" t="s">
        <v>216</v>
      </c>
      <c r="G2207" s="7" t="s">
        <v>217</v>
      </c>
      <c r="H2207" s="4"/>
      <c r="I2207" s="9" t="s">
        <v>6917</v>
      </c>
    </row>
    <row r="2208" spans="1:9" ht="45">
      <c r="A2208" s="6" t="s">
        <v>6918</v>
      </c>
      <c r="B2208" s="7" t="s">
        <v>962</v>
      </c>
      <c r="C2208" s="6" t="s">
        <v>3351</v>
      </c>
      <c r="D2208" s="8" t="s">
        <v>6919</v>
      </c>
      <c r="E2208" s="6" t="s">
        <v>535</v>
      </c>
      <c r="F2208" s="7" t="s">
        <v>216</v>
      </c>
      <c r="G2208" s="7" t="s">
        <v>217</v>
      </c>
      <c r="H2208" s="4"/>
      <c r="I2208" s="9" t="s">
        <v>6920</v>
      </c>
    </row>
    <row r="2209" spans="1:9" ht="45">
      <c r="A2209" s="6" t="s">
        <v>6921</v>
      </c>
      <c r="B2209" s="7" t="s">
        <v>962</v>
      </c>
      <c r="C2209" s="6" t="s">
        <v>3351</v>
      </c>
      <c r="D2209" s="8" t="s">
        <v>6922</v>
      </c>
      <c r="E2209" s="6" t="s">
        <v>995</v>
      </c>
      <c r="F2209" s="7" t="s">
        <v>216</v>
      </c>
      <c r="G2209" s="7" t="s">
        <v>217</v>
      </c>
      <c r="H2209" s="4"/>
      <c r="I2209" s="9" t="s">
        <v>6923</v>
      </c>
    </row>
    <row r="2210" spans="1:9" ht="60">
      <c r="A2210" s="6" t="s">
        <v>6924</v>
      </c>
      <c r="B2210" s="7" t="s">
        <v>962</v>
      </c>
      <c r="C2210" s="6" t="s">
        <v>3351</v>
      </c>
      <c r="D2210" s="8" t="s">
        <v>6925</v>
      </c>
      <c r="E2210" s="6" t="s">
        <v>373</v>
      </c>
      <c r="F2210" s="7" t="s">
        <v>498</v>
      </c>
      <c r="G2210" s="7" t="s">
        <v>379</v>
      </c>
      <c r="H2210" s="4"/>
      <c r="I2210" s="9" t="s">
        <v>6926</v>
      </c>
    </row>
    <row r="2211" spans="1:9" ht="60">
      <c r="A2211" s="6" t="s">
        <v>6927</v>
      </c>
      <c r="B2211" s="7" t="s">
        <v>962</v>
      </c>
      <c r="C2211" s="6" t="s">
        <v>3351</v>
      </c>
      <c r="D2211" s="8" t="s">
        <v>6928</v>
      </c>
      <c r="E2211" s="6" t="s">
        <v>221</v>
      </c>
      <c r="F2211" s="7" t="s">
        <v>498</v>
      </c>
      <c r="G2211" s="7" t="s">
        <v>379</v>
      </c>
      <c r="H2211" s="4"/>
      <c r="I2211" s="9" t="s">
        <v>6929</v>
      </c>
    </row>
    <row r="2212" spans="1:9" ht="60">
      <c r="A2212" s="6" t="s">
        <v>6930</v>
      </c>
      <c r="B2212" s="7" t="s">
        <v>962</v>
      </c>
      <c r="C2212" s="6" t="s">
        <v>3351</v>
      </c>
      <c r="D2212" s="8" t="s">
        <v>6931</v>
      </c>
      <c r="E2212" s="6" t="s">
        <v>535</v>
      </c>
      <c r="F2212" s="7" t="s">
        <v>498</v>
      </c>
      <c r="G2212" s="7" t="s">
        <v>379</v>
      </c>
      <c r="H2212" s="4"/>
      <c r="I2212" s="9" t="s">
        <v>6932</v>
      </c>
    </row>
    <row r="2213" spans="1:9" ht="45">
      <c r="A2213" s="6" t="s">
        <v>6933</v>
      </c>
      <c r="B2213" s="7" t="s">
        <v>962</v>
      </c>
      <c r="C2213" s="6" t="s">
        <v>3351</v>
      </c>
      <c r="D2213" s="8" t="s">
        <v>6934</v>
      </c>
      <c r="E2213" s="6" t="s">
        <v>378</v>
      </c>
      <c r="F2213" s="7" t="s">
        <v>498</v>
      </c>
      <c r="G2213" s="7" t="s">
        <v>374</v>
      </c>
      <c r="H2213" s="4"/>
      <c r="I2213" s="9" t="s">
        <v>6935</v>
      </c>
    </row>
    <row r="2214" spans="1:9" ht="45">
      <c r="A2214" s="6" t="s">
        <v>6936</v>
      </c>
      <c r="B2214" s="7" t="s">
        <v>962</v>
      </c>
      <c r="C2214" s="6" t="s">
        <v>3351</v>
      </c>
      <c r="D2214" s="8" t="s">
        <v>6937</v>
      </c>
      <c r="E2214" s="6" t="s">
        <v>373</v>
      </c>
      <c r="F2214" s="7" t="s">
        <v>498</v>
      </c>
      <c r="G2214" s="7" t="s">
        <v>374</v>
      </c>
      <c r="H2214" s="4"/>
      <c r="I2214" s="9" t="s">
        <v>6938</v>
      </c>
    </row>
    <row r="2215" spans="1:9" ht="45">
      <c r="A2215" s="6" t="s">
        <v>6939</v>
      </c>
      <c r="B2215" s="7" t="s">
        <v>962</v>
      </c>
      <c r="C2215" s="6" t="s">
        <v>3351</v>
      </c>
      <c r="D2215" s="8" t="s">
        <v>6940</v>
      </c>
      <c r="E2215" s="6" t="s">
        <v>221</v>
      </c>
      <c r="F2215" s="7" t="s">
        <v>498</v>
      </c>
      <c r="G2215" s="7" t="s">
        <v>217</v>
      </c>
      <c r="H2215" s="4"/>
      <c r="I2215" s="9" t="s">
        <v>6941</v>
      </c>
    </row>
    <row r="2216" spans="1:9" ht="45">
      <c r="A2216" s="6" t="s">
        <v>6942</v>
      </c>
      <c r="B2216" s="7" t="s">
        <v>962</v>
      </c>
      <c r="C2216" s="6" t="s">
        <v>3351</v>
      </c>
      <c r="D2216" s="8" t="s">
        <v>6943</v>
      </c>
      <c r="E2216" s="6" t="s">
        <v>535</v>
      </c>
      <c r="F2216" s="7" t="s">
        <v>498</v>
      </c>
      <c r="G2216" s="7" t="s">
        <v>217</v>
      </c>
      <c r="H2216" s="4"/>
      <c r="I2216" s="9" t="s">
        <v>6944</v>
      </c>
    </row>
    <row r="2217" spans="1:9" ht="45">
      <c r="A2217" s="6" t="s">
        <v>6945</v>
      </c>
      <c r="B2217" s="7" t="s">
        <v>962</v>
      </c>
      <c r="C2217" s="6" t="s">
        <v>3351</v>
      </c>
      <c r="D2217" s="8" t="s">
        <v>6946</v>
      </c>
      <c r="E2217" s="6" t="s">
        <v>221</v>
      </c>
      <c r="F2217" s="7" t="s">
        <v>498</v>
      </c>
      <c r="G2217" s="7" t="s">
        <v>217</v>
      </c>
      <c r="H2217" s="4"/>
      <c r="I2217" s="9" t="s">
        <v>6947</v>
      </c>
    </row>
    <row r="2218" spans="1:9" ht="45">
      <c r="A2218" s="6" t="s">
        <v>6948</v>
      </c>
      <c r="B2218" s="7" t="s">
        <v>962</v>
      </c>
      <c r="C2218" s="6" t="s">
        <v>3351</v>
      </c>
      <c r="D2218" s="8" t="s">
        <v>6949</v>
      </c>
      <c r="E2218" s="6" t="s">
        <v>535</v>
      </c>
      <c r="F2218" s="7" t="s">
        <v>498</v>
      </c>
      <c r="G2218" s="7" t="s">
        <v>217</v>
      </c>
      <c r="H2218" s="4"/>
      <c r="I2218" s="9" t="s">
        <v>6950</v>
      </c>
    </row>
    <row r="2219" spans="1:9" ht="45">
      <c r="A2219" s="6" t="s">
        <v>6951</v>
      </c>
      <c r="B2219" s="7" t="s">
        <v>962</v>
      </c>
      <c r="C2219" s="6" t="s">
        <v>3351</v>
      </c>
      <c r="D2219" s="8" t="s">
        <v>6952</v>
      </c>
      <c r="E2219" s="6" t="s">
        <v>221</v>
      </c>
      <c r="F2219" s="7" t="s">
        <v>498</v>
      </c>
      <c r="G2219" s="7" t="s">
        <v>217</v>
      </c>
      <c r="H2219" s="4"/>
      <c r="I2219" s="9" t="s">
        <v>6953</v>
      </c>
    </row>
    <row r="2220" spans="1:9" ht="45">
      <c r="A2220" s="6" t="s">
        <v>6954</v>
      </c>
      <c r="B2220" s="7" t="s">
        <v>962</v>
      </c>
      <c r="C2220" s="6" t="s">
        <v>3351</v>
      </c>
      <c r="D2220" s="8" t="s">
        <v>6955</v>
      </c>
      <c r="E2220" s="6" t="s">
        <v>215</v>
      </c>
      <c r="F2220" s="7" t="s">
        <v>498</v>
      </c>
      <c r="G2220" s="7" t="s">
        <v>217</v>
      </c>
      <c r="H2220" s="4"/>
      <c r="I2220" s="9" t="s">
        <v>6956</v>
      </c>
    </row>
    <row r="2221" spans="1:9" ht="45">
      <c r="A2221" s="6" t="s">
        <v>6957</v>
      </c>
      <c r="B2221" s="7" t="s">
        <v>962</v>
      </c>
      <c r="C2221" s="6" t="s">
        <v>3351</v>
      </c>
      <c r="D2221" s="8" t="s">
        <v>6958</v>
      </c>
      <c r="E2221" s="6" t="s">
        <v>535</v>
      </c>
      <c r="F2221" s="7" t="s">
        <v>498</v>
      </c>
      <c r="G2221" s="7" t="s">
        <v>217</v>
      </c>
      <c r="H2221" s="4"/>
      <c r="I2221" s="9" t="s">
        <v>6959</v>
      </c>
    </row>
    <row r="2222" spans="1:9" ht="45">
      <c r="A2222" s="6" t="s">
        <v>6960</v>
      </c>
      <c r="B2222" s="7" t="s">
        <v>962</v>
      </c>
      <c r="C2222" s="6" t="s">
        <v>3351</v>
      </c>
      <c r="D2222" s="8" t="s">
        <v>6961</v>
      </c>
      <c r="E2222" s="6" t="s">
        <v>221</v>
      </c>
      <c r="F2222" s="7" t="s">
        <v>498</v>
      </c>
      <c r="G2222" s="7" t="s">
        <v>217</v>
      </c>
      <c r="H2222" s="4"/>
      <c r="I2222" s="9" t="s">
        <v>6962</v>
      </c>
    </row>
    <row r="2223" spans="1:9" ht="45">
      <c r="A2223" s="6" t="s">
        <v>6963</v>
      </c>
      <c r="B2223" s="7" t="s">
        <v>962</v>
      </c>
      <c r="C2223" s="6" t="s">
        <v>3351</v>
      </c>
      <c r="D2223" s="8" t="s">
        <v>6964</v>
      </c>
      <c r="E2223" s="6" t="s">
        <v>229</v>
      </c>
      <c r="F2223" s="7" t="s">
        <v>498</v>
      </c>
      <c r="G2223" s="7" t="s">
        <v>217</v>
      </c>
      <c r="H2223" s="4"/>
      <c r="I2223" s="9" t="s">
        <v>6965</v>
      </c>
    </row>
    <row r="2224" spans="1:9" ht="45">
      <c r="A2224" s="6" t="s">
        <v>6966</v>
      </c>
      <c r="B2224" s="7" t="s">
        <v>962</v>
      </c>
      <c r="C2224" s="6" t="s">
        <v>3351</v>
      </c>
      <c r="D2224" s="8" t="s">
        <v>6967</v>
      </c>
      <c r="E2224" s="6" t="s">
        <v>535</v>
      </c>
      <c r="F2224" s="7" t="s">
        <v>498</v>
      </c>
      <c r="G2224" s="7" t="s">
        <v>217</v>
      </c>
      <c r="H2224" s="4"/>
      <c r="I2224" s="9" t="s">
        <v>6968</v>
      </c>
    </row>
    <row r="2225" spans="1:9" ht="45">
      <c r="A2225" s="6" t="s">
        <v>6969</v>
      </c>
      <c r="B2225" s="7" t="s">
        <v>962</v>
      </c>
      <c r="C2225" s="6" t="s">
        <v>3351</v>
      </c>
      <c r="D2225" s="8" t="s">
        <v>6970</v>
      </c>
      <c r="E2225" s="6" t="s">
        <v>221</v>
      </c>
      <c r="F2225" s="7" t="s">
        <v>498</v>
      </c>
      <c r="G2225" s="7" t="s">
        <v>217</v>
      </c>
      <c r="H2225" s="4"/>
      <c r="I2225" s="9" t="s">
        <v>6971</v>
      </c>
    </row>
    <row r="2226" spans="1:9" ht="45">
      <c r="A2226" s="6" t="s">
        <v>6972</v>
      </c>
      <c r="B2226" s="7" t="s">
        <v>962</v>
      </c>
      <c r="C2226" s="6" t="s">
        <v>3351</v>
      </c>
      <c r="D2226" s="8" t="s">
        <v>6973</v>
      </c>
      <c r="E2226" s="6" t="s">
        <v>215</v>
      </c>
      <c r="F2226" s="7" t="s">
        <v>498</v>
      </c>
      <c r="G2226" s="7" t="s">
        <v>217</v>
      </c>
      <c r="H2226" s="4"/>
      <c r="I2226" s="9" t="s">
        <v>6974</v>
      </c>
    </row>
    <row r="2227" spans="1:9" ht="45">
      <c r="A2227" s="6" t="s">
        <v>6975</v>
      </c>
      <c r="B2227" s="7" t="s">
        <v>962</v>
      </c>
      <c r="C2227" s="6" t="s">
        <v>3351</v>
      </c>
      <c r="D2227" s="8" t="s">
        <v>6976</v>
      </c>
      <c r="E2227" s="6" t="s">
        <v>535</v>
      </c>
      <c r="F2227" s="7" t="s">
        <v>498</v>
      </c>
      <c r="G2227" s="7" t="s">
        <v>217</v>
      </c>
      <c r="H2227" s="4"/>
      <c r="I2227" s="9" t="s">
        <v>6977</v>
      </c>
    </row>
    <row r="2228" spans="1:9" ht="45">
      <c r="A2228" s="6" t="s">
        <v>6978</v>
      </c>
      <c r="B2228" s="7" t="s">
        <v>962</v>
      </c>
      <c r="C2228" s="6" t="s">
        <v>3351</v>
      </c>
      <c r="D2228" s="8" t="s">
        <v>6979</v>
      </c>
      <c r="E2228" s="6" t="s">
        <v>221</v>
      </c>
      <c r="F2228" s="7" t="s">
        <v>498</v>
      </c>
      <c r="G2228" s="7" t="s">
        <v>217</v>
      </c>
      <c r="H2228" s="4"/>
      <c r="I2228" s="9" t="s">
        <v>6980</v>
      </c>
    </row>
    <row r="2229" spans="1:9" ht="45">
      <c r="A2229" s="6" t="s">
        <v>6981</v>
      </c>
      <c r="B2229" s="7" t="s">
        <v>962</v>
      </c>
      <c r="C2229" s="6" t="s">
        <v>3351</v>
      </c>
      <c r="D2229" s="8" t="s">
        <v>6982</v>
      </c>
      <c r="E2229" s="6" t="s">
        <v>535</v>
      </c>
      <c r="F2229" s="7" t="s">
        <v>498</v>
      </c>
      <c r="G2229" s="7" t="s">
        <v>217</v>
      </c>
      <c r="H2229" s="4"/>
      <c r="I2229" s="9" t="s">
        <v>6983</v>
      </c>
    </row>
    <row r="2230" spans="1:9" ht="45">
      <c r="A2230" s="6" t="s">
        <v>6984</v>
      </c>
      <c r="B2230" s="7" t="s">
        <v>962</v>
      </c>
      <c r="C2230" s="6" t="s">
        <v>3351</v>
      </c>
      <c r="D2230" s="8" t="s">
        <v>6985</v>
      </c>
      <c r="E2230" s="6" t="s">
        <v>535</v>
      </c>
      <c r="F2230" s="7" t="s">
        <v>367</v>
      </c>
      <c r="G2230" s="7" t="s">
        <v>217</v>
      </c>
      <c r="H2230" s="4"/>
      <c r="I2230" s="9" t="s">
        <v>6986</v>
      </c>
    </row>
    <row r="2231" spans="1:9" ht="45">
      <c r="A2231" s="6" t="s">
        <v>6987</v>
      </c>
      <c r="B2231" s="7" t="s">
        <v>962</v>
      </c>
      <c r="C2231" s="6" t="s">
        <v>3351</v>
      </c>
      <c r="D2231" s="8" t="s">
        <v>6988</v>
      </c>
      <c r="E2231" s="6" t="s">
        <v>373</v>
      </c>
      <c r="F2231" s="7" t="s">
        <v>367</v>
      </c>
      <c r="G2231" s="7" t="s">
        <v>217</v>
      </c>
      <c r="H2231" s="4"/>
      <c r="I2231" s="9" t="s">
        <v>6989</v>
      </c>
    </row>
    <row r="2232" spans="1:9" ht="45">
      <c r="A2232" s="6" t="s">
        <v>6990</v>
      </c>
      <c r="B2232" s="7" t="s">
        <v>962</v>
      </c>
      <c r="C2232" s="6" t="s">
        <v>3351</v>
      </c>
      <c r="D2232" s="8" t="s">
        <v>6991</v>
      </c>
      <c r="E2232" s="6" t="s">
        <v>985</v>
      </c>
      <c r="F2232" s="7" t="s">
        <v>498</v>
      </c>
      <c r="G2232" s="7" t="s">
        <v>217</v>
      </c>
      <c r="H2232" s="4"/>
      <c r="I2232" s="9" t="s">
        <v>6992</v>
      </c>
    </row>
    <row r="2233" spans="1:9" ht="45">
      <c r="A2233" s="6" t="s">
        <v>6993</v>
      </c>
      <c r="B2233" s="7" t="s">
        <v>962</v>
      </c>
      <c r="C2233" s="6" t="s">
        <v>3351</v>
      </c>
      <c r="D2233" s="8" t="s">
        <v>6994</v>
      </c>
      <c r="E2233" s="6" t="s">
        <v>229</v>
      </c>
      <c r="F2233" s="7" t="s">
        <v>367</v>
      </c>
      <c r="G2233" s="7" t="s">
        <v>217</v>
      </c>
      <c r="H2233" s="4"/>
      <c r="I2233" s="9" t="s">
        <v>6995</v>
      </c>
    </row>
    <row r="2234" spans="1:9" ht="45">
      <c r="A2234" s="6" t="s">
        <v>6996</v>
      </c>
      <c r="B2234" s="7" t="s">
        <v>962</v>
      </c>
      <c r="C2234" s="6" t="s">
        <v>3351</v>
      </c>
      <c r="D2234" s="8" t="s">
        <v>6997</v>
      </c>
      <c r="E2234" s="6" t="s">
        <v>535</v>
      </c>
      <c r="F2234" s="7" t="s">
        <v>367</v>
      </c>
      <c r="G2234" s="7" t="s">
        <v>217</v>
      </c>
      <c r="H2234" s="4"/>
      <c r="I2234" s="9" t="s">
        <v>6998</v>
      </c>
    </row>
    <row r="2235" spans="1:9" ht="45">
      <c r="A2235" s="6" t="s">
        <v>6999</v>
      </c>
      <c r="B2235" s="7" t="s">
        <v>962</v>
      </c>
      <c r="C2235" s="6" t="s">
        <v>3351</v>
      </c>
      <c r="D2235" s="8" t="s">
        <v>7000</v>
      </c>
      <c r="E2235" s="6" t="s">
        <v>373</v>
      </c>
      <c r="F2235" s="7" t="s">
        <v>367</v>
      </c>
      <c r="G2235" s="7" t="s">
        <v>217</v>
      </c>
      <c r="H2235" s="4"/>
      <c r="I2235" s="9" t="s">
        <v>7001</v>
      </c>
    </row>
    <row r="2236" spans="1:9" ht="30">
      <c r="A2236" s="6" t="s">
        <v>7002</v>
      </c>
      <c r="B2236" s="7" t="s">
        <v>962</v>
      </c>
      <c r="C2236" s="6" t="s">
        <v>3351</v>
      </c>
      <c r="D2236" s="8" t="s">
        <v>7003</v>
      </c>
      <c r="E2236" s="6" t="s">
        <v>229</v>
      </c>
      <c r="F2236" s="7" t="s">
        <v>367</v>
      </c>
      <c r="G2236" s="7" t="s">
        <v>217</v>
      </c>
      <c r="H2236" s="4"/>
      <c r="I2236" s="9" t="s">
        <v>7004</v>
      </c>
    </row>
    <row r="2237" spans="1:9" ht="45">
      <c r="A2237" s="6" t="s">
        <v>7005</v>
      </c>
      <c r="B2237" s="7" t="s">
        <v>962</v>
      </c>
      <c r="C2237" s="6" t="s">
        <v>3351</v>
      </c>
      <c r="D2237" s="8" t="s">
        <v>7006</v>
      </c>
      <c r="E2237" s="6" t="s">
        <v>535</v>
      </c>
      <c r="F2237" s="7" t="s">
        <v>367</v>
      </c>
      <c r="G2237" s="7" t="s">
        <v>217</v>
      </c>
      <c r="H2237" s="4"/>
      <c r="I2237" s="9" t="s">
        <v>7007</v>
      </c>
    </row>
    <row r="2238" spans="1:9" ht="45">
      <c r="A2238" s="6" t="s">
        <v>7008</v>
      </c>
      <c r="B2238" s="7" t="s">
        <v>962</v>
      </c>
      <c r="C2238" s="6" t="s">
        <v>3351</v>
      </c>
      <c r="D2238" s="8" t="s">
        <v>7009</v>
      </c>
      <c r="E2238" s="6" t="s">
        <v>373</v>
      </c>
      <c r="F2238" s="7" t="s">
        <v>367</v>
      </c>
      <c r="G2238" s="7" t="s">
        <v>217</v>
      </c>
      <c r="H2238" s="4"/>
      <c r="I2238" s="9" t="s">
        <v>7010</v>
      </c>
    </row>
    <row r="2239" spans="1:9" ht="45">
      <c r="A2239" s="6" t="s">
        <v>7011</v>
      </c>
      <c r="B2239" s="7" t="s">
        <v>962</v>
      </c>
      <c r="C2239" s="6" t="s">
        <v>3351</v>
      </c>
      <c r="D2239" s="8" t="s">
        <v>7012</v>
      </c>
      <c r="E2239" s="6" t="s">
        <v>221</v>
      </c>
      <c r="F2239" s="7" t="s">
        <v>498</v>
      </c>
      <c r="G2239" s="7" t="s">
        <v>217</v>
      </c>
      <c r="H2239" s="4"/>
      <c r="I2239" s="9" t="s">
        <v>7013</v>
      </c>
    </row>
    <row r="2240" spans="1:9" ht="45">
      <c r="A2240" s="6" t="s">
        <v>7014</v>
      </c>
      <c r="B2240" s="7" t="s">
        <v>962</v>
      </c>
      <c r="C2240" s="6" t="s">
        <v>3351</v>
      </c>
      <c r="D2240" s="8" t="s">
        <v>7015</v>
      </c>
      <c r="E2240" s="6" t="s">
        <v>756</v>
      </c>
      <c r="F2240" s="7" t="s">
        <v>498</v>
      </c>
      <c r="G2240" s="7" t="s">
        <v>217</v>
      </c>
      <c r="H2240" s="4"/>
      <c r="I2240" s="9" t="s">
        <v>7016</v>
      </c>
    </row>
    <row r="2241" spans="1:9" ht="45">
      <c r="A2241" s="6" t="s">
        <v>7017</v>
      </c>
      <c r="B2241" s="7" t="s">
        <v>962</v>
      </c>
      <c r="C2241" s="6" t="s">
        <v>3351</v>
      </c>
      <c r="D2241" s="8" t="s">
        <v>7018</v>
      </c>
      <c r="E2241" s="6" t="s">
        <v>229</v>
      </c>
      <c r="F2241" s="7" t="s">
        <v>367</v>
      </c>
      <c r="G2241" s="7" t="s">
        <v>217</v>
      </c>
      <c r="H2241" s="4"/>
      <c r="I2241" s="9" t="s">
        <v>7019</v>
      </c>
    </row>
    <row r="2242" spans="1:9" ht="45">
      <c r="A2242" s="6" t="s">
        <v>7020</v>
      </c>
      <c r="B2242" s="7" t="s">
        <v>962</v>
      </c>
      <c r="C2242" s="6" t="s">
        <v>3351</v>
      </c>
      <c r="D2242" s="8" t="s">
        <v>7021</v>
      </c>
      <c r="E2242" s="6" t="s">
        <v>535</v>
      </c>
      <c r="F2242" s="7" t="s">
        <v>367</v>
      </c>
      <c r="G2242" s="7" t="s">
        <v>217</v>
      </c>
      <c r="H2242" s="4"/>
      <c r="I2242" s="9" t="s">
        <v>7022</v>
      </c>
    </row>
    <row r="2243" spans="1:9" ht="45">
      <c r="A2243" s="6" t="s">
        <v>7023</v>
      </c>
      <c r="B2243" s="7" t="s">
        <v>962</v>
      </c>
      <c r="C2243" s="6" t="s">
        <v>3351</v>
      </c>
      <c r="D2243" s="8" t="s">
        <v>7024</v>
      </c>
      <c r="E2243" s="6" t="s">
        <v>373</v>
      </c>
      <c r="F2243" s="7" t="s">
        <v>367</v>
      </c>
      <c r="G2243" s="7" t="s">
        <v>217</v>
      </c>
      <c r="H2243" s="4"/>
      <c r="I2243" s="9" t="s">
        <v>7025</v>
      </c>
    </row>
    <row r="2244" spans="1:9" ht="45">
      <c r="A2244" s="6" t="s">
        <v>7026</v>
      </c>
      <c r="B2244" s="7" t="s">
        <v>962</v>
      </c>
      <c r="C2244" s="6" t="s">
        <v>3351</v>
      </c>
      <c r="D2244" s="8" t="s">
        <v>7027</v>
      </c>
      <c r="E2244" s="6" t="s">
        <v>229</v>
      </c>
      <c r="F2244" s="7" t="s">
        <v>367</v>
      </c>
      <c r="G2244" s="7" t="s">
        <v>217</v>
      </c>
      <c r="H2244" s="4"/>
      <c r="I2244" s="9" t="s">
        <v>7028</v>
      </c>
    </row>
    <row r="2245" spans="1:9" ht="45">
      <c r="A2245" s="6" t="s">
        <v>7029</v>
      </c>
      <c r="B2245" s="7" t="s">
        <v>962</v>
      </c>
      <c r="C2245" s="6" t="s">
        <v>3351</v>
      </c>
      <c r="D2245" s="8" t="s">
        <v>7030</v>
      </c>
      <c r="E2245" s="6" t="s">
        <v>535</v>
      </c>
      <c r="F2245" s="7" t="s">
        <v>367</v>
      </c>
      <c r="G2245" s="7" t="s">
        <v>217</v>
      </c>
      <c r="H2245" s="4"/>
      <c r="I2245" s="9" t="s">
        <v>7031</v>
      </c>
    </row>
    <row r="2246" spans="1:9" ht="45">
      <c r="A2246" s="6" t="s">
        <v>7032</v>
      </c>
      <c r="B2246" s="7" t="s">
        <v>962</v>
      </c>
      <c r="C2246" s="6" t="s">
        <v>3351</v>
      </c>
      <c r="D2246" s="8" t="s">
        <v>7033</v>
      </c>
      <c r="E2246" s="6" t="s">
        <v>221</v>
      </c>
      <c r="F2246" s="7" t="s">
        <v>498</v>
      </c>
      <c r="G2246" s="7" t="s">
        <v>217</v>
      </c>
      <c r="H2246" s="4"/>
      <c r="I2246" s="9" t="s">
        <v>7034</v>
      </c>
    </row>
    <row r="2247" spans="1:9" ht="45">
      <c r="A2247" s="6" t="s">
        <v>7035</v>
      </c>
      <c r="B2247" s="7" t="s">
        <v>962</v>
      </c>
      <c r="C2247" s="6" t="s">
        <v>3351</v>
      </c>
      <c r="D2247" s="8" t="s">
        <v>7036</v>
      </c>
      <c r="E2247" s="6" t="s">
        <v>535</v>
      </c>
      <c r="F2247" s="7" t="s">
        <v>498</v>
      </c>
      <c r="G2247" s="7" t="s">
        <v>217</v>
      </c>
      <c r="H2247" s="4"/>
      <c r="I2247" s="9" t="s">
        <v>7037</v>
      </c>
    </row>
    <row r="2248" spans="1:9" ht="60">
      <c r="A2248" s="6" t="s">
        <v>7038</v>
      </c>
      <c r="B2248" s="7" t="s">
        <v>962</v>
      </c>
      <c r="C2248" s="6" t="s">
        <v>3351</v>
      </c>
      <c r="D2248" s="8" t="s">
        <v>7039</v>
      </c>
      <c r="E2248" s="6" t="s">
        <v>373</v>
      </c>
      <c r="F2248" s="7" t="s">
        <v>498</v>
      </c>
      <c r="G2248" s="7" t="s">
        <v>374</v>
      </c>
      <c r="H2248" s="4"/>
      <c r="I2248" s="9" t="s">
        <v>7040</v>
      </c>
    </row>
    <row r="2249" spans="1:9" ht="60">
      <c r="A2249" s="6" t="s">
        <v>7041</v>
      </c>
      <c r="B2249" s="7" t="s">
        <v>962</v>
      </c>
      <c r="C2249" s="6" t="s">
        <v>3351</v>
      </c>
      <c r="D2249" s="8" t="s">
        <v>7042</v>
      </c>
      <c r="E2249" s="6" t="s">
        <v>221</v>
      </c>
      <c r="F2249" s="7" t="s">
        <v>498</v>
      </c>
      <c r="G2249" s="7" t="s">
        <v>379</v>
      </c>
      <c r="H2249" s="4"/>
      <c r="I2249" s="9" t="s">
        <v>7043</v>
      </c>
    </row>
    <row r="2250" spans="1:9" ht="45">
      <c r="A2250" s="6" t="s">
        <v>7044</v>
      </c>
      <c r="B2250" s="7" t="s">
        <v>962</v>
      </c>
      <c r="C2250" s="6" t="s">
        <v>3351</v>
      </c>
      <c r="D2250" s="8" t="s">
        <v>7045</v>
      </c>
      <c r="E2250" s="6" t="s">
        <v>378</v>
      </c>
      <c r="F2250" s="7" t="s">
        <v>498</v>
      </c>
      <c r="G2250" s="7" t="s">
        <v>374</v>
      </c>
      <c r="H2250" s="4"/>
      <c r="I2250" s="9" t="s">
        <v>7046</v>
      </c>
    </row>
    <row r="2251" spans="1:9" ht="45">
      <c r="A2251" s="6" t="s">
        <v>7047</v>
      </c>
      <c r="B2251" s="7" t="s">
        <v>962</v>
      </c>
      <c r="C2251" s="6" t="s">
        <v>3351</v>
      </c>
      <c r="D2251" s="8" t="s">
        <v>7048</v>
      </c>
      <c r="E2251" s="6" t="s">
        <v>221</v>
      </c>
      <c r="F2251" s="7" t="s">
        <v>498</v>
      </c>
      <c r="G2251" s="7" t="s">
        <v>217</v>
      </c>
      <c r="H2251" s="4"/>
      <c r="I2251" s="9" t="s">
        <v>7049</v>
      </c>
    </row>
    <row r="2252" spans="1:9" ht="45">
      <c r="A2252" s="6" t="s">
        <v>7050</v>
      </c>
      <c r="B2252" s="7" t="s">
        <v>962</v>
      </c>
      <c r="C2252" s="6" t="s">
        <v>3351</v>
      </c>
      <c r="D2252" s="8" t="s">
        <v>7051</v>
      </c>
      <c r="E2252" s="6" t="s">
        <v>215</v>
      </c>
      <c r="F2252" s="7" t="s">
        <v>498</v>
      </c>
      <c r="G2252" s="7" t="s">
        <v>217</v>
      </c>
      <c r="H2252" s="4"/>
      <c r="I2252" s="9" t="s">
        <v>7052</v>
      </c>
    </row>
    <row r="2253" spans="1:9" ht="45">
      <c r="A2253" s="6" t="s">
        <v>7053</v>
      </c>
      <c r="B2253" s="7" t="s">
        <v>962</v>
      </c>
      <c r="C2253" s="6" t="s">
        <v>3351</v>
      </c>
      <c r="D2253" s="8" t="s">
        <v>7054</v>
      </c>
      <c r="E2253" s="6" t="s">
        <v>535</v>
      </c>
      <c r="F2253" s="7" t="s">
        <v>498</v>
      </c>
      <c r="G2253" s="7" t="s">
        <v>217</v>
      </c>
      <c r="H2253" s="4"/>
      <c r="I2253" s="9" t="s">
        <v>7055</v>
      </c>
    </row>
    <row r="2254" spans="1:9" ht="45">
      <c r="A2254" s="6" t="s">
        <v>7056</v>
      </c>
      <c r="B2254" s="7" t="s">
        <v>962</v>
      </c>
      <c r="C2254" s="6" t="s">
        <v>3351</v>
      </c>
      <c r="D2254" s="8" t="s">
        <v>7057</v>
      </c>
      <c r="E2254" s="6" t="s">
        <v>229</v>
      </c>
      <c r="F2254" s="7" t="s">
        <v>367</v>
      </c>
      <c r="G2254" s="7" t="s">
        <v>217</v>
      </c>
      <c r="H2254" s="4"/>
      <c r="I2254" s="9" t="s">
        <v>7058</v>
      </c>
    </row>
    <row r="2255" spans="1:9" ht="45">
      <c r="A2255" s="6" t="s">
        <v>7059</v>
      </c>
      <c r="B2255" s="7" t="s">
        <v>962</v>
      </c>
      <c r="C2255" s="6" t="s">
        <v>3351</v>
      </c>
      <c r="D2255" s="8" t="s">
        <v>7060</v>
      </c>
      <c r="E2255" s="6" t="s">
        <v>535</v>
      </c>
      <c r="F2255" s="7" t="s">
        <v>367</v>
      </c>
      <c r="G2255" s="7" t="s">
        <v>217</v>
      </c>
      <c r="H2255" s="4"/>
      <c r="I2255" s="9" t="s">
        <v>7061</v>
      </c>
    </row>
    <row r="2256" spans="1:9" ht="45">
      <c r="A2256" s="6" t="s">
        <v>7062</v>
      </c>
      <c r="B2256" s="7" t="s">
        <v>962</v>
      </c>
      <c r="C2256" s="6" t="s">
        <v>3351</v>
      </c>
      <c r="D2256" s="8" t="s">
        <v>7063</v>
      </c>
      <c r="E2256" s="6" t="s">
        <v>221</v>
      </c>
      <c r="F2256" s="7" t="s">
        <v>367</v>
      </c>
      <c r="G2256" s="7" t="s">
        <v>217</v>
      </c>
      <c r="H2256" s="4"/>
      <c r="I2256" s="9" t="s">
        <v>7064</v>
      </c>
    </row>
    <row r="2257" spans="1:9" ht="60">
      <c r="A2257" s="6" t="s">
        <v>7065</v>
      </c>
      <c r="B2257" s="7" t="s">
        <v>962</v>
      </c>
      <c r="C2257" s="6" t="s">
        <v>3351</v>
      </c>
      <c r="D2257" s="8" t="s">
        <v>7066</v>
      </c>
      <c r="E2257" s="6" t="s">
        <v>378</v>
      </c>
      <c r="F2257" s="7" t="s">
        <v>498</v>
      </c>
      <c r="G2257" s="7" t="s">
        <v>379</v>
      </c>
      <c r="H2257" s="4"/>
      <c r="I2257" s="9" t="s">
        <v>7067</v>
      </c>
    </row>
    <row r="2258" spans="1:9" ht="45">
      <c r="A2258" s="6" t="s">
        <v>7068</v>
      </c>
      <c r="B2258" s="7" t="s">
        <v>962</v>
      </c>
      <c r="C2258" s="6" t="s">
        <v>3351</v>
      </c>
      <c r="D2258" s="8" t="s">
        <v>7069</v>
      </c>
      <c r="E2258" s="6" t="s">
        <v>215</v>
      </c>
      <c r="F2258" s="7" t="s">
        <v>498</v>
      </c>
      <c r="G2258" s="7" t="s">
        <v>217</v>
      </c>
      <c r="H2258" s="4"/>
      <c r="I2258" s="9" t="s">
        <v>7070</v>
      </c>
    </row>
    <row r="2259" spans="1:9" ht="30">
      <c r="A2259" s="6" t="s">
        <v>7071</v>
      </c>
      <c r="B2259" s="7" t="s">
        <v>962</v>
      </c>
      <c r="C2259" s="6" t="s">
        <v>3351</v>
      </c>
      <c r="D2259" s="8" t="s">
        <v>7072</v>
      </c>
      <c r="E2259" s="6" t="s">
        <v>229</v>
      </c>
      <c r="F2259" s="7" t="s">
        <v>367</v>
      </c>
      <c r="G2259" s="7" t="s">
        <v>217</v>
      </c>
      <c r="H2259" s="4"/>
      <c r="I2259" s="9" t="s">
        <v>7073</v>
      </c>
    </row>
    <row r="2260" spans="1:9" ht="45">
      <c r="A2260" s="6" t="s">
        <v>7074</v>
      </c>
      <c r="B2260" s="7" t="s">
        <v>962</v>
      </c>
      <c r="C2260" s="6" t="s">
        <v>3351</v>
      </c>
      <c r="D2260" s="8" t="s">
        <v>7075</v>
      </c>
      <c r="E2260" s="6" t="s">
        <v>378</v>
      </c>
      <c r="F2260" s="7" t="s">
        <v>367</v>
      </c>
      <c r="G2260" s="7" t="s">
        <v>374</v>
      </c>
      <c r="H2260" s="4"/>
      <c r="I2260" s="9" t="s">
        <v>7076</v>
      </c>
    </row>
    <row r="2261" spans="1:9" ht="30">
      <c r="A2261" s="6" t="s">
        <v>7077</v>
      </c>
      <c r="B2261" s="7" t="s">
        <v>962</v>
      </c>
      <c r="C2261" s="6" t="s">
        <v>3351</v>
      </c>
      <c r="D2261" s="8" t="s">
        <v>7078</v>
      </c>
      <c r="E2261" s="6" t="s">
        <v>229</v>
      </c>
      <c r="F2261" s="7" t="s">
        <v>367</v>
      </c>
      <c r="G2261" s="7" t="s">
        <v>217</v>
      </c>
      <c r="H2261" s="4"/>
      <c r="I2261" s="9" t="s">
        <v>7079</v>
      </c>
    </row>
    <row r="2262" spans="1:9" ht="30">
      <c r="A2262" s="6" t="s">
        <v>7080</v>
      </c>
      <c r="B2262" s="7" t="s">
        <v>962</v>
      </c>
      <c r="C2262" s="6" t="s">
        <v>3351</v>
      </c>
      <c r="D2262" s="8" t="s">
        <v>7081</v>
      </c>
      <c r="E2262" s="6" t="s">
        <v>535</v>
      </c>
      <c r="F2262" s="7" t="s">
        <v>367</v>
      </c>
      <c r="G2262" s="7" t="s">
        <v>217</v>
      </c>
      <c r="H2262" s="4"/>
      <c r="I2262" s="9" t="s">
        <v>7082</v>
      </c>
    </row>
    <row r="2263" spans="1:9" ht="45">
      <c r="A2263" s="6" t="s">
        <v>7083</v>
      </c>
      <c r="B2263" s="7" t="s">
        <v>962</v>
      </c>
      <c r="C2263" s="6" t="s">
        <v>3351</v>
      </c>
      <c r="D2263" s="8" t="s">
        <v>7084</v>
      </c>
      <c r="E2263" s="6" t="s">
        <v>373</v>
      </c>
      <c r="F2263" s="7" t="s">
        <v>498</v>
      </c>
      <c r="G2263" s="7" t="s">
        <v>217</v>
      </c>
      <c r="H2263" s="4"/>
      <c r="I2263" s="9" t="s">
        <v>7085</v>
      </c>
    </row>
    <row r="2264" spans="1:9" ht="45">
      <c r="A2264" s="6" t="s">
        <v>7086</v>
      </c>
      <c r="B2264" s="7" t="s">
        <v>962</v>
      </c>
      <c r="C2264" s="6" t="s">
        <v>3351</v>
      </c>
      <c r="D2264" s="8" t="s">
        <v>7087</v>
      </c>
      <c r="E2264" s="6" t="s">
        <v>1022</v>
      </c>
      <c r="F2264" s="7" t="s">
        <v>498</v>
      </c>
      <c r="G2264" s="7" t="s">
        <v>217</v>
      </c>
      <c r="H2264" s="4"/>
      <c r="I2264" s="9" t="s">
        <v>7088</v>
      </c>
    </row>
    <row r="2265" spans="1:9" ht="45">
      <c r="A2265" s="6" t="s">
        <v>7089</v>
      </c>
      <c r="B2265" s="7" t="s">
        <v>962</v>
      </c>
      <c r="C2265" s="6" t="s">
        <v>3351</v>
      </c>
      <c r="D2265" s="8" t="s">
        <v>7090</v>
      </c>
      <c r="E2265" s="6" t="s">
        <v>221</v>
      </c>
      <c r="F2265" s="7" t="s">
        <v>498</v>
      </c>
      <c r="G2265" s="7" t="s">
        <v>217</v>
      </c>
      <c r="H2265" s="4"/>
      <c r="I2265" s="9" t="s">
        <v>7091</v>
      </c>
    </row>
    <row r="2266" spans="1:9" ht="45">
      <c r="A2266" s="6" t="s">
        <v>7092</v>
      </c>
      <c r="B2266" s="7" t="s">
        <v>962</v>
      </c>
      <c r="C2266" s="6" t="s">
        <v>3351</v>
      </c>
      <c r="D2266" s="8" t="s">
        <v>7093</v>
      </c>
      <c r="E2266" s="6" t="s">
        <v>1022</v>
      </c>
      <c r="F2266" s="7" t="s">
        <v>498</v>
      </c>
      <c r="G2266" s="7" t="s">
        <v>217</v>
      </c>
      <c r="H2266" s="4"/>
      <c r="I2266" s="9" t="s">
        <v>7094</v>
      </c>
    </row>
    <row r="2267" spans="1:9" ht="45">
      <c r="A2267" s="6" t="s">
        <v>7095</v>
      </c>
      <c r="B2267" s="7" t="s">
        <v>962</v>
      </c>
      <c r="C2267" s="6" t="s">
        <v>3351</v>
      </c>
      <c r="D2267" s="8" t="s">
        <v>7096</v>
      </c>
      <c r="E2267" s="6" t="s">
        <v>215</v>
      </c>
      <c r="F2267" s="7" t="s">
        <v>498</v>
      </c>
      <c r="G2267" s="7" t="s">
        <v>217</v>
      </c>
      <c r="H2267" s="4"/>
      <c r="I2267" s="9" t="s">
        <v>7097</v>
      </c>
    </row>
    <row r="2268" spans="1:9" ht="45">
      <c r="A2268" s="6" t="s">
        <v>7098</v>
      </c>
      <c r="B2268" s="7" t="s">
        <v>962</v>
      </c>
      <c r="C2268" s="6" t="s">
        <v>3351</v>
      </c>
      <c r="D2268" s="8" t="s">
        <v>7099</v>
      </c>
      <c r="E2268" s="6" t="s">
        <v>221</v>
      </c>
      <c r="F2268" s="7" t="s">
        <v>498</v>
      </c>
      <c r="G2268" s="7" t="s">
        <v>217</v>
      </c>
      <c r="H2268" s="4"/>
      <c r="I2268" s="9" t="s">
        <v>7100</v>
      </c>
    </row>
    <row r="2269" spans="1:9" ht="45">
      <c r="A2269" s="6" t="s">
        <v>7101</v>
      </c>
      <c r="B2269" s="7" t="s">
        <v>962</v>
      </c>
      <c r="C2269" s="6" t="s">
        <v>3351</v>
      </c>
      <c r="D2269" s="8" t="s">
        <v>7102</v>
      </c>
      <c r="E2269" s="6" t="s">
        <v>985</v>
      </c>
      <c r="F2269" s="7" t="s">
        <v>498</v>
      </c>
      <c r="G2269" s="7" t="s">
        <v>217</v>
      </c>
      <c r="H2269" s="4"/>
      <c r="I2269" s="9" t="s">
        <v>7103</v>
      </c>
    </row>
    <row r="2270" spans="1:9" ht="60">
      <c r="A2270" s="6" t="s">
        <v>7104</v>
      </c>
      <c r="B2270" s="7" t="s">
        <v>212</v>
      </c>
      <c r="C2270" s="6" t="s">
        <v>7105</v>
      </c>
      <c r="D2270" s="8" t="s">
        <v>7106</v>
      </c>
      <c r="E2270" s="6" t="s">
        <v>985</v>
      </c>
      <c r="F2270" s="7" t="s">
        <v>216</v>
      </c>
      <c r="G2270" s="7" t="s">
        <v>217</v>
      </c>
      <c r="H2270" s="4"/>
      <c r="I2270" s="9" t="s">
        <v>7107</v>
      </c>
    </row>
    <row r="2271" spans="1:9" ht="45">
      <c r="A2271" s="6" t="s">
        <v>7108</v>
      </c>
      <c r="B2271" s="7" t="s">
        <v>364</v>
      </c>
      <c r="C2271" s="6" t="s">
        <v>7109</v>
      </c>
      <c r="D2271" s="8" t="s">
        <v>7110</v>
      </c>
      <c r="E2271" s="6" t="s">
        <v>229</v>
      </c>
      <c r="F2271" s="7" t="s">
        <v>216</v>
      </c>
      <c r="G2271" s="7" t="s">
        <v>217</v>
      </c>
      <c r="H2271" s="4"/>
      <c r="I2271" s="9" t="s">
        <v>7111</v>
      </c>
    </row>
    <row r="2272" spans="1:9" ht="45">
      <c r="A2272" s="6" t="s">
        <v>7112</v>
      </c>
      <c r="B2272" s="7" t="s">
        <v>364</v>
      </c>
      <c r="C2272" s="6" t="s">
        <v>7109</v>
      </c>
      <c r="D2272" s="8" t="s">
        <v>7113</v>
      </c>
      <c r="E2272" s="6" t="s">
        <v>535</v>
      </c>
      <c r="F2272" s="7" t="s">
        <v>216</v>
      </c>
      <c r="G2272" s="7" t="s">
        <v>217</v>
      </c>
      <c r="H2272" s="4"/>
      <c r="I2272" s="9" t="s">
        <v>7114</v>
      </c>
    </row>
    <row r="2273" spans="1:9" ht="45">
      <c r="A2273" s="6" t="s">
        <v>7115</v>
      </c>
      <c r="B2273" s="7" t="s">
        <v>364</v>
      </c>
      <c r="C2273" s="6" t="s">
        <v>7109</v>
      </c>
      <c r="D2273" s="8" t="s">
        <v>7116</v>
      </c>
      <c r="E2273" s="6" t="s">
        <v>985</v>
      </c>
      <c r="F2273" s="7" t="s">
        <v>216</v>
      </c>
      <c r="G2273" s="7" t="s">
        <v>217</v>
      </c>
      <c r="H2273" s="4"/>
      <c r="I2273" s="9" t="s">
        <v>7117</v>
      </c>
    </row>
    <row r="2274" spans="1:9" ht="60">
      <c r="A2274" s="6" t="s">
        <v>7118</v>
      </c>
      <c r="B2274" s="7" t="s">
        <v>364</v>
      </c>
      <c r="C2274" s="6" t="s">
        <v>7109</v>
      </c>
      <c r="D2274" s="8" t="s">
        <v>7119</v>
      </c>
      <c r="E2274" s="6" t="s">
        <v>215</v>
      </c>
      <c r="F2274" s="7" t="s">
        <v>216</v>
      </c>
      <c r="G2274" s="7" t="s">
        <v>374</v>
      </c>
      <c r="H2274" s="4"/>
      <c r="I2274" s="9" t="s">
        <v>7120</v>
      </c>
    </row>
    <row r="2275" spans="1:9" ht="60">
      <c r="A2275" s="6" t="s">
        <v>7121</v>
      </c>
      <c r="B2275" s="7" t="s">
        <v>364</v>
      </c>
      <c r="C2275" s="6" t="s">
        <v>7109</v>
      </c>
      <c r="D2275" s="8" t="s">
        <v>7122</v>
      </c>
      <c r="E2275" s="6" t="s">
        <v>215</v>
      </c>
      <c r="F2275" s="7" t="s">
        <v>216</v>
      </c>
      <c r="G2275" s="7" t="s">
        <v>379</v>
      </c>
      <c r="H2275" s="4"/>
      <c r="I2275" s="9" t="s">
        <v>7123</v>
      </c>
    </row>
    <row r="2276" spans="1:9" ht="45">
      <c r="A2276" s="6" t="s">
        <v>7124</v>
      </c>
      <c r="B2276" s="7" t="s">
        <v>364</v>
      </c>
      <c r="C2276" s="6" t="s">
        <v>7109</v>
      </c>
      <c r="D2276" s="8" t="s">
        <v>7125</v>
      </c>
      <c r="E2276" s="6" t="s">
        <v>535</v>
      </c>
      <c r="F2276" s="7" t="s">
        <v>216</v>
      </c>
      <c r="G2276" s="7" t="s">
        <v>217</v>
      </c>
      <c r="H2276" s="4"/>
      <c r="I2276" s="9" t="s">
        <v>7126</v>
      </c>
    </row>
    <row r="2277" spans="1:9" ht="45">
      <c r="A2277" s="6" t="s">
        <v>7127</v>
      </c>
      <c r="B2277" s="7" t="s">
        <v>364</v>
      </c>
      <c r="C2277" s="6" t="s">
        <v>7109</v>
      </c>
      <c r="D2277" s="8" t="s">
        <v>7128</v>
      </c>
      <c r="E2277" s="6" t="s">
        <v>985</v>
      </c>
      <c r="F2277" s="7" t="s">
        <v>216</v>
      </c>
      <c r="G2277" s="7" t="s">
        <v>217</v>
      </c>
      <c r="H2277" s="4"/>
      <c r="I2277" s="9" t="s">
        <v>7129</v>
      </c>
    </row>
    <row r="2278" spans="1:9" ht="45">
      <c r="A2278" s="6" t="s">
        <v>7130</v>
      </c>
      <c r="B2278" s="7" t="s">
        <v>364</v>
      </c>
      <c r="C2278" s="6" t="s">
        <v>7109</v>
      </c>
      <c r="D2278" s="8" t="s">
        <v>7131</v>
      </c>
      <c r="E2278" s="6" t="s">
        <v>221</v>
      </c>
      <c r="F2278" s="7" t="s">
        <v>216</v>
      </c>
      <c r="G2278" s="7" t="s">
        <v>217</v>
      </c>
      <c r="H2278" s="4"/>
      <c r="I2278" s="9" t="s">
        <v>7132</v>
      </c>
    </row>
    <row r="2279" spans="1:9" ht="45">
      <c r="A2279" s="6" t="s">
        <v>7133</v>
      </c>
      <c r="B2279" s="7" t="s">
        <v>364</v>
      </c>
      <c r="C2279" s="6" t="s">
        <v>7109</v>
      </c>
      <c r="D2279" s="8" t="s">
        <v>7134</v>
      </c>
      <c r="E2279" s="6" t="s">
        <v>535</v>
      </c>
      <c r="F2279" s="7" t="s">
        <v>216</v>
      </c>
      <c r="G2279" s="7" t="s">
        <v>217</v>
      </c>
      <c r="H2279" s="4"/>
      <c r="I2279" s="9" t="s">
        <v>7135</v>
      </c>
    </row>
    <row r="2280" spans="1:9" ht="45">
      <c r="A2280" s="6" t="s">
        <v>7136</v>
      </c>
      <c r="B2280" s="7" t="s">
        <v>364</v>
      </c>
      <c r="C2280" s="6" t="s">
        <v>7109</v>
      </c>
      <c r="D2280" s="8" t="s">
        <v>7137</v>
      </c>
      <c r="E2280" s="6" t="s">
        <v>2814</v>
      </c>
      <c r="F2280" s="7" t="s">
        <v>216</v>
      </c>
      <c r="G2280" s="7" t="s">
        <v>217</v>
      </c>
      <c r="H2280" s="4"/>
      <c r="I2280" s="9" t="s">
        <v>7138</v>
      </c>
    </row>
    <row r="2281" spans="1:9" ht="45">
      <c r="A2281" s="6" t="s">
        <v>7139</v>
      </c>
      <c r="B2281" s="7" t="s">
        <v>364</v>
      </c>
      <c r="C2281" s="6" t="s">
        <v>7109</v>
      </c>
      <c r="D2281" s="8" t="s">
        <v>7140</v>
      </c>
      <c r="E2281" s="6" t="s">
        <v>535</v>
      </c>
      <c r="F2281" s="7" t="s">
        <v>216</v>
      </c>
      <c r="G2281" s="7" t="s">
        <v>217</v>
      </c>
      <c r="H2281" s="4"/>
      <c r="I2281" s="9" t="s">
        <v>7141</v>
      </c>
    </row>
    <row r="2282" spans="1:9" ht="45">
      <c r="A2282" s="6" t="s">
        <v>7142</v>
      </c>
      <c r="B2282" s="7" t="s">
        <v>364</v>
      </c>
      <c r="C2282" s="6" t="s">
        <v>7109</v>
      </c>
      <c r="D2282" s="8" t="s">
        <v>7143</v>
      </c>
      <c r="E2282" s="6" t="s">
        <v>373</v>
      </c>
      <c r="F2282" s="7" t="s">
        <v>367</v>
      </c>
      <c r="G2282" s="7" t="s">
        <v>217</v>
      </c>
      <c r="H2282" s="4"/>
      <c r="I2282" s="9" t="s">
        <v>7144</v>
      </c>
    </row>
    <row r="2283" spans="1:9" ht="45">
      <c r="A2283" s="6" t="s">
        <v>7145</v>
      </c>
      <c r="B2283" s="7" t="s">
        <v>364</v>
      </c>
      <c r="C2283" s="6" t="s">
        <v>7109</v>
      </c>
      <c r="D2283" s="8" t="s">
        <v>7146</v>
      </c>
      <c r="E2283" s="6" t="s">
        <v>373</v>
      </c>
      <c r="F2283" s="7" t="s">
        <v>367</v>
      </c>
      <c r="G2283" s="7" t="s">
        <v>217</v>
      </c>
      <c r="H2283" s="4"/>
      <c r="I2283" s="9" t="s">
        <v>7147</v>
      </c>
    </row>
    <row r="2284" spans="1:9" ht="45">
      <c r="A2284" s="6" t="s">
        <v>7148</v>
      </c>
      <c r="B2284" s="7" t="s">
        <v>364</v>
      </c>
      <c r="C2284" s="6" t="s">
        <v>7109</v>
      </c>
      <c r="D2284" s="8" t="s">
        <v>7149</v>
      </c>
      <c r="E2284" s="6" t="s">
        <v>221</v>
      </c>
      <c r="F2284" s="7" t="s">
        <v>216</v>
      </c>
      <c r="G2284" s="7" t="s">
        <v>217</v>
      </c>
      <c r="H2284" s="4"/>
      <c r="I2284" s="9" t="s">
        <v>7150</v>
      </c>
    </row>
    <row r="2285" spans="1:9" ht="45">
      <c r="A2285" s="6" t="s">
        <v>7151</v>
      </c>
      <c r="B2285" s="7" t="s">
        <v>364</v>
      </c>
      <c r="C2285" s="6" t="s">
        <v>7109</v>
      </c>
      <c r="D2285" s="8" t="s">
        <v>7152</v>
      </c>
      <c r="E2285" s="6" t="s">
        <v>2814</v>
      </c>
      <c r="F2285" s="7" t="s">
        <v>216</v>
      </c>
      <c r="G2285" s="7" t="s">
        <v>217</v>
      </c>
      <c r="H2285" s="4"/>
      <c r="I2285" s="9" t="s">
        <v>7153</v>
      </c>
    </row>
    <row r="2286" spans="1:9" ht="45">
      <c r="A2286" s="6" t="s">
        <v>7154</v>
      </c>
      <c r="B2286" s="7" t="s">
        <v>364</v>
      </c>
      <c r="C2286" s="6" t="s">
        <v>7109</v>
      </c>
      <c r="D2286" s="8" t="s">
        <v>7155</v>
      </c>
      <c r="E2286" s="6" t="s">
        <v>535</v>
      </c>
      <c r="F2286" s="7" t="s">
        <v>216</v>
      </c>
      <c r="G2286" s="7" t="s">
        <v>217</v>
      </c>
      <c r="H2286" s="4"/>
      <c r="I2286" s="9" t="s">
        <v>7156</v>
      </c>
    </row>
    <row r="2287" spans="1:9" ht="45">
      <c r="A2287" s="6" t="s">
        <v>7157</v>
      </c>
      <c r="B2287" s="7" t="s">
        <v>364</v>
      </c>
      <c r="C2287" s="6" t="s">
        <v>7109</v>
      </c>
      <c r="D2287" s="8" t="s">
        <v>7158</v>
      </c>
      <c r="E2287" s="6" t="s">
        <v>995</v>
      </c>
      <c r="F2287" s="7" t="s">
        <v>216</v>
      </c>
      <c r="G2287" s="7" t="s">
        <v>217</v>
      </c>
      <c r="H2287" s="4"/>
      <c r="I2287" s="9" t="s">
        <v>7159</v>
      </c>
    </row>
    <row r="2288" spans="1:9" ht="60">
      <c r="A2288" s="6" t="s">
        <v>7160</v>
      </c>
      <c r="B2288" s="7" t="s">
        <v>364</v>
      </c>
      <c r="C2288" s="6" t="s">
        <v>7109</v>
      </c>
      <c r="D2288" s="8" t="s">
        <v>7161</v>
      </c>
      <c r="E2288" s="6" t="s">
        <v>221</v>
      </c>
      <c r="F2288" s="7" t="s">
        <v>216</v>
      </c>
      <c r="G2288" s="7" t="s">
        <v>217</v>
      </c>
      <c r="H2288" s="4"/>
      <c r="I2288" s="9" t="s">
        <v>7162</v>
      </c>
    </row>
    <row r="2289" spans="1:9" ht="60">
      <c r="A2289" s="6" t="s">
        <v>7163</v>
      </c>
      <c r="B2289" s="7" t="s">
        <v>364</v>
      </c>
      <c r="C2289" s="6" t="s">
        <v>7109</v>
      </c>
      <c r="D2289" s="8" t="s">
        <v>7164</v>
      </c>
      <c r="E2289" s="6" t="s">
        <v>535</v>
      </c>
      <c r="F2289" s="7" t="s">
        <v>216</v>
      </c>
      <c r="G2289" s="7" t="s">
        <v>217</v>
      </c>
      <c r="H2289" s="4"/>
      <c r="I2289" s="9" t="s">
        <v>7165</v>
      </c>
    </row>
    <row r="2290" spans="1:9" ht="60">
      <c r="A2290" s="6" t="s">
        <v>7166</v>
      </c>
      <c r="B2290" s="7" t="s">
        <v>364</v>
      </c>
      <c r="C2290" s="6" t="s">
        <v>7109</v>
      </c>
      <c r="D2290" s="8" t="s">
        <v>7167</v>
      </c>
      <c r="E2290" s="6" t="s">
        <v>215</v>
      </c>
      <c r="F2290" s="7" t="s">
        <v>216</v>
      </c>
      <c r="G2290" s="7" t="s">
        <v>374</v>
      </c>
      <c r="H2290" s="4"/>
      <c r="I2290" s="9" t="s">
        <v>7168</v>
      </c>
    </row>
    <row r="2291" spans="1:9" ht="60">
      <c r="A2291" s="6" t="s">
        <v>7169</v>
      </c>
      <c r="B2291" s="7" t="s">
        <v>364</v>
      </c>
      <c r="C2291" s="6" t="s">
        <v>7109</v>
      </c>
      <c r="D2291" s="8" t="s">
        <v>7170</v>
      </c>
      <c r="E2291" s="6" t="s">
        <v>215</v>
      </c>
      <c r="F2291" s="7" t="s">
        <v>216</v>
      </c>
      <c r="G2291" s="7" t="s">
        <v>379</v>
      </c>
      <c r="H2291" s="4"/>
      <c r="I2291" s="9" t="s">
        <v>7171</v>
      </c>
    </row>
    <row r="2292" spans="1:9" ht="60">
      <c r="A2292" s="6" t="s">
        <v>7172</v>
      </c>
      <c r="B2292" s="7" t="s">
        <v>364</v>
      </c>
      <c r="C2292" s="6" t="s">
        <v>7109</v>
      </c>
      <c r="D2292" s="8" t="s">
        <v>7173</v>
      </c>
      <c r="E2292" s="6" t="s">
        <v>221</v>
      </c>
      <c r="F2292" s="7" t="s">
        <v>498</v>
      </c>
      <c r="G2292" s="7" t="s">
        <v>379</v>
      </c>
      <c r="H2292" s="4"/>
      <c r="I2292" s="9" t="s">
        <v>7174</v>
      </c>
    </row>
    <row r="2293" spans="1:9" ht="60">
      <c r="A2293" s="6" t="s">
        <v>7175</v>
      </c>
      <c r="B2293" s="7" t="s">
        <v>364</v>
      </c>
      <c r="C2293" s="6" t="s">
        <v>7109</v>
      </c>
      <c r="D2293" s="8" t="s">
        <v>7176</v>
      </c>
      <c r="E2293" s="6" t="s">
        <v>221</v>
      </c>
      <c r="F2293" s="7" t="s">
        <v>498</v>
      </c>
      <c r="G2293" s="7" t="s">
        <v>379</v>
      </c>
      <c r="H2293" s="4"/>
      <c r="I2293" s="9" t="s">
        <v>7177</v>
      </c>
    </row>
    <row r="2294" spans="1:9" ht="75">
      <c r="A2294" s="6" t="s">
        <v>7178</v>
      </c>
      <c r="B2294" s="7" t="s">
        <v>364</v>
      </c>
      <c r="C2294" s="6" t="s">
        <v>7109</v>
      </c>
      <c r="D2294" s="8" t="s">
        <v>7179</v>
      </c>
      <c r="E2294" s="6" t="s">
        <v>378</v>
      </c>
      <c r="F2294" s="7" t="s">
        <v>216</v>
      </c>
      <c r="G2294" s="7" t="s">
        <v>374</v>
      </c>
      <c r="H2294" s="4"/>
      <c r="I2294" s="9" t="s">
        <v>7180</v>
      </c>
    </row>
    <row r="2295" spans="1:9" ht="60">
      <c r="A2295" s="6" t="s">
        <v>7181</v>
      </c>
      <c r="B2295" s="7" t="s">
        <v>364</v>
      </c>
      <c r="C2295" s="6" t="s">
        <v>7109</v>
      </c>
      <c r="D2295" s="8" t="s">
        <v>7182</v>
      </c>
      <c r="E2295" s="6" t="s">
        <v>576</v>
      </c>
      <c r="F2295" s="7" t="s">
        <v>498</v>
      </c>
      <c r="G2295" s="7" t="s">
        <v>374</v>
      </c>
      <c r="H2295" s="4"/>
      <c r="I2295" s="9" t="s">
        <v>7183</v>
      </c>
    </row>
    <row r="2296" spans="1:9" ht="60">
      <c r="A2296" s="6" t="s">
        <v>7184</v>
      </c>
      <c r="B2296" s="7" t="s">
        <v>364</v>
      </c>
      <c r="C2296" s="6" t="s">
        <v>7109</v>
      </c>
      <c r="D2296" s="8" t="s">
        <v>7185</v>
      </c>
      <c r="E2296" s="6" t="s">
        <v>1022</v>
      </c>
      <c r="F2296" s="7" t="s">
        <v>498</v>
      </c>
      <c r="G2296" s="7" t="s">
        <v>217</v>
      </c>
      <c r="H2296" s="4"/>
      <c r="I2296" s="9" t="s">
        <v>7186</v>
      </c>
    </row>
    <row r="2297" spans="1:9" ht="60">
      <c r="A2297" s="6" t="s">
        <v>7187</v>
      </c>
      <c r="B2297" s="7" t="s">
        <v>364</v>
      </c>
      <c r="C2297" s="6" t="s">
        <v>7109</v>
      </c>
      <c r="D2297" s="8" t="s">
        <v>7188</v>
      </c>
      <c r="E2297" s="6" t="s">
        <v>215</v>
      </c>
      <c r="F2297" s="7" t="s">
        <v>498</v>
      </c>
      <c r="G2297" s="7" t="s">
        <v>217</v>
      </c>
      <c r="H2297" s="4"/>
      <c r="I2297" s="9" t="s">
        <v>7189</v>
      </c>
    </row>
    <row r="2298" spans="1:9" ht="60">
      <c r="A2298" s="6" t="s">
        <v>7190</v>
      </c>
      <c r="B2298" s="7" t="s">
        <v>364</v>
      </c>
      <c r="C2298" s="6" t="s">
        <v>7109</v>
      </c>
      <c r="D2298" s="8" t="s">
        <v>7191</v>
      </c>
      <c r="E2298" s="6" t="s">
        <v>2085</v>
      </c>
      <c r="F2298" s="7" t="s">
        <v>498</v>
      </c>
      <c r="G2298" s="7" t="s">
        <v>217</v>
      </c>
      <c r="H2298" s="4"/>
      <c r="I2298" s="9" t="s">
        <v>7192</v>
      </c>
    </row>
    <row r="2299" spans="1:9" ht="60">
      <c r="A2299" s="6" t="s">
        <v>7193</v>
      </c>
      <c r="B2299" s="7" t="s">
        <v>364</v>
      </c>
      <c r="C2299" s="6" t="s">
        <v>7109</v>
      </c>
      <c r="D2299" s="8" t="s">
        <v>7194</v>
      </c>
      <c r="E2299" s="6" t="s">
        <v>373</v>
      </c>
      <c r="F2299" s="7" t="s">
        <v>498</v>
      </c>
      <c r="G2299" s="7" t="s">
        <v>217</v>
      </c>
      <c r="H2299" s="4"/>
      <c r="I2299" s="9" t="s">
        <v>7195</v>
      </c>
    </row>
    <row r="2300" spans="1:9" ht="60">
      <c r="A2300" s="6" t="s">
        <v>7196</v>
      </c>
      <c r="B2300" s="7" t="s">
        <v>364</v>
      </c>
      <c r="C2300" s="6" t="s">
        <v>7109</v>
      </c>
      <c r="D2300" s="8" t="s">
        <v>7197</v>
      </c>
      <c r="E2300" s="6" t="s">
        <v>221</v>
      </c>
      <c r="F2300" s="7" t="s">
        <v>216</v>
      </c>
      <c r="G2300" s="7" t="s">
        <v>217</v>
      </c>
      <c r="H2300" s="4"/>
      <c r="I2300" s="9" t="s">
        <v>7198</v>
      </c>
    </row>
    <row r="2301" spans="1:9" ht="60">
      <c r="A2301" s="6" t="s">
        <v>7199</v>
      </c>
      <c r="B2301" s="7" t="s">
        <v>364</v>
      </c>
      <c r="C2301" s="6" t="s">
        <v>7109</v>
      </c>
      <c r="D2301" s="8" t="s">
        <v>7200</v>
      </c>
      <c r="E2301" s="6" t="s">
        <v>535</v>
      </c>
      <c r="F2301" s="7" t="s">
        <v>216</v>
      </c>
      <c r="G2301" s="7" t="s">
        <v>217</v>
      </c>
      <c r="H2301" s="4"/>
      <c r="I2301" s="9" t="s">
        <v>7201</v>
      </c>
    </row>
    <row r="2302" spans="1:9" ht="60">
      <c r="A2302" s="6" t="s">
        <v>7202</v>
      </c>
      <c r="B2302" s="7" t="s">
        <v>364</v>
      </c>
      <c r="C2302" s="6" t="s">
        <v>7109</v>
      </c>
      <c r="D2302" s="8" t="s">
        <v>7203</v>
      </c>
      <c r="E2302" s="6" t="s">
        <v>221</v>
      </c>
      <c r="F2302" s="7" t="s">
        <v>216</v>
      </c>
      <c r="G2302" s="7" t="s">
        <v>217</v>
      </c>
      <c r="H2302" s="4"/>
      <c r="I2302" s="9" t="s">
        <v>7204</v>
      </c>
    </row>
    <row r="2303" spans="1:9" ht="60">
      <c r="A2303" s="6" t="s">
        <v>7205</v>
      </c>
      <c r="B2303" s="7" t="s">
        <v>364</v>
      </c>
      <c r="C2303" s="6" t="s">
        <v>7109</v>
      </c>
      <c r="D2303" s="8" t="s">
        <v>7206</v>
      </c>
      <c r="E2303" s="6" t="s">
        <v>1022</v>
      </c>
      <c r="F2303" s="7" t="s">
        <v>498</v>
      </c>
      <c r="G2303" s="7" t="s">
        <v>217</v>
      </c>
      <c r="H2303" s="4"/>
      <c r="I2303" s="9" t="s">
        <v>7207</v>
      </c>
    </row>
    <row r="2304" spans="1:9" ht="60">
      <c r="A2304" s="6" t="s">
        <v>7208</v>
      </c>
      <c r="B2304" s="7" t="s">
        <v>364</v>
      </c>
      <c r="C2304" s="6" t="s">
        <v>7109</v>
      </c>
      <c r="D2304" s="8" t="s">
        <v>7209</v>
      </c>
      <c r="E2304" s="6" t="s">
        <v>373</v>
      </c>
      <c r="F2304" s="7" t="s">
        <v>498</v>
      </c>
      <c r="G2304" s="7" t="s">
        <v>217</v>
      </c>
      <c r="H2304" s="4"/>
      <c r="I2304" s="9" t="s">
        <v>7210</v>
      </c>
    </row>
    <row r="2305" spans="1:9" ht="60">
      <c r="A2305" s="6" t="s">
        <v>7211</v>
      </c>
      <c r="B2305" s="7" t="s">
        <v>364</v>
      </c>
      <c r="C2305" s="6" t="s">
        <v>7109</v>
      </c>
      <c r="D2305" s="8" t="s">
        <v>7212</v>
      </c>
      <c r="E2305" s="6" t="s">
        <v>1022</v>
      </c>
      <c r="F2305" s="7" t="s">
        <v>216</v>
      </c>
      <c r="G2305" s="7" t="s">
        <v>217</v>
      </c>
      <c r="H2305" s="4"/>
      <c r="I2305" s="9" t="s">
        <v>7213</v>
      </c>
    </row>
    <row r="2306" spans="1:9" ht="60">
      <c r="A2306" s="6" t="s">
        <v>7214</v>
      </c>
      <c r="B2306" s="7" t="s">
        <v>364</v>
      </c>
      <c r="C2306" s="6" t="s">
        <v>7109</v>
      </c>
      <c r="D2306" s="8" t="s">
        <v>7215</v>
      </c>
      <c r="E2306" s="6" t="s">
        <v>373</v>
      </c>
      <c r="F2306" s="7" t="s">
        <v>216</v>
      </c>
      <c r="G2306" s="7" t="s">
        <v>217</v>
      </c>
      <c r="H2306" s="4"/>
      <c r="I2306" s="9" t="s">
        <v>7216</v>
      </c>
    </row>
    <row r="2307" spans="1:9" ht="60">
      <c r="A2307" s="6" t="s">
        <v>7217</v>
      </c>
      <c r="B2307" s="7" t="s">
        <v>364</v>
      </c>
      <c r="C2307" s="6" t="s">
        <v>7109</v>
      </c>
      <c r="D2307" s="8" t="s">
        <v>7218</v>
      </c>
      <c r="E2307" s="6" t="s">
        <v>215</v>
      </c>
      <c r="F2307" s="7" t="s">
        <v>216</v>
      </c>
      <c r="G2307" s="7" t="s">
        <v>379</v>
      </c>
      <c r="H2307" s="4"/>
      <c r="I2307" s="9" t="s">
        <v>7219</v>
      </c>
    </row>
    <row r="2308" spans="1:9" ht="60">
      <c r="A2308" s="6" t="s">
        <v>7220</v>
      </c>
      <c r="B2308" s="7" t="s">
        <v>364</v>
      </c>
      <c r="C2308" s="6" t="s">
        <v>7109</v>
      </c>
      <c r="D2308" s="8" t="s">
        <v>7221</v>
      </c>
      <c r="E2308" s="6" t="s">
        <v>221</v>
      </c>
      <c r="F2308" s="7" t="s">
        <v>498</v>
      </c>
      <c r="G2308" s="7" t="s">
        <v>217</v>
      </c>
      <c r="H2308" s="4"/>
      <c r="I2308" s="9" t="s">
        <v>7222</v>
      </c>
    </row>
    <row r="2309" spans="1:9" ht="75">
      <c r="A2309" s="6" t="s">
        <v>7223</v>
      </c>
      <c r="B2309" s="7" t="s">
        <v>364</v>
      </c>
      <c r="C2309" s="6" t="s">
        <v>7109</v>
      </c>
      <c r="D2309" s="8" t="s">
        <v>7224</v>
      </c>
      <c r="E2309" s="6" t="s">
        <v>221</v>
      </c>
      <c r="F2309" s="7" t="s">
        <v>216</v>
      </c>
      <c r="G2309" s="7" t="s">
        <v>217</v>
      </c>
      <c r="H2309" s="4"/>
      <c r="I2309" s="9" t="s">
        <v>7225</v>
      </c>
    </row>
    <row r="2310" spans="1:9" ht="75">
      <c r="A2310" s="6" t="s">
        <v>7226</v>
      </c>
      <c r="B2310" s="7" t="s">
        <v>364</v>
      </c>
      <c r="C2310" s="6" t="s">
        <v>7109</v>
      </c>
      <c r="D2310" s="8" t="s">
        <v>7227</v>
      </c>
      <c r="E2310" s="6" t="s">
        <v>535</v>
      </c>
      <c r="F2310" s="7" t="s">
        <v>216</v>
      </c>
      <c r="G2310" s="7" t="s">
        <v>217</v>
      </c>
      <c r="H2310" s="4"/>
      <c r="I2310" s="9" t="s">
        <v>7228</v>
      </c>
    </row>
    <row r="2311" spans="1:9" ht="45">
      <c r="A2311" s="6" t="s">
        <v>7229</v>
      </c>
      <c r="B2311" s="7" t="s">
        <v>364</v>
      </c>
      <c r="C2311" s="6" t="s">
        <v>7109</v>
      </c>
      <c r="D2311" s="8" t="s">
        <v>7230</v>
      </c>
      <c r="E2311" s="6" t="s">
        <v>229</v>
      </c>
      <c r="F2311" s="7" t="s">
        <v>367</v>
      </c>
      <c r="G2311" s="7" t="s">
        <v>217</v>
      </c>
      <c r="H2311" s="4"/>
      <c r="I2311" s="9" t="s">
        <v>7231</v>
      </c>
    </row>
    <row r="2312" spans="1:9" ht="60">
      <c r="A2312" s="6" t="s">
        <v>7232</v>
      </c>
      <c r="B2312" s="7" t="s">
        <v>364</v>
      </c>
      <c r="C2312" s="6" t="s">
        <v>7109</v>
      </c>
      <c r="D2312" s="8" t="s">
        <v>7233</v>
      </c>
      <c r="E2312" s="6" t="s">
        <v>535</v>
      </c>
      <c r="F2312" s="7" t="s">
        <v>367</v>
      </c>
      <c r="G2312" s="7" t="s">
        <v>217</v>
      </c>
      <c r="H2312" s="4"/>
      <c r="I2312" s="9" t="s">
        <v>7234</v>
      </c>
    </row>
    <row r="2313" spans="1:9" ht="60">
      <c r="A2313" s="6" t="s">
        <v>7235</v>
      </c>
      <c r="B2313" s="7" t="s">
        <v>364</v>
      </c>
      <c r="C2313" s="6" t="s">
        <v>7109</v>
      </c>
      <c r="D2313" s="8" t="s">
        <v>7236</v>
      </c>
      <c r="E2313" s="6" t="s">
        <v>985</v>
      </c>
      <c r="F2313" s="7" t="s">
        <v>367</v>
      </c>
      <c r="G2313" s="7" t="s">
        <v>217</v>
      </c>
      <c r="H2313" s="4"/>
      <c r="I2313" s="9" t="s">
        <v>7237</v>
      </c>
    </row>
    <row r="2314" spans="1:9" ht="60">
      <c r="A2314" s="6" t="s">
        <v>7238</v>
      </c>
      <c r="B2314" s="7" t="s">
        <v>364</v>
      </c>
      <c r="C2314" s="6" t="s">
        <v>7109</v>
      </c>
      <c r="D2314" s="8" t="s">
        <v>7239</v>
      </c>
      <c r="E2314" s="6" t="s">
        <v>535</v>
      </c>
      <c r="F2314" s="7" t="s">
        <v>216</v>
      </c>
      <c r="G2314" s="7" t="s">
        <v>374</v>
      </c>
      <c r="H2314" s="4"/>
      <c r="I2314" s="9" t="s">
        <v>7240</v>
      </c>
    </row>
    <row r="2315" spans="1:9" ht="60">
      <c r="A2315" s="6" t="s">
        <v>7241</v>
      </c>
      <c r="B2315" s="7" t="s">
        <v>364</v>
      </c>
      <c r="C2315" s="6" t="s">
        <v>7109</v>
      </c>
      <c r="D2315" s="8" t="s">
        <v>7242</v>
      </c>
      <c r="E2315" s="6" t="s">
        <v>535</v>
      </c>
      <c r="F2315" s="7" t="s">
        <v>216</v>
      </c>
      <c r="G2315" s="7" t="s">
        <v>217</v>
      </c>
      <c r="H2315" s="4"/>
      <c r="I2315" s="9" t="s">
        <v>7243</v>
      </c>
    </row>
    <row r="2316" spans="1:9" ht="60">
      <c r="A2316" s="6" t="s">
        <v>7244</v>
      </c>
      <c r="B2316" s="7" t="s">
        <v>364</v>
      </c>
      <c r="C2316" s="6" t="s">
        <v>7109</v>
      </c>
      <c r="D2316" s="8" t="s">
        <v>7245</v>
      </c>
      <c r="E2316" s="6" t="s">
        <v>985</v>
      </c>
      <c r="F2316" s="7" t="s">
        <v>216</v>
      </c>
      <c r="G2316" s="7" t="s">
        <v>217</v>
      </c>
      <c r="H2316" s="4"/>
      <c r="I2316" s="9" t="s">
        <v>7246</v>
      </c>
    </row>
    <row r="2317" spans="1:9" ht="60">
      <c r="A2317" s="6" t="s">
        <v>7247</v>
      </c>
      <c r="B2317" s="7" t="s">
        <v>364</v>
      </c>
      <c r="C2317" s="6" t="s">
        <v>7109</v>
      </c>
      <c r="D2317" s="8" t="s">
        <v>7248</v>
      </c>
      <c r="E2317" s="6" t="s">
        <v>221</v>
      </c>
      <c r="F2317" s="7" t="s">
        <v>216</v>
      </c>
      <c r="G2317" s="7" t="s">
        <v>374</v>
      </c>
      <c r="H2317" s="4"/>
      <c r="I2317" s="9" t="s">
        <v>7249</v>
      </c>
    </row>
    <row r="2318" spans="1:9" ht="60">
      <c r="A2318" s="6" t="s">
        <v>7250</v>
      </c>
      <c r="B2318" s="7" t="s">
        <v>364</v>
      </c>
      <c r="C2318" s="6" t="s">
        <v>7109</v>
      </c>
      <c r="D2318" s="8" t="s">
        <v>7251</v>
      </c>
      <c r="E2318" s="6" t="s">
        <v>221</v>
      </c>
      <c r="F2318" s="7" t="s">
        <v>498</v>
      </c>
      <c r="G2318" s="7" t="s">
        <v>217</v>
      </c>
      <c r="H2318" s="4"/>
      <c r="I2318" s="9" t="s">
        <v>7252</v>
      </c>
    </row>
    <row r="2319" spans="1:9" ht="60">
      <c r="A2319" s="6" t="s">
        <v>7253</v>
      </c>
      <c r="B2319" s="7" t="s">
        <v>364</v>
      </c>
      <c r="C2319" s="6" t="s">
        <v>7109</v>
      </c>
      <c r="D2319" s="8" t="s">
        <v>7254</v>
      </c>
      <c r="E2319" s="6" t="s">
        <v>221</v>
      </c>
      <c r="F2319" s="7" t="s">
        <v>216</v>
      </c>
      <c r="G2319" s="7" t="s">
        <v>217</v>
      </c>
      <c r="H2319" s="4"/>
      <c r="I2319" s="9" t="s">
        <v>7255</v>
      </c>
    </row>
    <row r="2320" spans="1:9" ht="60">
      <c r="A2320" s="6" t="s">
        <v>7256</v>
      </c>
      <c r="B2320" s="7" t="s">
        <v>364</v>
      </c>
      <c r="C2320" s="6" t="s">
        <v>7109</v>
      </c>
      <c r="D2320" s="8" t="s">
        <v>7257</v>
      </c>
      <c r="E2320" s="6" t="s">
        <v>535</v>
      </c>
      <c r="F2320" s="7" t="s">
        <v>216</v>
      </c>
      <c r="G2320" s="7" t="s">
        <v>217</v>
      </c>
      <c r="H2320" s="4"/>
      <c r="I2320" s="9" t="s">
        <v>7258</v>
      </c>
    </row>
    <row r="2321" spans="1:9" ht="60">
      <c r="A2321" s="6" t="s">
        <v>7259</v>
      </c>
      <c r="B2321" s="7" t="s">
        <v>364</v>
      </c>
      <c r="C2321" s="6" t="s">
        <v>7109</v>
      </c>
      <c r="D2321" s="8" t="s">
        <v>7260</v>
      </c>
      <c r="E2321" s="6" t="s">
        <v>1022</v>
      </c>
      <c r="F2321" s="7" t="s">
        <v>216</v>
      </c>
      <c r="G2321" s="7" t="s">
        <v>217</v>
      </c>
      <c r="H2321" s="4"/>
      <c r="I2321" s="9" t="s">
        <v>7261</v>
      </c>
    </row>
    <row r="2322" spans="1:9" ht="60">
      <c r="A2322" s="6" t="s">
        <v>7262</v>
      </c>
      <c r="B2322" s="7" t="s">
        <v>364</v>
      </c>
      <c r="C2322" s="6" t="s">
        <v>7109</v>
      </c>
      <c r="D2322" s="8" t="s">
        <v>7263</v>
      </c>
      <c r="E2322" s="6" t="s">
        <v>373</v>
      </c>
      <c r="F2322" s="7" t="s">
        <v>216</v>
      </c>
      <c r="G2322" s="7" t="s">
        <v>217</v>
      </c>
      <c r="H2322" s="4"/>
      <c r="I2322" s="9" t="s">
        <v>7264</v>
      </c>
    </row>
    <row r="2323" spans="1:9" ht="45">
      <c r="A2323" s="6" t="s">
        <v>7265</v>
      </c>
      <c r="B2323" s="7" t="s">
        <v>364</v>
      </c>
      <c r="C2323" s="6" t="s">
        <v>7109</v>
      </c>
      <c r="D2323" s="8" t="s">
        <v>7266</v>
      </c>
      <c r="E2323" s="6" t="s">
        <v>373</v>
      </c>
      <c r="F2323" s="7" t="s">
        <v>498</v>
      </c>
      <c r="G2323" s="7" t="s">
        <v>217</v>
      </c>
      <c r="H2323" s="4"/>
      <c r="I2323" s="9" t="s">
        <v>7267</v>
      </c>
    </row>
    <row r="2324" spans="1:9" ht="45">
      <c r="A2324" s="6" t="s">
        <v>7268</v>
      </c>
      <c r="B2324" s="7" t="s">
        <v>364</v>
      </c>
      <c r="C2324" s="6" t="s">
        <v>7269</v>
      </c>
      <c r="D2324" s="8" t="s">
        <v>7270</v>
      </c>
      <c r="E2324" s="6" t="s">
        <v>221</v>
      </c>
      <c r="F2324" s="7" t="s">
        <v>498</v>
      </c>
      <c r="G2324" s="7" t="s">
        <v>217</v>
      </c>
      <c r="H2324" s="4"/>
      <c r="I2324" s="9" t="s">
        <v>7271</v>
      </c>
    </row>
    <row r="2325" spans="1:9" ht="45">
      <c r="A2325" s="6" t="s">
        <v>7272</v>
      </c>
      <c r="B2325" s="7" t="s">
        <v>364</v>
      </c>
      <c r="C2325" s="6" t="s">
        <v>7273</v>
      </c>
      <c r="D2325" s="8" t="s">
        <v>7274</v>
      </c>
      <c r="E2325" s="6" t="s">
        <v>221</v>
      </c>
      <c r="F2325" s="7" t="s">
        <v>498</v>
      </c>
      <c r="G2325" s="7" t="s">
        <v>225</v>
      </c>
      <c r="H2325" s="4"/>
      <c r="I2325" s="9" t="s">
        <v>7275</v>
      </c>
    </row>
    <row r="2326" spans="1:9" ht="45">
      <c r="A2326" s="6" t="s">
        <v>7276</v>
      </c>
      <c r="B2326" s="7" t="s">
        <v>364</v>
      </c>
      <c r="C2326" s="6" t="s">
        <v>7273</v>
      </c>
      <c r="D2326" s="8" t="s">
        <v>7277</v>
      </c>
      <c r="E2326" s="6" t="s">
        <v>221</v>
      </c>
      <c r="F2326" s="7" t="s">
        <v>498</v>
      </c>
      <c r="G2326" s="7" t="s">
        <v>217</v>
      </c>
      <c r="H2326" s="4"/>
      <c r="I2326" s="9" t="s">
        <v>7278</v>
      </c>
    </row>
    <row r="2327" spans="1:9" ht="45">
      <c r="A2327" s="6" t="s">
        <v>7279</v>
      </c>
      <c r="B2327" s="7" t="s">
        <v>364</v>
      </c>
      <c r="C2327" s="6" t="s">
        <v>7273</v>
      </c>
      <c r="D2327" s="8" t="s">
        <v>7280</v>
      </c>
      <c r="E2327" s="6" t="s">
        <v>221</v>
      </c>
      <c r="F2327" s="7" t="s">
        <v>498</v>
      </c>
      <c r="G2327" s="7" t="s">
        <v>217</v>
      </c>
      <c r="H2327" s="4"/>
      <c r="I2327" s="9" t="s">
        <v>7281</v>
      </c>
    </row>
    <row r="2328" spans="1:9" ht="30">
      <c r="A2328" s="6" t="s">
        <v>7282</v>
      </c>
      <c r="B2328" s="7" t="s">
        <v>364</v>
      </c>
      <c r="C2328" s="6" t="s">
        <v>7273</v>
      </c>
      <c r="D2328" s="8" t="s">
        <v>7283</v>
      </c>
      <c r="E2328" s="6" t="s">
        <v>221</v>
      </c>
      <c r="F2328" s="7" t="s">
        <v>498</v>
      </c>
      <c r="G2328" s="7" t="s">
        <v>217</v>
      </c>
      <c r="H2328" s="4"/>
      <c r="I2328" s="9" t="s">
        <v>7284</v>
      </c>
    </row>
    <row r="2329" spans="1:9" ht="45">
      <c r="A2329" s="6" t="s">
        <v>7285</v>
      </c>
      <c r="B2329" s="7" t="s">
        <v>364</v>
      </c>
      <c r="C2329" s="6" t="s">
        <v>7286</v>
      </c>
      <c r="D2329" s="8" t="s">
        <v>7287</v>
      </c>
      <c r="E2329" s="6" t="s">
        <v>373</v>
      </c>
      <c r="F2329" s="7" t="s">
        <v>498</v>
      </c>
      <c r="G2329" s="7" t="s">
        <v>225</v>
      </c>
      <c r="H2329" s="4"/>
      <c r="I2329" s="9" t="s">
        <v>7288</v>
      </c>
    </row>
    <row r="2330" spans="1:9" ht="60">
      <c r="A2330" s="6" t="s">
        <v>7289</v>
      </c>
      <c r="B2330" s="7" t="s">
        <v>364</v>
      </c>
      <c r="C2330" s="6" t="s">
        <v>7290</v>
      </c>
      <c r="D2330" s="8" t="s">
        <v>7291</v>
      </c>
      <c r="E2330" s="6" t="s">
        <v>215</v>
      </c>
      <c r="F2330" s="7" t="s">
        <v>216</v>
      </c>
      <c r="G2330" s="7" t="s">
        <v>374</v>
      </c>
      <c r="H2330" s="4"/>
      <c r="I2330" s="9" t="s">
        <v>7292</v>
      </c>
    </row>
    <row r="2331" spans="1:9" ht="60">
      <c r="A2331" s="6" t="s">
        <v>7293</v>
      </c>
      <c r="B2331" s="7" t="s">
        <v>364</v>
      </c>
      <c r="C2331" s="6" t="s">
        <v>7290</v>
      </c>
      <c r="D2331" s="8" t="s">
        <v>7294</v>
      </c>
      <c r="E2331" s="6" t="s">
        <v>378</v>
      </c>
      <c r="F2331" s="7" t="s">
        <v>216</v>
      </c>
      <c r="G2331" s="7" t="s">
        <v>374</v>
      </c>
      <c r="H2331" s="4"/>
      <c r="I2331" s="9" t="s">
        <v>7295</v>
      </c>
    </row>
    <row r="2332" spans="1:9" ht="45">
      <c r="A2332" s="6" t="s">
        <v>7296</v>
      </c>
      <c r="B2332" s="7" t="s">
        <v>364</v>
      </c>
      <c r="C2332" s="6" t="s">
        <v>7290</v>
      </c>
      <c r="D2332" s="8" t="s">
        <v>7297</v>
      </c>
      <c r="E2332" s="6" t="s">
        <v>221</v>
      </c>
      <c r="F2332" s="7" t="s">
        <v>367</v>
      </c>
      <c r="G2332" s="7" t="s">
        <v>217</v>
      </c>
      <c r="H2332" s="4"/>
      <c r="I2332" s="9" t="s">
        <v>7298</v>
      </c>
    </row>
    <row r="2333" spans="1:9" ht="45">
      <c r="A2333" s="6" t="s">
        <v>7299</v>
      </c>
      <c r="B2333" s="7" t="s">
        <v>364</v>
      </c>
      <c r="C2333" s="6" t="s">
        <v>7290</v>
      </c>
      <c r="D2333" s="8" t="s">
        <v>7300</v>
      </c>
      <c r="E2333" s="6" t="s">
        <v>229</v>
      </c>
      <c r="F2333" s="7" t="s">
        <v>367</v>
      </c>
      <c r="G2333" s="7" t="s">
        <v>217</v>
      </c>
      <c r="H2333" s="4"/>
      <c r="I2333" s="9" t="s">
        <v>7301</v>
      </c>
    </row>
    <row r="2334" spans="1:9" ht="45">
      <c r="A2334" s="6" t="s">
        <v>7302</v>
      </c>
      <c r="B2334" s="7" t="s">
        <v>364</v>
      </c>
      <c r="C2334" s="6" t="s">
        <v>7290</v>
      </c>
      <c r="D2334" s="8" t="s">
        <v>7303</v>
      </c>
      <c r="E2334" s="6" t="s">
        <v>535</v>
      </c>
      <c r="F2334" s="7" t="s">
        <v>367</v>
      </c>
      <c r="G2334" s="7" t="s">
        <v>217</v>
      </c>
      <c r="H2334" s="4"/>
      <c r="I2334" s="9" t="s">
        <v>7304</v>
      </c>
    </row>
    <row r="2335" spans="1:9" ht="45">
      <c r="A2335" s="6" t="s">
        <v>7305</v>
      </c>
      <c r="B2335" s="7" t="s">
        <v>364</v>
      </c>
      <c r="C2335" s="6" t="s">
        <v>7290</v>
      </c>
      <c r="D2335" s="8" t="s">
        <v>7306</v>
      </c>
      <c r="E2335" s="6" t="s">
        <v>221</v>
      </c>
      <c r="F2335" s="7" t="s">
        <v>367</v>
      </c>
      <c r="G2335" s="7" t="s">
        <v>217</v>
      </c>
      <c r="H2335" s="4"/>
      <c r="I2335" s="9" t="s">
        <v>7307</v>
      </c>
    </row>
    <row r="2336" spans="1:9" ht="45">
      <c r="A2336" s="6" t="s">
        <v>7308</v>
      </c>
      <c r="B2336" s="7" t="s">
        <v>364</v>
      </c>
      <c r="C2336" s="6" t="s">
        <v>7290</v>
      </c>
      <c r="D2336" s="8" t="s">
        <v>7309</v>
      </c>
      <c r="E2336" s="6" t="s">
        <v>229</v>
      </c>
      <c r="F2336" s="7" t="s">
        <v>367</v>
      </c>
      <c r="G2336" s="7" t="s">
        <v>217</v>
      </c>
      <c r="H2336" s="4"/>
      <c r="I2336" s="9" t="s">
        <v>7310</v>
      </c>
    </row>
    <row r="2337" spans="1:9" ht="45">
      <c r="A2337" s="6" t="s">
        <v>7311</v>
      </c>
      <c r="B2337" s="7" t="s">
        <v>364</v>
      </c>
      <c r="C2337" s="6" t="s">
        <v>7290</v>
      </c>
      <c r="D2337" s="8" t="s">
        <v>7312</v>
      </c>
      <c r="E2337" s="6" t="s">
        <v>535</v>
      </c>
      <c r="F2337" s="7" t="s">
        <v>367</v>
      </c>
      <c r="G2337" s="7" t="s">
        <v>217</v>
      </c>
      <c r="H2337" s="4"/>
      <c r="I2337" s="9" t="s">
        <v>7313</v>
      </c>
    </row>
    <row r="2338" spans="1:9" ht="60">
      <c r="A2338" s="6" t="s">
        <v>7314</v>
      </c>
      <c r="B2338" s="7" t="s">
        <v>364</v>
      </c>
      <c r="C2338" s="6" t="s">
        <v>7290</v>
      </c>
      <c r="D2338" s="8" t="s">
        <v>7315</v>
      </c>
      <c r="E2338" s="6" t="s">
        <v>215</v>
      </c>
      <c r="F2338" s="7" t="s">
        <v>216</v>
      </c>
      <c r="G2338" s="7" t="s">
        <v>379</v>
      </c>
      <c r="H2338" s="4"/>
      <c r="I2338" s="9" t="s">
        <v>7316</v>
      </c>
    </row>
    <row r="2339" spans="1:9" ht="45">
      <c r="A2339" s="6" t="s">
        <v>7317</v>
      </c>
      <c r="B2339" s="7" t="s">
        <v>364</v>
      </c>
      <c r="C2339" s="6" t="s">
        <v>7290</v>
      </c>
      <c r="D2339" s="8" t="s">
        <v>7318</v>
      </c>
      <c r="E2339" s="6" t="s">
        <v>221</v>
      </c>
      <c r="F2339" s="7" t="s">
        <v>367</v>
      </c>
      <c r="G2339" s="7" t="s">
        <v>217</v>
      </c>
      <c r="H2339" s="4"/>
      <c r="I2339" s="9" t="s">
        <v>7319</v>
      </c>
    </row>
    <row r="2340" spans="1:9" ht="45">
      <c r="A2340" s="6" t="s">
        <v>7320</v>
      </c>
      <c r="B2340" s="7" t="s">
        <v>364</v>
      </c>
      <c r="C2340" s="6" t="s">
        <v>7290</v>
      </c>
      <c r="D2340" s="8" t="s">
        <v>7321</v>
      </c>
      <c r="E2340" s="6" t="s">
        <v>229</v>
      </c>
      <c r="F2340" s="7" t="s">
        <v>367</v>
      </c>
      <c r="G2340" s="7" t="s">
        <v>217</v>
      </c>
      <c r="H2340" s="4"/>
      <c r="I2340" s="9" t="s">
        <v>7322</v>
      </c>
    </row>
    <row r="2341" spans="1:9" ht="45">
      <c r="A2341" s="6" t="s">
        <v>7323</v>
      </c>
      <c r="B2341" s="7" t="s">
        <v>364</v>
      </c>
      <c r="C2341" s="6" t="s">
        <v>7290</v>
      </c>
      <c r="D2341" s="8" t="s">
        <v>7324</v>
      </c>
      <c r="E2341" s="6" t="s">
        <v>535</v>
      </c>
      <c r="F2341" s="7" t="s">
        <v>367</v>
      </c>
      <c r="G2341" s="7" t="s">
        <v>217</v>
      </c>
      <c r="H2341" s="4"/>
      <c r="I2341" s="9" t="s">
        <v>7325</v>
      </c>
    </row>
    <row r="2342" spans="1:9" ht="45">
      <c r="A2342" s="6" t="s">
        <v>7326</v>
      </c>
      <c r="B2342" s="7" t="s">
        <v>364</v>
      </c>
      <c r="C2342" s="6" t="s">
        <v>7290</v>
      </c>
      <c r="D2342" s="8" t="s">
        <v>7327</v>
      </c>
      <c r="E2342" s="6" t="s">
        <v>221</v>
      </c>
      <c r="F2342" s="7" t="s">
        <v>367</v>
      </c>
      <c r="G2342" s="7" t="s">
        <v>217</v>
      </c>
      <c r="H2342" s="4"/>
      <c r="I2342" s="9" t="s">
        <v>7328</v>
      </c>
    </row>
    <row r="2343" spans="1:9" ht="45">
      <c r="A2343" s="6" t="s">
        <v>7329</v>
      </c>
      <c r="B2343" s="7" t="s">
        <v>364</v>
      </c>
      <c r="C2343" s="6" t="s">
        <v>7290</v>
      </c>
      <c r="D2343" s="8" t="s">
        <v>7330</v>
      </c>
      <c r="E2343" s="6" t="s">
        <v>229</v>
      </c>
      <c r="F2343" s="7" t="s">
        <v>367</v>
      </c>
      <c r="G2343" s="7" t="s">
        <v>217</v>
      </c>
      <c r="H2343" s="4"/>
      <c r="I2343" s="9" t="s">
        <v>7331</v>
      </c>
    </row>
    <row r="2344" spans="1:9" ht="45">
      <c r="A2344" s="6" t="s">
        <v>7332</v>
      </c>
      <c r="B2344" s="7" t="s">
        <v>364</v>
      </c>
      <c r="C2344" s="6" t="s">
        <v>7290</v>
      </c>
      <c r="D2344" s="8" t="s">
        <v>7333</v>
      </c>
      <c r="E2344" s="6" t="s">
        <v>535</v>
      </c>
      <c r="F2344" s="7" t="s">
        <v>367</v>
      </c>
      <c r="G2344" s="7" t="s">
        <v>217</v>
      </c>
      <c r="H2344" s="4"/>
      <c r="I2344" s="9" t="s">
        <v>7334</v>
      </c>
    </row>
    <row r="2345" spans="1:9" ht="45">
      <c r="A2345" s="6" t="s">
        <v>7335</v>
      </c>
      <c r="B2345" s="7" t="s">
        <v>364</v>
      </c>
      <c r="C2345" s="6" t="s">
        <v>7290</v>
      </c>
      <c r="D2345" s="8" t="s">
        <v>7336</v>
      </c>
      <c r="E2345" s="6" t="s">
        <v>221</v>
      </c>
      <c r="F2345" s="7" t="s">
        <v>498</v>
      </c>
      <c r="G2345" s="7" t="s">
        <v>379</v>
      </c>
      <c r="H2345" s="4"/>
      <c r="I2345" s="9" t="s">
        <v>7337</v>
      </c>
    </row>
    <row r="2346" spans="1:9" ht="60">
      <c r="A2346" s="6" t="s">
        <v>7338</v>
      </c>
      <c r="B2346" s="7" t="s">
        <v>364</v>
      </c>
      <c r="C2346" s="6" t="s">
        <v>7290</v>
      </c>
      <c r="D2346" s="8" t="s">
        <v>7339</v>
      </c>
      <c r="E2346" s="6" t="s">
        <v>1022</v>
      </c>
      <c r="F2346" s="7" t="s">
        <v>498</v>
      </c>
      <c r="G2346" s="7" t="s">
        <v>379</v>
      </c>
      <c r="H2346" s="4"/>
      <c r="I2346" s="9" t="s">
        <v>7340</v>
      </c>
    </row>
    <row r="2347" spans="1:9" ht="45">
      <c r="A2347" s="6" t="s">
        <v>7341</v>
      </c>
      <c r="B2347" s="7" t="s">
        <v>364</v>
      </c>
      <c r="C2347" s="6" t="s">
        <v>7290</v>
      </c>
      <c r="D2347" s="8" t="s">
        <v>7342</v>
      </c>
      <c r="E2347" s="6" t="s">
        <v>378</v>
      </c>
      <c r="F2347" s="7" t="s">
        <v>498</v>
      </c>
      <c r="G2347" s="7" t="s">
        <v>374</v>
      </c>
      <c r="H2347" s="4"/>
      <c r="I2347" s="9" t="s">
        <v>7343</v>
      </c>
    </row>
    <row r="2348" spans="1:9" ht="45">
      <c r="A2348" s="6" t="s">
        <v>7344</v>
      </c>
      <c r="B2348" s="7" t="s">
        <v>364</v>
      </c>
      <c r="C2348" s="6" t="s">
        <v>7290</v>
      </c>
      <c r="D2348" s="8" t="s">
        <v>7345</v>
      </c>
      <c r="E2348" s="6" t="s">
        <v>373</v>
      </c>
      <c r="F2348" s="7" t="s">
        <v>498</v>
      </c>
      <c r="G2348" s="7" t="s">
        <v>374</v>
      </c>
      <c r="H2348" s="4"/>
      <c r="I2348" s="9" t="s">
        <v>7346</v>
      </c>
    </row>
    <row r="2349" spans="1:9" ht="45">
      <c r="A2349" s="6" t="s">
        <v>7347</v>
      </c>
      <c r="B2349" s="7" t="s">
        <v>364</v>
      </c>
      <c r="C2349" s="6" t="s">
        <v>7290</v>
      </c>
      <c r="D2349" s="8" t="s">
        <v>7348</v>
      </c>
      <c r="E2349" s="6" t="s">
        <v>1022</v>
      </c>
      <c r="F2349" s="7" t="s">
        <v>498</v>
      </c>
      <c r="G2349" s="7" t="s">
        <v>217</v>
      </c>
      <c r="H2349" s="4"/>
      <c r="I2349" s="9" t="s">
        <v>7349</v>
      </c>
    </row>
    <row r="2350" spans="1:9" ht="45">
      <c r="A2350" s="6" t="s">
        <v>7350</v>
      </c>
      <c r="B2350" s="7" t="s">
        <v>364</v>
      </c>
      <c r="C2350" s="6" t="s">
        <v>7290</v>
      </c>
      <c r="D2350" s="8" t="s">
        <v>7351</v>
      </c>
      <c r="E2350" s="6" t="s">
        <v>215</v>
      </c>
      <c r="F2350" s="7" t="s">
        <v>498</v>
      </c>
      <c r="G2350" s="7" t="s">
        <v>217</v>
      </c>
      <c r="H2350" s="4"/>
      <c r="I2350" s="9" t="s">
        <v>7352</v>
      </c>
    </row>
    <row r="2351" spans="1:9" ht="45">
      <c r="A2351" s="6" t="s">
        <v>7353</v>
      </c>
      <c r="B2351" s="7" t="s">
        <v>364</v>
      </c>
      <c r="C2351" s="6" t="s">
        <v>7290</v>
      </c>
      <c r="D2351" s="8" t="s">
        <v>7354</v>
      </c>
      <c r="E2351" s="6" t="s">
        <v>2085</v>
      </c>
      <c r="F2351" s="7" t="s">
        <v>498</v>
      </c>
      <c r="G2351" s="7" t="s">
        <v>217</v>
      </c>
      <c r="H2351" s="4"/>
      <c r="I2351" s="9" t="s">
        <v>7355</v>
      </c>
    </row>
    <row r="2352" spans="1:9" ht="45">
      <c r="A2352" s="6" t="s">
        <v>7356</v>
      </c>
      <c r="B2352" s="7" t="s">
        <v>364</v>
      </c>
      <c r="C2352" s="6" t="s">
        <v>7290</v>
      </c>
      <c r="D2352" s="8" t="s">
        <v>7357</v>
      </c>
      <c r="E2352" s="6" t="s">
        <v>373</v>
      </c>
      <c r="F2352" s="7" t="s">
        <v>498</v>
      </c>
      <c r="G2352" s="7" t="s">
        <v>217</v>
      </c>
      <c r="H2352" s="4"/>
      <c r="I2352" s="9" t="s">
        <v>7358</v>
      </c>
    </row>
    <row r="2353" spans="1:9" ht="45">
      <c r="A2353" s="6" t="s">
        <v>7359</v>
      </c>
      <c r="B2353" s="7" t="s">
        <v>364</v>
      </c>
      <c r="C2353" s="6" t="s">
        <v>7290</v>
      </c>
      <c r="D2353" s="8" t="s">
        <v>7360</v>
      </c>
      <c r="E2353" s="6" t="s">
        <v>1022</v>
      </c>
      <c r="F2353" s="7" t="s">
        <v>498</v>
      </c>
      <c r="G2353" s="7" t="s">
        <v>217</v>
      </c>
      <c r="H2353" s="4"/>
      <c r="I2353" s="9" t="s">
        <v>7361</v>
      </c>
    </row>
    <row r="2354" spans="1:9" ht="45">
      <c r="A2354" s="6" t="s">
        <v>7362</v>
      </c>
      <c r="B2354" s="7" t="s">
        <v>364</v>
      </c>
      <c r="C2354" s="6" t="s">
        <v>7290</v>
      </c>
      <c r="D2354" s="8" t="s">
        <v>7363</v>
      </c>
      <c r="E2354" s="6" t="s">
        <v>373</v>
      </c>
      <c r="F2354" s="7" t="s">
        <v>498</v>
      </c>
      <c r="G2354" s="7" t="s">
        <v>217</v>
      </c>
      <c r="H2354" s="4"/>
      <c r="I2354" s="9" t="s">
        <v>7364</v>
      </c>
    </row>
    <row r="2355" spans="1:9" ht="60">
      <c r="A2355" s="6" t="s">
        <v>7365</v>
      </c>
      <c r="B2355" s="7" t="s">
        <v>364</v>
      </c>
      <c r="C2355" s="6" t="s">
        <v>7290</v>
      </c>
      <c r="D2355" s="8" t="s">
        <v>7366</v>
      </c>
      <c r="E2355" s="6" t="s">
        <v>1022</v>
      </c>
      <c r="F2355" s="7" t="s">
        <v>498</v>
      </c>
      <c r="G2355" s="7" t="s">
        <v>217</v>
      </c>
      <c r="H2355" s="4"/>
      <c r="I2355" s="9" t="s">
        <v>7367</v>
      </c>
    </row>
    <row r="2356" spans="1:9" ht="60">
      <c r="A2356" s="6" t="s">
        <v>7368</v>
      </c>
      <c r="B2356" s="7" t="s">
        <v>364</v>
      </c>
      <c r="C2356" s="6" t="s">
        <v>7290</v>
      </c>
      <c r="D2356" s="8" t="s">
        <v>7369</v>
      </c>
      <c r="E2356" s="6" t="s">
        <v>373</v>
      </c>
      <c r="F2356" s="7" t="s">
        <v>498</v>
      </c>
      <c r="G2356" s="7" t="s">
        <v>217</v>
      </c>
      <c r="H2356" s="4"/>
      <c r="I2356" s="9" t="s">
        <v>7370</v>
      </c>
    </row>
    <row r="2357" spans="1:9" ht="45">
      <c r="A2357" s="6" t="s">
        <v>7371</v>
      </c>
      <c r="B2357" s="7" t="s">
        <v>364</v>
      </c>
      <c r="C2357" s="6" t="s">
        <v>7290</v>
      </c>
      <c r="D2357" s="8" t="s">
        <v>7372</v>
      </c>
      <c r="E2357" s="6" t="s">
        <v>215</v>
      </c>
      <c r="F2357" s="7" t="s">
        <v>498</v>
      </c>
      <c r="G2357" s="7" t="s">
        <v>379</v>
      </c>
      <c r="H2357" s="4"/>
      <c r="I2357" s="9" t="s">
        <v>7373</v>
      </c>
    </row>
    <row r="2358" spans="1:9" ht="60">
      <c r="A2358" s="6" t="s">
        <v>7374</v>
      </c>
      <c r="B2358" s="7" t="s">
        <v>364</v>
      </c>
      <c r="C2358" s="6" t="s">
        <v>7290</v>
      </c>
      <c r="D2358" s="8" t="s">
        <v>7375</v>
      </c>
      <c r="E2358" s="6" t="s">
        <v>1022</v>
      </c>
      <c r="F2358" s="7" t="s">
        <v>498</v>
      </c>
      <c r="G2358" s="7" t="s">
        <v>217</v>
      </c>
      <c r="H2358" s="4"/>
      <c r="I2358" s="9" t="s">
        <v>7376</v>
      </c>
    </row>
    <row r="2359" spans="1:9" ht="60">
      <c r="A2359" s="6" t="s">
        <v>7377</v>
      </c>
      <c r="B2359" s="7" t="s">
        <v>364</v>
      </c>
      <c r="C2359" s="6" t="s">
        <v>7290</v>
      </c>
      <c r="D2359" s="8" t="s">
        <v>7378</v>
      </c>
      <c r="E2359" s="6" t="s">
        <v>2085</v>
      </c>
      <c r="F2359" s="7" t="s">
        <v>498</v>
      </c>
      <c r="G2359" s="7" t="s">
        <v>217</v>
      </c>
      <c r="H2359" s="4"/>
      <c r="I2359" s="9" t="s">
        <v>7379</v>
      </c>
    </row>
    <row r="2360" spans="1:9" ht="60">
      <c r="A2360" s="6" t="s">
        <v>7380</v>
      </c>
      <c r="B2360" s="7" t="s">
        <v>364</v>
      </c>
      <c r="C2360" s="6" t="s">
        <v>7290</v>
      </c>
      <c r="D2360" s="8" t="s">
        <v>7381</v>
      </c>
      <c r="E2360" s="6" t="s">
        <v>373</v>
      </c>
      <c r="F2360" s="7" t="s">
        <v>498</v>
      </c>
      <c r="G2360" s="7" t="s">
        <v>217</v>
      </c>
      <c r="H2360" s="4"/>
      <c r="I2360" s="9" t="s">
        <v>7382</v>
      </c>
    </row>
    <row r="2361" spans="1:9" ht="60">
      <c r="A2361" s="6" t="s">
        <v>7383</v>
      </c>
      <c r="B2361" s="7" t="s">
        <v>364</v>
      </c>
      <c r="C2361" s="6" t="s">
        <v>7290</v>
      </c>
      <c r="D2361" s="8" t="s">
        <v>7384</v>
      </c>
      <c r="E2361" s="6" t="s">
        <v>229</v>
      </c>
      <c r="F2361" s="7" t="s">
        <v>216</v>
      </c>
      <c r="G2361" s="7" t="s">
        <v>217</v>
      </c>
      <c r="H2361" s="4"/>
      <c r="I2361" s="9" t="s">
        <v>7385</v>
      </c>
    </row>
    <row r="2362" spans="1:9" ht="60">
      <c r="A2362" s="6" t="s">
        <v>7386</v>
      </c>
      <c r="B2362" s="7" t="s">
        <v>364</v>
      </c>
      <c r="C2362" s="6" t="s">
        <v>7290</v>
      </c>
      <c r="D2362" s="8" t="s">
        <v>7387</v>
      </c>
      <c r="E2362" s="6" t="s">
        <v>535</v>
      </c>
      <c r="F2362" s="7" t="s">
        <v>216</v>
      </c>
      <c r="G2362" s="7" t="s">
        <v>217</v>
      </c>
      <c r="H2362" s="4"/>
      <c r="I2362" s="9" t="s">
        <v>7388</v>
      </c>
    </row>
    <row r="2363" spans="1:9" ht="60">
      <c r="A2363" s="6" t="s">
        <v>7389</v>
      </c>
      <c r="B2363" s="7" t="s">
        <v>364</v>
      </c>
      <c r="C2363" s="6" t="s">
        <v>7290</v>
      </c>
      <c r="D2363" s="8" t="s">
        <v>7390</v>
      </c>
      <c r="E2363" s="6" t="s">
        <v>995</v>
      </c>
      <c r="F2363" s="7" t="s">
        <v>216</v>
      </c>
      <c r="G2363" s="7" t="s">
        <v>217</v>
      </c>
      <c r="H2363" s="4"/>
      <c r="I2363" s="9" t="s">
        <v>7391</v>
      </c>
    </row>
    <row r="2364" spans="1:9" ht="60">
      <c r="A2364" s="6" t="s">
        <v>7392</v>
      </c>
      <c r="B2364" s="7" t="s">
        <v>364</v>
      </c>
      <c r="C2364" s="6" t="s">
        <v>7290</v>
      </c>
      <c r="D2364" s="8" t="s">
        <v>7393</v>
      </c>
      <c r="E2364" s="6" t="s">
        <v>215</v>
      </c>
      <c r="F2364" s="7" t="s">
        <v>216</v>
      </c>
      <c r="G2364" s="7" t="s">
        <v>374</v>
      </c>
      <c r="H2364" s="4"/>
      <c r="I2364" s="9" t="s">
        <v>7394</v>
      </c>
    </row>
    <row r="2365" spans="1:9" ht="45">
      <c r="A2365" s="6" t="s">
        <v>7395</v>
      </c>
      <c r="B2365" s="7" t="s">
        <v>364</v>
      </c>
      <c r="C2365" s="6" t="s">
        <v>7290</v>
      </c>
      <c r="D2365" s="8" t="s">
        <v>7396</v>
      </c>
      <c r="E2365" s="6" t="s">
        <v>229</v>
      </c>
      <c r="F2365" s="7" t="s">
        <v>367</v>
      </c>
      <c r="G2365" s="7" t="s">
        <v>217</v>
      </c>
      <c r="H2365" s="4"/>
      <c r="I2365" s="9" t="s">
        <v>7397</v>
      </c>
    </row>
    <row r="2366" spans="1:9" ht="45">
      <c r="A2366" s="6" t="s">
        <v>7398</v>
      </c>
      <c r="B2366" s="7" t="s">
        <v>364</v>
      </c>
      <c r="C2366" s="6" t="s">
        <v>7290</v>
      </c>
      <c r="D2366" s="8" t="s">
        <v>7399</v>
      </c>
      <c r="E2366" s="6" t="s">
        <v>535</v>
      </c>
      <c r="F2366" s="7" t="s">
        <v>367</v>
      </c>
      <c r="G2366" s="7" t="s">
        <v>217</v>
      </c>
      <c r="H2366" s="4"/>
      <c r="I2366" s="9" t="s">
        <v>7400</v>
      </c>
    </row>
    <row r="2367" spans="1:9" ht="45">
      <c r="A2367" s="6" t="s">
        <v>7401</v>
      </c>
      <c r="B2367" s="7" t="s">
        <v>364</v>
      </c>
      <c r="C2367" s="6" t="s">
        <v>7290</v>
      </c>
      <c r="D2367" s="8" t="s">
        <v>7402</v>
      </c>
      <c r="E2367" s="6" t="s">
        <v>995</v>
      </c>
      <c r="F2367" s="7" t="s">
        <v>367</v>
      </c>
      <c r="G2367" s="7" t="s">
        <v>217</v>
      </c>
      <c r="H2367" s="4"/>
      <c r="I2367" s="9" t="s">
        <v>7403</v>
      </c>
    </row>
    <row r="2368" spans="1:9" ht="60">
      <c r="A2368" s="6" t="s">
        <v>7404</v>
      </c>
      <c r="B2368" s="7" t="s">
        <v>364</v>
      </c>
      <c r="C2368" s="6" t="s">
        <v>7290</v>
      </c>
      <c r="D2368" s="8" t="s">
        <v>7405</v>
      </c>
      <c r="E2368" s="6" t="s">
        <v>215</v>
      </c>
      <c r="F2368" s="7" t="s">
        <v>216</v>
      </c>
      <c r="G2368" s="7" t="s">
        <v>379</v>
      </c>
      <c r="H2368" s="4"/>
      <c r="I2368" s="9" t="s">
        <v>7406</v>
      </c>
    </row>
    <row r="2369" spans="1:9" ht="45">
      <c r="A2369" s="6" t="s">
        <v>7407</v>
      </c>
      <c r="B2369" s="7" t="s">
        <v>364</v>
      </c>
      <c r="C2369" s="6" t="s">
        <v>7290</v>
      </c>
      <c r="D2369" s="8" t="s">
        <v>7408</v>
      </c>
      <c r="E2369" s="6" t="s">
        <v>229</v>
      </c>
      <c r="F2369" s="7" t="s">
        <v>367</v>
      </c>
      <c r="G2369" s="7" t="s">
        <v>217</v>
      </c>
      <c r="H2369" s="4"/>
      <c r="I2369" s="9" t="s">
        <v>7409</v>
      </c>
    </row>
    <row r="2370" spans="1:9" ht="45">
      <c r="A2370" s="6" t="s">
        <v>7410</v>
      </c>
      <c r="B2370" s="7" t="s">
        <v>364</v>
      </c>
      <c r="C2370" s="6" t="s">
        <v>7290</v>
      </c>
      <c r="D2370" s="8" t="s">
        <v>7411</v>
      </c>
      <c r="E2370" s="6" t="s">
        <v>535</v>
      </c>
      <c r="F2370" s="7" t="s">
        <v>367</v>
      </c>
      <c r="G2370" s="7" t="s">
        <v>217</v>
      </c>
      <c r="H2370" s="4"/>
      <c r="I2370" s="9" t="s">
        <v>7412</v>
      </c>
    </row>
    <row r="2371" spans="1:9" ht="45">
      <c r="A2371" s="6" t="s">
        <v>7413</v>
      </c>
      <c r="B2371" s="7" t="s">
        <v>364</v>
      </c>
      <c r="C2371" s="6" t="s">
        <v>7290</v>
      </c>
      <c r="D2371" s="8" t="s">
        <v>7414</v>
      </c>
      <c r="E2371" s="6" t="s">
        <v>995</v>
      </c>
      <c r="F2371" s="7" t="s">
        <v>367</v>
      </c>
      <c r="G2371" s="7" t="s">
        <v>217</v>
      </c>
      <c r="H2371" s="4"/>
      <c r="I2371" s="9" t="s">
        <v>7415</v>
      </c>
    </row>
    <row r="2372" spans="1:9" ht="75">
      <c r="A2372" s="6" t="s">
        <v>7416</v>
      </c>
      <c r="B2372" s="7" t="s">
        <v>364</v>
      </c>
      <c r="C2372" s="6" t="s">
        <v>7417</v>
      </c>
      <c r="D2372" s="8" t="s">
        <v>7418</v>
      </c>
      <c r="E2372" s="6" t="s">
        <v>221</v>
      </c>
      <c r="F2372" s="7" t="s">
        <v>367</v>
      </c>
      <c r="G2372" s="7" t="s">
        <v>225</v>
      </c>
      <c r="H2372" s="4"/>
      <c r="I2372" s="9" t="s">
        <v>7419</v>
      </c>
    </row>
    <row r="2373" spans="1:9" ht="60">
      <c r="A2373" s="6" t="s">
        <v>7420</v>
      </c>
      <c r="B2373" s="7" t="s">
        <v>364</v>
      </c>
      <c r="C2373" s="6" t="s">
        <v>7417</v>
      </c>
      <c r="D2373" s="8" t="s">
        <v>7421</v>
      </c>
      <c r="E2373" s="6" t="s">
        <v>995</v>
      </c>
      <c r="F2373" s="7" t="s">
        <v>367</v>
      </c>
      <c r="G2373" s="7" t="s">
        <v>217</v>
      </c>
      <c r="H2373" s="4"/>
      <c r="I2373" s="9" t="s">
        <v>7422</v>
      </c>
    </row>
    <row r="2374" spans="1:9" ht="75">
      <c r="A2374" s="6" t="s">
        <v>7423</v>
      </c>
      <c r="B2374" s="7" t="s">
        <v>364</v>
      </c>
      <c r="C2374" s="6" t="s">
        <v>7417</v>
      </c>
      <c r="D2374" s="8" t="s">
        <v>7424</v>
      </c>
      <c r="E2374" s="6" t="s">
        <v>995</v>
      </c>
      <c r="F2374" s="7" t="s">
        <v>367</v>
      </c>
      <c r="G2374" s="7" t="s">
        <v>225</v>
      </c>
      <c r="H2374" s="4"/>
      <c r="I2374" s="9" t="s">
        <v>7425</v>
      </c>
    </row>
    <row r="2375" spans="1:9" ht="60">
      <c r="A2375" s="6" t="s">
        <v>7426</v>
      </c>
      <c r="B2375" s="7" t="s">
        <v>364</v>
      </c>
      <c r="C2375" s="6" t="s">
        <v>7417</v>
      </c>
      <c r="D2375" s="8" t="s">
        <v>7427</v>
      </c>
      <c r="E2375" s="6" t="s">
        <v>995</v>
      </c>
      <c r="F2375" s="7" t="s">
        <v>367</v>
      </c>
      <c r="G2375" s="7" t="s">
        <v>217</v>
      </c>
      <c r="H2375" s="4"/>
      <c r="I2375" s="9" t="s">
        <v>7428</v>
      </c>
    </row>
    <row r="2376" spans="1:9" ht="60">
      <c r="A2376" s="6" t="s">
        <v>7429</v>
      </c>
      <c r="B2376" s="7" t="s">
        <v>364</v>
      </c>
      <c r="C2376" s="6" t="s">
        <v>7417</v>
      </c>
      <c r="D2376" s="8" t="s">
        <v>7430</v>
      </c>
      <c r="E2376" s="6" t="s">
        <v>221</v>
      </c>
      <c r="F2376" s="7" t="s">
        <v>498</v>
      </c>
      <c r="G2376" s="7" t="s">
        <v>217</v>
      </c>
      <c r="H2376" s="4"/>
      <c r="I2376" s="9" t="s">
        <v>7431</v>
      </c>
    </row>
    <row r="2377" spans="1:9" ht="75">
      <c r="A2377" s="6" t="s">
        <v>7432</v>
      </c>
      <c r="B2377" s="7" t="s">
        <v>1813</v>
      </c>
      <c r="C2377" s="6" t="s">
        <v>7433</v>
      </c>
      <c r="D2377" s="8" t="s">
        <v>7434</v>
      </c>
      <c r="E2377" s="6"/>
      <c r="F2377" s="7" t="s">
        <v>367</v>
      </c>
      <c r="G2377" s="7" t="s">
        <v>368</v>
      </c>
      <c r="H2377" s="4"/>
      <c r="I2377" s="9" t="s">
        <v>7435</v>
      </c>
    </row>
    <row r="2378" spans="1:9" ht="45">
      <c r="A2378" s="6" t="s">
        <v>7436</v>
      </c>
      <c r="B2378" s="7" t="s">
        <v>1813</v>
      </c>
      <c r="C2378" s="6" t="s">
        <v>7433</v>
      </c>
      <c r="D2378" s="8" t="s">
        <v>7437</v>
      </c>
      <c r="E2378" s="6" t="s">
        <v>221</v>
      </c>
      <c r="F2378" s="7" t="s">
        <v>367</v>
      </c>
      <c r="G2378" s="7" t="s">
        <v>217</v>
      </c>
      <c r="H2378" s="4"/>
      <c r="I2378" s="9" t="s">
        <v>7438</v>
      </c>
    </row>
    <row r="2379" spans="1:9" ht="75">
      <c r="A2379" s="6" t="s">
        <v>7439</v>
      </c>
      <c r="B2379" s="7" t="s">
        <v>1813</v>
      </c>
      <c r="C2379" s="6" t="s">
        <v>7433</v>
      </c>
      <c r="D2379" s="8" t="s">
        <v>7440</v>
      </c>
      <c r="E2379" s="6"/>
      <c r="F2379" s="7" t="s">
        <v>367</v>
      </c>
      <c r="G2379" s="7" t="s">
        <v>368</v>
      </c>
      <c r="H2379" s="4"/>
      <c r="I2379" s="9" t="s">
        <v>7441</v>
      </c>
    </row>
    <row r="2380" spans="1:9" ht="30">
      <c r="A2380" s="6" t="s">
        <v>7442</v>
      </c>
      <c r="B2380" s="7" t="s">
        <v>1813</v>
      </c>
      <c r="C2380" s="6" t="s">
        <v>7433</v>
      </c>
      <c r="D2380" s="8" t="s">
        <v>7443</v>
      </c>
      <c r="E2380" s="6" t="s">
        <v>221</v>
      </c>
      <c r="F2380" s="7" t="s">
        <v>367</v>
      </c>
      <c r="G2380" s="7" t="s">
        <v>217</v>
      </c>
      <c r="H2380" s="4"/>
      <c r="I2380" s="9" t="s">
        <v>7444</v>
      </c>
    </row>
    <row r="2381" spans="1:9" ht="45">
      <c r="A2381" s="6" t="s">
        <v>7445</v>
      </c>
      <c r="B2381" s="7" t="s">
        <v>364</v>
      </c>
      <c r="C2381" s="6" t="s">
        <v>7446</v>
      </c>
      <c r="D2381" s="8" t="s">
        <v>7447</v>
      </c>
      <c r="E2381" s="6" t="s">
        <v>1022</v>
      </c>
      <c r="F2381" s="7" t="s">
        <v>498</v>
      </c>
      <c r="G2381" s="7" t="s">
        <v>217</v>
      </c>
      <c r="H2381" s="4"/>
      <c r="I2381" s="9" t="s">
        <v>7448</v>
      </c>
    </row>
    <row r="2382" spans="1:9" ht="30">
      <c r="A2382" s="6" t="s">
        <v>7449</v>
      </c>
      <c r="B2382" s="7" t="s">
        <v>364</v>
      </c>
      <c r="C2382" s="6" t="s">
        <v>7450</v>
      </c>
      <c r="D2382" s="8" t="s">
        <v>7451</v>
      </c>
      <c r="E2382" s="6" t="s">
        <v>221</v>
      </c>
      <c r="F2382" s="7" t="s">
        <v>367</v>
      </c>
      <c r="G2382" s="7" t="s">
        <v>217</v>
      </c>
      <c r="H2382" s="4"/>
      <c r="I2382" s="9" t="s">
        <v>7452</v>
      </c>
    </row>
    <row r="2383" spans="1:9" ht="30">
      <c r="A2383" s="6" t="s">
        <v>7453</v>
      </c>
      <c r="B2383" s="7" t="s">
        <v>364</v>
      </c>
      <c r="C2383" s="6" t="s">
        <v>7450</v>
      </c>
      <c r="D2383" s="8" t="s">
        <v>7454</v>
      </c>
      <c r="E2383" s="6" t="s">
        <v>2085</v>
      </c>
      <c r="F2383" s="7" t="s">
        <v>367</v>
      </c>
      <c r="G2383" s="7" t="s">
        <v>217</v>
      </c>
      <c r="H2383" s="4"/>
      <c r="I2383" s="9" t="s">
        <v>7455</v>
      </c>
    </row>
    <row r="2384" spans="1:9" ht="30">
      <c r="A2384" s="6" t="s">
        <v>7456</v>
      </c>
      <c r="B2384" s="7" t="s">
        <v>364</v>
      </c>
      <c r="C2384" s="6" t="s">
        <v>7450</v>
      </c>
      <c r="D2384" s="8" t="s">
        <v>7457</v>
      </c>
      <c r="E2384" s="6" t="s">
        <v>756</v>
      </c>
      <c r="F2384" s="7" t="s">
        <v>367</v>
      </c>
      <c r="G2384" s="7" t="s">
        <v>217</v>
      </c>
      <c r="H2384" s="4"/>
      <c r="I2384" s="9" t="s">
        <v>7458</v>
      </c>
    </row>
    <row r="2385" spans="1:9" ht="45">
      <c r="A2385" s="6" t="s">
        <v>7459</v>
      </c>
      <c r="B2385" s="7" t="s">
        <v>364</v>
      </c>
      <c r="C2385" s="6" t="s">
        <v>7450</v>
      </c>
      <c r="D2385" s="8" t="s">
        <v>7460</v>
      </c>
      <c r="E2385" s="6" t="s">
        <v>221</v>
      </c>
      <c r="F2385" s="7" t="s">
        <v>367</v>
      </c>
      <c r="G2385" s="7" t="s">
        <v>217</v>
      </c>
      <c r="H2385" s="4"/>
      <c r="I2385" s="9" t="s">
        <v>7461</v>
      </c>
    </row>
    <row r="2386" spans="1:9" ht="45">
      <c r="A2386" s="6" t="s">
        <v>7462</v>
      </c>
      <c r="B2386" s="7" t="s">
        <v>364</v>
      </c>
      <c r="C2386" s="6" t="s">
        <v>7450</v>
      </c>
      <c r="D2386" s="8" t="s">
        <v>7463</v>
      </c>
      <c r="E2386" s="6" t="s">
        <v>756</v>
      </c>
      <c r="F2386" s="7" t="s">
        <v>367</v>
      </c>
      <c r="G2386" s="7" t="s">
        <v>217</v>
      </c>
      <c r="H2386" s="4"/>
      <c r="I2386" s="9" t="s">
        <v>7464</v>
      </c>
    </row>
    <row r="2387" spans="1:9" ht="30">
      <c r="A2387" s="6" t="s">
        <v>7465</v>
      </c>
      <c r="B2387" s="7" t="s">
        <v>364</v>
      </c>
      <c r="C2387" s="6" t="s">
        <v>7450</v>
      </c>
      <c r="D2387" s="8" t="s">
        <v>7466</v>
      </c>
      <c r="E2387" s="6" t="s">
        <v>221</v>
      </c>
      <c r="F2387" s="7" t="s">
        <v>367</v>
      </c>
      <c r="G2387" s="7" t="s">
        <v>217</v>
      </c>
      <c r="H2387" s="4"/>
      <c r="I2387" s="9" t="s">
        <v>7467</v>
      </c>
    </row>
    <row r="2388" spans="1:9" ht="30">
      <c r="A2388" s="6" t="s">
        <v>7468</v>
      </c>
      <c r="B2388" s="7" t="s">
        <v>364</v>
      </c>
      <c r="C2388" s="6" t="s">
        <v>7450</v>
      </c>
      <c r="D2388" s="8" t="s">
        <v>7469</v>
      </c>
      <c r="E2388" s="6" t="s">
        <v>2085</v>
      </c>
      <c r="F2388" s="7" t="s">
        <v>367</v>
      </c>
      <c r="G2388" s="7" t="s">
        <v>217</v>
      </c>
      <c r="H2388" s="4"/>
      <c r="I2388" s="9" t="s">
        <v>7470</v>
      </c>
    </row>
    <row r="2389" spans="1:9" ht="30">
      <c r="A2389" s="6" t="s">
        <v>7471</v>
      </c>
      <c r="B2389" s="7" t="s">
        <v>364</v>
      </c>
      <c r="C2389" s="6" t="s">
        <v>7450</v>
      </c>
      <c r="D2389" s="8" t="s">
        <v>7472</v>
      </c>
      <c r="E2389" s="6" t="s">
        <v>756</v>
      </c>
      <c r="F2389" s="7" t="s">
        <v>367</v>
      </c>
      <c r="G2389" s="7" t="s">
        <v>217</v>
      </c>
      <c r="H2389" s="4"/>
      <c r="I2389" s="9" t="s">
        <v>7473</v>
      </c>
    </row>
    <row r="2390" spans="1:9" ht="45">
      <c r="A2390" s="6" t="s">
        <v>7474</v>
      </c>
      <c r="B2390" s="7" t="s">
        <v>364</v>
      </c>
      <c r="C2390" s="6" t="s">
        <v>7450</v>
      </c>
      <c r="D2390" s="8" t="s">
        <v>7475</v>
      </c>
      <c r="E2390" s="6" t="s">
        <v>221</v>
      </c>
      <c r="F2390" s="7" t="s">
        <v>367</v>
      </c>
      <c r="G2390" s="7" t="s">
        <v>217</v>
      </c>
      <c r="H2390" s="4"/>
      <c r="I2390" s="9" t="s">
        <v>7476</v>
      </c>
    </row>
    <row r="2391" spans="1:9" ht="45">
      <c r="A2391" s="6" t="s">
        <v>7477</v>
      </c>
      <c r="B2391" s="7" t="s">
        <v>364</v>
      </c>
      <c r="C2391" s="6" t="s">
        <v>7450</v>
      </c>
      <c r="D2391" s="8" t="s">
        <v>7478</v>
      </c>
      <c r="E2391" s="6" t="s">
        <v>2085</v>
      </c>
      <c r="F2391" s="7" t="s">
        <v>367</v>
      </c>
      <c r="G2391" s="7" t="s">
        <v>217</v>
      </c>
      <c r="H2391" s="4"/>
      <c r="I2391" s="9" t="s">
        <v>7479</v>
      </c>
    </row>
    <row r="2392" spans="1:9" ht="45">
      <c r="A2392" s="6" t="s">
        <v>7480</v>
      </c>
      <c r="B2392" s="7" t="s">
        <v>364</v>
      </c>
      <c r="C2392" s="6" t="s">
        <v>7450</v>
      </c>
      <c r="D2392" s="8" t="s">
        <v>7481</v>
      </c>
      <c r="E2392" s="6" t="s">
        <v>756</v>
      </c>
      <c r="F2392" s="7" t="s">
        <v>367</v>
      </c>
      <c r="G2392" s="7" t="s">
        <v>217</v>
      </c>
      <c r="H2392" s="4"/>
      <c r="I2392" s="9" t="s">
        <v>7482</v>
      </c>
    </row>
    <row r="2393" spans="1:9" ht="45">
      <c r="A2393" s="6" t="s">
        <v>7483</v>
      </c>
      <c r="B2393" s="7" t="s">
        <v>364</v>
      </c>
      <c r="C2393" s="6" t="s">
        <v>7450</v>
      </c>
      <c r="D2393" s="8" t="s">
        <v>7484</v>
      </c>
      <c r="E2393" s="6" t="s">
        <v>378</v>
      </c>
      <c r="F2393" s="7" t="s">
        <v>367</v>
      </c>
      <c r="G2393" s="7" t="s">
        <v>374</v>
      </c>
      <c r="H2393" s="4"/>
      <c r="I2393" s="9" t="s">
        <v>7485</v>
      </c>
    </row>
    <row r="2394" spans="1:9" ht="45">
      <c r="A2394" s="6" t="s">
        <v>7486</v>
      </c>
      <c r="B2394" s="7" t="s">
        <v>364</v>
      </c>
      <c r="C2394" s="6" t="s">
        <v>7450</v>
      </c>
      <c r="D2394" s="8" t="s">
        <v>2588</v>
      </c>
      <c r="E2394" s="6" t="s">
        <v>221</v>
      </c>
      <c r="F2394" s="7" t="s">
        <v>367</v>
      </c>
      <c r="G2394" s="7" t="s">
        <v>217</v>
      </c>
      <c r="H2394" s="4"/>
      <c r="I2394" s="9" t="s">
        <v>7487</v>
      </c>
    </row>
    <row r="2395" spans="1:9" ht="45">
      <c r="A2395" s="6" t="s">
        <v>7488</v>
      </c>
      <c r="B2395" s="7" t="s">
        <v>364</v>
      </c>
      <c r="C2395" s="6" t="s">
        <v>7450</v>
      </c>
      <c r="D2395" s="8" t="s">
        <v>7489</v>
      </c>
      <c r="E2395" s="6" t="s">
        <v>2085</v>
      </c>
      <c r="F2395" s="7" t="s">
        <v>367</v>
      </c>
      <c r="G2395" s="7" t="s">
        <v>217</v>
      </c>
      <c r="H2395" s="4"/>
      <c r="I2395" s="9" t="s">
        <v>7490</v>
      </c>
    </row>
    <row r="2396" spans="1:9" ht="30">
      <c r="A2396" s="6" t="s">
        <v>7491</v>
      </c>
      <c r="B2396" s="7" t="s">
        <v>364</v>
      </c>
      <c r="C2396" s="6" t="s">
        <v>7450</v>
      </c>
      <c r="D2396" s="8" t="s">
        <v>7492</v>
      </c>
      <c r="E2396" s="6" t="s">
        <v>756</v>
      </c>
      <c r="F2396" s="7" t="s">
        <v>367</v>
      </c>
      <c r="G2396" s="7" t="s">
        <v>217</v>
      </c>
      <c r="H2396" s="4"/>
      <c r="I2396" s="9" t="s">
        <v>7493</v>
      </c>
    </row>
    <row r="2397" spans="1:9" ht="30">
      <c r="A2397" s="6" t="s">
        <v>7494</v>
      </c>
      <c r="B2397" s="7" t="s">
        <v>364</v>
      </c>
      <c r="C2397" s="6" t="s">
        <v>7450</v>
      </c>
      <c r="D2397" s="8" t="s">
        <v>7495</v>
      </c>
      <c r="E2397" s="6" t="s">
        <v>2085</v>
      </c>
      <c r="F2397" s="7" t="s">
        <v>216</v>
      </c>
      <c r="G2397" s="7" t="s">
        <v>217</v>
      </c>
      <c r="H2397" s="4"/>
      <c r="I2397" s="9" t="s">
        <v>7496</v>
      </c>
    </row>
    <row r="2398" spans="1:9" ht="30">
      <c r="A2398" s="6" t="s">
        <v>7497</v>
      </c>
      <c r="B2398" s="7" t="s">
        <v>364</v>
      </c>
      <c r="C2398" s="6" t="s">
        <v>7450</v>
      </c>
      <c r="D2398" s="8" t="s">
        <v>7498</v>
      </c>
      <c r="E2398" s="6" t="s">
        <v>756</v>
      </c>
      <c r="F2398" s="7" t="s">
        <v>216</v>
      </c>
      <c r="G2398" s="7" t="s">
        <v>217</v>
      </c>
      <c r="H2398" s="4"/>
      <c r="I2398" s="9" t="s">
        <v>7499</v>
      </c>
    </row>
    <row r="2399" spans="1:9" ht="30">
      <c r="A2399" s="6" t="s">
        <v>7500</v>
      </c>
      <c r="B2399" s="7" t="s">
        <v>364</v>
      </c>
      <c r="C2399" s="6" t="s">
        <v>7450</v>
      </c>
      <c r="D2399" s="8" t="s">
        <v>7501</v>
      </c>
      <c r="E2399" s="6" t="s">
        <v>985</v>
      </c>
      <c r="F2399" s="7" t="s">
        <v>216</v>
      </c>
      <c r="G2399" s="7" t="s">
        <v>217</v>
      </c>
      <c r="H2399" s="4"/>
      <c r="I2399" s="9" t="s">
        <v>7502</v>
      </c>
    </row>
    <row r="2400" spans="1:9" ht="45">
      <c r="A2400" s="6" t="s">
        <v>7503</v>
      </c>
      <c r="B2400" s="7" t="s">
        <v>364</v>
      </c>
      <c r="C2400" s="6" t="s">
        <v>7450</v>
      </c>
      <c r="D2400" s="8" t="s">
        <v>7504</v>
      </c>
      <c r="E2400" s="6" t="s">
        <v>221</v>
      </c>
      <c r="F2400" s="7" t="s">
        <v>498</v>
      </c>
      <c r="G2400" s="7" t="s">
        <v>217</v>
      </c>
      <c r="H2400" s="4"/>
      <c r="I2400" s="9" t="s">
        <v>7505</v>
      </c>
    </row>
    <row r="2401" spans="1:9" ht="30">
      <c r="A2401" s="6" t="s">
        <v>7506</v>
      </c>
      <c r="B2401" s="7" t="s">
        <v>364</v>
      </c>
      <c r="C2401" s="6" t="s">
        <v>7450</v>
      </c>
      <c r="D2401" s="8" t="s">
        <v>7507</v>
      </c>
      <c r="E2401" s="6" t="s">
        <v>229</v>
      </c>
      <c r="F2401" s="7" t="s">
        <v>498</v>
      </c>
      <c r="G2401" s="7" t="s">
        <v>217</v>
      </c>
      <c r="H2401" s="4"/>
      <c r="I2401" s="9" t="s">
        <v>7508</v>
      </c>
    </row>
    <row r="2402" spans="1:9" ht="45">
      <c r="A2402" s="6" t="s">
        <v>7509</v>
      </c>
      <c r="B2402" s="7" t="s">
        <v>364</v>
      </c>
      <c r="C2402" s="6" t="s">
        <v>7450</v>
      </c>
      <c r="D2402" s="8" t="s">
        <v>7510</v>
      </c>
      <c r="E2402" s="6" t="s">
        <v>535</v>
      </c>
      <c r="F2402" s="7" t="s">
        <v>498</v>
      </c>
      <c r="G2402" s="7" t="s">
        <v>217</v>
      </c>
      <c r="H2402" s="4"/>
      <c r="I2402" s="9" t="s">
        <v>7511</v>
      </c>
    </row>
    <row r="2403" spans="1:9" ht="30">
      <c r="A2403" s="6" t="s">
        <v>7512</v>
      </c>
      <c r="B2403" s="7" t="s">
        <v>364</v>
      </c>
      <c r="C2403" s="6" t="s">
        <v>7450</v>
      </c>
      <c r="D2403" s="8" t="s">
        <v>7513</v>
      </c>
      <c r="E2403" s="6" t="s">
        <v>576</v>
      </c>
      <c r="F2403" s="7" t="s">
        <v>498</v>
      </c>
      <c r="G2403" s="7" t="s">
        <v>217</v>
      </c>
      <c r="H2403" s="4"/>
      <c r="I2403" s="9" t="s">
        <v>7514</v>
      </c>
    </row>
    <row r="2404" spans="1:9" ht="30">
      <c r="A2404" s="6" t="s">
        <v>7515</v>
      </c>
      <c r="B2404" s="7" t="s">
        <v>364</v>
      </c>
      <c r="C2404" s="6" t="s">
        <v>7450</v>
      </c>
      <c r="D2404" s="8" t="s">
        <v>7516</v>
      </c>
      <c r="E2404" s="6" t="s">
        <v>221</v>
      </c>
      <c r="F2404" s="7" t="s">
        <v>498</v>
      </c>
      <c r="G2404" s="7" t="s">
        <v>217</v>
      </c>
      <c r="H2404" s="4"/>
      <c r="I2404" s="9" t="s">
        <v>7517</v>
      </c>
    </row>
    <row r="2405" spans="1:9" ht="30">
      <c r="A2405" s="6" t="s">
        <v>7518</v>
      </c>
      <c r="B2405" s="7" t="s">
        <v>364</v>
      </c>
      <c r="C2405" s="6" t="s">
        <v>7450</v>
      </c>
      <c r="D2405" s="8" t="s">
        <v>7519</v>
      </c>
      <c r="E2405" s="6" t="s">
        <v>229</v>
      </c>
      <c r="F2405" s="7" t="s">
        <v>498</v>
      </c>
      <c r="G2405" s="7" t="s">
        <v>217</v>
      </c>
      <c r="H2405" s="4"/>
      <c r="I2405" s="9" t="s">
        <v>7520</v>
      </c>
    </row>
    <row r="2406" spans="1:9" ht="30">
      <c r="A2406" s="6" t="s">
        <v>7521</v>
      </c>
      <c r="B2406" s="7" t="s">
        <v>364</v>
      </c>
      <c r="C2406" s="6" t="s">
        <v>7450</v>
      </c>
      <c r="D2406" s="8" t="s">
        <v>7522</v>
      </c>
      <c r="E2406" s="6" t="s">
        <v>1783</v>
      </c>
      <c r="F2406" s="7" t="s">
        <v>498</v>
      </c>
      <c r="G2406" s="7" t="s">
        <v>217</v>
      </c>
      <c r="H2406" s="4"/>
      <c r="I2406" s="9" t="s">
        <v>7523</v>
      </c>
    </row>
    <row r="2407" spans="1:9" ht="30">
      <c r="A2407" s="6" t="s">
        <v>7524</v>
      </c>
      <c r="B2407" s="7" t="s">
        <v>364</v>
      </c>
      <c r="C2407" s="6" t="s">
        <v>7450</v>
      </c>
      <c r="D2407" s="8" t="s">
        <v>7525</v>
      </c>
      <c r="E2407" s="6" t="s">
        <v>535</v>
      </c>
      <c r="F2407" s="7" t="s">
        <v>498</v>
      </c>
      <c r="G2407" s="7" t="s">
        <v>217</v>
      </c>
      <c r="H2407" s="4"/>
      <c r="I2407" s="9" t="s">
        <v>7526</v>
      </c>
    </row>
    <row r="2408" spans="1:9" ht="45">
      <c r="A2408" s="6" t="s">
        <v>7527</v>
      </c>
      <c r="B2408" s="7" t="s">
        <v>364</v>
      </c>
      <c r="C2408" s="6" t="s">
        <v>7450</v>
      </c>
      <c r="D2408" s="8" t="s">
        <v>7528</v>
      </c>
      <c r="E2408" s="6" t="s">
        <v>221</v>
      </c>
      <c r="F2408" s="7" t="s">
        <v>498</v>
      </c>
      <c r="G2408" s="7" t="s">
        <v>217</v>
      </c>
      <c r="H2408" s="4"/>
      <c r="I2408" s="9" t="s">
        <v>7529</v>
      </c>
    </row>
    <row r="2409" spans="1:9" ht="30">
      <c r="A2409" s="6" t="s">
        <v>7530</v>
      </c>
      <c r="B2409" s="7" t="s">
        <v>364</v>
      </c>
      <c r="C2409" s="6" t="s">
        <v>7450</v>
      </c>
      <c r="D2409" s="8" t="s">
        <v>7531</v>
      </c>
      <c r="E2409" s="6" t="s">
        <v>229</v>
      </c>
      <c r="F2409" s="7" t="s">
        <v>498</v>
      </c>
      <c r="G2409" s="7" t="s">
        <v>217</v>
      </c>
      <c r="H2409" s="4"/>
      <c r="I2409" s="9" t="s">
        <v>7532</v>
      </c>
    </row>
    <row r="2410" spans="1:9" ht="45">
      <c r="A2410" s="6" t="s">
        <v>7533</v>
      </c>
      <c r="B2410" s="7" t="s">
        <v>364</v>
      </c>
      <c r="C2410" s="6" t="s">
        <v>7450</v>
      </c>
      <c r="D2410" s="8" t="s">
        <v>7534</v>
      </c>
      <c r="E2410" s="6" t="s">
        <v>535</v>
      </c>
      <c r="F2410" s="7" t="s">
        <v>498</v>
      </c>
      <c r="G2410" s="7" t="s">
        <v>217</v>
      </c>
      <c r="H2410" s="4"/>
      <c r="I2410" s="9" t="s">
        <v>7535</v>
      </c>
    </row>
    <row r="2411" spans="1:9" ht="45">
      <c r="A2411" s="6" t="s">
        <v>7536</v>
      </c>
      <c r="B2411" s="7" t="s">
        <v>364</v>
      </c>
      <c r="C2411" s="6" t="s">
        <v>7450</v>
      </c>
      <c r="D2411" s="8" t="s">
        <v>7537</v>
      </c>
      <c r="E2411" s="6" t="s">
        <v>221</v>
      </c>
      <c r="F2411" s="7" t="s">
        <v>498</v>
      </c>
      <c r="G2411" s="7" t="s">
        <v>217</v>
      </c>
      <c r="H2411" s="4"/>
      <c r="I2411" s="9" t="s">
        <v>7538</v>
      </c>
    </row>
    <row r="2412" spans="1:9" ht="45">
      <c r="A2412" s="6" t="s">
        <v>7539</v>
      </c>
      <c r="B2412" s="7" t="s">
        <v>364</v>
      </c>
      <c r="C2412" s="6" t="s">
        <v>7450</v>
      </c>
      <c r="D2412" s="8" t="s">
        <v>7540</v>
      </c>
      <c r="E2412" s="6" t="s">
        <v>535</v>
      </c>
      <c r="F2412" s="7" t="s">
        <v>498</v>
      </c>
      <c r="G2412" s="7" t="s">
        <v>217</v>
      </c>
      <c r="H2412" s="4"/>
      <c r="I2412" s="9" t="s">
        <v>7541</v>
      </c>
    </row>
    <row r="2413" spans="1:9" ht="60">
      <c r="A2413" s="6" t="s">
        <v>7542</v>
      </c>
      <c r="B2413" s="7" t="s">
        <v>364</v>
      </c>
      <c r="C2413" s="6" t="s">
        <v>7450</v>
      </c>
      <c r="D2413" s="8" t="s">
        <v>7543</v>
      </c>
      <c r="E2413" s="6" t="s">
        <v>378</v>
      </c>
      <c r="F2413" s="7" t="s">
        <v>498</v>
      </c>
      <c r="G2413" s="7" t="s">
        <v>379</v>
      </c>
      <c r="H2413" s="4"/>
      <c r="I2413" s="9" t="s">
        <v>7544</v>
      </c>
    </row>
    <row r="2414" spans="1:9" ht="45">
      <c r="A2414" s="6" t="s">
        <v>7545</v>
      </c>
      <c r="B2414" s="7" t="s">
        <v>364</v>
      </c>
      <c r="C2414" s="6" t="s">
        <v>7450</v>
      </c>
      <c r="D2414" s="8" t="s">
        <v>7546</v>
      </c>
      <c r="E2414" s="6" t="s">
        <v>576</v>
      </c>
      <c r="F2414" s="7" t="s">
        <v>498</v>
      </c>
      <c r="G2414" s="7" t="s">
        <v>374</v>
      </c>
      <c r="H2414" s="4"/>
      <c r="I2414" s="9" t="s">
        <v>7547</v>
      </c>
    </row>
    <row r="2415" spans="1:9" ht="45">
      <c r="A2415" s="6" t="s">
        <v>7548</v>
      </c>
      <c r="B2415" s="7" t="s">
        <v>364</v>
      </c>
      <c r="C2415" s="6" t="s">
        <v>7450</v>
      </c>
      <c r="D2415" s="8" t="s">
        <v>7549</v>
      </c>
      <c r="E2415" s="6" t="s">
        <v>221</v>
      </c>
      <c r="F2415" s="7" t="s">
        <v>498</v>
      </c>
      <c r="G2415" s="7" t="s">
        <v>217</v>
      </c>
      <c r="H2415" s="4"/>
      <c r="I2415" s="9" t="s">
        <v>7550</v>
      </c>
    </row>
    <row r="2416" spans="1:9" ht="45">
      <c r="A2416" s="6" t="s">
        <v>7551</v>
      </c>
      <c r="B2416" s="7" t="s">
        <v>364</v>
      </c>
      <c r="C2416" s="6" t="s">
        <v>7450</v>
      </c>
      <c r="D2416" s="8" t="s">
        <v>7552</v>
      </c>
      <c r="E2416" s="6" t="s">
        <v>229</v>
      </c>
      <c r="F2416" s="7" t="s">
        <v>498</v>
      </c>
      <c r="G2416" s="7" t="s">
        <v>217</v>
      </c>
      <c r="H2416" s="4"/>
      <c r="I2416" s="9" t="s">
        <v>7553</v>
      </c>
    </row>
    <row r="2417" spans="1:9" ht="45">
      <c r="A2417" s="6" t="s">
        <v>7554</v>
      </c>
      <c r="B2417" s="7" t="s">
        <v>364</v>
      </c>
      <c r="C2417" s="6" t="s">
        <v>7450</v>
      </c>
      <c r="D2417" s="8" t="s">
        <v>7555</v>
      </c>
      <c r="E2417" s="6" t="s">
        <v>1783</v>
      </c>
      <c r="F2417" s="7" t="s">
        <v>498</v>
      </c>
      <c r="G2417" s="7" t="s">
        <v>217</v>
      </c>
      <c r="H2417" s="4"/>
      <c r="I2417" s="9" t="s">
        <v>7556</v>
      </c>
    </row>
    <row r="2418" spans="1:9" ht="45">
      <c r="A2418" s="6" t="s">
        <v>7557</v>
      </c>
      <c r="B2418" s="7" t="s">
        <v>364</v>
      </c>
      <c r="C2418" s="6" t="s">
        <v>7450</v>
      </c>
      <c r="D2418" s="8" t="s">
        <v>7558</v>
      </c>
      <c r="E2418" s="6" t="s">
        <v>535</v>
      </c>
      <c r="F2418" s="7" t="s">
        <v>498</v>
      </c>
      <c r="G2418" s="7" t="s">
        <v>217</v>
      </c>
      <c r="H2418" s="4"/>
      <c r="I2418" s="9" t="s">
        <v>7559</v>
      </c>
    </row>
    <row r="2419" spans="1:9" ht="60">
      <c r="A2419" s="6" t="s">
        <v>7560</v>
      </c>
      <c r="B2419" s="7" t="s">
        <v>364</v>
      </c>
      <c r="C2419" s="6" t="s">
        <v>7450</v>
      </c>
      <c r="D2419" s="8" t="s">
        <v>7561</v>
      </c>
      <c r="E2419" s="6" t="s">
        <v>221</v>
      </c>
      <c r="F2419" s="7" t="s">
        <v>498</v>
      </c>
      <c r="G2419" s="7" t="s">
        <v>217</v>
      </c>
      <c r="H2419" s="4"/>
      <c r="I2419" s="9" t="s">
        <v>7562</v>
      </c>
    </row>
    <row r="2420" spans="1:9" ht="60">
      <c r="A2420" s="6" t="s">
        <v>7563</v>
      </c>
      <c r="B2420" s="7" t="s">
        <v>364</v>
      </c>
      <c r="C2420" s="6" t="s">
        <v>7450</v>
      </c>
      <c r="D2420" s="8" t="s">
        <v>7564</v>
      </c>
      <c r="E2420" s="6" t="s">
        <v>535</v>
      </c>
      <c r="F2420" s="7" t="s">
        <v>498</v>
      </c>
      <c r="G2420" s="7" t="s">
        <v>217</v>
      </c>
      <c r="H2420" s="4"/>
      <c r="I2420" s="9" t="s">
        <v>7565</v>
      </c>
    </row>
    <row r="2421" spans="1:9" ht="45">
      <c r="A2421" s="6" t="s">
        <v>7566</v>
      </c>
      <c r="B2421" s="7" t="s">
        <v>364</v>
      </c>
      <c r="C2421" s="6" t="s">
        <v>7450</v>
      </c>
      <c r="D2421" s="8" t="s">
        <v>7567</v>
      </c>
      <c r="E2421" s="6" t="s">
        <v>378</v>
      </c>
      <c r="F2421" s="7" t="s">
        <v>498</v>
      </c>
      <c r="G2421" s="7" t="s">
        <v>379</v>
      </c>
      <c r="H2421" s="4"/>
      <c r="I2421" s="9" t="s">
        <v>7568</v>
      </c>
    </row>
    <row r="2422" spans="1:9" ht="45">
      <c r="A2422" s="6" t="s">
        <v>7569</v>
      </c>
      <c r="B2422" s="7" t="s">
        <v>364</v>
      </c>
      <c r="C2422" s="6" t="s">
        <v>7450</v>
      </c>
      <c r="D2422" s="8" t="s">
        <v>7570</v>
      </c>
      <c r="E2422" s="6" t="s">
        <v>1783</v>
      </c>
      <c r="F2422" s="7" t="s">
        <v>367</v>
      </c>
      <c r="G2422" s="7" t="s">
        <v>217</v>
      </c>
      <c r="H2422" s="4"/>
      <c r="I2422" s="9" t="s">
        <v>7571</v>
      </c>
    </row>
    <row r="2423" spans="1:9" ht="45">
      <c r="A2423" s="6" t="s">
        <v>7572</v>
      </c>
      <c r="B2423" s="7" t="s">
        <v>364</v>
      </c>
      <c r="C2423" s="6" t="s">
        <v>7450</v>
      </c>
      <c r="D2423" s="8" t="s">
        <v>7573</v>
      </c>
      <c r="E2423" s="6" t="s">
        <v>221</v>
      </c>
      <c r="F2423" s="7" t="s">
        <v>367</v>
      </c>
      <c r="G2423" s="7" t="s">
        <v>217</v>
      </c>
      <c r="H2423" s="4"/>
      <c r="I2423" s="9" t="s">
        <v>7574</v>
      </c>
    </row>
    <row r="2424" spans="1:9" ht="45">
      <c r="A2424" s="6" t="s">
        <v>7575</v>
      </c>
      <c r="B2424" s="7" t="s">
        <v>364</v>
      </c>
      <c r="C2424" s="6" t="s">
        <v>7450</v>
      </c>
      <c r="D2424" s="8" t="s">
        <v>7576</v>
      </c>
      <c r="E2424" s="6" t="s">
        <v>2085</v>
      </c>
      <c r="F2424" s="7" t="s">
        <v>367</v>
      </c>
      <c r="G2424" s="7" t="s">
        <v>217</v>
      </c>
      <c r="H2424" s="4"/>
      <c r="I2424" s="9" t="s">
        <v>7577</v>
      </c>
    </row>
    <row r="2425" spans="1:9" ht="30">
      <c r="A2425" s="6" t="s">
        <v>7578</v>
      </c>
      <c r="B2425" s="7" t="s">
        <v>364</v>
      </c>
      <c r="C2425" s="6" t="s">
        <v>7450</v>
      </c>
      <c r="D2425" s="8" t="s">
        <v>7579</v>
      </c>
      <c r="E2425" s="6" t="s">
        <v>756</v>
      </c>
      <c r="F2425" s="7" t="s">
        <v>367</v>
      </c>
      <c r="G2425" s="7" t="s">
        <v>217</v>
      </c>
      <c r="H2425" s="4"/>
      <c r="I2425" s="9" t="s">
        <v>7580</v>
      </c>
    </row>
    <row r="2426" spans="1:9" ht="45">
      <c r="A2426" s="6" t="s">
        <v>7581</v>
      </c>
      <c r="B2426" s="7" t="s">
        <v>212</v>
      </c>
      <c r="C2426" s="6" t="s">
        <v>7582</v>
      </c>
      <c r="D2426" s="8" t="s">
        <v>7583</v>
      </c>
      <c r="E2426" s="6" t="s">
        <v>221</v>
      </c>
      <c r="F2426" s="7" t="s">
        <v>216</v>
      </c>
      <c r="G2426" s="7" t="s">
        <v>217</v>
      </c>
      <c r="H2426" s="4"/>
      <c r="I2426" s="9" t="s">
        <v>7584</v>
      </c>
    </row>
    <row r="2427" spans="1:9" ht="45">
      <c r="A2427" s="6" t="s">
        <v>7585</v>
      </c>
      <c r="B2427" s="7" t="s">
        <v>212</v>
      </c>
      <c r="C2427" s="6" t="s">
        <v>7582</v>
      </c>
      <c r="D2427" s="8" t="s">
        <v>7586</v>
      </c>
      <c r="E2427" s="6" t="s">
        <v>229</v>
      </c>
      <c r="F2427" s="7" t="s">
        <v>216</v>
      </c>
      <c r="G2427" s="7" t="s">
        <v>217</v>
      </c>
      <c r="H2427" s="4"/>
      <c r="I2427" s="9" t="s">
        <v>7587</v>
      </c>
    </row>
    <row r="2428" spans="1:9" ht="45">
      <c r="A2428" s="6" t="s">
        <v>7588</v>
      </c>
      <c r="B2428" s="7" t="s">
        <v>212</v>
      </c>
      <c r="C2428" s="6" t="s">
        <v>7582</v>
      </c>
      <c r="D2428" s="8" t="s">
        <v>7589</v>
      </c>
      <c r="E2428" s="6" t="s">
        <v>221</v>
      </c>
      <c r="F2428" s="7" t="s">
        <v>216</v>
      </c>
      <c r="G2428" s="7" t="s">
        <v>217</v>
      </c>
      <c r="H2428" s="4"/>
      <c r="I2428" s="9" t="s">
        <v>7590</v>
      </c>
    </row>
    <row r="2429" spans="1:9" ht="45">
      <c r="A2429" s="6" t="s">
        <v>7591</v>
      </c>
      <c r="B2429" s="7" t="s">
        <v>212</v>
      </c>
      <c r="C2429" s="6" t="s">
        <v>7582</v>
      </c>
      <c r="D2429" s="8" t="s">
        <v>7592</v>
      </c>
      <c r="E2429" s="6" t="s">
        <v>229</v>
      </c>
      <c r="F2429" s="7" t="s">
        <v>216</v>
      </c>
      <c r="G2429" s="7" t="s">
        <v>217</v>
      </c>
      <c r="H2429" s="4"/>
      <c r="I2429" s="9" t="s">
        <v>7593</v>
      </c>
    </row>
    <row r="2430" spans="1:9" ht="45">
      <c r="A2430" s="6" t="s">
        <v>7594</v>
      </c>
      <c r="B2430" s="7" t="s">
        <v>212</v>
      </c>
      <c r="C2430" s="6" t="s">
        <v>7582</v>
      </c>
      <c r="D2430" s="8" t="s">
        <v>7595</v>
      </c>
      <c r="E2430" s="6" t="s">
        <v>7596</v>
      </c>
      <c r="F2430" s="7" t="s">
        <v>216</v>
      </c>
      <c r="G2430" s="7" t="s">
        <v>374</v>
      </c>
      <c r="H2430" s="4"/>
      <c r="I2430" s="9" t="s">
        <v>7597</v>
      </c>
    </row>
    <row r="2431" spans="1:9" ht="60">
      <c r="A2431" s="6" t="s">
        <v>7598</v>
      </c>
      <c r="B2431" s="7" t="s">
        <v>212</v>
      </c>
      <c r="C2431" s="6" t="s">
        <v>7582</v>
      </c>
      <c r="D2431" s="8" t="s">
        <v>7599</v>
      </c>
      <c r="E2431" s="6" t="s">
        <v>2556</v>
      </c>
      <c r="F2431" s="7" t="s">
        <v>216</v>
      </c>
      <c r="G2431" s="7" t="s">
        <v>379</v>
      </c>
      <c r="H2431" s="4"/>
      <c r="I2431" s="9" t="s">
        <v>7600</v>
      </c>
    </row>
    <row r="2432" spans="1:9" ht="45">
      <c r="A2432" s="6" t="s">
        <v>7601</v>
      </c>
      <c r="B2432" s="7" t="s">
        <v>212</v>
      </c>
      <c r="C2432" s="6" t="s">
        <v>7582</v>
      </c>
      <c r="D2432" s="8" t="s">
        <v>7602</v>
      </c>
      <c r="E2432" s="6" t="s">
        <v>221</v>
      </c>
      <c r="F2432" s="7" t="s">
        <v>216</v>
      </c>
      <c r="G2432" s="7" t="s">
        <v>217</v>
      </c>
      <c r="H2432" s="4"/>
      <c r="I2432" s="9" t="s">
        <v>7603</v>
      </c>
    </row>
    <row r="2433" spans="1:9" ht="45">
      <c r="A2433" s="6" t="s">
        <v>7604</v>
      </c>
      <c r="B2433" s="7" t="s">
        <v>212</v>
      </c>
      <c r="C2433" s="6" t="s">
        <v>7582</v>
      </c>
      <c r="D2433" s="8" t="s">
        <v>7605</v>
      </c>
      <c r="E2433" s="6" t="s">
        <v>229</v>
      </c>
      <c r="F2433" s="7" t="s">
        <v>216</v>
      </c>
      <c r="G2433" s="7" t="s">
        <v>217</v>
      </c>
      <c r="H2433" s="4"/>
      <c r="I2433" s="9" t="s">
        <v>7606</v>
      </c>
    </row>
    <row r="2434" spans="1:9" ht="60">
      <c r="A2434" s="6" t="s">
        <v>7607</v>
      </c>
      <c r="B2434" s="7" t="s">
        <v>212</v>
      </c>
      <c r="C2434" s="6" t="s">
        <v>7582</v>
      </c>
      <c r="D2434" s="8" t="s">
        <v>7608</v>
      </c>
      <c r="E2434" s="6" t="s">
        <v>221</v>
      </c>
      <c r="F2434" s="7" t="s">
        <v>216</v>
      </c>
      <c r="G2434" s="7" t="s">
        <v>217</v>
      </c>
      <c r="H2434" s="4"/>
      <c r="I2434" s="9" t="s">
        <v>7609</v>
      </c>
    </row>
    <row r="2435" spans="1:9" ht="60">
      <c r="A2435" s="6" t="s">
        <v>7610</v>
      </c>
      <c r="B2435" s="7" t="s">
        <v>212</v>
      </c>
      <c r="C2435" s="6" t="s">
        <v>7582</v>
      </c>
      <c r="D2435" s="8" t="s">
        <v>7611</v>
      </c>
      <c r="E2435" s="6" t="s">
        <v>229</v>
      </c>
      <c r="F2435" s="7" t="s">
        <v>216</v>
      </c>
      <c r="G2435" s="7" t="s">
        <v>217</v>
      </c>
      <c r="H2435" s="4"/>
      <c r="I2435" s="9" t="s">
        <v>7612</v>
      </c>
    </row>
    <row r="2436" spans="1:9" ht="60">
      <c r="A2436" s="6" t="s">
        <v>7613</v>
      </c>
      <c r="B2436" s="7" t="s">
        <v>212</v>
      </c>
      <c r="C2436" s="6" t="s">
        <v>7582</v>
      </c>
      <c r="D2436" s="8" t="s">
        <v>7614</v>
      </c>
      <c r="E2436" s="6" t="s">
        <v>2556</v>
      </c>
      <c r="F2436" s="7" t="s">
        <v>216</v>
      </c>
      <c r="G2436" s="7" t="s">
        <v>379</v>
      </c>
      <c r="H2436" s="4"/>
      <c r="I2436" s="9" t="s">
        <v>7615</v>
      </c>
    </row>
    <row r="2437" spans="1:9" ht="45">
      <c r="A2437" s="6" t="s">
        <v>7616</v>
      </c>
      <c r="B2437" s="7" t="s">
        <v>212</v>
      </c>
      <c r="C2437" s="6" t="s">
        <v>7582</v>
      </c>
      <c r="D2437" s="8" t="s">
        <v>7617</v>
      </c>
      <c r="E2437" s="6" t="s">
        <v>7596</v>
      </c>
      <c r="F2437" s="7" t="s">
        <v>216</v>
      </c>
      <c r="G2437" s="7" t="s">
        <v>374</v>
      </c>
      <c r="H2437" s="4"/>
      <c r="I2437" s="9" t="s">
        <v>7618</v>
      </c>
    </row>
    <row r="2438" spans="1:9" ht="45">
      <c r="A2438" s="6" t="s">
        <v>7619</v>
      </c>
      <c r="B2438" s="7" t="s">
        <v>212</v>
      </c>
      <c r="C2438" s="6" t="s">
        <v>7582</v>
      </c>
      <c r="D2438" s="8" t="s">
        <v>7620</v>
      </c>
      <c r="E2438" s="6" t="s">
        <v>221</v>
      </c>
      <c r="F2438" s="7" t="s">
        <v>216</v>
      </c>
      <c r="G2438" s="7" t="s">
        <v>217</v>
      </c>
      <c r="H2438" s="4"/>
      <c r="I2438" s="9" t="s">
        <v>7621</v>
      </c>
    </row>
    <row r="2439" spans="1:9" ht="45">
      <c r="A2439" s="6" t="s">
        <v>7622</v>
      </c>
      <c r="B2439" s="7" t="s">
        <v>212</v>
      </c>
      <c r="C2439" s="6" t="s">
        <v>7582</v>
      </c>
      <c r="D2439" s="8" t="s">
        <v>7623</v>
      </c>
      <c r="E2439" s="6" t="s">
        <v>229</v>
      </c>
      <c r="F2439" s="7" t="s">
        <v>216</v>
      </c>
      <c r="G2439" s="7" t="s">
        <v>217</v>
      </c>
      <c r="H2439" s="4"/>
      <c r="I2439" s="9" t="s">
        <v>7624</v>
      </c>
    </row>
    <row r="2440" spans="1:9" ht="60">
      <c r="A2440" s="6" t="s">
        <v>7625</v>
      </c>
      <c r="B2440" s="7" t="s">
        <v>212</v>
      </c>
      <c r="C2440" s="6" t="s">
        <v>7582</v>
      </c>
      <c r="D2440" s="8" t="s">
        <v>7626</v>
      </c>
      <c r="E2440" s="6" t="s">
        <v>221</v>
      </c>
      <c r="F2440" s="7" t="s">
        <v>216</v>
      </c>
      <c r="G2440" s="7" t="s">
        <v>217</v>
      </c>
      <c r="H2440" s="4"/>
      <c r="I2440" s="9" t="s">
        <v>7627</v>
      </c>
    </row>
    <row r="2441" spans="1:9" ht="60">
      <c r="A2441" s="6" t="s">
        <v>7628</v>
      </c>
      <c r="B2441" s="7" t="s">
        <v>212</v>
      </c>
      <c r="C2441" s="6" t="s">
        <v>7582</v>
      </c>
      <c r="D2441" s="8" t="s">
        <v>7629</v>
      </c>
      <c r="E2441" s="6" t="s">
        <v>535</v>
      </c>
      <c r="F2441" s="7" t="s">
        <v>216</v>
      </c>
      <c r="G2441" s="7" t="s">
        <v>217</v>
      </c>
      <c r="H2441" s="4"/>
      <c r="I2441" s="9" t="s">
        <v>7630</v>
      </c>
    </row>
    <row r="2442" spans="1:9" ht="60">
      <c r="A2442" s="6" t="s">
        <v>7631</v>
      </c>
      <c r="B2442" s="7" t="s">
        <v>212</v>
      </c>
      <c r="C2442" s="6" t="s">
        <v>7582</v>
      </c>
      <c r="D2442" s="8" t="s">
        <v>7632</v>
      </c>
      <c r="E2442" s="6" t="s">
        <v>221</v>
      </c>
      <c r="F2442" s="7" t="s">
        <v>498</v>
      </c>
      <c r="G2442" s="7" t="s">
        <v>217</v>
      </c>
      <c r="H2442" s="4"/>
      <c r="I2442" s="9" t="s">
        <v>7633</v>
      </c>
    </row>
    <row r="2443" spans="1:9" ht="60">
      <c r="A2443" s="6" t="s">
        <v>7634</v>
      </c>
      <c r="B2443" s="7" t="s">
        <v>212</v>
      </c>
      <c r="C2443" s="6" t="s">
        <v>7582</v>
      </c>
      <c r="D2443" s="8" t="s">
        <v>7635</v>
      </c>
      <c r="E2443" s="6" t="s">
        <v>535</v>
      </c>
      <c r="F2443" s="7" t="s">
        <v>498</v>
      </c>
      <c r="G2443" s="7" t="s">
        <v>217</v>
      </c>
      <c r="H2443" s="4"/>
      <c r="I2443" s="9" t="s">
        <v>7636</v>
      </c>
    </row>
    <row r="2444" spans="1:9" ht="60">
      <c r="A2444" s="6" t="s">
        <v>7637</v>
      </c>
      <c r="B2444" s="7" t="s">
        <v>212</v>
      </c>
      <c r="C2444" s="6" t="s">
        <v>7582</v>
      </c>
      <c r="D2444" s="8" t="s">
        <v>7638</v>
      </c>
      <c r="E2444" s="6" t="s">
        <v>221</v>
      </c>
      <c r="F2444" s="7" t="s">
        <v>367</v>
      </c>
      <c r="G2444" s="7" t="s">
        <v>217</v>
      </c>
      <c r="H2444" s="4"/>
      <c r="I2444" s="9" t="s">
        <v>7639</v>
      </c>
    </row>
    <row r="2445" spans="1:9" ht="60">
      <c r="A2445" s="6" t="s">
        <v>7640</v>
      </c>
      <c r="B2445" s="7" t="s">
        <v>212</v>
      </c>
      <c r="C2445" s="6" t="s">
        <v>7582</v>
      </c>
      <c r="D2445" s="8" t="s">
        <v>7641</v>
      </c>
      <c r="E2445" s="6" t="s">
        <v>535</v>
      </c>
      <c r="F2445" s="7" t="s">
        <v>367</v>
      </c>
      <c r="G2445" s="7" t="s">
        <v>217</v>
      </c>
      <c r="H2445" s="4"/>
      <c r="I2445" s="9" t="s">
        <v>7642</v>
      </c>
    </row>
    <row r="2446" spans="1:9" ht="45">
      <c r="A2446" s="6" t="s">
        <v>7643</v>
      </c>
      <c r="B2446" s="7" t="s">
        <v>212</v>
      </c>
      <c r="C2446" s="6" t="s">
        <v>7582</v>
      </c>
      <c r="D2446" s="8" t="s">
        <v>7644</v>
      </c>
      <c r="E2446" s="6" t="s">
        <v>221</v>
      </c>
      <c r="F2446" s="7" t="s">
        <v>216</v>
      </c>
      <c r="G2446" s="7" t="s">
        <v>217</v>
      </c>
      <c r="H2446" s="4"/>
      <c r="I2446" s="9" t="s">
        <v>7645</v>
      </c>
    </row>
    <row r="2447" spans="1:9" ht="45">
      <c r="A2447" s="6" t="s">
        <v>7646</v>
      </c>
      <c r="B2447" s="7" t="s">
        <v>212</v>
      </c>
      <c r="C2447" s="6" t="s">
        <v>7582</v>
      </c>
      <c r="D2447" s="8" t="s">
        <v>7647</v>
      </c>
      <c r="E2447" s="6" t="s">
        <v>229</v>
      </c>
      <c r="F2447" s="7" t="s">
        <v>216</v>
      </c>
      <c r="G2447" s="7" t="s">
        <v>217</v>
      </c>
      <c r="H2447" s="4"/>
      <c r="I2447" s="9" t="s">
        <v>7648</v>
      </c>
    </row>
    <row r="2448" spans="1:9" ht="45">
      <c r="A2448" s="6" t="s">
        <v>7649</v>
      </c>
      <c r="B2448" s="7" t="s">
        <v>212</v>
      </c>
      <c r="C2448" s="6" t="s">
        <v>7582</v>
      </c>
      <c r="D2448" s="8" t="s">
        <v>7650</v>
      </c>
      <c r="E2448" s="6" t="s">
        <v>221</v>
      </c>
      <c r="F2448" s="7" t="s">
        <v>216</v>
      </c>
      <c r="G2448" s="7" t="s">
        <v>217</v>
      </c>
      <c r="H2448" s="4"/>
      <c r="I2448" s="9" t="s">
        <v>7651</v>
      </c>
    </row>
    <row r="2449" spans="1:9" ht="45">
      <c r="A2449" s="6" t="s">
        <v>7652</v>
      </c>
      <c r="B2449" s="7" t="s">
        <v>212</v>
      </c>
      <c r="C2449" s="6" t="s">
        <v>7582</v>
      </c>
      <c r="D2449" s="8" t="s">
        <v>7653</v>
      </c>
      <c r="E2449" s="6" t="s">
        <v>229</v>
      </c>
      <c r="F2449" s="7" t="s">
        <v>216</v>
      </c>
      <c r="G2449" s="7" t="s">
        <v>217</v>
      </c>
      <c r="H2449" s="4"/>
      <c r="I2449" s="9" t="s">
        <v>7654</v>
      </c>
    </row>
    <row r="2450" spans="1:9" ht="75">
      <c r="A2450" s="6" t="s">
        <v>7655</v>
      </c>
      <c r="B2450" s="7" t="s">
        <v>212</v>
      </c>
      <c r="C2450" s="6" t="s">
        <v>7582</v>
      </c>
      <c r="D2450" s="8" t="s">
        <v>7656</v>
      </c>
      <c r="E2450" s="6" t="s">
        <v>2556</v>
      </c>
      <c r="F2450" s="7" t="s">
        <v>216</v>
      </c>
      <c r="G2450" s="7" t="s">
        <v>379</v>
      </c>
      <c r="H2450" s="4"/>
      <c r="I2450" s="9" t="s">
        <v>7657</v>
      </c>
    </row>
    <row r="2451" spans="1:9" ht="45">
      <c r="A2451" s="6" t="s">
        <v>7658</v>
      </c>
      <c r="B2451" s="7" t="s">
        <v>212</v>
      </c>
      <c r="C2451" s="6" t="s">
        <v>7582</v>
      </c>
      <c r="D2451" s="8" t="s">
        <v>7659</v>
      </c>
      <c r="E2451" s="6" t="s">
        <v>7596</v>
      </c>
      <c r="F2451" s="7" t="s">
        <v>367</v>
      </c>
      <c r="G2451" s="7" t="s">
        <v>374</v>
      </c>
      <c r="H2451" s="4"/>
      <c r="I2451" s="9" t="s">
        <v>7660</v>
      </c>
    </row>
    <row r="2452" spans="1:9" ht="45">
      <c r="A2452" s="6" t="s">
        <v>7661</v>
      </c>
      <c r="B2452" s="7" t="s">
        <v>212</v>
      </c>
      <c r="C2452" s="6" t="s">
        <v>7582</v>
      </c>
      <c r="D2452" s="8" t="s">
        <v>7662</v>
      </c>
      <c r="E2452" s="6" t="s">
        <v>221</v>
      </c>
      <c r="F2452" s="7" t="s">
        <v>216</v>
      </c>
      <c r="G2452" s="7" t="s">
        <v>217</v>
      </c>
      <c r="H2452" s="4"/>
      <c r="I2452" s="9" t="s">
        <v>7663</v>
      </c>
    </row>
    <row r="2453" spans="1:9" ht="60">
      <c r="A2453" s="6" t="s">
        <v>7664</v>
      </c>
      <c r="B2453" s="7" t="s">
        <v>212</v>
      </c>
      <c r="C2453" s="6" t="s">
        <v>7582</v>
      </c>
      <c r="D2453" s="8" t="s">
        <v>7665</v>
      </c>
      <c r="E2453" s="6" t="s">
        <v>2556</v>
      </c>
      <c r="F2453" s="7" t="s">
        <v>216</v>
      </c>
      <c r="G2453" s="7" t="s">
        <v>374</v>
      </c>
      <c r="H2453" s="4"/>
      <c r="I2453" s="9" t="s">
        <v>7666</v>
      </c>
    </row>
    <row r="2454" spans="1:9" ht="45">
      <c r="A2454" s="6" t="s">
        <v>7667</v>
      </c>
      <c r="B2454" s="7" t="s">
        <v>212</v>
      </c>
      <c r="C2454" s="6" t="s">
        <v>7582</v>
      </c>
      <c r="D2454" s="8" t="s">
        <v>7668</v>
      </c>
      <c r="E2454" s="6" t="s">
        <v>229</v>
      </c>
      <c r="F2454" s="7" t="s">
        <v>216</v>
      </c>
      <c r="G2454" s="7" t="s">
        <v>217</v>
      </c>
      <c r="H2454" s="4"/>
      <c r="I2454" s="9" t="s">
        <v>7669</v>
      </c>
    </row>
    <row r="2455" spans="1:9" ht="45">
      <c r="A2455" s="6" t="s">
        <v>7670</v>
      </c>
      <c r="B2455" s="7" t="s">
        <v>212</v>
      </c>
      <c r="C2455" s="6" t="s">
        <v>7582</v>
      </c>
      <c r="D2455" s="8" t="s">
        <v>7671</v>
      </c>
      <c r="E2455" s="6" t="s">
        <v>221</v>
      </c>
      <c r="F2455" s="7" t="s">
        <v>216</v>
      </c>
      <c r="G2455" s="7" t="s">
        <v>217</v>
      </c>
      <c r="H2455" s="4"/>
      <c r="I2455" s="9" t="s">
        <v>7672</v>
      </c>
    </row>
    <row r="2456" spans="1:9" ht="45">
      <c r="A2456" s="6" t="s">
        <v>7673</v>
      </c>
      <c r="B2456" s="7" t="s">
        <v>212</v>
      </c>
      <c r="C2456" s="6" t="s">
        <v>7582</v>
      </c>
      <c r="D2456" s="8" t="s">
        <v>7674</v>
      </c>
      <c r="E2456" s="6" t="s">
        <v>229</v>
      </c>
      <c r="F2456" s="7" t="s">
        <v>216</v>
      </c>
      <c r="G2456" s="7" t="s">
        <v>217</v>
      </c>
      <c r="H2456" s="4"/>
      <c r="I2456" s="9" t="s">
        <v>7675</v>
      </c>
    </row>
    <row r="2457" spans="1:9" ht="45">
      <c r="A2457" s="6" t="s">
        <v>7676</v>
      </c>
      <c r="B2457" s="7" t="s">
        <v>212</v>
      </c>
      <c r="C2457" s="6" t="s">
        <v>7582</v>
      </c>
      <c r="D2457" s="8" t="s">
        <v>7677</v>
      </c>
      <c r="E2457" s="6" t="s">
        <v>221</v>
      </c>
      <c r="F2457" s="7" t="s">
        <v>367</v>
      </c>
      <c r="G2457" s="7" t="s">
        <v>217</v>
      </c>
      <c r="H2457" s="4"/>
      <c r="I2457" s="9" t="s">
        <v>7678</v>
      </c>
    </row>
    <row r="2458" spans="1:9" ht="45">
      <c r="A2458" s="6" t="s">
        <v>7679</v>
      </c>
      <c r="B2458" s="7" t="s">
        <v>212</v>
      </c>
      <c r="C2458" s="6" t="s">
        <v>7582</v>
      </c>
      <c r="D2458" s="8" t="s">
        <v>7680</v>
      </c>
      <c r="E2458" s="6" t="s">
        <v>221</v>
      </c>
      <c r="F2458" s="7" t="s">
        <v>216</v>
      </c>
      <c r="G2458" s="7" t="s">
        <v>217</v>
      </c>
      <c r="H2458" s="4"/>
      <c r="I2458" s="9" t="s">
        <v>7681</v>
      </c>
    </row>
    <row r="2459" spans="1:9" ht="45">
      <c r="A2459" s="6" t="s">
        <v>7682</v>
      </c>
      <c r="B2459" s="7" t="s">
        <v>212</v>
      </c>
      <c r="C2459" s="6" t="s">
        <v>7582</v>
      </c>
      <c r="D2459" s="8" t="s">
        <v>7683</v>
      </c>
      <c r="E2459" s="6" t="s">
        <v>229</v>
      </c>
      <c r="F2459" s="7" t="s">
        <v>216</v>
      </c>
      <c r="G2459" s="7" t="s">
        <v>217</v>
      </c>
      <c r="H2459" s="4"/>
      <c r="I2459" s="9" t="s">
        <v>7684</v>
      </c>
    </row>
    <row r="2460" spans="1:9" ht="60">
      <c r="A2460" s="6" t="s">
        <v>7685</v>
      </c>
      <c r="B2460" s="7" t="s">
        <v>212</v>
      </c>
      <c r="C2460" s="6" t="s">
        <v>7582</v>
      </c>
      <c r="D2460" s="8" t="s">
        <v>7686</v>
      </c>
      <c r="E2460" s="6" t="s">
        <v>221</v>
      </c>
      <c r="F2460" s="7" t="s">
        <v>216</v>
      </c>
      <c r="G2460" s="7" t="s">
        <v>217</v>
      </c>
      <c r="H2460" s="4"/>
      <c r="I2460" s="9" t="s">
        <v>7687</v>
      </c>
    </row>
    <row r="2461" spans="1:9" ht="60">
      <c r="A2461" s="6" t="s">
        <v>7688</v>
      </c>
      <c r="B2461" s="7" t="s">
        <v>212</v>
      </c>
      <c r="C2461" s="6" t="s">
        <v>7582</v>
      </c>
      <c r="D2461" s="8" t="s">
        <v>7689</v>
      </c>
      <c r="E2461" s="6" t="s">
        <v>229</v>
      </c>
      <c r="F2461" s="7" t="s">
        <v>216</v>
      </c>
      <c r="G2461" s="7" t="s">
        <v>217</v>
      </c>
      <c r="H2461" s="4"/>
      <c r="I2461" s="9" t="s">
        <v>7690</v>
      </c>
    </row>
    <row r="2462" spans="1:9" ht="60">
      <c r="A2462" s="6" t="s">
        <v>7691</v>
      </c>
      <c r="B2462" s="7" t="s">
        <v>212</v>
      </c>
      <c r="C2462" s="6" t="s">
        <v>7582</v>
      </c>
      <c r="D2462" s="8" t="s">
        <v>7692</v>
      </c>
      <c r="E2462" s="6" t="s">
        <v>221</v>
      </c>
      <c r="F2462" s="7" t="s">
        <v>367</v>
      </c>
      <c r="G2462" s="7" t="s">
        <v>217</v>
      </c>
      <c r="H2462" s="4"/>
      <c r="I2462" s="9" t="s">
        <v>7693</v>
      </c>
    </row>
    <row r="2463" spans="1:9" ht="60">
      <c r="A2463" s="6" t="s">
        <v>7694</v>
      </c>
      <c r="B2463" s="7" t="s">
        <v>212</v>
      </c>
      <c r="C2463" s="6" t="s">
        <v>7582</v>
      </c>
      <c r="D2463" s="8" t="s">
        <v>7695</v>
      </c>
      <c r="E2463" s="6" t="s">
        <v>535</v>
      </c>
      <c r="F2463" s="7" t="s">
        <v>367</v>
      </c>
      <c r="G2463" s="7" t="s">
        <v>217</v>
      </c>
      <c r="H2463" s="4"/>
      <c r="I2463" s="9" t="s">
        <v>7696</v>
      </c>
    </row>
    <row r="2464" spans="1:9" ht="60">
      <c r="A2464" s="6" t="s">
        <v>7697</v>
      </c>
      <c r="B2464" s="7" t="s">
        <v>212</v>
      </c>
      <c r="C2464" s="6" t="s">
        <v>7582</v>
      </c>
      <c r="D2464" s="8" t="s">
        <v>7698</v>
      </c>
      <c r="E2464" s="6" t="s">
        <v>221</v>
      </c>
      <c r="F2464" s="7" t="s">
        <v>216</v>
      </c>
      <c r="G2464" s="7" t="s">
        <v>374</v>
      </c>
      <c r="H2464" s="4"/>
      <c r="I2464" s="9" t="s">
        <v>7699</v>
      </c>
    </row>
    <row r="2465" spans="1:9" ht="75">
      <c r="A2465" s="6" t="s">
        <v>7700</v>
      </c>
      <c r="B2465" s="7" t="s">
        <v>212</v>
      </c>
      <c r="C2465" s="6" t="s">
        <v>7582</v>
      </c>
      <c r="D2465" s="8" t="s">
        <v>7701</v>
      </c>
      <c r="E2465" s="6" t="s">
        <v>2556</v>
      </c>
      <c r="F2465" s="7" t="s">
        <v>216</v>
      </c>
      <c r="G2465" s="7" t="s">
        <v>374</v>
      </c>
      <c r="H2465" s="4"/>
      <c r="I2465" s="9" t="s">
        <v>7702</v>
      </c>
    </row>
    <row r="2466" spans="1:9" ht="60">
      <c r="A2466" s="6" t="s">
        <v>7703</v>
      </c>
      <c r="B2466" s="7" t="s">
        <v>212</v>
      </c>
      <c r="C2466" s="6" t="s">
        <v>7582</v>
      </c>
      <c r="D2466" s="8" t="s">
        <v>7704</v>
      </c>
      <c r="E2466" s="6" t="s">
        <v>221</v>
      </c>
      <c r="F2466" s="7" t="s">
        <v>216</v>
      </c>
      <c r="G2466" s="7" t="s">
        <v>374</v>
      </c>
      <c r="H2466" s="4"/>
      <c r="I2466" s="9" t="s">
        <v>7705</v>
      </c>
    </row>
    <row r="2467" spans="1:9" ht="75">
      <c r="A2467" s="6" t="s">
        <v>7706</v>
      </c>
      <c r="B2467" s="7" t="s">
        <v>212</v>
      </c>
      <c r="C2467" s="6" t="s">
        <v>7582</v>
      </c>
      <c r="D2467" s="8" t="s">
        <v>7707</v>
      </c>
      <c r="E2467" s="6" t="s">
        <v>2556</v>
      </c>
      <c r="F2467" s="7" t="s">
        <v>216</v>
      </c>
      <c r="G2467" s="7" t="s">
        <v>379</v>
      </c>
      <c r="H2467" s="4"/>
      <c r="I2467" s="9" t="s">
        <v>7708</v>
      </c>
    </row>
    <row r="2468" spans="1:9" ht="45">
      <c r="A2468" s="6" t="s">
        <v>7709</v>
      </c>
      <c r="B2468" s="7" t="s">
        <v>212</v>
      </c>
      <c r="C2468" s="6" t="s">
        <v>7582</v>
      </c>
      <c r="D2468" s="8" t="s">
        <v>7710</v>
      </c>
      <c r="E2468" s="6" t="s">
        <v>7596</v>
      </c>
      <c r="F2468" s="7" t="s">
        <v>216</v>
      </c>
      <c r="G2468" s="7" t="s">
        <v>374</v>
      </c>
      <c r="H2468" s="4"/>
      <c r="I2468" s="9" t="s">
        <v>7711</v>
      </c>
    </row>
    <row r="2469" spans="1:9" ht="45">
      <c r="A2469" s="6" t="s">
        <v>7712</v>
      </c>
      <c r="B2469" s="7" t="s">
        <v>212</v>
      </c>
      <c r="C2469" s="6" t="s">
        <v>7582</v>
      </c>
      <c r="D2469" s="8" t="s">
        <v>7713</v>
      </c>
      <c r="E2469" s="6" t="s">
        <v>221</v>
      </c>
      <c r="F2469" s="7" t="s">
        <v>216</v>
      </c>
      <c r="G2469" s="7" t="s">
        <v>217</v>
      </c>
      <c r="H2469" s="4"/>
      <c r="I2469" s="9" t="s">
        <v>7714</v>
      </c>
    </row>
    <row r="2470" spans="1:9" ht="45">
      <c r="A2470" s="6" t="s">
        <v>7715</v>
      </c>
      <c r="B2470" s="7" t="s">
        <v>212</v>
      </c>
      <c r="C2470" s="6" t="s">
        <v>7582</v>
      </c>
      <c r="D2470" s="8" t="s">
        <v>7716</v>
      </c>
      <c r="E2470" s="6" t="s">
        <v>229</v>
      </c>
      <c r="F2470" s="7" t="s">
        <v>216</v>
      </c>
      <c r="G2470" s="7" t="s">
        <v>217</v>
      </c>
      <c r="H2470" s="4"/>
      <c r="I2470" s="9" t="s">
        <v>7717</v>
      </c>
    </row>
    <row r="2471" spans="1:9" ht="45">
      <c r="A2471" s="6" t="s">
        <v>7718</v>
      </c>
      <c r="B2471" s="7" t="s">
        <v>212</v>
      </c>
      <c r="C2471" s="6" t="s">
        <v>7582</v>
      </c>
      <c r="D2471" s="8" t="s">
        <v>7719</v>
      </c>
      <c r="E2471" s="6" t="s">
        <v>3801</v>
      </c>
      <c r="F2471" s="7" t="s">
        <v>216</v>
      </c>
      <c r="G2471" s="7" t="s">
        <v>379</v>
      </c>
      <c r="H2471" s="4"/>
      <c r="I2471" s="9" t="s">
        <v>7720</v>
      </c>
    </row>
    <row r="2472" spans="1:9" ht="75">
      <c r="A2472" s="6" t="s">
        <v>7721</v>
      </c>
      <c r="B2472" s="7" t="s">
        <v>212</v>
      </c>
      <c r="C2472" s="6" t="s">
        <v>7582</v>
      </c>
      <c r="D2472" s="8" t="s">
        <v>7722</v>
      </c>
      <c r="E2472" s="6" t="s">
        <v>2556</v>
      </c>
      <c r="F2472" s="7" t="s">
        <v>216</v>
      </c>
      <c r="G2472" s="7" t="s">
        <v>379</v>
      </c>
      <c r="H2472" s="4"/>
      <c r="I2472" s="9" t="s">
        <v>7723</v>
      </c>
    </row>
    <row r="2473" spans="1:9" ht="60">
      <c r="A2473" s="6" t="s">
        <v>7724</v>
      </c>
      <c r="B2473" s="7" t="s">
        <v>212</v>
      </c>
      <c r="C2473" s="6" t="s">
        <v>7582</v>
      </c>
      <c r="D2473" s="8" t="s">
        <v>7725</v>
      </c>
      <c r="E2473" s="6" t="s">
        <v>7596</v>
      </c>
      <c r="F2473" s="7" t="s">
        <v>216</v>
      </c>
      <c r="G2473" s="7" t="s">
        <v>374</v>
      </c>
      <c r="H2473" s="4"/>
      <c r="I2473" s="9" t="s">
        <v>7726</v>
      </c>
    </row>
    <row r="2474" spans="1:9" ht="45">
      <c r="A2474" s="6" t="s">
        <v>7727</v>
      </c>
      <c r="B2474" s="7" t="s">
        <v>212</v>
      </c>
      <c r="C2474" s="6" t="s">
        <v>7582</v>
      </c>
      <c r="D2474" s="8" t="s">
        <v>7728</v>
      </c>
      <c r="E2474" s="6" t="s">
        <v>221</v>
      </c>
      <c r="F2474" s="7" t="s">
        <v>216</v>
      </c>
      <c r="G2474" s="7" t="s">
        <v>217</v>
      </c>
      <c r="H2474" s="4"/>
      <c r="I2474" s="9" t="s">
        <v>7729</v>
      </c>
    </row>
    <row r="2475" spans="1:9" ht="45">
      <c r="A2475" s="6" t="s">
        <v>7730</v>
      </c>
      <c r="B2475" s="7" t="s">
        <v>212</v>
      </c>
      <c r="C2475" s="6" t="s">
        <v>7582</v>
      </c>
      <c r="D2475" s="8" t="s">
        <v>7731</v>
      </c>
      <c r="E2475" s="6" t="s">
        <v>229</v>
      </c>
      <c r="F2475" s="7" t="s">
        <v>216</v>
      </c>
      <c r="G2475" s="7" t="s">
        <v>217</v>
      </c>
      <c r="H2475" s="4"/>
      <c r="I2475" s="9" t="s">
        <v>7732</v>
      </c>
    </row>
    <row r="2476" spans="1:9" ht="45">
      <c r="A2476" s="6" t="s">
        <v>7733</v>
      </c>
      <c r="B2476" s="7" t="s">
        <v>212</v>
      </c>
      <c r="C2476" s="6" t="s">
        <v>7582</v>
      </c>
      <c r="D2476" s="8" t="s">
        <v>7734</v>
      </c>
      <c r="E2476" s="6" t="s">
        <v>7596</v>
      </c>
      <c r="F2476" s="7" t="s">
        <v>216</v>
      </c>
      <c r="G2476" s="7" t="s">
        <v>374</v>
      </c>
      <c r="H2476" s="4"/>
      <c r="I2476" s="9" t="s">
        <v>7735</v>
      </c>
    </row>
    <row r="2477" spans="1:9" ht="60">
      <c r="A2477" s="6" t="s">
        <v>7736</v>
      </c>
      <c r="B2477" s="7" t="s">
        <v>212</v>
      </c>
      <c r="C2477" s="6" t="s">
        <v>7582</v>
      </c>
      <c r="D2477" s="8" t="s">
        <v>7737</v>
      </c>
      <c r="E2477" s="6" t="s">
        <v>221</v>
      </c>
      <c r="F2477" s="7" t="s">
        <v>216</v>
      </c>
      <c r="G2477" s="7" t="s">
        <v>217</v>
      </c>
      <c r="H2477" s="4"/>
      <c r="I2477" s="9" t="s">
        <v>7738</v>
      </c>
    </row>
    <row r="2478" spans="1:9" ht="60">
      <c r="A2478" s="6" t="s">
        <v>7739</v>
      </c>
      <c r="B2478" s="7" t="s">
        <v>212</v>
      </c>
      <c r="C2478" s="6" t="s">
        <v>7582</v>
      </c>
      <c r="D2478" s="8" t="s">
        <v>7740</v>
      </c>
      <c r="E2478" s="6" t="s">
        <v>535</v>
      </c>
      <c r="F2478" s="7" t="s">
        <v>216</v>
      </c>
      <c r="G2478" s="7" t="s">
        <v>217</v>
      </c>
      <c r="H2478" s="4"/>
      <c r="I2478" s="9" t="s">
        <v>7741</v>
      </c>
    </row>
    <row r="2479" spans="1:9" ht="60">
      <c r="A2479" s="6" t="s">
        <v>7742</v>
      </c>
      <c r="B2479" s="7" t="s">
        <v>212</v>
      </c>
      <c r="C2479" s="6" t="s">
        <v>7582</v>
      </c>
      <c r="D2479" s="8" t="s">
        <v>7743</v>
      </c>
      <c r="E2479" s="6" t="s">
        <v>2556</v>
      </c>
      <c r="F2479" s="7" t="s">
        <v>367</v>
      </c>
      <c r="G2479" s="7" t="s">
        <v>379</v>
      </c>
      <c r="H2479" s="4"/>
      <c r="I2479" s="9" t="s">
        <v>7744</v>
      </c>
    </row>
    <row r="2480" spans="1:9" ht="60">
      <c r="A2480" s="6" t="s">
        <v>7745</v>
      </c>
      <c r="B2480" s="7" t="s">
        <v>212</v>
      </c>
      <c r="C2480" s="6" t="s">
        <v>7582</v>
      </c>
      <c r="D2480" s="8" t="s">
        <v>7746</v>
      </c>
      <c r="E2480" s="6" t="s">
        <v>221</v>
      </c>
      <c r="F2480" s="7" t="s">
        <v>216</v>
      </c>
      <c r="G2480" s="7" t="s">
        <v>217</v>
      </c>
      <c r="H2480" s="4"/>
      <c r="I2480" s="9" t="s">
        <v>7747</v>
      </c>
    </row>
    <row r="2481" spans="1:9" ht="60">
      <c r="A2481" s="6" t="s">
        <v>7748</v>
      </c>
      <c r="B2481" s="7" t="s">
        <v>212</v>
      </c>
      <c r="C2481" s="6" t="s">
        <v>7582</v>
      </c>
      <c r="D2481" s="8" t="s">
        <v>7749</v>
      </c>
      <c r="E2481" s="6" t="s">
        <v>229</v>
      </c>
      <c r="F2481" s="7" t="s">
        <v>216</v>
      </c>
      <c r="G2481" s="7" t="s">
        <v>217</v>
      </c>
      <c r="H2481" s="4"/>
      <c r="I2481" s="9" t="s">
        <v>7750</v>
      </c>
    </row>
    <row r="2482" spans="1:9" ht="45">
      <c r="A2482" s="6" t="s">
        <v>7751</v>
      </c>
      <c r="B2482" s="7" t="s">
        <v>212</v>
      </c>
      <c r="C2482" s="6" t="s">
        <v>7582</v>
      </c>
      <c r="D2482" s="8" t="s">
        <v>7752</v>
      </c>
      <c r="E2482" s="6" t="s">
        <v>221</v>
      </c>
      <c r="F2482" s="7" t="s">
        <v>216</v>
      </c>
      <c r="G2482" s="7" t="s">
        <v>217</v>
      </c>
      <c r="H2482" s="4"/>
      <c r="I2482" s="9" t="s">
        <v>7753</v>
      </c>
    </row>
    <row r="2483" spans="1:9" ht="45">
      <c r="A2483" s="6" t="s">
        <v>7754</v>
      </c>
      <c r="B2483" s="7" t="s">
        <v>212</v>
      </c>
      <c r="C2483" s="6" t="s">
        <v>7582</v>
      </c>
      <c r="D2483" s="8" t="s">
        <v>7755</v>
      </c>
      <c r="E2483" s="6" t="s">
        <v>229</v>
      </c>
      <c r="F2483" s="7" t="s">
        <v>216</v>
      </c>
      <c r="G2483" s="7" t="s">
        <v>217</v>
      </c>
      <c r="H2483" s="4"/>
      <c r="I2483" s="9" t="s">
        <v>7756</v>
      </c>
    </row>
    <row r="2484" spans="1:9" ht="60">
      <c r="A2484" s="6" t="s">
        <v>7757</v>
      </c>
      <c r="B2484" s="7" t="s">
        <v>212</v>
      </c>
      <c r="C2484" s="6" t="s">
        <v>7582</v>
      </c>
      <c r="D2484" s="8" t="s">
        <v>7758</v>
      </c>
      <c r="E2484" s="6" t="s">
        <v>535</v>
      </c>
      <c r="F2484" s="7" t="s">
        <v>216</v>
      </c>
      <c r="G2484" s="7" t="s">
        <v>217</v>
      </c>
      <c r="H2484" s="4"/>
      <c r="I2484" s="9" t="s">
        <v>7759</v>
      </c>
    </row>
    <row r="2485" spans="1:9" ht="60">
      <c r="A2485" s="6" t="s">
        <v>7760</v>
      </c>
      <c r="B2485" s="7" t="s">
        <v>212</v>
      </c>
      <c r="C2485" s="6" t="s">
        <v>7582</v>
      </c>
      <c r="D2485" s="8" t="s">
        <v>7761</v>
      </c>
      <c r="E2485" s="6" t="s">
        <v>221</v>
      </c>
      <c r="F2485" s="7" t="s">
        <v>216</v>
      </c>
      <c r="G2485" s="7" t="s">
        <v>217</v>
      </c>
      <c r="H2485" s="4"/>
      <c r="I2485" s="9" t="s">
        <v>7762</v>
      </c>
    </row>
    <row r="2486" spans="1:9" ht="75">
      <c r="A2486" s="6" t="s">
        <v>7763</v>
      </c>
      <c r="B2486" s="7" t="s">
        <v>212</v>
      </c>
      <c r="C2486" s="6" t="s">
        <v>7582</v>
      </c>
      <c r="D2486" s="8" t="s">
        <v>7764</v>
      </c>
      <c r="E2486" s="6" t="s">
        <v>2556</v>
      </c>
      <c r="F2486" s="7" t="s">
        <v>216</v>
      </c>
      <c r="G2486" s="7" t="s">
        <v>379</v>
      </c>
      <c r="H2486" s="4"/>
      <c r="I2486" s="9" t="s">
        <v>7765</v>
      </c>
    </row>
    <row r="2487" spans="1:9" ht="60">
      <c r="A2487" s="6" t="s">
        <v>7766</v>
      </c>
      <c r="B2487" s="7" t="s">
        <v>212</v>
      </c>
      <c r="C2487" s="6" t="s">
        <v>7582</v>
      </c>
      <c r="D2487" s="8" t="s">
        <v>7767</v>
      </c>
      <c r="E2487" s="6" t="s">
        <v>7596</v>
      </c>
      <c r="F2487" s="7" t="s">
        <v>216</v>
      </c>
      <c r="G2487" s="7" t="s">
        <v>374</v>
      </c>
      <c r="H2487" s="4"/>
      <c r="I2487" s="9" t="s">
        <v>7768</v>
      </c>
    </row>
    <row r="2488" spans="1:9" ht="45">
      <c r="A2488" s="6" t="s">
        <v>7769</v>
      </c>
      <c r="B2488" s="7" t="s">
        <v>212</v>
      </c>
      <c r="C2488" s="6" t="s">
        <v>7582</v>
      </c>
      <c r="D2488" s="8" t="s">
        <v>7770</v>
      </c>
      <c r="E2488" s="6" t="s">
        <v>221</v>
      </c>
      <c r="F2488" s="7" t="s">
        <v>216</v>
      </c>
      <c r="G2488" s="7" t="s">
        <v>217</v>
      </c>
      <c r="H2488" s="4"/>
      <c r="I2488" s="9" t="s">
        <v>7771</v>
      </c>
    </row>
    <row r="2489" spans="1:9" ht="45">
      <c r="A2489" s="6" t="s">
        <v>7772</v>
      </c>
      <c r="B2489" s="7" t="s">
        <v>212</v>
      </c>
      <c r="C2489" s="6" t="s">
        <v>7582</v>
      </c>
      <c r="D2489" s="8" t="s">
        <v>7773</v>
      </c>
      <c r="E2489" s="6" t="s">
        <v>229</v>
      </c>
      <c r="F2489" s="7" t="s">
        <v>216</v>
      </c>
      <c r="G2489" s="7" t="s">
        <v>217</v>
      </c>
      <c r="H2489" s="4"/>
      <c r="I2489" s="9" t="s">
        <v>7774</v>
      </c>
    </row>
    <row r="2490" spans="1:9" ht="60">
      <c r="A2490" s="6" t="s">
        <v>7775</v>
      </c>
      <c r="B2490" s="7" t="s">
        <v>212</v>
      </c>
      <c r="C2490" s="6" t="s">
        <v>7582</v>
      </c>
      <c r="D2490" s="8" t="s">
        <v>7776</v>
      </c>
      <c r="E2490" s="6" t="s">
        <v>221</v>
      </c>
      <c r="F2490" s="7" t="s">
        <v>216</v>
      </c>
      <c r="G2490" s="7" t="s">
        <v>217</v>
      </c>
      <c r="H2490" s="4"/>
      <c r="I2490" s="9" t="s">
        <v>7777</v>
      </c>
    </row>
    <row r="2491" spans="1:9" ht="75">
      <c r="A2491" s="6" t="s">
        <v>7778</v>
      </c>
      <c r="B2491" s="7" t="s">
        <v>212</v>
      </c>
      <c r="C2491" s="6" t="s">
        <v>7582</v>
      </c>
      <c r="D2491" s="8" t="s">
        <v>7779</v>
      </c>
      <c r="E2491" s="6" t="s">
        <v>2556</v>
      </c>
      <c r="F2491" s="7" t="s">
        <v>216</v>
      </c>
      <c r="G2491" s="7" t="s">
        <v>379</v>
      </c>
      <c r="H2491" s="4"/>
      <c r="I2491" s="9" t="s">
        <v>7780</v>
      </c>
    </row>
    <row r="2492" spans="1:9" ht="60">
      <c r="A2492" s="6" t="s">
        <v>7781</v>
      </c>
      <c r="B2492" s="7" t="s">
        <v>212</v>
      </c>
      <c r="C2492" s="6" t="s">
        <v>7582</v>
      </c>
      <c r="D2492" s="8" t="s">
        <v>7782</v>
      </c>
      <c r="E2492" s="6" t="s">
        <v>7596</v>
      </c>
      <c r="F2492" s="7" t="s">
        <v>216</v>
      </c>
      <c r="G2492" s="7" t="s">
        <v>374</v>
      </c>
      <c r="H2492" s="4"/>
      <c r="I2492" s="9" t="s">
        <v>7783</v>
      </c>
    </row>
    <row r="2493" spans="1:9" ht="60">
      <c r="A2493" s="6" t="s">
        <v>7784</v>
      </c>
      <c r="B2493" s="7" t="s">
        <v>212</v>
      </c>
      <c r="C2493" s="6" t="s">
        <v>7582</v>
      </c>
      <c r="D2493" s="8" t="s">
        <v>7785</v>
      </c>
      <c r="E2493" s="6" t="s">
        <v>229</v>
      </c>
      <c r="F2493" s="7" t="s">
        <v>216</v>
      </c>
      <c r="G2493" s="7" t="s">
        <v>217</v>
      </c>
      <c r="H2493" s="4"/>
      <c r="I2493" s="9" t="s">
        <v>7786</v>
      </c>
    </row>
    <row r="2494" spans="1:9" ht="45">
      <c r="A2494" s="6" t="s">
        <v>7787</v>
      </c>
      <c r="B2494" s="7" t="s">
        <v>212</v>
      </c>
      <c r="C2494" s="6" t="s">
        <v>7582</v>
      </c>
      <c r="D2494" s="8" t="s">
        <v>7788</v>
      </c>
      <c r="E2494" s="6" t="s">
        <v>221</v>
      </c>
      <c r="F2494" s="7" t="s">
        <v>216</v>
      </c>
      <c r="G2494" s="7" t="s">
        <v>217</v>
      </c>
      <c r="H2494" s="4"/>
      <c r="I2494" s="9" t="s">
        <v>7789</v>
      </c>
    </row>
    <row r="2495" spans="1:9" ht="45">
      <c r="A2495" s="6" t="s">
        <v>7790</v>
      </c>
      <c r="B2495" s="7" t="s">
        <v>212</v>
      </c>
      <c r="C2495" s="6" t="s">
        <v>7582</v>
      </c>
      <c r="D2495" s="8" t="s">
        <v>7791</v>
      </c>
      <c r="E2495" s="6" t="s">
        <v>229</v>
      </c>
      <c r="F2495" s="7" t="s">
        <v>216</v>
      </c>
      <c r="G2495" s="7" t="s">
        <v>217</v>
      </c>
      <c r="H2495" s="4"/>
      <c r="I2495" s="9" t="s">
        <v>7792</v>
      </c>
    </row>
    <row r="2496" spans="1:9" ht="45">
      <c r="A2496" s="6" t="s">
        <v>7793</v>
      </c>
      <c r="B2496" s="7" t="s">
        <v>212</v>
      </c>
      <c r="C2496" s="6" t="s">
        <v>7582</v>
      </c>
      <c r="D2496" s="8" t="s">
        <v>7794</v>
      </c>
      <c r="E2496" s="6" t="s">
        <v>221</v>
      </c>
      <c r="F2496" s="7" t="s">
        <v>216</v>
      </c>
      <c r="G2496" s="7" t="s">
        <v>217</v>
      </c>
      <c r="H2496" s="4"/>
      <c r="I2496" s="9" t="s">
        <v>7795</v>
      </c>
    </row>
    <row r="2497" spans="1:9" ht="45">
      <c r="A2497" s="6" t="s">
        <v>7796</v>
      </c>
      <c r="B2497" s="7" t="s">
        <v>212</v>
      </c>
      <c r="C2497" s="6" t="s">
        <v>7582</v>
      </c>
      <c r="D2497" s="8" t="s">
        <v>7797</v>
      </c>
      <c r="E2497" s="6" t="s">
        <v>229</v>
      </c>
      <c r="F2497" s="7" t="s">
        <v>216</v>
      </c>
      <c r="G2497" s="7" t="s">
        <v>217</v>
      </c>
      <c r="H2497" s="4"/>
      <c r="I2497" s="9" t="s">
        <v>7798</v>
      </c>
    </row>
    <row r="2498" spans="1:9" ht="30">
      <c r="A2498" s="6" t="s">
        <v>7799</v>
      </c>
      <c r="B2498" s="7" t="s">
        <v>212</v>
      </c>
      <c r="C2498" s="6" t="s">
        <v>7582</v>
      </c>
      <c r="D2498" s="8" t="s">
        <v>7800</v>
      </c>
      <c r="E2498" s="6" t="s">
        <v>3801</v>
      </c>
      <c r="F2498" s="7" t="s">
        <v>216</v>
      </c>
      <c r="G2498" s="7" t="s">
        <v>379</v>
      </c>
      <c r="H2498" s="4"/>
      <c r="I2498" s="9" t="s">
        <v>7801</v>
      </c>
    </row>
    <row r="2499" spans="1:9" ht="60">
      <c r="A2499" s="6" t="s">
        <v>7802</v>
      </c>
      <c r="B2499" s="7" t="s">
        <v>212</v>
      </c>
      <c r="C2499" s="6" t="s">
        <v>7582</v>
      </c>
      <c r="D2499" s="8" t="s">
        <v>7803</v>
      </c>
      <c r="E2499" s="6" t="s">
        <v>221</v>
      </c>
      <c r="F2499" s="7" t="s">
        <v>498</v>
      </c>
      <c r="G2499" s="7" t="s">
        <v>217</v>
      </c>
      <c r="H2499" s="4"/>
      <c r="I2499" s="9" t="s">
        <v>7804</v>
      </c>
    </row>
    <row r="2500" spans="1:9" ht="60">
      <c r="A2500" s="6" t="s">
        <v>7805</v>
      </c>
      <c r="B2500" s="7" t="s">
        <v>212</v>
      </c>
      <c r="C2500" s="6" t="s">
        <v>7582</v>
      </c>
      <c r="D2500" s="8" t="s">
        <v>7806</v>
      </c>
      <c r="E2500" s="6" t="s">
        <v>221</v>
      </c>
      <c r="F2500" s="7" t="s">
        <v>216</v>
      </c>
      <c r="G2500" s="7" t="s">
        <v>217</v>
      </c>
      <c r="H2500" s="4"/>
      <c r="I2500" s="9" t="s">
        <v>7807</v>
      </c>
    </row>
    <row r="2501" spans="1:9" ht="60">
      <c r="A2501" s="6" t="s">
        <v>7808</v>
      </c>
      <c r="B2501" s="7" t="s">
        <v>212</v>
      </c>
      <c r="C2501" s="6" t="s">
        <v>7582</v>
      </c>
      <c r="D2501" s="8" t="s">
        <v>7809</v>
      </c>
      <c r="E2501" s="6" t="s">
        <v>535</v>
      </c>
      <c r="F2501" s="7" t="s">
        <v>216</v>
      </c>
      <c r="G2501" s="7" t="s">
        <v>217</v>
      </c>
      <c r="H2501" s="4"/>
      <c r="I2501" s="9" t="s">
        <v>7810</v>
      </c>
    </row>
    <row r="2502" spans="1:9" ht="60">
      <c r="A2502" s="6" t="s">
        <v>7811</v>
      </c>
      <c r="B2502" s="7" t="s">
        <v>212</v>
      </c>
      <c r="C2502" s="6" t="s">
        <v>7582</v>
      </c>
      <c r="D2502" s="8" t="s">
        <v>7812</v>
      </c>
      <c r="E2502" s="6" t="s">
        <v>535</v>
      </c>
      <c r="F2502" s="7" t="s">
        <v>367</v>
      </c>
      <c r="G2502" s="7" t="s">
        <v>217</v>
      </c>
      <c r="H2502" s="4"/>
      <c r="I2502" s="9" t="s">
        <v>7813</v>
      </c>
    </row>
    <row r="2503" spans="1:9" ht="45">
      <c r="A2503" s="6" t="s">
        <v>7814</v>
      </c>
      <c r="B2503" s="7" t="s">
        <v>212</v>
      </c>
      <c r="C2503" s="6" t="s">
        <v>7582</v>
      </c>
      <c r="D2503" s="8" t="s">
        <v>7815</v>
      </c>
      <c r="E2503" s="6" t="s">
        <v>7596</v>
      </c>
      <c r="F2503" s="7" t="s">
        <v>216</v>
      </c>
      <c r="G2503" s="7" t="s">
        <v>374</v>
      </c>
      <c r="H2503" s="4"/>
      <c r="I2503" s="9" t="s">
        <v>7816</v>
      </c>
    </row>
    <row r="2504" spans="1:9" ht="60">
      <c r="A2504" s="6" t="s">
        <v>7817</v>
      </c>
      <c r="B2504" s="7" t="s">
        <v>212</v>
      </c>
      <c r="C2504" s="6" t="s">
        <v>7582</v>
      </c>
      <c r="D2504" s="8" t="s">
        <v>7818</v>
      </c>
      <c r="E2504" s="6" t="s">
        <v>221</v>
      </c>
      <c r="F2504" s="7" t="s">
        <v>367</v>
      </c>
      <c r="G2504" s="7" t="s">
        <v>217</v>
      </c>
      <c r="H2504" s="4"/>
      <c r="I2504" s="9" t="s">
        <v>7819</v>
      </c>
    </row>
    <row r="2505" spans="1:9" ht="60">
      <c r="A2505" s="6" t="s">
        <v>7820</v>
      </c>
      <c r="B2505" s="7" t="s">
        <v>212</v>
      </c>
      <c r="C2505" s="6" t="s">
        <v>7582</v>
      </c>
      <c r="D2505" s="8" t="s">
        <v>7821</v>
      </c>
      <c r="E2505" s="6" t="s">
        <v>2556</v>
      </c>
      <c r="F2505" s="7" t="s">
        <v>216</v>
      </c>
      <c r="G2505" s="7" t="s">
        <v>379</v>
      </c>
      <c r="H2505" s="4"/>
      <c r="I2505" s="9" t="s">
        <v>7822</v>
      </c>
    </row>
    <row r="2506" spans="1:9" ht="60">
      <c r="A2506" s="6" t="s">
        <v>7823</v>
      </c>
      <c r="B2506" s="7" t="s">
        <v>212</v>
      </c>
      <c r="C2506" s="6" t="s">
        <v>7582</v>
      </c>
      <c r="D2506" s="8" t="s">
        <v>7824</v>
      </c>
      <c r="E2506" s="6" t="s">
        <v>221</v>
      </c>
      <c r="F2506" s="7" t="s">
        <v>216</v>
      </c>
      <c r="G2506" s="7" t="s">
        <v>217</v>
      </c>
      <c r="H2506" s="4"/>
      <c r="I2506" s="9" t="s">
        <v>7825</v>
      </c>
    </row>
    <row r="2507" spans="1:9" ht="60">
      <c r="A2507" s="6" t="s">
        <v>7826</v>
      </c>
      <c r="B2507" s="7" t="s">
        <v>212</v>
      </c>
      <c r="C2507" s="6" t="s">
        <v>7582</v>
      </c>
      <c r="D2507" s="8" t="s">
        <v>7827</v>
      </c>
      <c r="E2507" s="6" t="s">
        <v>535</v>
      </c>
      <c r="F2507" s="7" t="s">
        <v>216</v>
      </c>
      <c r="G2507" s="7" t="s">
        <v>217</v>
      </c>
      <c r="H2507" s="4"/>
      <c r="I2507" s="9" t="s">
        <v>7828</v>
      </c>
    </row>
    <row r="2508" spans="1:9" ht="60">
      <c r="A2508" s="6" t="s">
        <v>7829</v>
      </c>
      <c r="B2508" s="7" t="s">
        <v>212</v>
      </c>
      <c r="C2508" s="6" t="s">
        <v>7582</v>
      </c>
      <c r="D2508" s="8" t="s">
        <v>7830</v>
      </c>
      <c r="E2508" s="6" t="s">
        <v>221</v>
      </c>
      <c r="F2508" s="7" t="s">
        <v>367</v>
      </c>
      <c r="G2508" s="7" t="s">
        <v>217</v>
      </c>
      <c r="H2508" s="4"/>
      <c r="I2508" s="9" t="s">
        <v>7831</v>
      </c>
    </row>
    <row r="2509" spans="1:9" ht="45">
      <c r="A2509" s="6" t="s">
        <v>7832</v>
      </c>
      <c r="B2509" s="7" t="s">
        <v>212</v>
      </c>
      <c r="C2509" s="6" t="s">
        <v>7582</v>
      </c>
      <c r="D2509" s="8" t="s">
        <v>7833</v>
      </c>
      <c r="E2509" s="6" t="s">
        <v>221</v>
      </c>
      <c r="F2509" s="7" t="s">
        <v>216</v>
      </c>
      <c r="G2509" s="7" t="s">
        <v>217</v>
      </c>
      <c r="H2509" s="4"/>
      <c r="I2509" s="9" t="s">
        <v>7834</v>
      </c>
    </row>
    <row r="2510" spans="1:9" ht="45">
      <c r="A2510" s="6" t="s">
        <v>7835</v>
      </c>
      <c r="B2510" s="7" t="s">
        <v>212</v>
      </c>
      <c r="C2510" s="6" t="s">
        <v>7582</v>
      </c>
      <c r="D2510" s="8" t="s">
        <v>7836</v>
      </c>
      <c r="E2510" s="6" t="s">
        <v>229</v>
      </c>
      <c r="F2510" s="7" t="s">
        <v>216</v>
      </c>
      <c r="G2510" s="7" t="s">
        <v>217</v>
      </c>
      <c r="H2510" s="4"/>
      <c r="I2510" s="9" t="s">
        <v>7837</v>
      </c>
    </row>
    <row r="2511" spans="1:9" ht="75">
      <c r="A2511" s="6" t="s">
        <v>7838</v>
      </c>
      <c r="B2511" s="7" t="s">
        <v>212</v>
      </c>
      <c r="C2511" s="6" t="s">
        <v>7582</v>
      </c>
      <c r="D2511" s="8" t="s">
        <v>7839</v>
      </c>
      <c r="E2511" s="6" t="s">
        <v>2556</v>
      </c>
      <c r="F2511" s="7" t="s">
        <v>216</v>
      </c>
      <c r="G2511" s="7" t="s">
        <v>379</v>
      </c>
      <c r="H2511" s="4"/>
      <c r="I2511" s="9" t="s">
        <v>7840</v>
      </c>
    </row>
    <row r="2512" spans="1:9" ht="60">
      <c r="A2512" s="6" t="s">
        <v>7841</v>
      </c>
      <c r="B2512" s="7" t="s">
        <v>212</v>
      </c>
      <c r="C2512" s="6" t="s">
        <v>7582</v>
      </c>
      <c r="D2512" s="8" t="s">
        <v>7842</v>
      </c>
      <c r="E2512" s="6" t="s">
        <v>7596</v>
      </c>
      <c r="F2512" s="7" t="s">
        <v>216</v>
      </c>
      <c r="G2512" s="7" t="s">
        <v>374</v>
      </c>
      <c r="H2512" s="4"/>
      <c r="I2512" s="9" t="s">
        <v>7843</v>
      </c>
    </row>
    <row r="2513" spans="1:9" ht="45">
      <c r="A2513" s="6" t="s">
        <v>7844</v>
      </c>
      <c r="B2513" s="7" t="s">
        <v>212</v>
      </c>
      <c r="C2513" s="6" t="s">
        <v>7582</v>
      </c>
      <c r="D2513" s="8" t="s">
        <v>7845</v>
      </c>
      <c r="E2513" s="6" t="s">
        <v>221</v>
      </c>
      <c r="F2513" s="7" t="s">
        <v>216</v>
      </c>
      <c r="G2513" s="7" t="s">
        <v>217</v>
      </c>
      <c r="H2513" s="4"/>
      <c r="I2513" s="9" t="s">
        <v>7846</v>
      </c>
    </row>
    <row r="2514" spans="1:9" ht="45">
      <c r="A2514" s="6" t="s">
        <v>7847</v>
      </c>
      <c r="B2514" s="7" t="s">
        <v>212</v>
      </c>
      <c r="C2514" s="6" t="s">
        <v>7582</v>
      </c>
      <c r="D2514" s="8" t="s">
        <v>7848</v>
      </c>
      <c r="E2514" s="6" t="s">
        <v>229</v>
      </c>
      <c r="F2514" s="7" t="s">
        <v>216</v>
      </c>
      <c r="G2514" s="7" t="s">
        <v>217</v>
      </c>
      <c r="H2514" s="4"/>
      <c r="I2514" s="9" t="s">
        <v>7849</v>
      </c>
    </row>
    <row r="2515" spans="1:9" ht="45">
      <c r="A2515" s="6" t="s">
        <v>7850</v>
      </c>
      <c r="B2515" s="7" t="s">
        <v>364</v>
      </c>
      <c r="C2515" s="6" t="s">
        <v>7851</v>
      </c>
      <c r="D2515" s="8" t="s">
        <v>7852</v>
      </c>
      <c r="E2515" s="6" t="s">
        <v>1022</v>
      </c>
      <c r="F2515" s="7" t="s">
        <v>498</v>
      </c>
      <c r="G2515" s="7" t="s">
        <v>217</v>
      </c>
      <c r="H2515" s="4"/>
      <c r="I2515" s="9" t="s">
        <v>7853</v>
      </c>
    </row>
    <row r="2516" spans="1:9" ht="45">
      <c r="A2516" s="6" t="s">
        <v>7854</v>
      </c>
      <c r="B2516" s="7" t="s">
        <v>364</v>
      </c>
      <c r="C2516" s="6" t="s">
        <v>7851</v>
      </c>
      <c r="D2516" s="8" t="s">
        <v>7855</v>
      </c>
      <c r="E2516" s="6" t="s">
        <v>1022</v>
      </c>
      <c r="F2516" s="7" t="s">
        <v>498</v>
      </c>
      <c r="G2516" s="7" t="s">
        <v>217</v>
      </c>
      <c r="H2516" s="4"/>
      <c r="I2516" s="9" t="s">
        <v>7856</v>
      </c>
    </row>
    <row r="2517" spans="1:9" ht="30">
      <c r="A2517" s="6" t="s">
        <v>7857</v>
      </c>
      <c r="B2517" s="7" t="s">
        <v>364</v>
      </c>
      <c r="C2517" s="6" t="s">
        <v>7858</v>
      </c>
      <c r="D2517" s="8" t="s">
        <v>7859</v>
      </c>
      <c r="E2517" s="6" t="s">
        <v>221</v>
      </c>
      <c r="F2517" s="7" t="s">
        <v>498</v>
      </c>
      <c r="G2517" s="7" t="s">
        <v>217</v>
      </c>
      <c r="H2517" s="4"/>
      <c r="I2517" s="9" t="s">
        <v>7860</v>
      </c>
    </row>
    <row r="2518" spans="1:9" ht="60">
      <c r="A2518" s="6" t="s">
        <v>7861</v>
      </c>
      <c r="B2518" s="7" t="s">
        <v>364</v>
      </c>
      <c r="C2518" s="6" t="s">
        <v>7862</v>
      </c>
      <c r="D2518" s="8" t="s">
        <v>7863</v>
      </c>
      <c r="E2518" s="6" t="s">
        <v>221</v>
      </c>
      <c r="F2518" s="7" t="s">
        <v>367</v>
      </c>
      <c r="G2518" s="7" t="s">
        <v>217</v>
      </c>
      <c r="H2518" s="4"/>
      <c r="I2518" s="9" t="s">
        <v>7864</v>
      </c>
    </row>
    <row r="2519" spans="1:9" ht="45">
      <c r="A2519" s="6" t="s">
        <v>7865</v>
      </c>
      <c r="B2519" s="7" t="s">
        <v>364</v>
      </c>
      <c r="C2519" s="6" t="s">
        <v>7862</v>
      </c>
      <c r="D2519" s="8" t="s">
        <v>7866</v>
      </c>
      <c r="E2519" s="6" t="s">
        <v>221</v>
      </c>
      <c r="F2519" s="7" t="s">
        <v>367</v>
      </c>
      <c r="G2519" s="7" t="s">
        <v>217</v>
      </c>
      <c r="H2519" s="4"/>
      <c r="I2519" s="9" t="s">
        <v>7867</v>
      </c>
    </row>
    <row r="2520" spans="1:9" ht="60">
      <c r="A2520" s="6" t="s">
        <v>7868</v>
      </c>
      <c r="B2520" s="7" t="s">
        <v>212</v>
      </c>
      <c r="C2520" s="6" t="s">
        <v>7869</v>
      </c>
      <c r="D2520" s="8" t="s">
        <v>7870</v>
      </c>
      <c r="E2520" s="6"/>
      <c r="F2520" s="7" t="s">
        <v>367</v>
      </c>
      <c r="G2520" s="7" t="s">
        <v>368</v>
      </c>
      <c r="H2520" s="4"/>
      <c r="I2520" s="9" t="s">
        <v>7871</v>
      </c>
    </row>
    <row r="2521" spans="1:9" ht="45">
      <c r="A2521" s="6" t="s">
        <v>7872</v>
      </c>
      <c r="B2521" s="7" t="s">
        <v>212</v>
      </c>
      <c r="C2521" s="6" t="s">
        <v>7869</v>
      </c>
      <c r="D2521" s="8" t="s">
        <v>7873</v>
      </c>
      <c r="E2521" s="6" t="s">
        <v>229</v>
      </c>
      <c r="F2521" s="7" t="s">
        <v>367</v>
      </c>
      <c r="G2521" s="7" t="s">
        <v>217</v>
      </c>
      <c r="H2521" s="4"/>
      <c r="I2521" s="9" t="s">
        <v>7874</v>
      </c>
    </row>
    <row r="2522" spans="1:9" ht="45">
      <c r="A2522" s="6" t="s">
        <v>7875</v>
      </c>
      <c r="B2522" s="7" t="s">
        <v>212</v>
      </c>
      <c r="C2522" s="6" t="s">
        <v>7869</v>
      </c>
      <c r="D2522" s="8" t="s">
        <v>7876</v>
      </c>
      <c r="E2522" s="6" t="s">
        <v>221</v>
      </c>
      <c r="F2522" s="7" t="s">
        <v>216</v>
      </c>
      <c r="G2522" s="7" t="s">
        <v>217</v>
      </c>
      <c r="H2522" s="4"/>
      <c r="I2522" s="9" t="s">
        <v>7877</v>
      </c>
    </row>
    <row r="2523" spans="1:9" ht="45">
      <c r="A2523" s="6" t="s">
        <v>7878</v>
      </c>
      <c r="B2523" s="7" t="s">
        <v>212</v>
      </c>
      <c r="C2523" s="6" t="s">
        <v>7869</v>
      </c>
      <c r="D2523" s="8" t="s">
        <v>7879</v>
      </c>
      <c r="E2523" s="6" t="s">
        <v>221</v>
      </c>
      <c r="F2523" s="7" t="s">
        <v>367</v>
      </c>
      <c r="G2523" s="7" t="s">
        <v>217</v>
      </c>
      <c r="H2523" s="4"/>
      <c r="I2523" s="9" t="s">
        <v>7880</v>
      </c>
    </row>
    <row r="2524" spans="1:9" ht="45">
      <c r="A2524" s="6" t="s">
        <v>7881</v>
      </c>
      <c r="B2524" s="7" t="s">
        <v>212</v>
      </c>
      <c r="C2524" s="6" t="s">
        <v>7869</v>
      </c>
      <c r="D2524" s="8" t="s">
        <v>7882</v>
      </c>
      <c r="E2524" s="6" t="s">
        <v>535</v>
      </c>
      <c r="F2524" s="7" t="s">
        <v>367</v>
      </c>
      <c r="G2524" s="7" t="s">
        <v>217</v>
      </c>
      <c r="H2524" s="4"/>
      <c r="I2524" s="9" t="s">
        <v>7883</v>
      </c>
    </row>
    <row r="2525" spans="1:9" ht="45">
      <c r="A2525" s="6" t="s">
        <v>7884</v>
      </c>
      <c r="B2525" s="7" t="s">
        <v>212</v>
      </c>
      <c r="C2525" s="6" t="s">
        <v>7869</v>
      </c>
      <c r="D2525" s="8" t="s">
        <v>7885</v>
      </c>
      <c r="E2525" s="6"/>
      <c r="F2525" s="7" t="s">
        <v>216</v>
      </c>
      <c r="G2525" s="7" t="s">
        <v>368</v>
      </c>
      <c r="H2525" s="4"/>
      <c r="I2525" s="9" t="s">
        <v>7886</v>
      </c>
    </row>
    <row r="2526" spans="1:9" ht="60">
      <c r="A2526" s="6" t="s">
        <v>7887</v>
      </c>
      <c r="B2526" s="7" t="s">
        <v>212</v>
      </c>
      <c r="C2526" s="6" t="s">
        <v>7869</v>
      </c>
      <c r="D2526" s="8" t="s">
        <v>7888</v>
      </c>
      <c r="E2526" s="6" t="s">
        <v>221</v>
      </c>
      <c r="F2526" s="7" t="s">
        <v>367</v>
      </c>
      <c r="G2526" s="7" t="s">
        <v>217</v>
      </c>
      <c r="H2526" s="4"/>
      <c r="I2526" s="9" t="s">
        <v>7889</v>
      </c>
    </row>
    <row r="2527" spans="1:9" ht="60">
      <c r="A2527" s="6" t="s">
        <v>7890</v>
      </c>
      <c r="B2527" s="7" t="s">
        <v>212</v>
      </c>
      <c r="C2527" s="6" t="s">
        <v>7869</v>
      </c>
      <c r="D2527" s="8" t="s">
        <v>7891</v>
      </c>
      <c r="E2527" s="6" t="s">
        <v>535</v>
      </c>
      <c r="F2527" s="7" t="s">
        <v>367</v>
      </c>
      <c r="G2527" s="7" t="s">
        <v>217</v>
      </c>
      <c r="H2527" s="4"/>
      <c r="I2527" s="9" t="s">
        <v>7892</v>
      </c>
    </row>
    <row r="2528" spans="1:9" ht="60">
      <c r="A2528" s="6" t="s">
        <v>7893</v>
      </c>
      <c r="B2528" s="7" t="s">
        <v>212</v>
      </c>
      <c r="C2528" s="6" t="s">
        <v>7869</v>
      </c>
      <c r="D2528" s="8" t="s">
        <v>7894</v>
      </c>
      <c r="E2528" s="6" t="s">
        <v>221</v>
      </c>
      <c r="F2528" s="7" t="s">
        <v>367</v>
      </c>
      <c r="G2528" s="7" t="s">
        <v>217</v>
      </c>
      <c r="H2528" s="4"/>
      <c r="I2528" s="9" t="s">
        <v>7895</v>
      </c>
    </row>
    <row r="2529" spans="1:9" ht="60">
      <c r="A2529" s="6" t="s">
        <v>7896</v>
      </c>
      <c r="B2529" s="7" t="s">
        <v>212</v>
      </c>
      <c r="C2529" s="6" t="s">
        <v>7869</v>
      </c>
      <c r="D2529" s="8" t="s">
        <v>7897</v>
      </c>
      <c r="E2529" s="6" t="s">
        <v>373</v>
      </c>
      <c r="F2529" s="7" t="s">
        <v>216</v>
      </c>
      <c r="G2529" s="7" t="s">
        <v>217</v>
      </c>
      <c r="H2529" s="4"/>
      <c r="I2529" s="9" t="s">
        <v>7898</v>
      </c>
    </row>
    <row r="2530" spans="1:9" ht="60">
      <c r="A2530" s="6" t="s">
        <v>7899</v>
      </c>
      <c r="B2530" s="7" t="s">
        <v>212</v>
      </c>
      <c r="C2530" s="6" t="s">
        <v>7869</v>
      </c>
      <c r="D2530" s="8" t="s">
        <v>7900</v>
      </c>
      <c r="E2530" s="6" t="s">
        <v>373</v>
      </c>
      <c r="F2530" s="7" t="s">
        <v>216</v>
      </c>
      <c r="G2530" s="7" t="s">
        <v>217</v>
      </c>
      <c r="H2530" s="4"/>
      <c r="I2530" s="9" t="s">
        <v>7901</v>
      </c>
    </row>
    <row r="2531" spans="1:9" ht="60">
      <c r="A2531" s="6" t="s">
        <v>7902</v>
      </c>
      <c r="B2531" s="7" t="s">
        <v>212</v>
      </c>
      <c r="C2531" s="6" t="s">
        <v>7869</v>
      </c>
      <c r="D2531" s="8" t="s">
        <v>7903</v>
      </c>
      <c r="E2531" s="6" t="s">
        <v>221</v>
      </c>
      <c r="F2531" s="7" t="s">
        <v>367</v>
      </c>
      <c r="G2531" s="7" t="s">
        <v>217</v>
      </c>
      <c r="H2531" s="4"/>
      <c r="I2531" s="9" t="s">
        <v>7904</v>
      </c>
    </row>
    <row r="2532" spans="1:9" ht="60">
      <c r="A2532" s="6" t="s">
        <v>7905</v>
      </c>
      <c r="B2532" s="7" t="s">
        <v>212</v>
      </c>
      <c r="C2532" s="6" t="s">
        <v>7869</v>
      </c>
      <c r="D2532" s="8" t="s">
        <v>7906</v>
      </c>
      <c r="E2532" s="6" t="s">
        <v>535</v>
      </c>
      <c r="F2532" s="7" t="s">
        <v>367</v>
      </c>
      <c r="G2532" s="7" t="s">
        <v>217</v>
      </c>
      <c r="H2532" s="4"/>
      <c r="I2532" s="9" t="s">
        <v>7907</v>
      </c>
    </row>
    <row r="2533" spans="1:9" ht="60">
      <c r="A2533" s="6" t="s">
        <v>7908</v>
      </c>
      <c r="B2533" s="7" t="s">
        <v>212</v>
      </c>
      <c r="C2533" s="6" t="s">
        <v>7869</v>
      </c>
      <c r="D2533" s="8" t="s">
        <v>7909</v>
      </c>
      <c r="E2533" s="6" t="s">
        <v>2958</v>
      </c>
      <c r="F2533" s="7" t="s">
        <v>367</v>
      </c>
      <c r="G2533" s="7" t="s">
        <v>217</v>
      </c>
      <c r="H2533" s="4"/>
      <c r="I2533" s="9" t="s">
        <v>7910</v>
      </c>
    </row>
    <row r="2534" spans="1:9" ht="45">
      <c r="A2534" s="6" t="s">
        <v>7911</v>
      </c>
      <c r="B2534" s="7" t="s">
        <v>212</v>
      </c>
      <c r="C2534" s="6" t="s">
        <v>7869</v>
      </c>
      <c r="D2534" s="8" t="s">
        <v>7912</v>
      </c>
      <c r="E2534" s="6" t="s">
        <v>221</v>
      </c>
      <c r="F2534" s="7" t="s">
        <v>367</v>
      </c>
      <c r="G2534" s="7" t="s">
        <v>217</v>
      </c>
      <c r="H2534" s="4"/>
      <c r="I2534" s="9" t="s">
        <v>7913</v>
      </c>
    </row>
    <row r="2535" spans="1:9" ht="45">
      <c r="A2535" s="6" t="s">
        <v>7914</v>
      </c>
      <c r="B2535" s="7" t="s">
        <v>212</v>
      </c>
      <c r="C2535" s="6" t="s">
        <v>7869</v>
      </c>
      <c r="D2535" s="8" t="s">
        <v>7915</v>
      </c>
      <c r="E2535" s="6" t="s">
        <v>535</v>
      </c>
      <c r="F2535" s="7" t="s">
        <v>367</v>
      </c>
      <c r="G2535" s="7" t="s">
        <v>217</v>
      </c>
      <c r="H2535" s="4"/>
      <c r="I2535" s="9" t="s">
        <v>7916</v>
      </c>
    </row>
    <row r="2536" spans="1:9" ht="60">
      <c r="A2536" s="6" t="s">
        <v>7917</v>
      </c>
      <c r="B2536" s="7" t="s">
        <v>212</v>
      </c>
      <c r="C2536" s="6" t="s">
        <v>7869</v>
      </c>
      <c r="D2536" s="8" t="s">
        <v>7918</v>
      </c>
      <c r="E2536" s="6" t="s">
        <v>373</v>
      </c>
      <c r="F2536" s="7" t="s">
        <v>367</v>
      </c>
      <c r="G2536" s="7" t="s">
        <v>217</v>
      </c>
      <c r="H2536" s="4"/>
      <c r="I2536" s="9" t="s">
        <v>7919</v>
      </c>
    </row>
    <row r="2537" spans="1:9" ht="45">
      <c r="A2537" s="6" t="s">
        <v>7920</v>
      </c>
      <c r="B2537" s="7" t="s">
        <v>212</v>
      </c>
      <c r="C2537" s="6" t="s">
        <v>7869</v>
      </c>
      <c r="D2537" s="8" t="s">
        <v>7921</v>
      </c>
      <c r="E2537" s="6"/>
      <c r="F2537" s="7" t="s">
        <v>216</v>
      </c>
      <c r="G2537" s="7" t="s">
        <v>368</v>
      </c>
      <c r="H2537" s="4"/>
      <c r="I2537" s="9" t="s">
        <v>7922</v>
      </c>
    </row>
    <row r="2538" spans="1:9" ht="45">
      <c r="A2538" s="6" t="s">
        <v>7923</v>
      </c>
      <c r="B2538" s="7" t="s">
        <v>212</v>
      </c>
      <c r="C2538" s="6" t="s">
        <v>7869</v>
      </c>
      <c r="D2538" s="8" t="s">
        <v>7924</v>
      </c>
      <c r="E2538" s="6" t="s">
        <v>221</v>
      </c>
      <c r="F2538" s="7" t="s">
        <v>367</v>
      </c>
      <c r="G2538" s="7" t="s">
        <v>217</v>
      </c>
      <c r="H2538" s="4"/>
      <c r="I2538" s="9" t="s">
        <v>7925</v>
      </c>
    </row>
    <row r="2539" spans="1:9" ht="45">
      <c r="A2539" s="6" t="s">
        <v>7926</v>
      </c>
      <c r="B2539" s="7" t="s">
        <v>212</v>
      </c>
      <c r="C2539" s="6" t="s">
        <v>7869</v>
      </c>
      <c r="D2539" s="8" t="s">
        <v>7927</v>
      </c>
      <c r="E2539" s="6" t="s">
        <v>373</v>
      </c>
      <c r="F2539" s="7" t="s">
        <v>216</v>
      </c>
      <c r="G2539" s="7" t="s">
        <v>217</v>
      </c>
      <c r="H2539" s="4"/>
      <c r="I2539" s="9" t="s">
        <v>7928</v>
      </c>
    </row>
    <row r="2540" spans="1:9" ht="45">
      <c r="A2540" s="6" t="s">
        <v>7929</v>
      </c>
      <c r="B2540" s="7" t="s">
        <v>212</v>
      </c>
      <c r="C2540" s="6" t="s">
        <v>7869</v>
      </c>
      <c r="D2540" s="8" t="s">
        <v>7930</v>
      </c>
      <c r="E2540" s="6" t="s">
        <v>221</v>
      </c>
      <c r="F2540" s="7" t="s">
        <v>367</v>
      </c>
      <c r="G2540" s="7" t="s">
        <v>217</v>
      </c>
      <c r="H2540" s="4"/>
      <c r="I2540" s="9" t="s">
        <v>7931</v>
      </c>
    </row>
    <row r="2541" spans="1:9" ht="60">
      <c r="A2541" s="6" t="s">
        <v>7932</v>
      </c>
      <c r="B2541" s="7" t="s">
        <v>212</v>
      </c>
      <c r="C2541" s="6" t="s">
        <v>7869</v>
      </c>
      <c r="D2541" s="8" t="s">
        <v>7933</v>
      </c>
      <c r="E2541" s="6" t="s">
        <v>221</v>
      </c>
      <c r="F2541" s="7" t="s">
        <v>367</v>
      </c>
      <c r="G2541" s="7" t="s">
        <v>217</v>
      </c>
      <c r="H2541" s="4"/>
      <c r="I2541" s="9" t="s">
        <v>7934</v>
      </c>
    </row>
    <row r="2542" spans="1:9" ht="60">
      <c r="A2542" s="6" t="s">
        <v>7935</v>
      </c>
      <c r="B2542" s="7" t="s">
        <v>212</v>
      </c>
      <c r="C2542" s="6" t="s">
        <v>7869</v>
      </c>
      <c r="D2542" s="8" t="s">
        <v>7936</v>
      </c>
      <c r="E2542" s="6" t="s">
        <v>535</v>
      </c>
      <c r="F2542" s="7" t="s">
        <v>367</v>
      </c>
      <c r="G2542" s="7" t="s">
        <v>217</v>
      </c>
      <c r="H2542" s="4"/>
      <c r="I2542" s="9" t="s">
        <v>7937</v>
      </c>
    </row>
    <row r="2543" spans="1:9" ht="45">
      <c r="A2543" s="6" t="s">
        <v>7938</v>
      </c>
      <c r="B2543" s="7" t="s">
        <v>212</v>
      </c>
      <c r="C2543" s="6" t="s">
        <v>7869</v>
      </c>
      <c r="D2543" s="8" t="s">
        <v>7939</v>
      </c>
      <c r="E2543" s="6" t="s">
        <v>221</v>
      </c>
      <c r="F2543" s="7" t="s">
        <v>367</v>
      </c>
      <c r="G2543" s="7" t="s">
        <v>217</v>
      </c>
      <c r="H2543" s="4"/>
      <c r="I2543" s="9" t="s">
        <v>7940</v>
      </c>
    </row>
    <row r="2544" spans="1:9" ht="45">
      <c r="A2544" s="6" t="s">
        <v>7941</v>
      </c>
      <c r="B2544" s="7" t="s">
        <v>212</v>
      </c>
      <c r="C2544" s="6" t="s">
        <v>7869</v>
      </c>
      <c r="D2544" s="8" t="s">
        <v>7942</v>
      </c>
      <c r="E2544" s="6" t="s">
        <v>535</v>
      </c>
      <c r="F2544" s="7" t="s">
        <v>367</v>
      </c>
      <c r="G2544" s="7" t="s">
        <v>217</v>
      </c>
      <c r="H2544" s="4"/>
      <c r="I2544" s="9" t="s">
        <v>7943</v>
      </c>
    </row>
    <row r="2545" spans="1:9" ht="45">
      <c r="A2545" s="6" t="s">
        <v>7944</v>
      </c>
      <c r="B2545" s="7" t="s">
        <v>212</v>
      </c>
      <c r="C2545" s="6" t="s">
        <v>7869</v>
      </c>
      <c r="D2545" s="8" t="s">
        <v>7945</v>
      </c>
      <c r="E2545" s="6" t="s">
        <v>2958</v>
      </c>
      <c r="F2545" s="7" t="s">
        <v>367</v>
      </c>
      <c r="G2545" s="7" t="s">
        <v>217</v>
      </c>
      <c r="H2545" s="4"/>
      <c r="I2545" s="9" t="s">
        <v>7946</v>
      </c>
    </row>
    <row r="2546" spans="1:9" ht="45">
      <c r="A2546" s="6" t="s">
        <v>7947</v>
      </c>
      <c r="B2546" s="7" t="s">
        <v>212</v>
      </c>
      <c r="C2546" s="6" t="s">
        <v>7869</v>
      </c>
      <c r="D2546" s="8" t="s">
        <v>7948</v>
      </c>
      <c r="E2546" s="6" t="s">
        <v>373</v>
      </c>
      <c r="F2546" s="7" t="s">
        <v>367</v>
      </c>
      <c r="G2546" s="7" t="s">
        <v>217</v>
      </c>
      <c r="H2546" s="4"/>
      <c r="I2546" s="9" t="s">
        <v>7949</v>
      </c>
    </row>
    <row r="2547" spans="1:9" ht="60">
      <c r="A2547" s="6" t="s">
        <v>7950</v>
      </c>
      <c r="B2547" s="7" t="s">
        <v>212</v>
      </c>
      <c r="C2547" s="6" t="s">
        <v>7869</v>
      </c>
      <c r="D2547" s="8" t="s">
        <v>7951</v>
      </c>
      <c r="E2547" s="6" t="s">
        <v>221</v>
      </c>
      <c r="F2547" s="7" t="s">
        <v>216</v>
      </c>
      <c r="G2547" s="7" t="s">
        <v>217</v>
      </c>
      <c r="H2547" s="4"/>
      <c r="I2547" s="9" t="s">
        <v>7952</v>
      </c>
    </row>
    <row r="2548" spans="1:9" ht="60">
      <c r="A2548" s="6" t="s">
        <v>7953</v>
      </c>
      <c r="B2548" s="7" t="s">
        <v>212</v>
      </c>
      <c r="C2548" s="6" t="s">
        <v>7869</v>
      </c>
      <c r="D2548" s="8" t="s">
        <v>7954</v>
      </c>
      <c r="E2548" s="6" t="s">
        <v>535</v>
      </c>
      <c r="F2548" s="7" t="s">
        <v>216</v>
      </c>
      <c r="G2548" s="7" t="s">
        <v>217</v>
      </c>
      <c r="H2548" s="4"/>
      <c r="I2548" s="9" t="s">
        <v>7955</v>
      </c>
    </row>
    <row r="2549" spans="1:9" ht="60">
      <c r="A2549" s="6" t="s">
        <v>7956</v>
      </c>
      <c r="B2549" s="7" t="s">
        <v>212</v>
      </c>
      <c r="C2549" s="6" t="s">
        <v>7869</v>
      </c>
      <c r="D2549" s="8" t="s">
        <v>7957</v>
      </c>
      <c r="E2549" s="6" t="s">
        <v>2958</v>
      </c>
      <c r="F2549" s="7" t="s">
        <v>367</v>
      </c>
      <c r="G2549" s="7" t="s">
        <v>217</v>
      </c>
      <c r="H2549" s="4"/>
      <c r="I2549" s="9" t="s">
        <v>7958</v>
      </c>
    </row>
    <row r="2550" spans="1:9" ht="60">
      <c r="A2550" s="6" t="s">
        <v>7959</v>
      </c>
      <c r="B2550" s="7" t="s">
        <v>212</v>
      </c>
      <c r="C2550" s="6" t="s">
        <v>7869</v>
      </c>
      <c r="D2550" s="8" t="s">
        <v>7960</v>
      </c>
      <c r="E2550" s="6" t="s">
        <v>221</v>
      </c>
      <c r="F2550" s="7" t="s">
        <v>367</v>
      </c>
      <c r="G2550" s="7" t="s">
        <v>217</v>
      </c>
      <c r="H2550" s="4"/>
      <c r="I2550" s="9" t="s">
        <v>7961</v>
      </c>
    </row>
    <row r="2551" spans="1:9" ht="60">
      <c r="A2551" s="6" t="s">
        <v>7962</v>
      </c>
      <c r="B2551" s="7" t="s">
        <v>212</v>
      </c>
      <c r="C2551" s="6" t="s">
        <v>7869</v>
      </c>
      <c r="D2551" s="8" t="s">
        <v>7963</v>
      </c>
      <c r="E2551" s="6" t="s">
        <v>535</v>
      </c>
      <c r="F2551" s="7" t="s">
        <v>367</v>
      </c>
      <c r="G2551" s="7" t="s">
        <v>217</v>
      </c>
      <c r="H2551" s="4"/>
      <c r="I2551" s="9" t="s">
        <v>7964</v>
      </c>
    </row>
    <row r="2552" spans="1:9" ht="60">
      <c r="A2552" s="6" t="s">
        <v>7965</v>
      </c>
      <c r="B2552" s="7" t="s">
        <v>212</v>
      </c>
      <c r="C2552" s="6" t="s">
        <v>7869</v>
      </c>
      <c r="D2552" s="8" t="s">
        <v>7966</v>
      </c>
      <c r="E2552" s="6" t="s">
        <v>2958</v>
      </c>
      <c r="F2552" s="7" t="s">
        <v>367</v>
      </c>
      <c r="G2552" s="7" t="s">
        <v>217</v>
      </c>
      <c r="H2552" s="4"/>
      <c r="I2552" s="9" t="s">
        <v>7967</v>
      </c>
    </row>
    <row r="2553" spans="1:9" ht="45">
      <c r="A2553" s="6" t="s">
        <v>7968</v>
      </c>
      <c r="B2553" s="7" t="s">
        <v>212</v>
      </c>
      <c r="C2553" s="6" t="s">
        <v>7869</v>
      </c>
      <c r="D2553" s="8" t="s">
        <v>7969</v>
      </c>
      <c r="E2553" s="6" t="s">
        <v>221</v>
      </c>
      <c r="F2553" s="7" t="s">
        <v>367</v>
      </c>
      <c r="G2553" s="7" t="s">
        <v>217</v>
      </c>
      <c r="H2553" s="4"/>
      <c r="I2553" s="9" t="s">
        <v>7970</v>
      </c>
    </row>
    <row r="2554" spans="1:9" ht="45">
      <c r="A2554" s="6" t="s">
        <v>7971</v>
      </c>
      <c r="B2554" s="7" t="s">
        <v>212</v>
      </c>
      <c r="C2554" s="6" t="s">
        <v>7869</v>
      </c>
      <c r="D2554" s="8" t="s">
        <v>7972</v>
      </c>
      <c r="E2554" s="6" t="s">
        <v>535</v>
      </c>
      <c r="F2554" s="7" t="s">
        <v>367</v>
      </c>
      <c r="G2554" s="7" t="s">
        <v>217</v>
      </c>
      <c r="H2554" s="4"/>
      <c r="I2554" s="9" t="s">
        <v>7973</v>
      </c>
    </row>
    <row r="2555" spans="1:9" ht="45">
      <c r="A2555" s="6" t="s">
        <v>7974</v>
      </c>
      <c r="B2555" s="7" t="s">
        <v>212</v>
      </c>
      <c r="C2555" s="6" t="s">
        <v>7869</v>
      </c>
      <c r="D2555" s="8" t="s">
        <v>7975</v>
      </c>
      <c r="E2555" s="6" t="s">
        <v>2958</v>
      </c>
      <c r="F2555" s="7" t="s">
        <v>367</v>
      </c>
      <c r="G2555" s="7" t="s">
        <v>217</v>
      </c>
      <c r="H2555" s="4"/>
      <c r="I2555" s="9" t="s">
        <v>7976</v>
      </c>
    </row>
    <row r="2556" spans="1:9" ht="60">
      <c r="A2556" s="6" t="s">
        <v>7977</v>
      </c>
      <c r="B2556" s="7" t="s">
        <v>212</v>
      </c>
      <c r="C2556" s="6" t="s">
        <v>7869</v>
      </c>
      <c r="D2556" s="8" t="s">
        <v>7978</v>
      </c>
      <c r="E2556" s="6" t="s">
        <v>373</v>
      </c>
      <c r="F2556" s="7" t="s">
        <v>367</v>
      </c>
      <c r="G2556" s="7" t="s">
        <v>374</v>
      </c>
      <c r="H2556" s="4"/>
      <c r="I2556" s="9" t="s">
        <v>7979</v>
      </c>
    </row>
    <row r="2557" spans="1:9" ht="45">
      <c r="A2557" s="6" t="s">
        <v>7980</v>
      </c>
      <c r="B2557" s="7" t="s">
        <v>212</v>
      </c>
      <c r="C2557" s="6" t="s">
        <v>7869</v>
      </c>
      <c r="D2557" s="8" t="s">
        <v>7981</v>
      </c>
      <c r="E2557" s="6" t="s">
        <v>221</v>
      </c>
      <c r="F2557" s="7" t="s">
        <v>216</v>
      </c>
      <c r="G2557" s="7" t="s">
        <v>217</v>
      </c>
      <c r="H2557" s="4"/>
      <c r="I2557" s="9" t="s">
        <v>7982</v>
      </c>
    </row>
    <row r="2558" spans="1:9" ht="45">
      <c r="A2558" s="6" t="s">
        <v>7983</v>
      </c>
      <c r="B2558" s="7" t="s">
        <v>212</v>
      </c>
      <c r="C2558" s="6" t="s">
        <v>7869</v>
      </c>
      <c r="D2558" s="8" t="s">
        <v>7984</v>
      </c>
      <c r="E2558" s="6" t="s">
        <v>373</v>
      </c>
      <c r="F2558" s="7" t="s">
        <v>216</v>
      </c>
      <c r="G2558" s="7" t="s">
        <v>217</v>
      </c>
      <c r="H2558" s="4"/>
      <c r="I2558" s="9" t="s">
        <v>7985</v>
      </c>
    </row>
    <row r="2559" spans="1:9" ht="45">
      <c r="A2559" s="6" t="s">
        <v>7986</v>
      </c>
      <c r="B2559" s="7" t="s">
        <v>212</v>
      </c>
      <c r="C2559" s="6" t="s">
        <v>7869</v>
      </c>
      <c r="D2559" s="8" t="s">
        <v>7987</v>
      </c>
      <c r="E2559" s="6" t="s">
        <v>221</v>
      </c>
      <c r="F2559" s="7" t="s">
        <v>367</v>
      </c>
      <c r="G2559" s="7" t="s">
        <v>217</v>
      </c>
      <c r="H2559" s="4"/>
      <c r="I2559" s="9" t="s">
        <v>7988</v>
      </c>
    </row>
    <row r="2560" spans="1:9" ht="45">
      <c r="A2560" s="6" t="s">
        <v>7989</v>
      </c>
      <c r="B2560" s="7" t="s">
        <v>212</v>
      </c>
      <c r="C2560" s="6" t="s">
        <v>7869</v>
      </c>
      <c r="D2560" s="8" t="s">
        <v>7990</v>
      </c>
      <c r="E2560" s="6" t="s">
        <v>535</v>
      </c>
      <c r="F2560" s="7" t="s">
        <v>367</v>
      </c>
      <c r="G2560" s="7" t="s">
        <v>217</v>
      </c>
      <c r="H2560" s="4"/>
      <c r="I2560" s="9" t="s">
        <v>7991</v>
      </c>
    </row>
    <row r="2561" spans="1:9" ht="60">
      <c r="A2561" s="6" t="s">
        <v>7992</v>
      </c>
      <c r="B2561" s="7" t="s">
        <v>212</v>
      </c>
      <c r="C2561" s="6" t="s">
        <v>7869</v>
      </c>
      <c r="D2561" s="8" t="s">
        <v>7993</v>
      </c>
      <c r="E2561" s="6" t="s">
        <v>221</v>
      </c>
      <c r="F2561" s="7" t="s">
        <v>367</v>
      </c>
      <c r="G2561" s="7" t="s">
        <v>217</v>
      </c>
      <c r="H2561" s="4"/>
      <c r="I2561" s="9" t="s">
        <v>7994</v>
      </c>
    </row>
    <row r="2562" spans="1:9" ht="60">
      <c r="A2562" s="6" t="s">
        <v>7995</v>
      </c>
      <c r="B2562" s="7" t="s">
        <v>212</v>
      </c>
      <c r="C2562" s="6" t="s">
        <v>7869</v>
      </c>
      <c r="D2562" s="8" t="s">
        <v>7996</v>
      </c>
      <c r="E2562" s="6" t="s">
        <v>535</v>
      </c>
      <c r="F2562" s="7" t="s">
        <v>367</v>
      </c>
      <c r="G2562" s="7" t="s">
        <v>217</v>
      </c>
      <c r="H2562" s="4"/>
      <c r="I2562" s="9" t="s">
        <v>7997</v>
      </c>
    </row>
    <row r="2563" spans="1:9" ht="60">
      <c r="A2563" s="6" t="s">
        <v>7998</v>
      </c>
      <c r="B2563" s="7" t="s">
        <v>212</v>
      </c>
      <c r="C2563" s="6" t="s">
        <v>7869</v>
      </c>
      <c r="D2563" s="8" t="s">
        <v>7999</v>
      </c>
      <c r="E2563" s="6" t="s">
        <v>2958</v>
      </c>
      <c r="F2563" s="7" t="s">
        <v>367</v>
      </c>
      <c r="G2563" s="7" t="s">
        <v>217</v>
      </c>
      <c r="H2563" s="4"/>
      <c r="I2563" s="9" t="s">
        <v>8000</v>
      </c>
    </row>
    <row r="2564" spans="1:9" ht="45">
      <c r="A2564" s="6" t="s">
        <v>8001</v>
      </c>
      <c r="B2564" s="7" t="s">
        <v>212</v>
      </c>
      <c r="C2564" s="6" t="s">
        <v>7869</v>
      </c>
      <c r="D2564" s="8" t="s">
        <v>8002</v>
      </c>
      <c r="E2564" s="6" t="s">
        <v>2958</v>
      </c>
      <c r="F2564" s="7" t="s">
        <v>367</v>
      </c>
      <c r="G2564" s="7" t="s">
        <v>217</v>
      </c>
      <c r="H2564" s="4"/>
      <c r="I2564" s="9" t="s">
        <v>8003</v>
      </c>
    </row>
    <row r="2565" spans="1:9" ht="60">
      <c r="A2565" s="6" t="s">
        <v>8004</v>
      </c>
      <c r="B2565" s="7" t="s">
        <v>212</v>
      </c>
      <c r="C2565" s="6" t="s">
        <v>7869</v>
      </c>
      <c r="D2565" s="8" t="s">
        <v>8005</v>
      </c>
      <c r="E2565" s="6" t="s">
        <v>2958</v>
      </c>
      <c r="F2565" s="7" t="s">
        <v>367</v>
      </c>
      <c r="G2565" s="7" t="s">
        <v>368</v>
      </c>
      <c r="H2565" s="4"/>
      <c r="I2565" s="9" t="s">
        <v>8006</v>
      </c>
    </row>
    <row r="2566" spans="1:9" ht="45">
      <c r="A2566" s="6" t="s">
        <v>8007</v>
      </c>
      <c r="B2566" s="7" t="s">
        <v>212</v>
      </c>
      <c r="C2566" s="6" t="s">
        <v>7869</v>
      </c>
      <c r="D2566" s="8" t="s">
        <v>8008</v>
      </c>
      <c r="E2566" s="6" t="s">
        <v>221</v>
      </c>
      <c r="F2566" s="7" t="s">
        <v>216</v>
      </c>
      <c r="G2566" s="7" t="s">
        <v>217</v>
      </c>
      <c r="H2566" s="4"/>
      <c r="I2566" s="9" t="s">
        <v>8009</v>
      </c>
    </row>
    <row r="2567" spans="1:9" ht="45">
      <c r="A2567" s="6" t="s">
        <v>8010</v>
      </c>
      <c r="B2567" s="7" t="s">
        <v>212</v>
      </c>
      <c r="C2567" s="6" t="s">
        <v>7869</v>
      </c>
      <c r="D2567" s="8" t="s">
        <v>8011</v>
      </c>
      <c r="E2567" s="6" t="s">
        <v>535</v>
      </c>
      <c r="F2567" s="7" t="s">
        <v>216</v>
      </c>
      <c r="G2567" s="7" t="s">
        <v>217</v>
      </c>
      <c r="H2567" s="4"/>
      <c r="I2567" s="9" t="s">
        <v>8012</v>
      </c>
    </row>
    <row r="2568" spans="1:9" ht="45">
      <c r="A2568" s="6" t="s">
        <v>8013</v>
      </c>
      <c r="B2568" s="7" t="s">
        <v>212</v>
      </c>
      <c r="C2568" s="6" t="s">
        <v>7869</v>
      </c>
      <c r="D2568" s="8" t="s">
        <v>8014</v>
      </c>
      <c r="E2568" s="6" t="s">
        <v>2958</v>
      </c>
      <c r="F2568" s="7" t="s">
        <v>367</v>
      </c>
      <c r="G2568" s="7" t="s">
        <v>217</v>
      </c>
      <c r="H2568" s="4"/>
      <c r="I2568" s="9" t="s">
        <v>8015</v>
      </c>
    </row>
    <row r="2569" spans="1:9" ht="60">
      <c r="A2569" s="6" t="s">
        <v>8016</v>
      </c>
      <c r="B2569" s="7" t="s">
        <v>212</v>
      </c>
      <c r="C2569" s="6" t="s">
        <v>7869</v>
      </c>
      <c r="D2569" s="8" t="s">
        <v>8017</v>
      </c>
      <c r="E2569" s="6" t="s">
        <v>221</v>
      </c>
      <c r="F2569" s="7" t="s">
        <v>367</v>
      </c>
      <c r="G2569" s="7" t="s">
        <v>217</v>
      </c>
      <c r="H2569" s="4"/>
      <c r="I2569" s="9" t="s">
        <v>8018</v>
      </c>
    </row>
    <row r="2570" spans="1:9" ht="45">
      <c r="A2570" s="6" t="s">
        <v>8019</v>
      </c>
      <c r="B2570" s="7" t="s">
        <v>212</v>
      </c>
      <c r="C2570" s="6" t="s">
        <v>7869</v>
      </c>
      <c r="D2570" s="8" t="s">
        <v>8020</v>
      </c>
      <c r="E2570" s="6" t="s">
        <v>373</v>
      </c>
      <c r="F2570" s="7" t="s">
        <v>367</v>
      </c>
      <c r="G2570" s="7" t="s">
        <v>217</v>
      </c>
      <c r="H2570" s="4"/>
      <c r="I2570" s="9" t="s">
        <v>8021</v>
      </c>
    </row>
    <row r="2571" spans="1:9" ht="45">
      <c r="A2571" s="6" t="s">
        <v>8022</v>
      </c>
      <c r="B2571" s="7" t="s">
        <v>364</v>
      </c>
      <c r="C2571" s="6" t="s">
        <v>8023</v>
      </c>
      <c r="D2571" s="8" t="s">
        <v>8024</v>
      </c>
      <c r="E2571" s="6" t="s">
        <v>221</v>
      </c>
      <c r="F2571" s="7" t="s">
        <v>498</v>
      </c>
      <c r="G2571" s="7" t="s">
        <v>217</v>
      </c>
      <c r="H2571" s="4"/>
      <c r="I2571" s="9" t="s">
        <v>8025</v>
      </c>
    </row>
    <row r="2572" spans="1:9" ht="45">
      <c r="A2572" s="6" t="s">
        <v>8026</v>
      </c>
      <c r="B2572" s="7" t="s">
        <v>364</v>
      </c>
      <c r="C2572" s="6" t="s">
        <v>8023</v>
      </c>
      <c r="D2572" s="8" t="s">
        <v>8027</v>
      </c>
      <c r="E2572" s="6" t="s">
        <v>535</v>
      </c>
      <c r="F2572" s="7" t="s">
        <v>498</v>
      </c>
      <c r="G2572" s="7" t="s">
        <v>217</v>
      </c>
      <c r="H2572" s="4"/>
      <c r="I2572" s="9" t="s">
        <v>8028</v>
      </c>
    </row>
    <row r="2573" spans="1:9" ht="45">
      <c r="A2573" s="6" t="s">
        <v>8029</v>
      </c>
      <c r="B2573" s="7" t="s">
        <v>364</v>
      </c>
      <c r="C2573" s="6" t="s">
        <v>8023</v>
      </c>
      <c r="D2573" s="8" t="s">
        <v>8030</v>
      </c>
      <c r="E2573" s="6" t="s">
        <v>1905</v>
      </c>
      <c r="F2573" s="7" t="s">
        <v>498</v>
      </c>
      <c r="G2573" s="7" t="s">
        <v>1013</v>
      </c>
      <c r="H2573" s="4"/>
      <c r="I2573" s="9" t="s">
        <v>8031</v>
      </c>
    </row>
    <row r="2574" spans="1:9" ht="45">
      <c r="A2574" s="6" t="s">
        <v>8032</v>
      </c>
      <c r="B2574" s="7" t="s">
        <v>364</v>
      </c>
      <c r="C2574" s="6" t="s">
        <v>8023</v>
      </c>
      <c r="D2574" s="8" t="s">
        <v>8033</v>
      </c>
      <c r="E2574" s="6" t="s">
        <v>221</v>
      </c>
      <c r="F2574" s="7" t="s">
        <v>498</v>
      </c>
      <c r="G2574" s="7" t="s">
        <v>217</v>
      </c>
      <c r="H2574" s="4"/>
      <c r="I2574" s="9" t="s">
        <v>8034</v>
      </c>
    </row>
    <row r="2575" spans="1:9" ht="45">
      <c r="A2575" s="6" t="s">
        <v>8035</v>
      </c>
      <c r="B2575" s="7" t="s">
        <v>364</v>
      </c>
      <c r="C2575" s="6" t="s">
        <v>8023</v>
      </c>
      <c r="D2575" s="8" t="s">
        <v>8036</v>
      </c>
      <c r="E2575" s="6" t="s">
        <v>535</v>
      </c>
      <c r="F2575" s="7" t="s">
        <v>498</v>
      </c>
      <c r="G2575" s="7" t="s">
        <v>217</v>
      </c>
      <c r="H2575" s="4"/>
      <c r="I2575" s="9" t="s">
        <v>8037</v>
      </c>
    </row>
    <row r="2576" spans="1:9" ht="45">
      <c r="A2576" s="6" t="s">
        <v>8038</v>
      </c>
      <c r="B2576" s="7" t="s">
        <v>364</v>
      </c>
      <c r="C2576" s="6" t="s">
        <v>8023</v>
      </c>
      <c r="D2576" s="8" t="s">
        <v>8039</v>
      </c>
      <c r="E2576" s="6" t="s">
        <v>1905</v>
      </c>
      <c r="F2576" s="7" t="s">
        <v>498</v>
      </c>
      <c r="G2576" s="7" t="s">
        <v>1013</v>
      </c>
      <c r="H2576" s="4"/>
      <c r="I2576" s="9" t="s">
        <v>8040</v>
      </c>
    </row>
    <row r="2577" spans="1:9" ht="45">
      <c r="A2577" s="6" t="s">
        <v>8041</v>
      </c>
      <c r="B2577" s="7" t="s">
        <v>364</v>
      </c>
      <c r="C2577" s="6" t="s">
        <v>8023</v>
      </c>
      <c r="D2577" s="8" t="s">
        <v>8042</v>
      </c>
      <c r="E2577" s="6" t="s">
        <v>576</v>
      </c>
      <c r="F2577" s="7" t="s">
        <v>498</v>
      </c>
      <c r="G2577" s="7" t="s">
        <v>374</v>
      </c>
      <c r="H2577" s="4"/>
      <c r="I2577" s="9" t="s">
        <v>8043</v>
      </c>
    </row>
    <row r="2578" spans="1:9" ht="45">
      <c r="A2578" s="6" t="s">
        <v>8044</v>
      </c>
      <c r="B2578" s="7" t="s">
        <v>364</v>
      </c>
      <c r="C2578" s="6" t="s">
        <v>8023</v>
      </c>
      <c r="D2578" s="8" t="s">
        <v>8045</v>
      </c>
      <c r="E2578" s="6" t="s">
        <v>221</v>
      </c>
      <c r="F2578" s="7" t="s">
        <v>498</v>
      </c>
      <c r="G2578" s="7" t="s">
        <v>217</v>
      </c>
      <c r="H2578" s="4"/>
      <c r="I2578" s="9" t="s">
        <v>8046</v>
      </c>
    </row>
    <row r="2579" spans="1:9" ht="45">
      <c r="A2579" s="6" t="s">
        <v>8047</v>
      </c>
      <c r="B2579" s="7" t="s">
        <v>364</v>
      </c>
      <c r="C2579" s="6" t="s">
        <v>8023</v>
      </c>
      <c r="D2579" s="8" t="s">
        <v>8048</v>
      </c>
      <c r="E2579" s="6" t="s">
        <v>535</v>
      </c>
      <c r="F2579" s="7" t="s">
        <v>498</v>
      </c>
      <c r="G2579" s="7" t="s">
        <v>217</v>
      </c>
      <c r="H2579" s="4"/>
      <c r="I2579" s="9" t="s">
        <v>8049</v>
      </c>
    </row>
    <row r="2580" spans="1:9" ht="45">
      <c r="A2580" s="6" t="s">
        <v>8050</v>
      </c>
      <c r="B2580" s="7" t="s">
        <v>364</v>
      </c>
      <c r="C2580" s="6" t="s">
        <v>8023</v>
      </c>
      <c r="D2580" s="8" t="s">
        <v>8051</v>
      </c>
      <c r="E2580" s="6" t="s">
        <v>221</v>
      </c>
      <c r="F2580" s="7" t="s">
        <v>367</v>
      </c>
      <c r="G2580" s="7" t="s">
        <v>217</v>
      </c>
      <c r="H2580" s="4"/>
      <c r="I2580" s="9" t="s">
        <v>8052</v>
      </c>
    </row>
    <row r="2581" spans="1:9" ht="45">
      <c r="A2581" s="6" t="s">
        <v>8053</v>
      </c>
      <c r="B2581" s="7" t="s">
        <v>364</v>
      </c>
      <c r="C2581" s="6" t="s">
        <v>8023</v>
      </c>
      <c r="D2581" s="8" t="s">
        <v>8054</v>
      </c>
      <c r="E2581" s="6" t="s">
        <v>535</v>
      </c>
      <c r="F2581" s="7" t="s">
        <v>367</v>
      </c>
      <c r="G2581" s="7" t="s">
        <v>217</v>
      </c>
      <c r="H2581" s="4"/>
      <c r="I2581" s="9" t="s">
        <v>8055</v>
      </c>
    </row>
    <row r="2582" spans="1:9" ht="45">
      <c r="A2582" s="6" t="s">
        <v>8056</v>
      </c>
      <c r="B2582" s="7" t="s">
        <v>364</v>
      </c>
      <c r="C2582" s="6" t="s">
        <v>8023</v>
      </c>
      <c r="D2582" s="8" t="s">
        <v>8057</v>
      </c>
      <c r="E2582" s="6" t="s">
        <v>1905</v>
      </c>
      <c r="F2582" s="7" t="s">
        <v>367</v>
      </c>
      <c r="G2582" s="7" t="s">
        <v>1013</v>
      </c>
      <c r="H2582" s="4"/>
      <c r="I2582" s="9" t="s">
        <v>8058</v>
      </c>
    </row>
    <row r="2583" spans="1:9" ht="45">
      <c r="A2583" s="6" t="s">
        <v>8059</v>
      </c>
      <c r="B2583" s="7" t="s">
        <v>364</v>
      </c>
      <c r="C2583" s="6" t="s">
        <v>8023</v>
      </c>
      <c r="D2583" s="8" t="s">
        <v>8060</v>
      </c>
      <c r="E2583" s="6" t="s">
        <v>221</v>
      </c>
      <c r="F2583" s="7" t="s">
        <v>367</v>
      </c>
      <c r="G2583" s="7" t="s">
        <v>217</v>
      </c>
      <c r="H2583" s="4"/>
      <c r="I2583" s="9" t="s">
        <v>8061</v>
      </c>
    </row>
    <row r="2584" spans="1:9" ht="45">
      <c r="A2584" s="6" t="s">
        <v>8062</v>
      </c>
      <c r="B2584" s="7" t="s">
        <v>364</v>
      </c>
      <c r="C2584" s="6" t="s">
        <v>8023</v>
      </c>
      <c r="D2584" s="8" t="s">
        <v>8063</v>
      </c>
      <c r="E2584" s="6" t="s">
        <v>535</v>
      </c>
      <c r="F2584" s="7" t="s">
        <v>367</v>
      </c>
      <c r="G2584" s="7" t="s">
        <v>217</v>
      </c>
      <c r="H2584" s="4"/>
      <c r="I2584" s="9" t="s">
        <v>8064</v>
      </c>
    </row>
    <row r="2585" spans="1:9" ht="45">
      <c r="A2585" s="6" t="s">
        <v>8065</v>
      </c>
      <c r="B2585" s="7" t="s">
        <v>364</v>
      </c>
      <c r="C2585" s="6" t="s">
        <v>8023</v>
      </c>
      <c r="D2585" s="8" t="s">
        <v>8066</v>
      </c>
      <c r="E2585" s="6" t="s">
        <v>221</v>
      </c>
      <c r="F2585" s="7" t="s">
        <v>367</v>
      </c>
      <c r="G2585" s="7" t="s">
        <v>217</v>
      </c>
      <c r="H2585" s="4"/>
      <c r="I2585" s="9" t="s">
        <v>8067</v>
      </c>
    </row>
    <row r="2586" spans="1:9" ht="45">
      <c r="A2586" s="6" t="s">
        <v>8068</v>
      </c>
      <c r="B2586" s="7" t="s">
        <v>364</v>
      </c>
      <c r="C2586" s="6" t="s">
        <v>8023</v>
      </c>
      <c r="D2586" s="8" t="s">
        <v>8069</v>
      </c>
      <c r="E2586" s="6" t="s">
        <v>535</v>
      </c>
      <c r="F2586" s="7" t="s">
        <v>367</v>
      </c>
      <c r="G2586" s="7" t="s">
        <v>217</v>
      </c>
      <c r="H2586" s="4"/>
      <c r="I2586" s="9" t="s">
        <v>8070</v>
      </c>
    </row>
    <row r="2587" spans="1:9" ht="60">
      <c r="A2587" s="6" t="s">
        <v>8071</v>
      </c>
      <c r="B2587" s="7" t="s">
        <v>364</v>
      </c>
      <c r="C2587" s="6" t="s">
        <v>8023</v>
      </c>
      <c r="D2587" s="8" t="s">
        <v>8072</v>
      </c>
      <c r="E2587" s="6" t="s">
        <v>221</v>
      </c>
      <c r="F2587" s="7" t="s">
        <v>498</v>
      </c>
      <c r="G2587" s="7" t="s">
        <v>217</v>
      </c>
      <c r="H2587" s="4"/>
      <c r="I2587" s="9" t="s">
        <v>8073</v>
      </c>
    </row>
    <row r="2588" spans="1:9" ht="45">
      <c r="A2588" s="6" t="s">
        <v>8074</v>
      </c>
      <c r="B2588" s="7" t="s">
        <v>364</v>
      </c>
      <c r="C2588" s="6" t="s">
        <v>8023</v>
      </c>
      <c r="D2588" s="8" t="s">
        <v>8075</v>
      </c>
      <c r="E2588" s="6" t="s">
        <v>756</v>
      </c>
      <c r="F2588" s="7" t="s">
        <v>498</v>
      </c>
      <c r="G2588" s="7" t="s">
        <v>217</v>
      </c>
      <c r="H2588" s="4"/>
      <c r="I2588" s="9" t="s">
        <v>8076</v>
      </c>
    </row>
    <row r="2589" spans="1:9" ht="45">
      <c r="A2589" s="6" t="s">
        <v>8077</v>
      </c>
      <c r="B2589" s="7" t="s">
        <v>364</v>
      </c>
      <c r="C2589" s="6" t="s">
        <v>8023</v>
      </c>
      <c r="D2589" s="8" t="s">
        <v>8078</v>
      </c>
      <c r="E2589" s="6" t="s">
        <v>2814</v>
      </c>
      <c r="F2589" s="7" t="s">
        <v>367</v>
      </c>
      <c r="G2589" s="7" t="s">
        <v>217</v>
      </c>
      <c r="H2589" s="4"/>
      <c r="I2589" s="9" t="s">
        <v>8079</v>
      </c>
    </row>
    <row r="2590" spans="1:9" ht="45">
      <c r="A2590" s="6" t="s">
        <v>8080</v>
      </c>
      <c r="B2590" s="7" t="s">
        <v>364</v>
      </c>
      <c r="C2590" s="6" t="s">
        <v>8023</v>
      </c>
      <c r="D2590" s="8" t="s">
        <v>8081</v>
      </c>
      <c r="E2590" s="6" t="s">
        <v>4037</v>
      </c>
      <c r="F2590" s="7" t="s">
        <v>367</v>
      </c>
      <c r="G2590" s="7" t="s">
        <v>217</v>
      </c>
      <c r="H2590" s="4"/>
      <c r="I2590" s="9" t="s">
        <v>8082</v>
      </c>
    </row>
    <row r="2591" spans="1:9" ht="45">
      <c r="A2591" s="6" t="s">
        <v>8083</v>
      </c>
      <c r="B2591" s="7" t="s">
        <v>364</v>
      </c>
      <c r="C2591" s="6" t="s">
        <v>8023</v>
      </c>
      <c r="D2591" s="8" t="s">
        <v>8084</v>
      </c>
      <c r="E2591" s="6" t="s">
        <v>1826</v>
      </c>
      <c r="F2591" s="7" t="s">
        <v>367</v>
      </c>
      <c r="G2591" s="7" t="s">
        <v>217</v>
      </c>
      <c r="H2591" s="4"/>
      <c r="I2591" s="9" t="s">
        <v>8085</v>
      </c>
    </row>
    <row r="2592" spans="1:9" ht="45">
      <c r="A2592" s="6" t="s">
        <v>8086</v>
      </c>
      <c r="B2592" s="7" t="s">
        <v>364</v>
      </c>
      <c r="C2592" s="6" t="s">
        <v>8023</v>
      </c>
      <c r="D2592" s="8" t="s">
        <v>8087</v>
      </c>
      <c r="E2592" s="6" t="s">
        <v>1826</v>
      </c>
      <c r="F2592" s="7" t="s">
        <v>367</v>
      </c>
      <c r="G2592" s="7" t="s">
        <v>225</v>
      </c>
      <c r="H2592" s="4"/>
      <c r="I2592" s="9" t="s">
        <v>8088</v>
      </c>
    </row>
    <row r="2593" spans="1:9" ht="45">
      <c r="A2593" s="6" t="s">
        <v>8089</v>
      </c>
      <c r="B2593" s="7" t="s">
        <v>364</v>
      </c>
      <c r="C2593" s="6" t="s">
        <v>8023</v>
      </c>
      <c r="D2593" s="8" t="s">
        <v>8090</v>
      </c>
      <c r="E2593" s="6" t="s">
        <v>221</v>
      </c>
      <c r="F2593" s="7" t="s">
        <v>498</v>
      </c>
      <c r="G2593" s="7" t="s">
        <v>217</v>
      </c>
      <c r="H2593" s="4"/>
      <c r="I2593" s="9" t="s">
        <v>8091</v>
      </c>
    </row>
    <row r="2594" spans="1:9" ht="45">
      <c r="A2594" s="6" t="s">
        <v>8092</v>
      </c>
      <c r="B2594" s="7" t="s">
        <v>364</v>
      </c>
      <c r="C2594" s="6" t="s">
        <v>8023</v>
      </c>
      <c r="D2594" s="8" t="s">
        <v>8093</v>
      </c>
      <c r="E2594" s="6" t="s">
        <v>229</v>
      </c>
      <c r="F2594" s="7" t="s">
        <v>498</v>
      </c>
      <c r="G2594" s="7" t="s">
        <v>217</v>
      </c>
      <c r="H2594" s="4"/>
      <c r="I2594" s="9" t="s">
        <v>8094</v>
      </c>
    </row>
    <row r="2595" spans="1:9" ht="45">
      <c r="A2595" s="6" t="s">
        <v>8095</v>
      </c>
      <c r="B2595" s="7" t="s">
        <v>364</v>
      </c>
      <c r="C2595" s="6" t="s">
        <v>8023</v>
      </c>
      <c r="D2595" s="8" t="s">
        <v>8096</v>
      </c>
      <c r="E2595" s="6" t="s">
        <v>535</v>
      </c>
      <c r="F2595" s="7" t="s">
        <v>498</v>
      </c>
      <c r="G2595" s="7" t="s">
        <v>217</v>
      </c>
      <c r="H2595" s="4"/>
      <c r="I2595" s="9" t="s">
        <v>8097</v>
      </c>
    </row>
    <row r="2596" spans="1:9" ht="45">
      <c r="A2596" s="6" t="s">
        <v>8098</v>
      </c>
      <c r="B2596" s="7" t="s">
        <v>364</v>
      </c>
      <c r="C2596" s="6" t="s">
        <v>8023</v>
      </c>
      <c r="D2596" s="8" t="s">
        <v>8099</v>
      </c>
      <c r="E2596" s="6" t="s">
        <v>221</v>
      </c>
      <c r="F2596" s="7" t="s">
        <v>498</v>
      </c>
      <c r="G2596" s="7" t="s">
        <v>225</v>
      </c>
      <c r="H2596" s="4"/>
      <c r="I2596" s="9" t="s">
        <v>8100</v>
      </c>
    </row>
    <row r="2597" spans="1:9" ht="60">
      <c r="A2597" s="6" t="s">
        <v>8101</v>
      </c>
      <c r="B2597" s="7" t="s">
        <v>364</v>
      </c>
      <c r="C2597" s="6" t="s">
        <v>8023</v>
      </c>
      <c r="D2597" s="8" t="s">
        <v>8102</v>
      </c>
      <c r="E2597" s="6" t="s">
        <v>221</v>
      </c>
      <c r="F2597" s="7" t="s">
        <v>498</v>
      </c>
      <c r="G2597" s="7" t="s">
        <v>217</v>
      </c>
      <c r="H2597" s="4"/>
      <c r="I2597" s="9" t="s">
        <v>8103</v>
      </c>
    </row>
    <row r="2598" spans="1:9" ht="45">
      <c r="A2598" s="6" t="s">
        <v>8104</v>
      </c>
      <c r="B2598" s="7" t="s">
        <v>364</v>
      </c>
      <c r="C2598" s="6" t="s">
        <v>8023</v>
      </c>
      <c r="D2598" s="8" t="s">
        <v>8105</v>
      </c>
      <c r="E2598" s="6" t="s">
        <v>756</v>
      </c>
      <c r="F2598" s="7" t="s">
        <v>498</v>
      </c>
      <c r="G2598" s="7" t="s">
        <v>217</v>
      </c>
      <c r="H2598" s="4"/>
      <c r="I2598" s="9" t="s">
        <v>8106</v>
      </c>
    </row>
    <row r="2599" spans="1:9" ht="60">
      <c r="A2599" s="6" t="s">
        <v>8107</v>
      </c>
      <c r="B2599" s="7" t="s">
        <v>364</v>
      </c>
      <c r="C2599" s="6" t="s">
        <v>8023</v>
      </c>
      <c r="D2599" s="8" t="s">
        <v>8108</v>
      </c>
      <c r="E2599" s="6" t="s">
        <v>221</v>
      </c>
      <c r="F2599" s="7" t="s">
        <v>367</v>
      </c>
      <c r="G2599" s="7" t="s">
        <v>217</v>
      </c>
      <c r="H2599" s="4"/>
      <c r="I2599" s="9" t="s">
        <v>8109</v>
      </c>
    </row>
    <row r="2600" spans="1:9" ht="45">
      <c r="A2600" s="6" t="s">
        <v>8110</v>
      </c>
      <c r="B2600" s="7" t="s">
        <v>364</v>
      </c>
      <c r="C2600" s="6" t="s">
        <v>8023</v>
      </c>
      <c r="D2600" s="8" t="s">
        <v>8111</v>
      </c>
      <c r="E2600" s="6" t="s">
        <v>756</v>
      </c>
      <c r="F2600" s="7" t="s">
        <v>367</v>
      </c>
      <c r="G2600" s="7" t="s">
        <v>217</v>
      </c>
      <c r="H2600" s="4"/>
      <c r="I2600" s="9" t="s">
        <v>8112</v>
      </c>
    </row>
    <row r="2601" spans="1:9" ht="45">
      <c r="A2601" s="6" t="s">
        <v>8113</v>
      </c>
      <c r="B2601" s="7" t="s">
        <v>364</v>
      </c>
      <c r="C2601" s="6" t="s">
        <v>8023</v>
      </c>
      <c r="D2601" s="8" t="s">
        <v>8114</v>
      </c>
      <c r="E2601" s="6" t="s">
        <v>221</v>
      </c>
      <c r="F2601" s="7" t="s">
        <v>367</v>
      </c>
      <c r="G2601" s="7" t="s">
        <v>217</v>
      </c>
      <c r="H2601" s="4"/>
      <c r="I2601" s="9" t="s">
        <v>8115</v>
      </c>
    </row>
    <row r="2602" spans="1:9" ht="30">
      <c r="A2602" s="6" t="s">
        <v>8116</v>
      </c>
      <c r="B2602" s="7" t="s">
        <v>364</v>
      </c>
      <c r="C2602" s="6" t="s">
        <v>8023</v>
      </c>
      <c r="D2602" s="8" t="s">
        <v>8117</v>
      </c>
      <c r="E2602" s="6" t="s">
        <v>756</v>
      </c>
      <c r="F2602" s="7" t="s">
        <v>367</v>
      </c>
      <c r="G2602" s="7" t="s">
        <v>217</v>
      </c>
      <c r="H2602" s="4"/>
      <c r="I2602" s="9" t="s">
        <v>8118</v>
      </c>
    </row>
    <row r="2603" spans="1:9" ht="45">
      <c r="A2603" s="6" t="s">
        <v>8119</v>
      </c>
      <c r="B2603" s="7" t="s">
        <v>364</v>
      </c>
      <c r="C2603" s="6" t="s">
        <v>8023</v>
      </c>
      <c r="D2603" s="8" t="s">
        <v>8120</v>
      </c>
      <c r="E2603" s="6" t="s">
        <v>221</v>
      </c>
      <c r="F2603" s="7" t="s">
        <v>367</v>
      </c>
      <c r="G2603" s="7" t="s">
        <v>217</v>
      </c>
      <c r="H2603" s="4"/>
      <c r="I2603" s="9" t="s">
        <v>8121</v>
      </c>
    </row>
    <row r="2604" spans="1:9" ht="30">
      <c r="A2604" s="6" t="s">
        <v>8122</v>
      </c>
      <c r="B2604" s="7" t="s">
        <v>364</v>
      </c>
      <c r="C2604" s="6" t="s">
        <v>8023</v>
      </c>
      <c r="D2604" s="8" t="s">
        <v>8123</v>
      </c>
      <c r="E2604" s="6" t="s">
        <v>756</v>
      </c>
      <c r="F2604" s="7" t="s">
        <v>367</v>
      </c>
      <c r="G2604" s="7" t="s">
        <v>217</v>
      </c>
      <c r="H2604" s="4"/>
      <c r="I2604" s="9" t="s">
        <v>8124</v>
      </c>
    </row>
    <row r="2605" spans="1:9" ht="30">
      <c r="A2605" s="6" t="s">
        <v>8125</v>
      </c>
      <c r="B2605" s="7" t="s">
        <v>364</v>
      </c>
      <c r="C2605" s="6" t="s">
        <v>8023</v>
      </c>
      <c r="D2605" s="8" t="s">
        <v>8126</v>
      </c>
      <c r="E2605" s="6" t="s">
        <v>756</v>
      </c>
      <c r="F2605" s="7" t="s">
        <v>498</v>
      </c>
      <c r="G2605" s="7" t="s">
        <v>217</v>
      </c>
      <c r="H2605" s="4"/>
      <c r="I2605" s="9" t="s">
        <v>8127</v>
      </c>
    </row>
    <row r="2606" spans="1:9" ht="90">
      <c r="A2606" s="6" t="s">
        <v>8128</v>
      </c>
      <c r="B2606" s="7" t="s">
        <v>962</v>
      </c>
      <c r="C2606" s="6" t="s">
        <v>8129</v>
      </c>
      <c r="D2606" s="8" t="s">
        <v>8130</v>
      </c>
      <c r="E2606" s="6"/>
      <c r="F2606" s="7" t="s">
        <v>498</v>
      </c>
      <c r="G2606" s="7" t="s">
        <v>368</v>
      </c>
      <c r="H2606" s="4"/>
      <c r="I2606" s="9" t="s">
        <v>8131</v>
      </c>
    </row>
    <row r="2607" spans="1:9" ht="75">
      <c r="A2607" s="6" t="s">
        <v>8132</v>
      </c>
      <c r="B2607" s="7" t="s">
        <v>962</v>
      </c>
      <c r="C2607" s="6" t="s">
        <v>8129</v>
      </c>
      <c r="D2607" s="8" t="s">
        <v>8133</v>
      </c>
      <c r="E2607" s="6"/>
      <c r="F2607" s="7" t="s">
        <v>498</v>
      </c>
      <c r="G2607" s="7" t="s">
        <v>368</v>
      </c>
      <c r="H2607" s="4"/>
      <c r="I2607" s="9" t="s">
        <v>8134</v>
      </c>
    </row>
    <row r="2608" spans="1:9" ht="30">
      <c r="A2608" s="6" t="s">
        <v>8135</v>
      </c>
      <c r="B2608" s="7" t="s">
        <v>364</v>
      </c>
      <c r="C2608" s="6" t="s">
        <v>8136</v>
      </c>
      <c r="D2608" s="8" t="s">
        <v>8137</v>
      </c>
      <c r="E2608" s="6" t="s">
        <v>221</v>
      </c>
      <c r="F2608" s="7" t="s">
        <v>367</v>
      </c>
      <c r="G2608" s="7" t="s">
        <v>217</v>
      </c>
      <c r="H2608" s="4"/>
      <c r="I2608" s="9" t="s">
        <v>8138</v>
      </c>
    </row>
    <row r="2609" spans="1:9" ht="30">
      <c r="A2609" s="6" t="s">
        <v>8139</v>
      </c>
      <c r="B2609" s="7" t="s">
        <v>364</v>
      </c>
      <c r="C2609" s="6" t="s">
        <v>8136</v>
      </c>
      <c r="D2609" s="8" t="s">
        <v>8140</v>
      </c>
      <c r="E2609" s="6" t="s">
        <v>229</v>
      </c>
      <c r="F2609" s="7" t="s">
        <v>367</v>
      </c>
      <c r="G2609" s="7" t="s">
        <v>217</v>
      </c>
      <c r="H2609" s="4"/>
      <c r="I2609" s="9" t="s">
        <v>8141</v>
      </c>
    </row>
    <row r="2610" spans="1:9" ht="30">
      <c r="A2610" s="6" t="s">
        <v>8142</v>
      </c>
      <c r="B2610" s="7" t="s">
        <v>364</v>
      </c>
      <c r="C2610" s="6" t="s">
        <v>8136</v>
      </c>
      <c r="D2610" s="8" t="s">
        <v>8143</v>
      </c>
      <c r="E2610" s="6" t="s">
        <v>535</v>
      </c>
      <c r="F2610" s="7" t="s">
        <v>367</v>
      </c>
      <c r="G2610" s="7" t="s">
        <v>217</v>
      </c>
      <c r="H2610" s="4"/>
      <c r="I2610" s="9" t="s">
        <v>8144</v>
      </c>
    </row>
    <row r="2611" spans="1:9" ht="45">
      <c r="A2611" s="6" t="s">
        <v>8145</v>
      </c>
      <c r="B2611" s="7" t="s">
        <v>364</v>
      </c>
      <c r="C2611" s="6" t="s">
        <v>8136</v>
      </c>
      <c r="D2611" s="8" t="s">
        <v>8146</v>
      </c>
      <c r="E2611" s="6" t="s">
        <v>535</v>
      </c>
      <c r="F2611" s="7" t="s">
        <v>367</v>
      </c>
      <c r="G2611" s="7" t="s">
        <v>217</v>
      </c>
      <c r="H2611" s="4"/>
      <c r="I2611" s="9" t="s">
        <v>8147</v>
      </c>
    </row>
    <row r="2612" spans="1:9" ht="45">
      <c r="A2612" s="6" t="s">
        <v>8148</v>
      </c>
      <c r="B2612" s="7" t="s">
        <v>364</v>
      </c>
      <c r="C2612" s="6" t="s">
        <v>8136</v>
      </c>
      <c r="D2612" s="8" t="s">
        <v>8149</v>
      </c>
      <c r="E2612" s="6" t="s">
        <v>215</v>
      </c>
      <c r="F2612" s="7" t="s">
        <v>367</v>
      </c>
      <c r="G2612" s="7" t="s">
        <v>374</v>
      </c>
      <c r="H2612" s="4"/>
      <c r="I2612" s="9" t="s">
        <v>8150</v>
      </c>
    </row>
    <row r="2613" spans="1:9" ht="45">
      <c r="A2613" s="6" t="s">
        <v>8151</v>
      </c>
      <c r="B2613" s="7" t="s">
        <v>364</v>
      </c>
      <c r="C2613" s="6" t="s">
        <v>8136</v>
      </c>
      <c r="D2613" s="8" t="s">
        <v>8152</v>
      </c>
      <c r="E2613" s="6" t="s">
        <v>221</v>
      </c>
      <c r="F2613" s="7" t="s">
        <v>367</v>
      </c>
      <c r="G2613" s="7" t="s">
        <v>217</v>
      </c>
      <c r="H2613" s="4"/>
      <c r="I2613" s="9" t="s">
        <v>8153</v>
      </c>
    </row>
    <row r="2614" spans="1:9" ht="45">
      <c r="A2614" s="6" t="s">
        <v>8154</v>
      </c>
      <c r="B2614" s="7" t="s">
        <v>364</v>
      </c>
      <c r="C2614" s="6" t="s">
        <v>8136</v>
      </c>
      <c r="D2614" s="8" t="s">
        <v>8155</v>
      </c>
      <c r="E2614" s="6" t="s">
        <v>229</v>
      </c>
      <c r="F2614" s="7" t="s">
        <v>367</v>
      </c>
      <c r="G2614" s="7" t="s">
        <v>217</v>
      </c>
      <c r="H2614" s="4"/>
      <c r="I2614" s="9" t="s">
        <v>8156</v>
      </c>
    </row>
    <row r="2615" spans="1:9" ht="45">
      <c r="A2615" s="6" t="s">
        <v>8157</v>
      </c>
      <c r="B2615" s="7" t="s">
        <v>364</v>
      </c>
      <c r="C2615" s="6" t="s">
        <v>8136</v>
      </c>
      <c r="D2615" s="8" t="s">
        <v>8158</v>
      </c>
      <c r="E2615" s="6" t="s">
        <v>535</v>
      </c>
      <c r="F2615" s="7" t="s">
        <v>367</v>
      </c>
      <c r="G2615" s="7" t="s">
        <v>217</v>
      </c>
      <c r="H2615" s="4"/>
      <c r="I2615" s="9" t="s">
        <v>8159</v>
      </c>
    </row>
    <row r="2616" spans="1:9" ht="45">
      <c r="A2616" s="6" t="s">
        <v>8160</v>
      </c>
      <c r="B2616" s="7" t="s">
        <v>364</v>
      </c>
      <c r="C2616" s="6" t="s">
        <v>8136</v>
      </c>
      <c r="D2616" s="8" t="s">
        <v>8161</v>
      </c>
      <c r="E2616" s="6" t="s">
        <v>221</v>
      </c>
      <c r="F2616" s="7" t="s">
        <v>367</v>
      </c>
      <c r="G2616" s="7" t="s">
        <v>217</v>
      </c>
      <c r="H2616" s="4"/>
      <c r="I2616" s="9" t="s">
        <v>8162</v>
      </c>
    </row>
    <row r="2617" spans="1:9" ht="45">
      <c r="A2617" s="6" t="s">
        <v>8163</v>
      </c>
      <c r="B2617" s="7" t="s">
        <v>364</v>
      </c>
      <c r="C2617" s="6" t="s">
        <v>8136</v>
      </c>
      <c r="D2617" s="8" t="s">
        <v>8164</v>
      </c>
      <c r="E2617" s="6" t="s">
        <v>229</v>
      </c>
      <c r="F2617" s="7" t="s">
        <v>367</v>
      </c>
      <c r="G2617" s="7" t="s">
        <v>217</v>
      </c>
      <c r="H2617" s="4"/>
      <c r="I2617" s="9" t="s">
        <v>8165</v>
      </c>
    </row>
    <row r="2618" spans="1:9" ht="45">
      <c r="A2618" s="6" t="s">
        <v>8166</v>
      </c>
      <c r="B2618" s="7" t="s">
        <v>364</v>
      </c>
      <c r="C2618" s="6" t="s">
        <v>8136</v>
      </c>
      <c r="D2618" s="8" t="s">
        <v>8167</v>
      </c>
      <c r="E2618" s="6" t="s">
        <v>535</v>
      </c>
      <c r="F2618" s="7" t="s">
        <v>367</v>
      </c>
      <c r="G2618" s="7" t="s">
        <v>217</v>
      </c>
      <c r="H2618" s="4"/>
      <c r="I2618" s="9" t="s">
        <v>8168</v>
      </c>
    </row>
    <row r="2619" spans="1:9" ht="30">
      <c r="A2619" s="6" t="s">
        <v>8169</v>
      </c>
      <c r="B2619" s="7" t="s">
        <v>364</v>
      </c>
      <c r="C2619" s="6" t="s">
        <v>8136</v>
      </c>
      <c r="D2619" s="8" t="s">
        <v>8170</v>
      </c>
      <c r="E2619" s="6" t="s">
        <v>221</v>
      </c>
      <c r="F2619" s="7" t="s">
        <v>367</v>
      </c>
      <c r="G2619" s="7" t="s">
        <v>217</v>
      </c>
      <c r="H2619" s="4"/>
      <c r="I2619" s="9" t="s">
        <v>8171</v>
      </c>
    </row>
    <row r="2620" spans="1:9" ht="30">
      <c r="A2620" s="6" t="s">
        <v>8172</v>
      </c>
      <c r="B2620" s="7" t="s">
        <v>364</v>
      </c>
      <c r="C2620" s="6" t="s">
        <v>8136</v>
      </c>
      <c r="D2620" s="8" t="s">
        <v>8173</v>
      </c>
      <c r="E2620" s="6" t="s">
        <v>229</v>
      </c>
      <c r="F2620" s="7" t="s">
        <v>367</v>
      </c>
      <c r="G2620" s="7" t="s">
        <v>217</v>
      </c>
      <c r="H2620" s="4"/>
      <c r="I2620" s="9" t="s">
        <v>8174</v>
      </c>
    </row>
    <row r="2621" spans="1:9" ht="30">
      <c r="A2621" s="6" t="s">
        <v>8175</v>
      </c>
      <c r="B2621" s="7" t="s">
        <v>364</v>
      </c>
      <c r="C2621" s="6" t="s">
        <v>8136</v>
      </c>
      <c r="D2621" s="8" t="s">
        <v>8176</v>
      </c>
      <c r="E2621" s="6" t="s">
        <v>535</v>
      </c>
      <c r="F2621" s="7" t="s">
        <v>367</v>
      </c>
      <c r="G2621" s="7" t="s">
        <v>217</v>
      </c>
      <c r="H2621" s="4"/>
      <c r="I2621" s="9" t="s">
        <v>8177</v>
      </c>
    </row>
    <row r="2622" spans="1:9" ht="45">
      <c r="A2622" s="6" t="s">
        <v>8178</v>
      </c>
      <c r="B2622" s="7" t="s">
        <v>364</v>
      </c>
      <c r="C2622" s="6" t="s">
        <v>8136</v>
      </c>
      <c r="D2622" s="8" t="s">
        <v>8179</v>
      </c>
      <c r="E2622" s="6" t="s">
        <v>531</v>
      </c>
      <c r="F2622" s="7" t="s">
        <v>367</v>
      </c>
      <c r="G2622" s="7" t="s">
        <v>374</v>
      </c>
      <c r="H2622" s="4"/>
      <c r="I2622" s="9" t="s">
        <v>8180</v>
      </c>
    </row>
    <row r="2623" spans="1:9" ht="30">
      <c r="A2623" s="6" t="s">
        <v>8181</v>
      </c>
      <c r="B2623" s="7" t="s">
        <v>364</v>
      </c>
      <c r="C2623" s="6" t="s">
        <v>8136</v>
      </c>
      <c r="D2623" s="8" t="s">
        <v>8182</v>
      </c>
      <c r="E2623" s="6" t="s">
        <v>229</v>
      </c>
      <c r="F2623" s="7" t="s">
        <v>367</v>
      </c>
      <c r="G2623" s="7" t="s">
        <v>217</v>
      </c>
      <c r="H2623" s="4"/>
      <c r="I2623" s="9" t="s">
        <v>8183</v>
      </c>
    </row>
    <row r="2624" spans="1:9" ht="45">
      <c r="A2624" s="6" t="s">
        <v>8184</v>
      </c>
      <c r="B2624" s="7" t="s">
        <v>364</v>
      </c>
      <c r="C2624" s="6" t="s">
        <v>8136</v>
      </c>
      <c r="D2624" s="8" t="s">
        <v>8185</v>
      </c>
      <c r="E2624" s="6" t="s">
        <v>535</v>
      </c>
      <c r="F2624" s="7" t="s">
        <v>367</v>
      </c>
      <c r="G2624" s="7" t="s">
        <v>217</v>
      </c>
      <c r="H2624" s="4"/>
      <c r="I2624" s="9" t="s">
        <v>8186</v>
      </c>
    </row>
    <row r="2625" spans="1:9" ht="45">
      <c r="A2625" s="6" t="s">
        <v>8187</v>
      </c>
      <c r="B2625" s="7" t="s">
        <v>364</v>
      </c>
      <c r="C2625" s="6" t="s">
        <v>8136</v>
      </c>
      <c r="D2625" s="8" t="s">
        <v>8188</v>
      </c>
      <c r="E2625" s="6" t="s">
        <v>221</v>
      </c>
      <c r="F2625" s="7" t="s">
        <v>367</v>
      </c>
      <c r="G2625" s="7" t="s">
        <v>374</v>
      </c>
      <c r="H2625" s="4"/>
      <c r="I2625" s="9" t="s">
        <v>8189</v>
      </c>
    </row>
    <row r="2626" spans="1:9" ht="30">
      <c r="A2626" s="6" t="s">
        <v>8190</v>
      </c>
      <c r="B2626" s="7" t="s">
        <v>364</v>
      </c>
      <c r="C2626" s="6" t="s">
        <v>8136</v>
      </c>
      <c r="D2626" s="8" t="s">
        <v>8191</v>
      </c>
      <c r="E2626" s="6" t="s">
        <v>221</v>
      </c>
      <c r="F2626" s="7" t="s">
        <v>498</v>
      </c>
      <c r="G2626" s="7" t="s">
        <v>217</v>
      </c>
      <c r="H2626" s="4"/>
      <c r="I2626" s="9" t="s">
        <v>8192</v>
      </c>
    </row>
    <row r="2627" spans="1:9" ht="30">
      <c r="A2627" s="6" t="s">
        <v>8193</v>
      </c>
      <c r="B2627" s="7" t="s">
        <v>364</v>
      </c>
      <c r="C2627" s="6" t="s">
        <v>8136</v>
      </c>
      <c r="D2627" s="8" t="s">
        <v>8194</v>
      </c>
      <c r="E2627" s="6" t="s">
        <v>535</v>
      </c>
      <c r="F2627" s="7" t="s">
        <v>498</v>
      </c>
      <c r="G2627" s="7" t="s">
        <v>217</v>
      </c>
      <c r="H2627" s="4"/>
      <c r="I2627" s="9" t="s">
        <v>8195</v>
      </c>
    </row>
    <row r="2628" spans="1:9" ht="30">
      <c r="A2628" s="6" t="s">
        <v>8196</v>
      </c>
      <c r="B2628" s="7" t="s">
        <v>364</v>
      </c>
      <c r="C2628" s="6" t="s">
        <v>8136</v>
      </c>
      <c r="D2628" s="8" t="s">
        <v>8197</v>
      </c>
      <c r="E2628" s="6" t="s">
        <v>221</v>
      </c>
      <c r="F2628" s="7" t="s">
        <v>498</v>
      </c>
      <c r="G2628" s="7" t="s">
        <v>217</v>
      </c>
      <c r="H2628" s="4"/>
      <c r="I2628" s="9" t="s">
        <v>8198</v>
      </c>
    </row>
    <row r="2629" spans="1:9" ht="30">
      <c r="A2629" s="6" t="s">
        <v>8199</v>
      </c>
      <c r="B2629" s="7" t="s">
        <v>364</v>
      </c>
      <c r="C2629" s="6" t="s">
        <v>8136</v>
      </c>
      <c r="D2629" s="8" t="s">
        <v>8200</v>
      </c>
      <c r="E2629" s="6" t="s">
        <v>229</v>
      </c>
      <c r="F2629" s="7" t="s">
        <v>498</v>
      </c>
      <c r="G2629" s="7" t="s">
        <v>217</v>
      </c>
      <c r="H2629" s="4"/>
      <c r="I2629" s="9" t="s">
        <v>8201</v>
      </c>
    </row>
    <row r="2630" spans="1:9" ht="30">
      <c r="A2630" s="6" t="s">
        <v>8202</v>
      </c>
      <c r="B2630" s="7" t="s">
        <v>364</v>
      </c>
      <c r="C2630" s="6" t="s">
        <v>8136</v>
      </c>
      <c r="D2630" s="8" t="s">
        <v>8203</v>
      </c>
      <c r="E2630" s="6" t="s">
        <v>535</v>
      </c>
      <c r="F2630" s="7" t="s">
        <v>498</v>
      </c>
      <c r="G2630" s="7" t="s">
        <v>217</v>
      </c>
      <c r="H2630" s="4"/>
      <c r="I2630" s="9" t="s">
        <v>8204</v>
      </c>
    </row>
    <row r="2631" spans="1:9" ht="45">
      <c r="A2631" s="6" t="s">
        <v>8205</v>
      </c>
      <c r="B2631" s="7" t="s">
        <v>364</v>
      </c>
      <c r="C2631" s="6" t="s">
        <v>8136</v>
      </c>
      <c r="D2631" s="8" t="s">
        <v>8206</v>
      </c>
      <c r="E2631" s="6" t="s">
        <v>221</v>
      </c>
      <c r="F2631" s="7" t="s">
        <v>498</v>
      </c>
      <c r="G2631" s="7" t="s">
        <v>217</v>
      </c>
      <c r="H2631" s="4"/>
      <c r="I2631" s="9" t="s">
        <v>8207</v>
      </c>
    </row>
    <row r="2632" spans="1:9" ht="30">
      <c r="A2632" s="6" t="s">
        <v>8208</v>
      </c>
      <c r="B2632" s="7" t="s">
        <v>364</v>
      </c>
      <c r="C2632" s="6" t="s">
        <v>8136</v>
      </c>
      <c r="D2632" s="8" t="s">
        <v>8209</v>
      </c>
      <c r="E2632" s="6" t="s">
        <v>229</v>
      </c>
      <c r="F2632" s="7" t="s">
        <v>367</v>
      </c>
      <c r="G2632" s="7" t="s">
        <v>217</v>
      </c>
      <c r="H2632" s="4"/>
      <c r="I2632" s="9" t="s">
        <v>8210</v>
      </c>
    </row>
    <row r="2633" spans="1:9" ht="45">
      <c r="A2633" s="6" t="s">
        <v>8211</v>
      </c>
      <c r="B2633" s="7" t="s">
        <v>364</v>
      </c>
      <c r="C2633" s="6" t="s">
        <v>8136</v>
      </c>
      <c r="D2633" s="8" t="s">
        <v>8212</v>
      </c>
      <c r="E2633" s="6" t="s">
        <v>535</v>
      </c>
      <c r="F2633" s="7" t="s">
        <v>367</v>
      </c>
      <c r="G2633" s="7" t="s">
        <v>217</v>
      </c>
      <c r="H2633" s="4"/>
      <c r="I2633" s="9" t="s">
        <v>8213</v>
      </c>
    </row>
    <row r="2634" spans="1:9" ht="30">
      <c r="A2634" s="6" t="s">
        <v>8214</v>
      </c>
      <c r="B2634" s="7" t="s">
        <v>364</v>
      </c>
      <c r="C2634" s="6" t="s">
        <v>8136</v>
      </c>
      <c r="D2634" s="8" t="s">
        <v>8215</v>
      </c>
      <c r="E2634" s="6" t="s">
        <v>221</v>
      </c>
      <c r="F2634" s="7" t="s">
        <v>367</v>
      </c>
      <c r="G2634" s="7" t="s">
        <v>217</v>
      </c>
      <c r="H2634" s="4"/>
      <c r="I2634" s="9" t="s">
        <v>8216</v>
      </c>
    </row>
    <row r="2635" spans="1:9" ht="30">
      <c r="A2635" s="6" t="s">
        <v>8217</v>
      </c>
      <c r="B2635" s="7" t="s">
        <v>364</v>
      </c>
      <c r="C2635" s="6" t="s">
        <v>8136</v>
      </c>
      <c r="D2635" s="8" t="s">
        <v>8218</v>
      </c>
      <c r="E2635" s="6" t="s">
        <v>229</v>
      </c>
      <c r="F2635" s="7" t="s">
        <v>367</v>
      </c>
      <c r="G2635" s="7" t="s">
        <v>217</v>
      </c>
      <c r="H2635" s="4"/>
      <c r="I2635" s="9" t="s">
        <v>8219</v>
      </c>
    </row>
    <row r="2636" spans="1:9" ht="30">
      <c r="A2636" s="6" t="s">
        <v>8220</v>
      </c>
      <c r="B2636" s="7" t="s">
        <v>364</v>
      </c>
      <c r="C2636" s="6" t="s">
        <v>8136</v>
      </c>
      <c r="D2636" s="8" t="s">
        <v>8221</v>
      </c>
      <c r="E2636" s="6" t="s">
        <v>535</v>
      </c>
      <c r="F2636" s="7" t="s">
        <v>367</v>
      </c>
      <c r="G2636" s="7" t="s">
        <v>217</v>
      </c>
      <c r="H2636" s="4"/>
      <c r="I2636" s="9" t="s">
        <v>8222</v>
      </c>
    </row>
    <row r="2637" spans="1:9" ht="30">
      <c r="A2637" s="6" t="s">
        <v>8223</v>
      </c>
      <c r="B2637" s="7" t="s">
        <v>364</v>
      </c>
      <c r="C2637" s="6" t="s">
        <v>8136</v>
      </c>
      <c r="D2637" s="8" t="s">
        <v>8224</v>
      </c>
      <c r="E2637" s="6" t="s">
        <v>221</v>
      </c>
      <c r="F2637" s="7" t="s">
        <v>498</v>
      </c>
      <c r="G2637" s="7" t="s">
        <v>217</v>
      </c>
      <c r="H2637" s="4"/>
      <c r="I2637" s="9" t="s">
        <v>8225</v>
      </c>
    </row>
    <row r="2638" spans="1:9" ht="45">
      <c r="A2638" s="6" t="s">
        <v>8226</v>
      </c>
      <c r="B2638" s="7" t="s">
        <v>364</v>
      </c>
      <c r="C2638" s="6" t="s">
        <v>8136</v>
      </c>
      <c r="D2638" s="8" t="s">
        <v>8227</v>
      </c>
      <c r="E2638" s="6" t="s">
        <v>221</v>
      </c>
      <c r="F2638" s="7" t="s">
        <v>367</v>
      </c>
      <c r="G2638" s="7" t="s">
        <v>217</v>
      </c>
      <c r="H2638" s="4"/>
      <c r="I2638" s="9" t="s">
        <v>8228</v>
      </c>
    </row>
    <row r="2639" spans="1:9" ht="45">
      <c r="A2639" s="6" t="s">
        <v>8229</v>
      </c>
      <c r="B2639" s="7" t="s">
        <v>364</v>
      </c>
      <c r="C2639" s="6" t="s">
        <v>8136</v>
      </c>
      <c r="D2639" s="8" t="s">
        <v>8230</v>
      </c>
      <c r="E2639" s="6" t="s">
        <v>229</v>
      </c>
      <c r="F2639" s="7" t="s">
        <v>367</v>
      </c>
      <c r="G2639" s="7" t="s">
        <v>217</v>
      </c>
      <c r="H2639" s="4"/>
      <c r="I2639" s="9" t="s">
        <v>8231</v>
      </c>
    </row>
    <row r="2640" spans="1:9" ht="45">
      <c r="A2640" s="6" t="s">
        <v>8232</v>
      </c>
      <c r="B2640" s="7" t="s">
        <v>364</v>
      </c>
      <c r="C2640" s="6" t="s">
        <v>8136</v>
      </c>
      <c r="D2640" s="8" t="s">
        <v>8233</v>
      </c>
      <c r="E2640" s="6" t="s">
        <v>535</v>
      </c>
      <c r="F2640" s="7" t="s">
        <v>367</v>
      </c>
      <c r="G2640" s="7" t="s">
        <v>217</v>
      </c>
      <c r="H2640" s="4"/>
      <c r="I2640" s="9" t="s">
        <v>8234</v>
      </c>
    </row>
    <row r="2641" spans="1:9" ht="45">
      <c r="A2641" s="6" t="s">
        <v>8235</v>
      </c>
      <c r="B2641" s="7" t="s">
        <v>364</v>
      </c>
      <c r="C2641" s="6" t="s">
        <v>8136</v>
      </c>
      <c r="D2641" s="8" t="s">
        <v>8236</v>
      </c>
      <c r="E2641" s="6" t="s">
        <v>221</v>
      </c>
      <c r="F2641" s="7" t="s">
        <v>498</v>
      </c>
      <c r="G2641" s="7" t="s">
        <v>217</v>
      </c>
      <c r="H2641" s="4"/>
      <c r="I2641" s="9" t="s">
        <v>8237</v>
      </c>
    </row>
    <row r="2642" spans="1:9" ht="45">
      <c r="A2642" s="6" t="s">
        <v>8238</v>
      </c>
      <c r="B2642" s="7" t="s">
        <v>364</v>
      </c>
      <c r="C2642" s="6" t="s">
        <v>8136</v>
      </c>
      <c r="D2642" s="8" t="s">
        <v>8239</v>
      </c>
      <c r="E2642" s="6" t="s">
        <v>229</v>
      </c>
      <c r="F2642" s="7" t="s">
        <v>498</v>
      </c>
      <c r="G2642" s="7" t="s">
        <v>217</v>
      </c>
      <c r="H2642" s="4"/>
      <c r="I2642" s="9" t="s">
        <v>8240</v>
      </c>
    </row>
    <row r="2643" spans="1:9" ht="45">
      <c r="A2643" s="6" t="s">
        <v>8241</v>
      </c>
      <c r="B2643" s="7" t="s">
        <v>364</v>
      </c>
      <c r="C2643" s="6" t="s">
        <v>8136</v>
      </c>
      <c r="D2643" s="8" t="s">
        <v>8242</v>
      </c>
      <c r="E2643" s="6" t="s">
        <v>535</v>
      </c>
      <c r="F2643" s="7" t="s">
        <v>498</v>
      </c>
      <c r="G2643" s="7" t="s">
        <v>217</v>
      </c>
      <c r="H2643" s="4"/>
      <c r="I2643" s="9" t="s">
        <v>8243</v>
      </c>
    </row>
    <row r="2644" spans="1:9" ht="45">
      <c r="A2644" s="6" t="s">
        <v>8244</v>
      </c>
      <c r="B2644" s="7" t="s">
        <v>364</v>
      </c>
      <c r="C2644" s="6" t="s">
        <v>8136</v>
      </c>
      <c r="D2644" s="8" t="s">
        <v>8245</v>
      </c>
      <c r="E2644" s="6" t="s">
        <v>535</v>
      </c>
      <c r="F2644" s="7" t="s">
        <v>367</v>
      </c>
      <c r="G2644" s="7" t="s">
        <v>217</v>
      </c>
      <c r="H2644" s="4"/>
      <c r="I2644" s="9" t="s">
        <v>8246</v>
      </c>
    </row>
    <row r="2645" spans="1:9" ht="45">
      <c r="A2645" s="6" t="s">
        <v>8247</v>
      </c>
      <c r="B2645" s="7" t="s">
        <v>364</v>
      </c>
      <c r="C2645" s="6" t="s">
        <v>8136</v>
      </c>
      <c r="D2645" s="8" t="s">
        <v>8248</v>
      </c>
      <c r="E2645" s="6" t="s">
        <v>373</v>
      </c>
      <c r="F2645" s="7" t="s">
        <v>367</v>
      </c>
      <c r="G2645" s="7" t="s">
        <v>217</v>
      </c>
      <c r="H2645" s="4"/>
      <c r="I2645" s="9" t="s">
        <v>8249</v>
      </c>
    </row>
    <row r="2646" spans="1:9" ht="45">
      <c r="A2646" s="6" t="s">
        <v>8250</v>
      </c>
      <c r="B2646" s="7" t="s">
        <v>364</v>
      </c>
      <c r="C2646" s="6" t="s">
        <v>8136</v>
      </c>
      <c r="D2646" s="8" t="s">
        <v>8251</v>
      </c>
      <c r="E2646" s="6" t="s">
        <v>221</v>
      </c>
      <c r="F2646" s="7" t="s">
        <v>367</v>
      </c>
      <c r="G2646" s="7" t="s">
        <v>217</v>
      </c>
      <c r="H2646" s="4"/>
      <c r="I2646" s="9" t="s">
        <v>8252</v>
      </c>
    </row>
    <row r="2647" spans="1:9" ht="30">
      <c r="A2647" s="6" t="s">
        <v>8253</v>
      </c>
      <c r="B2647" s="7" t="s">
        <v>364</v>
      </c>
      <c r="C2647" s="6" t="s">
        <v>8136</v>
      </c>
      <c r="D2647" s="8" t="s">
        <v>8254</v>
      </c>
      <c r="E2647" s="6" t="s">
        <v>229</v>
      </c>
      <c r="F2647" s="7" t="s">
        <v>367</v>
      </c>
      <c r="G2647" s="7" t="s">
        <v>217</v>
      </c>
      <c r="H2647" s="4"/>
      <c r="I2647" s="9" t="s">
        <v>8255</v>
      </c>
    </row>
    <row r="2648" spans="1:9" ht="45">
      <c r="A2648" s="6" t="s">
        <v>8256</v>
      </c>
      <c r="B2648" s="7" t="s">
        <v>364</v>
      </c>
      <c r="C2648" s="6" t="s">
        <v>8136</v>
      </c>
      <c r="D2648" s="8" t="s">
        <v>8257</v>
      </c>
      <c r="E2648" s="6" t="s">
        <v>535</v>
      </c>
      <c r="F2648" s="7" t="s">
        <v>367</v>
      </c>
      <c r="G2648" s="7" t="s">
        <v>217</v>
      </c>
      <c r="H2648" s="4"/>
      <c r="I2648" s="9" t="s">
        <v>8258</v>
      </c>
    </row>
    <row r="2649" spans="1:9" ht="30">
      <c r="A2649" s="6" t="s">
        <v>8259</v>
      </c>
      <c r="B2649" s="7" t="s">
        <v>364</v>
      </c>
      <c r="C2649" s="6" t="s">
        <v>8136</v>
      </c>
      <c r="D2649" s="8" t="s">
        <v>8260</v>
      </c>
      <c r="E2649" s="6" t="s">
        <v>756</v>
      </c>
      <c r="F2649" s="7" t="s">
        <v>498</v>
      </c>
      <c r="G2649" s="7" t="s">
        <v>217</v>
      </c>
      <c r="H2649" s="4"/>
      <c r="I2649" s="9" t="s">
        <v>8261</v>
      </c>
    </row>
    <row r="2650" spans="1:9" ht="30">
      <c r="A2650" s="6" t="s">
        <v>8262</v>
      </c>
      <c r="B2650" s="7" t="s">
        <v>364</v>
      </c>
      <c r="C2650" s="6" t="s">
        <v>8136</v>
      </c>
      <c r="D2650" s="8" t="s">
        <v>8263</v>
      </c>
      <c r="E2650" s="6" t="s">
        <v>229</v>
      </c>
      <c r="F2650" s="7" t="s">
        <v>367</v>
      </c>
      <c r="G2650" s="7" t="s">
        <v>217</v>
      </c>
      <c r="H2650" s="4"/>
      <c r="I2650" s="9" t="s">
        <v>8264</v>
      </c>
    </row>
    <row r="2651" spans="1:9" ht="30">
      <c r="A2651" s="6" t="s">
        <v>8265</v>
      </c>
      <c r="B2651" s="7" t="s">
        <v>364</v>
      </c>
      <c r="C2651" s="6" t="s">
        <v>8136</v>
      </c>
      <c r="D2651" s="8" t="s">
        <v>8266</v>
      </c>
      <c r="E2651" s="6" t="s">
        <v>535</v>
      </c>
      <c r="F2651" s="7" t="s">
        <v>367</v>
      </c>
      <c r="G2651" s="7" t="s">
        <v>217</v>
      </c>
      <c r="H2651" s="4"/>
      <c r="I2651" s="9" t="s">
        <v>8267</v>
      </c>
    </row>
    <row r="2652" spans="1:9" ht="30">
      <c r="A2652" s="6" t="s">
        <v>8268</v>
      </c>
      <c r="B2652" s="7" t="s">
        <v>364</v>
      </c>
      <c r="C2652" s="6" t="s">
        <v>8136</v>
      </c>
      <c r="D2652" s="8" t="s">
        <v>8269</v>
      </c>
      <c r="E2652" s="6" t="s">
        <v>373</v>
      </c>
      <c r="F2652" s="7" t="s">
        <v>367</v>
      </c>
      <c r="G2652" s="7" t="s">
        <v>217</v>
      </c>
      <c r="H2652" s="4"/>
      <c r="I2652" s="9" t="s">
        <v>8270</v>
      </c>
    </row>
    <row r="2653" spans="1:9" ht="30">
      <c r="A2653" s="6" t="s">
        <v>8271</v>
      </c>
      <c r="B2653" s="7" t="s">
        <v>364</v>
      </c>
      <c r="C2653" s="6" t="s">
        <v>8136</v>
      </c>
      <c r="D2653" s="8" t="s">
        <v>8272</v>
      </c>
      <c r="E2653" s="6" t="s">
        <v>229</v>
      </c>
      <c r="F2653" s="7" t="s">
        <v>367</v>
      </c>
      <c r="G2653" s="7" t="s">
        <v>217</v>
      </c>
      <c r="H2653" s="4"/>
      <c r="I2653" s="9" t="s">
        <v>8273</v>
      </c>
    </row>
    <row r="2654" spans="1:9" ht="30">
      <c r="A2654" s="6" t="s">
        <v>8274</v>
      </c>
      <c r="B2654" s="7" t="s">
        <v>364</v>
      </c>
      <c r="C2654" s="6" t="s">
        <v>8136</v>
      </c>
      <c r="D2654" s="8" t="s">
        <v>8275</v>
      </c>
      <c r="E2654" s="6" t="s">
        <v>535</v>
      </c>
      <c r="F2654" s="7" t="s">
        <v>367</v>
      </c>
      <c r="G2654" s="7" t="s">
        <v>217</v>
      </c>
      <c r="H2654" s="4"/>
      <c r="I2654" s="9" t="s">
        <v>8276</v>
      </c>
    </row>
    <row r="2655" spans="1:9" ht="30">
      <c r="A2655" s="6" t="s">
        <v>8277</v>
      </c>
      <c r="B2655" s="7" t="s">
        <v>364</v>
      </c>
      <c r="C2655" s="6" t="s">
        <v>8136</v>
      </c>
      <c r="D2655" s="8" t="s">
        <v>8278</v>
      </c>
      <c r="E2655" s="6" t="s">
        <v>373</v>
      </c>
      <c r="F2655" s="7" t="s">
        <v>367</v>
      </c>
      <c r="G2655" s="7" t="s">
        <v>217</v>
      </c>
      <c r="H2655" s="4"/>
      <c r="I2655" s="9" t="s">
        <v>8279</v>
      </c>
    </row>
    <row r="2656" spans="1:9" ht="45">
      <c r="A2656" s="6" t="s">
        <v>8280</v>
      </c>
      <c r="B2656" s="7" t="s">
        <v>364</v>
      </c>
      <c r="C2656" s="6" t="s">
        <v>8136</v>
      </c>
      <c r="D2656" s="8" t="s">
        <v>8281</v>
      </c>
      <c r="E2656" s="6" t="s">
        <v>535</v>
      </c>
      <c r="F2656" s="7" t="s">
        <v>367</v>
      </c>
      <c r="G2656" s="7" t="s">
        <v>217</v>
      </c>
      <c r="H2656" s="4"/>
      <c r="I2656" s="9" t="s">
        <v>8282</v>
      </c>
    </row>
    <row r="2657" spans="1:9" ht="30">
      <c r="A2657" s="6" t="s">
        <v>8283</v>
      </c>
      <c r="B2657" s="7" t="s">
        <v>364</v>
      </c>
      <c r="C2657" s="6" t="s">
        <v>8136</v>
      </c>
      <c r="D2657" s="8" t="s">
        <v>8284</v>
      </c>
      <c r="E2657" s="6" t="s">
        <v>229</v>
      </c>
      <c r="F2657" s="7" t="s">
        <v>367</v>
      </c>
      <c r="G2657" s="7" t="s">
        <v>217</v>
      </c>
      <c r="H2657" s="4"/>
      <c r="I2657" s="9" t="s">
        <v>8285</v>
      </c>
    </row>
    <row r="2658" spans="1:9" ht="45">
      <c r="A2658" s="6" t="s">
        <v>8286</v>
      </c>
      <c r="B2658" s="7" t="s">
        <v>364</v>
      </c>
      <c r="C2658" s="6" t="s">
        <v>8136</v>
      </c>
      <c r="D2658" s="8" t="s">
        <v>8287</v>
      </c>
      <c r="E2658" s="6" t="s">
        <v>535</v>
      </c>
      <c r="F2658" s="7" t="s">
        <v>367</v>
      </c>
      <c r="G2658" s="7" t="s">
        <v>217</v>
      </c>
      <c r="H2658" s="4"/>
      <c r="I2658" s="9" t="s">
        <v>8288</v>
      </c>
    </row>
    <row r="2659" spans="1:9" ht="30">
      <c r="A2659" s="6" t="s">
        <v>8289</v>
      </c>
      <c r="B2659" s="7" t="s">
        <v>364</v>
      </c>
      <c r="C2659" s="6" t="s">
        <v>8136</v>
      </c>
      <c r="D2659" s="8" t="s">
        <v>8290</v>
      </c>
      <c r="E2659" s="6" t="s">
        <v>229</v>
      </c>
      <c r="F2659" s="7" t="s">
        <v>367</v>
      </c>
      <c r="G2659" s="7" t="s">
        <v>217</v>
      </c>
      <c r="H2659" s="4"/>
      <c r="I2659" s="9" t="s">
        <v>8291</v>
      </c>
    </row>
    <row r="2660" spans="1:9" ht="45">
      <c r="A2660" s="6" t="s">
        <v>8292</v>
      </c>
      <c r="B2660" s="7" t="s">
        <v>364</v>
      </c>
      <c r="C2660" s="6" t="s">
        <v>8136</v>
      </c>
      <c r="D2660" s="8" t="s">
        <v>8293</v>
      </c>
      <c r="E2660" s="6" t="s">
        <v>535</v>
      </c>
      <c r="F2660" s="7" t="s">
        <v>367</v>
      </c>
      <c r="G2660" s="7" t="s">
        <v>217</v>
      </c>
      <c r="H2660" s="4"/>
      <c r="I2660" s="9" t="s">
        <v>8294</v>
      </c>
    </row>
    <row r="2661" spans="1:9" ht="45">
      <c r="A2661" s="6" t="s">
        <v>8295</v>
      </c>
      <c r="B2661" s="7" t="s">
        <v>364</v>
      </c>
      <c r="C2661" s="6" t="s">
        <v>8136</v>
      </c>
      <c r="D2661" s="8" t="s">
        <v>8296</v>
      </c>
      <c r="E2661" s="6" t="s">
        <v>373</v>
      </c>
      <c r="F2661" s="7" t="s">
        <v>367</v>
      </c>
      <c r="G2661" s="7" t="s">
        <v>217</v>
      </c>
      <c r="H2661" s="4"/>
      <c r="I2661" s="9" t="s">
        <v>8297</v>
      </c>
    </row>
    <row r="2662" spans="1:9" ht="45">
      <c r="A2662" s="6" t="s">
        <v>8298</v>
      </c>
      <c r="B2662" s="7" t="s">
        <v>364</v>
      </c>
      <c r="C2662" s="6" t="s">
        <v>8136</v>
      </c>
      <c r="D2662" s="8" t="s">
        <v>8299</v>
      </c>
      <c r="E2662" s="6" t="s">
        <v>221</v>
      </c>
      <c r="F2662" s="7" t="s">
        <v>367</v>
      </c>
      <c r="G2662" s="7" t="s">
        <v>374</v>
      </c>
      <c r="H2662" s="4"/>
      <c r="I2662" s="9" t="s">
        <v>8300</v>
      </c>
    </row>
    <row r="2663" spans="1:9" ht="60">
      <c r="A2663" s="6" t="s">
        <v>8301</v>
      </c>
      <c r="B2663" s="7" t="s">
        <v>212</v>
      </c>
      <c r="C2663" s="6" t="s">
        <v>8302</v>
      </c>
      <c r="D2663" s="8" t="s">
        <v>8303</v>
      </c>
      <c r="E2663" s="6" t="s">
        <v>2556</v>
      </c>
      <c r="F2663" s="7" t="s">
        <v>216</v>
      </c>
      <c r="G2663" s="7" t="s">
        <v>217</v>
      </c>
      <c r="H2663" s="4"/>
      <c r="I2663" s="9" t="s">
        <v>8304</v>
      </c>
    </row>
    <row r="2664" spans="1:9" ht="45">
      <c r="A2664" s="6" t="s">
        <v>8305</v>
      </c>
      <c r="B2664" s="7" t="s">
        <v>212</v>
      </c>
      <c r="C2664" s="6" t="s">
        <v>8302</v>
      </c>
      <c r="D2664" s="8" t="s">
        <v>8306</v>
      </c>
      <c r="E2664" s="6" t="s">
        <v>535</v>
      </c>
      <c r="F2664" s="7" t="s">
        <v>216</v>
      </c>
      <c r="G2664" s="7" t="s">
        <v>217</v>
      </c>
      <c r="H2664" s="4"/>
      <c r="I2664" s="9" t="s">
        <v>8307</v>
      </c>
    </row>
    <row r="2665" spans="1:9" ht="45">
      <c r="A2665" s="6" t="s">
        <v>8308</v>
      </c>
      <c r="B2665" s="7" t="s">
        <v>212</v>
      </c>
      <c r="C2665" s="6" t="s">
        <v>8302</v>
      </c>
      <c r="D2665" s="8" t="s">
        <v>8309</v>
      </c>
      <c r="E2665" s="6" t="s">
        <v>535</v>
      </c>
      <c r="F2665" s="7" t="s">
        <v>216</v>
      </c>
      <c r="G2665" s="7" t="s">
        <v>217</v>
      </c>
      <c r="H2665" s="4"/>
      <c r="I2665" s="9" t="s">
        <v>8310</v>
      </c>
    </row>
    <row r="2666" spans="1:9" ht="45">
      <c r="A2666" s="6" t="s">
        <v>8311</v>
      </c>
      <c r="B2666" s="7" t="s">
        <v>212</v>
      </c>
      <c r="C2666" s="6" t="s">
        <v>8302</v>
      </c>
      <c r="D2666" s="8" t="s">
        <v>8312</v>
      </c>
      <c r="E2666" s="6" t="s">
        <v>535</v>
      </c>
      <c r="F2666" s="7" t="s">
        <v>216</v>
      </c>
      <c r="G2666" s="7" t="s">
        <v>217</v>
      </c>
      <c r="H2666" s="4"/>
      <c r="I2666" s="9" t="s">
        <v>8313</v>
      </c>
    </row>
    <row r="2667" spans="1:9" ht="45">
      <c r="A2667" s="6" t="s">
        <v>8314</v>
      </c>
      <c r="B2667" s="7" t="s">
        <v>212</v>
      </c>
      <c r="C2667" s="6" t="s">
        <v>8302</v>
      </c>
      <c r="D2667" s="8" t="s">
        <v>8315</v>
      </c>
      <c r="E2667" s="6" t="s">
        <v>535</v>
      </c>
      <c r="F2667" s="7" t="s">
        <v>498</v>
      </c>
      <c r="G2667" s="7" t="s">
        <v>217</v>
      </c>
      <c r="H2667" s="4"/>
      <c r="I2667" s="9" t="s">
        <v>8316</v>
      </c>
    </row>
    <row r="2668" spans="1:9" ht="45">
      <c r="A2668" s="6" t="s">
        <v>8317</v>
      </c>
      <c r="B2668" s="7" t="s">
        <v>212</v>
      </c>
      <c r="C2668" s="6" t="s">
        <v>8302</v>
      </c>
      <c r="D2668" s="8" t="s">
        <v>8318</v>
      </c>
      <c r="E2668" s="6" t="s">
        <v>535</v>
      </c>
      <c r="F2668" s="7" t="s">
        <v>498</v>
      </c>
      <c r="G2668" s="7" t="s">
        <v>217</v>
      </c>
      <c r="H2668" s="4"/>
      <c r="I2668" s="9" t="s">
        <v>8319</v>
      </c>
    </row>
    <row r="2669" spans="1:9" ht="45">
      <c r="A2669" s="6" t="s">
        <v>8320</v>
      </c>
      <c r="B2669" s="7" t="s">
        <v>212</v>
      </c>
      <c r="C2669" s="6" t="s">
        <v>8302</v>
      </c>
      <c r="D2669" s="8" t="s">
        <v>8321</v>
      </c>
      <c r="E2669" s="6" t="s">
        <v>535</v>
      </c>
      <c r="F2669" s="7" t="s">
        <v>216</v>
      </c>
      <c r="G2669" s="7" t="s">
        <v>217</v>
      </c>
      <c r="H2669" s="4"/>
      <c r="I2669" s="9" t="s">
        <v>8322</v>
      </c>
    </row>
    <row r="2670" spans="1:9" ht="45">
      <c r="A2670" s="6" t="s">
        <v>8323</v>
      </c>
      <c r="B2670" s="7" t="s">
        <v>212</v>
      </c>
      <c r="C2670" s="6" t="s">
        <v>8302</v>
      </c>
      <c r="D2670" s="8" t="s">
        <v>8324</v>
      </c>
      <c r="E2670" s="6" t="s">
        <v>535</v>
      </c>
      <c r="F2670" s="7" t="s">
        <v>216</v>
      </c>
      <c r="G2670" s="7" t="s">
        <v>217</v>
      </c>
      <c r="H2670" s="4"/>
      <c r="I2670" s="9" t="s">
        <v>8325</v>
      </c>
    </row>
    <row r="2671" spans="1:9" ht="60">
      <c r="A2671" s="6" t="s">
        <v>8326</v>
      </c>
      <c r="B2671" s="7" t="s">
        <v>212</v>
      </c>
      <c r="C2671" s="6" t="s">
        <v>8302</v>
      </c>
      <c r="D2671" s="8" t="s">
        <v>8327</v>
      </c>
      <c r="E2671" s="6" t="s">
        <v>2556</v>
      </c>
      <c r="F2671" s="7" t="s">
        <v>216</v>
      </c>
      <c r="G2671" s="7" t="s">
        <v>217</v>
      </c>
      <c r="H2671" s="4"/>
      <c r="I2671" s="9" t="s">
        <v>8328</v>
      </c>
    </row>
    <row r="2672" spans="1:9" ht="45">
      <c r="A2672" s="6" t="s">
        <v>8329</v>
      </c>
      <c r="B2672" s="7" t="s">
        <v>212</v>
      </c>
      <c r="C2672" s="6" t="s">
        <v>8302</v>
      </c>
      <c r="D2672" s="8" t="s">
        <v>8330</v>
      </c>
      <c r="E2672" s="6" t="s">
        <v>535</v>
      </c>
      <c r="F2672" s="7" t="s">
        <v>216</v>
      </c>
      <c r="G2672" s="7" t="s">
        <v>217</v>
      </c>
      <c r="H2672" s="4"/>
      <c r="I2672" s="9" t="s">
        <v>8331</v>
      </c>
    </row>
    <row r="2673" spans="1:9" ht="45">
      <c r="A2673" s="6" t="s">
        <v>8332</v>
      </c>
      <c r="B2673" s="7" t="s">
        <v>212</v>
      </c>
      <c r="C2673" s="6" t="s">
        <v>8302</v>
      </c>
      <c r="D2673" s="8" t="s">
        <v>8333</v>
      </c>
      <c r="E2673" s="6" t="s">
        <v>535</v>
      </c>
      <c r="F2673" s="7" t="s">
        <v>216</v>
      </c>
      <c r="G2673" s="7" t="s">
        <v>217</v>
      </c>
      <c r="H2673" s="4"/>
      <c r="I2673" s="9" t="s">
        <v>8334</v>
      </c>
    </row>
    <row r="2674" spans="1:9" ht="45">
      <c r="A2674" s="6" t="s">
        <v>8335</v>
      </c>
      <c r="B2674" s="7" t="s">
        <v>212</v>
      </c>
      <c r="C2674" s="6" t="s">
        <v>8302</v>
      </c>
      <c r="D2674" s="8" t="s">
        <v>8336</v>
      </c>
      <c r="E2674" s="6" t="s">
        <v>535</v>
      </c>
      <c r="F2674" s="7" t="s">
        <v>216</v>
      </c>
      <c r="G2674" s="7" t="s">
        <v>217</v>
      </c>
      <c r="H2674" s="4"/>
      <c r="I2674" s="9" t="s">
        <v>8337</v>
      </c>
    </row>
    <row r="2675" spans="1:9" ht="60">
      <c r="A2675" s="6" t="s">
        <v>8338</v>
      </c>
      <c r="B2675" s="7" t="s">
        <v>212</v>
      </c>
      <c r="C2675" s="6" t="s">
        <v>8302</v>
      </c>
      <c r="D2675" s="8" t="s">
        <v>8339</v>
      </c>
      <c r="E2675" s="6" t="s">
        <v>2958</v>
      </c>
      <c r="F2675" s="7" t="s">
        <v>216</v>
      </c>
      <c r="G2675" s="7" t="s">
        <v>1013</v>
      </c>
      <c r="H2675" s="4"/>
      <c r="I2675" s="9" t="s">
        <v>8340</v>
      </c>
    </row>
    <row r="2676" spans="1:9" ht="30">
      <c r="A2676" s="6" t="s">
        <v>8341</v>
      </c>
      <c r="B2676" s="7" t="s">
        <v>212</v>
      </c>
      <c r="C2676" s="6" t="s">
        <v>8302</v>
      </c>
      <c r="D2676" s="8" t="s">
        <v>8342</v>
      </c>
      <c r="E2676" s="6" t="s">
        <v>535</v>
      </c>
      <c r="F2676" s="7" t="s">
        <v>498</v>
      </c>
      <c r="G2676" s="7" t="s">
        <v>217</v>
      </c>
      <c r="H2676" s="4"/>
      <c r="I2676" s="9" t="s">
        <v>8343</v>
      </c>
    </row>
    <row r="2677" spans="1:9" ht="45">
      <c r="A2677" s="6" t="s">
        <v>8344</v>
      </c>
      <c r="B2677" s="7" t="s">
        <v>212</v>
      </c>
      <c r="C2677" s="6" t="s">
        <v>8302</v>
      </c>
      <c r="D2677" s="8" t="s">
        <v>8345</v>
      </c>
      <c r="E2677" s="6" t="s">
        <v>535</v>
      </c>
      <c r="F2677" s="7" t="s">
        <v>498</v>
      </c>
      <c r="G2677" s="7" t="s">
        <v>217</v>
      </c>
      <c r="H2677" s="4"/>
      <c r="I2677" s="9" t="s">
        <v>8346</v>
      </c>
    </row>
    <row r="2678" spans="1:9" ht="45">
      <c r="A2678" s="6" t="s">
        <v>8347</v>
      </c>
      <c r="B2678" s="7" t="s">
        <v>212</v>
      </c>
      <c r="C2678" s="6" t="s">
        <v>8302</v>
      </c>
      <c r="D2678" s="8" t="s">
        <v>8348</v>
      </c>
      <c r="E2678" s="6" t="s">
        <v>2958</v>
      </c>
      <c r="F2678" s="7" t="s">
        <v>216</v>
      </c>
      <c r="G2678" s="7" t="s">
        <v>1013</v>
      </c>
      <c r="H2678" s="4"/>
      <c r="I2678" s="9" t="s">
        <v>8349</v>
      </c>
    </row>
    <row r="2679" spans="1:9" ht="45">
      <c r="A2679" s="6" t="s">
        <v>8350</v>
      </c>
      <c r="B2679" s="7" t="s">
        <v>212</v>
      </c>
      <c r="C2679" s="6" t="s">
        <v>8302</v>
      </c>
      <c r="D2679" s="8" t="s">
        <v>8351</v>
      </c>
      <c r="E2679" s="6" t="s">
        <v>2958</v>
      </c>
      <c r="F2679" s="7" t="s">
        <v>216</v>
      </c>
      <c r="G2679" s="7" t="s">
        <v>1013</v>
      </c>
      <c r="H2679" s="4"/>
      <c r="I2679" s="9" t="s">
        <v>8352</v>
      </c>
    </row>
    <row r="2680" spans="1:9" ht="45">
      <c r="A2680" s="6" t="s">
        <v>8353</v>
      </c>
      <c r="B2680" s="7" t="s">
        <v>212</v>
      </c>
      <c r="C2680" s="6" t="s">
        <v>8302</v>
      </c>
      <c r="D2680" s="8" t="s">
        <v>8354</v>
      </c>
      <c r="E2680" s="6" t="s">
        <v>2958</v>
      </c>
      <c r="F2680" s="7" t="s">
        <v>216</v>
      </c>
      <c r="G2680" s="7" t="s">
        <v>1013</v>
      </c>
      <c r="H2680" s="4"/>
      <c r="I2680" s="9" t="s">
        <v>8355</v>
      </c>
    </row>
    <row r="2681" spans="1:9" ht="45">
      <c r="A2681" s="6" t="s">
        <v>8356</v>
      </c>
      <c r="B2681" s="7" t="s">
        <v>212</v>
      </c>
      <c r="C2681" s="6" t="s">
        <v>8302</v>
      </c>
      <c r="D2681" s="8" t="s">
        <v>8357</v>
      </c>
      <c r="E2681" s="6" t="s">
        <v>2958</v>
      </c>
      <c r="F2681" s="7" t="s">
        <v>216</v>
      </c>
      <c r="G2681" s="7" t="s">
        <v>1013</v>
      </c>
      <c r="H2681" s="4"/>
      <c r="I2681" s="9" t="s">
        <v>8358</v>
      </c>
    </row>
    <row r="2682" spans="1:9" ht="45">
      <c r="A2682" s="6" t="s">
        <v>8359</v>
      </c>
      <c r="B2682" s="7" t="s">
        <v>212</v>
      </c>
      <c r="C2682" s="6" t="s">
        <v>8302</v>
      </c>
      <c r="D2682" s="8" t="s">
        <v>8360</v>
      </c>
      <c r="E2682" s="6" t="s">
        <v>535</v>
      </c>
      <c r="F2682" s="7" t="s">
        <v>367</v>
      </c>
      <c r="G2682" s="7" t="s">
        <v>217</v>
      </c>
      <c r="H2682" s="4"/>
      <c r="I2682" s="9" t="s">
        <v>8361</v>
      </c>
    </row>
    <row r="2683" spans="1:9" ht="45">
      <c r="A2683" s="6" t="s">
        <v>8362</v>
      </c>
      <c r="B2683" s="7" t="s">
        <v>212</v>
      </c>
      <c r="C2683" s="6" t="s">
        <v>8302</v>
      </c>
      <c r="D2683" s="8" t="s">
        <v>8363</v>
      </c>
      <c r="E2683" s="6" t="s">
        <v>535</v>
      </c>
      <c r="F2683" s="7" t="s">
        <v>367</v>
      </c>
      <c r="G2683" s="7" t="s">
        <v>217</v>
      </c>
      <c r="H2683" s="4"/>
      <c r="I2683" s="9" t="s">
        <v>8364</v>
      </c>
    </row>
    <row r="2684" spans="1:9" ht="45">
      <c r="A2684" s="6" t="s">
        <v>8365</v>
      </c>
      <c r="B2684" s="7" t="s">
        <v>212</v>
      </c>
      <c r="C2684" s="6" t="s">
        <v>8302</v>
      </c>
      <c r="D2684" s="8" t="s">
        <v>8366</v>
      </c>
      <c r="E2684" s="6" t="s">
        <v>535</v>
      </c>
      <c r="F2684" s="7" t="s">
        <v>367</v>
      </c>
      <c r="G2684" s="7" t="s">
        <v>217</v>
      </c>
      <c r="H2684" s="4"/>
      <c r="I2684" s="9" t="s">
        <v>8367</v>
      </c>
    </row>
    <row r="2685" spans="1:9" ht="45">
      <c r="A2685" s="6" t="s">
        <v>8368</v>
      </c>
      <c r="B2685" s="7" t="s">
        <v>212</v>
      </c>
      <c r="C2685" s="6" t="s">
        <v>8302</v>
      </c>
      <c r="D2685" s="8" t="s">
        <v>8369</v>
      </c>
      <c r="E2685" s="6" t="s">
        <v>535</v>
      </c>
      <c r="F2685" s="7" t="s">
        <v>367</v>
      </c>
      <c r="G2685" s="7" t="s">
        <v>217</v>
      </c>
      <c r="H2685" s="4"/>
      <c r="I2685" s="9" t="s">
        <v>8370</v>
      </c>
    </row>
    <row r="2686" spans="1:9" ht="60">
      <c r="A2686" s="6" t="s">
        <v>8371</v>
      </c>
      <c r="B2686" s="7" t="s">
        <v>212</v>
      </c>
      <c r="C2686" s="6" t="s">
        <v>8302</v>
      </c>
      <c r="D2686" s="8" t="s">
        <v>8372</v>
      </c>
      <c r="E2686" s="6" t="s">
        <v>2958</v>
      </c>
      <c r="F2686" s="7" t="s">
        <v>367</v>
      </c>
      <c r="G2686" s="7" t="s">
        <v>1013</v>
      </c>
      <c r="H2686" s="4"/>
      <c r="I2686" s="9" t="s">
        <v>8373</v>
      </c>
    </row>
    <row r="2687" spans="1:9" ht="30">
      <c r="A2687" s="6" t="s">
        <v>8374</v>
      </c>
      <c r="B2687" s="7" t="s">
        <v>212</v>
      </c>
      <c r="C2687" s="6" t="s">
        <v>8302</v>
      </c>
      <c r="D2687" s="8" t="s">
        <v>8375</v>
      </c>
      <c r="E2687" s="6" t="s">
        <v>535</v>
      </c>
      <c r="F2687" s="7" t="s">
        <v>498</v>
      </c>
      <c r="G2687" s="7" t="s">
        <v>217</v>
      </c>
      <c r="H2687" s="4"/>
      <c r="I2687" s="9" t="s">
        <v>8376</v>
      </c>
    </row>
    <row r="2688" spans="1:9" ht="45">
      <c r="A2688" s="6" t="s">
        <v>8377</v>
      </c>
      <c r="B2688" s="7" t="s">
        <v>212</v>
      </c>
      <c r="C2688" s="6" t="s">
        <v>8302</v>
      </c>
      <c r="D2688" s="8" t="s">
        <v>8378</v>
      </c>
      <c r="E2688" s="6" t="s">
        <v>535</v>
      </c>
      <c r="F2688" s="7" t="s">
        <v>498</v>
      </c>
      <c r="G2688" s="7" t="s">
        <v>217</v>
      </c>
      <c r="H2688" s="4"/>
      <c r="I2688" s="9" t="s">
        <v>8379</v>
      </c>
    </row>
    <row r="2689" spans="1:9" ht="60">
      <c r="A2689" s="6" t="s">
        <v>8380</v>
      </c>
      <c r="B2689" s="7" t="s">
        <v>212</v>
      </c>
      <c r="C2689" s="6" t="s">
        <v>8302</v>
      </c>
      <c r="D2689" s="8" t="s">
        <v>8381</v>
      </c>
      <c r="E2689" s="6" t="s">
        <v>2556</v>
      </c>
      <c r="F2689" s="7" t="s">
        <v>367</v>
      </c>
      <c r="G2689" s="7" t="s">
        <v>217</v>
      </c>
      <c r="H2689" s="4"/>
      <c r="I2689" s="9" t="s">
        <v>8382</v>
      </c>
    </row>
    <row r="2690" spans="1:9" ht="45">
      <c r="A2690" s="6" t="s">
        <v>8383</v>
      </c>
      <c r="B2690" s="7" t="s">
        <v>212</v>
      </c>
      <c r="C2690" s="6" t="s">
        <v>8302</v>
      </c>
      <c r="D2690" s="8" t="s">
        <v>8384</v>
      </c>
      <c r="E2690" s="6" t="s">
        <v>535</v>
      </c>
      <c r="F2690" s="7" t="s">
        <v>367</v>
      </c>
      <c r="G2690" s="7" t="s">
        <v>217</v>
      </c>
      <c r="H2690" s="4"/>
      <c r="I2690" s="9" t="s">
        <v>8385</v>
      </c>
    </row>
    <row r="2691" spans="1:9" ht="45">
      <c r="A2691" s="6" t="s">
        <v>8386</v>
      </c>
      <c r="B2691" s="7" t="s">
        <v>212</v>
      </c>
      <c r="C2691" s="6" t="s">
        <v>8302</v>
      </c>
      <c r="D2691" s="8" t="s">
        <v>8387</v>
      </c>
      <c r="E2691" s="6" t="s">
        <v>535</v>
      </c>
      <c r="F2691" s="7" t="s">
        <v>367</v>
      </c>
      <c r="G2691" s="7" t="s">
        <v>217</v>
      </c>
      <c r="H2691" s="4"/>
      <c r="I2691" s="9" t="s">
        <v>8388</v>
      </c>
    </row>
    <row r="2692" spans="1:9" ht="60">
      <c r="A2692" s="6" t="s">
        <v>8389</v>
      </c>
      <c r="B2692" s="7" t="s">
        <v>212</v>
      </c>
      <c r="C2692" s="6" t="s">
        <v>8302</v>
      </c>
      <c r="D2692" s="8" t="s">
        <v>8390</v>
      </c>
      <c r="E2692" s="6" t="s">
        <v>2556</v>
      </c>
      <c r="F2692" s="7" t="s">
        <v>367</v>
      </c>
      <c r="G2692" s="7" t="s">
        <v>217</v>
      </c>
      <c r="H2692" s="4"/>
      <c r="I2692" s="9" t="s">
        <v>8391</v>
      </c>
    </row>
    <row r="2693" spans="1:9" ht="45">
      <c r="A2693" s="6" t="s">
        <v>8392</v>
      </c>
      <c r="B2693" s="7" t="s">
        <v>212</v>
      </c>
      <c r="C2693" s="6" t="s">
        <v>8302</v>
      </c>
      <c r="D2693" s="8" t="s">
        <v>8393</v>
      </c>
      <c r="E2693" s="6" t="s">
        <v>535</v>
      </c>
      <c r="F2693" s="7" t="s">
        <v>367</v>
      </c>
      <c r="G2693" s="7" t="s">
        <v>217</v>
      </c>
      <c r="H2693" s="4"/>
      <c r="I2693" s="9" t="s">
        <v>8394</v>
      </c>
    </row>
    <row r="2694" spans="1:9" ht="60">
      <c r="A2694" s="6" t="s">
        <v>8395</v>
      </c>
      <c r="B2694" s="7" t="s">
        <v>212</v>
      </c>
      <c r="C2694" s="6" t="s">
        <v>8302</v>
      </c>
      <c r="D2694" s="8" t="s">
        <v>8396</v>
      </c>
      <c r="E2694" s="6" t="s">
        <v>535</v>
      </c>
      <c r="F2694" s="7" t="s">
        <v>367</v>
      </c>
      <c r="G2694" s="7" t="s">
        <v>217</v>
      </c>
      <c r="H2694" s="4"/>
      <c r="I2694" s="9" t="s">
        <v>8397</v>
      </c>
    </row>
    <row r="2695" spans="1:9" ht="45">
      <c r="A2695" s="6" t="s">
        <v>8398</v>
      </c>
      <c r="B2695" s="7" t="s">
        <v>212</v>
      </c>
      <c r="C2695" s="6" t="s">
        <v>8302</v>
      </c>
      <c r="D2695" s="8" t="s">
        <v>8399</v>
      </c>
      <c r="E2695" s="6" t="s">
        <v>535</v>
      </c>
      <c r="F2695" s="7" t="s">
        <v>367</v>
      </c>
      <c r="G2695" s="7" t="s">
        <v>217</v>
      </c>
      <c r="H2695" s="4"/>
      <c r="I2695" s="9" t="s">
        <v>8400</v>
      </c>
    </row>
    <row r="2696" spans="1:9" ht="60">
      <c r="A2696" s="6" t="s">
        <v>8401</v>
      </c>
      <c r="B2696" s="7" t="s">
        <v>212</v>
      </c>
      <c r="C2696" s="6" t="s">
        <v>8302</v>
      </c>
      <c r="D2696" s="8" t="s">
        <v>8402</v>
      </c>
      <c r="E2696" s="6" t="s">
        <v>2958</v>
      </c>
      <c r="F2696" s="7" t="s">
        <v>367</v>
      </c>
      <c r="G2696" s="7" t="s">
        <v>1013</v>
      </c>
      <c r="H2696" s="4"/>
      <c r="I2696" s="9" t="s">
        <v>8403</v>
      </c>
    </row>
    <row r="2697" spans="1:9" ht="60">
      <c r="A2697" s="6" t="s">
        <v>8404</v>
      </c>
      <c r="B2697" s="7" t="s">
        <v>212</v>
      </c>
      <c r="C2697" s="6" t="s">
        <v>8302</v>
      </c>
      <c r="D2697" s="8" t="s">
        <v>8405</v>
      </c>
      <c r="E2697" s="6" t="s">
        <v>2556</v>
      </c>
      <c r="F2697" s="7" t="s">
        <v>367</v>
      </c>
      <c r="G2697" s="7" t="s">
        <v>217</v>
      </c>
      <c r="H2697" s="4"/>
      <c r="I2697" s="9" t="s">
        <v>8406</v>
      </c>
    </row>
    <row r="2698" spans="1:9" ht="30">
      <c r="A2698" s="6" t="s">
        <v>8407</v>
      </c>
      <c r="B2698" s="7" t="s">
        <v>212</v>
      </c>
      <c r="C2698" s="6" t="s">
        <v>8302</v>
      </c>
      <c r="D2698" s="8" t="s">
        <v>8408</v>
      </c>
      <c r="E2698" s="6" t="s">
        <v>535</v>
      </c>
      <c r="F2698" s="7" t="s">
        <v>367</v>
      </c>
      <c r="G2698" s="7" t="s">
        <v>217</v>
      </c>
      <c r="H2698" s="4"/>
      <c r="I2698" s="9" t="s">
        <v>8409</v>
      </c>
    </row>
    <row r="2699" spans="1:9" ht="45">
      <c r="A2699" s="6" t="s">
        <v>8410</v>
      </c>
      <c r="B2699" s="7" t="s">
        <v>212</v>
      </c>
      <c r="C2699" s="6" t="s">
        <v>8302</v>
      </c>
      <c r="D2699" s="8" t="s">
        <v>8411</v>
      </c>
      <c r="E2699" s="6" t="s">
        <v>535</v>
      </c>
      <c r="F2699" s="7" t="s">
        <v>367</v>
      </c>
      <c r="G2699" s="7" t="s">
        <v>217</v>
      </c>
      <c r="H2699" s="4"/>
      <c r="I2699" s="9" t="s">
        <v>8412</v>
      </c>
    </row>
    <row r="2700" spans="1:9" ht="60">
      <c r="A2700" s="6" t="s">
        <v>8413</v>
      </c>
      <c r="B2700" s="7" t="s">
        <v>212</v>
      </c>
      <c r="C2700" s="6" t="s">
        <v>8302</v>
      </c>
      <c r="D2700" s="8" t="s">
        <v>8414</v>
      </c>
      <c r="E2700" s="6" t="s">
        <v>2958</v>
      </c>
      <c r="F2700" s="7" t="s">
        <v>367</v>
      </c>
      <c r="G2700" s="7" t="s">
        <v>1013</v>
      </c>
      <c r="H2700" s="4"/>
      <c r="I2700" s="9" t="s">
        <v>8415</v>
      </c>
    </row>
    <row r="2701" spans="1:9" ht="45">
      <c r="A2701" s="6" t="s">
        <v>8416</v>
      </c>
      <c r="B2701" s="7" t="s">
        <v>212</v>
      </c>
      <c r="C2701" s="6" t="s">
        <v>8302</v>
      </c>
      <c r="D2701" s="8" t="s">
        <v>8417</v>
      </c>
      <c r="E2701" s="6" t="s">
        <v>535</v>
      </c>
      <c r="F2701" s="7" t="s">
        <v>498</v>
      </c>
      <c r="G2701" s="7" t="s">
        <v>217</v>
      </c>
      <c r="H2701" s="4"/>
      <c r="I2701" s="9" t="s">
        <v>8418</v>
      </c>
    </row>
    <row r="2702" spans="1:9" ht="45">
      <c r="A2702" s="6" t="s">
        <v>8419</v>
      </c>
      <c r="B2702" s="7" t="s">
        <v>212</v>
      </c>
      <c r="C2702" s="6" t="s">
        <v>8302</v>
      </c>
      <c r="D2702" s="8" t="s">
        <v>8420</v>
      </c>
      <c r="E2702" s="6" t="s">
        <v>535</v>
      </c>
      <c r="F2702" s="7" t="s">
        <v>216</v>
      </c>
      <c r="G2702" s="7" t="s">
        <v>217</v>
      </c>
      <c r="H2702" s="4"/>
      <c r="I2702" s="9" t="s">
        <v>8421</v>
      </c>
    </row>
    <row r="2703" spans="1:9" ht="60">
      <c r="A2703" s="6" t="s">
        <v>8422</v>
      </c>
      <c r="B2703" s="7" t="s">
        <v>212</v>
      </c>
      <c r="C2703" s="6" t="s">
        <v>8302</v>
      </c>
      <c r="D2703" s="8" t="s">
        <v>8423</v>
      </c>
      <c r="E2703" s="6" t="s">
        <v>535</v>
      </c>
      <c r="F2703" s="7" t="s">
        <v>216</v>
      </c>
      <c r="G2703" s="7" t="s">
        <v>217</v>
      </c>
      <c r="H2703" s="4"/>
      <c r="I2703" s="9" t="s">
        <v>8424</v>
      </c>
    </row>
    <row r="2704" spans="1:9" ht="60">
      <c r="A2704" s="6" t="s">
        <v>8425</v>
      </c>
      <c r="B2704" s="7" t="s">
        <v>212</v>
      </c>
      <c r="C2704" s="6" t="s">
        <v>8302</v>
      </c>
      <c r="D2704" s="8" t="s">
        <v>8426</v>
      </c>
      <c r="E2704" s="6" t="s">
        <v>2556</v>
      </c>
      <c r="F2704" s="7" t="s">
        <v>367</v>
      </c>
      <c r="G2704" s="7" t="s">
        <v>217</v>
      </c>
      <c r="H2704" s="4"/>
      <c r="I2704" s="9" t="s">
        <v>8427</v>
      </c>
    </row>
    <row r="2705" spans="1:9" ht="45">
      <c r="A2705" s="6" t="s">
        <v>8428</v>
      </c>
      <c r="B2705" s="7" t="s">
        <v>212</v>
      </c>
      <c r="C2705" s="6" t="s">
        <v>8302</v>
      </c>
      <c r="D2705" s="8" t="s">
        <v>8429</v>
      </c>
      <c r="E2705" s="6" t="s">
        <v>535</v>
      </c>
      <c r="F2705" s="7" t="s">
        <v>367</v>
      </c>
      <c r="G2705" s="7" t="s">
        <v>217</v>
      </c>
      <c r="H2705" s="4"/>
      <c r="I2705" s="9" t="s">
        <v>8430</v>
      </c>
    </row>
    <row r="2706" spans="1:9" ht="45">
      <c r="A2706" s="6" t="s">
        <v>8431</v>
      </c>
      <c r="B2706" s="7" t="s">
        <v>212</v>
      </c>
      <c r="C2706" s="6" t="s">
        <v>8302</v>
      </c>
      <c r="D2706" s="8" t="s">
        <v>8432</v>
      </c>
      <c r="E2706" s="6" t="s">
        <v>535</v>
      </c>
      <c r="F2706" s="7" t="s">
        <v>367</v>
      </c>
      <c r="G2706" s="7" t="s">
        <v>217</v>
      </c>
      <c r="H2706" s="4"/>
      <c r="I2706" s="9" t="s">
        <v>8433</v>
      </c>
    </row>
    <row r="2707" spans="1:9" ht="45">
      <c r="A2707" s="6" t="s">
        <v>8434</v>
      </c>
      <c r="B2707" s="7" t="s">
        <v>212</v>
      </c>
      <c r="C2707" s="6" t="s">
        <v>8302</v>
      </c>
      <c r="D2707" s="8" t="s">
        <v>8435</v>
      </c>
      <c r="E2707" s="6" t="s">
        <v>535</v>
      </c>
      <c r="F2707" s="7" t="s">
        <v>367</v>
      </c>
      <c r="G2707" s="7" t="s">
        <v>217</v>
      </c>
      <c r="H2707" s="4"/>
      <c r="I2707" s="9" t="s">
        <v>8436</v>
      </c>
    </row>
    <row r="2708" spans="1:9" ht="60">
      <c r="A2708" s="6" t="s">
        <v>8437</v>
      </c>
      <c r="B2708" s="7" t="s">
        <v>212</v>
      </c>
      <c r="C2708" s="6" t="s">
        <v>8302</v>
      </c>
      <c r="D2708" s="8" t="s">
        <v>8438</v>
      </c>
      <c r="E2708" s="6" t="s">
        <v>2958</v>
      </c>
      <c r="F2708" s="7" t="s">
        <v>367</v>
      </c>
      <c r="G2708" s="7" t="s">
        <v>1013</v>
      </c>
      <c r="H2708" s="4"/>
      <c r="I2708" s="9" t="s">
        <v>8439</v>
      </c>
    </row>
    <row r="2709" spans="1:9" ht="60">
      <c r="A2709" s="6" t="s">
        <v>8440</v>
      </c>
      <c r="B2709" s="7" t="s">
        <v>212</v>
      </c>
      <c r="C2709" s="6" t="s">
        <v>8302</v>
      </c>
      <c r="D2709" s="8" t="s">
        <v>8441</v>
      </c>
      <c r="E2709" s="6" t="s">
        <v>2556</v>
      </c>
      <c r="F2709" s="7" t="s">
        <v>216</v>
      </c>
      <c r="G2709" s="7" t="s">
        <v>217</v>
      </c>
      <c r="H2709" s="4"/>
      <c r="I2709" s="9" t="s">
        <v>8442</v>
      </c>
    </row>
    <row r="2710" spans="1:9" ht="45">
      <c r="A2710" s="6" t="s">
        <v>8443</v>
      </c>
      <c r="B2710" s="7" t="s">
        <v>212</v>
      </c>
      <c r="C2710" s="6" t="s">
        <v>8302</v>
      </c>
      <c r="D2710" s="8" t="s">
        <v>8444</v>
      </c>
      <c r="E2710" s="6" t="s">
        <v>535</v>
      </c>
      <c r="F2710" s="7" t="s">
        <v>216</v>
      </c>
      <c r="G2710" s="7" t="s">
        <v>217</v>
      </c>
      <c r="H2710" s="4"/>
      <c r="I2710" s="9" t="s">
        <v>8445</v>
      </c>
    </row>
    <row r="2711" spans="1:9" ht="45">
      <c r="A2711" s="6" t="s">
        <v>8446</v>
      </c>
      <c r="B2711" s="7" t="s">
        <v>212</v>
      </c>
      <c r="C2711" s="6" t="s">
        <v>8302</v>
      </c>
      <c r="D2711" s="8" t="s">
        <v>8447</v>
      </c>
      <c r="E2711" s="6" t="s">
        <v>535</v>
      </c>
      <c r="F2711" s="7" t="s">
        <v>216</v>
      </c>
      <c r="G2711" s="7" t="s">
        <v>217</v>
      </c>
      <c r="H2711" s="4"/>
      <c r="I2711" s="9" t="s">
        <v>8448</v>
      </c>
    </row>
    <row r="2712" spans="1:9" ht="45">
      <c r="A2712" s="6" t="s">
        <v>8449</v>
      </c>
      <c r="B2712" s="7" t="s">
        <v>212</v>
      </c>
      <c r="C2712" s="6" t="s">
        <v>8302</v>
      </c>
      <c r="D2712" s="8" t="s">
        <v>8450</v>
      </c>
      <c r="E2712" s="6" t="s">
        <v>535</v>
      </c>
      <c r="F2712" s="7" t="s">
        <v>216</v>
      </c>
      <c r="G2712" s="7" t="s">
        <v>217</v>
      </c>
      <c r="H2712" s="4"/>
      <c r="I2712" s="9" t="s">
        <v>8451</v>
      </c>
    </row>
    <row r="2713" spans="1:9" ht="60">
      <c r="A2713" s="6" t="s">
        <v>8452</v>
      </c>
      <c r="B2713" s="7" t="s">
        <v>212</v>
      </c>
      <c r="C2713" s="6" t="s">
        <v>8302</v>
      </c>
      <c r="D2713" s="8" t="s">
        <v>8453</v>
      </c>
      <c r="E2713" s="6" t="s">
        <v>2958</v>
      </c>
      <c r="F2713" s="7" t="s">
        <v>216</v>
      </c>
      <c r="G2713" s="7" t="s">
        <v>1013</v>
      </c>
      <c r="H2713" s="4"/>
      <c r="I2713" s="9" t="s">
        <v>8454</v>
      </c>
    </row>
    <row r="2714" spans="1:9" ht="30">
      <c r="A2714" s="6" t="s">
        <v>8455</v>
      </c>
      <c r="B2714" s="7" t="s">
        <v>212</v>
      </c>
      <c r="C2714" s="6" t="s">
        <v>8302</v>
      </c>
      <c r="D2714" s="8" t="s">
        <v>8456</v>
      </c>
      <c r="E2714" s="6" t="s">
        <v>535</v>
      </c>
      <c r="F2714" s="7" t="s">
        <v>498</v>
      </c>
      <c r="G2714" s="7" t="s">
        <v>217</v>
      </c>
      <c r="H2714" s="4"/>
      <c r="I2714" s="9" t="s">
        <v>8457</v>
      </c>
    </row>
    <row r="2715" spans="1:9" ht="45">
      <c r="A2715" s="6" t="s">
        <v>8458</v>
      </c>
      <c r="B2715" s="7" t="s">
        <v>212</v>
      </c>
      <c r="C2715" s="6" t="s">
        <v>8302</v>
      </c>
      <c r="D2715" s="8" t="s">
        <v>8459</v>
      </c>
      <c r="E2715" s="6" t="s">
        <v>535</v>
      </c>
      <c r="F2715" s="7" t="s">
        <v>498</v>
      </c>
      <c r="G2715" s="7" t="s">
        <v>217</v>
      </c>
      <c r="H2715" s="4"/>
      <c r="I2715" s="9" t="s">
        <v>8460</v>
      </c>
    </row>
    <row r="2716" spans="1:9" ht="45">
      <c r="A2716" s="6" t="s">
        <v>8461</v>
      </c>
      <c r="B2716" s="7" t="s">
        <v>212</v>
      </c>
      <c r="C2716" s="6" t="s">
        <v>8302</v>
      </c>
      <c r="D2716" s="8" t="s">
        <v>8462</v>
      </c>
      <c r="E2716" s="6" t="s">
        <v>535</v>
      </c>
      <c r="F2716" s="7" t="s">
        <v>367</v>
      </c>
      <c r="G2716" s="7" t="s">
        <v>217</v>
      </c>
      <c r="H2716" s="4"/>
      <c r="I2716" s="9" t="s">
        <v>8463</v>
      </c>
    </row>
    <row r="2717" spans="1:9" ht="45">
      <c r="A2717" s="6" t="s">
        <v>8464</v>
      </c>
      <c r="B2717" s="7" t="s">
        <v>212</v>
      </c>
      <c r="C2717" s="6" t="s">
        <v>8302</v>
      </c>
      <c r="D2717" s="8" t="s">
        <v>8465</v>
      </c>
      <c r="E2717" s="6" t="s">
        <v>535</v>
      </c>
      <c r="F2717" s="7" t="s">
        <v>367</v>
      </c>
      <c r="G2717" s="7" t="s">
        <v>217</v>
      </c>
      <c r="H2717" s="4"/>
      <c r="I2717" s="9" t="s">
        <v>8466</v>
      </c>
    </row>
    <row r="2718" spans="1:9" ht="60">
      <c r="A2718" s="6" t="s">
        <v>8467</v>
      </c>
      <c r="B2718" s="7" t="s">
        <v>212</v>
      </c>
      <c r="C2718" s="6" t="s">
        <v>8302</v>
      </c>
      <c r="D2718" s="8" t="s">
        <v>8468</v>
      </c>
      <c r="E2718" s="6" t="s">
        <v>2556</v>
      </c>
      <c r="F2718" s="7" t="s">
        <v>216</v>
      </c>
      <c r="G2718" s="7" t="s">
        <v>217</v>
      </c>
      <c r="H2718" s="4"/>
      <c r="I2718" s="9" t="s">
        <v>8469</v>
      </c>
    </row>
    <row r="2719" spans="1:9" ht="45">
      <c r="A2719" s="6" t="s">
        <v>8470</v>
      </c>
      <c r="B2719" s="7" t="s">
        <v>212</v>
      </c>
      <c r="C2719" s="6" t="s">
        <v>8302</v>
      </c>
      <c r="D2719" s="8" t="s">
        <v>8471</v>
      </c>
      <c r="E2719" s="6" t="s">
        <v>535</v>
      </c>
      <c r="F2719" s="7" t="s">
        <v>216</v>
      </c>
      <c r="G2719" s="7" t="s">
        <v>217</v>
      </c>
      <c r="H2719" s="4"/>
      <c r="I2719" s="9" t="s">
        <v>8472</v>
      </c>
    </row>
    <row r="2720" spans="1:9" ht="45">
      <c r="A2720" s="6" t="s">
        <v>8473</v>
      </c>
      <c r="B2720" s="7" t="s">
        <v>212</v>
      </c>
      <c r="C2720" s="6" t="s">
        <v>8302</v>
      </c>
      <c r="D2720" s="8" t="s">
        <v>8474</v>
      </c>
      <c r="E2720" s="6" t="s">
        <v>535</v>
      </c>
      <c r="F2720" s="7" t="s">
        <v>216</v>
      </c>
      <c r="G2720" s="7" t="s">
        <v>217</v>
      </c>
      <c r="H2720" s="4"/>
      <c r="I2720" s="9" t="s">
        <v>8475</v>
      </c>
    </row>
    <row r="2721" spans="1:9" ht="60">
      <c r="A2721" s="6" t="s">
        <v>8476</v>
      </c>
      <c r="B2721" s="7" t="s">
        <v>212</v>
      </c>
      <c r="C2721" s="6" t="s">
        <v>8302</v>
      </c>
      <c r="D2721" s="8" t="s">
        <v>8477</v>
      </c>
      <c r="E2721" s="6" t="s">
        <v>2958</v>
      </c>
      <c r="F2721" s="7" t="s">
        <v>216</v>
      </c>
      <c r="G2721" s="7" t="s">
        <v>1013</v>
      </c>
      <c r="H2721" s="4"/>
      <c r="I2721" s="9" t="s">
        <v>8478</v>
      </c>
    </row>
    <row r="2722" spans="1:9" ht="60">
      <c r="A2722" s="6" t="s">
        <v>8479</v>
      </c>
      <c r="B2722" s="7" t="s">
        <v>212</v>
      </c>
      <c r="C2722" s="6" t="s">
        <v>8302</v>
      </c>
      <c r="D2722" s="8" t="s">
        <v>8480</v>
      </c>
      <c r="E2722" s="6" t="s">
        <v>2556</v>
      </c>
      <c r="F2722" s="7" t="s">
        <v>367</v>
      </c>
      <c r="G2722" s="7" t="s">
        <v>217</v>
      </c>
      <c r="H2722" s="4"/>
      <c r="I2722" s="9" t="s">
        <v>8481</v>
      </c>
    </row>
    <row r="2723" spans="1:9" ht="45">
      <c r="A2723" s="6" t="s">
        <v>8482</v>
      </c>
      <c r="B2723" s="7" t="s">
        <v>212</v>
      </c>
      <c r="C2723" s="6" t="s">
        <v>8302</v>
      </c>
      <c r="D2723" s="8" t="s">
        <v>8483</v>
      </c>
      <c r="E2723" s="6" t="s">
        <v>535</v>
      </c>
      <c r="F2723" s="7" t="s">
        <v>367</v>
      </c>
      <c r="G2723" s="7" t="s">
        <v>217</v>
      </c>
      <c r="H2723" s="4"/>
      <c r="I2723" s="9" t="s">
        <v>8484</v>
      </c>
    </row>
    <row r="2724" spans="1:9" ht="45">
      <c r="A2724" s="6" t="s">
        <v>8485</v>
      </c>
      <c r="B2724" s="7" t="s">
        <v>212</v>
      </c>
      <c r="C2724" s="6" t="s">
        <v>8302</v>
      </c>
      <c r="D2724" s="8" t="s">
        <v>8486</v>
      </c>
      <c r="E2724" s="6" t="s">
        <v>535</v>
      </c>
      <c r="F2724" s="7" t="s">
        <v>367</v>
      </c>
      <c r="G2724" s="7" t="s">
        <v>217</v>
      </c>
      <c r="H2724" s="4"/>
      <c r="I2724" s="9" t="s">
        <v>8487</v>
      </c>
    </row>
    <row r="2725" spans="1:9" ht="60">
      <c r="A2725" s="6" t="s">
        <v>8488</v>
      </c>
      <c r="B2725" s="7" t="s">
        <v>212</v>
      </c>
      <c r="C2725" s="6" t="s">
        <v>8302</v>
      </c>
      <c r="D2725" s="8" t="s">
        <v>8489</v>
      </c>
      <c r="E2725" s="6" t="s">
        <v>2556</v>
      </c>
      <c r="F2725" s="7" t="s">
        <v>216</v>
      </c>
      <c r="G2725" s="7" t="s">
        <v>217</v>
      </c>
      <c r="H2725" s="4"/>
      <c r="I2725" s="9" t="s">
        <v>8490</v>
      </c>
    </row>
    <row r="2726" spans="1:9" ht="45">
      <c r="A2726" s="6" t="s">
        <v>8491</v>
      </c>
      <c r="B2726" s="7" t="s">
        <v>212</v>
      </c>
      <c r="C2726" s="6" t="s">
        <v>8302</v>
      </c>
      <c r="D2726" s="8" t="s">
        <v>8492</v>
      </c>
      <c r="E2726" s="6" t="s">
        <v>535</v>
      </c>
      <c r="F2726" s="7" t="s">
        <v>216</v>
      </c>
      <c r="G2726" s="7" t="s">
        <v>217</v>
      </c>
      <c r="H2726" s="4"/>
      <c r="I2726" s="9" t="s">
        <v>8493</v>
      </c>
    </row>
    <row r="2727" spans="1:9" ht="45">
      <c r="A2727" s="6" t="s">
        <v>8494</v>
      </c>
      <c r="B2727" s="7" t="s">
        <v>212</v>
      </c>
      <c r="C2727" s="6" t="s">
        <v>8302</v>
      </c>
      <c r="D2727" s="8" t="s">
        <v>8495</v>
      </c>
      <c r="E2727" s="6" t="s">
        <v>535</v>
      </c>
      <c r="F2727" s="7" t="s">
        <v>216</v>
      </c>
      <c r="G2727" s="7" t="s">
        <v>217</v>
      </c>
      <c r="H2727" s="4"/>
      <c r="I2727" s="9" t="s">
        <v>8496</v>
      </c>
    </row>
    <row r="2728" spans="1:9" ht="45">
      <c r="A2728" s="6" t="s">
        <v>8497</v>
      </c>
      <c r="B2728" s="7" t="s">
        <v>212</v>
      </c>
      <c r="C2728" s="6" t="s">
        <v>8302</v>
      </c>
      <c r="D2728" s="8" t="s">
        <v>8498</v>
      </c>
      <c r="E2728" s="6" t="s">
        <v>535</v>
      </c>
      <c r="F2728" s="7" t="s">
        <v>216</v>
      </c>
      <c r="G2728" s="7" t="s">
        <v>217</v>
      </c>
      <c r="H2728" s="4"/>
      <c r="I2728" s="9" t="s">
        <v>8499</v>
      </c>
    </row>
    <row r="2729" spans="1:9" ht="60">
      <c r="A2729" s="6" t="s">
        <v>8500</v>
      </c>
      <c r="B2729" s="7" t="s">
        <v>212</v>
      </c>
      <c r="C2729" s="6" t="s">
        <v>8302</v>
      </c>
      <c r="D2729" s="8" t="s">
        <v>8501</v>
      </c>
      <c r="E2729" s="6" t="s">
        <v>2958</v>
      </c>
      <c r="F2729" s="7" t="s">
        <v>216</v>
      </c>
      <c r="G2729" s="7" t="s">
        <v>1013</v>
      </c>
      <c r="H2729" s="4"/>
      <c r="I2729" s="9" t="s">
        <v>8502</v>
      </c>
    </row>
    <row r="2730" spans="1:9" ht="60">
      <c r="A2730" s="6" t="s">
        <v>8503</v>
      </c>
      <c r="B2730" s="7" t="s">
        <v>212</v>
      </c>
      <c r="C2730" s="6" t="s">
        <v>8302</v>
      </c>
      <c r="D2730" s="8" t="s">
        <v>8504</v>
      </c>
      <c r="E2730" s="6" t="s">
        <v>2556</v>
      </c>
      <c r="F2730" s="7" t="s">
        <v>216</v>
      </c>
      <c r="G2730" s="7" t="s">
        <v>217</v>
      </c>
      <c r="H2730" s="4"/>
      <c r="I2730" s="9" t="s">
        <v>8505</v>
      </c>
    </row>
    <row r="2731" spans="1:9" ht="45">
      <c r="A2731" s="6" t="s">
        <v>8506</v>
      </c>
      <c r="B2731" s="7" t="s">
        <v>212</v>
      </c>
      <c r="C2731" s="6" t="s">
        <v>8302</v>
      </c>
      <c r="D2731" s="8" t="s">
        <v>8507</v>
      </c>
      <c r="E2731" s="6" t="s">
        <v>535</v>
      </c>
      <c r="F2731" s="7" t="s">
        <v>216</v>
      </c>
      <c r="G2731" s="7" t="s">
        <v>217</v>
      </c>
      <c r="H2731" s="4"/>
      <c r="I2731" s="9" t="s">
        <v>8508</v>
      </c>
    </row>
    <row r="2732" spans="1:9" ht="45">
      <c r="A2732" s="6" t="s">
        <v>8509</v>
      </c>
      <c r="B2732" s="7" t="s">
        <v>212</v>
      </c>
      <c r="C2732" s="6" t="s">
        <v>8302</v>
      </c>
      <c r="D2732" s="8" t="s">
        <v>8510</v>
      </c>
      <c r="E2732" s="6" t="s">
        <v>535</v>
      </c>
      <c r="F2732" s="7" t="s">
        <v>216</v>
      </c>
      <c r="G2732" s="7" t="s">
        <v>217</v>
      </c>
      <c r="H2732" s="4"/>
      <c r="I2732" s="9" t="s">
        <v>8511</v>
      </c>
    </row>
    <row r="2733" spans="1:9" ht="60">
      <c r="A2733" s="6" t="s">
        <v>8512</v>
      </c>
      <c r="B2733" s="7" t="s">
        <v>212</v>
      </c>
      <c r="C2733" s="6" t="s">
        <v>8302</v>
      </c>
      <c r="D2733" s="8" t="s">
        <v>8513</v>
      </c>
      <c r="E2733" s="6" t="s">
        <v>2958</v>
      </c>
      <c r="F2733" s="7" t="s">
        <v>216</v>
      </c>
      <c r="G2733" s="7" t="s">
        <v>1013</v>
      </c>
      <c r="H2733" s="4"/>
      <c r="I2733" s="9" t="s">
        <v>8514</v>
      </c>
    </row>
    <row r="2734" spans="1:9" ht="45">
      <c r="A2734" s="6" t="s">
        <v>8515</v>
      </c>
      <c r="B2734" s="7" t="s">
        <v>212</v>
      </c>
      <c r="C2734" s="6" t="s">
        <v>8302</v>
      </c>
      <c r="D2734" s="8" t="s">
        <v>8516</v>
      </c>
      <c r="E2734" s="6" t="s">
        <v>535</v>
      </c>
      <c r="F2734" s="7" t="s">
        <v>367</v>
      </c>
      <c r="G2734" s="7" t="s">
        <v>217</v>
      </c>
      <c r="H2734" s="4"/>
      <c r="I2734" s="9" t="s">
        <v>8517</v>
      </c>
    </row>
    <row r="2735" spans="1:9" ht="60">
      <c r="A2735" s="6" t="s">
        <v>8518</v>
      </c>
      <c r="B2735" s="7" t="s">
        <v>212</v>
      </c>
      <c r="C2735" s="6" t="s">
        <v>8302</v>
      </c>
      <c r="D2735" s="8" t="s">
        <v>8519</v>
      </c>
      <c r="E2735" s="6" t="s">
        <v>535</v>
      </c>
      <c r="F2735" s="7" t="s">
        <v>367</v>
      </c>
      <c r="G2735" s="7" t="s">
        <v>217</v>
      </c>
      <c r="H2735" s="4"/>
      <c r="I2735" s="9" t="s">
        <v>8520</v>
      </c>
    </row>
    <row r="2736" spans="1:9" ht="60">
      <c r="A2736" s="6" t="s">
        <v>8521</v>
      </c>
      <c r="B2736" s="7" t="s">
        <v>212</v>
      </c>
      <c r="C2736" s="6" t="s">
        <v>8302</v>
      </c>
      <c r="D2736" s="8" t="s">
        <v>8522</v>
      </c>
      <c r="E2736" s="6" t="s">
        <v>535</v>
      </c>
      <c r="F2736" s="7" t="s">
        <v>367</v>
      </c>
      <c r="G2736" s="7" t="s">
        <v>217</v>
      </c>
      <c r="H2736" s="4"/>
      <c r="I2736" s="9" t="s">
        <v>8523</v>
      </c>
    </row>
    <row r="2737" spans="1:9" ht="75">
      <c r="A2737" s="6" t="s">
        <v>8524</v>
      </c>
      <c r="B2737" s="7" t="s">
        <v>212</v>
      </c>
      <c r="C2737" s="6" t="s">
        <v>8302</v>
      </c>
      <c r="D2737" s="8" t="s">
        <v>8525</v>
      </c>
      <c r="E2737" s="6" t="s">
        <v>2958</v>
      </c>
      <c r="F2737" s="7" t="s">
        <v>367</v>
      </c>
      <c r="G2737" s="7" t="s">
        <v>1013</v>
      </c>
      <c r="H2737" s="4"/>
      <c r="I2737" s="9" t="s">
        <v>8526</v>
      </c>
    </row>
    <row r="2738" spans="1:9" ht="60">
      <c r="A2738" s="6" t="s">
        <v>8527</v>
      </c>
      <c r="B2738" s="7" t="s">
        <v>212</v>
      </c>
      <c r="C2738" s="6" t="s">
        <v>8302</v>
      </c>
      <c r="D2738" s="8" t="s">
        <v>8528</v>
      </c>
      <c r="E2738" s="6" t="s">
        <v>2556</v>
      </c>
      <c r="F2738" s="7" t="s">
        <v>367</v>
      </c>
      <c r="G2738" s="7" t="s">
        <v>217</v>
      </c>
      <c r="H2738" s="4"/>
      <c r="I2738" s="9" t="s">
        <v>8529</v>
      </c>
    </row>
    <row r="2739" spans="1:9" ht="45">
      <c r="A2739" s="6" t="s">
        <v>8530</v>
      </c>
      <c r="B2739" s="7" t="s">
        <v>212</v>
      </c>
      <c r="C2739" s="6" t="s">
        <v>8302</v>
      </c>
      <c r="D2739" s="8" t="s">
        <v>8531</v>
      </c>
      <c r="E2739" s="6" t="s">
        <v>535</v>
      </c>
      <c r="F2739" s="7" t="s">
        <v>367</v>
      </c>
      <c r="G2739" s="7" t="s">
        <v>217</v>
      </c>
      <c r="H2739" s="4"/>
      <c r="I2739" s="9" t="s">
        <v>8532</v>
      </c>
    </row>
    <row r="2740" spans="1:9" ht="45">
      <c r="A2740" s="6" t="s">
        <v>8533</v>
      </c>
      <c r="B2740" s="7" t="s">
        <v>212</v>
      </c>
      <c r="C2740" s="6" t="s">
        <v>8302</v>
      </c>
      <c r="D2740" s="8" t="s">
        <v>8534</v>
      </c>
      <c r="E2740" s="6" t="s">
        <v>535</v>
      </c>
      <c r="F2740" s="7" t="s">
        <v>367</v>
      </c>
      <c r="G2740" s="7" t="s">
        <v>217</v>
      </c>
      <c r="H2740" s="4"/>
      <c r="I2740" s="9" t="s">
        <v>8535</v>
      </c>
    </row>
    <row r="2741" spans="1:9" ht="45">
      <c r="A2741" s="6" t="s">
        <v>8536</v>
      </c>
      <c r="B2741" s="7" t="s">
        <v>212</v>
      </c>
      <c r="C2741" s="6" t="s">
        <v>8302</v>
      </c>
      <c r="D2741" s="8" t="s">
        <v>8537</v>
      </c>
      <c r="E2741" s="6" t="s">
        <v>535</v>
      </c>
      <c r="F2741" s="7" t="s">
        <v>367</v>
      </c>
      <c r="G2741" s="7" t="s">
        <v>217</v>
      </c>
      <c r="H2741" s="4"/>
      <c r="I2741" s="9" t="s">
        <v>8538</v>
      </c>
    </row>
    <row r="2742" spans="1:9" ht="60">
      <c r="A2742" s="6" t="s">
        <v>8539</v>
      </c>
      <c r="B2742" s="7" t="s">
        <v>212</v>
      </c>
      <c r="C2742" s="6" t="s">
        <v>8302</v>
      </c>
      <c r="D2742" s="8" t="s">
        <v>8540</v>
      </c>
      <c r="E2742" s="6" t="s">
        <v>2958</v>
      </c>
      <c r="F2742" s="7" t="s">
        <v>367</v>
      </c>
      <c r="G2742" s="7" t="s">
        <v>1013</v>
      </c>
      <c r="H2742" s="4"/>
      <c r="I2742" s="9" t="s">
        <v>8541</v>
      </c>
    </row>
    <row r="2743" spans="1:9" ht="60">
      <c r="A2743" s="6" t="s">
        <v>8542</v>
      </c>
      <c r="B2743" s="7" t="s">
        <v>212</v>
      </c>
      <c r="C2743" s="6" t="s">
        <v>8543</v>
      </c>
      <c r="D2743" s="8" t="s">
        <v>8544</v>
      </c>
      <c r="E2743" s="6" t="s">
        <v>373</v>
      </c>
      <c r="F2743" s="7" t="s">
        <v>216</v>
      </c>
      <c r="G2743" s="7" t="s">
        <v>217</v>
      </c>
      <c r="H2743" s="4"/>
      <c r="I2743" s="9" t="s">
        <v>8545</v>
      </c>
    </row>
    <row r="2744" spans="1:9" ht="60">
      <c r="A2744" s="6" t="s">
        <v>8546</v>
      </c>
      <c r="B2744" s="7" t="s">
        <v>212</v>
      </c>
      <c r="C2744" s="6" t="s">
        <v>8543</v>
      </c>
      <c r="D2744" s="8" t="s">
        <v>8547</v>
      </c>
      <c r="E2744" s="6" t="s">
        <v>221</v>
      </c>
      <c r="F2744" s="7" t="s">
        <v>367</v>
      </c>
      <c r="G2744" s="7" t="s">
        <v>217</v>
      </c>
      <c r="H2744" s="4"/>
      <c r="I2744" s="9" t="s">
        <v>8548</v>
      </c>
    </row>
    <row r="2745" spans="1:9" ht="60">
      <c r="A2745" s="6" t="s">
        <v>8549</v>
      </c>
      <c r="B2745" s="7" t="s">
        <v>212</v>
      </c>
      <c r="C2745" s="6" t="s">
        <v>8543</v>
      </c>
      <c r="D2745" s="8" t="s">
        <v>8550</v>
      </c>
      <c r="E2745" s="6" t="s">
        <v>221</v>
      </c>
      <c r="F2745" s="7" t="s">
        <v>367</v>
      </c>
      <c r="G2745" s="7" t="s">
        <v>217</v>
      </c>
      <c r="H2745" s="4"/>
      <c r="I2745" s="9" t="s">
        <v>8551</v>
      </c>
    </row>
    <row r="2746" spans="1:9" ht="60">
      <c r="A2746" s="6" t="s">
        <v>8552</v>
      </c>
      <c r="B2746" s="7" t="s">
        <v>212</v>
      </c>
      <c r="C2746" s="6" t="s">
        <v>8543</v>
      </c>
      <c r="D2746" s="8" t="s">
        <v>8553</v>
      </c>
      <c r="E2746" s="6" t="s">
        <v>221</v>
      </c>
      <c r="F2746" s="7" t="s">
        <v>367</v>
      </c>
      <c r="G2746" s="7" t="s">
        <v>217</v>
      </c>
      <c r="H2746" s="4"/>
      <c r="I2746" s="9" t="s">
        <v>8554</v>
      </c>
    </row>
    <row r="2747" spans="1:9" ht="60">
      <c r="A2747" s="6" t="s">
        <v>8555</v>
      </c>
      <c r="B2747" s="7" t="s">
        <v>212</v>
      </c>
      <c r="C2747" s="6" t="s">
        <v>8543</v>
      </c>
      <c r="D2747" s="8" t="s">
        <v>8556</v>
      </c>
      <c r="E2747" s="6" t="s">
        <v>221</v>
      </c>
      <c r="F2747" s="7" t="s">
        <v>216</v>
      </c>
      <c r="G2747" s="7" t="s">
        <v>217</v>
      </c>
      <c r="H2747" s="4"/>
      <c r="I2747" s="9" t="s">
        <v>8557</v>
      </c>
    </row>
    <row r="2748" spans="1:9" ht="60">
      <c r="A2748" s="6" t="s">
        <v>8558</v>
      </c>
      <c r="B2748" s="7" t="s">
        <v>212</v>
      </c>
      <c r="C2748" s="6" t="s">
        <v>8543</v>
      </c>
      <c r="D2748" s="8" t="s">
        <v>8559</v>
      </c>
      <c r="E2748" s="6" t="s">
        <v>373</v>
      </c>
      <c r="F2748" s="7" t="s">
        <v>367</v>
      </c>
      <c r="G2748" s="7" t="s">
        <v>217</v>
      </c>
      <c r="H2748" s="4"/>
      <c r="I2748" s="9" t="s">
        <v>8560</v>
      </c>
    </row>
    <row r="2749" spans="1:9" ht="60">
      <c r="A2749" s="6" t="s">
        <v>8561</v>
      </c>
      <c r="B2749" s="7" t="s">
        <v>212</v>
      </c>
      <c r="C2749" s="6" t="s">
        <v>8543</v>
      </c>
      <c r="D2749" s="8" t="s">
        <v>8562</v>
      </c>
      <c r="E2749" s="6" t="s">
        <v>221</v>
      </c>
      <c r="F2749" s="7" t="s">
        <v>367</v>
      </c>
      <c r="G2749" s="7" t="s">
        <v>217</v>
      </c>
      <c r="H2749" s="4"/>
      <c r="I2749" s="9" t="s">
        <v>8563</v>
      </c>
    </row>
    <row r="2750" spans="1:9" ht="60">
      <c r="A2750" s="6" t="s">
        <v>8564</v>
      </c>
      <c r="B2750" s="7" t="s">
        <v>212</v>
      </c>
      <c r="C2750" s="6" t="s">
        <v>8543</v>
      </c>
      <c r="D2750" s="8" t="s">
        <v>8565</v>
      </c>
      <c r="E2750" s="6" t="s">
        <v>221</v>
      </c>
      <c r="F2750" s="7" t="s">
        <v>498</v>
      </c>
      <c r="G2750" s="7" t="s">
        <v>217</v>
      </c>
      <c r="H2750" s="4"/>
      <c r="I2750" s="9" t="s">
        <v>8566</v>
      </c>
    </row>
    <row r="2751" spans="1:9" ht="60">
      <c r="A2751" s="6" t="s">
        <v>8567</v>
      </c>
      <c r="B2751" s="7" t="s">
        <v>212</v>
      </c>
      <c r="C2751" s="6" t="s">
        <v>8543</v>
      </c>
      <c r="D2751" s="8" t="s">
        <v>8568</v>
      </c>
      <c r="E2751" s="6" t="s">
        <v>221</v>
      </c>
      <c r="F2751" s="7" t="s">
        <v>367</v>
      </c>
      <c r="G2751" s="7" t="s">
        <v>217</v>
      </c>
      <c r="H2751" s="4"/>
      <c r="I2751" s="9" t="s">
        <v>8569</v>
      </c>
    </row>
    <row r="2752" spans="1:9" ht="60">
      <c r="A2752" s="6" t="s">
        <v>8570</v>
      </c>
      <c r="B2752" s="7" t="s">
        <v>212</v>
      </c>
      <c r="C2752" s="6" t="s">
        <v>8543</v>
      </c>
      <c r="D2752" s="8" t="s">
        <v>8571</v>
      </c>
      <c r="E2752" s="6" t="s">
        <v>221</v>
      </c>
      <c r="F2752" s="7" t="s">
        <v>216</v>
      </c>
      <c r="G2752" s="7" t="s">
        <v>217</v>
      </c>
      <c r="H2752" s="4"/>
      <c r="I2752" s="9" t="s">
        <v>8572</v>
      </c>
    </row>
    <row r="2753" spans="1:9" ht="60">
      <c r="A2753" s="6" t="s">
        <v>8573</v>
      </c>
      <c r="B2753" s="7" t="s">
        <v>212</v>
      </c>
      <c r="C2753" s="6" t="s">
        <v>8543</v>
      </c>
      <c r="D2753" s="8" t="s">
        <v>8574</v>
      </c>
      <c r="E2753" s="6" t="s">
        <v>221</v>
      </c>
      <c r="F2753" s="7" t="s">
        <v>367</v>
      </c>
      <c r="G2753" s="7" t="s">
        <v>217</v>
      </c>
      <c r="H2753" s="4"/>
      <c r="I2753" s="9" t="s">
        <v>8575</v>
      </c>
    </row>
    <row r="2754" spans="1:9" ht="45">
      <c r="A2754" s="6" t="s">
        <v>8576</v>
      </c>
      <c r="B2754" s="7" t="s">
        <v>212</v>
      </c>
      <c r="C2754" s="6" t="s">
        <v>8543</v>
      </c>
      <c r="D2754" s="8" t="s">
        <v>8577</v>
      </c>
      <c r="E2754" s="6" t="s">
        <v>221</v>
      </c>
      <c r="F2754" s="7" t="s">
        <v>367</v>
      </c>
      <c r="G2754" s="7" t="s">
        <v>217</v>
      </c>
      <c r="H2754" s="4"/>
      <c r="I2754" s="9" t="s">
        <v>8578</v>
      </c>
    </row>
    <row r="2755" spans="1:9" ht="60">
      <c r="A2755" s="6" t="s">
        <v>8579</v>
      </c>
      <c r="B2755" s="7" t="s">
        <v>212</v>
      </c>
      <c r="C2755" s="6" t="s">
        <v>8543</v>
      </c>
      <c r="D2755" s="8" t="s">
        <v>8580</v>
      </c>
      <c r="E2755" s="6" t="s">
        <v>221</v>
      </c>
      <c r="F2755" s="7" t="s">
        <v>367</v>
      </c>
      <c r="G2755" s="7" t="s">
        <v>217</v>
      </c>
      <c r="H2755" s="4"/>
      <c r="I2755" s="9" t="s">
        <v>8581</v>
      </c>
    </row>
    <row r="2756" spans="1:9" ht="60">
      <c r="A2756" s="6" t="s">
        <v>8582</v>
      </c>
      <c r="B2756" s="7" t="s">
        <v>212</v>
      </c>
      <c r="C2756" s="6" t="s">
        <v>8543</v>
      </c>
      <c r="D2756" s="8" t="s">
        <v>8583</v>
      </c>
      <c r="E2756" s="6" t="s">
        <v>221</v>
      </c>
      <c r="F2756" s="7" t="s">
        <v>498</v>
      </c>
      <c r="G2756" s="7" t="s">
        <v>217</v>
      </c>
      <c r="H2756" s="4"/>
      <c r="I2756" s="9" t="s">
        <v>8584</v>
      </c>
    </row>
    <row r="2757" spans="1:9" ht="60">
      <c r="A2757" s="6" t="s">
        <v>8585</v>
      </c>
      <c r="B2757" s="7" t="s">
        <v>212</v>
      </c>
      <c r="C2757" s="6" t="s">
        <v>8543</v>
      </c>
      <c r="D2757" s="8" t="s">
        <v>8586</v>
      </c>
      <c r="E2757" s="6" t="s">
        <v>221</v>
      </c>
      <c r="F2757" s="7" t="s">
        <v>216</v>
      </c>
      <c r="G2757" s="7" t="s">
        <v>217</v>
      </c>
      <c r="H2757" s="4"/>
      <c r="I2757" s="9" t="s">
        <v>8587</v>
      </c>
    </row>
    <row r="2758" spans="1:9" ht="60">
      <c r="A2758" s="6" t="s">
        <v>8588</v>
      </c>
      <c r="B2758" s="7" t="s">
        <v>212</v>
      </c>
      <c r="C2758" s="6" t="s">
        <v>8543</v>
      </c>
      <c r="D2758" s="8" t="s">
        <v>8589</v>
      </c>
      <c r="E2758" s="6" t="s">
        <v>221</v>
      </c>
      <c r="F2758" s="7" t="s">
        <v>498</v>
      </c>
      <c r="G2758" s="7" t="s">
        <v>217</v>
      </c>
      <c r="H2758" s="4"/>
      <c r="I2758" s="9" t="s">
        <v>8590</v>
      </c>
    </row>
    <row r="2759" spans="1:9" ht="60">
      <c r="A2759" s="6" t="s">
        <v>8591</v>
      </c>
      <c r="B2759" s="7" t="s">
        <v>212</v>
      </c>
      <c r="C2759" s="6" t="s">
        <v>8543</v>
      </c>
      <c r="D2759" s="8" t="s">
        <v>8592</v>
      </c>
      <c r="E2759" s="6" t="s">
        <v>373</v>
      </c>
      <c r="F2759" s="7" t="s">
        <v>216</v>
      </c>
      <c r="G2759" s="7" t="s">
        <v>217</v>
      </c>
      <c r="H2759" s="4"/>
      <c r="I2759" s="9" t="s">
        <v>8593</v>
      </c>
    </row>
    <row r="2760" spans="1:9" ht="60">
      <c r="A2760" s="6" t="s">
        <v>8594</v>
      </c>
      <c r="B2760" s="7" t="s">
        <v>212</v>
      </c>
      <c r="C2760" s="6" t="s">
        <v>8543</v>
      </c>
      <c r="D2760" s="8" t="s">
        <v>8595</v>
      </c>
      <c r="E2760" s="6" t="s">
        <v>221</v>
      </c>
      <c r="F2760" s="7" t="s">
        <v>367</v>
      </c>
      <c r="G2760" s="7" t="s">
        <v>217</v>
      </c>
      <c r="H2760" s="4"/>
      <c r="I2760" s="9" t="s">
        <v>8596</v>
      </c>
    </row>
    <row r="2761" spans="1:9" ht="60">
      <c r="A2761" s="6" t="s">
        <v>8597</v>
      </c>
      <c r="B2761" s="7" t="s">
        <v>212</v>
      </c>
      <c r="C2761" s="6" t="s">
        <v>8543</v>
      </c>
      <c r="D2761" s="8" t="s">
        <v>8598</v>
      </c>
      <c r="E2761" s="6" t="s">
        <v>221</v>
      </c>
      <c r="F2761" s="7" t="s">
        <v>367</v>
      </c>
      <c r="G2761" s="7" t="s">
        <v>217</v>
      </c>
      <c r="H2761" s="4"/>
      <c r="I2761" s="9" t="s">
        <v>8599</v>
      </c>
    </row>
    <row r="2762" spans="1:9" ht="60">
      <c r="A2762" s="6" t="s">
        <v>8600</v>
      </c>
      <c r="B2762" s="7" t="s">
        <v>212</v>
      </c>
      <c r="C2762" s="6" t="s">
        <v>8543</v>
      </c>
      <c r="D2762" s="8" t="s">
        <v>8601</v>
      </c>
      <c r="E2762" s="6" t="s">
        <v>221</v>
      </c>
      <c r="F2762" s="7" t="s">
        <v>367</v>
      </c>
      <c r="G2762" s="7" t="s">
        <v>217</v>
      </c>
      <c r="H2762" s="4"/>
      <c r="I2762" s="9" t="s">
        <v>8602</v>
      </c>
    </row>
    <row r="2763" spans="1:9" ht="60">
      <c r="A2763" s="6" t="s">
        <v>8603</v>
      </c>
      <c r="B2763" s="7" t="s">
        <v>212</v>
      </c>
      <c r="C2763" s="6" t="s">
        <v>8543</v>
      </c>
      <c r="D2763" s="8" t="s">
        <v>8604</v>
      </c>
      <c r="E2763" s="6" t="s">
        <v>373</v>
      </c>
      <c r="F2763" s="7" t="s">
        <v>367</v>
      </c>
      <c r="G2763" s="7" t="s">
        <v>217</v>
      </c>
      <c r="H2763" s="4"/>
      <c r="I2763" s="9" t="s">
        <v>8605</v>
      </c>
    </row>
    <row r="2764" spans="1:9" ht="60">
      <c r="A2764" s="6" t="s">
        <v>8606</v>
      </c>
      <c r="B2764" s="7" t="s">
        <v>212</v>
      </c>
      <c r="C2764" s="6" t="s">
        <v>8543</v>
      </c>
      <c r="D2764" s="8" t="s">
        <v>8607</v>
      </c>
      <c r="E2764" s="6" t="s">
        <v>221</v>
      </c>
      <c r="F2764" s="7" t="s">
        <v>367</v>
      </c>
      <c r="G2764" s="7" t="s">
        <v>217</v>
      </c>
      <c r="H2764" s="4"/>
      <c r="I2764" s="9" t="s">
        <v>8608</v>
      </c>
    </row>
    <row r="2765" spans="1:9" ht="60">
      <c r="A2765" s="6" t="s">
        <v>8609</v>
      </c>
      <c r="B2765" s="7" t="s">
        <v>212</v>
      </c>
      <c r="C2765" s="6" t="s">
        <v>8543</v>
      </c>
      <c r="D2765" s="8" t="s">
        <v>8610</v>
      </c>
      <c r="E2765" s="6" t="s">
        <v>221</v>
      </c>
      <c r="F2765" s="7" t="s">
        <v>367</v>
      </c>
      <c r="G2765" s="7" t="s">
        <v>217</v>
      </c>
      <c r="H2765" s="4"/>
      <c r="I2765" s="9" t="s">
        <v>8611</v>
      </c>
    </row>
    <row r="2766" spans="1:9" ht="60">
      <c r="A2766" s="6" t="s">
        <v>8612</v>
      </c>
      <c r="B2766" s="7" t="s">
        <v>212</v>
      </c>
      <c r="C2766" s="6" t="s">
        <v>8543</v>
      </c>
      <c r="D2766" s="8" t="s">
        <v>8613</v>
      </c>
      <c r="E2766" s="6" t="s">
        <v>221</v>
      </c>
      <c r="F2766" s="7" t="s">
        <v>216</v>
      </c>
      <c r="G2766" s="7" t="s">
        <v>217</v>
      </c>
      <c r="H2766" s="4"/>
      <c r="I2766" s="9" t="s">
        <v>8614</v>
      </c>
    </row>
    <row r="2767" spans="1:9" ht="60">
      <c r="A2767" s="6" t="s">
        <v>8615</v>
      </c>
      <c r="B2767" s="7" t="s">
        <v>212</v>
      </c>
      <c r="C2767" s="6" t="s">
        <v>8543</v>
      </c>
      <c r="D2767" s="8" t="s">
        <v>8616</v>
      </c>
      <c r="E2767" s="6" t="s">
        <v>221</v>
      </c>
      <c r="F2767" s="7" t="s">
        <v>216</v>
      </c>
      <c r="G2767" s="7" t="s">
        <v>217</v>
      </c>
      <c r="H2767" s="4"/>
      <c r="I2767" s="9" t="s">
        <v>8617</v>
      </c>
    </row>
    <row r="2768" spans="1:9" ht="60">
      <c r="A2768" s="6" t="s">
        <v>8618</v>
      </c>
      <c r="B2768" s="7" t="s">
        <v>212</v>
      </c>
      <c r="C2768" s="6" t="s">
        <v>8543</v>
      </c>
      <c r="D2768" s="8" t="s">
        <v>8619</v>
      </c>
      <c r="E2768" s="6" t="s">
        <v>221</v>
      </c>
      <c r="F2768" s="7" t="s">
        <v>216</v>
      </c>
      <c r="G2768" s="7" t="s">
        <v>217</v>
      </c>
      <c r="H2768" s="4"/>
      <c r="I2768" s="9" t="s">
        <v>8620</v>
      </c>
    </row>
    <row r="2769" spans="1:9" ht="60">
      <c r="A2769" s="6" t="s">
        <v>8621</v>
      </c>
      <c r="B2769" s="7" t="s">
        <v>212</v>
      </c>
      <c r="C2769" s="6" t="s">
        <v>8543</v>
      </c>
      <c r="D2769" s="8" t="s">
        <v>8622</v>
      </c>
      <c r="E2769" s="6" t="s">
        <v>373</v>
      </c>
      <c r="F2769" s="7" t="s">
        <v>216</v>
      </c>
      <c r="G2769" s="7" t="s">
        <v>217</v>
      </c>
      <c r="H2769" s="4"/>
      <c r="I2769" s="9" t="s">
        <v>8623</v>
      </c>
    </row>
    <row r="2770" spans="1:9" ht="60">
      <c r="A2770" s="6" t="s">
        <v>8624</v>
      </c>
      <c r="B2770" s="7" t="s">
        <v>212</v>
      </c>
      <c r="C2770" s="6" t="s">
        <v>8543</v>
      </c>
      <c r="D2770" s="8" t="s">
        <v>8625</v>
      </c>
      <c r="E2770" s="6" t="s">
        <v>221</v>
      </c>
      <c r="F2770" s="7" t="s">
        <v>367</v>
      </c>
      <c r="G2770" s="7" t="s">
        <v>217</v>
      </c>
      <c r="H2770" s="4"/>
      <c r="I2770" s="9" t="s">
        <v>8626</v>
      </c>
    </row>
    <row r="2771" spans="1:9" ht="60">
      <c r="A2771" s="6" t="s">
        <v>8627</v>
      </c>
      <c r="B2771" s="7" t="s">
        <v>212</v>
      </c>
      <c r="C2771" s="6" t="s">
        <v>8543</v>
      </c>
      <c r="D2771" s="8" t="s">
        <v>8628</v>
      </c>
      <c r="E2771" s="6" t="s">
        <v>221</v>
      </c>
      <c r="F2771" s="7" t="s">
        <v>498</v>
      </c>
      <c r="G2771" s="7" t="s">
        <v>217</v>
      </c>
      <c r="H2771" s="4"/>
      <c r="I2771" s="9" t="s">
        <v>8629</v>
      </c>
    </row>
    <row r="2772" spans="1:9" ht="60">
      <c r="A2772" s="6" t="s">
        <v>8630</v>
      </c>
      <c r="B2772" s="7" t="s">
        <v>212</v>
      </c>
      <c r="C2772" s="6" t="s">
        <v>8543</v>
      </c>
      <c r="D2772" s="8" t="s">
        <v>8631</v>
      </c>
      <c r="E2772" s="6" t="s">
        <v>373</v>
      </c>
      <c r="F2772" s="7" t="s">
        <v>216</v>
      </c>
      <c r="G2772" s="7" t="s">
        <v>217</v>
      </c>
      <c r="H2772" s="4"/>
      <c r="I2772" s="9" t="s">
        <v>8632</v>
      </c>
    </row>
    <row r="2773" spans="1:9" ht="60">
      <c r="A2773" s="6" t="s">
        <v>8633</v>
      </c>
      <c r="B2773" s="7" t="s">
        <v>212</v>
      </c>
      <c r="C2773" s="6" t="s">
        <v>8543</v>
      </c>
      <c r="D2773" s="8" t="s">
        <v>8634</v>
      </c>
      <c r="E2773" s="6" t="s">
        <v>221</v>
      </c>
      <c r="F2773" s="7" t="s">
        <v>498</v>
      </c>
      <c r="G2773" s="7" t="s">
        <v>217</v>
      </c>
      <c r="H2773" s="4"/>
      <c r="I2773" s="9" t="s">
        <v>8635</v>
      </c>
    </row>
    <row r="2774" spans="1:9" ht="45">
      <c r="A2774" s="6" t="s">
        <v>8636</v>
      </c>
      <c r="B2774" s="7" t="s">
        <v>364</v>
      </c>
      <c r="C2774" s="6" t="s">
        <v>8637</v>
      </c>
      <c r="D2774" s="8" t="s">
        <v>8638</v>
      </c>
      <c r="E2774" s="6" t="s">
        <v>985</v>
      </c>
      <c r="F2774" s="7" t="s">
        <v>367</v>
      </c>
      <c r="G2774" s="7" t="s">
        <v>217</v>
      </c>
      <c r="H2774" s="4"/>
      <c r="I2774" s="9" t="s">
        <v>8639</v>
      </c>
    </row>
    <row r="2775" spans="1:9" ht="30">
      <c r="A2775" s="6" t="s">
        <v>8640</v>
      </c>
      <c r="B2775" s="7" t="s">
        <v>364</v>
      </c>
      <c r="C2775" s="6" t="s">
        <v>8637</v>
      </c>
      <c r="D2775" s="8" t="s">
        <v>8641</v>
      </c>
      <c r="E2775" s="6" t="s">
        <v>1022</v>
      </c>
      <c r="F2775" s="7" t="s">
        <v>498</v>
      </c>
      <c r="G2775" s="7" t="s">
        <v>217</v>
      </c>
      <c r="H2775" s="4"/>
      <c r="I2775" s="9" t="s">
        <v>8642</v>
      </c>
    </row>
    <row r="2776" spans="1:9" ht="45">
      <c r="A2776" s="6" t="s">
        <v>8643</v>
      </c>
      <c r="B2776" s="7" t="s">
        <v>364</v>
      </c>
      <c r="C2776" s="6" t="s">
        <v>8637</v>
      </c>
      <c r="D2776" s="8" t="s">
        <v>8644</v>
      </c>
      <c r="E2776" s="6" t="s">
        <v>221</v>
      </c>
      <c r="F2776" s="7" t="s">
        <v>498</v>
      </c>
      <c r="G2776" s="7" t="s">
        <v>217</v>
      </c>
      <c r="H2776" s="4"/>
      <c r="I2776" s="9" t="s">
        <v>8645</v>
      </c>
    </row>
    <row r="2777" spans="1:9" ht="45">
      <c r="A2777" s="6" t="s">
        <v>8646</v>
      </c>
      <c r="B2777" s="7" t="s">
        <v>364</v>
      </c>
      <c r="C2777" s="6" t="s">
        <v>8637</v>
      </c>
      <c r="D2777" s="8" t="s">
        <v>8647</v>
      </c>
      <c r="E2777" s="6" t="s">
        <v>221</v>
      </c>
      <c r="F2777" s="7" t="s">
        <v>498</v>
      </c>
      <c r="G2777" s="7" t="s">
        <v>217</v>
      </c>
      <c r="H2777" s="4"/>
      <c r="I2777" s="9" t="s">
        <v>8648</v>
      </c>
    </row>
    <row r="2778" spans="1:9" ht="45">
      <c r="A2778" s="6" t="s">
        <v>8649</v>
      </c>
      <c r="B2778" s="7" t="s">
        <v>364</v>
      </c>
      <c r="C2778" s="6" t="s">
        <v>8637</v>
      </c>
      <c r="D2778" s="8" t="s">
        <v>8650</v>
      </c>
      <c r="E2778" s="6" t="s">
        <v>535</v>
      </c>
      <c r="F2778" s="7" t="s">
        <v>367</v>
      </c>
      <c r="G2778" s="7" t="s">
        <v>217</v>
      </c>
      <c r="H2778" s="4"/>
      <c r="I2778" s="9" t="s">
        <v>8651</v>
      </c>
    </row>
    <row r="2779" spans="1:9" ht="45">
      <c r="A2779" s="6" t="s">
        <v>8652</v>
      </c>
      <c r="B2779" s="7" t="s">
        <v>364</v>
      </c>
      <c r="C2779" s="6" t="s">
        <v>8637</v>
      </c>
      <c r="D2779" s="8" t="s">
        <v>8653</v>
      </c>
      <c r="E2779" s="6" t="s">
        <v>221</v>
      </c>
      <c r="F2779" s="7" t="s">
        <v>498</v>
      </c>
      <c r="G2779" s="7" t="s">
        <v>217</v>
      </c>
      <c r="H2779" s="4"/>
      <c r="I2779" s="9" t="s">
        <v>8654</v>
      </c>
    </row>
    <row r="2780" spans="1:9" ht="30">
      <c r="A2780" s="6" t="s">
        <v>8655</v>
      </c>
      <c r="B2780" s="7" t="s">
        <v>364</v>
      </c>
      <c r="C2780" s="6" t="s">
        <v>8656</v>
      </c>
      <c r="D2780" s="8" t="s">
        <v>8657</v>
      </c>
      <c r="E2780" s="6" t="s">
        <v>221</v>
      </c>
      <c r="F2780" s="7" t="s">
        <v>367</v>
      </c>
      <c r="G2780" s="7" t="s">
        <v>217</v>
      </c>
      <c r="H2780" s="4"/>
      <c r="I2780" s="9" t="s">
        <v>8658</v>
      </c>
    </row>
    <row r="2781" spans="1:9" ht="45">
      <c r="A2781" s="6" t="s">
        <v>8659</v>
      </c>
      <c r="B2781" s="7" t="s">
        <v>364</v>
      </c>
      <c r="C2781" s="6" t="s">
        <v>8656</v>
      </c>
      <c r="D2781" s="8" t="s">
        <v>8660</v>
      </c>
      <c r="E2781" s="6" t="s">
        <v>221</v>
      </c>
      <c r="F2781" s="7" t="s">
        <v>367</v>
      </c>
      <c r="G2781" s="7" t="s">
        <v>225</v>
      </c>
      <c r="H2781" s="4"/>
      <c r="I2781" s="9" t="s">
        <v>8661</v>
      </c>
    </row>
    <row r="2782" spans="1:9" ht="45">
      <c r="A2782" s="6" t="s">
        <v>8662</v>
      </c>
      <c r="B2782" s="7" t="s">
        <v>364</v>
      </c>
      <c r="C2782" s="6" t="s">
        <v>8656</v>
      </c>
      <c r="D2782" s="8" t="s">
        <v>8663</v>
      </c>
      <c r="E2782" s="6" t="s">
        <v>221</v>
      </c>
      <c r="F2782" s="7" t="s">
        <v>216</v>
      </c>
      <c r="G2782" s="7" t="s">
        <v>217</v>
      </c>
      <c r="H2782" s="4"/>
      <c r="I2782" s="9" t="s">
        <v>8664</v>
      </c>
    </row>
    <row r="2783" spans="1:9" ht="45">
      <c r="A2783" s="6" t="s">
        <v>8665</v>
      </c>
      <c r="B2783" s="7" t="s">
        <v>364</v>
      </c>
      <c r="C2783" s="6" t="s">
        <v>8656</v>
      </c>
      <c r="D2783" s="8" t="s">
        <v>8666</v>
      </c>
      <c r="E2783" s="6" t="s">
        <v>221</v>
      </c>
      <c r="F2783" s="7" t="s">
        <v>498</v>
      </c>
      <c r="G2783" s="7" t="s">
        <v>217</v>
      </c>
      <c r="H2783" s="4"/>
      <c r="I2783" s="9" t="s">
        <v>8667</v>
      </c>
    </row>
    <row r="2784" spans="1:9" ht="45">
      <c r="A2784" s="6" t="s">
        <v>8668</v>
      </c>
      <c r="B2784" s="7" t="s">
        <v>364</v>
      </c>
      <c r="C2784" s="6" t="s">
        <v>8656</v>
      </c>
      <c r="D2784" s="8" t="s">
        <v>8669</v>
      </c>
      <c r="E2784" s="6" t="s">
        <v>221</v>
      </c>
      <c r="F2784" s="7" t="s">
        <v>498</v>
      </c>
      <c r="G2784" s="7" t="s">
        <v>217</v>
      </c>
      <c r="H2784" s="4"/>
      <c r="I2784" s="9" t="s">
        <v>8670</v>
      </c>
    </row>
    <row r="2785" spans="1:9" ht="45">
      <c r="A2785" s="6" t="s">
        <v>8671</v>
      </c>
      <c r="B2785" s="7" t="s">
        <v>364</v>
      </c>
      <c r="C2785" s="6" t="s">
        <v>8656</v>
      </c>
      <c r="D2785" s="8" t="s">
        <v>8672</v>
      </c>
      <c r="E2785" s="6" t="s">
        <v>535</v>
      </c>
      <c r="F2785" s="7" t="s">
        <v>498</v>
      </c>
      <c r="G2785" s="7" t="s">
        <v>217</v>
      </c>
      <c r="H2785" s="4"/>
      <c r="I2785" s="9" t="s">
        <v>8673</v>
      </c>
    </row>
    <row r="2786" spans="1:9" ht="45">
      <c r="A2786" s="6" t="s">
        <v>8674</v>
      </c>
      <c r="B2786" s="7" t="s">
        <v>364</v>
      </c>
      <c r="C2786" s="6" t="s">
        <v>8656</v>
      </c>
      <c r="D2786" s="8" t="s">
        <v>8675</v>
      </c>
      <c r="E2786" s="6" t="s">
        <v>221</v>
      </c>
      <c r="F2786" s="7" t="s">
        <v>498</v>
      </c>
      <c r="G2786" s="7" t="s">
        <v>217</v>
      </c>
      <c r="H2786" s="4"/>
      <c r="I2786" s="9" t="s">
        <v>8676</v>
      </c>
    </row>
    <row r="2787" spans="1:9" ht="30">
      <c r="A2787" s="6" t="s">
        <v>8677</v>
      </c>
      <c r="B2787" s="7" t="s">
        <v>364</v>
      </c>
      <c r="C2787" s="6" t="s">
        <v>8656</v>
      </c>
      <c r="D2787" s="8" t="s">
        <v>8678</v>
      </c>
      <c r="E2787" s="6" t="s">
        <v>221</v>
      </c>
      <c r="F2787" s="7" t="s">
        <v>367</v>
      </c>
      <c r="G2787" s="7" t="s">
        <v>217</v>
      </c>
      <c r="H2787" s="4"/>
      <c r="I2787" s="9" t="s">
        <v>8679</v>
      </c>
    </row>
    <row r="2788" spans="1:9" ht="45">
      <c r="A2788" s="6" t="s">
        <v>8680</v>
      </c>
      <c r="B2788" s="7" t="s">
        <v>364</v>
      </c>
      <c r="C2788" s="6" t="s">
        <v>8656</v>
      </c>
      <c r="D2788" s="8" t="s">
        <v>8681</v>
      </c>
      <c r="E2788" s="6" t="s">
        <v>1022</v>
      </c>
      <c r="F2788" s="7" t="s">
        <v>498</v>
      </c>
      <c r="G2788" s="7" t="s">
        <v>217</v>
      </c>
      <c r="H2788" s="4"/>
      <c r="I2788" s="9" t="s">
        <v>8682</v>
      </c>
    </row>
    <row r="2789" spans="1:9" ht="45">
      <c r="A2789" s="6" t="s">
        <v>8683</v>
      </c>
      <c r="B2789" s="7" t="s">
        <v>364</v>
      </c>
      <c r="C2789" s="6" t="s">
        <v>8656</v>
      </c>
      <c r="D2789" s="8" t="s">
        <v>8684</v>
      </c>
      <c r="E2789" s="6" t="s">
        <v>1022</v>
      </c>
      <c r="F2789" s="7" t="s">
        <v>216</v>
      </c>
      <c r="G2789" s="7" t="s">
        <v>217</v>
      </c>
      <c r="H2789" s="4"/>
      <c r="I2789" s="9" t="s">
        <v>8685</v>
      </c>
    </row>
    <row r="2790" spans="1:9" ht="30">
      <c r="A2790" s="6" t="s">
        <v>8686</v>
      </c>
      <c r="B2790" s="7" t="s">
        <v>364</v>
      </c>
      <c r="C2790" s="6" t="s">
        <v>8656</v>
      </c>
      <c r="D2790" s="8" t="s">
        <v>8687</v>
      </c>
      <c r="E2790" s="6" t="s">
        <v>221</v>
      </c>
      <c r="F2790" s="7" t="s">
        <v>367</v>
      </c>
      <c r="G2790" s="7" t="s">
        <v>217</v>
      </c>
      <c r="H2790" s="4"/>
      <c r="I2790" s="9" t="s">
        <v>8688</v>
      </c>
    </row>
    <row r="2791" spans="1:9" ht="45">
      <c r="A2791" s="6" t="s">
        <v>8689</v>
      </c>
      <c r="B2791" s="7" t="s">
        <v>364</v>
      </c>
      <c r="C2791" s="6" t="s">
        <v>8690</v>
      </c>
      <c r="D2791" s="8" t="s">
        <v>8691</v>
      </c>
      <c r="E2791" s="6" t="s">
        <v>229</v>
      </c>
      <c r="F2791" s="7" t="s">
        <v>367</v>
      </c>
      <c r="G2791" s="7" t="s">
        <v>217</v>
      </c>
      <c r="H2791" s="4"/>
      <c r="I2791" s="9" t="s">
        <v>8692</v>
      </c>
    </row>
    <row r="2792" spans="1:9" ht="45">
      <c r="A2792" s="6" t="s">
        <v>8693</v>
      </c>
      <c r="B2792" s="7" t="s">
        <v>364</v>
      </c>
      <c r="C2792" s="6" t="s">
        <v>8690</v>
      </c>
      <c r="D2792" s="8" t="s">
        <v>8694</v>
      </c>
      <c r="E2792" s="6" t="s">
        <v>535</v>
      </c>
      <c r="F2792" s="7" t="s">
        <v>367</v>
      </c>
      <c r="G2792" s="7" t="s">
        <v>217</v>
      </c>
      <c r="H2792" s="4"/>
      <c r="I2792" s="9" t="s">
        <v>8695</v>
      </c>
    </row>
    <row r="2793" spans="1:9" ht="45">
      <c r="A2793" s="6" t="s">
        <v>8696</v>
      </c>
      <c r="B2793" s="7" t="s">
        <v>364</v>
      </c>
      <c r="C2793" s="6" t="s">
        <v>8690</v>
      </c>
      <c r="D2793" s="8" t="s">
        <v>8697</v>
      </c>
      <c r="E2793" s="6" t="s">
        <v>373</v>
      </c>
      <c r="F2793" s="7" t="s">
        <v>367</v>
      </c>
      <c r="G2793" s="7" t="s">
        <v>217</v>
      </c>
      <c r="H2793" s="4"/>
      <c r="I2793" s="9" t="s">
        <v>8698</v>
      </c>
    </row>
    <row r="2794" spans="1:9" ht="45">
      <c r="A2794" s="6" t="s">
        <v>8699</v>
      </c>
      <c r="B2794" s="7" t="s">
        <v>364</v>
      </c>
      <c r="C2794" s="6" t="s">
        <v>8690</v>
      </c>
      <c r="D2794" s="8" t="s">
        <v>8700</v>
      </c>
      <c r="E2794" s="6" t="s">
        <v>221</v>
      </c>
      <c r="F2794" s="7" t="s">
        <v>216</v>
      </c>
      <c r="G2794" s="7" t="s">
        <v>217</v>
      </c>
      <c r="H2794" s="4"/>
      <c r="I2794" s="9" t="s">
        <v>8701</v>
      </c>
    </row>
    <row r="2795" spans="1:9" ht="45">
      <c r="A2795" s="6" t="s">
        <v>8702</v>
      </c>
      <c r="B2795" s="7" t="s">
        <v>364</v>
      </c>
      <c r="C2795" s="6" t="s">
        <v>8690</v>
      </c>
      <c r="D2795" s="8" t="s">
        <v>8703</v>
      </c>
      <c r="E2795" s="6" t="s">
        <v>2814</v>
      </c>
      <c r="F2795" s="7" t="s">
        <v>216</v>
      </c>
      <c r="G2795" s="7" t="s">
        <v>217</v>
      </c>
      <c r="H2795" s="4"/>
      <c r="I2795" s="9" t="s">
        <v>8704</v>
      </c>
    </row>
    <row r="2796" spans="1:9" ht="45">
      <c r="A2796" s="6" t="s">
        <v>8705</v>
      </c>
      <c r="B2796" s="7" t="s">
        <v>364</v>
      </c>
      <c r="C2796" s="6" t="s">
        <v>8690</v>
      </c>
      <c r="D2796" s="8" t="s">
        <v>8706</v>
      </c>
      <c r="E2796" s="6" t="s">
        <v>535</v>
      </c>
      <c r="F2796" s="7" t="s">
        <v>216</v>
      </c>
      <c r="G2796" s="7" t="s">
        <v>217</v>
      </c>
      <c r="H2796" s="4"/>
      <c r="I2796" s="9" t="s">
        <v>8707</v>
      </c>
    </row>
    <row r="2797" spans="1:9" ht="45">
      <c r="A2797" s="6" t="s">
        <v>8708</v>
      </c>
      <c r="B2797" s="7" t="s">
        <v>364</v>
      </c>
      <c r="C2797" s="6" t="s">
        <v>8690</v>
      </c>
      <c r="D2797" s="8" t="s">
        <v>8709</v>
      </c>
      <c r="E2797" s="6" t="s">
        <v>215</v>
      </c>
      <c r="F2797" s="7" t="s">
        <v>216</v>
      </c>
      <c r="G2797" s="7" t="s">
        <v>217</v>
      </c>
      <c r="H2797" s="4"/>
      <c r="I2797" s="9" t="s">
        <v>8710</v>
      </c>
    </row>
    <row r="2798" spans="1:9" ht="30">
      <c r="A2798" s="6" t="s">
        <v>8711</v>
      </c>
      <c r="B2798" s="7" t="s">
        <v>364</v>
      </c>
      <c r="C2798" s="6" t="s">
        <v>8690</v>
      </c>
      <c r="D2798" s="8" t="s">
        <v>8712</v>
      </c>
      <c r="E2798" s="6" t="s">
        <v>2814</v>
      </c>
      <c r="F2798" s="7" t="s">
        <v>367</v>
      </c>
      <c r="G2798" s="7" t="s">
        <v>217</v>
      </c>
      <c r="H2798" s="4"/>
      <c r="I2798" s="9" t="s">
        <v>8713</v>
      </c>
    </row>
    <row r="2799" spans="1:9" ht="30">
      <c r="A2799" s="6" t="s">
        <v>8714</v>
      </c>
      <c r="B2799" s="7" t="s">
        <v>364</v>
      </c>
      <c r="C2799" s="6" t="s">
        <v>8690</v>
      </c>
      <c r="D2799" s="8" t="s">
        <v>8715</v>
      </c>
      <c r="E2799" s="6" t="s">
        <v>535</v>
      </c>
      <c r="F2799" s="7" t="s">
        <v>367</v>
      </c>
      <c r="G2799" s="7" t="s">
        <v>217</v>
      </c>
      <c r="H2799" s="4"/>
      <c r="I2799" s="9" t="s">
        <v>8716</v>
      </c>
    </row>
    <row r="2800" spans="1:9" ht="30">
      <c r="A2800" s="6" t="s">
        <v>8717</v>
      </c>
      <c r="B2800" s="7" t="s">
        <v>364</v>
      </c>
      <c r="C2800" s="6" t="s">
        <v>8690</v>
      </c>
      <c r="D2800" s="8" t="s">
        <v>8718</v>
      </c>
      <c r="E2800" s="6" t="s">
        <v>373</v>
      </c>
      <c r="F2800" s="7" t="s">
        <v>367</v>
      </c>
      <c r="G2800" s="7" t="s">
        <v>217</v>
      </c>
      <c r="H2800" s="4"/>
      <c r="I2800" s="9" t="s">
        <v>8719</v>
      </c>
    </row>
    <row r="2801" spans="1:9" ht="45">
      <c r="A2801" s="6" t="s">
        <v>8720</v>
      </c>
      <c r="B2801" s="7" t="s">
        <v>364</v>
      </c>
      <c r="C2801" s="6" t="s">
        <v>8690</v>
      </c>
      <c r="D2801" s="8" t="s">
        <v>8721</v>
      </c>
      <c r="E2801" s="6" t="s">
        <v>2814</v>
      </c>
      <c r="F2801" s="7" t="s">
        <v>367</v>
      </c>
      <c r="G2801" s="7" t="s">
        <v>217</v>
      </c>
      <c r="H2801" s="4"/>
      <c r="I2801" s="9" t="s">
        <v>8722</v>
      </c>
    </row>
    <row r="2802" spans="1:9" ht="45">
      <c r="A2802" s="6" t="s">
        <v>8723</v>
      </c>
      <c r="B2802" s="7" t="s">
        <v>364</v>
      </c>
      <c r="C2802" s="6" t="s">
        <v>8690</v>
      </c>
      <c r="D2802" s="8" t="s">
        <v>8724</v>
      </c>
      <c r="E2802" s="6" t="s">
        <v>535</v>
      </c>
      <c r="F2802" s="7" t="s">
        <v>367</v>
      </c>
      <c r="G2802" s="7" t="s">
        <v>217</v>
      </c>
      <c r="H2802" s="4"/>
      <c r="I2802" s="9" t="s">
        <v>8725</v>
      </c>
    </row>
    <row r="2803" spans="1:9" ht="45">
      <c r="A2803" s="6" t="s">
        <v>8726</v>
      </c>
      <c r="B2803" s="7" t="s">
        <v>364</v>
      </c>
      <c r="C2803" s="6" t="s">
        <v>8690</v>
      </c>
      <c r="D2803" s="8" t="s">
        <v>8727</v>
      </c>
      <c r="E2803" s="6" t="s">
        <v>373</v>
      </c>
      <c r="F2803" s="7" t="s">
        <v>367</v>
      </c>
      <c r="G2803" s="7" t="s">
        <v>217</v>
      </c>
      <c r="H2803" s="4"/>
      <c r="I2803" s="9" t="s">
        <v>8728</v>
      </c>
    </row>
    <row r="2804" spans="1:9" ht="45">
      <c r="A2804" s="6" t="s">
        <v>8729</v>
      </c>
      <c r="B2804" s="7" t="s">
        <v>364</v>
      </c>
      <c r="C2804" s="6" t="s">
        <v>8690</v>
      </c>
      <c r="D2804" s="8" t="s">
        <v>8730</v>
      </c>
      <c r="E2804" s="6" t="s">
        <v>221</v>
      </c>
      <c r="F2804" s="7" t="s">
        <v>367</v>
      </c>
      <c r="G2804" s="7" t="s">
        <v>217</v>
      </c>
      <c r="H2804" s="4"/>
      <c r="I2804" s="9" t="s">
        <v>8731</v>
      </c>
    </row>
    <row r="2805" spans="1:9" ht="45">
      <c r="A2805" s="6" t="s">
        <v>8732</v>
      </c>
      <c r="B2805" s="7" t="s">
        <v>364</v>
      </c>
      <c r="C2805" s="6" t="s">
        <v>8690</v>
      </c>
      <c r="D2805" s="8" t="s">
        <v>8733</v>
      </c>
      <c r="E2805" s="6" t="s">
        <v>215</v>
      </c>
      <c r="F2805" s="7" t="s">
        <v>367</v>
      </c>
      <c r="G2805" s="7" t="s">
        <v>374</v>
      </c>
      <c r="H2805" s="4"/>
      <c r="I2805" s="9" t="s">
        <v>8734</v>
      </c>
    </row>
    <row r="2806" spans="1:9" ht="45">
      <c r="A2806" s="6" t="s">
        <v>8735</v>
      </c>
      <c r="B2806" s="7" t="s">
        <v>364</v>
      </c>
      <c r="C2806" s="6" t="s">
        <v>8690</v>
      </c>
      <c r="D2806" s="8" t="s">
        <v>8736</v>
      </c>
      <c r="E2806" s="6" t="s">
        <v>229</v>
      </c>
      <c r="F2806" s="7" t="s">
        <v>367</v>
      </c>
      <c r="G2806" s="7" t="s">
        <v>217</v>
      </c>
      <c r="H2806" s="4"/>
      <c r="I2806" s="9" t="s">
        <v>8737</v>
      </c>
    </row>
    <row r="2807" spans="1:9" ht="45">
      <c r="A2807" s="6" t="s">
        <v>8738</v>
      </c>
      <c r="B2807" s="7" t="s">
        <v>364</v>
      </c>
      <c r="C2807" s="6" t="s">
        <v>8690</v>
      </c>
      <c r="D2807" s="8" t="s">
        <v>8739</v>
      </c>
      <c r="E2807" s="6" t="s">
        <v>535</v>
      </c>
      <c r="F2807" s="7" t="s">
        <v>367</v>
      </c>
      <c r="G2807" s="7" t="s">
        <v>217</v>
      </c>
      <c r="H2807" s="4"/>
      <c r="I2807" s="9" t="s">
        <v>8740</v>
      </c>
    </row>
    <row r="2808" spans="1:9" ht="45">
      <c r="A2808" s="6" t="s">
        <v>8741</v>
      </c>
      <c r="B2808" s="7" t="s">
        <v>364</v>
      </c>
      <c r="C2808" s="6" t="s">
        <v>8690</v>
      </c>
      <c r="D2808" s="8" t="s">
        <v>8742</v>
      </c>
      <c r="E2808" s="6" t="s">
        <v>373</v>
      </c>
      <c r="F2808" s="7" t="s">
        <v>367</v>
      </c>
      <c r="G2808" s="7" t="s">
        <v>217</v>
      </c>
      <c r="H2808" s="4"/>
      <c r="I2808" s="9" t="s">
        <v>8743</v>
      </c>
    </row>
    <row r="2809" spans="1:9" ht="45">
      <c r="A2809" s="6" t="s">
        <v>8744</v>
      </c>
      <c r="B2809" s="7" t="s">
        <v>364</v>
      </c>
      <c r="C2809" s="6" t="s">
        <v>8690</v>
      </c>
      <c r="D2809" s="8" t="s">
        <v>8745</v>
      </c>
      <c r="E2809" s="6" t="s">
        <v>215</v>
      </c>
      <c r="F2809" s="7" t="s">
        <v>216</v>
      </c>
      <c r="G2809" s="7" t="s">
        <v>374</v>
      </c>
      <c r="H2809" s="4"/>
      <c r="I2809" s="9" t="s">
        <v>8746</v>
      </c>
    </row>
    <row r="2810" spans="1:9" ht="45">
      <c r="A2810" s="6" t="s">
        <v>8747</v>
      </c>
      <c r="B2810" s="7" t="s">
        <v>364</v>
      </c>
      <c r="C2810" s="6" t="s">
        <v>8690</v>
      </c>
      <c r="D2810" s="8" t="s">
        <v>8748</v>
      </c>
      <c r="E2810" s="6" t="s">
        <v>221</v>
      </c>
      <c r="F2810" s="7" t="s">
        <v>367</v>
      </c>
      <c r="G2810" s="7" t="s">
        <v>217</v>
      </c>
      <c r="H2810" s="4"/>
      <c r="I2810" s="9" t="s">
        <v>8749</v>
      </c>
    </row>
    <row r="2811" spans="1:9" ht="45">
      <c r="A2811" s="6" t="s">
        <v>8750</v>
      </c>
      <c r="B2811" s="7" t="s">
        <v>364</v>
      </c>
      <c r="C2811" s="6" t="s">
        <v>8690</v>
      </c>
      <c r="D2811" s="8" t="s">
        <v>8751</v>
      </c>
      <c r="E2811" s="6" t="s">
        <v>229</v>
      </c>
      <c r="F2811" s="7" t="s">
        <v>367</v>
      </c>
      <c r="G2811" s="7" t="s">
        <v>217</v>
      </c>
      <c r="H2811" s="4"/>
      <c r="I2811" s="9" t="s">
        <v>8752</v>
      </c>
    </row>
    <row r="2812" spans="1:9" ht="45">
      <c r="A2812" s="6" t="s">
        <v>8753</v>
      </c>
      <c r="B2812" s="7" t="s">
        <v>364</v>
      </c>
      <c r="C2812" s="6" t="s">
        <v>8690</v>
      </c>
      <c r="D2812" s="8" t="s">
        <v>8754</v>
      </c>
      <c r="E2812" s="6" t="s">
        <v>535</v>
      </c>
      <c r="F2812" s="7" t="s">
        <v>367</v>
      </c>
      <c r="G2812" s="7" t="s">
        <v>217</v>
      </c>
      <c r="H2812" s="4"/>
      <c r="I2812" s="9" t="s">
        <v>8755</v>
      </c>
    </row>
    <row r="2813" spans="1:9" ht="60">
      <c r="A2813" s="6" t="s">
        <v>8756</v>
      </c>
      <c r="B2813" s="7" t="s">
        <v>364</v>
      </c>
      <c r="C2813" s="6" t="s">
        <v>8690</v>
      </c>
      <c r="D2813" s="8" t="s">
        <v>8757</v>
      </c>
      <c r="E2813" s="6" t="s">
        <v>535</v>
      </c>
      <c r="F2813" s="7" t="s">
        <v>216</v>
      </c>
      <c r="G2813" s="7" t="s">
        <v>368</v>
      </c>
      <c r="H2813" s="4"/>
      <c r="I2813" s="9" t="s">
        <v>8758</v>
      </c>
    </row>
    <row r="2814" spans="1:9" ht="45">
      <c r="A2814" s="6" t="s">
        <v>8759</v>
      </c>
      <c r="B2814" s="7" t="s">
        <v>364</v>
      </c>
      <c r="C2814" s="6" t="s">
        <v>8690</v>
      </c>
      <c r="D2814" s="8" t="s">
        <v>8760</v>
      </c>
      <c r="E2814" s="6" t="s">
        <v>373</v>
      </c>
      <c r="F2814" s="7" t="s">
        <v>367</v>
      </c>
      <c r="G2814" s="7" t="s">
        <v>217</v>
      </c>
      <c r="H2814" s="4"/>
      <c r="I2814" s="9" t="s">
        <v>8761</v>
      </c>
    </row>
    <row r="2815" spans="1:9" ht="45">
      <c r="A2815" s="6" t="s">
        <v>8762</v>
      </c>
      <c r="B2815" s="7" t="s">
        <v>364</v>
      </c>
      <c r="C2815" s="6" t="s">
        <v>8690</v>
      </c>
      <c r="D2815" s="8" t="s">
        <v>8763</v>
      </c>
      <c r="E2815" s="6" t="s">
        <v>221</v>
      </c>
      <c r="F2815" s="7" t="s">
        <v>367</v>
      </c>
      <c r="G2815" s="7" t="s">
        <v>217</v>
      </c>
      <c r="H2815" s="4"/>
      <c r="I2815" s="9" t="s">
        <v>8764</v>
      </c>
    </row>
    <row r="2816" spans="1:9" ht="45">
      <c r="A2816" s="6" t="s">
        <v>8765</v>
      </c>
      <c r="B2816" s="7" t="s">
        <v>364</v>
      </c>
      <c r="C2816" s="6" t="s">
        <v>8690</v>
      </c>
      <c r="D2816" s="8" t="s">
        <v>8766</v>
      </c>
      <c r="E2816" s="6" t="s">
        <v>229</v>
      </c>
      <c r="F2816" s="7" t="s">
        <v>367</v>
      </c>
      <c r="G2816" s="7" t="s">
        <v>217</v>
      </c>
      <c r="H2816" s="4"/>
      <c r="I2816" s="9" t="s">
        <v>8767</v>
      </c>
    </row>
    <row r="2817" spans="1:9" ht="45">
      <c r="A2817" s="6" t="s">
        <v>8768</v>
      </c>
      <c r="B2817" s="7" t="s">
        <v>364</v>
      </c>
      <c r="C2817" s="6" t="s">
        <v>8690</v>
      </c>
      <c r="D2817" s="8" t="s">
        <v>8769</v>
      </c>
      <c r="E2817" s="6" t="s">
        <v>535</v>
      </c>
      <c r="F2817" s="7" t="s">
        <v>367</v>
      </c>
      <c r="G2817" s="7" t="s">
        <v>217</v>
      </c>
      <c r="H2817" s="4"/>
      <c r="I2817" s="9" t="s">
        <v>8770</v>
      </c>
    </row>
    <row r="2818" spans="1:9" ht="45">
      <c r="A2818" s="6" t="s">
        <v>8771</v>
      </c>
      <c r="B2818" s="7" t="s">
        <v>364</v>
      </c>
      <c r="C2818" s="6" t="s">
        <v>8690</v>
      </c>
      <c r="D2818" s="8" t="s">
        <v>8772</v>
      </c>
      <c r="E2818" s="6" t="s">
        <v>229</v>
      </c>
      <c r="F2818" s="7" t="s">
        <v>216</v>
      </c>
      <c r="G2818" s="7" t="s">
        <v>217</v>
      </c>
      <c r="H2818" s="4"/>
      <c r="I2818" s="9" t="s">
        <v>8773</v>
      </c>
    </row>
    <row r="2819" spans="1:9" ht="45">
      <c r="A2819" s="6" t="s">
        <v>8774</v>
      </c>
      <c r="B2819" s="7" t="s">
        <v>364</v>
      </c>
      <c r="C2819" s="6" t="s">
        <v>8690</v>
      </c>
      <c r="D2819" s="8" t="s">
        <v>8775</v>
      </c>
      <c r="E2819" s="6" t="s">
        <v>535</v>
      </c>
      <c r="F2819" s="7" t="s">
        <v>216</v>
      </c>
      <c r="G2819" s="7" t="s">
        <v>217</v>
      </c>
      <c r="H2819" s="4"/>
      <c r="I2819" s="9" t="s">
        <v>8776</v>
      </c>
    </row>
    <row r="2820" spans="1:9" ht="45">
      <c r="A2820" s="6" t="s">
        <v>8777</v>
      </c>
      <c r="B2820" s="7" t="s">
        <v>364</v>
      </c>
      <c r="C2820" s="6" t="s">
        <v>8690</v>
      </c>
      <c r="D2820" s="8" t="s">
        <v>8778</v>
      </c>
      <c r="E2820" s="6" t="s">
        <v>373</v>
      </c>
      <c r="F2820" s="7" t="s">
        <v>216</v>
      </c>
      <c r="G2820" s="7" t="s">
        <v>217</v>
      </c>
      <c r="H2820" s="4"/>
      <c r="I2820" s="9" t="s">
        <v>8779</v>
      </c>
    </row>
    <row r="2821" spans="1:9" ht="45">
      <c r="A2821" s="6" t="s">
        <v>8780</v>
      </c>
      <c r="B2821" s="7" t="s">
        <v>364</v>
      </c>
      <c r="C2821" s="6" t="s">
        <v>8690</v>
      </c>
      <c r="D2821" s="8" t="s">
        <v>8781</v>
      </c>
      <c r="E2821" s="6" t="s">
        <v>221</v>
      </c>
      <c r="F2821" s="7" t="s">
        <v>367</v>
      </c>
      <c r="G2821" s="7" t="s">
        <v>217</v>
      </c>
      <c r="H2821" s="4"/>
      <c r="I2821" s="9" t="s">
        <v>8782</v>
      </c>
    </row>
    <row r="2822" spans="1:9" ht="45">
      <c r="A2822" s="6" t="s">
        <v>8783</v>
      </c>
      <c r="B2822" s="7" t="s">
        <v>364</v>
      </c>
      <c r="C2822" s="6" t="s">
        <v>8690</v>
      </c>
      <c r="D2822" s="8" t="s">
        <v>8784</v>
      </c>
      <c r="E2822" s="6" t="s">
        <v>229</v>
      </c>
      <c r="F2822" s="7" t="s">
        <v>367</v>
      </c>
      <c r="G2822" s="7" t="s">
        <v>217</v>
      </c>
      <c r="H2822" s="4"/>
      <c r="I2822" s="9" t="s">
        <v>8785</v>
      </c>
    </row>
    <row r="2823" spans="1:9" ht="45">
      <c r="A2823" s="6" t="s">
        <v>8786</v>
      </c>
      <c r="B2823" s="7" t="s">
        <v>364</v>
      </c>
      <c r="C2823" s="6" t="s">
        <v>8690</v>
      </c>
      <c r="D2823" s="8" t="s">
        <v>8787</v>
      </c>
      <c r="E2823" s="6" t="s">
        <v>535</v>
      </c>
      <c r="F2823" s="7" t="s">
        <v>367</v>
      </c>
      <c r="G2823" s="7" t="s">
        <v>217</v>
      </c>
      <c r="H2823" s="4"/>
      <c r="I2823" s="9" t="s">
        <v>8788</v>
      </c>
    </row>
    <row r="2824" spans="1:9" ht="45">
      <c r="A2824" s="6" t="s">
        <v>8789</v>
      </c>
      <c r="B2824" s="7" t="s">
        <v>364</v>
      </c>
      <c r="C2824" s="6" t="s">
        <v>8690</v>
      </c>
      <c r="D2824" s="8" t="s">
        <v>8790</v>
      </c>
      <c r="E2824" s="6" t="s">
        <v>221</v>
      </c>
      <c r="F2824" s="7" t="s">
        <v>367</v>
      </c>
      <c r="G2824" s="7" t="s">
        <v>217</v>
      </c>
      <c r="H2824" s="4"/>
      <c r="I2824" s="9" t="s">
        <v>8791</v>
      </c>
    </row>
    <row r="2825" spans="1:9" ht="45">
      <c r="A2825" s="6" t="s">
        <v>8792</v>
      </c>
      <c r="B2825" s="7" t="s">
        <v>364</v>
      </c>
      <c r="C2825" s="6" t="s">
        <v>8690</v>
      </c>
      <c r="D2825" s="8" t="s">
        <v>8793</v>
      </c>
      <c r="E2825" s="6" t="s">
        <v>535</v>
      </c>
      <c r="F2825" s="7" t="s">
        <v>367</v>
      </c>
      <c r="G2825" s="7" t="s">
        <v>217</v>
      </c>
      <c r="H2825" s="4"/>
      <c r="I2825" s="9" t="s">
        <v>8794</v>
      </c>
    </row>
    <row r="2826" spans="1:9" ht="45">
      <c r="A2826" s="6" t="s">
        <v>8795</v>
      </c>
      <c r="B2826" s="7" t="s">
        <v>364</v>
      </c>
      <c r="C2826" s="6" t="s">
        <v>8690</v>
      </c>
      <c r="D2826" s="8" t="s">
        <v>8796</v>
      </c>
      <c r="E2826" s="6" t="s">
        <v>215</v>
      </c>
      <c r="F2826" s="7" t="s">
        <v>216</v>
      </c>
      <c r="G2826" s="7" t="s">
        <v>379</v>
      </c>
      <c r="H2826" s="4"/>
      <c r="I2826" s="9" t="s">
        <v>8797</v>
      </c>
    </row>
    <row r="2827" spans="1:9" ht="60">
      <c r="A2827" s="6" t="s">
        <v>8798</v>
      </c>
      <c r="B2827" s="7" t="s">
        <v>364</v>
      </c>
      <c r="C2827" s="6" t="s">
        <v>8690</v>
      </c>
      <c r="D2827" s="8" t="s">
        <v>8799</v>
      </c>
      <c r="E2827" s="6" t="s">
        <v>221</v>
      </c>
      <c r="F2827" s="7" t="s">
        <v>367</v>
      </c>
      <c r="G2827" s="7" t="s">
        <v>217</v>
      </c>
      <c r="H2827" s="4"/>
      <c r="I2827" s="9" t="s">
        <v>8800</v>
      </c>
    </row>
    <row r="2828" spans="1:9" ht="60">
      <c r="A2828" s="6" t="s">
        <v>8801</v>
      </c>
      <c r="B2828" s="7" t="s">
        <v>364</v>
      </c>
      <c r="C2828" s="6" t="s">
        <v>8690</v>
      </c>
      <c r="D2828" s="8" t="s">
        <v>8802</v>
      </c>
      <c r="E2828" s="6" t="s">
        <v>535</v>
      </c>
      <c r="F2828" s="7" t="s">
        <v>367</v>
      </c>
      <c r="G2828" s="7" t="s">
        <v>217</v>
      </c>
      <c r="H2828" s="4"/>
      <c r="I2828" s="9" t="s">
        <v>8803</v>
      </c>
    </row>
    <row r="2829" spans="1:9" ht="45">
      <c r="A2829" s="6" t="s">
        <v>8804</v>
      </c>
      <c r="B2829" s="7" t="s">
        <v>364</v>
      </c>
      <c r="C2829" s="6" t="s">
        <v>8690</v>
      </c>
      <c r="D2829" s="8" t="s">
        <v>8805</v>
      </c>
      <c r="E2829" s="6" t="s">
        <v>535</v>
      </c>
      <c r="F2829" s="7" t="s">
        <v>216</v>
      </c>
      <c r="G2829" s="7" t="s">
        <v>217</v>
      </c>
      <c r="H2829" s="4"/>
      <c r="I2829" s="9" t="s">
        <v>8806</v>
      </c>
    </row>
    <row r="2830" spans="1:9" ht="45">
      <c r="A2830" s="6" t="s">
        <v>8807</v>
      </c>
      <c r="B2830" s="7" t="s">
        <v>364</v>
      </c>
      <c r="C2830" s="6" t="s">
        <v>8690</v>
      </c>
      <c r="D2830" s="8" t="s">
        <v>8808</v>
      </c>
      <c r="E2830" s="6" t="s">
        <v>373</v>
      </c>
      <c r="F2830" s="7" t="s">
        <v>367</v>
      </c>
      <c r="G2830" s="7" t="s">
        <v>217</v>
      </c>
      <c r="H2830" s="4"/>
      <c r="I2830" s="9" t="s">
        <v>8809</v>
      </c>
    </row>
    <row r="2831" spans="1:9" ht="45">
      <c r="A2831" s="6" t="s">
        <v>8810</v>
      </c>
      <c r="B2831" s="7" t="s">
        <v>364</v>
      </c>
      <c r="C2831" s="6" t="s">
        <v>8690</v>
      </c>
      <c r="D2831" s="8" t="s">
        <v>8811</v>
      </c>
      <c r="E2831" s="6" t="s">
        <v>535</v>
      </c>
      <c r="F2831" s="7" t="s">
        <v>216</v>
      </c>
      <c r="G2831" s="7" t="s">
        <v>225</v>
      </c>
      <c r="H2831" s="4"/>
      <c r="I2831" s="9" t="s">
        <v>8812</v>
      </c>
    </row>
    <row r="2832" spans="1:9" ht="30">
      <c r="A2832" s="6" t="s">
        <v>8813</v>
      </c>
      <c r="B2832" s="7" t="s">
        <v>364</v>
      </c>
      <c r="C2832" s="6" t="s">
        <v>8690</v>
      </c>
      <c r="D2832" s="8" t="s">
        <v>8814</v>
      </c>
      <c r="E2832" s="6" t="s">
        <v>221</v>
      </c>
      <c r="F2832" s="7" t="s">
        <v>367</v>
      </c>
      <c r="G2832" s="7" t="s">
        <v>217</v>
      </c>
      <c r="H2832" s="4"/>
      <c r="I2832" s="9" t="s">
        <v>8815</v>
      </c>
    </row>
    <row r="2833" spans="1:9" ht="30">
      <c r="A2833" s="6" t="s">
        <v>8816</v>
      </c>
      <c r="B2833" s="7" t="s">
        <v>364</v>
      </c>
      <c r="C2833" s="6" t="s">
        <v>8690</v>
      </c>
      <c r="D2833" s="8" t="s">
        <v>8817</v>
      </c>
      <c r="E2833" s="6" t="s">
        <v>229</v>
      </c>
      <c r="F2833" s="7" t="s">
        <v>367</v>
      </c>
      <c r="G2833" s="7" t="s">
        <v>217</v>
      </c>
      <c r="H2833" s="4"/>
      <c r="I2833" s="9" t="s">
        <v>8818</v>
      </c>
    </row>
    <row r="2834" spans="1:9" ht="30">
      <c r="A2834" s="6" t="s">
        <v>8819</v>
      </c>
      <c r="B2834" s="7" t="s">
        <v>364</v>
      </c>
      <c r="C2834" s="6" t="s">
        <v>8690</v>
      </c>
      <c r="D2834" s="8" t="s">
        <v>8820</v>
      </c>
      <c r="E2834" s="6" t="s">
        <v>535</v>
      </c>
      <c r="F2834" s="7" t="s">
        <v>367</v>
      </c>
      <c r="G2834" s="7" t="s">
        <v>217</v>
      </c>
      <c r="H2834" s="4"/>
      <c r="I2834" s="9" t="s">
        <v>8821</v>
      </c>
    </row>
    <row r="2835" spans="1:9" ht="45">
      <c r="A2835" s="6" t="s">
        <v>8822</v>
      </c>
      <c r="B2835" s="7" t="s">
        <v>364</v>
      </c>
      <c r="C2835" s="6" t="s">
        <v>8690</v>
      </c>
      <c r="D2835" s="8" t="s">
        <v>8823</v>
      </c>
      <c r="E2835" s="6" t="s">
        <v>535</v>
      </c>
      <c r="F2835" s="7" t="s">
        <v>216</v>
      </c>
      <c r="G2835" s="7" t="s">
        <v>368</v>
      </c>
      <c r="H2835" s="4"/>
      <c r="I2835" s="9" t="s">
        <v>8824</v>
      </c>
    </row>
    <row r="2836" spans="1:9" ht="45">
      <c r="A2836" s="6" t="s">
        <v>8825</v>
      </c>
      <c r="B2836" s="7" t="s">
        <v>364</v>
      </c>
      <c r="C2836" s="6" t="s">
        <v>8690</v>
      </c>
      <c r="D2836" s="8" t="s">
        <v>8826</v>
      </c>
      <c r="E2836" s="6" t="s">
        <v>2814</v>
      </c>
      <c r="F2836" s="7" t="s">
        <v>367</v>
      </c>
      <c r="G2836" s="7" t="s">
        <v>217</v>
      </c>
      <c r="H2836" s="4"/>
      <c r="I2836" s="9" t="s">
        <v>8827</v>
      </c>
    </row>
    <row r="2837" spans="1:9" ht="45">
      <c r="A2837" s="6" t="s">
        <v>8828</v>
      </c>
      <c r="B2837" s="7" t="s">
        <v>364</v>
      </c>
      <c r="C2837" s="6" t="s">
        <v>8690</v>
      </c>
      <c r="D2837" s="8" t="s">
        <v>8829</v>
      </c>
      <c r="E2837" s="6" t="s">
        <v>373</v>
      </c>
      <c r="F2837" s="7" t="s">
        <v>367</v>
      </c>
      <c r="G2837" s="7" t="s">
        <v>217</v>
      </c>
      <c r="H2837" s="4"/>
      <c r="I2837" s="9" t="s">
        <v>8830</v>
      </c>
    </row>
    <row r="2838" spans="1:9" ht="30">
      <c r="A2838" s="6" t="s">
        <v>8831</v>
      </c>
      <c r="B2838" s="7" t="s">
        <v>364</v>
      </c>
      <c r="C2838" s="6" t="s">
        <v>8690</v>
      </c>
      <c r="D2838" s="8" t="s">
        <v>8832</v>
      </c>
      <c r="E2838" s="6" t="s">
        <v>221</v>
      </c>
      <c r="F2838" s="7" t="s">
        <v>367</v>
      </c>
      <c r="G2838" s="7" t="s">
        <v>217</v>
      </c>
      <c r="H2838" s="4"/>
      <c r="I2838" s="9" t="s">
        <v>8833</v>
      </c>
    </row>
    <row r="2839" spans="1:9" ht="30">
      <c r="A2839" s="6" t="s">
        <v>8834</v>
      </c>
      <c r="B2839" s="7" t="s">
        <v>364</v>
      </c>
      <c r="C2839" s="6" t="s">
        <v>8690</v>
      </c>
      <c r="D2839" s="8" t="s">
        <v>8835</v>
      </c>
      <c r="E2839" s="6" t="s">
        <v>229</v>
      </c>
      <c r="F2839" s="7" t="s">
        <v>367</v>
      </c>
      <c r="G2839" s="7" t="s">
        <v>217</v>
      </c>
      <c r="H2839" s="4"/>
      <c r="I2839" s="9" t="s">
        <v>8836</v>
      </c>
    </row>
    <row r="2840" spans="1:9" ht="30">
      <c r="A2840" s="6" t="s">
        <v>8837</v>
      </c>
      <c r="B2840" s="7" t="s">
        <v>364</v>
      </c>
      <c r="C2840" s="6" t="s">
        <v>8690</v>
      </c>
      <c r="D2840" s="8" t="s">
        <v>8838</v>
      </c>
      <c r="E2840" s="6" t="s">
        <v>535</v>
      </c>
      <c r="F2840" s="7" t="s">
        <v>367</v>
      </c>
      <c r="G2840" s="7" t="s">
        <v>217</v>
      </c>
      <c r="H2840" s="4"/>
      <c r="I2840" s="9" t="s">
        <v>8839</v>
      </c>
    </row>
    <row r="2841" spans="1:9" ht="30">
      <c r="A2841" s="6" t="s">
        <v>8840</v>
      </c>
      <c r="B2841" s="7" t="s">
        <v>364</v>
      </c>
      <c r="C2841" s="6" t="s">
        <v>8690</v>
      </c>
      <c r="D2841" s="8" t="s">
        <v>8841</v>
      </c>
      <c r="E2841" s="6" t="s">
        <v>221</v>
      </c>
      <c r="F2841" s="7" t="s">
        <v>367</v>
      </c>
      <c r="G2841" s="7" t="s">
        <v>217</v>
      </c>
      <c r="H2841" s="4"/>
      <c r="I2841" s="9" t="s">
        <v>8842</v>
      </c>
    </row>
    <row r="2842" spans="1:9" ht="30">
      <c r="A2842" s="6" t="s">
        <v>8843</v>
      </c>
      <c r="B2842" s="7" t="s">
        <v>364</v>
      </c>
      <c r="C2842" s="6" t="s">
        <v>8690</v>
      </c>
      <c r="D2842" s="8" t="s">
        <v>8844</v>
      </c>
      <c r="E2842" s="6" t="s">
        <v>229</v>
      </c>
      <c r="F2842" s="7" t="s">
        <v>367</v>
      </c>
      <c r="G2842" s="7" t="s">
        <v>217</v>
      </c>
      <c r="H2842" s="4"/>
      <c r="I2842" s="9" t="s">
        <v>8845</v>
      </c>
    </row>
    <row r="2843" spans="1:9" ht="30">
      <c r="A2843" s="6" t="s">
        <v>8846</v>
      </c>
      <c r="B2843" s="7" t="s">
        <v>364</v>
      </c>
      <c r="C2843" s="6" t="s">
        <v>8690</v>
      </c>
      <c r="D2843" s="8" t="s">
        <v>8847</v>
      </c>
      <c r="E2843" s="6" t="s">
        <v>535</v>
      </c>
      <c r="F2843" s="7" t="s">
        <v>367</v>
      </c>
      <c r="G2843" s="7" t="s">
        <v>217</v>
      </c>
      <c r="H2843" s="4"/>
      <c r="I2843" s="9" t="s">
        <v>8848</v>
      </c>
    </row>
    <row r="2844" spans="1:9" ht="45">
      <c r="A2844" s="6" t="s">
        <v>8849</v>
      </c>
      <c r="B2844" s="7" t="s">
        <v>364</v>
      </c>
      <c r="C2844" s="6" t="s">
        <v>8690</v>
      </c>
      <c r="D2844" s="8" t="s">
        <v>8850</v>
      </c>
      <c r="E2844" s="6" t="s">
        <v>229</v>
      </c>
      <c r="F2844" s="7" t="s">
        <v>367</v>
      </c>
      <c r="G2844" s="7" t="s">
        <v>217</v>
      </c>
      <c r="H2844" s="4"/>
      <c r="I2844" s="9" t="s">
        <v>8851</v>
      </c>
    </row>
    <row r="2845" spans="1:9" ht="45">
      <c r="A2845" s="6" t="s">
        <v>8852</v>
      </c>
      <c r="B2845" s="7" t="s">
        <v>364</v>
      </c>
      <c r="C2845" s="6" t="s">
        <v>8690</v>
      </c>
      <c r="D2845" s="8" t="s">
        <v>8853</v>
      </c>
      <c r="E2845" s="6" t="s">
        <v>535</v>
      </c>
      <c r="F2845" s="7" t="s">
        <v>367</v>
      </c>
      <c r="G2845" s="7" t="s">
        <v>217</v>
      </c>
      <c r="H2845" s="4"/>
      <c r="I2845" s="9" t="s">
        <v>8854</v>
      </c>
    </row>
    <row r="2846" spans="1:9" ht="45">
      <c r="A2846" s="6" t="s">
        <v>8855</v>
      </c>
      <c r="B2846" s="7" t="s">
        <v>364</v>
      </c>
      <c r="C2846" s="6" t="s">
        <v>8690</v>
      </c>
      <c r="D2846" s="8" t="s">
        <v>8856</v>
      </c>
      <c r="E2846" s="6" t="s">
        <v>373</v>
      </c>
      <c r="F2846" s="7" t="s">
        <v>367</v>
      </c>
      <c r="G2846" s="7" t="s">
        <v>217</v>
      </c>
      <c r="H2846" s="4"/>
      <c r="I2846" s="9" t="s">
        <v>8857</v>
      </c>
    </row>
    <row r="2847" spans="1:9" ht="30">
      <c r="A2847" s="6" t="s">
        <v>8858</v>
      </c>
      <c r="B2847" s="7" t="s">
        <v>364</v>
      </c>
      <c r="C2847" s="6" t="s">
        <v>8859</v>
      </c>
      <c r="D2847" s="8" t="s">
        <v>8860</v>
      </c>
      <c r="E2847" s="6" t="s">
        <v>229</v>
      </c>
      <c r="F2847" s="7" t="s">
        <v>367</v>
      </c>
      <c r="G2847" s="7" t="s">
        <v>217</v>
      </c>
      <c r="H2847" s="4"/>
      <c r="I2847" s="9" t="s">
        <v>8861</v>
      </c>
    </row>
    <row r="2848" spans="1:9" ht="45">
      <c r="A2848" s="6" t="s">
        <v>8862</v>
      </c>
      <c r="B2848" s="7" t="s">
        <v>364</v>
      </c>
      <c r="C2848" s="6" t="s">
        <v>8859</v>
      </c>
      <c r="D2848" s="8" t="s">
        <v>8863</v>
      </c>
      <c r="E2848" s="6" t="s">
        <v>535</v>
      </c>
      <c r="F2848" s="7" t="s">
        <v>367</v>
      </c>
      <c r="G2848" s="7" t="s">
        <v>217</v>
      </c>
      <c r="H2848" s="4"/>
      <c r="I2848" s="9" t="s">
        <v>8864</v>
      </c>
    </row>
    <row r="2849" spans="1:9" ht="45">
      <c r="A2849" s="6" t="s">
        <v>8865</v>
      </c>
      <c r="B2849" s="7" t="s">
        <v>364</v>
      </c>
      <c r="C2849" s="6" t="s">
        <v>8859</v>
      </c>
      <c r="D2849" s="8" t="s">
        <v>8866</v>
      </c>
      <c r="E2849" s="6" t="s">
        <v>985</v>
      </c>
      <c r="F2849" s="7" t="s">
        <v>367</v>
      </c>
      <c r="G2849" s="7" t="s">
        <v>217</v>
      </c>
      <c r="H2849" s="4"/>
      <c r="I2849" s="9" t="s">
        <v>8867</v>
      </c>
    </row>
    <row r="2850" spans="1:9" ht="45">
      <c r="A2850" s="6" t="s">
        <v>8868</v>
      </c>
      <c r="B2850" s="7" t="s">
        <v>364</v>
      </c>
      <c r="C2850" s="6" t="s">
        <v>8859</v>
      </c>
      <c r="D2850" s="8" t="s">
        <v>8869</v>
      </c>
      <c r="E2850" s="6" t="s">
        <v>985</v>
      </c>
      <c r="F2850" s="7" t="s">
        <v>367</v>
      </c>
      <c r="G2850" s="7" t="s">
        <v>225</v>
      </c>
      <c r="H2850" s="4"/>
      <c r="I2850" s="9" t="s">
        <v>8870</v>
      </c>
    </row>
    <row r="2851" spans="1:9" ht="30">
      <c r="A2851" s="6" t="s">
        <v>8871</v>
      </c>
      <c r="B2851" s="7" t="s">
        <v>364</v>
      </c>
      <c r="C2851" s="6" t="s">
        <v>8859</v>
      </c>
      <c r="D2851" s="8" t="s">
        <v>8872</v>
      </c>
      <c r="E2851" s="6" t="s">
        <v>221</v>
      </c>
      <c r="F2851" s="7" t="s">
        <v>367</v>
      </c>
      <c r="G2851" s="7" t="s">
        <v>217</v>
      </c>
      <c r="H2851" s="4"/>
      <c r="I2851" s="9" t="s">
        <v>8873</v>
      </c>
    </row>
    <row r="2852" spans="1:9" ht="45">
      <c r="A2852" s="6" t="s">
        <v>8874</v>
      </c>
      <c r="B2852" s="7" t="s">
        <v>364</v>
      </c>
      <c r="C2852" s="6" t="s">
        <v>8859</v>
      </c>
      <c r="D2852" s="8" t="s">
        <v>8875</v>
      </c>
      <c r="E2852" s="6" t="s">
        <v>221</v>
      </c>
      <c r="F2852" s="7" t="s">
        <v>367</v>
      </c>
      <c r="G2852" s="7" t="s">
        <v>225</v>
      </c>
      <c r="H2852" s="4"/>
      <c r="I2852" s="9" t="s">
        <v>8876</v>
      </c>
    </row>
    <row r="2853" spans="1:9" ht="45">
      <c r="A2853" s="6" t="s">
        <v>8877</v>
      </c>
      <c r="B2853" s="7" t="s">
        <v>364</v>
      </c>
      <c r="C2853" s="6" t="s">
        <v>8859</v>
      </c>
      <c r="D2853" s="8" t="s">
        <v>8878</v>
      </c>
      <c r="E2853" s="6" t="s">
        <v>378</v>
      </c>
      <c r="F2853" s="7" t="s">
        <v>367</v>
      </c>
      <c r="G2853" s="7" t="s">
        <v>217</v>
      </c>
      <c r="H2853" s="4"/>
      <c r="I2853" s="9" t="s">
        <v>8879</v>
      </c>
    </row>
    <row r="2854" spans="1:9" ht="45">
      <c r="A2854" s="6" t="s">
        <v>8880</v>
      </c>
      <c r="B2854" s="7" t="s">
        <v>364</v>
      </c>
      <c r="C2854" s="6" t="s">
        <v>8859</v>
      </c>
      <c r="D2854" s="8" t="s">
        <v>8881</v>
      </c>
      <c r="E2854" s="6" t="s">
        <v>221</v>
      </c>
      <c r="F2854" s="7" t="s">
        <v>367</v>
      </c>
      <c r="G2854" s="7" t="s">
        <v>217</v>
      </c>
      <c r="H2854" s="4"/>
      <c r="I2854" s="9" t="s">
        <v>8882</v>
      </c>
    </row>
    <row r="2855" spans="1:9" ht="30">
      <c r="A2855" s="6" t="s">
        <v>8883</v>
      </c>
      <c r="B2855" s="7" t="s">
        <v>364</v>
      </c>
      <c r="C2855" s="6" t="s">
        <v>8859</v>
      </c>
      <c r="D2855" s="8" t="s">
        <v>8884</v>
      </c>
      <c r="E2855" s="6" t="s">
        <v>229</v>
      </c>
      <c r="F2855" s="7" t="s">
        <v>367</v>
      </c>
      <c r="G2855" s="7" t="s">
        <v>217</v>
      </c>
      <c r="H2855" s="4"/>
      <c r="I2855" s="9" t="s">
        <v>8885</v>
      </c>
    </row>
    <row r="2856" spans="1:9" ht="45">
      <c r="A2856" s="6" t="s">
        <v>8886</v>
      </c>
      <c r="B2856" s="7" t="s">
        <v>364</v>
      </c>
      <c r="C2856" s="6" t="s">
        <v>8859</v>
      </c>
      <c r="D2856" s="8" t="s">
        <v>8887</v>
      </c>
      <c r="E2856" s="6" t="s">
        <v>535</v>
      </c>
      <c r="F2856" s="7" t="s">
        <v>367</v>
      </c>
      <c r="G2856" s="7" t="s">
        <v>217</v>
      </c>
      <c r="H2856" s="4"/>
      <c r="I2856" s="9" t="s">
        <v>8888</v>
      </c>
    </row>
    <row r="2857" spans="1:9" ht="45">
      <c r="A2857" s="6" t="s">
        <v>8889</v>
      </c>
      <c r="B2857" s="7" t="s">
        <v>364</v>
      </c>
      <c r="C2857" s="6" t="s">
        <v>8859</v>
      </c>
      <c r="D2857" s="8" t="s">
        <v>8890</v>
      </c>
      <c r="E2857" s="6" t="s">
        <v>221</v>
      </c>
      <c r="F2857" s="7" t="s">
        <v>367</v>
      </c>
      <c r="G2857" s="7" t="s">
        <v>225</v>
      </c>
      <c r="H2857" s="4"/>
      <c r="I2857" s="9" t="s">
        <v>8891</v>
      </c>
    </row>
    <row r="2858" spans="1:9" ht="45">
      <c r="A2858" s="6" t="s">
        <v>8892</v>
      </c>
      <c r="B2858" s="7" t="s">
        <v>364</v>
      </c>
      <c r="C2858" s="6" t="s">
        <v>8859</v>
      </c>
      <c r="D2858" s="8" t="s">
        <v>8893</v>
      </c>
      <c r="E2858" s="6" t="s">
        <v>221</v>
      </c>
      <c r="F2858" s="7" t="s">
        <v>498</v>
      </c>
      <c r="G2858" s="7" t="s">
        <v>217</v>
      </c>
      <c r="H2858" s="4"/>
      <c r="I2858" s="9" t="s">
        <v>8894</v>
      </c>
    </row>
    <row r="2859" spans="1:9" ht="30">
      <c r="A2859" s="6" t="s">
        <v>8895</v>
      </c>
      <c r="B2859" s="7" t="s">
        <v>364</v>
      </c>
      <c r="C2859" s="6" t="s">
        <v>8859</v>
      </c>
      <c r="D2859" s="8" t="s">
        <v>8896</v>
      </c>
      <c r="E2859" s="6" t="s">
        <v>229</v>
      </c>
      <c r="F2859" s="7" t="s">
        <v>498</v>
      </c>
      <c r="G2859" s="7" t="s">
        <v>217</v>
      </c>
      <c r="H2859" s="4"/>
      <c r="I2859" s="9" t="s">
        <v>8897</v>
      </c>
    </row>
    <row r="2860" spans="1:9" ht="45">
      <c r="A2860" s="6" t="s">
        <v>8898</v>
      </c>
      <c r="B2860" s="7" t="s">
        <v>364</v>
      </c>
      <c r="C2860" s="6" t="s">
        <v>8859</v>
      </c>
      <c r="D2860" s="8" t="s">
        <v>8899</v>
      </c>
      <c r="E2860" s="6" t="s">
        <v>535</v>
      </c>
      <c r="F2860" s="7" t="s">
        <v>498</v>
      </c>
      <c r="G2860" s="7" t="s">
        <v>217</v>
      </c>
      <c r="H2860" s="4"/>
      <c r="I2860" s="9" t="s">
        <v>8900</v>
      </c>
    </row>
    <row r="2861" spans="1:9" ht="45">
      <c r="A2861" s="6" t="s">
        <v>8901</v>
      </c>
      <c r="B2861" s="7" t="s">
        <v>364</v>
      </c>
      <c r="C2861" s="6" t="s">
        <v>8859</v>
      </c>
      <c r="D2861" s="8" t="s">
        <v>8902</v>
      </c>
      <c r="E2861" s="6" t="s">
        <v>221</v>
      </c>
      <c r="F2861" s="7" t="s">
        <v>498</v>
      </c>
      <c r="G2861" s="7" t="s">
        <v>225</v>
      </c>
      <c r="H2861" s="4"/>
      <c r="I2861" s="9" t="s">
        <v>8903</v>
      </c>
    </row>
    <row r="2862" spans="1:9" ht="45">
      <c r="A2862" s="6" t="s">
        <v>8904</v>
      </c>
      <c r="B2862" s="7" t="s">
        <v>364</v>
      </c>
      <c r="C2862" s="6" t="s">
        <v>8859</v>
      </c>
      <c r="D2862" s="8" t="s">
        <v>8905</v>
      </c>
      <c r="E2862" s="6" t="s">
        <v>221</v>
      </c>
      <c r="F2862" s="7" t="s">
        <v>367</v>
      </c>
      <c r="G2862" s="7" t="s">
        <v>217</v>
      </c>
      <c r="H2862" s="4"/>
      <c r="I2862" s="9" t="s">
        <v>8906</v>
      </c>
    </row>
    <row r="2863" spans="1:9" ht="45">
      <c r="A2863" s="6" t="s">
        <v>8907</v>
      </c>
      <c r="B2863" s="7" t="s">
        <v>364</v>
      </c>
      <c r="C2863" s="6" t="s">
        <v>8859</v>
      </c>
      <c r="D2863" s="8" t="s">
        <v>8908</v>
      </c>
      <c r="E2863" s="6" t="s">
        <v>229</v>
      </c>
      <c r="F2863" s="7" t="s">
        <v>367</v>
      </c>
      <c r="G2863" s="7" t="s">
        <v>217</v>
      </c>
      <c r="H2863" s="4"/>
      <c r="I2863" s="9" t="s">
        <v>8909</v>
      </c>
    </row>
    <row r="2864" spans="1:9" ht="45">
      <c r="A2864" s="6" t="s">
        <v>8910</v>
      </c>
      <c r="B2864" s="7" t="s">
        <v>364</v>
      </c>
      <c r="C2864" s="6" t="s">
        <v>8859</v>
      </c>
      <c r="D2864" s="8" t="s">
        <v>8911</v>
      </c>
      <c r="E2864" s="6" t="s">
        <v>535</v>
      </c>
      <c r="F2864" s="7" t="s">
        <v>367</v>
      </c>
      <c r="G2864" s="7" t="s">
        <v>217</v>
      </c>
      <c r="H2864" s="4"/>
      <c r="I2864" s="9" t="s">
        <v>8912</v>
      </c>
    </row>
    <row r="2865" spans="1:9" ht="30">
      <c r="A2865" s="6" t="s">
        <v>8913</v>
      </c>
      <c r="B2865" s="7" t="s">
        <v>364</v>
      </c>
      <c r="C2865" s="6" t="s">
        <v>8859</v>
      </c>
      <c r="D2865" s="8" t="s">
        <v>8914</v>
      </c>
      <c r="E2865" s="6" t="s">
        <v>221</v>
      </c>
      <c r="F2865" s="7" t="s">
        <v>367</v>
      </c>
      <c r="G2865" s="7" t="s">
        <v>217</v>
      </c>
      <c r="H2865" s="4"/>
      <c r="I2865" s="9" t="s">
        <v>8915</v>
      </c>
    </row>
    <row r="2866" spans="1:9" ht="30">
      <c r="A2866" s="6" t="s">
        <v>8916</v>
      </c>
      <c r="B2866" s="7" t="s">
        <v>364</v>
      </c>
      <c r="C2866" s="6" t="s">
        <v>8859</v>
      </c>
      <c r="D2866" s="8" t="s">
        <v>8917</v>
      </c>
      <c r="E2866" s="6" t="s">
        <v>229</v>
      </c>
      <c r="F2866" s="7" t="s">
        <v>367</v>
      </c>
      <c r="G2866" s="7" t="s">
        <v>217</v>
      </c>
      <c r="H2866" s="4"/>
      <c r="I2866" s="9" t="s">
        <v>8918</v>
      </c>
    </row>
    <row r="2867" spans="1:9" ht="30">
      <c r="A2867" s="6" t="s">
        <v>8919</v>
      </c>
      <c r="B2867" s="7" t="s">
        <v>364</v>
      </c>
      <c r="C2867" s="6" t="s">
        <v>8859</v>
      </c>
      <c r="D2867" s="8" t="s">
        <v>8920</v>
      </c>
      <c r="E2867" s="6" t="s">
        <v>535</v>
      </c>
      <c r="F2867" s="7" t="s">
        <v>367</v>
      </c>
      <c r="G2867" s="7" t="s">
        <v>217</v>
      </c>
      <c r="H2867" s="4"/>
      <c r="I2867" s="9" t="s">
        <v>8921</v>
      </c>
    </row>
    <row r="2868" spans="1:9" ht="45">
      <c r="A2868" s="6" t="s">
        <v>8922</v>
      </c>
      <c r="B2868" s="7" t="s">
        <v>364</v>
      </c>
      <c r="C2868" s="6" t="s">
        <v>8859</v>
      </c>
      <c r="D2868" s="8" t="s">
        <v>8923</v>
      </c>
      <c r="E2868" s="6" t="s">
        <v>221</v>
      </c>
      <c r="F2868" s="7" t="s">
        <v>367</v>
      </c>
      <c r="G2868" s="7" t="s">
        <v>225</v>
      </c>
      <c r="H2868" s="4"/>
      <c r="I2868" s="9" t="s">
        <v>8924</v>
      </c>
    </row>
    <row r="2869" spans="1:9" ht="30">
      <c r="A2869" s="6" t="s">
        <v>8925</v>
      </c>
      <c r="B2869" s="7" t="s">
        <v>364</v>
      </c>
      <c r="C2869" s="6" t="s">
        <v>8859</v>
      </c>
      <c r="D2869" s="8" t="s">
        <v>8926</v>
      </c>
      <c r="E2869" s="6" t="s">
        <v>221</v>
      </c>
      <c r="F2869" s="7" t="s">
        <v>498</v>
      </c>
      <c r="G2869" s="7" t="s">
        <v>217</v>
      </c>
      <c r="H2869" s="4"/>
      <c r="I2869" s="9" t="s">
        <v>8927</v>
      </c>
    </row>
    <row r="2870" spans="1:9" ht="45">
      <c r="A2870" s="6" t="s">
        <v>8928</v>
      </c>
      <c r="B2870" s="7" t="s">
        <v>364</v>
      </c>
      <c r="C2870" s="6" t="s">
        <v>8859</v>
      </c>
      <c r="D2870" s="8" t="s">
        <v>8929</v>
      </c>
      <c r="E2870" s="6" t="s">
        <v>221</v>
      </c>
      <c r="F2870" s="7" t="s">
        <v>498</v>
      </c>
      <c r="G2870" s="7" t="s">
        <v>225</v>
      </c>
      <c r="H2870" s="4"/>
      <c r="I2870" s="9" t="s">
        <v>8930</v>
      </c>
    </row>
    <row r="2871" spans="1:9" ht="30">
      <c r="A2871" s="6" t="s">
        <v>8931</v>
      </c>
      <c r="B2871" s="7" t="s">
        <v>364</v>
      </c>
      <c r="C2871" s="6" t="s">
        <v>8859</v>
      </c>
      <c r="D2871" s="8" t="s">
        <v>8932</v>
      </c>
      <c r="E2871" s="6" t="s">
        <v>229</v>
      </c>
      <c r="F2871" s="7" t="s">
        <v>367</v>
      </c>
      <c r="G2871" s="7" t="s">
        <v>217</v>
      </c>
      <c r="H2871" s="4"/>
      <c r="I2871" s="9" t="s">
        <v>8933</v>
      </c>
    </row>
    <row r="2872" spans="1:9" ht="30">
      <c r="A2872" s="6" t="s">
        <v>8934</v>
      </c>
      <c r="B2872" s="7" t="s">
        <v>364</v>
      </c>
      <c r="C2872" s="6" t="s">
        <v>8859</v>
      </c>
      <c r="D2872" s="8" t="s">
        <v>8935</v>
      </c>
      <c r="E2872" s="6" t="s">
        <v>535</v>
      </c>
      <c r="F2872" s="7" t="s">
        <v>367</v>
      </c>
      <c r="G2872" s="7" t="s">
        <v>217</v>
      </c>
      <c r="H2872" s="4"/>
      <c r="I2872" s="9" t="s">
        <v>8936</v>
      </c>
    </row>
    <row r="2873" spans="1:9" ht="30">
      <c r="A2873" s="6" t="s">
        <v>8937</v>
      </c>
      <c r="B2873" s="7" t="s">
        <v>364</v>
      </c>
      <c r="C2873" s="6" t="s">
        <v>8859</v>
      </c>
      <c r="D2873" s="8" t="s">
        <v>8938</v>
      </c>
      <c r="E2873" s="6" t="s">
        <v>373</v>
      </c>
      <c r="F2873" s="7" t="s">
        <v>367</v>
      </c>
      <c r="G2873" s="7" t="s">
        <v>217</v>
      </c>
      <c r="H2873" s="4"/>
      <c r="I2873" s="9" t="s">
        <v>8939</v>
      </c>
    </row>
    <row r="2874" spans="1:9" ht="45">
      <c r="A2874" s="6" t="s">
        <v>8940</v>
      </c>
      <c r="B2874" s="7" t="s">
        <v>364</v>
      </c>
      <c r="C2874" s="6" t="s">
        <v>8859</v>
      </c>
      <c r="D2874" s="8" t="s">
        <v>8941</v>
      </c>
      <c r="E2874" s="6" t="s">
        <v>221</v>
      </c>
      <c r="F2874" s="7" t="s">
        <v>367</v>
      </c>
      <c r="G2874" s="7" t="s">
        <v>225</v>
      </c>
      <c r="H2874" s="4"/>
      <c r="I2874" s="9" t="s">
        <v>8942</v>
      </c>
    </row>
    <row r="2875" spans="1:9" ht="60">
      <c r="A2875" s="6" t="s">
        <v>8943</v>
      </c>
      <c r="B2875" s="7" t="s">
        <v>364</v>
      </c>
      <c r="C2875" s="6" t="s">
        <v>8859</v>
      </c>
      <c r="D2875" s="8" t="s">
        <v>8944</v>
      </c>
      <c r="E2875" s="6" t="s">
        <v>985</v>
      </c>
      <c r="F2875" s="7" t="s">
        <v>367</v>
      </c>
      <c r="G2875" s="7" t="s">
        <v>225</v>
      </c>
      <c r="H2875" s="4"/>
      <c r="I2875" s="9" t="s">
        <v>8945</v>
      </c>
    </row>
    <row r="2876" spans="1:9" ht="45">
      <c r="A2876" s="6" t="s">
        <v>8946</v>
      </c>
      <c r="B2876" s="7" t="s">
        <v>364</v>
      </c>
      <c r="C2876" s="6" t="s">
        <v>8859</v>
      </c>
      <c r="D2876" s="8" t="s">
        <v>8947</v>
      </c>
      <c r="E2876" s="6" t="s">
        <v>229</v>
      </c>
      <c r="F2876" s="7" t="s">
        <v>367</v>
      </c>
      <c r="G2876" s="7" t="s">
        <v>217</v>
      </c>
      <c r="H2876" s="4"/>
      <c r="I2876" s="9" t="s">
        <v>8948</v>
      </c>
    </row>
    <row r="2877" spans="1:9" ht="45">
      <c r="A2877" s="6" t="s">
        <v>8949</v>
      </c>
      <c r="B2877" s="7" t="s">
        <v>364</v>
      </c>
      <c r="C2877" s="6" t="s">
        <v>8859</v>
      </c>
      <c r="D2877" s="8" t="s">
        <v>8950</v>
      </c>
      <c r="E2877" s="6" t="s">
        <v>756</v>
      </c>
      <c r="F2877" s="7" t="s">
        <v>367</v>
      </c>
      <c r="G2877" s="7" t="s">
        <v>217</v>
      </c>
      <c r="H2877" s="4"/>
      <c r="I2877" s="9" t="s">
        <v>8951</v>
      </c>
    </row>
    <row r="2878" spans="1:9" ht="45">
      <c r="A2878" s="6" t="s">
        <v>8952</v>
      </c>
      <c r="B2878" s="7" t="s">
        <v>364</v>
      </c>
      <c r="C2878" s="6" t="s">
        <v>8859</v>
      </c>
      <c r="D2878" s="8" t="s">
        <v>8953</v>
      </c>
      <c r="E2878" s="6" t="s">
        <v>985</v>
      </c>
      <c r="F2878" s="7" t="s">
        <v>367</v>
      </c>
      <c r="G2878" s="7" t="s">
        <v>217</v>
      </c>
      <c r="H2878" s="4"/>
      <c r="I2878" s="9" t="s">
        <v>8954</v>
      </c>
    </row>
    <row r="2879" spans="1:9" ht="45">
      <c r="A2879" s="6" t="s">
        <v>8955</v>
      </c>
      <c r="B2879" s="7" t="s">
        <v>364</v>
      </c>
      <c r="C2879" s="6" t="s">
        <v>8859</v>
      </c>
      <c r="D2879" s="8" t="s">
        <v>8956</v>
      </c>
      <c r="E2879" s="6" t="s">
        <v>985</v>
      </c>
      <c r="F2879" s="7" t="s">
        <v>367</v>
      </c>
      <c r="G2879" s="7" t="s">
        <v>225</v>
      </c>
      <c r="H2879" s="4"/>
      <c r="I2879" s="9" t="s">
        <v>8957</v>
      </c>
    </row>
    <row r="2880" spans="1:9" ht="45">
      <c r="A2880" s="6" t="s">
        <v>8958</v>
      </c>
      <c r="B2880" s="7" t="s">
        <v>364</v>
      </c>
      <c r="C2880" s="6" t="s">
        <v>8859</v>
      </c>
      <c r="D2880" s="8" t="s">
        <v>8959</v>
      </c>
      <c r="E2880" s="6" t="s">
        <v>221</v>
      </c>
      <c r="F2880" s="7" t="s">
        <v>367</v>
      </c>
      <c r="G2880" s="7" t="s">
        <v>217</v>
      </c>
      <c r="H2880" s="4"/>
      <c r="I2880" s="9" t="s">
        <v>8960</v>
      </c>
    </row>
    <row r="2881" spans="1:9" ht="30">
      <c r="A2881" s="6" t="s">
        <v>8961</v>
      </c>
      <c r="B2881" s="7" t="s">
        <v>364</v>
      </c>
      <c r="C2881" s="6" t="s">
        <v>8859</v>
      </c>
      <c r="D2881" s="8" t="s">
        <v>8962</v>
      </c>
      <c r="E2881" s="6" t="s">
        <v>229</v>
      </c>
      <c r="F2881" s="7" t="s">
        <v>367</v>
      </c>
      <c r="G2881" s="7" t="s">
        <v>217</v>
      </c>
      <c r="H2881" s="4"/>
      <c r="I2881" s="9" t="s">
        <v>8963</v>
      </c>
    </row>
    <row r="2882" spans="1:9" ht="45">
      <c r="A2882" s="6" t="s">
        <v>8964</v>
      </c>
      <c r="B2882" s="7" t="s">
        <v>364</v>
      </c>
      <c r="C2882" s="6" t="s">
        <v>8859</v>
      </c>
      <c r="D2882" s="8" t="s">
        <v>8965</v>
      </c>
      <c r="E2882" s="6" t="s">
        <v>535</v>
      </c>
      <c r="F2882" s="7" t="s">
        <v>367</v>
      </c>
      <c r="G2882" s="7" t="s">
        <v>217</v>
      </c>
      <c r="H2882" s="4"/>
      <c r="I2882" s="9" t="s">
        <v>8966</v>
      </c>
    </row>
    <row r="2883" spans="1:9" ht="45">
      <c r="A2883" s="6" t="s">
        <v>8967</v>
      </c>
      <c r="B2883" s="7" t="s">
        <v>364</v>
      </c>
      <c r="C2883" s="6" t="s">
        <v>8859</v>
      </c>
      <c r="D2883" s="8" t="s">
        <v>8968</v>
      </c>
      <c r="E2883" s="6" t="s">
        <v>221</v>
      </c>
      <c r="F2883" s="7" t="s">
        <v>367</v>
      </c>
      <c r="G2883" s="7" t="s">
        <v>225</v>
      </c>
      <c r="H2883" s="4"/>
      <c r="I2883" s="9" t="s">
        <v>8969</v>
      </c>
    </row>
    <row r="2884" spans="1:9" ht="45">
      <c r="A2884" s="6" t="s">
        <v>8970</v>
      </c>
      <c r="B2884" s="7" t="s">
        <v>212</v>
      </c>
      <c r="C2884" s="6" t="s">
        <v>8971</v>
      </c>
      <c r="D2884" s="8" t="s">
        <v>8972</v>
      </c>
      <c r="E2884" s="6" t="s">
        <v>221</v>
      </c>
      <c r="F2884" s="7" t="s">
        <v>367</v>
      </c>
      <c r="G2884" s="7" t="s">
        <v>217</v>
      </c>
      <c r="H2884" s="4"/>
      <c r="I2884" s="9" t="s">
        <v>8973</v>
      </c>
    </row>
    <row r="2885" spans="1:9" ht="45">
      <c r="A2885" s="6" t="s">
        <v>8974</v>
      </c>
      <c r="B2885" s="7" t="s">
        <v>212</v>
      </c>
      <c r="C2885" s="6" t="s">
        <v>8975</v>
      </c>
      <c r="D2885" s="8" t="s">
        <v>8976</v>
      </c>
      <c r="E2885" s="6" t="s">
        <v>3239</v>
      </c>
      <c r="F2885" s="7" t="s">
        <v>498</v>
      </c>
      <c r="G2885" s="7" t="s">
        <v>379</v>
      </c>
      <c r="H2885" s="4"/>
      <c r="I2885" s="9" t="s">
        <v>8977</v>
      </c>
    </row>
    <row r="2886" spans="1:9" ht="45">
      <c r="A2886" s="6" t="s">
        <v>8978</v>
      </c>
      <c r="B2886" s="7" t="s">
        <v>212</v>
      </c>
      <c r="C2886" s="6" t="s">
        <v>8975</v>
      </c>
      <c r="D2886" s="8" t="s">
        <v>8979</v>
      </c>
      <c r="E2886" s="6" t="s">
        <v>221</v>
      </c>
      <c r="F2886" s="7" t="s">
        <v>216</v>
      </c>
      <c r="G2886" s="7" t="s">
        <v>217</v>
      </c>
      <c r="H2886" s="4"/>
      <c r="I2886" s="9" t="s">
        <v>8980</v>
      </c>
    </row>
    <row r="2887" spans="1:9" ht="45">
      <c r="A2887" s="6" t="s">
        <v>8981</v>
      </c>
      <c r="B2887" s="7" t="s">
        <v>212</v>
      </c>
      <c r="C2887" s="6" t="s">
        <v>8975</v>
      </c>
      <c r="D2887" s="8" t="s">
        <v>8982</v>
      </c>
      <c r="E2887" s="6" t="s">
        <v>535</v>
      </c>
      <c r="F2887" s="7" t="s">
        <v>216</v>
      </c>
      <c r="G2887" s="7" t="s">
        <v>217</v>
      </c>
      <c r="H2887" s="4"/>
      <c r="I2887" s="9" t="s">
        <v>8983</v>
      </c>
    </row>
    <row r="2888" spans="1:9" ht="60">
      <c r="A2888" s="6" t="s">
        <v>8984</v>
      </c>
      <c r="B2888" s="7" t="s">
        <v>212</v>
      </c>
      <c r="C2888" s="6" t="s">
        <v>8975</v>
      </c>
      <c r="D2888" s="8" t="s">
        <v>8985</v>
      </c>
      <c r="E2888" s="6" t="s">
        <v>1052</v>
      </c>
      <c r="F2888" s="7" t="s">
        <v>367</v>
      </c>
      <c r="G2888" s="7" t="s">
        <v>374</v>
      </c>
      <c r="H2888" s="4"/>
      <c r="I2888" s="9" t="s">
        <v>8986</v>
      </c>
    </row>
    <row r="2889" spans="1:9" ht="45">
      <c r="A2889" s="6" t="s">
        <v>8987</v>
      </c>
      <c r="B2889" s="7" t="s">
        <v>212</v>
      </c>
      <c r="C2889" s="6" t="s">
        <v>8975</v>
      </c>
      <c r="D2889" s="8" t="s">
        <v>8988</v>
      </c>
      <c r="E2889" s="6" t="s">
        <v>221</v>
      </c>
      <c r="F2889" s="7" t="s">
        <v>367</v>
      </c>
      <c r="G2889" s="7" t="s">
        <v>217</v>
      </c>
      <c r="H2889" s="4"/>
      <c r="I2889" s="9" t="s">
        <v>8989</v>
      </c>
    </row>
    <row r="2890" spans="1:9" ht="45">
      <c r="A2890" s="6" t="s">
        <v>8990</v>
      </c>
      <c r="B2890" s="7" t="s">
        <v>212</v>
      </c>
      <c r="C2890" s="6" t="s">
        <v>8975</v>
      </c>
      <c r="D2890" s="8" t="s">
        <v>8991</v>
      </c>
      <c r="E2890" s="6" t="s">
        <v>8992</v>
      </c>
      <c r="F2890" s="7" t="s">
        <v>367</v>
      </c>
      <c r="G2890" s="7" t="s">
        <v>217</v>
      </c>
      <c r="H2890" s="4"/>
      <c r="I2890" s="9" t="s">
        <v>8993</v>
      </c>
    </row>
    <row r="2891" spans="1:9" ht="45">
      <c r="A2891" s="6" t="s">
        <v>8994</v>
      </c>
      <c r="B2891" s="7" t="s">
        <v>212</v>
      </c>
      <c r="C2891" s="6" t="s">
        <v>8975</v>
      </c>
      <c r="D2891" s="8" t="s">
        <v>8995</v>
      </c>
      <c r="E2891" s="6" t="s">
        <v>535</v>
      </c>
      <c r="F2891" s="7" t="s">
        <v>367</v>
      </c>
      <c r="G2891" s="7" t="s">
        <v>217</v>
      </c>
      <c r="H2891" s="4"/>
      <c r="I2891" s="9" t="s">
        <v>8996</v>
      </c>
    </row>
    <row r="2892" spans="1:9" ht="60">
      <c r="A2892" s="6" t="s">
        <v>8997</v>
      </c>
      <c r="B2892" s="7" t="s">
        <v>212</v>
      </c>
      <c r="C2892" s="6" t="s">
        <v>8975</v>
      </c>
      <c r="D2892" s="8" t="s">
        <v>8998</v>
      </c>
      <c r="E2892" s="6" t="s">
        <v>1052</v>
      </c>
      <c r="F2892" s="7" t="s">
        <v>367</v>
      </c>
      <c r="G2892" s="7" t="s">
        <v>379</v>
      </c>
      <c r="H2892" s="4"/>
      <c r="I2892" s="9" t="s">
        <v>8999</v>
      </c>
    </row>
    <row r="2893" spans="1:9" ht="30">
      <c r="A2893" s="6" t="s">
        <v>9000</v>
      </c>
      <c r="B2893" s="7" t="s">
        <v>212</v>
      </c>
      <c r="C2893" s="6" t="s">
        <v>8975</v>
      </c>
      <c r="D2893" s="8" t="s">
        <v>9001</v>
      </c>
      <c r="E2893" s="6" t="s">
        <v>221</v>
      </c>
      <c r="F2893" s="7" t="s">
        <v>216</v>
      </c>
      <c r="G2893" s="7" t="s">
        <v>217</v>
      </c>
      <c r="H2893" s="4"/>
      <c r="I2893" s="9" t="s">
        <v>9002</v>
      </c>
    </row>
    <row r="2894" spans="1:9" ht="30">
      <c r="A2894" s="6" t="s">
        <v>9003</v>
      </c>
      <c r="B2894" s="7" t="s">
        <v>212</v>
      </c>
      <c r="C2894" s="6" t="s">
        <v>8975</v>
      </c>
      <c r="D2894" s="8" t="s">
        <v>9004</v>
      </c>
      <c r="E2894" s="6" t="s">
        <v>8992</v>
      </c>
      <c r="F2894" s="7" t="s">
        <v>216</v>
      </c>
      <c r="G2894" s="7" t="s">
        <v>217</v>
      </c>
      <c r="H2894" s="4"/>
      <c r="I2894" s="9" t="s">
        <v>9005</v>
      </c>
    </row>
    <row r="2895" spans="1:9" ht="30">
      <c r="A2895" s="6" t="s">
        <v>9006</v>
      </c>
      <c r="B2895" s="7" t="s">
        <v>212</v>
      </c>
      <c r="C2895" s="6" t="s">
        <v>8975</v>
      </c>
      <c r="D2895" s="8" t="s">
        <v>9007</v>
      </c>
      <c r="E2895" s="6" t="s">
        <v>535</v>
      </c>
      <c r="F2895" s="7" t="s">
        <v>216</v>
      </c>
      <c r="G2895" s="7" t="s">
        <v>217</v>
      </c>
      <c r="H2895" s="4"/>
      <c r="I2895" s="9" t="s">
        <v>9008</v>
      </c>
    </row>
    <row r="2896" spans="1:9" ht="30">
      <c r="A2896" s="6" t="s">
        <v>9009</v>
      </c>
      <c r="B2896" s="7" t="s">
        <v>212</v>
      </c>
      <c r="C2896" s="6" t="s">
        <v>8975</v>
      </c>
      <c r="D2896" s="8" t="s">
        <v>9010</v>
      </c>
      <c r="E2896" s="6" t="s">
        <v>756</v>
      </c>
      <c r="F2896" s="7" t="s">
        <v>498</v>
      </c>
      <c r="G2896" s="7" t="s">
        <v>374</v>
      </c>
      <c r="H2896" s="4"/>
      <c r="I2896" s="9" t="s">
        <v>9011</v>
      </c>
    </row>
    <row r="2897" spans="1:9" ht="45">
      <c r="A2897" s="6" t="s">
        <v>9012</v>
      </c>
      <c r="B2897" s="7" t="s">
        <v>212</v>
      </c>
      <c r="C2897" s="6" t="s">
        <v>8975</v>
      </c>
      <c r="D2897" s="8" t="s">
        <v>9013</v>
      </c>
      <c r="E2897" s="6" t="s">
        <v>221</v>
      </c>
      <c r="F2897" s="7" t="s">
        <v>216</v>
      </c>
      <c r="G2897" s="7" t="s">
        <v>217</v>
      </c>
      <c r="H2897" s="4"/>
      <c r="I2897" s="9" t="s">
        <v>9014</v>
      </c>
    </row>
    <row r="2898" spans="1:9" ht="45">
      <c r="A2898" s="6" t="s">
        <v>9015</v>
      </c>
      <c r="B2898" s="7" t="s">
        <v>212</v>
      </c>
      <c r="C2898" s="6" t="s">
        <v>8975</v>
      </c>
      <c r="D2898" s="8" t="s">
        <v>9016</v>
      </c>
      <c r="E2898" s="6" t="s">
        <v>8992</v>
      </c>
      <c r="F2898" s="7" t="s">
        <v>216</v>
      </c>
      <c r="G2898" s="7" t="s">
        <v>217</v>
      </c>
      <c r="H2898" s="4"/>
      <c r="I2898" s="9" t="s">
        <v>9017</v>
      </c>
    </row>
    <row r="2899" spans="1:9" ht="45">
      <c r="A2899" s="6" t="s">
        <v>9018</v>
      </c>
      <c r="B2899" s="7" t="s">
        <v>212</v>
      </c>
      <c r="C2899" s="6" t="s">
        <v>8975</v>
      </c>
      <c r="D2899" s="8" t="s">
        <v>9019</v>
      </c>
      <c r="E2899" s="6" t="s">
        <v>535</v>
      </c>
      <c r="F2899" s="7" t="s">
        <v>216</v>
      </c>
      <c r="G2899" s="7" t="s">
        <v>217</v>
      </c>
      <c r="H2899" s="4"/>
      <c r="I2899" s="9" t="s">
        <v>9020</v>
      </c>
    </row>
    <row r="2900" spans="1:9" ht="45">
      <c r="A2900" s="6" t="s">
        <v>9021</v>
      </c>
      <c r="B2900" s="7" t="s">
        <v>212</v>
      </c>
      <c r="C2900" s="6" t="s">
        <v>8975</v>
      </c>
      <c r="D2900" s="8" t="s">
        <v>9022</v>
      </c>
      <c r="E2900" s="6" t="s">
        <v>2556</v>
      </c>
      <c r="F2900" s="7" t="s">
        <v>367</v>
      </c>
      <c r="G2900" s="7" t="s">
        <v>374</v>
      </c>
      <c r="H2900" s="4"/>
      <c r="I2900" s="9" t="s">
        <v>9023</v>
      </c>
    </row>
    <row r="2901" spans="1:9" ht="30">
      <c r="A2901" s="6" t="s">
        <v>9024</v>
      </c>
      <c r="B2901" s="7" t="s">
        <v>212</v>
      </c>
      <c r="C2901" s="6" t="s">
        <v>8975</v>
      </c>
      <c r="D2901" s="8" t="s">
        <v>9025</v>
      </c>
      <c r="E2901" s="6" t="s">
        <v>535</v>
      </c>
      <c r="F2901" s="7" t="s">
        <v>216</v>
      </c>
      <c r="G2901" s="7" t="s">
        <v>374</v>
      </c>
      <c r="H2901" s="4"/>
      <c r="I2901" s="9" t="s">
        <v>9026</v>
      </c>
    </row>
    <row r="2902" spans="1:9" ht="30">
      <c r="A2902" s="6" t="s">
        <v>9027</v>
      </c>
      <c r="B2902" s="7" t="s">
        <v>212</v>
      </c>
      <c r="C2902" s="6" t="s">
        <v>8975</v>
      </c>
      <c r="D2902" s="8" t="s">
        <v>9028</v>
      </c>
      <c r="E2902" s="6" t="s">
        <v>1256</v>
      </c>
      <c r="F2902" s="7" t="s">
        <v>367</v>
      </c>
      <c r="G2902" s="7" t="s">
        <v>368</v>
      </c>
      <c r="H2902" s="4"/>
      <c r="I2902" s="9" t="s">
        <v>9029</v>
      </c>
    </row>
    <row r="2903" spans="1:9" ht="30">
      <c r="A2903" s="6" t="s">
        <v>9030</v>
      </c>
      <c r="B2903" s="7" t="s">
        <v>212</v>
      </c>
      <c r="C2903" s="6" t="s">
        <v>8975</v>
      </c>
      <c r="D2903" s="8" t="s">
        <v>9031</v>
      </c>
      <c r="E2903" s="6" t="s">
        <v>1256</v>
      </c>
      <c r="F2903" s="7" t="s">
        <v>367</v>
      </c>
      <c r="G2903" s="7" t="s">
        <v>368</v>
      </c>
      <c r="H2903" s="4"/>
      <c r="I2903" s="9" t="s">
        <v>9032</v>
      </c>
    </row>
    <row r="2904" spans="1:9" ht="30">
      <c r="A2904" s="6" t="s">
        <v>9033</v>
      </c>
      <c r="B2904" s="7" t="s">
        <v>212</v>
      </c>
      <c r="C2904" s="6" t="s">
        <v>8975</v>
      </c>
      <c r="D2904" s="8" t="s">
        <v>9034</v>
      </c>
      <c r="E2904" s="6" t="s">
        <v>756</v>
      </c>
      <c r="F2904" s="7" t="s">
        <v>498</v>
      </c>
      <c r="G2904" s="7" t="s">
        <v>374</v>
      </c>
      <c r="H2904" s="4"/>
      <c r="I2904" s="9" t="s">
        <v>9035</v>
      </c>
    </row>
    <row r="2905" spans="1:9" ht="30">
      <c r="A2905" s="6" t="s">
        <v>9036</v>
      </c>
      <c r="B2905" s="7" t="s">
        <v>212</v>
      </c>
      <c r="C2905" s="6" t="s">
        <v>8975</v>
      </c>
      <c r="D2905" s="8" t="s">
        <v>9037</v>
      </c>
      <c r="E2905" s="6" t="s">
        <v>756</v>
      </c>
      <c r="F2905" s="7" t="s">
        <v>498</v>
      </c>
      <c r="G2905" s="7" t="s">
        <v>374</v>
      </c>
      <c r="H2905" s="4"/>
      <c r="I2905" s="9" t="s">
        <v>9038</v>
      </c>
    </row>
    <row r="2906" spans="1:9" ht="45">
      <c r="A2906" s="6" t="s">
        <v>9039</v>
      </c>
      <c r="B2906" s="7" t="s">
        <v>212</v>
      </c>
      <c r="C2906" s="6" t="s">
        <v>8975</v>
      </c>
      <c r="D2906" s="8" t="s">
        <v>9040</v>
      </c>
      <c r="E2906" s="6" t="s">
        <v>221</v>
      </c>
      <c r="F2906" s="7" t="s">
        <v>367</v>
      </c>
      <c r="G2906" s="7" t="s">
        <v>217</v>
      </c>
      <c r="H2906" s="4"/>
      <c r="I2906" s="9" t="s">
        <v>9041</v>
      </c>
    </row>
    <row r="2907" spans="1:9" ht="45">
      <c r="A2907" s="6" t="s">
        <v>9042</v>
      </c>
      <c r="B2907" s="7" t="s">
        <v>212</v>
      </c>
      <c r="C2907" s="6" t="s">
        <v>8975</v>
      </c>
      <c r="D2907" s="8" t="s">
        <v>9043</v>
      </c>
      <c r="E2907" s="6" t="s">
        <v>535</v>
      </c>
      <c r="F2907" s="7" t="s">
        <v>367</v>
      </c>
      <c r="G2907" s="7" t="s">
        <v>217</v>
      </c>
      <c r="H2907" s="4"/>
      <c r="I2907" s="9" t="s">
        <v>9044</v>
      </c>
    </row>
    <row r="2908" spans="1:9" ht="60">
      <c r="A2908" s="6" t="s">
        <v>9045</v>
      </c>
      <c r="B2908" s="7" t="s">
        <v>212</v>
      </c>
      <c r="C2908" s="6" t="s">
        <v>8975</v>
      </c>
      <c r="D2908" s="8" t="s">
        <v>9046</v>
      </c>
      <c r="E2908" s="6" t="s">
        <v>2556</v>
      </c>
      <c r="F2908" s="7" t="s">
        <v>367</v>
      </c>
      <c r="G2908" s="7" t="s">
        <v>379</v>
      </c>
      <c r="H2908" s="4"/>
      <c r="I2908" s="9" t="s">
        <v>9047</v>
      </c>
    </row>
    <row r="2909" spans="1:9" ht="45">
      <c r="A2909" s="6" t="s">
        <v>9048</v>
      </c>
      <c r="B2909" s="7" t="s">
        <v>212</v>
      </c>
      <c r="C2909" s="6" t="s">
        <v>8975</v>
      </c>
      <c r="D2909" s="8" t="s">
        <v>9049</v>
      </c>
      <c r="E2909" s="6" t="s">
        <v>2556</v>
      </c>
      <c r="F2909" s="7" t="s">
        <v>216</v>
      </c>
      <c r="G2909" s="7" t="s">
        <v>374</v>
      </c>
      <c r="H2909" s="4"/>
      <c r="I2909" s="9" t="s">
        <v>9050</v>
      </c>
    </row>
    <row r="2910" spans="1:9" ht="45">
      <c r="A2910" s="6" t="s">
        <v>9051</v>
      </c>
      <c r="B2910" s="7" t="s">
        <v>212</v>
      </c>
      <c r="C2910" s="6" t="s">
        <v>8975</v>
      </c>
      <c r="D2910" s="8" t="s">
        <v>9052</v>
      </c>
      <c r="E2910" s="6" t="s">
        <v>9053</v>
      </c>
      <c r="F2910" s="7" t="s">
        <v>216</v>
      </c>
      <c r="G2910" s="7" t="s">
        <v>374</v>
      </c>
      <c r="H2910" s="4"/>
      <c r="I2910" s="9" t="s">
        <v>9054</v>
      </c>
    </row>
    <row r="2911" spans="1:9" ht="45">
      <c r="A2911" s="6" t="s">
        <v>9055</v>
      </c>
      <c r="B2911" s="7" t="s">
        <v>212</v>
      </c>
      <c r="C2911" s="6" t="s">
        <v>8975</v>
      </c>
      <c r="D2911" s="8" t="s">
        <v>9056</v>
      </c>
      <c r="E2911" s="6" t="s">
        <v>2556</v>
      </c>
      <c r="F2911" s="7" t="s">
        <v>216</v>
      </c>
      <c r="G2911" s="7" t="s">
        <v>379</v>
      </c>
      <c r="H2911" s="4"/>
      <c r="I2911" s="9" t="s">
        <v>9057</v>
      </c>
    </row>
    <row r="2912" spans="1:9" ht="60">
      <c r="A2912" s="6" t="s">
        <v>9058</v>
      </c>
      <c r="B2912" s="7" t="s">
        <v>212</v>
      </c>
      <c r="C2912" s="6" t="s">
        <v>8975</v>
      </c>
      <c r="D2912" s="8" t="s">
        <v>9059</v>
      </c>
      <c r="E2912" s="6" t="s">
        <v>2556</v>
      </c>
      <c r="F2912" s="7" t="s">
        <v>367</v>
      </c>
      <c r="G2912" s="7" t="s">
        <v>379</v>
      </c>
      <c r="H2912" s="4"/>
      <c r="I2912" s="9" t="s">
        <v>9060</v>
      </c>
    </row>
    <row r="2913" spans="1:9" ht="45">
      <c r="A2913" s="6" t="s">
        <v>9061</v>
      </c>
      <c r="B2913" s="7" t="s">
        <v>212</v>
      </c>
      <c r="C2913" s="6" t="s">
        <v>8975</v>
      </c>
      <c r="D2913" s="8" t="s">
        <v>9062</v>
      </c>
      <c r="E2913" s="6" t="s">
        <v>2556</v>
      </c>
      <c r="F2913" s="7" t="s">
        <v>216</v>
      </c>
      <c r="G2913" s="7" t="s">
        <v>379</v>
      </c>
      <c r="H2913" s="4"/>
      <c r="I2913" s="9" t="s">
        <v>9063</v>
      </c>
    </row>
    <row r="2914" spans="1:9" ht="30">
      <c r="A2914" s="6" t="s">
        <v>9064</v>
      </c>
      <c r="B2914" s="7" t="s">
        <v>212</v>
      </c>
      <c r="C2914" s="6" t="s">
        <v>8975</v>
      </c>
      <c r="D2914" s="8" t="s">
        <v>9065</v>
      </c>
      <c r="E2914" s="6" t="s">
        <v>221</v>
      </c>
      <c r="F2914" s="7" t="s">
        <v>216</v>
      </c>
      <c r="G2914" s="7" t="s">
        <v>217</v>
      </c>
      <c r="H2914" s="4"/>
      <c r="I2914" s="9" t="s">
        <v>9066</v>
      </c>
    </row>
    <row r="2915" spans="1:9" ht="30">
      <c r="A2915" s="6" t="s">
        <v>9067</v>
      </c>
      <c r="B2915" s="7" t="s">
        <v>212</v>
      </c>
      <c r="C2915" s="6" t="s">
        <v>8975</v>
      </c>
      <c r="D2915" s="8" t="s">
        <v>9068</v>
      </c>
      <c r="E2915" s="6" t="s">
        <v>535</v>
      </c>
      <c r="F2915" s="7" t="s">
        <v>216</v>
      </c>
      <c r="G2915" s="7" t="s">
        <v>217</v>
      </c>
      <c r="H2915" s="4"/>
      <c r="I2915" s="9" t="s">
        <v>9069</v>
      </c>
    </row>
    <row r="2916" spans="1:9" ht="30">
      <c r="A2916" s="6" t="s">
        <v>9070</v>
      </c>
      <c r="B2916" s="7" t="s">
        <v>212</v>
      </c>
      <c r="C2916" s="6" t="s">
        <v>8975</v>
      </c>
      <c r="D2916" s="8" t="s">
        <v>9071</v>
      </c>
      <c r="E2916" s="6" t="s">
        <v>221</v>
      </c>
      <c r="F2916" s="7" t="s">
        <v>216</v>
      </c>
      <c r="G2916" s="7" t="s">
        <v>217</v>
      </c>
      <c r="H2916" s="4"/>
      <c r="I2916" s="9" t="s">
        <v>9072</v>
      </c>
    </row>
    <row r="2917" spans="1:9" ht="30">
      <c r="A2917" s="6" t="s">
        <v>9073</v>
      </c>
      <c r="B2917" s="7" t="s">
        <v>212</v>
      </c>
      <c r="C2917" s="6" t="s">
        <v>8975</v>
      </c>
      <c r="D2917" s="8" t="s">
        <v>9074</v>
      </c>
      <c r="E2917" s="6" t="s">
        <v>535</v>
      </c>
      <c r="F2917" s="7" t="s">
        <v>216</v>
      </c>
      <c r="G2917" s="7" t="s">
        <v>217</v>
      </c>
      <c r="H2917" s="4"/>
      <c r="I2917" s="9" t="s">
        <v>9075</v>
      </c>
    </row>
    <row r="2918" spans="1:9" ht="45">
      <c r="A2918" s="6" t="s">
        <v>9076</v>
      </c>
      <c r="B2918" s="7" t="s">
        <v>212</v>
      </c>
      <c r="C2918" s="6" t="s">
        <v>8975</v>
      </c>
      <c r="D2918" s="8" t="s">
        <v>9077</v>
      </c>
      <c r="E2918" s="6" t="s">
        <v>221</v>
      </c>
      <c r="F2918" s="7" t="s">
        <v>216</v>
      </c>
      <c r="G2918" s="7" t="s">
        <v>217</v>
      </c>
      <c r="H2918" s="4"/>
      <c r="I2918" s="9" t="s">
        <v>9078</v>
      </c>
    </row>
    <row r="2919" spans="1:9" ht="45">
      <c r="A2919" s="6" t="s">
        <v>9079</v>
      </c>
      <c r="B2919" s="7" t="s">
        <v>212</v>
      </c>
      <c r="C2919" s="6" t="s">
        <v>8975</v>
      </c>
      <c r="D2919" s="8" t="s">
        <v>9080</v>
      </c>
      <c r="E2919" s="6" t="s">
        <v>535</v>
      </c>
      <c r="F2919" s="7" t="s">
        <v>216</v>
      </c>
      <c r="G2919" s="7" t="s">
        <v>217</v>
      </c>
      <c r="H2919" s="4"/>
      <c r="I2919" s="9" t="s">
        <v>9081</v>
      </c>
    </row>
    <row r="2920" spans="1:9" ht="30">
      <c r="A2920" s="6" t="s">
        <v>9082</v>
      </c>
      <c r="B2920" s="7" t="s">
        <v>212</v>
      </c>
      <c r="C2920" s="6" t="s">
        <v>8975</v>
      </c>
      <c r="D2920" s="8" t="s">
        <v>9083</v>
      </c>
      <c r="E2920" s="6" t="s">
        <v>8992</v>
      </c>
      <c r="F2920" s="7" t="s">
        <v>367</v>
      </c>
      <c r="G2920" s="7" t="s">
        <v>2579</v>
      </c>
      <c r="H2920" s="4"/>
      <c r="I2920" s="9" t="s">
        <v>9084</v>
      </c>
    </row>
    <row r="2921" spans="1:9" ht="30">
      <c r="A2921" s="6" t="s">
        <v>9085</v>
      </c>
      <c r="B2921" s="7" t="s">
        <v>212</v>
      </c>
      <c r="C2921" s="6" t="s">
        <v>8975</v>
      </c>
      <c r="D2921" s="8" t="s">
        <v>9086</v>
      </c>
      <c r="E2921" s="6" t="s">
        <v>221</v>
      </c>
      <c r="F2921" s="7" t="s">
        <v>367</v>
      </c>
      <c r="G2921" s="7" t="s">
        <v>217</v>
      </c>
      <c r="H2921" s="4"/>
      <c r="I2921" s="9" t="s">
        <v>9087</v>
      </c>
    </row>
    <row r="2922" spans="1:9" ht="30">
      <c r="A2922" s="6" t="s">
        <v>9088</v>
      </c>
      <c r="B2922" s="7" t="s">
        <v>212</v>
      </c>
      <c r="C2922" s="6" t="s">
        <v>8975</v>
      </c>
      <c r="D2922" s="8" t="s">
        <v>9089</v>
      </c>
      <c r="E2922" s="6" t="s">
        <v>535</v>
      </c>
      <c r="F2922" s="7" t="s">
        <v>367</v>
      </c>
      <c r="G2922" s="7" t="s">
        <v>217</v>
      </c>
      <c r="H2922" s="4"/>
      <c r="I2922" s="9" t="s">
        <v>9090</v>
      </c>
    </row>
    <row r="2923" spans="1:9" ht="30">
      <c r="A2923" s="6" t="s">
        <v>9091</v>
      </c>
      <c r="B2923" s="7" t="s">
        <v>212</v>
      </c>
      <c r="C2923" s="6" t="s">
        <v>8975</v>
      </c>
      <c r="D2923" s="8" t="s">
        <v>9092</v>
      </c>
      <c r="E2923" s="6" t="s">
        <v>221</v>
      </c>
      <c r="F2923" s="7" t="s">
        <v>216</v>
      </c>
      <c r="G2923" s="7" t="s">
        <v>217</v>
      </c>
      <c r="H2923" s="4"/>
      <c r="I2923" s="9" t="s">
        <v>9093</v>
      </c>
    </row>
    <row r="2924" spans="1:9" ht="30">
      <c r="A2924" s="6" t="s">
        <v>9094</v>
      </c>
      <c r="B2924" s="7" t="s">
        <v>212</v>
      </c>
      <c r="C2924" s="6" t="s">
        <v>8975</v>
      </c>
      <c r="D2924" s="8" t="s">
        <v>9095</v>
      </c>
      <c r="E2924" s="6" t="s">
        <v>535</v>
      </c>
      <c r="F2924" s="7" t="s">
        <v>216</v>
      </c>
      <c r="G2924" s="7" t="s">
        <v>217</v>
      </c>
      <c r="H2924" s="4"/>
      <c r="I2924" s="9" t="s">
        <v>9096</v>
      </c>
    </row>
    <row r="2925" spans="1:9" ht="30">
      <c r="A2925" s="6" t="s">
        <v>9097</v>
      </c>
      <c r="B2925" s="7" t="s">
        <v>212</v>
      </c>
      <c r="C2925" s="6" t="s">
        <v>8975</v>
      </c>
      <c r="D2925" s="8" t="s">
        <v>9098</v>
      </c>
      <c r="E2925" s="6" t="s">
        <v>221</v>
      </c>
      <c r="F2925" s="7" t="s">
        <v>216</v>
      </c>
      <c r="G2925" s="7" t="s">
        <v>217</v>
      </c>
      <c r="H2925" s="4"/>
      <c r="I2925" s="9" t="s">
        <v>9099</v>
      </c>
    </row>
    <row r="2926" spans="1:9" ht="30">
      <c r="A2926" s="6" t="s">
        <v>9100</v>
      </c>
      <c r="B2926" s="7" t="s">
        <v>212</v>
      </c>
      <c r="C2926" s="6" t="s">
        <v>8975</v>
      </c>
      <c r="D2926" s="8" t="s">
        <v>9101</v>
      </c>
      <c r="E2926" s="6" t="s">
        <v>535</v>
      </c>
      <c r="F2926" s="7" t="s">
        <v>216</v>
      </c>
      <c r="G2926" s="7" t="s">
        <v>217</v>
      </c>
      <c r="H2926" s="4"/>
      <c r="I2926" s="9" t="s">
        <v>9102</v>
      </c>
    </row>
    <row r="2927" spans="1:9" ht="45">
      <c r="A2927" s="6" t="s">
        <v>9103</v>
      </c>
      <c r="B2927" s="7" t="s">
        <v>212</v>
      </c>
      <c r="C2927" s="6" t="s">
        <v>8975</v>
      </c>
      <c r="D2927" s="8" t="s">
        <v>9104</v>
      </c>
      <c r="E2927" s="6" t="s">
        <v>221</v>
      </c>
      <c r="F2927" s="7" t="s">
        <v>216</v>
      </c>
      <c r="G2927" s="7" t="s">
        <v>217</v>
      </c>
      <c r="H2927" s="4"/>
      <c r="I2927" s="9" t="s">
        <v>9105</v>
      </c>
    </row>
    <row r="2928" spans="1:9" ht="45">
      <c r="A2928" s="6" t="s">
        <v>9106</v>
      </c>
      <c r="B2928" s="7" t="s">
        <v>212</v>
      </c>
      <c r="C2928" s="6" t="s">
        <v>8975</v>
      </c>
      <c r="D2928" s="8" t="s">
        <v>9107</v>
      </c>
      <c r="E2928" s="6" t="s">
        <v>535</v>
      </c>
      <c r="F2928" s="7" t="s">
        <v>216</v>
      </c>
      <c r="G2928" s="7" t="s">
        <v>217</v>
      </c>
      <c r="H2928" s="4"/>
      <c r="I2928" s="9" t="s">
        <v>9108</v>
      </c>
    </row>
    <row r="2929" spans="1:9" ht="45">
      <c r="A2929" s="6" t="s">
        <v>9109</v>
      </c>
      <c r="B2929" s="7" t="s">
        <v>212</v>
      </c>
      <c r="C2929" s="6" t="s">
        <v>8975</v>
      </c>
      <c r="D2929" s="8" t="s">
        <v>9110</v>
      </c>
      <c r="E2929" s="6" t="s">
        <v>1052</v>
      </c>
      <c r="F2929" s="7" t="s">
        <v>367</v>
      </c>
      <c r="G2929" s="7" t="s">
        <v>374</v>
      </c>
      <c r="H2929" s="4"/>
      <c r="I2929" s="9" t="s">
        <v>9111</v>
      </c>
    </row>
    <row r="2930" spans="1:9" ht="30">
      <c r="A2930" s="6" t="s">
        <v>9112</v>
      </c>
      <c r="B2930" s="7" t="s">
        <v>212</v>
      </c>
      <c r="C2930" s="6" t="s">
        <v>8975</v>
      </c>
      <c r="D2930" s="8" t="s">
        <v>9113</v>
      </c>
      <c r="E2930" s="6" t="s">
        <v>221</v>
      </c>
      <c r="F2930" s="7" t="s">
        <v>367</v>
      </c>
      <c r="G2930" s="7" t="s">
        <v>217</v>
      </c>
      <c r="H2930" s="4"/>
      <c r="I2930" s="9" t="s">
        <v>9114</v>
      </c>
    </row>
    <row r="2931" spans="1:9" ht="30">
      <c r="A2931" s="6" t="s">
        <v>9115</v>
      </c>
      <c r="B2931" s="7" t="s">
        <v>212</v>
      </c>
      <c r="C2931" s="6" t="s">
        <v>8975</v>
      </c>
      <c r="D2931" s="8" t="s">
        <v>9116</v>
      </c>
      <c r="E2931" s="6" t="s">
        <v>8992</v>
      </c>
      <c r="F2931" s="7" t="s">
        <v>367</v>
      </c>
      <c r="G2931" s="7" t="s">
        <v>217</v>
      </c>
      <c r="H2931" s="4"/>
      <c r="I2931" s="9" t="s">
        <v>9117</v>
      </c>
    </row>
    <row r="2932" spans="1:9" ht="30">
      <c r="A2932" s="6" t="s">
        <v>9118</v>
      </c>
      <c r="B2932" s="7" t="s">
        <v>212</v>
      </c>
      <c r="C2932" s="6" t="s">
        <v>8975</v>
      </c>
      <c r="D2932" s="8" t="s">
        <v>9119</v>
      </c>
      <c r="E2932" s="6" t="s">
        <v>535</v>
      </c>
      <c r="F2932" s="7" t="s">
        <v>367</v>
      </c>
      <c r="G2932" s="7" t="s">
        <v>217</v>
      </c>
      <c r="H2932" s="4"/>
      <c r="I2932" s="9" t="s">
        <v>9120</v>
      </c>
    </row>
    <row r="2933" spans="1:9" ht="60">
      <c r="A2933" s="6" t="s">
        <v>9121</v>
      </c>
      <c r="B2933" s="7" t="s">
        <v>212</v>
      </c>
      <c r="C2933" s="6" t="s">
        <v>8975</v>
      </c>
      <c r="D2933" s="8" t="s">
        <v>9122</v>
      </c>
      <c r="E2933" s="6" t="s">
        <v>1052</v>
      </c>
      <c r="F2933" s="7" t="s">
        <v>367</v>
      </c>
      <c r="G2933" s="7" t="s">
        <v>379</v>
      </c>
      <c r="H2933" s="4"/>
      <c r="I2933" s="9" t="s">
        <v>9123</v>
      </c>
    </row>
    <row r="2934" spans="1:9" ht="60">
      <c r="A2934" s="6" t="s">
        <v>9124</v>
      </c>
      <c r="B2934" s="7" t="s">
        <v>212</v>
      </c>
      <c r="C2934" s="6" t="s">
        <v>8975</v>
      </c>
      <c r="D2934" s="8" t="s">
        <v>9125</v>
      </c>
      <c r="E2934" s="6" t="s">
        <v>1052</v>
      </c>
      <c r="F2934" s="7" t="s">
        <v>367</v>
      </c>
      <c r="G2934" s="7" t="s">
        <v>374</v>
      </c>
      <c r="H2934" s="4"/>
      <c r="I2934" s="9" t="s">
        <v>9126</v>
      </c>
    </row>
    <row r="2935" spans="1:9" ht="30">
      <c r="A2935" s="6" t="s">
        <v>9127</v>
      </c>
      <c r="B2935" s="7" t="s">
        <v>212</v>
      </c>
      <c r="C2935" s="6" t="s">
        <v>8975</v>
      </c>
      <c r="D2935" s="8" t="s">
        <v>9128</v>
      </c>
      <c r="E2935" s="6" t="s">
        <v>221</v>
      </c>
      <c r="F2935" s="7" t="s">
        <v>367</v>
      </c>
      <c r="G2935" s="7" t="s">
        <v>217</v>
      </c>
      <c r="H2935" s="4"/>
      <c r="I2935" s="9" t="s">
        <v>9129</v>
      </c>
    </row>
    <row r="2936" spans="1:9" ht="30">
      <c r="A2936" s="6" t="s">
        <v>9130</v>
      </c>
      <c r="B2936" s="7" t="s">
        <v>212</v>
      </c>
      <c r="C2936" s="6" t="s">
        <v>8975</v>
      </c>
      <c r="D2936" s="8" t="s">
        <v>9131</v>
      </c>
      <c r="E2936" s="6" t="s">
        <v>8992</v>
      </c>
      <c r="F2936" s="7" t="s">
        <v>367</v>
      </c>
      <c r="G2936" s="7" t="s">
        <v>217</v>
      </c>
      <c r="H2936" s="4"/>
      <c r="I2936" s="9" t="s">
        <v>9132</v>
      </c>
    </row>
    <row r="2937" spans="1:9" ht="30">
      <c r="A2937" s="6" t="s">
        <v>9133</v>
      </c>
      <c r="B2937" s="7" t="s">
        <v>212</v>
      </c>
      <c r="C2937" s="6" t="s">
        <v>8975</v>
      </c>
      <c r="D2937" s="8" t="s">
        <v>9134</v>
      </c>
      <c r="E2937" s="6" t="s">
        <v>535</v>
      </c>
      <c r="F2937" s="7" t="s">
        <v>367</v>
      </c>
      <c r="G2937" s="7" t="s">
        <v>217</v>
      </c>
      <c r="H2937" s="4"/>
      <c r="I2937" s="9" t="s">
        <v>9135</v>
      </c>
    </row>
    <row r="2938" spans="1:9" ht="60">
      <c r="A2938" s="6" t="s">
        <v>9136</v>
      </c>
      <c r="B2938" s="7" t="s">
        <v>212</v>
      </c>
      <c r="C2938" s="6" t="s">
        <v>8975</v>
      </c>
      <c r="D2938" s="8" t="s">
        <v>9137</v>
      </c>
      <c r="E2938" s="6" t="s">
        <v>1052</v>
      </c>
      <c r="F2938" s="7" t="s">
        <v>367</v>
      </c>
      <c r="G2938" s="7" t="s">
        <v>379</v>
      </c>
      <c r="H2938" s="4"/>
      <c r="I2938" s="9" t="s">
        <v>9138</v>
      </c>
    </row>
    <row r="2939" spans="1:9" ht="45">
      <c r="A2939" s="6" t="s">
        <v>9139</v>
      </c>
      <c r="B2939" s="7" t="s">
        <v>212</v>
      </c>
      <c r="C2939" s="6" t="s">
        <v>8975</v>
      </c>
      <c r="D2939" s="8" t="s">
        <v>9140</v>
      </c>
      <c r="E2939" s="6" t="s">
        <v>3239</v>
      </c>
      <c r="F2939" s="7" t="s">
        <v>498</v>
      </c>
      <c r="G2939" s="7" t="s">
        <v>379</v>
      </c>
      <c r="H2939" s="4"/>
      <c r="I2939" s="9" t="s">
        <v>9141</v>
      </c>
    </row>
    <row r="2940" spans="1:9" ht="45">
      <c r="A2940" s="6" t="s">
        <v>9142</v>
      </c>
      <c r="B2940" s="7" t="s">
        <v>212</v>
      </c>
      <c r="C2940" s="6" t="s">
        <v>8975</v>
      </c>
      <c r="D2940" s="8" t="s">
        <v>9143</v>
      </c>
      <c r="E2940" s="6" t="s">
        <v>756</v>
      </c>
      <c r="F2940" s="7" t="s">
        <v>216</v>
      </c>
      <c r="G2940" s="7" t="s">
        <v>374</v>
      </c>
      <c r="H2940" s="4"/>
      <c r="I2940" s="9" t="s">
        <v>9144</v>
      </c>
    </row>
    <row r="2941" spans="1:9" ht="45">
      <c r="A2941" s="6" t="s">
        <v>9145</v>
      </c>
      <c r="B2941" s="7" t="s">
        <v>212</v>
      </c>
      <c r="C2941" s="6" t="s">
        <v>8975</v>
      </c>
      <c r="D2941" s="8" t="s">
        <v>9146</v>
      </c>
      <c r="E2941" s="6" t="s">
        <v>221</v>
      </c>
      <c r="F2941" s="7" t="s">
        <v>216</v>
      </c>
      <c r="G2941" s="7" t="s">
        <v>217</v>
      </c>
      <c r="H2941" s="4"/>
      <c r="I2941" s="9" t="s">
        <v>9147</v>
      </c>
    </row>
    <row r="2942" spans="1:9" ht="45">
      <c r="A2942" s="6" t="s">
        <v>9148</v>
      </c>
      <c r="B2942" s="7" t="s">
        <v>212</v>
      </c>
      <c r="C2942" s="6" t="s">
        <v>8975</v>
      </c>
      <c r="D2942" s="8" t="s">
        <v>9149</v>
      </c>
      <c r="E2942" s="6" t="s">
        <v>8992</v>
      </c>
      <c r="F2942" s="7" t="s">
        <v>216</v>
      </c>
      <c r="G2942" s="7" t="s">
        <v>217</v>
      </c>
      <c r="H2942" s="4"/>
      <c r="I2942" s="9" t="s">
        <v>9150</v>
      </c>
    </row>
    <row r="2943" spans="1:9" ht="45">
      <c r="A2943" s="6" t="s">
        <v>9151</v>
      </c>
      <c r="B2943" s="7" t="s">
        <v>212</v>
      </c>
      <c r="C2943" s="6" t="s">
        <v>8975</v>
      </c>
      <c r="D2943" s="8" t="s">
        <v>9152</v>
      </c>
      <c r="E2943" s="6" t="s">
        <v>535</v>
      </c>
      <c r="F2943" s="7" t="s">
        <v>216</v>
      </c>
      <c r="G2943" s="7" t="s">
        <v>217</v>
      </c>
      <c r="H2943" s="4"/>
      <c r="I2943" s="9" t="s">
        <v>9153</v>
      </c>
    </row>
    <row r="2944" spans="1:9" ht="30">
      <c r="A2944" s="6" t="s">
        <v>9154</v>
      </c>
      <c r="B2944" s="7" t="s">
        <v>212</v>
      </c>
      <c r="C2944" s="6" t="s">
        <v>8975</v>
      </c>
      <c r="D2944" s="8" t="s">
        <v>9155</v>
      </c>
      <c r="E2944" s="6" t="s">
        <v>221</v>
      </c>
      <c r="F2944" s="7" t="s">
        <v>216</v>
      </c>
      <c r="G2944" s="7" t="s">
        <v>217</v>
      </c>
      <c r="H2944" s="4"/>
      <c r="I2944" s="9" t="s">
        <v>9156</v>
      </c>
    </row>
    <row r="2945" spans="1:9" ht="30">
      <c r="A2945" s="6" t="s">
        <v>9157</v>
      </c>
      <c r="B2945" s="7" t="s">
        <v>212</v>
      </c>
      <c r="C2945" s="6" t="s">
        <v>8975</v>
      </c>
      <c r="D2945" s="8" t="s">
        <v>9158</v>
      </c>
      <c r="E2945" s="6" t="s">
        <v>8992</v>
      </c>
      <c r="F2945" s="7" t="s">
        <v>216</v>
      </c>
      <c r="G2945" s="7" t="s">
        <v>217</v>
      </c>
      <c r="H2945" s="4"/>
      <c r="I2945" s="9" t="s">
        <v>9159</v>
      </c>
    </row>
    <row r="2946" spans="1:9" ht="30">
      <c r="A2946" s="6" t="s">
        <v>9160</v>
      </c>
      <c r="B2946" s="7" t="s">
        <v>212</v>
      </c>
      <c r="C2946" s="6" t="s">
        <v>8975</v>
      </c>
      <c r="D2946" s="8" t="s">
        <v>9161</v>
      </c>
      <c r="E2946" s="6" t="s">
        <v>535</v>
      </c>
      <c r="F2946" s="7" t="s">
        <v>216</v>
      </c>
      <c r="G2946" s="7" t="s">
        <v>217</v>
      </c>
      <c r="H2946" s="4"/>
      <c r="I2946" s="9" t="s">
        <v>9162</v>
      </c>
    </row>
    <row r="2947" spans="1:9" ht="45">
      <c r="A2947" s="6" t="s">
        <v>9163</v>
      </c>
      <c r="B2947" s="7" t="s">
        <v>212</v>
      </c>
      <c r="C2947" s="6" t="s">
        <v>8975</v>
      </c>
      <c r="D2947" s="8" t="s">
        <v>9164</v>
      </c>
      <c r="E2947" s="6" t="s">
        <v>221</v>
      </c>
      <c r="F2947" s="7" t="s">
        <v>216</v>
      </c>
      <c r="G2947" s="7" t="s">
        <v>217</v>
      </c>
      <c r="H2947" s="4"/>
      <c r="I2947" s="9" t="s">
        <v>9165</v>
      </c>
    </row>
    <row r="2948" spans="1:9" ht="45">
      <c r="A2948" s="6" t="s">
        <v>9166</v>
      </c>
      <c r="B2948" s="7" t="s">
        <v>212</v>
      </c>
      <c r="C2948" s="6" t="s">
        <v>8975</v>
      </c>
      <c r="D2948" s="8" t="s">
        <v>9167</v>
      </c>
      <c r="E2948" s="6" t="s">
        <v>535</v>
      </c>
      <c r="F2948" s="7" t="s">
        <v>216</v>
      </c>
      <c r="G2948" s="7" t="s">
        <v>217</v>
      </c>
      <c r="H2948" s="4"/>
      <c r="I2948" s="9" t="s">
        <v>9168</v>
      </c>
    </row>
    <row r="2949" spans="1:9" ht="30">
      <c r="A2949" s="6" t="s">
        <v>9169</v>
      </c>
      <c r="B2949" s="7" t="s">
        <v>212</v>
      </c>
      <c r="C2949" s="6" t="s">
        <v>8975</v>
      </c>
      <c r="D2949" s="8" t="s">
        <v>9170</v>
      </c>
      <c r="E2949" s="6" t="s">
        <v>221</v>
      </c>
      <c r="F2949" s="7" t="s">
        <v>367</v>
      </c>
      <c r="G2949" s="7" t="s">
        <v>217</v>
      </c>
      <c r="H2949" s="4"/>
      <c r="I2949" s="9" t="s">
        <v>9171</v>
      </c>
    </row>
    <row r="2950" spans="1:9" ht="30">
      <c r="A2950" s="6" t="s">
        <v>9172</v>
      </c>
      <c r="B2950" s="7" t="s">
        <v>212</v>
      </c>
      <c r="C2950" s="6" t="s">
        <v>8975</v>
      </c>
      <c r="D2950" s="8" t="s">
        <v>9173</v>
      </c>
      <c r="E2950" s="6" t="s">
        <v>535</v>
      </c>
      <c r="F2950" s="7" t="s">
        <v>367</v>
      </c>
      <c r="G2950" s="7" t="s">
        <v>217</v>
      </c>
      <c r="H2950" s="4"/>
      <c r="I2950" s="9" t="s">
        <v>9174</v>
      </c>
    </row>
    <row r="2951" spans="1:9" ht="60">
      <c r="A2951" s="6" t="s">
        <v>9175</v>
      </c>
      <c r="B2951" s="7" t="s">
        <v>962</v>
      </c>
      <c r="C2951" s="6" t="s">
        <v>9176</v>
      </c>
      <c r="D2951" s="8" t="s">
        <v>9177</v>
      </c>
      <c r="E2951" s="6" t="s">
        <v>221</v>
      </c>
      <c r="F2951" s="7" t="s">
        <v>498</v>
      </c>
      <c r="G2951" s="7" t="s">
        <v>217</v>
      </c>
      <c r="H2951" s="4"/>
      <c r="I2951" s="9" t="s">
        <v>9178</v>
      </c>
    </row>
    <row r="2952" spans="1:9" ht="45">
      <c r="A2952" s="6" t="s">
        <v>9179</v>
      </c>
      <c r="B2952" s="7" t="s">
        <v>962</v>
      </c>
      <c r="C2952" s="6" t="s">
        <v>9176</v>
      </c>
      <c r="D2952" s="8" t="s">
        <v>9180</v>
      </c>
      <c r="E2952" s="6" t="s">
        <v>229</v>
      </c>
      <c r="F2952" s="7" t="s">
        <v>367</v>
      </c>
      <c r="G2952" s="7" t="s">
        <v>217</v>
      </c>
      <c r="H2952" s="4"/>
      <c r="I2952" s="9" t="s">
        <v>9181</v>
      </c>
    </row>
    <row r="2953" spans="1:9" ht="45">
      <c r="A2953" s="6" t="s">
        <v>9182</v>
      </c>
      <c r="B2953" s="7" t="s">
        <v>962</v>
      </c>
      <c r="C2953" s="6" t="s">
        <v>9176</v>
      </c>
      <c r="D2953" s="8" t="s">
        <v>9183</v>
      </c>
      <c r="E2953" s="6" t="s">
        <v>535</v>
      </c>
      <c r="F2953" s="7" t="s">
        <v>367</v>
      </c>
      <c r="G2953" s="7" t="s">
        <v>217</v>
      </c>
      <c r="H2953" s="4"/>
      <c r="I2953" s="9" t="s">
        <v>9184</v>
      </c>
    </row>
    <row r="2954" spans="1:9" ht="45">
      <c r="A2954" s="6" t="s">
        <v>9185</v>
      </c>
      <c r="B2954" s="7" t="s">
        <v>962</v>
      </c>
      <c r="C2954" s="6" t="s">
        <v>9176</v>
      </c>
      <c r="D2954" s="8" t="s">
        <v>9186</v>
      </c>
      <c r="E2954" s="6" t="s">
        <v>221</v>
      </c>
      <c r="F2954" s="7" t="s">
        <v>367</v>
      </c>
      <c r="G2954" s="7" t="s">
        <v>217</v>
      </c>
      <c r="H2954" s="4"/>
      <c r="I2954" s="9" t="s">
        <v>9187</v>
      </c>
    </row>
    <row r="2955" spans="1:9" ht="45">
      <c r="A2955" s="6" t="s">
        <v>9188</v>
      </c>
      <c r="B2955" s="7" t="s">
        <v>962</v>
      </c>
      <c r="C2955" s="6" t="s">
        <v>9176</v>
      </c>
      <c r="D2955" s="8" t="s">
        <v>9189</v>
      </c>
      <c r="E2955" s="6" t="s">
        <v>535</v>
      </c>
      <c r="F2955" s="7" t="s">
        <v>367</v>
      </c>
      <c r="G2955" s="7" t="s">
        <v>217</v>
      </c>
      <c r="H2955" s="4"/>
      <c r="I2955" s="9" t="s">
        <v>9190</v>
      </c>
    </row>
    <row r="2956" spans="1:9" ht="60">
      <c r="A2956" s="6" t="s">
        <v>9191</v>
      </c>
      <c r="B2956" s="7" t="s">
        <v>364</v>
      </c>
      <c r="C2956" s="6" t="s">
        <v>9192</v>
      </c>
      <c r="D2956" s="8" t="s">
        <v>9193</v>
      </c>
      <c r="E2956" s="6" t="s">
        <v>9194</v>
      </c>
      <c r="F2956" s="7" t="s">
        <v>216</v>
      </c>
      <c r="G2956" s="7" t="s">
        <v>374</v>
      </c>
      <c r="H2956" s="4"/>
      <c r="I2956" s="9" t="s">
        <v>9195</v>
      </c>
    </row>
    <row r="2957" spans="1:9" ht="60">
      <c r="A2957" s="6" t="s">
        <v>9196</v>
      </c>
      <c r="B2957" s="7" t="s">
        <v>364</v>
      </c>
      <c r="C2957" s="6" t="s">
        <v>9192</v>
      </c>
      <c r="D2957" s="8" t="s">
        <v>9197</v>
      </c>
      <c r="E2957" s="6" t="s">
        <v>9194</v>
      </c>
      <c r="F2957" s="7" t="s">
        <v>216</v>
      </c>
      <c r="G2957" s="7" t="s">
        <v>374</v>
      </c>
      <c r="H2957" s="4"/>
      <c r="I2957" s="9" t="s">
        <v>9198</v>
      </c>
    </row>
    <row r="2958" spans="1:9" ht="60">
      <c r="A2958" s="6" t="s">
        <v>9199</v>
      </c>
      <c r="B2958" s="7" t="s">
        <v>364</v>
      </c>
      <c r="C2958" s="6" t="s">
        <v>9192</v>
      </c>
      <c r="D2958" s="8" t="s">
        <v>9200</v>
      </c>
      <c r="E2958" s="6" t="s">
        <v>215</v>
      </c>
      <c r="F2958" s="7" t="s">
        <v>367</v>
      </c>
      <c r="G2958" s="7" t="s">
        <v>217</v>
      </c>
      <c r="H2958" s="4"/>
      <c r="I2958" s="9" t="s">
        <v>9201</v>
      </c>
    </row>
    <row r="2959" spans="1:9" ht="60">
      <c r="A2959" s="6" t="s">
        <v>9202</v>
      </c>
      <c r="B2959" s="7" t="s">
        <v>364</v>
      </c>
      <c r="C2959" s="6" t="s">
        <v>9192</v>
      </c>
      <c r="D2959" s="8" t="s">
        <v>9203</v>
      </c>
      <c r="E2959" s="6" t="s">
        <v>3457</v>
      </c>
      <c r="F2959" s="7" t="s">
        <v>367</v>
      </c>
      <c r="G2959" s="7" t="s">
        <v>217</v>
      </c>
      <c r="H2959" s="4"/>
      <c r="I2959" s="9" t="s">
        <v>9204</v>
      </c>
    </row>
    <row r="2960" spans="1:9" ht="60">
      <c r="A2960" s="6" t="s">
        <v>9205</v>
      </c>
      <c r="B2960" s="7" t="s">
        <v>364</v>
      </c>
      <c r="C2960" s="6" t="s">
        <v>9192</v>
      </c>
      <c r="D2960" s="8" t="s">
        <v>9206</v>
      </c>
      <c r="E2960" s="6" t="s">
        <v>9194</v>
      </c>
      <c r="F2960" s="7" t="s">
        <v>367</v>
      </c>
      <c r="G2960" s="7" t="s">
        <v>217</v>
      </c>
      <c r="H2960" s="4"/>
      <c r="I2960" s="9" t="s">
        <v>9207</v>
      </c>
    </row>
    <row r="2961" spans="1:9" ht="60">
      <c r="A2961" s="6" t="s">
        <v>9208</v>
      </c>
      <c r="B2961" s="7" t="s">
        <v>364</v>
      </c>
      <c r="C2961" s="6" t="s">
        <v>9192</v>
      </c>
      <c r="D2961" s="8" t="s">
        <v>9209</v>
      </c>
      <c r="E2961" s="6" t="s">
        <v>4027</v>
      </c>
      <c r="F2961" s="7" t="s">
        <v>367</v>
      </c>
      <c r="G2961" s="7" t="s">
        <v>217</v>
      </c>
      <c r="H2961" s="4"/>
      <c r="I2961" s="9" t="s">
        <v>9210</v>
      </c>
    </row>
    <row r="2962" spans="1:9" ht="75">
      <c r="A2962" s="6" t="s">
        <v>9211</v>
      </c>
      <c r="B2962" s="7" t="s">
        <v>364</v>
      </c>
      <c r="C2962" s="6" t="s">
        <v>9192</v>
      </c>
      <c r="D2962" s="8" t="s">
        <v>9212</v>
      </c>
      <c r="E2962" s="6" t="s">
        <v>2556</v>
      </c>
      <c r="F2962" s="7" t="s">
        <v>216</v>
      </c>
      <c r="G2962" s="7" t="s">
        <v>379</v>
      </c>
      <c r="H2962" s="4"/>
      <c r="I2962" s="9" t="s">
        <v>9213</v>
      </c>
    </row>
    <row r="2963" spans="1:9" ht="60">
      <c r="A2963" s="6" t="s">
        <v>9214</v>
      </c>
      <c r="B2963" s="7" t="s">
        <v>364</v>
      </c>
      <c r="C2963" s="6" t="s">
        <v>9192</v>
      </c>
      <c r="D2963" s="8" t="s">
        <v>9215</v>
      </c>
      <c r="E2963" s="6" t="s">
        <v>9194</v>
      </c>
      <c r="F2963" s="7" t="s">
        <v>216</v>
      </c>
      <c r="G2963" s="7" t="s">
        <v>374</v>
      </c>
      <c r="H2963" s="4"/>
      <c r="I2963" s="9" t="s">
        <v>9216</v>
      </c>
    </row>
    <row r="2964" spans="1:9" ht="75">
      <c r="A2964" s="6" t="s">
        <v>9217</v>
      </c>
      <c r="B2964" s="7" t="s">
        <v>364</v>
      </c>
      <c r="C2964" s="6" t="s">
        <v>9192</v>
      </c>
      <c r="D2964" s="8" t="s">
        <v>9218</v>
      </c>
      <c r="E2964" s="6" t="s">
        <v>2556</v>
      </c>
      <c r="F2964" s="7" t="s">
        <v>216</v>
      </c>
      <c r="G2964" s="7" t="s">
        <v>379</v>
      </c>
      <c r="H2964" s="4"/>
      <c r="I2964" s="9" t="s">
        <v>9219</v>
      </c>
    </row>
    <row r="2965" spans="1:9" ht="75">
      <c r="A2965" s="6" t="s">
        <v>9220</v>
      </c>
      <c r="B2965" s="7" t="s">
        <v>364</v>
      </c>
      <c r="C2965" s="6" t="s">
        <v>9192</v>
      </c>
      <c r="D2965" s="8" t="s">
        <v>9221</v>
      </c>
      <c r="E2965" s="6" t="s">
        <v>4027</v>
      </c>
      <c r="F2965" s="7" t="s">
        <v>216</v>
      </c>
      <c r="G2965" s="7" t="s">
        <v>217</v>
      </c>
      <c r="H2965" s="4"/>
      <c r="I2965" s="9" t="s">
        <v>9222</v>
      </c>
    </row>
    <row r="2966" spans="1:9" ht="60">
      <c r="A2966" s="6" t="s">
        <v>9223</v>
      </c>
      <c r="B2966" s="7" t="s">
        <v>364</v>
      </c>
      <c r="C2966" s="6" t="s">
        <v>9192</v>
      </c>
      <c r="D2966" s="8" t="s">
        <v>9224</v>
      </c>
      <c r="E2966" s="6" t="s">
        <v>215</v>
      </c>
      <c r="F2966" s="7" t="s">
        <v>367</v>
      </c>
      <c r="G2966" s="7" t="s">
        <v>217</v>
      </c>
      <c r="H2966" s="4"/>
      <c r="I2966" s="9" t="s">
        <v>9225</v>
      </c>
    </row>
    <row r="2967" spans="1:9" ht="60">
      <c r="A2967" s="6" t="s">
        <v>9226</v>
      </c>
      <c r="B2967" s="7" t="s">
        <v>364</v>
      </c>
      <c r="C2967" s="6" t="s">
        <v>9192</v>
      </c>
      <c r="D2967" s="8" t="s">
        <v>9227</v>
      </c>
      <c r="E2967" s="6" t="s">
        <v>9194</v>
      </c>
      <c r="F2967" s="7" t="s">
        <v>367</v>
      </c>
      <c r="G2967" s="7" t="s">
        <v>217</v>
      </c>
      <c r="H2967" s="4"/>
      <c r="I2967" s="9" t="s">
        <v>9228</v>
      </c>
    </row>
    <row r="2968" spans="1:9" ht="60">
      <c r="A2968" s="6" t="s">
        <v>9229</v>
      </c>
      <c r="B2968" s="7" t="s">
        <v>364</v>
      </c>
      <c r="C2968" s="6" t="s">
        <v>9192</v>
      </c>
      <c r="D2968" s="8" t="s">
        <v>9230</v>
      </c>
      <c r="E2968" s="6" t="s">
        <v>9194</v>
      </c>
      <c r="F2968" s="7" t="s">
        <v>367</v>
      </c>
      <c r="G2968" s="7" t="s">
        <v>217</v>
      </c>
      <c r="H2968" s="4"/>
      <c r="I2968" s="9" t="s">
        <v>9231</v>
      </c>
    </row>
    <row r="2969" spans="1:9" ht="75">
      <c r="A2969" s="6" t="s">
        <v>9232</v>
      </c>
      <c r="B2969" s="7" t="s">
        <v>364</v>
      </c>
      <c r="C2969" s="6" t="s">
        <v>9192</v>
      </c>
      <c r="D2969" s="8" t="s">
        <v>9233</v>
      </c>
      <c r="E2969" s="6" t="s">
        <v>4027</v>
      </c>
      <c r="F2969" s="7" t="s">
        <v>216</v>
      </c>
      <c r="G2969" s="7" t="s">
        <v>217</v>
      </c>
      <c r="H2969" s="4"/>
      <c r="I2969" s="9" t="s">
        <v>9234</v>
      </c>
    </row>
    <row r="2970" spans="1:9" ht="75">
      <c r="A2970" s="6" t="s">
        <v>9235</v>
      </c>
      <c r="B2970" s="7" t="s">
        <v>364</v>
      </c>
      <c r="C2970" s="6" t="s">
        <v>9192</v>
      </c>
      <c r="D2970" s="8" t="s">
        <v>9236</v>
      </c>
      <c r="E2970" s="6" t="s">
        <v>2556</v>
      </c>
      <c r="F2970" s="7" t="s">
        <v>216</v>
      </c>
      <c r="G2970" s="7" t="s">
        <v>379</v>
      </c>
      <c r="H2970" s="4"/>
      <c r="I2970" s="9" t="s">
        <v>9237</v>
      </c>
    </row>
    <row r="2971" spans="1:9" ht="75">
      <c r="A2971" s="6" t="s">
        <v>9238</v>
      </c>
      <c r="B2971" s="7" t="s">
        <v>364</v>
      </c>
      <c r="C2971" s="6" t="s">
        <v>9192</v>
      </c>
      <c r="D2971" s="8" t="s">
        <v>9239</v>
      </c>
      <c r="E2971" s="6" t="s">
        <v>9194</v>
      </c>
      <c r="F2971" s="7" t="s">
        <v>216</v>
      </c>
      <c r="G2971" s="7" t="s">
        <v>374</v>
      </c>
      <c r="H2971" s="4"/>
      <c r="I2971" s="9" t="s">
        <v>9240</v>
      </c>
    </row>
    <row r="2972" spans="1:9" ht="75">
      <c r="A2972" s="6" t="s">
        <v>9241</v>
      </c>
      <c r="B2972" s="7" t="s">
        <v>364</v>
      </c>
      <c r="C2972" s="6" t="s">
        <v>9192</v>
      </c>
      <c r="D2972" s="8" t="s">
        <v>9242</v>
      </c>
      <c r="E2972" s="6" t="s">
        <v>9194</v>
      </c>
      <c r="F2972" s="7" t="s">
        <v>216</v>
      </c>
      <c r="G2972" s="7" t="s">
        <v>374</v>
      </c>
      <c r="H2972" s="4"/>
      <c r="I2972" s="9" t="s">
        <v>9243</v>
      </c>
    </row>
    <row r="2973" spans="1:9" ht="75">
      <c r="A2973" s="6" t="s">
        <v>9244</v>
      </c>
      <c r="B2973" s="7" t="s">
        <v>364</v>
      </c>
      <c r="C2973" s="6" t="s">
        <v>9192</v>
      </c>
      <c r="D2973" s="8" t="s">
        <v>9245</v>
      </c>
      <c r="E2973" s="6" t="s">
        <v>9194</v>
      </c>
      <c r="F2973" s="7" t="s">
        <v>216</v>
      </c>
      <c r="G2973" s="7" t="s">
        <v>374</v>
      </c>
      <c r="H2973" s="4"/>
      <c r="I2973" s="9" t="s">
        <v>9246</v>
      </c>
    </row>
    <row r="2974" spans="1:9" ht="90">
      <c r="A2974" s="6" t="s">
        <v>9247</v>
      </c>
      <c r="B2974" s="7" t="s">
        <v>364</v>
      </c>
      <c r="C2974" s="6" t="s">
        <v>9192</v>
      </c>
      <c r="D2974" s="8" t="s">
        <v>9248</v>
      </c>
      <c r="E2974" s="6" t="s">
        <v>2556</v>
      </c>
      <c r="F2974" s="7" t="s">
        <v>216</v>
      </c>
      <c r="G2974" s="7" t="s">
        <v>379</v>
      </c>
      <c r="H2974" s="4"/>
      <c r="I2974" s="9" t="s">
        <v>9249</v>
      </c>
    </row>
    <row r="2975" spans="1:9" ht="60">
      <c r="A2975" s="6" t="s">
        <v>9250</v>
      </c>
      <c r="B2975" s="7" t="s">
        <v>364</v>
      </c>
      <c r="C2975" s="6" t="s">
        <v>9192</v>
      </c>
      <c r="D2975" s="8" t="s">
        <v>9251</v>
      </c>
      <c r="E2975" s="6" t="s">
        <v>215</v>
      </c>
      <c r="F2975" s="7" t="s">
        <v>498</v>
      </c>
      <c r="G2975" s="7" t="s">
        <v>217</v>
      </c>
      <c r="H2975" s="4"/>
      <c r="I2975" s="9" t="s">
        <v>9252</v>
      </c>
    </row>
    <row r="2976" spans="1:9" ht="60">
      <c r="A2976" s="6" t="s">
        <v>9253</v>
      </c>
      <c r="B2976" s="7" t="s">
        <v>364</v>
      </c>
      <c r="C2976" s="6" t="s">
        <v>9192</v>
      </c>
      <c r="D2976" s="8" t="s">
        <v>9254</v>
      </c>
      <c r="E2976" s="6" t="s">
        <v>9194</v>
      </c>
      <c r="F2976" s="7" t="s">
        <v>498</v>
      </c>
      <c r="G2976" s="7" t="s">
        <v>217</v>
      </c>
      <c r="H2976" s="4"/>
      <c r="I2976" s="9" t="s">
        <v>9255</v>
      </c>
    </row>
    <row r="2977" spans="1:9" ht="60">
      <c r="A2977" s="6" t="s">
        <v>9256</v>
      </c>
      <c r="B2977" s="7" t="s">
        <v>364</v>
      </c>
      <c r="C2977" s="6" t="s">
        <v>9192</v>
      </c>
      <c r="D2977" s="8" t="s">
        <v>9257</v>
      </c>
      <c r="E2977" s="6" t="s">
        <v>9194</v>
      </c>
      <c r="F2977" s="7" t="s">
        <v>498</v>
      </c>
      <c r="G2977" s="7" t="s">
        <v>217</v>
      </c>
      <c r="H2977" s="4"/>
      <c r="I2977" s="9" t="s">
        <v>9258</v>
      </c>
    </row>
    <row r="2978" spans="1:9" ht="75">
      <c r="A2978" s="6" t="s">
        <v>9259</v>
      </c>
      <c r="B2978" s="7" t="s">
        <v>364</v>
      </c>
      <c r="C2978" s="6" t="s">
        <v>9192</v>
      </c>
      <c r="D2978" s="8" t="s">
        <v>9260</v>
      </c>
      <c r="E2978" s="6" t="s">
        <v>4027</v>
      </c>
      <c r="F2978" s="7" t="s">
        <v>498</v>
      </c>
      <c r="G2978" s="7" t="s">
        <v>217</v>
      </c>
      <c r="H2978" s="4"/>
      <c r="I2978" s="9" t="s">
        <v>9261</v>
      </c>
    </row>
    <row r="2979" spans="1:9" ht="90">
      <c r="A2979" s="6" t="s">
        <v>9262</v>
      </c>
      <c r="B2979" s="7" t="s">
        <v>364</v>
      </c>
      <c r="C2979" s="6" t="s">
        <v>9192</v>
      </c>
      <c r="D2979" s="8" t="s">
        <v>9263</v>
      </c>
      <c r="E2979" s="6" t="s">
        <v>2556</v>
      </c>
      <c r="F2979" s="7" t="s">
        <v>216</v>
      </c>
      <c r="G2979" s="7" t="s">
        <v>379</v>
      </c>
      <c r="H2979" s="4"/>
      <c r="I2979" s="9" t="s">
        <v>9264</v>
      </c>
    </row>
    <row r="2980" spans="1:9" ht="75">
      <c r="A2980" s="6" t="s">
        <v>9265</v>
      </c>
      <c r="B2980" s="7" t="s">
        <v>364</v>
      </c>
      <c r="C2980" s="6" t="s">
        <v>9192</v>
      </c>
      <c r="D2980" s="8" t="s">
        <v>9266</v>
      </c>
      <c r="E2980" s="6" t="s">
        <v>3457</v>
      </c>
      <c r="F2980" s="7" t="s">
        <v>498</v>
      </c>
      <c r="G2980" s="7" t="s">
        <v>217</v>
      </c>
      <c r="H2980" s="4"/>
      <c r="I2980" s="9" t="s">
        <v>9267</v>
      </c>
    </row>
    <row r="2981" spans="1:9" ht="75">
      <c r="A2981" s="6" t="s">
        <v>9268</v>
      </c>
      <c r="B2981" s="7" t="s">
        <v>364</v>
      </c>
      <c r="C2981" s="6" t="s">
        <v>9192</v>
      </c>
      <c r="D2981" s="8" t="s">
        <v>9269</v>
      </c>
      <c r="E2981" s="6" t="s">
        <v>9194</v>
      </c>
      <c r="F2981" s="7" t="s">
        <v>498</v>
      </c>
      <c r="G2981" s="7" t="s">
        <v>217</v>
      </c>
      <c r="H2981" s="4"/>
      <c r="I2981" s="9" t="s">
        <v>9270</v>
      </c>
    </row>
    <row r="2982" spans="1:9" ht="60">
      <c r="A2982" s="6" t="s">
        <v>9271</v>
      </c>
      <c r="B2982" s="7" t="s">
        <v>364</v>
      </c>
      <c r="C2982" s="6" t="s">
        <v>9192</v>
      </c>
      <c r="D2982" s="8" t="s">
        <v>9272</v>
      </c>
      <c r="E2982" s="6" t="s">
        <v>215</v>
      </c>
      <c r="F2982" s="7" t="s">
        <v>216</v>
      </c>
      <c r="G2982" s="7" t="s">
        <v>217</v>
      </c>
      <c r="H2982" s="4"/>
      <c r="I2982" s="9" t="s">
        <v>9273</v>
      </c>
    </row>
    <row r="2983" spans="1:9" ht="60">
      <c r="A2983" s="6" t="s">
        <v>9274</v>
      </c>
      <c r="B2983" s="7" t="s">
        <v>364</v>
      </c>
      <c r="C2983" s="6" t="s">
        <v>9192</v>
      </c>
      <c r="D2983" s="8" t="s">
        <v>9275</v>
      </c>
      <c r="E2983" s="6" t="s">
        <v>3457</v>
      </c>
      <c r="F2983" s="7" t="s">
        <v>216</v>
      </c>
      <c r="G2983" s="7" t="s">
        <v>217</v>
      </c>
      <c r="H2983" s="4"/>
      <c r="I2983" s="9" t="s">
        <v>9276</v>
      </c>
    </row>
    <row r="2984" spans="1:9" ht="60">
      <c r="A2984" s="6" t="s">
        <v>9277</v>
      </c>
      <c r="B2984" s="7" t="s">
        <v>364</v>
      </c>
      <c r="C2984" s="6" t="s">
        <v>9192</v>
      </c>
      <c r="D2984" s="8" t="s">
        <v>9278</v>
      </c>
      <c r="E2984" s="6" t="s">
        <v>9194</v>
      </c>
      <c r="F2984" s="7" t="s">
        <v>216</v>
      </c>
      <c r="G2984" s="7" t="s">
        <v>217</v>
      </c>
      <c r="H2984" s="4"/>
      <c r="I2984" s="9" t="s">
        <v>9279</v>
      </c>
    </row>
    <row r="2985" spans="1:9" ht="60">
      <c r="A2985" s="6" t="s">
        <v>9280</v>
      </c>
      <c r="B2985" s="7" t="s">
        <v>364</v>
      </c>
      <c r="C2985" s="6" t="s">
        <v>9192</v>
      </c>
      <c r="D2985" s="8" t="s">
        <v>9281</v>
      </c>
      <c r="E2985" s="6" t="s">
        <v>9194</v>
      </c>
      <c r="F2985" s="7" t="s">
        <v>216</v>
      </c>
      <c r="G2985" s="7" t="s">
        <v>217</v>
      </c>
      <c r="H2985" s="4"/>
      <c r="I2985" s="9" t="s">
        <v>9282</v>
      </c>
    </row>
    <row r="2986" spans="1:9" ht="75">
      <c r="A2986" s="6" t="s">
        <v>9283</v>
      </c>
      <c r="B2986" s="7" t="s">
        <v>364</v>
      </c>
      <c r="C2986" s="6" t="s">
        <v>9192</v>
      </c>
      <c r="D2986" s="8" t="s">
        <v>9284</v>
      </c>
      <c r="E2986" s="6" t="s">
        <v>4027</v>
      </c>
      <c r="F2986" s="7" t="s">
        <v>216</v>
      </c>
      <c r="G2986" s="7" t="s">
        <v>217</v>
      </c>
      <c r="H2986" s="4"/>
      <c r="I2986" s="9" t="s">
        <v>9285</v>
      </c>
    </row>
    <row r="2987" spans="1:9" ht="75">
      <c r="A2987" s="6" t="s">
        <v>9286</v>
      </c>
      <c r="B2987" s="7" t="s">
        <v>364</v>
      </c>
      <c r="C2987" s="6" t="s">
        <v>9192</v>
      </c>
      <c r="D2987" s="8" t="s">
        <v>9287</v>
      </c>
      <c r="E2987" s="6" t="s">
        <v>3457</v>
      </c>
      <c r="F2987" s="7" t="s">
        <v>498</v>
      </c>
      <c r="G2987" s="7" t="s">
        <v>217</v>
      </c>
      <c r="H2987" s="4"/>
      <c r="I2987" s="9" t="s">
        <v>9288</v>
      </c>
    </row>
    <row r="2988" spans="1:9" ht="75">
      <c r="A2988" s="6" t="s">
        <v>9289</v>
      </c>
      <c r="B2988" s="7" t="s">
        <v>364</v>
      </c>
      <c r="C2988" s="6" t="s">
        <v>9192</v>
      </c>
      <c r="D2988" s="8" t="s">
        <v>9290</v>
      </c>
      <c r="E2988" s="6" t="s">
        <v>9194</v>
      </c>
      <c r="F2988" s="7" t="s">
        <v>498</v>
      </c>
      <c r="G2988" s="7" t="s">
        <v>217</v>
      </c>
      <c r="H2988" s="4"/>
      <c r="I2988" s="9" t="s">
        <v>9291</v>
      </c>
    </row>
    <row r="2989" spans="1:9" ht="90">
      <c r="A2989" s="6" t="s">
        <v>9292</v>
      </c>
      <c r="B2989" s="7" t="s">
        <v>364</v>
      </c>
      <c r="C2989" s="6" t="s">
        <v>9192</v>
      </c>
      <c r="D2989" s="8" t="s">
        <v>9293</v>
      </c>
      <c r="E2989" s="6" t="s">
        <v>9294</v>
      </c>
      <c r="F2989" s="7" t="s">
        <v>216</v>
      </c>
      <c r="G2989" s="7" t="s">
        <v>379</v>
      </c>
      <c r="H2989" s="4"/>
      <c r="I2989" s="9" t="s">
        <v>9295</v>
      </c>
    </row>
    <row r="2990" spans="1:9" ht="60">
      <c r="A2990" s="6" t="s">
        <v>9296</v>
      </c>
      <c r="B2990" s="7" t="s">
        <v>364</v>
      </c>
      <c r="C2990" s="6" t="s">
        <v>9192</v>
      </c>
      <c r="D2990" s="8" t="s">
        <v>9297</v>
      </c>
      <c r="E2990" s="6" t="s">
        <v>215</v>
      </c>
      <c r="F2990" s="7" t="s">
        <v>216</v>
      </c>
      <c r="G2990" s="7" t="s">
        <v>217</v>
      </c>
      <c r="H2990" s="4"/>
      <c r="I2990" s="9" t="s">
        <v>9298</v>
      </c>
    </row>
    <row r="2991" spans="1:9" ht="60">
      <c r="A2991" s="6" t="s">
        <v>9299</v>
      </c>
      <c r="B2991" s="7" t="s">
        <v>364</v>
      </c>
      <c r="C2991" s="6" t="s">
        <v>9192</v>
      </c>
      <c r="D2991" s="8" t="s">
        <v>9300</v>
      </c>
      <c r="E2991" s="6" t="s">
        <v>3457</v>
      </c>
      <c r="F2991" s="7" t="s">
        <v>216</v>
      </c>
      <c r="G2991" s="7" t="s">
        <v>217</v>
      </c>
      <c r="H2991" s="4"/>
      <c r="I2991" s="9" t="s">
        <v>9301</v>
      </c>
    </row>
    <row r="2992" spans="1:9" ht="60">
      <c r="A2992" s="6" t="s">
        <v>9302</v>
      </c>
      <c r="B2992" s="7" t="s">
        <v>364</v>
      </c>
      <c r="C2992" s="6" t="s">
        <v>9192</v>
      </c>
      <c r="D2992" s="8" t="s">
        <v>9303</v>
      </c>
      <c r="E2992" s="6" t="s">
        <v>9194</v>
      </c>
      <c r="F2992" s="7" t="s">
        <v>216</v>
      </c>
      <c r="G2992" s="7" t="s">
        <v>217</v>
      </c>
      <c r="H2992" s="4"/>
      <c r="I2992" s="9" t="s">
        <v>9304</v>
      </c>
    </row>
    <row r="2993" spans="1:9" ht="60">
      <c r="A2993" s="6" t="s">
        <v>9305</v>
      </c>
      <c r="B2993" s="7" t="s">
        <v>364</v>
      </c>
      <c r="C2993" s="6" t="s">
        <v>9192</v>
      </c>
      <c r="D2993" s="8" t="s">
        <v>9306</v>
      </c>
      <c r="E2993" s="6" t="s">
        <v>9194</v>
      </c>
      <c r="F2993" s="7" t="s">
        <v>216</v>
      </c>
      <c r="G2993" s="7" t="s">
        <v>217</v>
      </c>
      <c r="H2993" s="4"/>
      <c r="I2993" s="9" t="s">
        <v>9307</v>
      </c>
    </row>
    <row r="2994" spans="1:9" ht="75">
      <c r="A2994" s="6" t="s">
        <v>9308</v>
      </c>
      <c r="B2994" s="7" t="s">
        <v>364</v>
      </c>
      <c r="C2994" s="6" t="s">
        <v>9192</v>
      </c>
      <c r="D2994" s="8" t="s">
        <v>9309</v>
      </c>
      <c r="E2994" s="6" t="s">
        <v>4027</v>
      </c>
      <c r="F2994" s="7" t="s">
        <v>216</v>
      </c>
      <c r="G2994" s="7" t="s">
        <v>217</v>
      </c>
      <c r="H2994" s="4"/>
      <c r="I2994" s="9" t="s">
        <v>9310</v>
      </c>
    </row>
    <row r="2995" spans="1:9" ht="75">
      <c r="A2995" s="6" t="s">
        <v>9311</v>
      </c>
      <c r="B2995" s="7" t="s">
        <v>364</v>
      </c>
      <c r="C2995" s="6" t="s">
        <v>9192</v>
      </c>
      <c r="D2995" s="8" t="s">
        <v>9312</v>
      </c>
      <c r="E2995" s="6" t="s">
        <v>4027</v>
      </c>
      <c r="F2995" s="7" t="s">
        <v>216</v>
      </c>
      <c r="G2995" s="7" t="s">
        <v>217</v>
      </c>
      <c r="H2995" s="4"/>
      <c r="I2995" s="9" t="s">
        <v>9313</v>
      </c>
    </row>
    <row r="2996" spans="1:9" ht="90">
      <c r="A2996" s="6" t="s">
        <v>9314</v>
      </c>
      <c r="B2996" s="7" t="s">
        <v>364</v>
      </c>
      <c r="C2996" s="6" t="s">
        <v>9192</v>
      </c>
      <c r="D2996" s="8" t="s">
        <v>9315</v>
      </c>
      <c r="E2996" s="6" t="s">
        <v>2556</v>
      </c>
      <c r="F2996" s="7" t="s">
        <v>216</v>
      </c>
      <c r="G2996" s="7" t="s">
        <v>379</v>
      </c>
      <c r="H2996" s="4"/>
      <c r="I2996" s="9" t="s">
        <v>9316</v>
      </c>
    </row>
    <row r="2997" spans="1:9" ht="75">
      <c r="A2997" s="6" t="s">
        <v>9317</v>
      </c>
      <c r="B2997" s="7" t="s">
        <v>364</v>
      </c>
      <c r="C2997" s="6" t="s">
        <v>9192</v>
      </c>
      <c r="D2997" s="8" t="s">
        <v>9318</v>
      </c>
      <c r="E2997" s="6" t="s">
        <v>9194</v>
      </c>
      <c r="F2997" s="7" t="s">
        <v>216</v>
      </c>
      <c r="G2997" s="7" t="s">
        <v>374</v>
      </c>
      <c r="H2997" s="4"/>
      <c r="I2997" s="9" t="s">
        <v>9319</v>
      </c>
    </row>
    <row r="2998" spans="1:9" ht="75">
      <c r="A2998" s="6" t="s">
        <v>9320</v>
      </c>
      <c r="B2998" s="7" t="s">
        <v>364</v>
      </c>
      <c r="C2998" s="6" t="s">
        <v>9192</v>
      </c>
      <c r="D2998" s="8" t="s">
        <v>9321</v>
      </c>
      <c r="E2998" s="6" t="s">
        <v>9194</v>
      </c>
      <c r="F2998" s="7" t="s">
        <v>216</v>
      </c>
      <c r="G2998" s="7" t="s">
        <v>374</v>
      </c>
      <c r="H2998" s="4"/>
      <c r="I2998" s="9" t="s">
        <v>9322</v>
      </c>
    </row>
    <row r="2999" spans="1:9" ht="75">
      <c r="A2999" s="6" t="s">
        <v>9323</v>
      </c>
      <c r="B2999" s="7" t="s">
        <v>364</v>
      </c>
      <c r="C2999" s="6" t="s">
        <v>9192</v>
      </c>
      <c r="D2999" s="8" t="s">
        <v>9324</v>
      </c>
      <c r="E2999" s="6" t="s">
        <v>9194</v>
      </c>
      <c r="F2999" s="7" t="s">
        <v>216</v>
      </c>
      <c r="G2999" s="7" t="s">
        <v>374</v>
      </c>
      <c r="H2999" s="4"/>
      <c r="I2999" s="9" t="s">
        <v>9325</v>
      </c>
    </row>
    <row r="3000" spans="1:9" ht="90">
      <c r="A3000" s="6" t="s">
        <v>9326</v>
      </c>
      <c r="B3000" s="7" t="s">
        <v>364</v>
      </c>
      <c r="C3000" s="6" t="s">
        <v>9192</v>
      </c>
      <c r="D3000" s="8" t="s">
        <v>9327</v>
      </c>
      <c r="E3000" s="6" t="s">
        <v>2556</v>
      </c>
      <c r="F3000" s="7" t="s">
        <v>216</v>
      </c>
      <c r="G3000" s="7" t="s">
        <v>379</v>
      </c>
      <c r="H3000" s="4"/>
      <c r="I3000" s="9" t="s">
        <v>9328</v>
      </c>
    </row>
    <row r="3001" spans="1:9" ht="90">
      <c r="A3001" s="6" t="s">
        <v>9329</v>
      </c>
      <c r="B3001" s="7" t="s">
        <v>364</v>
      </c>
      <c r="C3001" s="6" t="s">
        <v>9192</v>
      </c>
      <c r="D3001" s="8" t="s">
        <v>9330</v>
      </c>
      <c r="E3001" s="6" t="s">
        <v>9294</v>
      </c>
      <c r="F3001" s="7" t="s">
        <v>216</v>
      </c>
      <c r="G3001" s="7" t="s">
        <v>379</v>
      </c>
      <c r="H3001" s="4"/>
      <c r="I3001" s="9" t="s">
        <v>9331</v>
      </c>
    </row>
    <row r="3002" spans="1:9" ht="90">
      <c r="A3002" s="6" t="s">
        <v>9332</v>
      </c>
      <c r="B3002" s="7" t="s">
        <v>364</v>
      </c>
      <c r="C3002" s="6" t="s">
        <v>9192</v>
      </c>
      <c r="D3002" s="8" t="s">
        <v>9333</v>
      </c>
      <c r="E3002" s="6" t="s">
        <v>9294</v>
      </c>
      <c r="F3002" s="7" t="s">
        <v>216</v>
      </c>
      <c r="G3002" s="7" t="s">
        <v>379</v>
      </c>
      <c r="H3002" s="4"/>
      <c r="I3002" s="9" t="s">
        <v>9334</v>
      </c>
    </row>
    <row r="3003" spans="1:9" ht="60">
      <c r="A3003" s="6" t="s">
        <v>9335</v>
      </c>
      <c r="B3003" s="7" t="s">
        <v>364</v>
      </c>
      <c r="C3003" s="6" t="s">
        <v>9192</v>
      </c>
      <c r="D3003" s="8" t="s">
        <v>9336</v>
      </c>
      <c r="E3003" s="6" t="s">
        <v>3457</v>
      </c>
      <c r="F3003" s="7" t="s">
        <v>216</v>
      </c>
      <c r="G3003" s="7" t="s">
        <v>217</v>
      </c>
      <c r="H3003" s="4"/>
      <c r="I3003" s="9" t="s">
        <v>9337</v>
      </c>
    </row>
    <row r="3004" spans="1:9" ht="60">
      <c r="A3004" s="6" t="s">
        <v>9338</v>
      </c>
      <c r="B3004" s="7" t="s">
        <v>364</v>
      </c>
      <c r="C3004" s="6" t="s">
        <v>9192</v>
      </c>
      <c r="D3004" s="8" t="s">
        <v>9339</v>
      </c>
      <c r="E3004" s="6" t="s">
        <v>9194</v>
      </c>
      <c r="F3004" s="7" t="s">
        <v>216</v>
      </c>
      <c r="G3004" s="7" t="s">
        <v>217</v>
      </c>
      <c r="H3004" s="4"/>
      <c r="I3004" s="9" t="s">
        <v>9340</v>
      </c>
    </row>
    <row r="3005" spans="1:9" ht="60">
      <c r="A3005" s="6" t="s">
        <v>9341</v>
      </c>
      <c r="B3005" s="7" t="s">
        <v>364</v>
      </c>
      <c r="C3005" s="6" t="s">
        <v>9192</v>
      </c>
      <c r="D3005" s="8" t="s">
        <v>9342</v>
      </c>
      <c r="E3005" s="6" t="s">
        <v>215</v>
      </c>
      <c r="F3005" s="7" t="s">
        <v>216</v>
      </c>
      <c r="G3005" s="7" t="s">
        <v>217</v>
      </c>
      <c r="H3005" s="4"/>
      <c r="I3005" s="9" t="s">
        <v>9343</v>
      </c>
    </row>
    <row r="3006" spans="1:9" ht="60">
      <c r="A3006" s="6" t="s">
        <v>9344</v>
      </c>
      <c r="B3006" s="7" t="s">
        <v>364</v>
      </c>
      <c r="C3006" s="6" t="s">
        <v>9192</v>
      </c>
      <c r="D3006" s="8" t="s">
        <v>9345</v>
      </c>
      <c r="E3006" s="6" t="s">
        <v>9194</v>
      </c>
      <c r="F3006" s="7" t="s">
        <v>216</v>
      </c>
      <c r="G3006" s="7" t="s">
        <v>217</v>
      </c>
      <c r="H3006" s="4"/>
      <c r="I3006" s="9" t="s">
        <v>9346</v>
      </c>
    </row>
    <row r="3007" spans="1:9" ht="60">
      <c r="A3007" s="6" t="s">
        <v>9347</v>
      </c>
      <c r="B3007" s="7" t="s">
        <v>364</v>
      </c>
      <c r="C3007" s="6" t="s">
        <v>9192</v>
      </c>
      <c r="D3007" s="8" t="s">
        <v>9348</v>
      </c>
      <c r="E3007" s="6" t="s">
        <v>9194</v>
      </c>
      <c r="F3007" s="7" t="s">
        <v>216</v>
      </c>
      <c r="G3007" s="7" t="s">
        <v>217</v>
      </c>
      <c r="H3007" s="4"/>
      <c r="I3007" s="9" t="s">
        <v>9349</v>
      </c>
    </row>
    <row r="3008" spans="1:9" ht="75">
      <c r="A3008" s="6" t="s">
        <v>9350</v>
      </c>
      <c r="B3008" s="7" t="s">
        <v>364</v>
      </c>
      <c r="C3008" s="6" t="s">
        <v>9192</v>
      </c>
      <c r="D3008" s="8" t="s">
        <v>9351</v>
      </c>
      <c r="E3008" s="6" t="s">
        <v>4027</v>
      </c>
      <c r="F3008" s="7" t="s">
        <v>367</v>
      </c>
      <c r="G3008" s="7" t="s">
        <v>217</v>
      </c>
      <c r="H3008" s="4"/>
      <c r="I3008" s="9" t="s">
        <v>9352</v>
      </c>
    </row>
    <row r="3009" spans="1:9" ht="60">
      <c r="A3009" s="6" t="s">
        <v>9353</v>
      </c>
      <c r="B3009" s="7" t="s">
        <v>364</v>
      </c>
      <c r="C3009" s="6" t="s">
        <v>9192</v>
      </c>
      <c r="D3009" s="8" t="s">
        <v>9354</v>
      </c>
      <c r="E3009" s="6" t="s">
        <v>4027</v>
      </c>
      <c r="F3009" s="7" t="s">
        <v>367</v>
      </c>
      <c r="G3009" s="7" t="s">
        <v>217</v>
      </c>
      <c r="H3009" s="4"/>
      <c r="I3009" s="9" t="s">
        <v>9355</v>
      </c>
    </row>
    <row r="3010" spans="1:9" ht="60">
      <c r="A3010" s="6" t="s">
        <v>9356</v>
      </c>
      <c r="B3010" s="7" t="s">
        <v>364</v>
      </c>
      <c r="C3010" s="6" t="s">
        <v>9192</v>
      </c>
      <c r="D3010" s="8" t="s">
        <v>9357</v>
      </c>
      <c r="E3010" s="6" t="s">
        <v>215</v>
      </c>
      <c r="F3010" s="7" t="s">
        <v>216</v>
      </c>
      <c r="G3010" s="7" t="s">
        <v>217</v>
      </c>
      <c r="H3010" s="4"/>
      <c r="I3010" s="9" t="s">
        <v>9358</v>
      </c>
    </row>
    <row r="3011" spans="1:9" ht="60">
      <c r="A3011" s="6" t="s">
        <v>9359</v>
      </c>
      <c r="B3011" s="7" t="s">
        <v>364</v>
      </c>
      <c r="C3011" s="6" t="s">
        <v>9192</v>
      </c>
      <c r="D3011" s="8" t="s">
        <v>9360</v>
      </c>
      <c r="E3011" s="6" t="s">
        <v>3457</v>
      </c>
      <c r="F3011" s="7" t="s">
        <v>216</v>
      </c>
      <c r="G3011" s="7" t="s">
        <v>217</v>
      </c>
      <c r="H3011" s="4"/>
      <c r="I3011" s="9" t="s">
        <v>9361</v>
      </c>
    </row>
    <row r="3012" spans="1:9" ht="60">
      <c r="A3012" s="6" t="s">
        <v>9362</v>
      </c>
      <c r="B3012" s="7" t="s">
        <v>364</v>
      </c>
      <c r="C3012" s="6" t="s">
        <v>9192</v>
      </c>
      <c r="D3012" s="8" t="s">
        <v>9363</v>
      </c>
      <c r="E3012" s="6" t="s">
        <v>9194</v>
      </c>
      <c r="F3012" s="7" t="s">
        <v>216</v>
      </c>
      <c r="G3012" s="7" t="s">
        <v>217</v>
      </c>
      <c r="H3012" s="4"/>
      <c r="I3012" s="9" t="s">
        <v>9364</v>
      </c>
    </row>
    <row r="3013" spans="1:9" ht="75">
      <c r="A3013" s="6" t="s">
        <v>9365</v>
      </c>
      <c r="B3013" s="7" t="s">
        <v>364</v>
      </c>
      <c r="C3013" s="6" t="s">
        <v>9192</v>
      </c>
      <c r="D3013" s="8" t="s">
        <v>9366</v>
      </c>
      <c r="E3013" s="6" t="s">
        <v>4027</v>
      </c>
      <c r="F3013" s="7" t="s">
        <v>216</v>
      </c>
      <c r="G3013" s="7" t="s">
        <v>217</v>
      </c>
      <c r="H3013" s="4"/>
      <c r="I3013" s="9" t="s">
        <v>9367</v>
      </c>
    </row>
    <row r="3014" spans="1:9" ht="90">
      <c r="A3014" s="6" t="s">
        <v>9368</v>
      </c>
      <c r="B3014" s="7" t="s">
        <v>364</v>
      </c>
      <c r="C3014" s="6" t="s">
        <v>9192</v>
      </c>
      <c r="D3014" s="8" t="s">
        <v>9369</v>
      </c>
      <c r="E3014" s="6" t="s">
        <v>4027</v>
      </c>
      <c r="F3014" s="7" t="s">
        <v>367</v>
      </c>
      <c r="G3014" s="7" t="s">
        <v>217</v>
      </c>
      <c r="H3014" s="4"/>
      <c r="I3014" s="9" t="s">
        <v>9370</v>
      </c>
    </row>
    <row r="3015" spans="1:9" ht="75">
      <c r="A3015" s="6" t="s">
        <v>9371</v>
      </c>
      <c r="B3015" s="7" t="s">
        <v>364</v>
      </c>
      <c r="C3015" s="6" t="s">
        <v>9192</v>
      </c>
      <c r="D3015" s="8" t="s">
        <v>9372</v>
      </c>
      <c r="E3015" s="6" t="s">
        <v>215</v>
      </c>
      <c r="F3015" s="7" t="s">
        <v>216</v>
      </c>
      <c r="G3015" s="7" t="s">
        <v>217</v>
      </c>
      <c r="H3015" s="4"/>
      <c r="I3015" s="9" t="s">
        <v>9373</v>
      </c>
    </row>
    <row r="3016" spans="1:9" ht="75">
      <c r="A3016" s="6" t="s">
        <v>9374</v>
      </c>
      <c r="B3016" s="7" t="s">
        <v>364</v>
      </c>
      <c r="C3016" s="6" t="s">
        <v>9192</v>
      </c>
      <c r="D3016" s="8" t="s">
        <v>9375</v>
      </c>
      <c r="E3016" s="6" t="s">
        <v>3457</v>
      </c>
      <c r="F3016" s="7" t="s">
        <v>216</v>
      </c>
      <c r="G3016" s="7" t="s">
        <v>217</v>
      </c>
      <c r="H3016" s="4"/>
      <c r="I3016" s="9" t="s">
        <v>9376</v>
      </c>
    </row>
    <row r="3017" spans="1:9" ht="75">
      <c r="A3017" s="6" t="s">
        <v>9377</v>
      </c>
      <c r="B3017" s="7" t="s">
        <v>364</v>
      </c>
      <c r="C3017" s="6" t="s">
        <v>9192</v>
      </c>
      <c r="D3017" s="8" t="s">
        <v>9378</v>
      </c>
      <c r="E3017" s="6" t="s">
        <v>9194</v>
      </c>
      <c r="F3017" s="7" t="s">
        <v>216</v>
      </c>
      <c r="G3017" s="7" t="s">
        <v>217</v>
      </c>
      <c r="H3017" s="4"/>
      <c r="I3017" s="9" t="s">
        <v>9379</v>
      </c>
    </row>
    <row r="3018" spans="1:9" ht="90">
      <c r="A3018" s="6" t="s">
        <v>9380</v>
      </c>
      <c r="B3018" s="7" t="s">
        <v>364</v>
      </c>
      <c r="C3018" s="6" t="s">
        <v>9192</v>
      </c>
      <c r="D3018" s="8" t="s">
        <v>9381</v>
      </c>
      <c r="E3018" s="6" t="s">
        <v>4027</v>
      </c>
      <c r="F3018" s="7" t="s">
        <v>216</v>
      </c>
      <c r="G3018" s="7" t="s">
        <v>217</v>
      </c>
      <c r="H3018" s="4"/>
      <c r="I3018" s="9" t="s">
        <v>9382</v>
      </c>
    </row>
    <row r="3019" spans="1:9" ht="90">
      <c r="A3019" s="6" t="s">
        <v>9383</v>
      </c>
      <c r="B3019" s="7" t="s">
        <v>364</v>
      </c>
      <c r="C3019" s="6" t="s">
        <v>9192</v>
      </c>
      <c r="D3019" s="8" t="s">
        <v>9384</v>
      </c>
      <c r="E3019" s="6" t="s">
        <v>4027</v>
      </c>
      <c r="F3019" s="7" t="s">
        <v>216</v>
      </c>
      <c r="G3019" s="7" t="s">
        <v>217</v>
      </c>
      <c r="H3019" s="4"/>
      <c r="I3019" s="9" t="s">
        <v>9385</v>
      </c>
    </row>
    <row r="3020" spans="1:9" ht="90">
      <c r="A3020" s="6" t="s">
        <v>9386</v>
      </c>
      <c r="B3020" s="7" t="s">
        <v>364</v>
      </c>
      <c r="C3020" s="6" t="s">
        <v>9192</v>
      </c>
      <c r="D3020" s="8" t="s">
        <v>9387</v>
      </c>
      <c r="E3020" s="6" t="s">
        <v>2556</v>
      </c>
      <c r="F3020" s="7" t="s">
        <v>216</v>
      </c>
      <c r="G3020" s="7" t="s">
        <v>379</v>
      </c>
      <c r="H3020" s="4"/>
      <c r="I3020" s="9" t="s">
        <v>9388</v>
      </c>
    </row>
    <row r="3021" spans="1:9" ht="75">
      <c r="A3021" s="6" t="s">
        <v>9389</v>
      </c>
      <c r="B3021" s="7" t="s">
        <v>364</v>
      </c>
      <c r="C3021" s="6" t="s">
        <v>9192</v>
      </c>
      <c r="D3021" s="8" t="s">
        <v>9390</v>
      </c>
      <c r="E3021" s="6" t="s">
        <v>9194</v>
      </c>
      <c r="F3021" s="7" t="s">
        <v>216</v>
      </c>
      <c r="G3021" s="7" t="s">
        <v>374</v>
      </c>
      <c r="H3021" s="4"/>
      <c r="I3021" s="9" t="s">
        <v>9391</v>
      </c>
    </row>
    <row r="3022" spans="1:9" ht="75">
      <c r="A3022" s="6" t="s">
        <v>9392</v>
      </c>
      <c r="B3022" s="7" t="s">
        <v>364</v>
      </c>
      <c r="C3022" s="6" t="s">
        <v>9192</v>
      </c>
      <c r="D3022" s="8" t="s">
        <v>9393</v>
      </c>
      <c r="E3022" s="6" t="s">
        <v>9194</v>
      </c>
      <c r="F3022" s="7" t="s">
        <v>216</v>
      </c>
      <c r="G3022" s="7" t="s">
        <v>374</v>
      </c>
      <c r="H3022" s="4"/>
      <c r="I3022" s="9" t="s">
        <v>9394</v>
      </c>
    </row>
    <row r="3023" spans="1:9" ht="60">
      <c r="A3023" s="6" t="s">
        <v>9395</v>
      </c>
      <c r="B3023" s="7" t="s">
        <v>364</v>
      </c>
      <c r="C3023" s="6" t="s">
        <v>9192</v>
      </c>
      <c r="D3023" s="8" t="s">
        <v>9396</v>
      </c>
      <c r="E3023" s="6" t="s">
        <v>4037</v>
      </c>
      <c r="F3023" s="7" t="s">
        <v>216</v>
      </c>
      <c r="G3023" s="7" t="s">
        <v>379</v>
      </c>
      <c r="H3023" s="4"/>
      <c r="I3023" s="9" t="s">
        <v>9397</v>
      </c>
    </row>
    <row r="3024" spans="1:9" ht="60">
      <c r="A3024" s="6" t="s">
        <v>9398</v>
      </c>
      <c r="B3024" s="7" t="s">
        <v>364</v>
      </c>
      <c r="C3024" s="6" t="s">
        <v>9192</v>
      </c>
      <c r="D3024" s="8" t="s">
        <v>9399</v>
      </c>
      <c r="E3024" s="6" t="s">
        <v>4037</v>
      </c>
      <c r="F3024" s="7" t="s">
        <v>216</v>
      </c>
      <c r="G3024" s="7" t="s">
        <v>379</v>
      </c>
      <c r="H3024" s="4"/>
      <c r="I3024" s="9" t="s">
        <v>9400</v>
      </c>
    </row>
    <row r="3025" spans="1:9" ht="75">
      <c r="A3025" s="6" t="s">
        <v>9401</v>
      </c>
      <c r="B3025" s="7" t="s">
        <v>364</v>
      </c>
      <c r="C3025" s="6" t="s">
        <v>9192</v>
      </c>
      <c r="D3025" s="8" t="s">
        <v>9402</v>
      </c>
      <c r="E3025" s="6" t="s">
        <v>4027</v>
      </c>
      <c r="F3025" s="7" t="s">
        <v>367</v>
      </c>
      <c r="G3025" s="7" t="s">
        <v>217</v>
      </c>
      <c r="H3025" s="4"/>
      <c r="I3025" s="9" t="s">
        <v>9403</v>
      </c>
    </row>
    <row r="3026" spans="1:9" ht="60">
      <c r="A3026" s="6" t="s">
        <v>9404</v>
      </c>
      <c r="B3026" s="7" t="s">
        <v>364</v>
      </c>
      <c r="C3026" s="6" t="s">
        <v>9192</v>
      </c>
      <c r="D3026" s="8" t="s">
        <v>9405</v>
      </c>
      <c r="E3026" s="6" t="s">
        <v>215</v>
      </c>
      <c r="F3026" s="7" t="s">
        <v>367</v>
      </c>
      <c r="G3026" s="7" t="s">
        <v>217</v>
      </c>
      <c r="H3026" s="4"/>
      <c r="I3026" s="9" t="s">
        <v>9406</v>
      </c>
    </row>
    <row r="3027" spans="1:9" ht="60">
      <c r="A3027" s="6" t="s">
        <v>9407</v>
      </c>
      <c r="B3027" s="7" t="s">
        <v>364</v>
      </c>
      <c r="C3027" s="6" t="s">
        <v>9192</v>
      </c>
      <c r="D3027" s="8" t="s">
        <v>9408</v>
      </c>
      <c r="E3027" s="6" t="s">
        <v>9194</v>
      </c>
      <c r="F3027" s="7" t="s">
        <v>367</v>
      </c>
      <c r="G3027" s="7" t="s">
        <v>217</v>
      </c>
      <c r="H3027" s="4"/>
      <c r="I3027" s="9" t="s">
        <v>9409</v>
      </c>
    </row>
    <row r="3028" spans="1:9" ht="60">
      <c r="A3028" s="6" t="s">
        <v>9410</v>
      </c>
      <c r="B3028" s="7" t="s">
        <v>364</v>
      </c>
      <c r="C3028" s="6" t="s">
        <v>9192</v>
      </c>
      <c r="D3028" s="8" t="s">
        <v>9411</v>
      </c>
      <c r="E3028" s="6" t="s">
        <v>215</v>
      </c>
      <c r="F3028" s="7" t="s">
        <v>216</v>
      </c>
      <c r="G3028" s="7" t="s">
        <v>217</v>
      </c>
      <c r="H3028" s="4"/>
      <c r="I3028" s="9" t="s">
        <v>9412</v>
      </c>
    </row>
    <row r="3029" spans="1:9" ht="60">
      <c r="A3029" s="6" t="s">
        <v>9413</v>
      </c>
      <c r="B3029" s="7" t="s">
        <v>364</v>
      </c>
      <c r="C3029" s="6" t="s">
        <v>9192</v>
      </c>
      <c r="D3029" s="8" t="s">
        <v>9414</v>
      </c>
      <c r="E3029" s="6" t="s">
        <v>3457</v>
      </c>
      <c r="F3029" s="7" t="s">
        <v>216</v>
      </c>
      <c r="G3029" s="7" t="s">
        <v>217</v>
      </c>
      <c r="H3029" s="4"/>
      <c r="I3029" s="9" t="s">
        <v>9415</v>
      </c>
    </row>
    <row r="3030" spans="1:9" ht="60">
      <c r="A3030" s="6" t="s">
        <v>9416</v>
      </c>
      <c r="B3030" s="7" t="s">
        <v>364</v>
      </c>
      <c r="C3030" s="6" t="s">
        <v>9192</v>
      </c>
      <c r="D3030" s="8" t="s">
        <v>9417</v>
      </c>
      <c r="E3030" s="6" t="s">
        <v>9194</v>
      </c>
      <c r="F3030" s="7" t="s">
        <v>216</v>
      </c>
      <c r="G3030" s="7" t="s">
        <v>217</v>
      </c>
      <c r="H3030" s="4"/>
      <c r="I3030" s="9" t="s">
        <v>9418</v>
      </c>
    </row>
    <row r="3031" spans="1:9" ht="60">
      <c r="A3031" s="6" t="s">
        <v>9419</v>
      </c>
      <c r="B3031" s="7" t="s">
        <v>364</v>
      </c>
      <c r="C3031" s="6" t="s">
        <v>9192</v>
      </c>
      <c r="D3031" s="8" t="s">
        <v>9420</v>
      </c>
      <c r="E3031" s="6" t="s">
        <v>215</v>
      </c>
      <c r="F3031" s="7" t="s">
        <v>367</v>
      </c>
      <c r="G3031" s="7" t="s">
        <v>217</v>
      </c>
      <c r="H3031" s="4"/>
      <c r="I3031" s="9" t="s">
        <v>9421</v>
      </c>
    </row>
    <row r="3032" spans="1:9" ht="60">
      <c r="A3032" s="6" t="s">
        <v>9422</v>
      </c>
      <c r="B3032" s="7" t="s">
        <v>364</v>
      </c>
      <c r="C3032" s="6" t="s">
        <v>9192</v>
      </c>
      <c r="D3032" s="8" t="s">
        <v>9423</v>
      </c>
      <c r="E3032" s="6" t="s">
        <v>3457</v>
      </c>
      <c r="F3032" s="7" t="s">
        <v>367</v>
      </c>
      <c r="G3032" s="7" t="s">
        <v>217</v>
      </c>
      <c r="H3032" s="4"/>
      <c r="I3032" s="9" t="s">
        <v>9424</v>
      </c>
    </row>
    <row r="3033" spans="1:9" ht="60">
      <c r="A3033" s="6" t="s">
        <v>9425</v>
      </c>
      <c r="B3033" s="7" t="s">
        <v>364</v>
      </c>
      <c r="C3033" s="6" t="s">
        <v>9192</v>
      </c>
      <c r="D3033" s="8" t="s">
        <v>9426</v>
      </c>
      <c r="E3033" s="6" t="s">
        <v>9194</v>
      </c>
      <c r="F3033" s="7" t="s">
        <v>367</v>
      </c>
      <c r="G3033" s="7" t="s">
        <v>217</v>
      </c>
      <c r="H3033" s="4"/>
      <c r="I3033" s="9" t="s">
        <v>9427</v>
      </c>
    </row>
    <row r="3034" spans="1:9" ht="75">
      <c r="A3034" s="6" t="s">
        <v>9428</v>
      </c>
      <c r="B3034" s="7" t="s">
        <v>364</v>
      </c>
      <c r="C3034" s="6" t="s">
        <v>9192</v>
      </c>
      <c r="D3034" s="8" t="s">
        <v>9429</v>
      </c>
      <c r="E3034" s="6" t="s">
        <v>9430</v>
      </c>
      <c r="F3034" s="7" t="s">
        <v>216</v>
      </c>
      <c r="G3034" s="7" t="s">
        <v>217</v>
      </c>
      <c r="H3034" s="4"/>
      <c r="I3034" s="9" t="s">
        <v>9431</v>
      </c>
    </row>
    <row r="3035" spans="1:9" ht="75">
      <c r="A3035" s="6" t="s">
        <v>9432</v>
      </c>
      <c r="B3035" s="7" t="s">
        <v>364</v>
      </c>
      <c r="C3035" s="6" t="s">
        <v>9192</v>
      </c>
      <c r="D3035" s="8" t="s">
        <v>9433</v>
      </c>
      <c r="E3035" s="6" t="s">
        <v>9430</v>
      </c>
      <c r="F3035" s="7" t="s">
        <v>216</v>
      </c>
      <c r="G3035" s="7" t="s">
        <v>217</v>
      </c>
      <c r="H3035" s="4"/>
      <c r="I3035" s="9" t="s">
        <v>9434</v>
      </c>
    </row>
    <row r="3036" spans="1:9" ht="60">
      <c r="A3036" s="6" t="s">
        <v>9435</v>
      </c>
      <c r="B3036" s="7" t="s">
        <v>364</v>
      </c>
      <c r="C3036" s="6" t="s">
        <v>9192</v>
      </c>
      <c r="D3036" s="8" t="s">
        <v>9436</v>
      </c>
      <c r="E3036" s="6" t="s">
        <v>215</v>
      </c>
      <c r="F3036" s="7" t="s">
        <v>216</v>
      </c>
      <c r="G3036" s="7" t="s">
        <v>217</v>
      </c>
      <c r="H3036" s="4"/>
      <c r="I3036" s="9" t="s">
        <v>9437</v>
      </c>
    </row>
    <row r="3037" spans="1:9" ht="60">
      <c r="A3037" s="6" t="s">
        <v>9438</v>
      </c>
      <c r="B3037" s="7" t="s">
        <v>364</v>
      </c>
      <c r="C3037" s="6" t="s">
        <v>9192</v>
      </c>
      <c r="D3037" s="8" t="s">
        <v>9439</v>
      </c>
      <c r="E3037" s="6" t="s">
        <v>9194</v>
      </c>
      <c r="F3037" s="7" t="s">
        <v>216</v>
      </c>
      <c r="G3037" s="7" t="s">
        <v>217</v>
      </c>
      <c r="H3037" s="4"/>
      <c r="I3037" s="9" t="s">
        <v>9440</v>
      </c>
    </row>
    <row r="3038" spans="1:9" ht="60">
      <c r="A3038" s="6" t="s">
        <v>9441</v>
      </c>
      <c r="B3038" s="7" t="s">
        <v>364</v>
      </c>
      <c r="C3038" s="6" t="s">
        <v>9192</v>
      </c>
      <c r="D3038" s="8" t="s">
        <v>9442</v>
      </c>
      <c r="E3038" s="6" t="s">
        <v>4027</v>
      </c>
      <c r="F3038" s="7" t="s">
        <v>216</v>
      </c>
      <c r="G3038" s="7" t="s">
        <v>217</v>
      </c>
      <c r="H3038" s="4"/>
      <c r="I3038" s="9" t="s">
        <v>9443</v>
      </c>
    </row>
    <row r="3039" spans="1:9" ht="60">
      <c r="A3039" s="6" t="s">
        <v>9444</v>
      </c>
      <c r="B3039" s="7" t="s">
        <v>364</v>
      </c>
      <c r="C3039" s="6" t="s">
        <v>9192</v>
      </c>
      <c r="D3039" s="8" t="s">
        <v>9445</v>
      </c>
      <c r="E3039" s="6" t="s">
        <v>9194</v>
      </c>
      <c r="F3039" s="7" t="s">
        <v>367</v>
      </c>
      <c r="G3039" s="7" t="s">
        <v>217</v>
      </c>
      <c r="H3039" s="4"/>
      <c r="I3039" s="9" t="s">
        <v>9446</v>
      </c>
    </row>
    <row r="3040" spans="1:9" ht="60">
      <c r="A3040" s="6" t="s">
        <v>9447</v>
      </c>
      <c r="B3040" s="7" t="s">
        <v>364</v>
      </c>
      <c r="C3040" s="6" t="s">
        <v>9192</v>
      </c>
      <c r="D3040" s="8" t="s">
        <v>9448</v>
      </c>
      <c r="E3040" s="6" t="s">
        <v>9194</v>
      </c>
      <c r="F3040" s="7" t="s">
        <v>498</v>
      </c>
      <c r="G3040" s="7" t="s">
        <v>217</v>
      </c>
      <c r="H3040" s="4"/>
      <c r="I3040" s="9" t="s">
        <v>9449</v>
      </c>
    </row>
    <row r="3041" spans="1:9" ht="75">
      <c r="A3041" s="6" t="s">
        <v>9450</v>
      </c>
      <c r="B3041" s="7" t="s">
        <v>364</v>
      </c>
      <c r="C3041" s="6" t="s">
        <v>9192</v>
      </c>
      <c r="D3041" s="8" t="s">
        <v>9451</v>
      </c>
      <c r="E3041" s="6" t="s">
        <v>4027</v>
      </c>
      <c r="F3041" s="7" t="s">
        <v>498</v>
      </c>
      <c r="G3041" s="7" t="s">
        <v>217</v>
      </c>
      <c r="H3041" s="4"/>
      <c r="I3041" s="9" t="s">
        <v>9452</v>
      </c>
    </row>
    <row r="3042" spans="1:9" ht="60">
      <c r="A3042" s="6" t="s">
        <v>9453</v>
      </c>
      <c r="B3042" s="7" t="s">
        <v>364</v>
      </c>
      <c r="C3042" s="6" t="s">
        <v>9192</v>
      </c>
      <c r="D3042" s="8" t="s">
        <v>9454</v>
      </c>
      <c r="E3042" s="6" t="s">
        <v>215</v>
      </c>
      <c r="F3042" s="7" t="s">
        <v>498</v>
      </c>
      <c r="G3042" s="7" t="s">
        <v>217</v>
      </c>
      <c r="H3042" s="4"/>
      <c r="I3042" s="9" t="s">
        <v>9455</v>
      </c>
    </row>
    <row r="3043" spans="1:9" ht="60">
      <c r="A3043" s="6" t="s">
        <v>9456</v>
      </c>
      <c r="B3043" s="7" t="s">
        <v>364</v>
      </c>
      <c r="C3043" s="6" t="s">
        <v>9192</v>
      </c>
      <c r="D3043" s="8" t="s">
        <v>9457</v>
      </c>
      <c r="E3043" s="6" t="s">
        <v>9194</v>
      </c>
      <c r="F3043" s="7" t="s">
        <v>498</v>
      </c>
      <c r="G3043" s="7" t="s">
        <v>217</v>
      </c>
      <c r="H3043" s="4"/>
      <c r="I3043" s="9" t="s">
        <v>9458</v>
      </c>
    </row>
    <row r="3044" spans="1:9" ht="45">
      <c r="A3044" s="6" t="s">
        <v>9459</v>
      </c>
      <c r="B3044" s="7" t="s">
        <v>364</v>
      </c>
      <c r="C3044" s="6" t="s">
        <v>9192</v>
      </c>
      <c r="D3044" s="8" t="s">
        <v>9460</v>
      </c>
      <c r="E3044" s="6" t="s">
        <v>215</v>
      </c>
      <c r="F3044" s="7" t="s">
        <v>216</v>
      </c>
      <c r="G3044" s="7" t="s">
        <v>217</v>
      </c>
      <c r="H3044" s="4"/>
      <c r="I3044" s="9" t="s">
        <v>9461</v>
      </c>
    </row>
    <row r="3045" spans="1:9" ht="45">
      <c r="A3045" s="6" t="s">
        <v>9462</v>
      </c>
      <c r="B3045" s="7" t="s">
        <v>364</v>
      </c>
      <c r="C3045" s="6" t="s">
        <v>9192</v>
      </c>
      <c r="D3045" s="8" t="s">
        <v>9463</v>
      </c>
      <c r="E3045" s="6" t="s">
        <v>9194</v>
      </c>
      <c r="F3045" s="7" t="s">
        <v>216</v>
      </c>
      <c r="G3045" s="7" t="s">
        <v>217</v>
      </c>
      <c r="H3045" s="4"/>
      <c r="I3045" s="9" t="s">
        <v>9464</v>
      </c>
    </row>
    <row r="3046" spans="1:9" ht="60">
      <c r="A3046" s="6" t="s">
        <v>9465</v>
      </c>
      <c r="B3046" s="7" t="s">
        <v>364</v>
      </c>
      <c r="C3046" s="6" t="s">
        <v>9192</v>
      </c>
      <c r="D3046" s="8" t="s">
        <v>9466</v>
      </c>
      <c r="E3046" s="6" t="s">
        <v>4027</v>
      </c>
      <c r="F3046" s="7" t="s">
        <v>367</v>
      </c>
      <c r="G3046" s="7" t="s">
        <v>217</v>
      </c>
      <c r="H3046" s="4"/>
      <c r="I3046" s="9" t="s">
        <v>9467</v>
      </c>
    </row>
    <row r="3047" spans="1:9" ht="60">
      <c r="A3047" s="6" t="s">
        <v>9468</v>
      </c>
      <c r="B3047" s="7" t="s">
        <v>364</v>
      </c>
      <c r="C3047" s="6" t="s">
        <v>9192</v>
      </c>
      <c r="D3047" s="8" t="s">
        <v>9469</v>
      </c>
      <c r="E3047" s="6" t="s">
        <v>9194</v>
      </c>
      <c r="F3047" s="7" t="s">
        <v>367</v>
      </c>
      <c r="G3047" s="7" t="s">
        <v>217</v>
      </c>
      <c r="H3047" s="4"/>
      <c r="I3047" s="9" t="s">
        <v>9470</v>
      </c>
    </row>
    <row r="3048" spans="1:9" ht="60">
      <c r="A3048" s="6" t="s">
        <v>9471</v>
      </c>
      <c r="B3048" s="7" t="s">
        <v>364</v>
      </c>
      <c r="C3048" s="6" t="s">
        <v>9192</v>
      </c>
      <c r="D3048" s="8" t="s">
        <v>9472</v>
      </c>
      <c r="E3048" s="6" t="s">
        <v>215</v>
      </c>
      <c r="F3048" s="7" t="s">
        <v>216</v>
      </c>
      <c r="G3048" s="7" t="s">
        <v>217</v>
      </c>
      <c r="H3048" s="4"/>
      <c r="I3048" s="9" t="s">
        <v>9473</v>
      </c>
    </row>
    <row r="3049" spans="1:9" ht="60">
      <c r="A3049" s="6" t="s">
        <v>9474</v>
      </c>
      <c r="B3049" s="7" t="s">
        <v>364</v>
      </c>
      <c r="C3049" s="6" t="s">
        <v>9192</v>
      </c>
      <c r="D3049" s="8" t="s">
        <v>9475</v>
      </c>
      <c r="E3049" s="6" t="s">
        <v>3457</v>
      </c>
      <c r="F3049" s="7" t="s">
        <v>216</v>
      </c>
      <c r="G3049" s="7" t="s">
        <v>217</v>
      </c>
      <c r="H3049" s="4"/>
      <c r="I3049" s="9" t="s">
        <v>9476</v>
      </c>
    </row>
    <row r="3050" spans="1:9" ht="60">
      <c r="A3050" s="6" t="s">
        <v>9477</v>
      </c>
      <c r="B3050" s="7" t="s">
        <v>364</v>
      </c>
      <c r="C3050" s="6" t="s">
        <v>9192</v>
      </c>
      <c r="D3050" s="8" t="s">
        <v>9478</v>
      </c>
      <c r="E3050" s="6" t="s">
        <v>9194</v>
      </c>
      <c r="F3050" s="7" t="s">
        <v>216</v>
      </c>
      <c r="G3050" s="7" t="s">
        <v>217</v>
      </c>
      <c r="H3050" s="4"/>
      <c r="I3050" s="9" t="s">
        <v>9479</v>
      </c>
    </row>
    <row r="3051" spans="1:9" ht="75">
      <c r="A3051" s="6" t="s">
        <v>9480</v>
      </c>
      <c r="B3051" s="7" t="s">
        <v>364</v>
      </c>
      <c r="C3051" s="6" t="s">
        <v>9192</v>
      </c>
      <c r="D3051" s="8" t="s">
        <v>9481</v>
      </c>
      <c r="E3051" s="6" t="s">
        <v>4027</v>
      </c>
      <c r="F3051" s="7" t="s">
        <v>216</v>
      </c>
      <c r="G3051" s="7" t="s">
        <v>217</v>
      </c>
      <c r="H3051" s="4"/>
      <c r="I3051" s="9" t="s">
        <v>9482</v>
      </c>
    </row>
    <row r="3052" spans="1:9" ht="60">
      <c r="A3052" s="6" t="s">
        <v>9483</v>
      </c>
      <c r="B3052" s="7" t="s">
        <v>364</v>
      </c>
      <c r="C3052" s="6" t="s">
        <v>9192</v>
      </c>
      <c r="D3052" s="8" t="s">
        <v>9484</v>
      </c>
      <c r="E3052" s="6" t="s">
        <v>9194</v>
      </c>
      <c r="F3052" s="7" t="s">
        <v>216</v>
      </c>
      <c r="G3052" s="7" t="s">
        <v>217</v>
      </c>
      <c r="H3052" s="4"/>
      <c r="I3052" s="9" t="s">
        <v>9485</v>
      </c>
    </row>
    <row r="3053" spans="1:9" ht="75">
      <c r="A3053" s="6" t="s">
        <v>9486</v>
      </c>
      <c r="B3053" s="7" t="s">
        <v>364</v>
      </c>
      <c r="C3053" s="6" t="s">
        <v>9192</v>
      </c>
      <c r="D3053" s="8" t="s">
        <v>9487</v>
      </c>
      <c r="E3053" s="6" t="s">
        <v>2556</v>
      </c>
      <c r="F3053" s="7" t="s">
        <v>216</v>
      </c>
      <c r="G3053" s="7" t="s">
        <v>379</v>
      </c>
      <c r="H3053" s="4"/>
      <c r="I3053" s="9" t="s">
        <v>9488</v>
      </c>
    </row>
    <row r="3054" spans="1:9" ht="75">
      <c r="A3054" s="6" t="s">
        <v>9489</v>
      </c>
      <c r="B3054" s="7" t="s">
        <v>364</v>
      </c>
      <c r="C3054" s="6" t="s">
        <v>9192</v>
      </c>
      <c r="D3054" s="8" t="s">
        <v>9490</v>
      </c>
      <c r="E3054" s="6" t="s">
        <v>9194</v>
      </c>
      <c r="F3054" s="7" t="s">
        <v>216</v>
      </c>
      <c r="G3054" s="7" t="s">
        <v>374</v>
      </c>
      <c r="H3054" s="4"/>
      <c r="I3054" s="9" t="s">
        <v>9491</v>
      </c>
    </row>
    <row r="3055" spans="1:9" ht="75">
      <c r="A3055" s="6" t="s">
        <v>9492</v>
      </c>
      <c r="B3055" s="7" t="s">
        <v>364</v>
      </c>
      <c r="C3055" s="6" t="s">
        <v>9192</v>
      </c>
      <c r="D3055" s="8" t="s">
        <v>9493</v>
      </c>
      <c r="E3055" s="6" t="s">
        <v>9194</v>
      </c>
      <c r="F3055" s="7" t="s">
        <v>216</v>
      </c>
      <c r="G3055" s="7" t="s">
        <v>374</v>
      </c>
      <c r="H3055" s="4"/>
      <c r="I3055" s="9" t="s">
        <v>9494</v>
      </c>
    </row>
    <row r="3056" spans="1:9" ht="75">
      <c r="A3056" s="6" t="s">
        <v>9495</v>
      </c>
      <c r="B3056" s="7" t="s">
        <v>364</v>
      </c>
      <c r="C3056" s="6" t="s">
        <v>9192</v>
      </c>
      <c r="D3056" s="8" t="s">
        <v>9496</v>
      </c>
      <c r="E3056" s="6" t="s">
        <v>4027</v>
      </c>
      <c r="F3056" s="7" t="s">
        <v>367</v>
      </c>
      <c r="G3056" s="7" t="s">
        <v>217</v>
      </c>
      <c r="H3056" s="4"/>
      <c r="I3056" s="9" t="s">
        <v>9497</v>
      </c>
    </row>
    <row r="3057" spans="1:9" ht="60">
      <c r="A3057" s="6" t="s">
        <v>9498</v>
      </c>
      <c r="B3057" s="7" t="s">
        <v>364</v>
      </c>
      <c r="C3057" s="6" t="s">
        <v>9192</v>
      </c>
      <c r="D3057" s="8" t="s">
        <v>9499</v>
      </c>
      <c r="E3057" s="6" t="s">
        <v>9194</v>
      </c>
      <c r="F3057" s="7" t="s">
        <v>216</v>
      </c>
      <c r="G3057" s="7" t="s">
        <v>217</v>
      </c>
      <c r="H3057" s="4"/>
      <c r="I3057" s="9" t="s">
        <v>9500</v>
      </c>
    </row>
    <row r="3058" spans="1:9" ht="60">
      <c r="A3058" s="6" t="s">
        <v>9501</v>
      </c>
      <c r="B3058" s="7" t="s">
        <v>364</v>
      </c>
      <c r="C3058" s="6" t="s">
        <v>9192</v>
      </c>
      <c r="D3058" s="8" t="s">
        <v>9502</v>
      </c>
      <c r="E3058" s="6" t="s">
        <v>9194</v>
      </c>
      <c r="F3058" s="7" t="s">
        <v>367</v>
      </c>
      <c r="G3058" s="7" t="s">
        <v>217</v>
      </c>
      <c r="H3058" s="4"/>
      <c r="I3058" s="9" t="s">
        <v>9503</v>
      </c>
    </row>
    <row r="3059" spans="1:9" ht="60">
      <c r="A3059" s="6" t="s">
        <v>9504</v>
      </c>
      <c r="B3059" s="7" t="s">
        <v>364</v>
      </c>
      <c r="C3059" s="6" t="s">
        <v>9192</v>
      </c>
      <c r="D3059" s="8" t="s">
        <v>9505</v>
      </c>
      <c r="E3059" s="6" t="s">
        <v>4037</v>
      </c>
      <c r="F3059" s="7" t="s">
        <v>216</v>
      </c>
      <c r="G3059" s="7" t="s">
        <v>379</v>
      </c>
      <c r="H3059" s="4"/>
      <c r="I3059" s="9" t="s">
        <v>9506</v>
      </c>
    </row>
    <row r="3060" spans="1:9" ht="60">
      <c r="A3060" s="6" t="s">
        <v>9507</v>
      </c>
      <c r="B3060" s="7" t="s">
        <v>364</v>
      </c>
      <c r="C3060" s="6" t="s">
        <v>9192</v>
      </c>
      <c r="D3060" s="8" t="s">
        <v>9508</v>
      </c>
      <c r="E3060" s="6" t="s">
        <v>215</v>
      </c>
      <c r="F3060" s="7" t="s">
        <v>216</v>
      </c>
      <c r="G3060" s="7" t="s">
        <v>217</v>
      </c>
      <c r="H3060" s="4"/>
      <c r="I3060" s="9" t="s">
        <v>9509</v>
      </c>
    </row>
    <row r="3061" spans="1:9" ht="60">
      <c r="A3061" s="6" t="s">
        <v>9510</v>
      </c>
      <c r="B3061" s="7" t="s">
        <v>364</v>
      </c>
      <c r="C3061" s="6" t="s">
        <v>9192</v>
      </c>
      <c r="D3061" s="8" t="s">
        <v>9511</v>
      </c>
      <c r="E3061" s="6" t="s">
        <v>9194</v>
      </c>
      <c r="F3061" s="7" t="s">
        <v>216</v>
      </c>
      <c r="G3061" s="7" t="s">
        <v>217</v>
      </c>
      <c r="H3061" s="4"/>
      <c r="I3061" s="9" t="s">
        <v>9512</v>
      </c>
    </row>
    <row r="3062" spans="1:9" ht="60">
      <c r="A3062" s="6" t="s">
        <v>9513</v>
      </c>
      <c r="B3062" s="7" t="s">
        <v>364</v>
      </c>
      <c r="C3062" s="6" t="s">
        <v>9192</v>
      </c>
      <c r="D3062" s="8" t="s">
        <v>9514</v>
      </c>
      <c r="E3062" s="6" t="s">
        <v>4027</v>
      </c>
      <c r="F3062" s="7" t="s">
        <v>216</v>
      </c>
      <c r="G3062" s="7" t="s">
        <v>217</v>
      </c>
      <c r="H3062" s="4"/>
      <c r="I3062" s="9" t="s">
        <v>9515</v>
      </c>
    </row>
    <row r="3063" spans="1:9" ht="60">
      <c r="A3063" s="6" t="s">
        <v>9516</v>
      </c>
      <c r="B3063" s="7" t="s">
        <v>364</v>
      </c>
      <c r="C3063" s="6" t="s">
        <v>9192</v>
      </c>
      <c r="D3063" s="8" t="s">
        <v>9517</v>
      </c>
      <c r="E3063" s="6" t="s">
        <v>4037</v>
      </c>
      <c r="F3063" s="7" t="s">
        <v>216</v>
      </c>
      <c r="G3063" s="7" t="s">
        <v>379</v>
      </c>
      <c r="H3063" s="4"/>
      <c r="I3063" s="9" t="s">
        <v>9518</v>
      </c>
    </row>
    <row r="3064" spans="1:9" ht="90">
      <c r="A3064" s="6" t="s">
        <v>9519</v>
      </c>
      <c r="B3064" s="7" t="s">
        <v>364</v>
      </c>
      <c r="C3064" s="6" t="s">
        <v>9192</v>
      </c>
      <c r="D3064" s="8" t="s">
        <v>9520</v>
      </c>
      <c r="E3064" s="6" t="s">
        <v>4027</v>
      </c>
      <c r="F3064" s="7" t="s">
        <v>216</v>
      </c>
      <c r="G3064" s="7" t="s">
        <v>217</v>
      </c>
      <c r="H3064" s="4"/>
      <c r="I3064" s="9" t="s">
        <v>9521</v>
      </c>
    </row>
    <row r="3065" spans="1:9" ht="105">
      <c r="A3065" s="6" t="s">
        <v>9522</v>
      </c>
      <c r="B3065" s="7" t="s">
        <v>364</v>
      </c>
      <c r="C3065" s="6" t="s">
        <v>9192</v>
      </c>
      <c r="D3065" s="8" t="s">
        <v>9523</v>
      </c>
      <c r="E3065" s="6" t="s">
        <v>4027</v>
      </c>
      <c r="F3065" s="7" t="s">
        <v>216</v>
      </c>
      <c r="G3065" s="7" t="s">
        <v>217</v>
      </c>
      <c r="H3065" s="4"/>
      <c r="I3065" s="9" t="s">
        <v>9524</v>
      </c>
    </row>
    <row r="3066" spans="1:9" ht="60">
      <c r="A3066" s="6" t="s">
        <v>9525</v>
      </c>
      <c r="B3066" s="7" t="s">
        <v>364</v>
      </c>
      <c r="C3066" s="6" t="s">
        <v>9192</v>
      </c>
      <c r="D3066" s="8" t="s">
        <v>9526</v>
      </c>
      <c r="E3066" s="6" t="s">
        <v>4037</v>
      </c>
      <c r="F3066" s="7" t="s">
        <v>216</v>
      </c>
      <c r="G3066" s="7" t="s">
        <v>379</v>
      </c>
      <c r="H3066" s="4"/>
      <c r="I3066" s="9" t="s">
        <v>9527</v>
      </c>
    </row>
    <row r="3067" spans="1:9" ht="45">
      <c r="A3067" s="6" t="s">
        <v>9528</v>
      </c>
      <c r="B3067" s="7" t="s">
        <v>364</v>
      </c>
      <c r="C3067" s="6" t="s">
        <v>9529</v>
      </c>
      <c r="D3067" s="8" t="s">
        <v>9530</v>
      </c>
      <c r="E3067" s="6" t="s">
        <v>535</v>
      </c>
      <c r="F3067" s="7" t="s">
        <v>367</v>
      </c>
      <c r="G3067" s="7" t="s">
        <v>217</v>
      </c>
      <c r="H3067" s="4"/>
      <c r="I3067" s="9" t="s">
        <v>9531</v>
      </c>
    </row>
    <row r="3068" spans="1:9" ht="45">
      <c r="A3068" s="6" t="s">
        <v>9532</v>
      </c>
      <c r="B3068" s="7" t="s">
        <v>364</v>
      </c>
      <c r="C3068" s="6" t="s">
        <v>9529</v>
      </c>
      <c r="D3068" s="8" t="s">
        <v>9533</v>
      </c>
      <c r="E3068" s="6" t="s">
        <v>985</v>
      </c>
      <c r="F3068" s="7" t="s">
        <v>367</v>
      </c>
      <c r="G3068" s="7" t="s">
        <v>217</v>
      </c>
      <c r="H3068" s="4"/>
      <c r="I3068" s="9" t="s">
        <v>9534</v>
      </c>
    </row>
    <row r="3069" spans="1:9" ht="60">
      <c r="A3069" s="6" t="s">
        <v>9535</v>
      </c>
      <c r="B3069" s="7" t="s">
        <v>364</v>
      </c>
      <c r="C3069" s="6" t="s">
        <v>9529</v>
      </c>
      <c r="D3069" s="8" t="s">
        <v>9536</v>
      </c>
      <c r="E3069" s="6" t="s">
        <v>221</v>
      </c>
      <c r="F3069" s="7" t="s">
        <v>216</v>
      </c>
      <c r="G3069" s="7" t="s">
        <v>217</v>
      </c>
      <c r="H3069" s="4"/>
      <c r="I3069" s="9" t="s">
        <v>9537</v>
      </c>
    </row>
    <row r="3070" spans="1:9" ht="60">
      <c r="A3070" s="6" t="s">
        <v>9538</v>
      </c>
      <c r="B3070" s="7" t="s">
        <v>364</v>
      </c>
      <c r="C3070" s="6" t="s">
        <v>9529</v>
      </c>
      <c r="D3070" s="8" t="s">
        <v>9539</v>
      </c>
      <c r="E3070" s="6" t="s">
        <v>221</v>
      </c>
      <c r="F3070" s="7" t="s">
        <v>498</v>
      </c>
      <c r="G3070" s="7" t="s">
        <v>217</v>
      </c>
      <c r="H3070" s="4"/>
      <c r="I3070" s="9" t="s">
        <v>9540</v>
      </c>
    </row>
    <row r="3071" spans="1:9" ht="60">
      <c r="A3071" s="6" t="s">
        <v>9541</v>
      </c>
      <c r="B3071" s="7" t="s">
        <v>364</v>
      </c>
      <c r="C3071" s="6" t="s">
        <v>9529</v>
      </c>
      <c r="D3071" s="8" t="s">
        <v>9542</v>
      </c>
      <c r="E3071" s="6" t="s">
        <v>221</v>
      </c>
      <c r="F3071" s="7" t="s">
        <v>216</v>
      </c>
      <c r="G3071" s="7" t="s">
        <v>217</v>
      </c>
      <c r="H3071" s="4"/>
      <c r="I3071" s="9" t="s">
        <v>9543</v>
      </c>
    </row>
    <row r="3072" spans="1:9" ht="60">
      <c r="A3072" s="6" t="s">
        <v>9544</v>
      </c>
      <c r="B3072" s="7" t="s">
        <v>364</v>
      </c>
      <c r="C3072" s="6" t="s">
        <v>9529</v>
      </c>
      <c r="D3072" s="8" t="s">
        <v>9545</v>
      </c>
      <c r="E3072" s="6" t="s">
        <v>229</v>
      </c>
      <c r="F3072" s="7" t="s">
        <v>216</v>
      </c>
      <c r="G3072" s="7" t="s">
        <v>217</v>
      </c>
      <c r="H3072" s="4"/>
      <c r="I3072" s="9" t="s">
        <v>9546</v>
      </c>
    </row>
    <row r="3073" spans="1:9" ht="60">
      <c r="A3073" s="6" t="s">
        <v>9547</v>
      </c>
      <c r="B3073" s="7" t="s">
        <v>364</v>
      </c>
      <c r="C3073" s="6" t="s">
        <v>9529</v>
      </c>
      <c r="D3073" s="8" t="s">
        <v>9548</v>
      </c>
      <c r="E3073" s="6" t="s">
        <v>221</v>
      </c>
      <c r="F3073" s="7" t="s">
        <v>216</v>
      </c>
      <c r="G3073" s="7" t="s">
        <v>217</v>
      </c>
      <c r="H3073" s="4"/>
      <c r="I3073" s="9" t="s">
        <v>9549</v>
      </c>
    </row>
    <row r="3074" spans="1:9" ht="60">
      <c r="A3074" s="6" t="s">
        <v>9550</v>
      </c>
      <c r="B3074" s="7" t="s">
        <v>364</v>
      </c>
      <c r="C3074" s="6" t="s">
        <v>9529</v>
      </c>
      <c r="D3074" s="8" t="s">
        <v>9551</v>
      </c>
      <c r="E3074" s="6" t="s">
        <v>221</v>
      </c>
      <c r="F3074" s="7" t="s">
        <v>216</v>
      </c>
      <c r="G3074" s="7" t="s">
        <v>217</v>
      </c>
      <c r="H3074" s="4"/>
      <c r="I3074" s="9" t="s">
        <v>9552</v>
      </c>
    </row>
    <row r="3075" spans="1:9" ht="60">
      <c r="A3075" s="6" t="s">
        <v>9553</v>
      </c>
      <c r="B3075" s="7" t="s">
        <v>364</v>
      </c>
      <c r="C3075" s="6" t="s">
        <v>9529</v>
      </c>
      <c r="D3075" s="8" t="s">
        <v>9554</v>
      </c>
      <c r="E3075" s="6" t="s">
        <v>229</v>
      </c>
      <c r="F3075" s="7" t="s">
        <v>216</v>
      </c>
      <c r="G3075" s="7" t="s">
        <v>217</v>
      </c>
      <c r="H3075" s="4"/>
      <c r="I3075" s="9" t="s">
        <v>9555</v>
      </c>
    </row>
    <row r="3076" spans="1:9" ht="60">
      <c r="A3076" s="6" t="s">
        <v>9556</v>
      </c>
      <c r="B3076" s="7" t="s">
        <v>364</v>
      </c>
      <c r="C3076" s="6" t="s">
        <v>9529</v>
      </c>
      <c r="D3076" s="8" t="s">
        <v>9557</v>
      </c>
      <c r="E3076" s="6" t="s">
        <v>221</v>
      </c>
      <c r="F3076" s="7" t="s">
        <v>216</v>
      </c>
      <c r="G3076" s="7" t="s">
        <v>217</v>
      </c>
      <c r="H3076" s="4"/>
      <c r="I3076" s="9" t="s">
        <v>9558</v>
      </c>
    </row>
    <row r="3077" spans="1:9" ht="75">
      <c r="A3077" s="6" t="s">
        <v>9559</v>
      </c>
      <c r="B3077" s="7" t="s">
        <v>364</v>
      </c>
      <c r="C3077" s="6" t="s">
        <v>9529</v>
      </c>
      <c r="D3077" s="8" t="s">
        <v>9560</v>
      </c>
      <c r="E3077" s="6" t="s">
        <v>221</v>
      </c>
      <c r="F3077" s="7" t="s">
        <v>216</v>
      </c>
      <c r="G3077" s="7" t="s">
        <v>217</v>
      </c>
      <c r="H3077" s="4"/>
      <c r="I3077" s="9" t="s">
        <v>9561</v>
      </c>
    </row>
    <row r="3078" spans="1:9" ht="60">
      <c r="A3078" s="6" t="s">
        <v>9562</v>
      </c>
      <c r="B3078" s="7" t="s">
        <v>364</v>
      </c>
      <c r="C3078" s="6" t="s">
        <v>9529</v>
      </c>
      <c r="D3078" s="8" t="s">
        <v>9563</v>
      </c>
      <c r="E3078" s="6" t="s">
        <v>221</v>
      </c>
      <c r="F3078" s="7" t="s">
        <v>216</v>
      </c>
      <c r="G3078" s="7" t="s">
        <v>217</v>
      </c>
      <c r="H3078" s="4"/>
      <c r="I3078" s="9" t="s">
        <v>9564</v>
      </c>
    </row>
    <row r="3079" spans="1:9" ht="60">
      <c r="A3079" s="6" t="s">
        <v>9565</v>
      </c>
      <c r="B3079" s="7" t="s">
        <v>364</v>
      </c>
      <c r="C3079" s="6" t="s">
        <v>9529</v>
      </c>
      <c r="D3079" s="8" t="s">
        <v>9566</v>
      </c>
      <c r="E3079" s="6" t="s">
        <v>221</v>
      </c>
      <c r="F3079" s="7" t="s">
        <v>367</v>
      </c>
      <c r="G3079" s="7" t="s">
        <v>217</v>
      </c>
      <c r="H3079" s="4"/>
      <c r="I3079" s="9" t="s">
        <v>9567</v>
      </c>
    </row>
    <row r="3080" spans="1:9" ht="60">
      <c r="A3080" s="6" t="s">
        <v>9568</v>
      </c>
      <c r="B3080" s="7" t="s">
        <v>364</v>
      </c>
      <c r="C3080" s="6" t="s">
        <v>9529</v>
      </c>
      <c r="D3080" s="8" t="s">
        <v>9569</v>
      </c>
      <c r="E3080" s="6" t="s">
        <v>221</v>
      </c>
      <c r="F3080" s="7" t="s">
        <v>216</v>
      </c>
      <c r="G3080" s="7" t="s">
        <v>217</v>
      </c>
      <c r="H3080" s="4"/>
      <c r="I3080" s="9" t="s">
        <v>9570</v>
      </c>
    </row>
    <row r="3081" spans="1:9" ht="60">
      <c r="A3081" s="6" t="s">
        <v>9571</v>
      </c>
      <c r="B3081" s="7" t="s">
        <v>364</v>
      </c>
      <c r="C3081" s="6" t="s">
        <v>9529</v>
      </c>
      <c r="D3081" s="8" t="s">
        <v>9572</v>
      </c>
      <c r="E3081" s="6" t="s">
        <v>229</v>
      </c>
      <c r="F3081" s="7" t="s">
        <v>216</v>
      </c>
      <c r="G3081" s="7" t="s">
        <v>217</v>
      </c>
      <c r="H3081" s="4"/>
      <c r="I3081" s="9" t="s">
        <v>9573</v>
      </c>
    </row>
    <row r="3082" spans="1:9" ht="60">
      <c r="A3082" s="6" t="s">
        <v>9574</v>
      </c>
      <c r="B3082" s="7" t="s">
        <v>364</v>
      </c>
      <c r="C3082" s="6" t="s">
        <v>9529</v>
      </c>
      <c r="D3082" s="8" t="s">
        <v>9575</v>
      </c>
      <c r="E3082" s="6" t="s">
        <v>221</v>
      </c>
      <c r="F3082" s="7" t="s">
        <v>367</v>
      </c>
      <c r="G3082" s="7" t="s">
        <v>217</v>
      </c>
      <c r="H3082" s="4"/>
      <c r="I3082" s="9" t="s">
        <v>9576</v>
      </c>
    </row>
    <row r="3083" spans="1:9" ht="60">
      <c r="A3083" s="6" t="s">
        <v>9577</v>
      </c>
      <c r="B3083" s="7" t="s">
        <v>364</v>
      </c>
      <c r="C3083" s="6" t="s">
        <v>9529</v>
      </c>
      <c r="D3083" s="8" t="s">
        <v>9578</v>
      </c>
      <c r="E3083" s="6" t="s">
        <v>229</v>
      </c>
      <c r="F3083" s="7" t="s">
        <v>367</v>
      </c>
      <c r="G3083" s="7" t="s">
        <v>217</v>
      </c>
      <c r="H3083" s="4"/>
      <c r="I3083" s="9" t="s">
        <v>9579</v>
      </c>
    </row>
    <row r="3084" spans="1:9" ht="60">
      <c r="A3084" s="6" t="s">
        <v>9580</v>
      </c>
      <c r="B3084" s="7" t="s">
        <v>364</v>
      </c>
      <c r="C3084" s="6" t="s">
        <v>9529</v>
      </c>
      <c r="D3084" s="8" t="s">
        <v>9581</v>
      </c>
      <c r="E3084" s="6" t="s">
        <v>221</v>
      </c>
      <c r="F3084" s="7" t="s">
        <v>498</v>
      </c>
      <c r="G3084" s="7" t="s">
        <v>217</v>
      </c>
      <c r="H3084" s="4"/>
      <c r="I3084" s="9" t="s">
        <v>9582</v>
      </c>
    </row>
    <row r="3085" spans="1:9" ht="60">
      <c r="A3085" s="6" t="s">
        <v>9583</v>
      </c>
      <c r="B3085" s="7" t="s">
        <v>364</v>
      </c>
      <c r="C3085" s="6" t="s">
        <v>9529</v>
      </c>
      <c r="D3085" s="8" t="s">
        <v>9584</v>
      </c>
      <c r="E3085" s="6" t="s">
        <v>221</v>
      </c>
      <c r="F3085" s="7" t="s">
        <v>216</v>
      </c>
      <c r="G3085" s="7" t="s">
        <v>217</v>
      </c>
      <c r="H3085" s="4"/>
      <c r="I3085" s="9" t="s">
        <v>9585</v>
      </c>
    </row>
    <row r="3086" spans="1:9" ht="60">
      <c r="A3086" s="6" t="s">
        <v>9586</v>
      </c>
      <c r="B3086" s="7" t="s">
        <v>364</v>
      </c>
      <c r="C3086" s="6" t="s">
        <v>9529</v>
      </c>
      <c r="D3086" s="8" t="s">
        <v>9587</v>
      </c>
      <c r="E3086" s="6" t="s">
        <v>221</v>
      </c>
      <c r="F3086" s="7" t="s">
        <v>367</v>
      </c>
      <c r="G3086" s="7" t="s">
        <v>217</v>
      </c>
      <c r="H3086" s="4"/>
      <c r="I3086" s="9" t="s">
        <v>9588</v>
      </c>
    </row>
    <row r="3087" spans="1:9" ht="75">
      <c r="A3087" s="6" t="s">
        <v>9589</v>
      </c>
      <c r="B3087" s="7" t="s">
        <v>364</v>
      </c>
      <c r="C3087" s="6" t="s">
        <v>9529</v>
      </c>
      <c r="D3087" s="8" t="s">
        <v>9590</v>
      </c>
      <c r="E3087" s="6" t="s">
        <v>221</v>
      </c>
      <c r="F3087" s="7" t="s">
        <v>216</v>
      </c>
      <c r="G3087" s="7" t="s">
        <v>217</v>
      </c>
      <c r="H3087" s="4"/>
      <c r="I3087" s="9" t="s">
        <v>9591</v>
      </c>
    </row>
    <row r="3088" spans="1:9" ht="60">
      <c r="A3088" s="6" t="s">
        <v>9592</v>
      </c>
      <c r="B3088" s="7" t="s">
        <v>364</v>
      </c>
      <c r="C3088" s="6" t="s">
        <v>9529</v>
      </c>
      <c r="D3088" s="8" t="s">
        <v>9593</v>
      </c>
      <c r="E3088" s="6" t="s">
        <v>221</v>
      </c>
      <c r="F3088" s="7" t="s">
        <v>216</v>
      </c>
      <c r="G3088" s="7" t="s">
        <v>217</v>
      </c>
      <c r="H3088" s="4"/>
      <c r="I3088" s="9" t="s">
        <v>9594</v>
      </c>
    </row>
    <row r="3089" spans="1:9" ht="60">
      <c r="A3089" s="6" t="s">
        <v>9595</v>
      </c>
      <c r="B3089" s="7" t="s">
        <v>364</v>
      </c>
      <c r="C3089" s="6" t="s">
        <v>9529</v>
      </c>
      <c r="D3089" s="8" t="s">
        <v>9596</v>
      </c>
      <c r="E3089" s="6" t="s">
        <v>229</v>
      </c>
      <c r="F3089" s="7" t="s">
        <v>216</v>
      </c>
      <c r="G3089" s="7" t="s">
        <v>217</v>
      </c>
      <c r="H3089" s="4"/>
      <c r="I3089" s="9" t="s">
        <v>9597</v>
      </c>
    </row>
    <row r="3090" spans="1:9" ht="75">
      <c r="A3090" s="6" t="s">
        <v>9598</v>
      </c>
      <c r="B3090" s="7" t="s">
        <v>364</v>
      </c>
      <c r="C3090" s="6" t="s">
        <v>9529</v>
      </c>
      <c r="D3090" s="8" t="s">
        <v>9599</v>
      </c>
      <c r="E3090" s="6" t="s">
        <v>221</v>
      </c>
      <c r="F3090" s="7" t="s">
        <v>216</v>
      </c>
      <c r="G3090" s="7" t="s">
        <v>217</v>
      </c>
      <c r="H3090" s="4"/>
      <c r="I3090" s="9" t="s">
        <v>9600</v>
      </c>
    </row>
    <row r="3091" spans="1:9" ht="60">
      <c r="A3091" s="6" t="s">
        <v>9601</v>
      </c>
      <c r="B3091" s="7" t="s">
        <v>364</v>
      </c>
      <c r="C3091" s="6" t="s">
        <v>9529</v>
      </c>
      <c r="D3091" s="8" t="s">
        <v>9602</v>
      </c>
      <c r="E3091" s="6" t="s">
        <v>221</v>
      </c>
      <c r="F3091" s="7" t="s">
        <v>216</v>
      </c>
      <c r="G3091" s="7" t="s">
        <v>217</v>
      </c>
      <c r="H3091" s="4"/>
      <c r="I3091" s="9" t="s">
        <v>9603</v>
      </c>
    </row>
    <row r="3092" spans="1:9" ht="60">
      <c r="A3092" s="6" t="s">
        <v>9604</v>
      </c>
      <c r="B3092" s="7" t="s">
        <v>364</v>
      </c>
      <c r="C3092" s="6" t="s">
        <v>9529</v>
      </c>
      <c r="D3092" s="8" t="s">
        <v>9605</v>
      </c>
      <c r="E3092" s="6" t="s">
        <v>215</v>
      </c>
      <c r="F3092" s="7" t="s">
        <v>367</v>
      </c>
      <c r="G3092" s="7" t="s">
        <v>374</v>
      </c>
      <c r="H3092" s="4"/>
      <c r="I3092" s="9" t="s">
        <v>9606</v>
      </c>
    </row>
    <row r="3093" spans="1:9" ht="60">
      <c r="A3093" s="6" t="s">
        <v>9607</v>
      </c>
      <c r="B3093" s="7" t="s">
        <v>364</v>
      </c>
      <c r="C3093" s="6" t="s">
        <v>9529</v>
      </c>
      <c r="D3093" s="8" t="s">
        <v>9608</v>
      </c>
      <c r="E3093" s="6" t="s">
        <v>221</v>
      </c>
      <c r="F3093" s="7" t="s">
        <v>216</v>
      </c>
      <c r="G3093" s="7" t="s">
        <v>217</v>
      </c>
      <c r="H3093" s="4"/>
      <c r="I3093" s="9" t="s">
        <v>9609</v>
      </c>
    </row>
    <row r="3094" spans="1:9" ht="45">
      <c r="A3094" s="6" t="s">
        <v>9610</v>
      </c>
      <c r="B3094" s="7" t="s">
        <v>364</v>
      </c>
      <c r="C3094" s="6" t="s">
        <v>9529</v>
      </c>
      <c r="D3094" s="8" t="s">
        <v>9611</v>
      </c>
      <c r="E3094" s="6" t="s">
        <v>373</v>
      </c>
      <c r="F3094" s="7" t="s">
        <v>367</v>
      </c>
      <c r="G3094" s="7" t="s">
        <v>217</v>
      </c>
      <c r="H3094" s="4"/>
      <c r="I3094" s="9" t="s">
        <v>9612</v>
      </c>
    </row>
    <row r="3095" spans="1:9" ht="45">
      <c r="A3095" s="6" t="s">
        <v>9613</v>
      </c>
      <c r="B3095" s="7" t="s">
        <v>364</v>
      </c>
      <c r="C3095" s="6" t="s">
        <v>9614</v>
      </c>
      <c r="D3095" s="8" t="s">
        <v>9615</v>
      </c>
      <c r="E3095" s="6" t="s">
        <v>3239</v>
      </c>
      <c r="F3095" s="7" t="s">
        <v>216</v>
      </c>
      <c r="G3095" s="7" t="s">
        <v>217</v>
      </c>
      <c r="H3095" s="4"/>
      <c r="I3095" s="9" t="s">
        <v>9616</v>
      </c>
    </row>
    <row r="3096" spans="1:9" ht="45">
      <c r="A3096" s="6" t="s">
        <v>9617</v>
      </c>
      <c r="B3096" s="7" t="s">
        <v>364</v>
      </c>
      <c r="C3096" s="6" t="s">
        <v>9614</v>
      </c>
      <c r="D3096" s="8" t="s">
        <v>9618</v>
      </c>
      <c r="E3096" s="6" t="s">
        <v>3239</v>
      </c>
      <c r="F3096" s="7" t="s">
        <v>216</v>
      </c>
      <c r="G3096" s="7" t="s">
        <v>225</v>
      </c>
      <c r="H3096" s="4"/>
      <c r="I3096" s="9" t="s">
        <v>9619</v>
      </c>
    </row>
    <row r="3097" spans="1:9" ht="45">
      <c r="A3097" s="6" t="s">
        <v>9620</v>
      </c>
      <c r="B3097" s="7" t="s">
        <v>364</v>
      </c>
      <c r="C3097" s="6" t="s">
        <v>9614</v>
      </c>
      <c r="D3097" s="8" t="s">
        <v>9621</v>
      </c>
      <c r="E3097" s="6" t="s">
        <v>3239</v>
      </c>
      <c r="F3097" s="7" t="s">
        <v>216</v>
      </c>
      <c r="G3097" s="7" t="s">
        <v>217</v>
      </c>
      <c r="H3097" s="4"/>
      <c r="I3097" s="9" t="s">
        <v>9622</v>
      </c>
    </row>
    <row r="3098" spans="1:9" ht="45">
      <c r="A3098" s="6" t="s">
        <v>9623</v>
      </c>
      <c r="B3098" s="7" t="s">
        <v>364</v>
      </c>
      <c r="C3098" s="6" t="s">
        <v>9614</v>
      </c>
      <c r="D3098" s="8" t="s">
        <v>9624</v>
      </c>
      <c r="E3098" s="6" t="s">
        <v>3239</v>
      </c>
      <c r="F3098" s="7" t="s">
        <v>216</v>
      </c>
      <c r="G3098" s="7" t="s">
        <v>225</v>
      </c>
      <c r="H3098" s="4"/>
      <c r="I3098" s="9" t="s">
        <v>9625</v>
      </c>
    </row>
    <row r="3099" spans="1:9" ht="45">
      <c r="A3099" s="6" t="s">
        <v>9626</v>
      </c>
      <c r="B3099" s="7" t="s">
        <v>364</v>
      </c>
      <c r="C3099" s="6" t="s">
        <v>9614</v>
      </c>
      <c r="D3099" s="8" t="s">
        <v>9627</v>
      </c>
      <c r="E3099" s="6" t="s">
        <v>3239</v>
      </c>
      <c r="F3099" s="7" t="s">
        <v>216</v>
      </c>
      <c r="G3099" s="7" t="s">
        <v>217</v>
      </c>
      <c r="H3099" s="4"/>
      <c r="I3099" s="9" t="s">
        <v>9628</v>
      </c>
    </row>
    <row r="3100" spans="1:9" ht="45">
      <c r="A3100" s="6" t="s">
        <v>9629</v>
      </c>
      <c r="B3100" s="7" t="s">
        <v>364</v>
      </c>
      <c r="C3100" s="6" t="s">
        <v>9614</v>
      </c>
      <c r="D3100" s="8" t="s">
        <v>9630</v>
      </c>
      <c r="E3100" s="6" t="s">
        <v>3239</v>
      </c>
      <c r="F3100" s="7" t="s">
        <v>216</v>
      </c>
      <c r="G3100" s="7" t="s">
        <v>225</v>
      </c>
      <c r="H3100" s="4"/>
      <c r="I3100" s="9" t="s">
        <v>9631</v>
      </c>
    </row>
    <row r="3101" spans="1:9" ht="45">
      <c r="A3101" s="6" t="s">
        <v>9632</v>
      </c>
      <c r="B3101" s="7" t="s">
        <v>364</v>
      </c>
      <c r="C3101" s="6" t="s">
        <v>9614</v>
      </c>
      <c r="D3101" s="8" t="s">
        <v>9633</v>
      </c>
      <c r="E3101" s="6" t="s">
        <v>3239</v>
      </c>
      <c r="F3101" s="7" t="s">
        <v>216</v>
      </c>
      <c r="G3101" s="7" t="s">
        <v>217</v>
      </c>
      <c r="H3101" s="4"/>
      <c r="I3101" s="9" t="s">
        <v>9634</v>
      </c>
    </row>
    <row r="3102" spans="1:9" ht="45">
      <c r="A3102" s="6" t="s">
        <v>9635</v>
      </c>
      <c r="B3102" s="7" t="s">
        <v>364</v>
      </c>
      <c r="C3102" s="6" t="s">
        <v>9614</v>
      </c>
      <c r="D3102" s="8" t="s">
        <v>9636</v>
      </c>
      <c r="E3102" s="6" t="s">
        <v>3239</v>
      </c>
      <c r="F3102" s="7" t="s">
        <v>216</v>
      </c>
      <c r="G3102" s="7" t="s">
        <v>225</v>
      </c>
      <c r="H3102" s="4"/>
      <c r="I3102" s="9" t="s">
        <v>9637</v>
      </c>
    </row>
    <row r="3103" spans="1:9" ht="45">
      <c r="A3103" s="6" t="s">
        <v>9638</v>
      </c>
      <c r="B3103" s="7" t="s">
        <v>364</v>
      </c>
      <c r="C3103" s="6" t="s">
        <v>9614</v>
      </c>
      <c r="D3103" s="8" t="s">
        <v>9639</v>
      </c>
      <c r="E3103" s="6" t="s">
        <v>3239</v>
      </c>
      <c r="F3103" s="7" t="s">
        <v>216</v>
      </c>
      <c r="G3103" s="7" t="s">
        <v>225</v>
      </c>
      <c r="H3103" s="4"/>
      <c r="I3103" s="9" t="s">
        <v>9640</v>
      </c>
    </row>
    <row r="3104" spans="1:9" ht="45">
      <c r="A3104" s="6" t="s">
        <v>9641</v>
      </c>
      <c r="B3104" s="7" t="s">
        <v>364</v>
      </c>
      <c r="C3104" s="6" t="s">
        <v>9614</v>
      </c>
      <c r="D3104" s="8" t="s">
        <v>9642</v>
      </c>
      <c r="E3104" s="6" t="s">
        <v>3239</v>
      </c>
      <c r="F3104" s="7" t="s">
        <v>216</v>
      </c>
      <c r="G3104" s="7" t="s">
        <v>217</v>
      </c>
      <c r="H3104" s="4"/>
      <c r="I3104" s="9" t="s">
        <v>9643</v>
      </c>
    </row>
    <row r="3105" spans="1:9" ht="45">
      <c r="A3105" s="6" t="s">
        <v>9644</v>
      </c>
      <c r="B3105" s="7" t="s">
        <v>364</v>
      </c>
      <c r="C3105" s="6" t="s">
        <v>9614</v>
      </c>
      <c r="D3105" s="8" t="s">
        <v>9645</v>
      </c>
      <c r="E3105" s="6" t="s">
        <v>3239</v>
      </c>
      <c r="F3105" s="7" t="s">
        <v>216</v>
      </c>
      <c r="G3105" s="7" t="s">
        <v>217</v>
      </c>
      <c r="H3105" s="4"/>
      <c r="I3105" s="9" t="s">
        <v>9646</v>
      </c>
    </row>
    <row r="3106" spans="1:9" ht="45">
      <c r="A3106" s="6" t="s">
        <v>9647</v>
      </c>
      <c r="B3106" s="7" t="s">
        <v>364</v>
      </c>
      <c r="C3106" s="6" t="s">
        <v>9614</v>
      </c>
      <c r="D3106" s="8" t="s">
        <v>9648</v>
      </c>
      <c r="E3106" s="6" t="s">
        <v>3239</v>
      </c>
      <c r="F3106" s="7" t="s">
        <v>216</v>
      </c>
      <c r="G3106" s="7" t="s">
        <v>225</v>
      </c>
      <c r="H3106" s="4"/>
      <c r="I3106" s="9" t="s">
        <v>9649</v>
      </c>
    </row>
    <row r="3107" spans="1:9" ht="45">
      <c r="A3107" s="6" t="s">
        <v>9650</v>
      </c>
      <c r="B3107" s="7" t="s">
        <v>364</v>
      </c>
      <c r="C3107" s="6" t="s">
        <v>9614</v>
      </c>
      <c r="D3107" s="8" t="s">
        <v>9651</v>
      </c>
      <c r="E3107" s="6" t="s">
        <v>3239</v>
      </c>
      <c r="F3107" s="7" t="s">
        <v>216</v>
      </c>
      <c r="G3107" s="7" t="s">
        <v>217</v>
      </c>
      <c r="H3107" s="4"/>
      <c r="I3107" s="9" t="s">
        <v>9652</v>
      </c>
    </row>
    <row r="3108" spans="1:9" ht="45">
      <c r="A3108" s="6" t="s">
        <v>9653</v>
      </c>
      <c r="B3108" s="7" t="s">
        <v>364</v>
      </c>
      <c r="C3108" s="6" t="s">
        <v>9614</v>
      </c>
      <c r="D3108" s="8" t="s">
        <v>9654</v>
      </c>
      <c r="E3108" s="6" t="s">
        <v>3239</v>
      </c>
      <c r="F3108" s="7" t="s">
        <v>216</v>
      </c>
      <c r="G3108" s="7" t="s">
        <v>225</v>
      </c>
      <c r="H3108" s="4"/>
      <c r="I3108" s="9" t="s">
        <v>9655</v>
      </c>
    </row>
    <row r="3109" spans="1:9" ht="45">
      <c r="A3109" s="6" t="s">
        <v>9656</v>
      </c>
      <c r="B3109" s="7" t="s">
        <v>364</v>
      </c>
      <c r="C3109" s="6" t="s">
        <v>9614</v>
      </c>
      <c r="D3109" s="8" t="s">
        <v>9657</v>
      </c>
      <c r="E3109" s="6" t="s">
        <v>3239</v>
      </c>
      <c r="F3109" s="7" t="s">
        <v>216</v>
      </c>
      <c r="G3109" s="7" t="s">
        <v>217</v>
      </c>
      <c r="H3109" s="4"/>
      <c r="I3109" s="9" t="s">
        <v>9658</v>
      </c>
    </row>
    <row r="3110" spans="1:9" ht="60">
      <c r="A3110" s="6" t="s">
        <v>9659</v>
      </c>
      <c r="B3110" s="7" t="s">
        <v>364</v>
      </c>
      <c r="C3110" s="6" t="s">
        <v>9614</v>
      </c>
      <c r="D3110" s="8" t="s">
        <v>9660</v>
      </c>
      <c r="E3110" s="6" t="s">
        <v>3239</v>
      </c>
      <c r="F3110" s="7" t="s">
        <v>216</v>
      </c>
      <c r="G3110" s="7" t="s">
        <v>225</v>
      </c>
      <c r="H3110" s="4"/>
      <c r="I3110" s="9" t="s">
        <v>9661</v>
      </c>
    </row>
    <row r="3111" spans="1:9" ht="45">
      <c r="A3111" s="6" t="s">
        <v>9662</v>
      </c>
      <c r="B3111" s="7" t="s">
        <v>364</v>
      </c>
      <c r="C3111" s="6" t="s">
        <v>9614</v>
      </c>
      <c r="D3111" s="8" t="s">
        <v>9663</v>
      </c>
      <c r="E3111" s="6" t="s">
        <v>3239</v>
      </c>
      <c r="F3111" s="7" t="s">
        <v>498</v>
      </c>
      <c r="G3111" s="7" t="s">
        <v>217</v>
      </c>
      <c r="H3111" s="4"/>
      <c r="I3111" s="9" t="s">
        <v>9664</v>
      </c>
    </row>
    <row r="3112" spans="1:9" ht="45">
      <c r="A3112" s="6" t="s">
        <v>9665</v>
      </c>
      <c r="B3112" s="7" t="s">
        <v>364</v>
      </c>
      <c r="C3112" s="6" t="s">
        <v>9614</v>
      </c>
      <c r="D3112" s="8" t="s">
        <v>9666</v>
      </c>
      <c r="E3112" s="6" t="s">
        <v>3239</v>
      </c>
      <c r="F3112" s="7" t="s">
        <v>498</v>
      </c>
      <c r="G3112" s="7" t="s">
        <v>225</v>
      </c>
      <c r="H3112" s="4"/>
      <c r="I3112" s="9" t="s">
        <v>9667</v>
      </c>
    </row>
    <row r="3113" spans="1:9" ht="60">
      <c r="A3113" s="6" t="s">
        <v>9668</v>
      </c>
      <c r="B3113" s="7" t="s">
        <v>364</v>
      </c>
      <c r="C3113" s="6" t="s">
        <v>9614</v>
      </c>
      <c r="D3113" s="8" t="s">
        <v>9669</v>
      </c>
      <c r="E3113" s="6" t="s">
        <v>3239</v>
      </c>
      <c r="F3113" s="7" t="s">
        <v>216</v>
      </c>
      <c r="G3113" s="7" t="s">
        <v>225</v>
      </c>
      <c r="H3113" s="4"/>
      <c r="I3113" s="9" t="s">
        <v>9670</v>
      </c>
    </row>
    <row r="3114" spans="1:9" ht="45">
      <c r="A3114" s="6" t="s">
        <v>9671</v>
      </c>
      <c r="B3114" s="7" t="s">
        <v>364</v>
      </c>
      <c r="C3114" s="6" t="s">
        <v>9614</v>
      </c>
      <c r="D3114" s="8" t="s">
        <v>9672</v>
      </c>
      <c r="E3114" s="6" t="s">
        <v>3239</v>
      </c>
      <c r="F3114" s="7" t="s">
        <v>216</v>
      </c>
      <c r="G3114" s="7" t="s">
        <v>217</v>
      </c>
      <c r="H3114" s="4"/>
      <c r="I3114" s="9" t="s">
        <v>9673</v>
      </c>
    </row>
    <row r="3115" spans="1:9" ht="45">
      <c r="A3115" s="6" t="s">
        <v>9674</v>
      </c>
      <c r="B3115" s="7" t="s">
        <v>364</v>
      </c>
      <c r="C3115" s="6" t="s">
        <v>9614</v>
      </c>
      <c r="D3115" s="8" t="s">
        <v>9675</v>
      </c>
      <c r="E3115" s="6" t="s">
        <v>3239</v>
      </c>
      <c r="F3115" s="7" t="s">
        <v>216</v>
      </c>
      <c r="G3115" s="7" t="s">
        <v>217</v>
      </c>
      <c r="H3115" s="4"/>
      <c r="I3115" s="9" t="s">
        <v>9676</v>
      </c>
    </row>
    <row r="3116" spans="1:9" ht="45">
      <c r="A3116" s="6" t="s">
        <v>9677</v>
      </c>
      <c r="B3116" s="7" t="s">
        <v>364</v>
      </c>
      <c r="C3116" s="6" t="s">
        <v>9614</v>
      </c>
      <c r="D3116" s="8" t="s">
        <v>9678</v>
      </c>
      <c r="E3116" s="6" t="s">
        <v>3239</v>
      </c>
      <c r="F3116" s="7" t="s">
        <v>216</v>
      </c>
      <c r="G3116" s="7" t="s">
        <v>225</v>
      </c>
      <c r="H3116" s="4"/>
      <c r="I3116" s="9" t="s">
        <v>9679</v>
      </c>
    </row>
    <row r="3117" spans="1:9" ht="45">
      <c r="A3117" s="6" t="s">
        <v>9680</v>
      </c>
      <c r="B3117" s="7" t="s">
        <v>364</v>
      </c>
      <c r="C3117" s="6" t="s">
        <v>9614</v>
      </c>
      <c r="D3117" s="8" t="s">
        <v>9681</v>
      </c>
      <c r="E3117" s="6" t="s">
        <v>3239</v>
      </c>
      <c r="F3117" s="7" t="s">
        <v>216</v>
      </c>
      <c r="G3117" s="7" t="s">
        <v>225</v>
      </c>
      <c r="H3117" s="4"/>
      <c r="I3117" s="9" t="s">
        <v>9682</v>
      </c>
    </row>
    <row r="3118" spans="1:9" ht="45">
      <c r="A3118" s="6" t="s">
        <v>9683</v>
      </c>
      <c r="B3118" s="7" t="s">
        <v>364</v>
      </c>
      <c r="C3118" s="6" t="s">
        <v>9614</v>
      </c>
      <c r="D3118" s="8" t="s">
        <v>9684</v>
      </c>
      <c r="E3118" s="6" t="s">
        <v>3239</v>
      </c>
      <c r="F3118" s="7" t="s">
        <v>216</v>
      </c>
      <c r="G3118" s="7" t="s">
        <v>217</v>
      </c>
      <c r="H3118" s="4"/>
      <c r="I3118" s="9" t="s">
        <v>9685</v>
      </c>
    </row>
    <row r="3119" spans="1:9" ht="45">
      <c r="A3119" s="6" t="s">
        <v>9686</v>
      </c>
      <c r="B3119" s="7" t="s">
        <v>364</v>
      </c>
      <c r="C3119" s="6" t="s">
        <v>9614</v>
      </c>
      <c r="D3119" s="8" t="s">
        <v>9687</v>
      </c>
      <c r="E3119" s="6" t="s">
        <v>3239</v>
      </c>
      <c r="F3119" s="7" t="s">
        <v>216</v>
      </c>
      <c r="G3119" s="7" t="s">
        <v>225</v>
      </c>
      <c r="H3119" s="4"/>
      <c r="I3119" s="9" t="s">
        <v>9688</v>
      </c>
    </row>
    <row r="3120" spans="1:9" ht="45">
      <c r="A3120" s="6" t="s">
        <v>9689</v>
      </c>
      <c r="B3120" s="7" t="s">
        <v>364</v>
      </c>
      <c r="C3120" s="6" t="s">
        <v>9614</v>
      </c>
      <c r="D3120" s="8" t="s">
        <v>9690</v>
      </c>
      <c r="E3120" s="6" t="s">
        <v>3239</v>
      </c>
      <c r="F3120" s="7" t="s">
        <v>216</v>
      </c>
      <c r="G3120" s="7" t="s">
        <v>217</v>
      </c>
      <c r="H3120" s="4"/>
      <c r="I3120" s="9" t="s">
        <v>9691</v>
      </c>
    </row>
    <row r="3121" spans="1:9" ht="45">
      <c r="A3121" s="6" t="s">
        <v>9692</v>
      </c>
      <c r="B3121" s="7" t="s">
        <v>364</v>
      </c>
      <c r="C3121" s="6" t="s">
        <v>9614</v>
      </c>
      <c r="D3121" s="8" t="s">
        <v>9693</v>
      </c>
      <c r="E3121" s="6" t="s">
        <v>3239</v>
      </c>
      <c r="F3121" s="7" t="s">
        <v>367</v>
      </c>
      <c r="G3121" s="7" t="s">
        <v>225</v>
      </c>
      <c r="H3121" s="4"/>
      <c r="I3121" s="9" t="s">
        <v>9694</v>
      </c>
    </row>
    <row r="3122" spans="1:9" ht="45">
      <c r="A3122" s="6" t="s">
        <v>9695</v>
      </c>
      <c r="B3122" s="7" t="s">
        <v>364</v>
      </c>
      <c r="C3122" s="6" t="s">
        <v>9614</v>
      </c>
      <c r="D3122" s="8" t="s">
        <v>9696</v>
      </c>
      <c r="E3122" s="6" t="s">
        <v>3239</v>
      </c>
      <c r="F3122" s="7" t="s">
        <v>216</v>
      </c>
      <c r="G3122" s="7" t="s">
        <v>217</v>
      </c>
      <c r="H3122" s="4"/>
      <c r="I3122" s="9" t="s">
        <v>9697</v>
      </c>
    </row>
    <row r="3123" spans="1:9" ht="45">
      <c r="A3123" s="6" t="s">
        <v>9698</v>
      </c>
      <c r="B3123" s="7" t="s">
        <v>364</v>
      </c>
      <c r="C3123" s="6" t="s">
        <v>9614</v>
      </c>
      <c r="D3123" s="8" t="s">
        <v>9699</v>
      </c>
      <c r="E3123" s="6" t="s">
        <v>3239</v>
      </c>
      <c r="F3123" s="7" t="s">
        <v>216</v>
      </c>
      <c r="G3123" s="7" t="s">
        <v>225</v>
      </c>
      <c r="H3123" s="4"/>
      <c r="I3123" s="9" t="s">
        <v>9700</v>
      </c>
    </row>
    <row r="3124" spans="1:9" ht="30">
      <c r="A3124" s="6" t="s">
        <v>9701</v>
      </c>
      <c r="B3124" s="7" t="s">
        <v>364</v>
      </c>
      <c r="C3124" s="6" t="s">
        <v>9614</v>
      </c>
      <c r="D3124" s="8" t="s">
        <v>9702</v>
      </c>
      <c r="E3124" s="6" t="s">
        <v>3239</v>
      </c>
      <c r="F3124" s="7" t="s">
        <v>367</v>
      </c>
      <c r="G3124" s="7" t="s">
        <v>217</v>
      </c>
      <c r="H3124" s="4"/>
      <c r="I3124" s="9" t="s">
        <v>9703</v>
      </c>
    </row>
    <row r="3125" spans="1:9" ht="45">
      <c r="A3125" s="6" t="s">
        <v>9704</v>
      </c>
      <c r="B3125" s="7" t="s">
        <v>364</v>
      </c>
      <c r="C3125" s="6" t="s">
        <v>9614</v>
      </c>
      <c r="D3125" s="8" t="s">
        <v>9705</v>
      </c>
      <c r="E3125" s="6" t="s">
        <v>3239</v>
      </c>
      <c r="F3125" s="7" t="s">
        <v>367</v>
      </c>
      <c r="G3125" s="7" t="s">
        <v>225</v>
      </c>
      <c r="H3125" s="4"/>
      <c r="I3125" s="9" t="s">
        <v>9706</v>
      </c>
    </row>
    <row r="3126" spans="1:9" ht="45">
      <c r="A3126" s="6" t="s">
        <v>9707</v>
      </c>
      <c r="B3126" s="7" t="s">
        <v>364</v>
      </c>
      <c r="C3126" s="6" t="s">
        <v>9614</v>
      </c>
      <c r="D3126" s="8" t="s">
        <v>9708</v>
      </c>
      <c r="E3126" s="6" t="s">
        <v>3239</v>
      </c>
      <c r="F3126" s="7" t="s">
        <v>216</v>
      </c>
      <c r="G3126" s="7" t="s">
        <v>217</v>
      </c>
      <c r="H3126" s="4"/>
      <c r="I3126" s="9" t="s">
        <v>9709</v>
      </c>
    </row>
    <row r="3127" spans="1:9" ht="45">
      <c r="A3127" s="6" t="s">
        <v>9710</v>
      </c>
      <c r="B3127" s="7" t="s">
        <v>364</v>
      </c>
      <c r="C3127" s="6" t="s">
        <v>9614</v>
      </c>
      <c r="D3127" s="8" t="s">
        <v>9711</v>
      </c>
      <c r="E3127" s="6" t="s">
        <v>3239</v>
      </c>
      <c r="F3127" s="7" t="s">
        <v>216</v>
      </c>
      <c r="G3127" s="7" t="s">
        <v>225</v>
      </c>
      <c r="H3127" s="4"/>
      <c r="I3127" s="9" t="s">
        <v>9712</v>
      </c>
    </row>
    <row r="3128" spans="1:9" ht="45">
      <c r="A3128" s="6" t="s">
        <v>9713</v>
      </c>
      <c r="B3128" s="7" t="s">
        <v>364</v>
      </c>
      <c r="C3128" s="6" t="s">
        <v>9614</v>
      </c>
      <c r="D3128" s="8" t="s">
        <v>9714</v>
      </c>
      <c r="E3128" s="6" t="s">
        <v>3239</v>
      </c>
      <c r="F3128" s="7" t="s">
        <v>216</v>
      </c>
      <c r="G3128" s="7" t="s">
        <v>217</v>
      </c>
      <c r="H3128" s="4"/>
      <c r="I3128" s="9" t="s">
        <v>9715</v>
      </c>
    </row>
    <row r="3129" spans="1:9" ht="45">
      <c r="A3129" s="6" t="s">
        <v>9716</v>
      </c>
      <c r="B3129" s="7" t="s">
        <v>364</v>
      </c>
      <c r="C3129" s="6" t="s">
        <v>9614</v>
      </c>
      <c r="D3129" s="8" t="s">
        <v>9717</v>
      </c>
      <c r="E3129" s="6" t="s">
        <v>3239</v>
      </c>
      <c r="F3129" s="7" t="s">
        <v>216</v>
      </c>
      <c r="G3129" s="7" t="s">
        <v>225</v>
      </c>
      <c r="H3129" s="4"/>
      <c r="I3129" s="9" t="s">
        <v>9718</v>
      </c>
    </row>
    <row r="3130" spans="1:9" ht="45">
      <c r="A3130" s="6" t="s">
        <v>9719</v>
      </c>
      <c r="B3130" s="7" t="s">
        <v>364</v>
      </c>
      <c r="C3130" s="6" t="s">
        <v>9614</v>
      </c>
      <c r="D3130" s="8" t="s">
        <v>9720</v>
      </c>
      <c r="E3130" s="6" t="s">
        <v>3239</v>
      </c>
      <c r="F3130" s="7" t="s">
        <v>216</v>
      </c>
      <c r="G3130" s="7" t="s">
        <v>225</v>
      </c>
      <c r="H3130" s="4"/>
      <c r="I3130" s="9" t="s">
        <v>9721</v>
      </c>
    </row>
    <row r="3131" spans="1:9" ht="45">
      <c r="A3131" s="6" t="s">
        <v>9722</v>
      </c>
      <c r="B3131" s="7" t="s">
        <v>364</v>
      </c>
      <c r="C3131" s="6" t="s">
        <v>9614</v>
      </c>
      <c r="D3131" s="8" t="s">
        <v>9723</v>
      </c>
      <c r="E3131" s="6" t="s">
        <v>3239</v>
      </c>
      <c r="F3131" s="7" t="s">
        <v>216</v>
      </c>
      <c r="G3131" s="7" t="s">
        <v>217</v>
      </c>
      <c r="H3131" s="4"/>
      <c r="I3131" s="9" t="s">
        <v>9724</v>
      </c>
    </row>
    <row r="3132" spans="1:9" ht="45">
      <c r="A3132" s="6" t="s">
        <v>9725</v>
      </c>
      <c r="B3132" s="7" t="s">
        <v>364</v>
      </c>
      <c r="C3132" s="6" t="s">
        <v>9614</v>
      </c>
      <c r="D3132" s="8" t="s">
        <v>9726</v>
      </c>
      <c r="E3132" s="6" t="s">
        <v>3239</v>
      </c>
      <c r="F3132" s="7" t="s">
        <v>216</v>
      </c>
      <c r="G3132" s="7" t="s">
        <v>225</v>
      </c>
      <c r="H3132" s="4"/>
      <c r="I3132" s="9" t="s">
        <v>9727</v>
      </c>
    </row>
    <row r="3133" spans="1:9" ht="45">
      <c r="A3133" s="6" t="s">
        <v>9728</v>
      </c>
      <c r="B3133" s="7" t="s">
        <v>364</v>
      </c>
      <c r="C3133" s="6" t="s">
        <v>9614</v>
      </c>
      <c r="D3133" s="8" t="s">
        <v>9729</v>
      </c>
      <c r="E3133" s="6" t="s">
        <v>3239</v>
      </c>
      <c r="F3133" s="7" t="s">
        <v>367</v>
      </c>
      <c r="G3133" s="7" t="s">
        <v>217</v>
      </c>
      <c r="H3133" s="4"/>
      <c r="I3133" s="9" t="s">
        <v>9730</v>
      </c>
    </row>
    <row r="3134" spans="1:9" ht="45">
      <c r="A3134" s="6" t="s">
        <v>9731</v>
      </c>
      <c r="B3134" s="7" t="s">
        <v>364</v>
      </c>
      <c r="C3134" s="6" t="s">
        <v>9614</v>
      </c>
      <c r="D3134" s="8" t="s">
        <v>9732</v>
      </c>
      <c r="E3134" s="6" t="s">
        <v>3239</v>
      </c>
      <c r="F3134" s="7" t="s">
        <v>367</v>
      </c>
      <c r="G3134" s="7" t="s">
        <v>225</v>
      </c>
      <c r="H3134" s="4"/>
      <c r="I3134" s="9" t="s">
        <v>9733</v>
      </c>
    </row>
    <row r="3135" spans="1:9" ht="45">
      <c r="A3135" s="6" t="s">
        <v>9734</v>
      </c>
      <c r="B3135" s="7" t="s">
        <v>364</v>
      </c>
      <c r="C3135" s="6" t="s">
        <v>9614</v>
      </c>
      <c r="D3135" s="8" t="s">
        <v>9735</v>
      </c>
      <c r="E3135" s="6" t="s">
        <v>3239</v>
      </c>
      <c r="F3135" s="7" t="s">
        <v>216</v>
      </c>
      <c r="G3135" s="7" t="s">
        <v>217</v>
      </c>
      <c r="H3135" s="4"/>
      <c r="I3135" s="9" t="s">
        <v>9736</v>
      </c>
    </row>
    <row r="3136" spans="1:9" ht="45">
      <c r="A3136" s="6" t="s">
        <v>9737</v>
      </c>
      <c r="B3136" s="7" t="s">
        <v>364</v>
      </c>
      <c r="C3136" s="6" t="s">
        <v>9614</v>
      </c>
      <c r="D3136" s="8" t="s">
        <v>9738</v>
      </c>
      <c r="E3136" s="6" t="s">
        <v>3239</v>
      </c>
      <c r="F3136" s="7" t="s">
        <v>216</v>
      </c>
      <c r="G3136" s="7" t="s">
        <v>225</v>
      </c>
      <c r="H3136" s="4"/>
      <c r="I3136" s="9" t="s">
        <v>9739</v>
      </c>
    </row>
    <row r="3137" spans="1:9" ht="45">
      <c r="A3137" s="6" t="s">
        <v>9740</v>
      </c>
      <c r="B3137" s="7" t="s">
        <v>364</v>
      </c>
      <c r="C3137" s="6" t="s">
        <v>9614</v>
      </c>
      <c r="D3137" s="8" t="s">
        <v>9741</v>
      </c>
      <c r="E3137" s="6" t="s">
        <v>3239</v>
      </c>
      <c r="F3137" s="7" t="s">
        <v>216</v>
      </c>
      <c r="G3137" s="7" t="s">
        <v>217</v>
      </c>
      <c r="H3137" s="4"/>
      <c r="I3137" s="9" t="s">
        <v>9742</v>
      </c>
    </row>
    <row r="3138" spans="1:9" ht="45">
      <c r="A3138" s="6" t="s">
        <v>9743</v>
      </c>
      <c r="B3138" s="7" t="s">
        <v>364</v>
      </c>
      <c r="C3138" s="6" t="s">
        <v>9614</v>
      </c>
      <c r="D3138" s="8" t="s">
        <v>9744</v>
      </c>
      <c r="E3138" s="6" t="s">
        <v>3239</v>
      </c>
      <c r="F3138" s="7" t="s">
        <v>216</v>
      </c>
      <c r="G3138" s="7" t="s">
        <v>225</v>
      </c>
      <c r="H3138" s="4"/>
      <c r="I3138" s="9" t="s">
        <v>9745</v>
      </c>
    </row>
    <row r="3139" spans="1:9" ht="45">
      <c r="A3139" s="6" t="s">
        <v>9746</v>
      </c>
      <c r="B3139" s="7" t="s">
        <v>364</v>
      </c>
      <c r="C3139" s="6" t="s">
        <v>9614</v>
      </c>
      <c r="D3139" s="8" t="s">
        <v>9747</v>
      </c>
      <c r="E3139" s="6" t="s">
        <v>3239</v>
      </c>
      <c r="F3139" s="7" t="s">
        <v>367</v>
      </c>
      <c r="G3139" s="7" t="s">
        <v>217</v>
      </c>
      <c r="H3139" s="4"/>
      <c r="I3139" s="9" t="s">
        <v>9748</v>
      </c>
    </row>
    <row r="3140" spans="1:9" ht="45">
      <c r="A3140" s="6" t="s">
        <v>9749</v>
      </c>
      <c r="B3140" s="7" t="s">
        <v>364</v>
      </c>
      <c r="C3140" s="6" t="s">
        <v>9614</v>
      </c>
      <c r="D3140" s="8" t="s">
        <v>9750</v>
      </c>
      <c r="E3140" s="6" t="s">
        <v>3239</v>
      </c>
      <c r="F3140" s="7" t="s">
        <v>367</v>
      </c>
      <c r="G3140" s="7" t="s">
        <v>225</v>
      </c>
      <c r="H3140" s="4"/>
      <c r="I3140" s="9" t="s">
        <v>9751</v>
      </c>
    </row>
    <row r="3141" spans="1:9" ht="45">
      <c r="A3141" s="6" t="s">
        <v>9752</v>
      </c>
      <c r="B3141" s="7" t="s">
        <v>364</v>
      </c>
      <c r="C3141" s="6" t="s">
        <v>9614</v>
      </c>
      <c r="D3141" s="8" t="s">
        <v>9753</v>
      </c>
      <c r="E3141" s="6" t="s">
        <v>3239</v>
      </c>
      <c r="F3141" s="7" t="s">
        <v>367</v>
      </c>
      <c r="G3141" s="7" t="s">
        <v>217</v>
      </c>
      <c r="H3141" s="4"/>
      <c r="I3141" s="9" t="s">
        <v>9754</v>
      </c>
    </row>
    <row r="3142" spans="1:9" ht="45">
      <c r="A3142" s="6" t="s">
        <v>9755</v>
      </c>
      <c r="B3142" s="7" t="s">
        <v>364</v>
      </c>
      <c r="C3142" s="6" t="s">
        <v>9614</v>
      </c>
      <c r="D3142" s="8" t="s">
        <v>9756</v>
      </c>
      <c r="E3142" s="6" t="s">
        <v>3239</v>
      </c>
      <c r="F3142" s="7" t="s">
        <v>367</v>
      </c>
      <c r="G3142" s="7" t="s">
        <v>225</v>
      </c>
      <c r="H3142" s="4"/>
      <c r="I3142" s="9" t="s">
        <v>9757</v>
      </c>
    </row>
    <row r="3143" spans="1:9" ht="45">
      <c r="A3143" s="6" t="s">
        <v>9758</v>
      </c>
      <c r="B3143" s="7" t="s">
        <v>364</v>
      </c>
      <c r="C3143" s="6" t="s">
        <v>9614</v>
      </c>
      <c r="D3143" s="8" t="s">
        <v>9759</v>
      </c>
      <c r="E3143" s="6" t="s">
        <v>3239</v>
      </c>
      <c r="F3143" s="7" t="s">
        <v>367</v>
      </c>
      <c r="G3143" s="7" t="s">
        <v>225</v>
      </c>
      <c r="H3143" s="4"/>
      <c r="I3143" s="9" t="s">
        <v>9760</v>
      </c>
    </row>
    <row r="3144" spans="1:9" ht="45">
      <c r="A3144" s="6" t="s">
        <v>9761</v>
      </c>
      <c r="B3144" s="7" t="s">
        <v>364</v>
      </c>
      <c r="C3144" s="6" t="s">
        <v>9614</v>
      </c>
      <c r="D3144" s="8" t="s">
        <v>9762</v>
      </c>
      <c r="E3144" s="6" t="s">
        <v>3239</v>
      </c>
      <c r="F3144" s="7" t="s">
        <v>367</v>
      </c>
      <c r="G3144" s="7" t="s">
        <v>217</v>
      </c>
      <c r="H3144" s="4"/>
      <c r="I3144" s="9" t="s">
        <v>9763</v>
      </c>
    </row>
    <row r="3145" spans="1:9" ht="45">
      <c r="A3145" s="6" t="s">
        <v>9764</v>
      </c>
      <c r="B3145" s="7" t="s">
        <v>364</v>
      </c>
      <c r="C3145" s="6" t="s">
        <v>9614</v>
      </c>
      <c r="D3145" s="8" t="s">
        <v>9765</v>
      </c>
      <c r="E3145" s="6" t="s">
        <v>3239</v>
      </c>
      <c r="F3145" s="7" t="s">
        <v>216</v>
      </c>
      <c r="G3145" s="7" t="s">
        <v>225</v>
      </c>
      <c r="H3145" s="4"/>
      <c r="I3145" s="9" t="s">
        <v>9766</v>
      </c>
    </row>
    <row r="3146" spans="1:9" ht="45">
      <c r="A3146" s="6" t="s">
        <v>9767</v>
      </c>
      <c r="B3146" s="7" t="s">
        <v>364</v>
      </c>
      <c r="C3146" s="6" t="s">
        <v>9614</v>
      </c>
      <c r="D3146" s="8" t="s">
        <v>9768</v>
      </c>
      <c r="E3146" s="6" t="s">
        <v>3239</v>
      </c>
      <c r="F3146" s="7" t="s">
        <v>367</v>
      </c>
      <c r="G3146" s="7" t="s">
        <v>217</v>
      </c>
      <c r="H3146" s="4"/>
      <c r="I3146" s="9" t="s">
        <v>9769</v>
      </c>
    </row>
    <row r="3147" spans="1:9" ht="45">
      <c r="A3147" s="6" t="s">
        <v>9770</v>
      </c>
      <c r="B3147" s="7" t="s">
        <v>364</v>
      </c>
      <c r="C3147" s="6" t="s">
        <v>9614</v>
      </c>
      <c r="D3147" s="8" t="s">
        <v>9771</v>
      </c>
      <c r="E3147" s="6" t="s">
        <v>3239</v>
      </c>
      <c r="F3147" s="7" t="s">
        <v>367</v>
      </c>
      <c r="G3147" s="7" t="s">
        <v>225</v>
      </c>
      <c r="H3147" s="4"/>
      <c r="I3147" s="9" t="s">
        <v>9772</v>
      </c>
    </row>
    <row r="3148" spans="1:9" ht="45">
      <c r="A3148" s="6" t="s">
        <v>9773</v>
      </c>
      <c r="B3148" s="7" t="s">
        <v>364</v>
      </c>
      <c r="C3148" s="6" t="s">
        <v>9614</v>
      </c>
      <c r="D3148" s="8" t="s">
        <v>9774</v>
      </c>
      <c r="E3148" s="6" t="s">
        <v>3239</v>
      </c>
      <c r="F3148" s="7" t="s">
        <v>216</v>
      </c>
      <c r="G3148" s="7" t="s">
        <v>217</v>
      </c>
      <c r="H3148" s="4"/>
      <c r="I3148" s="9" t="s">
        <v>9775</v>
      </c>
    </row>
    <row r="3149" spans="1:9" ht="45">
      <c r="A3149" s="6" t="s">
        <v>9776</v>
      </c>
      <c r="B3149" s="7" t="s">
        <v>364</v>
      </c>
      <c r="C3149" s="6" t="s">
        <v>9614</v>
      </c>
      <c r="D3149" s="8" t="s">
        <v>9777</v>
      </c>
      <c r="E3149" s="6" t="s">
        <v>3239</v>
      </c>
      <c r="F3149" s="7" t="s">
        <v>216</v>
      </c>
      <c r="G3149" s="7" t="s">
        <v>217</v>
      </c>
      <c r="H3149" s="4"/>
      <c r="I3149" s="9" t="s">
        <v>9778</v>
      </c>
    </row>
    <row r="3150" spans="1:9" ht="45">
      <c r="A3150" s="6" t="s">
        <v>9779</v>
      </c>
      <c r="B3150" s="7" t="s">
        <v>364</v>
      </c>
      <c r="C3150" s="6" t="s">
        <v>9614</v>
      </c>
      <c r="D3150" s="8" t="s">
        <v>9780</v>
      </c>
      <c r="E3150" s="6" t="s">
        <v>3239</v>
      </c>
      <c r="F3150" s="7" t="s">
        <v>216</v>
      </c>
      <c r="G3150" s="7" t="s">
        <v>225</v>
      </c>
      <c r="H3150" s="4"/>
      <c r="I3150" s="9" t="s">
        <v>9781</v>
      </c>
    </row>
    <row r="3151" spans="1:9" ht="45">
      <c r="A3151" s="6" t="s">
        <v>9782</v>
      </c>
      <c r="B3151" s="7" t="s">
        <v>364</v>
      </c>
      <c r="C3151" s="6" t="s">
        <v>9614</v>
      </c>
      <c r="D3151" s="8" t="s">
        <v>9783</v>
      </c>
      <c r="E3151" s="6" t="s">
        <v>3239</v>
      </c>
      <c r="F3151" s="7" t="s">
        <v>216</v>
      </c>
      <c r="G3151" s="7" t="s">
        <v>217</v>
      </c>
      <c r="H3151" s="4"/>
      <c r="I3151" s="9" t="s">
        <v>9784</v>
      </c>
    </row>
    <row r="3152" spans="1:9" ht="45">
      <c r="A3152" s="6" t="s">
        <v>9785</v>
      </c>
      <c r="B3152" s="7" t="s">
        <v>364</v>
      </c>
      <c r="C3152" s="6" t="s">
        <v>9614</v>
      </c>
      <c r="D3152" s="8" t="s">
        <v>9786</v>
      </c>
      <c r="E3152" s="6" t="s">
        <v>3239</v>
      </c>
      <c r="F3152" s="7" t="s">
        <v>216</v>
      </c>
      <c r="G3152" s="7" t="s">
        <v>225</v>
      </c>
      <c r="H3152" s="4"/>
      <c r="I3152" s="9" t="s">
        <v>9787</v>
      </c>
    </row>
    <row r="3153" spans="1:9" ht="45">
      <c r="A3153" s="6" t="s">
        <v>9788</v>
      </c>
      <c r="B3153" s="7" t="s">
        <v>364</v>
      </c>
      <c r="C3153" s="6" t="s">
        <v>9614</v>
      </c>
      <c r="D3153" s="8" t="s">
        <v>9789</v>
      </c>
      <c r="E3153" s="6" t="s">
        <v>3239</v>
      </c>
      <c r="F3153" s="7" t="s">
        <v>216</v>
      </c>
      <c r="G3153" s="7" t="s">
        <v>225</v>
      </c>
      <c r="H3153" s="4"/>
      <c r="I3153" s="9" t="s">
        <v>9790</v>
      </c>
    </row>
    <row r="3154" spans="1:9" ht="45">
      <c r="A3154" s="6" t="s">
        <v>9791</v>
      </c>
      <c r="B3154" s="7" t="s">
        <v>364</v>
      </c>
      <c r="C3154" s="6" t="s">
        <v>9614</v>
      </c>
      <c r="D3154" s="8" t="s">
        <v>9792</v>
      </c>
      <c r="E3154" s="6" t="s">
        <v>3239</v>
      </c>
      <c r="F3154" s="7" t="s">
        <v>367</v>
      </c>
      <c r="G3154" s="7" t="s">
        <v>217</v>
      </c>
      <c r="H3154" s="4"/>
      <c r="I3154" s="9" t="s">
        <v>9793</v>
      </c>
    </row>
    <row r="3155" spans="1:9" ht="45">
      <c r="A3155" s="6" t="s">
        <v>9794</v>
      </c>
      <c r="B3155" s="7" t="s">
        <v>364</v>
      </c>
      <c r="C3155" s="6" t="s">
        <v>9614</v>
      </c>
      <c r="D3155" s="8" t="s">
        <v>9795</v>
      </c>
      <c r="E3155" s="6" t="s">
        <v>3239</v>
      </c>
      <c r="F3155" s="7" t="s">
        <v>367</v>
      </c>
      <c r="G3155" s="7" t="s">
        <v>225</v>
      </c>
      <c r="H3155" s="4"/>
      <c r="I3155" s="9" t="s">
        <v>9796</v>
      </c>
    </row>
    <row r="3156" spans="1:9" ht="45">
      <c r="A3156" s="6" t="s">
        <v>9797</v>
      </c>
      <c r="B3156" s="7" t="s">
        <v>364</v>
      </c>
      <c r="C3156" s="6" t="s">
        <v>9614</v>
      </c>
      <c r="D3156" s="8" t="s">
        <v>9798</v>
      </c>
      <c r="E3156" s="6" t="s">
        <v>3239</v>
      </c>
      <c r="F3156" s="7" t="s">
        <v>216</v>
      </c>
      <c r="G3156" s="7" t="s">
        <v>217</v>
      </c>
      <c r="H3156" s="4"/>
      <c r="I3156" s="9" t="s">
        <v>9799</v>
      </c>
    </row>
    <row r="3157" spans="1:9" ht="45">
      <c r="A3157" s="6" t="s">
        <v>9800</v>
      </c>
      <c r="B3157" s="7" t="s">
        <v>364</v>
      </c>
      <c r="C3157" s="6" t="s">
        <v>9614</v>
      </c>
      <c r="D3157" s="8" t="s">
        <v>9801</v>
      </c>
      <c r="E3157" s="6" t="s">
        <v>3239</v>
      </c>
      <c r="F3157" s="7" t="s">
        <v>216</v>
      </c>
      <c r="G3157" s="7" t="s">
        <v>225</v>
      </c>
      <c r="H3157" s="4"/>
      <c r="I3157" s="9" t="s">
        <v>9802</v>
      </c>
    </row>
    <row r="3158" spans="1:9" ht="45">
      <c r="A3158" s="6" t="s">
        <v>9803</v>
      </c>
      <c r="B3158" s="7" t="s">
        <v>364</v>
      </c>
      <c r="C3158" s="6" t="s">
        <v>9614</v>
      </c>
      <c r="D3158" s="8" t="s">
        <v>9804</v>
      </c>
      <c r="E3158" s="6" t="s">
        <v>3239</v>
      </c>
      <c r="F3158" s="7" t="s">
        <v>216</v>
      </c>
      <c r="G3158" s="7" t="s">
        <v>225</v>
      </c>
      <c r="H3158" s="4"/>
      <c r="I3158" s="9" t="s">
        <v>9805</v>
      </c>
    </row>
    <row r="3159" spans="1:9" ht="45">
      <c r="A3159" s="6" t="s">
        <v>9806</v>
      </c>
      <c r="B3159" s="7" t="s">
        <v>364</v>
      </c>
      <c r="C3159" s="6" t="s">
        <v>9614</v>
      </c>
      <c r="D3159" s="8" t="s">
        <v>9807</v>
      </c>
      <c r="E3159" s="6" t="s">
        <v>3239</v>
      </c>
      <c r="F3159" s="7" t="s">
        <v>216</v>
      </c>
      <c r="G3159" s="7" t="s">
        <v>225</v>
      </c>
      <c r="H3159" s="4"/>
      <c r="I3159" s="9" t="s">
        <v>9808</v>
      </c>
    </row>
    <row r="3160" spans="1:9" ht="30">
      <c r="A3160" s="6" t="s">
        <v>9809</v>
      </c>
      <c r="B3160" s="7" t="s">
        <v>364</v>
      </c>
      <c r="C3160" s="6" t="s">
        <v>9614</v>
      </c>
      <c r="D3160" s="8" t="s">
        <v>9810</v>
      </c>
      <c r="E3160" s="6" t="s">
        <v>3239</v>
      </c>
      <c r="F3160" s="7" t="s">
        <v>216</v>
      </c>
      <c r="G3160" s="7" t="s">
        <v>217</v>
      </c>
      <c r="H3160" s="4"/>
      <c r="I3160" s="9" t="s">
        <v>9811</v>
      </c>
    </row>
    <row r="3161" spans="1:9" ht="45">
      <c r="A3161" s="6" t="s">
        <v>9812</v>
      </c>
      <c r="B3161" s="7" t="s">
        <v>364</v>
      </c>
      <c r="C3161" s="6" t="s">
        <v>9614</v>
      </c>
      <c r="D3161" s="8" t="s">
        <v>9813</v>
      </c>
      <c r="E3161" s="6" t="s">
        <v>3239</v>
      </c>
      <c r="F3161" s="7" t="s">
        <v>216</v>
      </c>
      <c r="G3161" s="7" t="s">
        <v>225</v>
      </c>
      <c r="H3161" s="4"/>
      <c r="I3161" s="9" t="s">
        <v>9814</v>
      </c>
    </row>
    <row r="3162" spans="1:9" ht="45">
      <c r="A3162" s="6" t="s">
        <v>9815</v>
      </c>
      <c r="B3162" s="7" t="s">
        <v>364</v>
      </c>
      <c r="C3162" s="6" t="s">
        <v>9614</v>
      </c>
      <c r="D3162" s="8" t="s">
        <v>9816</v>
      </c>
      <c r="E3162" s="6" t="s">
        <v>3239</v>
      </c>
      <c r="F3162" s="7" t="s">
        <v>216</v>
      </c>
      <c r="G3162" s="7" t="s">
        <v>217</v>
      </c>
      <c r="H3162" s="4"/>
      <c r="I3162" s="9" t="s">
        <v>9817</v>
      </c>
    </row>
    <row r="3163" spans="1:9" ht="45">
      <c r="A3163" s="6" t="s">
        <v>9818</v>
      </c>
      <c r="B3163" s="7" t="s">
        <v>364</v>
      </c>
      <c r="C3163" s="6" t="s">
        <v>9614</v>
      </c>
      <c r="D3163" s="8" t="s">
        <v>9819</v>
      </c>
      <c r="E3163" s="6" t="s">
        <v>3239</v>
      </c>
      <c r="F3163" s="7" t="s">
        <v>216</v>
      </c>
      <c r="G3163" s="7" t="s">
        <v>225</v>
      </c>
      <c r="H3163" s="4"/>
      <c r="I3163" s="9" t="s">
        <v>9820</v>
      </c>
    </row>
    <row r="3164" spans="1:9" ht="45">
      <c r="A3164" s="6" t="s">
        <v>9821</v>
      </c>
      <c r="B3164" s="7" t="s">
        <v>364</v>
      </c>
      <c r="C3164" s="6" t="s">
        <v>9614</v>
      </c>
      <c r="D3164" s="8" t="s">
        <v>9822</v>
      </c>
      <c r="E3164" s="6" t="s">
        <v>3239</v>
      </c>
      <c r="F3164" s="7" t="s">
        <v>216</v>
      </c>
      <c r="G3164" s="7" t="s">
        <v>225</v>
      </c>
      <c r="H3164" s="4"/>
      <c r="I3164" s="9" t="s">
        <v>9823</v>
      </c>
    </row>
    <row r="3165" spans="1:9" ht="45">
      <c r="A3165" s="6" t="s">
        <v>9824</v>
      </c>
      <c r="B3165" s="7" t="s">
        <v>364</v>
      </c>
      <c r="C3165" s="6" t="s">
        <v>9614</v>
      </c>
      <c r="D3165" s="8" t="s">
        <v>9825</v>
      </c>
      <c r="E3165" s="6" t="s">
        <v>3239</v>
      </c>
      <c r="F3165" s="7" t="s">
        <v>216</v>
      </c>
      <c r="G3165" s="7" t="s">
        <v>225</v>
      </c>
      <c r="H3165" s="4"/>
      <c r="I3165" s="9" t="s">
        <v>9826</v>
      </c>
    </row>
    <row r="3166" spans="1:9" ht="45">
      <c r="A3166" s="6" t="s">
        <v>9827</v>
      </c>
      <c r="B3166" s="7" t="s">
        <v>364</v>
      </c>
      <c r="C3166" s="6" t="s">
        <v>9614</v>
      </c>
      <c r="D3166" s="8" t="s">
        <v>9828</v>
      </c>
      <c r="E3166" s="6" t="s">
        <v>3239</v>
      </c>
      <c r="F3166" s="7" t="s">
        <v>216</v>
      </c>
      <c r="G3166" s="7" t="s">
        <v>217</v>
      </c>
      <c r="H3166" s="4"/>
      <c r="I3166" s="9" t="s">
        <v>9829</v>
      </c>
    </row>
    <row r="3167" spans="1:9" ht="45">
      <c r="A3167" s="6" t="s">
        <v>9830</v>
      </c>
      <c r="B3167" s="7" t="s">
        <v>364</v>
      </c>
      <c r="C3167" s="6" t="s">
        <v>9614</v>
      </c>
      <c r="D3167" s="8" t="s">
        <v>9831</v>
      </c>
      <c r="E3167" s="6" t="s">
        <v>3239</v>
      </c>
      <c r="F3167" s="7" t="s">
        <v>216</v>
      </c>
      <c r="G3167" s="7" t="s">
        <v>225</v>
      </c>
      <c r="H3167" s="4"/>
      <c r="I3167" s="9" t="s">
        <v>9832</v>
      </c>
    </row>
    <row r="3168" spans="1:9" ht="45">
      <c r="A3168" s="6" t="s">
        <v>9833</v>
      </c>
      <c r="B3168" s="7" t="s">
        <v>364</v>
      </c>
      <c r="C3168" s="6" t="s">
        <v>9614</v>
      </c>
      <c r="D3168" s="8" t="s">
        <v>9834</v>
      </c>
      <c r="E3168" s="6" t="s">
        <v>3239</v>
      </c>
      <c r="F3168" s="7" t="s">
        <v>216</v>
      </c>
      <c r="G3168" s="7" t="s">
        <v>217</v>
      </c>
      <c r="H3168" s="4"/>
      <c r="I3168" s="9" t="s">
        <v>9835</v>
      </c>
    </row>
    <row r="3169" spans="1:9" ht="45">
      <c r="A3169" s="6" t="s">
        <v>9836</v>
      </c>
      <c r="B3169" s="7" t="s">
        <v>364</v>
      </c>
      <c r="C3169" s="6" t="s">
        <v>9614</v>
      </c>
      <c r="D3169" s="8" t="s">
        <v>9837</v>
      </c>
      <c r="E3169" s="6" t="s">
        <v>3239</v>
      </c>
      <c r="F3169" s="7" t="s">
        <v>216</v>
      </c>
      <c r="G3169" s="7" t="s">
        <v>225</v>
      </c>
      <c r="H3169" s="4"/>
      <c r="I3169" s="9" t="s">
        <v>9838</v>
      </c>
    </row>
    <row r="3170" spans="1:9" ht="45">
      <c r="A3170" s="6" t="s">
        <v>9839</v>
      </c>
      <c r="B3170" s="7" t="s">
        <v>364</v>
      </c>
      <c r="C3170" s="6" t="s">
        <v>9614</v>
      </c>
      <c r="D3170" s="8" t="s">
        <v>9840</v>
      </c>
      <c r="E3170" s="6" t="s">
        <v>3239</v>
      </c>
      <c r="F3170" s="7" t="s">
        <v>216</v>
      </c>
      <c r="G3170" s="7" t="s">
        <v>217</v>
      </c>
      <c r="H3170" s="4"/>
      <c r="I3170" s="9" t="s">
        <v>9841</v>
      </c>
    </row>
    <row r="3171" spans="1:9" ht="45">
      <c r="A3171" s="6" t="s">
        <v>9842</v>
      </c>
      <c r="B3171" s="7" t="s">
        <v>364</v>
      </c>
      <c r="C3171" s="6" t="s">
        <v>9614</v>
      </c>
      <c r="D3171" s="8" t="s">
        <v>9843</v>
      </c>
      <c r="E3171" s="6" t="s">
        <v>3239</v>
      </c>
      <c r="F3171" s="7" t="s">
        <v>216</v>
      </c>
      <c r="G3171" s="7" t="s">
        <v>225</v>
      </c>
      <c r="H3171" s="4"/>
      <c r="I3171" s="9" t="s">
        <v>9844</v>
      </c>
    </row>
    <row r="3172" spans="1:9" ht="45">
      <c r="A3172" s="6" t="s">
        <v>9845</v>
      </c>
      <c r="B3172" s="7" t="s">
        <v>364</v>
      </c>
      <c r="C3172" s="6" t="s">
        <v>9614</v>
      </c>
      <c r="D3172" s="8" t="s">
        <v>9846</v>
      </c>
      <c r="E3172" s="6" t="s">
        <v>3239</v>
      </c>
      <c r="F3172" s="7" t="s">
        <v>216</v>
      </c>
      <c r="G3172" s="7" t="s">
        <v>217</v>
      </c>
      <c r="H3172" s="4"/>
      <c r="I3172" s="9" t="s">
        <v>9847</v>
      </c>
    </row>
    <row r="3173" spans="1:9" ht="45">
      <c r="A3173" s="6" t="s">
        <v>9848</v>
      </c>
      <c r="B3173" s="7" t="s">
        <v>364</v>
      </c>
      <c r="C3173" s="6" t="s">
        <v>9614</v>
      </c>
      <c r="D3173" s="8" t="s">
        <v>9849</v>
      </c>
      <c r="E3173" s="6" t="s">
        <v>3239</v>
      </c>
      <c r="F3173" s="7" t="s">
        <v>216</v>
      </c>
      <c r="G3173" s="7" t="s">
        <v>225</v>
      </c>
      <c r="H3173" s="4"/>
      <c r="I3173" s="9" t="s">
        <v>9850</v>
      </c>
    </row>
    <row r="3174" spans="1:9" ht="45">
      <c r="A3174" s="6" t="s">
        <v>9851</v>
      </c>
      <c r="B3174" s="7" t="s">
        <v>364</v>
      </c>
      <c r="C3174" s="6" t="s">
        <v>9614</v>
      </c>
      <c r="D3174" s="8" t="s">
        <v>9852</v>
      </c>
      <c r="E3174" s="6" t="s">
        <v>3239</v>
      </c>
      <c r="F3174" s="7" t="s">
        <v>367</v>
      </c>
      <c r="G3174" s="7" t="s">
        <v>217</v>
      </c>
      <c r="H3174" s="4"/>
      <c r="I3174" s="9" t="s">
        <v>9853</v>
      </c>
    </row>
    <row r="3175" spans="1:9" ht="45">
      <c r="A3175" s="6" t="s">
        <v>9854</v>
      </c>
      <c r="B3175" s="7" t="s">
        <v>364</v>
      </c>
      <c r="C3175" s="6" t="s">
        <v>9614</v>
      </c>
      <c r="D3175" s="8" t="s">
        <v>9855</v>
      </c>
      <c r="E3175" s="6" t="s">
        <v>3239</v>
      </c>
      <c r="F3175" s="7" t="s">
        <v>367</v>
      </c>
      <c r="G3175" s="7" t="s">
        <v>225</v>
      </c>
      <c r="H3175" s="4"/>
      <c r="I3175" s="9" t="s">
        <v>9856</v>
      </c>
    </row>
    <row r="3176" spans="1:9" ht="45">
      <c r="A3176" s="6" t="s">
        <v>9857</v>
      </c>
      <c r="B3176" s="7" t="s">
        <v>364</v>
      </c>
      <c r="C3176" s="6" t="s">
        <v>9614</v>
      </c>
      <c r="D3176" s="8" t="s">
        <v>9858</v>
      </c>
      <c r="E3176" s="6" t="s">
        <v>3239</v>
      </c>
      <c r="F3176" s="7" t="s">
        <v>216</v>
      </c>
      <c r="G3176" s="7" t="s">
        <v>217</v>
      </c>
      <c r="H3176" s="4"/>
      <c r="I3176" s="9" t="s">
        <v>9859</v>
      </c>
    </row>
    <row r="3177" spans="1:9" ht="45">
      <c r="A3177" s="6" t="s">
        <v>9860</v>
      </c>
      <c r="B3177" s="7" t="s">
        <v>364</v>
      </c>
      <c r="C3177" s="6" t="s">
        <v>9614</v>
      </c>
      <c r="D3177" s="8" t="s">
        <v>9861</v>
      </c>
      <c r="E3177" s="6" t="s">
        <v>3239</v>
      </c>
      <c r="F3177" s="7" t="s">
        <v>216</v>
      </c>
      <c r="G3177" s="7" t="s">
        <v>225</v>
      </c>
      <c r="H3177" s="4"/>
      <c r="I3177" s="9" t="s">
        <v>9862</v>
      </c>
    </row>
    <row r="3178" spans="1:9" ht="75">
      <c r="A3178" s="6" t="s">
        <v>9863</v>
      </c>
      <c r="B3178" s="7" t="s">
        <v>962</v>
      </c>
      <c r="C3178" s="6" t="s">
        <v>9864</v>
      </c>
      <c r="D3178" s="8" t="s">
        <v>9865</v>
      </c>
      <c r="E3178" s="6" t="s">
        <v>221</v>
      </c>
      <c r="F3178" s="7" t="s">
        <v>367</v>
      </c>
      <c r="G3178" s="7" t="s">
        <v>217</v>
      </c>
      <c r="H3178" s="4"/>
      <c r="I3178" s="9" t="s">
        <v>9866</v>
      </c>
    </row>
    <row r="3179" spans="1:9" ht="75">
      <c r="A3179" s="6" t="s">
        <v>9867</v>
      </c>
      <c r="B3179" s="7" t="s">
        <v>962</v>
      </c>
      <c r="C3179" s="6" t="s">
        <v>9864</v>
      </c>
      <c r="D3179" s="8" t="s">
        <v>9868</v>
      </c>
      <c r="E3179" s="6" t="s">
        <v>221</v>
      </c>
      <c r="F3179" s="7" t="s">
        <v>367</v>
      </c>
      <c r="G3179" s="7" t="s">
        <v>225</v>
      </c>
      <c r="H3179" s="4"/>
      <c r="I3179" s="9" t="s">
        <v>9869</v>
      </c>
    </row>
    <row r="3180" spans="1:9" ht="60">
      <c r="A3180" s="6" t="s">
        <v>9870</v>
      </c>
      <c r="B3180" s="7" t="s">
        <v>962</v>
      </c>
      <c r="C3180" s="6" t="s">
        <v>9864</v>
      </c>
      <c r="D3180" s="8" t="s">
        <v>9871</v>
      </c>
      <c r="E3180" s="6" t="s">
        <v>221</v>
      </c>
      <c r="F3180" s="7" t="s">
        <v>367</v>
      </c>
      <c r="G3180" s="7" t="s">
        <v>217</v>
      </c>
      <c r="H3180" s="4"/>
      <c r="I3180" s="9" t="s">
        <v>9872</v>
      </c>
    </row>
    <row r="3181" spans="1:9" ht="45">
      <c r="A3181" s="6" t="s">
        <v>9873</v>
      </c>
      <c r="B3181" s="7" t="s">
        <v>962</v>
      </c>
      <c r="C3181" s="6" t="s">
        <v>9864</v>
      </c>
      <c r="D3181" s="8" t="s">
        <v>9874</v>
      </c>
      <c r="E3181" s="6" t="s">
        <v>221</v>
      </c>
      <c r="F3181" s="7" t="s">
        <v>367</v>
      </c>
      <c r="G3181" s="7" t="s">
        <v>217</v>
      </c>
      <c r="H3181" s="4"/>
      <c r="I3181" s="9" t="s">
        <v>9875</v>
      </c>
    </row>
    <row r="3182" spans="1:9" ht="45">
      <c r="A3182" s="6" t="s">
        <v>9876</v>
      </c>
      <c r="B3182" s="7" t="s">
        <v>962</v>
      </c>
      <c r="C3182" s="6" t="s">
        <v>9864</v>
      </c>
      <c r="D3182" s="8" t="s">
        <v>9877</v>
      </c>
      <c r="E3182" s="6" t="s">
        <v>221</v>
      </c>
      <c r="F3182" s="7" t="s">
        <v>367</v>
      </c>
      <c r="G3182" s="7" t="s">
        <v>225</v>
      </c>
      <c r="H3182" s="4"/>
      <c r="I3182" s="9" t="s">
        <v>9878</v>
      </c>
    </row>
    <row r="3183" spans="1:9" ht="45">
      <c r="A3183" s="6" t="s">
        <v>9879</v>
      </c>
      <c r="B3183" s="7" t="s">
        <v>962</v>
      </c>
      <c r="C3183" s="6" t="s">
        <v>9864</v>
      </c>
      <c r="D3183" s="8" t="s">
        <v>9880</v>
      </c>
      <c r="E3183" s="6" t="s">
        <v>221</v>
      </c>
      <c r="F3183" s="7" t="s">
        <v>367</v>
      </c>
      <c r="G3183" s="7" t="s">
        <v>217</v>
      </c>
      <c r="H3183" s="4"/>
      <c r="I3183" s="9" t="s">
        <v>9881</v>
      </c>
    </row>
    <row r="3184" spans="1:9" ht="45">
      <c r="A3184" s="6" t="s">
        <v>9882</v>
      </c>
      <c r="B3184" s="7" t="s">
        <v>364</v>
      </c>
      <c r="C3184" s="6" t="s">
        <v>9883</v>
      </c>
      <c r="D3184" s="8" t="s">
        <v>9884</v>
      </c>
      <c r="E3184" s="6" t="s">
        <v>3239</v>
      </c>
      <c r="F3184" s="7" t="s">
        <v>498</v>
      </c>
      <c r="G3184" s="7" t="s">
        <v>217</v>
      </c>
      <c r="H3184" s="4"/>
      <c r="I3184" s="9" t="s">
        <v>9885</v>
      </c>
    </row>
    <row r="3185" spans="1:9" ht="60">
      <c r="A3185" s="6" t="s">
        <v>9886</v>
      </c>
      <c r="B3185" s="7" t="s">
        <v>212</v>
      </c>
      <c r="C3185" s="6" t="s">
        <v>9887</v>
      </c>
      <c r="D3185" s="8" t="s">
        <v>9888</v>
      </c>
      <c r="E3185" s="6" t="s">
        <v>221</v>
      </c>
      <c r="F3185" s="7" t="s">
        <v>367</v>
      </c>
      <c r="G3185" s="7" t="s">
        <v>217</v>
      </c>
      <c r="H3185" s="4"/>
      <c r="I3185" s="9" t="s">
        <v>9889</v>
      </c>
    </row>
    <row r="3186" spans="1:9" ht="60">
      <c r="A3186" s="6" t="s">
        <v>9890</v>
      </c>
      <c r="B3186" s="7" t="s">
        <v>212</v>
      </c>
      <c r="C3186" s="6" t="s">
        <v>9887</v>
      </c>
      <c r="D3186" s="8" t="s">
        <v>9891</v>
      </c>
      <c r="E3186" s="6" t="s">
        <v>535</v>
      </c>
      <c r="F3186" s="7" t="s">
        <v>216</v>
      </c>
      <c r="G3186" s="7" t="s">
        <v>217</v>
      </c>
      <c r="H3186" s="4"/>
      <c r="I3186" s="9" t="s">
        <v>9892</v>
      </c>
    </row>
    <row r="3187" spans="1:9" ht="60">
      <c r="A3187" s="6" t="s">
        <v>9893</v>
      </c>
      <c r="B3187" s="7" t="s">
        <v>212</v>
      </c>
      <c r="C3187" s="6" t="s">
        <v>9887</v>
      </c>
      <c r="D3187" s="8" t="s">
        <v>9894</v>
      </c>
      <c r="E3187" s="6" t="s">
        <v>221</v>
      </c>
      <c r="F3187" s="7" t="s">
        <v>216</v>
      </c>
      <c r="G3187" s="7" t="s">
        <v>217</v>
      </c>
      <c r="H3187" s="4"/>
      <c r="I3187" s="9" t="s">
        <v>9895</v>
      </c>
    </row>
    <row r="3188" spans="1:9" ht="60">
      <c r="A3188" s="6" t="s">
        <v>9896</v>
      </c>
      <c r="B3188" s="7" t="s">
        <v>212</v>
      </c>
      <c r="C3188" s="6" t="s">
        <v>9887</v>
      </c>
      <c r="D3188" s="8" t="s">
        <v>9897</v>
      </c>
      <c r="E3188" s="6" t="s">
        <v>535</v>
      </c>
      <c r="F3188" s="7" t="s">
        <v>216</v>
      </c>
      <c r="G3188" s="7" t="s">
        <v>374</v>
      </c>
      <c r="H3188" s="4"/>
      <c r="I3188" s="9" t="s">
        <v>9898</v>
      </c>
    </row>
    <row r="3189" spans="1:9" ht="60">
      <c r="A3189" s="6" t="s">
        <v>9899</v>
      </c>
      <c r="B3189" s="7" t="s">
        <v>212</v>
      </c>
      <c r="C3189" s="6" t="s">
        <v>9887</v>
      </c>
      <c r="D3189" s="8" t="s">
        <v>9900</v>
      </c>
      <c r="E3189" s="6" t="s">
        <v>221</v>
      </c>
      <c r="F3189" s="7" t="s">
        <v>367</v>
      </c>
      <c r="G3189" s="7" t="s">
        <v>217</v>
      </c>
      <c r="H3189" s="4"/>
      <c r="I3189" s="9" t="s">
        <v>9901</v>
      </c>
    </row>
    <row r="3190" spans="1:9" ht="60">
      <c r="A3190" s="6" t="s">
        <v>9902</v>
      </c>
      <c r="B3190" s="7" t="s">
        <v>212</v>
      </c>
      <c r="C3190" s="6" t="s">
        <v>9887</v>
      </c>
      <c r="D3190" s="8" t="s">
        <v>9903</v>
      </c>
      <c r="E3190" s="6" t="s">
        <v>535</v>
      </c>
      <c r="F3190" s="7" t="s">
        <v>367</v>
      </c>
      <c r="G3190" s="7" t="s">
        <v>217</v>
      </c>
      <c r="H3190" s="4"/>
      <c r="I3190" s="9" t="s">
        <v>9904</v>
      </c>
    </row>
    <row r="3191" spans="1:9" ht="60">
      <c r="A3191" s="6" t="s">
        <v>9905</v>
      </c>
      <c r="B3191" s="7" t="s">
        <v>212</v>
      </c>
      <c r="C3191" s="6" t="s">
        <v>9887</v>
      </c>
      <c r="D3191" s="8" t="s">
        <v>9906</v>
      </c>
      <c r="E3191" s="6" t="s">
        <v>221</v>
      </c>
      <c r="F3191" s="7" t="s">
        <v>216</v>
      </c>
      <c r="G3191" s="7" t="s">
        <v>217</v>
      </c>
      <c r="H3191" s="4"/>
      <c r="I3191" s="9" t="s">
        <v>9907</v>
      </c>
    </row>
    <row r="3192" spans="1:9" ht="75">
      <c r="A3192" s="6" t="s">
        <v>9908</v>
      </c>
      <c r="B3192" s="7" t="s">
        <v>212</v>
      </c>
      <c r="C3192" s="6" t="s">
        <v>9887</v>
      </c>
      <c r="D3192" s="8" t="s">
        <v>9909</v>
      </c>
      <c r="E3192" s="6" t="s">
        <v>8992</v>
      </c>
      <c r="F3192" s="7" t="s">
        <v>367</v>
      </c>
      <c r="G3192" s="7" t="s">
        <v>374</v>
      </c>
      <c r="H3192" s="4"/>
      <c r="I3192" s="9" t="s">
        <v>9910</v>
      </c>
    </row>
    <row r="3193" spans="1:9" ht="75">
      <c r="A3193" s="6" t="s">
        <v>9911</v>
      </c>
      <c r="B3193" s="7" t="s">
        <v>212</v>
      </c>
      <c r="C3193" s="6" t="s">
        <v>9887</v>
      </c>
      <c r="D3193" s="8" t="s">
        <v>9912</v>
      </c>
      <c r="E3193" s="6" t="s">
        <v>535</v>
      </c>
      <c r="F3193" s="7" t="s">
        <v>367</v>
      </c>
      <c r="G3193" s="7" t="s">
        <v>374</v>
      </c>
      <c r="H3193" s="4"/>
      <c r="I3193" s="9" t="s">
        <v>9913</v>
      </c>
    </row>
    <row r="3194" spans="1:9" ht="75">
      <c r="A3194" s="6" t="s">
        <v>9914</v>
      </c>
      <c r="B3194" s="7" t="s">
        <v>212</v>
      </c>
      <c r="C3194" s="6" t="s">
        <v>9887</v>
      </c>
      <c r="D3194" s="8" t="s">
        <v>9915</v>
      </c>
      <c r="E3194" s="6" t="s">
        <v>535</v>
      </c>
      <c r="F3194" s="7" t="s">
        <v>367</v>
      </c>
      <c r="G3194" s="7" t="s">
        <v>374</v>
      </c>
      <c r="H3194" s="4"/>
      <c r="I3194" s="9" t="s">
        <v>9916</v>
      </c>
    </row>
    <row r="3195" spans="1:9" ht="60">
      <c r="A3195" s="6" t="s">
        <v>9917</v>
      </c>
      <c r="B3195" s="7" t="s">
        <v>212</v>
      </c>
      <c r="C3195" s="6" t="s">
        <v>9887</v>
      </c>
      <c r="D3195" s="8" t="s">
        <v>9918</v>
      </c>
      <c r="E3195" s="6" t="s">
        <v>221</v>
      </c>
      <c r="F3195" s="7" t="s">
        <v>367</v>
      </c>
      <c r="G3195" s="7" t="s">
        <v>217</v>
      </c>
      <c r="H3195" s="4"/>
      <c r="I3195" s="9" t="s">
        <v>9919</v>
      </c>
    </row>
    <row r="3196" spans="1:9" ht="60">
      <c r="A3196" s="6" t="s">
        <v>9920</v>
      </c>
      <c r="B3196" s="7" t="s">
        <v>212</v>
      </c>
      <c r="C3196" s="6" t="s">
        <v>9887</v>
      </c>
      <c r="D3196" s="8" t="s">
        <v>9921</v>
      </c>
      <c r="E3196" s="6" t="s">
        <v>221</v>
      </c>
      <c r="F3196" s="7" t="s">
        <v>367</v>
      </c>
      <c r="G3196" s="7" t="s">
        <v>217</v>
      </c>
      <c r="H3196" s="4"/>
      <c r="I3196" s="9" t="s">
        <v>9922</v>
      </c>
    </row>
    <row r="3197" spans="1:9" ht="75">
      <c r="A3197" s="6" t="s">
        <v>9923</v>
      </c>
      <c r="B3197" s="7" t="s">
        <v>212</v>
      </c>
      <c r="C3197" s="6" t="s">
        <v>9887</v>
      </c>
      <c r="D3197" s="8" t="s">
        <v>9924</v>
      </c>
      <c r="E3197" s="6" t="s">
        <v>535</v>
      </c>
      <c r="F3197" s="7" t="s">
        <v>216</v>
      </c>
      <c r="G3197" s="7" t="s">
        <v>374</v>
      </c>
      <c r="H3197" s="4"/>
      <c r="I3197" s="9" t="s">
        <v>9925</v>
      </c>
    </row>
    <row r="3198" spans="1:9" ht="75">
      <c r="A3198" s="6" t="s">
        <v>9926</v>
      </c>
      <c r="B3198" s="7" t="s">
        <v>212</v>
      </c>
      <c r="C3198" s="6" t="s">
        <v>9887</v>
      </c>
      <c r="D3198" s="8" t="s">
        <v>9927</v>
      </c>
      <c r="E3198" s="6" t="s">
        <v>3041</v>
      </c>
      <c r="F3198" s="7" t="s">
        <v>216</v>
      </c>
      <c r="G3198" s="7" t="s">
        <v>217</v>
      </c>
      <c r="H3198" s="4"/>
      <c r="I3198" s="9" t="s">
        <v>9928</v>
      </c>
    </row>
    <row r="3199" spans="1:9" ht="60">
      <c r="A3199" s="6" t="s">
        <v>9929</v>
      </c>
      <c r="B3199" s="7" t="s">
        <v>212</v>
      </c>
      <c r="C3199" s="6" t="s">
        <v>9887</v>
      </c>
      <c r="D3199" s="8" t="s">
        <v>9930</v>
      </c>
      <c r="E3199" s="6" t="s">
        <v>3041</v>
      </c>
      <c r="F3199" s="7" t="s">
        <v>216</v>
      </c>
      <c r="G3199" s="7" t="s">
        <v>217</v>
      </c>
      <c r="H3199" s="4"/>
      <c r="I3199" s="9" t="s">
        <v>9931</v>
      </c>
    </row>
    <row r="3200" spans="1:9" ht="60">
      <c r="A3200" s="6" t="s">
        <v>9932</v>
      </c>
      <c r="B3200" s="7" t="s">
        <v>212</v>
      </c>
      <c r="C3200" s="6" t="s">
        <v>9887</v>
      </c>
      <c r="D3200" s="8" t="s">
        <v>9933</v>
      </c>
      <c r="E3200" s="6" t="s">
        <v>221</v>
      </c>
      <c r="F3200" s="7" t="s">
        <v>367</v>
      </c>
      <c r="G3200" s="7" t="s">
        <v>217</v>
      </c>
      <c r="H3200" s="4"/>
      <c r="I3200" s="9" t="s">
        <v>9934</v>
      </c>
    </row>
    <row r="3201" spans="1:9" ht="75">
      <c r="A3201" s="6" t="s">
        <v>9935</v>
      </c>
      <c r="B3201" s="7" t="s">
        <v>212</v>
      </c>
      <c r="C3201" s="6" t="s">
        <v>9887</v>
      </c>
      <c r="D3201" s="8" t="s">
        <v>9936</v>
      </c>
      <c r="E3201" s="6" t="s">
        <v>535</v>
      </c>
      <c r="F3201" s="7" t="s">
        <v>216</v>
      </c>
      <c r="G3201" s="7" t="s">
        <v>374</v>
      </c>
      <c r="H3201" s="4"/>
      <c r="I3201" s="9" t="s">
        <v>9937</v>
      </c>
    </row>
    <row r="3202" spans="1:9" ht="60">
      <c r="A3202" s="6" t="s">
        <v>9938</v>
      </c>
      <c r="B3202" s="7" t="s">
        <v>212</v>
      </c>
      <c r="C3202" s="6" t="s">
        <v>9887</v>
      </c>
      <c r="D3202" s="8" t="s">
        <v>9939</v>
      </c>
      <c r="E3202" s="6" t="s">
        <v>221</v>
      </c>
      <c r="F3202" s="7" t="s">
        <v>216</v>
      </c>
      <c r="G3202" s="7" t="s">
        <v>217</v>
      </c>
      <c r="H3202" s="4"/>
      <c r="I3202" s="9" t="s">
        <v>9940</v>
      </c>
    </row>
    <row r="3203" spans="1:9" ht="60">
      <c r="A3203" s="6" t="s">
        <v>9941</v>
      </c>
      <c r="B3203" s="7" t="s">
        <v>212</v>
      </c>
      <c r="C3203" s="6" t="s">
        <v>9887</v>
      </c>
      <c r="D3203" s="8" t="s">
        <v>9942</v>
      </c>
      <c r="E3203" s="6" t="s">
        <v>221</v>
      </c>
      <c r="F3203" s="7" t="s">
        <v>367</v>
      </c>
      <c r="G3203" s="7" t="s">
        <v>217</v>
      </c>
      <c r="H3203" s="4"/>
      <c r="I3203" s="9" t="s">
        <v>9943</v>
      </c>
    </row>
    <row r="3204" spans="1:9" ht="60">
      <c r="A3204" s="6" t="s">
        <v>9944</v>
      </c>
      <c r="B3204" s="7" t="s">
        <v>212</v>
      </c>
      <c r="C3204" s="6" t="s">
        <v>9887</v>
      </c>
      <c r="D3204" s="8" t="s">
        <v>9945</v>
      </c>
      <c r="E3204" s="6" t="s">
        <v>221</v>
      </c>
      <c r="F3204" s="7" t="s">
        <v>367</v>
      </c>
      <c r="G3204" s="7" t="s">
        <v>374</v>
      </c>
      <c r="H3204" s="4"/>
      <c r="I3204" s="9" t="s">
        <v>9946</v>
      </c>
    </row>
    <row r="3205" spans="1:9" ht="60">
      <c r="A3205" s="6" t="s">
        <v>9947</v>
      </c>
      <c r="B3205" s="7" t="s">
        <v>212</v>
      </c>
      <c r="C3205" s="6" t="s">
        <v>9887</v>
      </c>
      <c r="D3205" s="8" t="s">
        <v>9948</v>
      </c>
      <c r="E3205" s="6" t="s">
        <v>221</v>
      </c>
      <c r="F3205" s="7" t="s">
        <v>367</v>
      </c>
      <c r="G3205" s="7" t="s">
        <v>217</v>
      </c>
      <c r="H3205" s="4"/>
      <c r="I3205" s="9" t="s">
        <v>9949</v>
      </c>
    </row>
    <row r="3206" spans="1:9" ht="60">
      <c r="A3206" s="6" t="s">
        <v>9950</v>
      </c>
      <c r="B3206" s="7" t="s">
        <v>212</v>
      </c>
      <c r="C3206" s="6" t="s">
        <v>9887</v>
      </c>
      <c r="D3206" s="8" t="s">
        <v>9951</v>
      </c>
      <c r="E3206" s="6" t="s">
        <v>535</v>
      </c>
      <c r="F3206" s="7" t="s">
        <v>367</v>
      </c>
      <c r="G3206" s="7" t="s">
        <v>217</v>
      </c>
      <c r="H3206" s="4"/>
      <c r="I3206" s="9" t="s">
        <v>9952</v>
      </c>
    </row>
    <row r="3207" spans="1:9" ht="60">
      <c r="A3207" s="6" t="s">
        <v>9953</v>
      </c>
      <c r="B3207" s="7" t="s">
        <v>212</v>
      </c>
      <c r="C3207" s="6" t="s">
        <v>9887</v>
      </c>
      <c r="D3207" s="8" t="s">
        <v>9954</v>
      </c>
      <c r="E3207" s="6" t="s">
        <v>221</v>
      </c>
      <c r="F3207" s="7" t="s">
        <v>367</v>
      </c>
      <c r="G3207" s="7" t="s">
        <v>217</v>
      </c>
      <c r="H3207" s="4"/>
      <c r="I3207" s="9" t="s">
        <v>9955</v>
      </c>
    </row>
    <row r="3208" spans="1:9" ht="60">
      <c r="A3208" s="6" t="s">
        <v>9956</v>
      </c>
      <c r="B3208" s="7" t="s">
        <v>212</v>
      </c>
      <c r="C3208" s="6" t="s">
        <v>9887</v>
      </c>
      <c r="D3208" s="8" t="s">
        <v>9957</v>
      </c>
      <c r="E3208" s="6" t="s">
        <v>221</v>
      </c>
      <c r="F3208" s="7" t="s">
        <v>367</v>
      </c>
      <c r="G3208" s="7" t="s">
        <v>217</v>
      </c>
      <c r="H3208" s="4"/>
      <c r="I3208" s="9" t="s">
        <v>9958</v>
      </c>
    </row>
    <row r="3209" spans="1:9" ht="60">
      <c r="A3209" s="6" t="s">
        <v>9959</v>
      </c>
      <c r="B3209" s="7" t="s">
        <v>212</v>
      </c>
      <c r="C3209" s="6" t="s">
        <v>9887</v>
      </c>
      <c r="D3209" s="8" t="s">
        <v>9960</v>
      </c>
      <c r="E3209" s="6" t="s">
        <v>535</v>
      </c>
      <c r="F3209" s="7" t="s">
        <v>367</v>
      </c>
      <c r="G3209" s="7" t="s">
        <v>217</v>
      </c>
      <c r="H3209" s="4"/>
      <c r="I3209" s="9" t="s">
        <v>9961</v>
      </c>
    </row>
    <row r="3210" spans="1:9" ht="60">
      <c r="A3210" s="6" t="s">
        <v>9962</v>
      </c>
      <c r="B3210" s="7" t="s">
        <v>212</v>
      </c>
      <c r="C3210" s="6" t="s">
        <v>9887</v>
      </c>
      <c r="D3210" s="8" t="s">
        <v>9963</v>
      </c>
      <c r="E3210" s="6" t="s">
        <v>221</v>
      </c>
      <c r="F3210" s="7" t="s">
        <v>367</v>
      </c>
      <c r="G3210" s="7" t="s">
        <v>217</v>
      </c>
      <c r="H3210" s="4"/>
      <c r="I3210" s="9" t="s">
        <v>9964</v>
      </c>
    </row>
    <row r="3211" spans="1:9" ht="60">
      <c r="A3211" s="6" t="s">
        <v>9965</v>
      </c>
      <c r="B3211" s="7" t="s">
        <v>212</v>
      </c>
      <c r="C3211" s="6" t="s">
        <v>9887</v>
      </c>
      <c r="D3211" s="8" t="s">
        <v>9966</v>
      </c>
      <c r="E3211" s="6" t="s">
        <v>221</v>
      </c>
      <c r="F3211" s="7" t="s">
        <v>216</v>
      </c>
      <c r="G3211" s="7" t="s">
        <v>217</v>
      </c>
      <c r="H3211" s="4"/>
      <c r="I3211" s="9" t="s">
        <v>9967</v>
      </c>
    </row>
    <row r="3212" spans="1:9" ht="60">
      <c r="A3212" s="6" t="s">
        <v>9968</v>
      </c>
      <c r="B3212" s="7" t="s">
        <v>212</v>
      </c>
      <c r="C3212" s="6" t="s">
        <v>9887</v>
      </c>
      <c r="D3212" s="8" t="s">
        <v>9969</v>
      </c>
      <c r="E3212" s="6" t="s">
        <v>221</v>
      </c>
      <c r="F3212" s="7" t="s">
        <v>367</v>
      </c>
      <c r="G3212" s="7" t="s">
        <v>217</v>
      </c>
      <c r="H3212" s="4"/>
      <c r="I3212" s="9" t="s">
        <v>9970</v>
      </c>
    </row>
    <row r="3213" spans="1:9" ht="60">
      <c r="A3213" s="6" t="s">
        <v>9971</v>
      </c>
      <c r="B3213" s="7" t="s">
        <v>212</v>
      </c>
      <c r="C3213" s="6" t="s">
        <v>9887</v>
      </c>
      <c r="D3213" s="8" t="s">
        <v>9972</v>
      </c>
      <c r="E3213" s="6" t="s">
        <v>535</v>
      </c>
      <c r="F3213" s="7" t="s">
        <v>367</v>
      </c>
      <c r="G3213" s="7" t="s">
        <v>217</v>
      </c>
      <c r="H3213" s="4"/>
      <c r="I3213" s="9" t="s">
        <v>9973</v>
      </c>
    </row>
    <row r="3214" spans="1:9" ht="60">
      <c r="A3214" s="6" t="s">
        <v>9974</v>
      </c>
      <c r="B3214" s="7" t="s">
        <v>212</v>
      </c>
      <c r="C3214" s="6" t="s">
        <v>9887</v>
      </c>
      <c r="D3214" s="8" t="s">
        <v>9975</v>
      </c>
      <c r="E3214" s="6" t="s">
        <v>221</v>
      </c>
      <c r="F3214" s="7" t="s">
        <v>367</v>
      </c>
      <c r="G3214" s="7" t="s">
        <v>217</v>
      </c>
      <c r="H3214" s="4"/>
      <c r="I3214" s="9" t="s">
        <v>9976</v>
      </c>
    </row>
    <row r="3215" spans="1:9" ht="60">
      <c r="A3215" s="6" t="s">
        <v>9977</v>
      </c>
      <c r="B3215" s="7" t="s">
        <v>212</v>
      </c>
      <c r="C3215" s="6" t="s">
        <v>9887</v>
      </c>
      <c r="D3215" s="8" t="s">
        <v>9978</v>
      </c>
      <c r="E3215" s="6" t="s">
        <v>535</v>
      </c>
      <c r="F3215" s="7" t="s">
        <v>216</v>
      </c>
      <c r="G3215" s="7" t="s">
        <v>217</v>
      </c>
      <c r="H3215" s="4"/>
      <c r="I3215" s="9" t="s">
        <v>9979</v>
      </c>
    </row>
    <row r="3216" spans="1:9" ht="75">
      <c r="A3216" s="6" t="s">
        <v>9980</v>
      </c>
      <c r="B3216" s="7" t="s">
        <v>212</v>
      </c>
      <c r="C3216" s="6" t="s">
        <v>9887</v>
      </c>
      <c r="D3216" s="8" t="s">
        <v>9981</v>
      </c>
      <c r="E3216" s="6" t="s">
        <v>221</v>
      </c>
      <c r="F3216" s="7" t="s">
        <v>498</v>
      </c>
      <c r="G3216" s="7" t="s">
        <v>217</v>
      </c>
      <c r="H3216" s="4"/>
      <c r="I3216" s="9" t="s">
        <v>9982</v>
      </c>
    </row>
    <row r="3217" spans="1:9" ht="75">
      <c r="A3217" s="6" t="s">
        <v>9983</v>
      </c>
      <c r="B3217" s="7" t="s">
        <v>212</v>
      </c>
      <c r="C3217" s="6" t="s">
        <v>9887</v>
      </c>
      <c r="D3217" s="8" t="s">
        <v>9984</v>
      </c>
      <c r="E3217" s="6" t="s">
        <v>221</v>
      </c>
      <c r="F3217" s="7" t="s">
        <v>498</v>
      </c>
      <c r="G3217" s="7" t="s">
        <v>217</v>
      </c>
      <c r="H3217" s="4"/>
      <c r="I3217" s="9" t="s">
        <v>9985</v>
      </c>
    </row>
    <row r="3218" spans="1:9" ht="60">
      <c r="A3218" s="6" t="s">
        <v>9986</v>
      </c>
      <c r="B3218" s="7" t="s">
        <v>212</v>
      </c>
      <c r="C3218" s="6" t="s">
        <v>9887</v>
      </c>
      <c r="D3218" s="8" t="s">
        <v>9987</v>
      </c>
      <c r="E3218" s="6" t="s">
        <v>221</v>
      </c>
      <c r="F3218" s="7" t="s">
        <v>498</v>
      </c>
      <c r="G3218" s="7" t="s">
        <v>217</v>
      </c>
      <c r="H3218" s="4"/>
      <c r="I3218" s="9" t="s">
        <v>9988</v>
      </c>
    </row>
    <row r="3219" spans="1:9" ht="60">
      <c r="A3219" s="6" t="s">
        <v>9989</v>
      </c>
      <c r="B3219" s="7" t="s">
        <v>212</v>
      </c>
      <c r="C3219" s="6" t="s">
        <v>9887</v>
      </c>
      <c r="D3219" s="8" t="s">
        <v>9990</v>
      </c>
      <c r="E3219" s="6" t="s">
        <v>221</v>
      </c>
      <c r="F3219" s="7" t="s">
        <v>367</v>
      </c>
      <c r="G3219" s="7" t="s">
        <v>217</v>
      </c>
      <c r="H3219" s="4"/>
      <c r="I3219" s="9" t="s">
        <v>9991</v>
      </c>
    </row>
    <row r="3220" spans="1:9" ht="60">
      <c r="A3220" s="6" t="s">
        <v>9992</v>
      </c>
      <c r="B3220" s="7" t="s">
        <v>212</v>
      </c>
      <c r="C3220" s="6" t="s">
        <v>9887</v>
      </c>
      <c r="D3220" s="8" t="s">
        <v>9993</v>
      </c>
      <c r="E3220" s="6" t="s">
        <v>221</v>
      </c>
      <c r="F3220" s="7" t="s">
        <v>216</v>
      </c>
      <c r="G3220" s="7" t="s">
        <v>217</v>
      </c>
      <c r="H3220" s="4"/>
      <c r="I3220" s="9" t="s">
        <v>9994</v>
      </c>
    </row>
    <row r="3221" spans="1:9" ht="60">
      <c r="A3221" s="6" t="s">
        <v>9995</v>
      </c>
      <c r="B3221" s="7" t="s">
        <v>212</v>
      </c>
      <c r="C3221" s="6" t="s">
        <v>9887</v>
      </c>
      <c r="D3221" s="8" t="s">
        <v>9996</v>
      </c>
      <c r="E3221" s="6" t="s">
        <v>221</v>
      </c>
      <c r="F3221" s="7" t="s">
        <v>367</v>
      </c>
      <c r="G3221" s="7" t="s">
        <v>217</v>
      </c>
      <c r="H3221" s="4"/>
      <c r="I3221" s="9" t="s">
        <v>9997</v>
      </c>
    </row>
    <row r="3222" spans="1:9" ht="60">
      <c r="A3222" s="6" t="s">
        <v>9998</v>
      </c>
      <c r="B3222" s="7" t="s">
        <v>212</v>
      </c>
      <c r="C3222" s="6" t="s">
        <v>9887</v>
      </c>
      <c r="D3222" s="8" t="s">
        <v>9999</v>
      </c>
      <c r="E3222" s="6" t="s">
        <v>535</v>
      </c>
      <c r="F3222" s="7" t="s">
        <v>367</v>
      </c>
      <c r="G3222" s="7" t="s">
        <v>217</v>
      </c>
      <c r="H3222" s="4"/>
      <c r="I3222" s="9" t="s">
        <v>10000</v>
      </c>
    </row>
    <row r="3223" spans="1:9" ht="60">
      <c r="A3223" s="6" t="s">
        <v>10001</v>
      </c>
      <c r="B3223" s="7" t="s">
        <v>212</v>
      </c>
      <c r="C3223" s="6" t="s">
        <v>9887</v>
      </c>
      <c r="D3223" s="8" t="s">
        <v>10002</v>
      </c>
      <c r="E3223" s="6" t="s">
        <v>535</v>
      </c>
      <c r="F3223" s="7" t="s">
        <v>216</v>
      </c>
      <c r="G3223" s="7" t="s">
        <v>374</v>
      </c>
      <c r="H3223" s="4"/>
      <c r="I3223" s="9" t="s">
        <v>10003</v>
      </c>
    </row>
    <row r="3224" spans="1:9" ht="45">
      <c r="A3224" s="6" t="s">
        <v>10004</v>
      </c>
      <c r="B3224" s="7" t="s">
        <v>212</v>
      </c>
      <c r="C3224" s="6" t="s">
        <v>9887</v>
      </c>
      <c r="D3224" s="8" t="s">
        <v>10005</v>
      </c>
      <c r="E3224" s="6" t="s">
        <v>3801</v>
      </c>
      <c r="F3224" s="7" t="s">
        <v>216</v>
      </c>
      <c r="G3224" s="7" t="s">
        <v>379</v>
      </c>
      <c r="H3224" s="4"/>
      <c r="I3224" s="9" t="s">
        <v>10006</v>
      </c>
    </row>
    <row r="3225" spans="1:9" ht="60">
      <c r="A3225" s="6" t="s">
        <v>10007</v>
      </c>
      <c r="B3225" s="7" t="s">
        <v>212</v>
      </c>
      <c r="C3225" s="6" t="s">
        <v>9887</v>
      </c>
      <c r="D3225" s="8" t="s">
        <v>10008</v>
      </c>
      <c r="E3225" s="6" t="s">
        <v>3801</v>
      </c>
      <c r="F3225" s="7" t="s">
        <v>216</v>
      </c>
      <c r="G3225" s="7" t="s">
        <v>379</v>
      </c>
      <c r="H3225" s="4"/>
      <c r="I3225" s="9" t="s">
        <v>10009</v>
      </c>
    </row>
    <row r="3226" spans="1:9" ht="75">
      <c r="A3226" s="6" t="s">
        <v>10010</v>
      </c>
      <c r="B3226" s="7" t="s">
        <v>212</v>
      </c>
      <c r="C3226" s="6" t="s">
        <v>9887</v>
      </c>
      <c r="D3226" s="8" t="s">
        <v>10011</v>
      </c>
      <c r="E3226" s="6" t="s">
        <v>215</v>
      </c>
      <c r="F3226" s="7" t="s">
        <v>367</v>
      </c>
      <c r="G3226" s="7" t="s">
        <v>374</v>
      </c>
      <c r="H3226" s="4"/>
      <c r="I3226" s="9" t="s">
        <v>10012</v>
      </c>
    </row>
    <row r="3227" spans="1:9" ht="75">
      <c r="A3227" s="6" t="s">
        <v>10013</v>
      </c>
      <c r="B3227" s="7" t="s">
        <v>212</v>
      </c>
      <c r="C3227" s="6" t="s">
        <v>9887</v>
      </c>
      <c r="D3227" s="8" t="s">
        <v>10014</v>
      </c>
      <c r="E3227" s="6" t="s">
        <v>215</v>
      </c>
      <c r="F3227" s="7" t="s">
        <v>367</v>
      </c>
      <c r="G3227" s="7" t="s">
        <v>379</v>
      </c>
      <c r="H3227" s="4"/>
      <c r="I3227" s="9" t="s">
        <v>10015</v>
      </c>
    </row>
    <row r="3228" spans="1:9" ht="60">
      <c r="A3228" s="6" t="s">
        <v>10016</v>
      </c>
      <c r="B3228" s="7" t="s">
        <v>212</v>
      </c>
      <c r="C3228" s="6" t="s">
        <v>9887</v>
      </c>
      <c r="D3228" s="8" t="s">
        <v>10017</v>
      </c>
      <c r="E3228" s="6" t="s">
        <v>3801</v>
      </c>
      <c r="F3228" s="7" t="s">
        <v>216</v>
      </c>
      <c r="G3228" s="7" t="s">
        <v>379</v>
      </c>
      <c r="H3228" s="4"/>
      <c r="I3228" s="9" t="s">
        <v>10018</v>
      </c>
    </row>
    <row r="3229" spans="1:9" ht="75">
      <c r="A3229" s="6" t="s">
        <v>10019</v>
      </c>
      <c r="B3229" s="7" t="s">
        <v>212</v>
      </c>
      <c r="C3229" s="6" t="s">
        <v>9887</v>
      </c>
      <c r="D3229" s="8" t="s">
        <v>10020</v>
      </c>
      <c r="E3229" s="6" t="s">
        <v>229</v>
      </c>
      <c r="F3229" s="7" t="s">
        <v>367</v>
      </c>
      <c r="G3229" s="7" t="s">
        <v>374</v>
      </c>
      <c r="H3229" s="4"/>
      <c r="I3229" s="9" t="s">
        <v>10021</v>
      </c>
    </row>
    <row r="3230" spans="1:9" ht="60">
      <c r="A3230" s="6" t="s">
        <v>10022</v>
      </c>
      <c r="B3230" s="7" t="s">
        <v>212</v>
      </c>
      <c r="C3230" s="6" t="s">
        <v>9887</v>
      </c>
      <c r="D3230" s="8" t="s">
        <v>10023</v>
      </c>
      <c r="E3230" s="6" t="s">
        <v>221</v>
      </c>
      <c r="F3230" s="7" t="s">
        <v>367</v>
      </c>
      <c r="G3230" s="7" t="s">
        <v>217</v>
      </c>
      <c r="H3230" s="4"/>
      <c r="I3230" s="9" t="s">
        <v>10024</v>
      </c>
    </row>
    <row r="3231" spans="1:9" ht="60">
      <c r="A3231" s="6" t="s">
        <v>10025</v>
      </c>
      <c r="B3231" s="7" t="s">
        <v>212</v>
      </c>
      <c r="C3231" s="6" t="s">
        <v>9887</v>
      </c>
      <c r="D3231" s="8" t="s">
        <v>10026</v>
      </c>
      <c r="E3231" s="6" t="s">
        <v>535</v>
      </c>
      <c r="F3231" s="7" t="s">
        <v>367</v>
      </c>
      <c r="G3231" s="7" t="s">
        <v>217</v>
      </c>
      <c r="H3231" s="4"/>
      <c r="I3231" s="9" t="s">
        <v>10027</v>
      </c>
    </row>
    <row r="3232" spans="1:9" ht="60">
      <c r="A3232" s="6" t="s">
        <v>10028</v>
      </c>
      <c r="B3232" s="7" t="s">
        <v>212</v>
      </c>
      <c r="C3232" s="6" t="s">
        <v>9887</v>
      </c>
      <c r="D3232" s="8" t="s">
        <v>10029</v>
      </c>
      <c r="E3232" s="6" t="s">
        <v>221</v>
      </c>
      <c r="F3232" s="7" t="s">
        <v>367</v>
      </c>
      <c r="G3232" s="7" t="s">
        <v>374</v>
      </c>
      <c r="H3232" s="4"/>
      <c r="I3232" s="9" t="s">
        <v>10030</v>
      </c>
    </row>
    <row r="3233" spans="1:9" ht="60">
      <c r="A3233" s="6" t="s">
        <v>10031</v>
      </c>
      <c r="B3233" s="7" t="s">
        <v>212</v>
      </c>
      <c r="C3233" s="6" t="s">
        <v>9887</v>
      </c>
      <c r="D3233" s="8" t="s">
        <v>10032</v>
      </c>
      <c r="E3233" s="6" t="s">
        <v>221</v>
      </c>
      <c r="F3233" s="7" t="s">
        <v>498</v>
      </c>
      <c r="G3233" s="7" t="s">
        <v>217</v>
      </c>
      <c r="H3233" s="4"/>
      <c r="I3233" s="9" t="s">
        <v>10033</v>
      </c>
    </row>
    <row r="3234" spans="1:9" ht="60">
      <c r="A3234" s="6" t="s">
        <v>10034</v>
      </c>
      <c r="B3234" s="7" t="s">
        <v>212</v>
      </c>
      <c r="C3234" s="6" t="s">
        <v>9887</v>
      </c>
      <c r="D3234" s="8" t="s">
        <v>10035</v>
      </c>
      <c r="E3234" s="6" t="s">
        <v>221</v>
      </c>
      <c r="F3234" s="7" t="s">
        <v>498</v>
      </c>
      <c r="G3234" s="7" t="s">
        <v>217</v>
      </c>
      <c r="H3234" s="4"/>
      <c r="I3234" s="9" t="s">
        <v>10036</v>
      </c>
    </row>
    <row r="3235" spans="1:9" ht="60">
      <c r="A3235" s="6" t="s">
        <v>10037</v>
      </c>
      <c r="B3235" s="7" t="s">
        <v>212</v>
      </c>
      <c r="C3235" s="6" t="s">
        <v>9887</v>
      </c>
      <c r="D3235" s="8" t="s">
        <v>10038</v>
      </c>
      <c r="E3235" s="6" t="s">
        <v>221</v>
      </c>
      <c r="F3235" s="7" t="s">
        <v>367</v>
      </c>
      <c r="G3235" s="7" t="s">
        <v>217</v>
      </c>
      <c r="H3235" s="4"/>
      <c r="I3235" s="9" t="s">
        <v>10039</v>
      </c>
    </row>
    <row r="3236" spans="1:9" ht="75">
      <c r="A3236" s="6" t="s">
        <v>10040</v>
      </c>
      <c r="B3236" s="7" t="s">
        <v>212</v>
      </c>
      <c r="C3236" s="6" t="s">
        <v>9887</v>
      </c>
      <c r="D3236" s="8" t="s">
        <v>10041</v>
      </c>
      <c r="E3236" s="6" t="s">
        <v>3041</v>
      </c>
      <c r="F3236" s="7" t="s">
        <v>367</v>
      </c>
      <c r="G3236" s="7" t="s">
        <v>217</v>
      </c>
      <c r="H3236" s="4"/>
      <c r="I3236" s="9" t="s">
        <v>10042</v>
      </c>
    </row>
    <row r="3237" spans="1:9" ht="75">
      <c r="A3237" s="6" t="s">
        <v>10043</v>
      </c>
      <c r="B3237" s="7" t="s">
        <v>212</v>
      </c>
      <c r="C3237" s="6" t="s">
        <v>9887</v>
      </c>
      <c r="D3237" s="8" t="s">
        <v>10044</v>
      </c>
      <c r="E3237" s="6" t="s">
        <v>221</v>
      </c>
      <c r="F3237" s="7" t="s">
        <v>367</v>
      </c>
      <c r="G3237" s="7" t="s">
        <v>217</v>
      </c>
      <c r="H3237" s="4"/>
      <c r="I3237" s="9" t="s">
        <v>10045</v>
      </c>
    </row>
    <row r="3238" spans="1:9" ht="75">
      <c r="A3238" s="6" t="s">
        <v>10046</v>
      </c>
      <c r="B3238" s="7" t="s">
        <v>212</v>
      </c>
      <c r="C3238" s="6" t="s">
        <v>9887</v>
      </c>
      <c r="D3238" s="8" t="s">
        <v>10047</v>
      </c>
      <c r="E3238" s="6" t="s">
        <v>535</v>
      </c>
      <c r="F3238" s="7" t="s">
        <v>367</v>
      </c>
      <c r="G3238" s="7" t="s">
        <v>217</v>
      </c>
      <c r="H3238" s="4"/>
      <c r="I3238" s="9" t="s">
        <v>10048</v>
      </c>
    </row>
    <row r="3239" spans="1:9" ht="75">
      <c r="A3239" s="6" t="s">
        <v>10049</v>
      </c>
      <c r="B3239" s="7" t="s">
        <v>212</v>
      </c>
      <c r="C3239" s="6" t="s">
        <v>9887</v>
      </c>
      <c r="D3239" s="8" t="s">
        <v>10050</v>
      </c>
      <c r="E3239" s="6" t="s">
        <v>221</v>
      </c>
      <c r="F3239" s="7" t="s">
        <v>498</v>
      </c>
      <c r="G3239" s="7" t="s">
        <v>217</v>
      </c>
      <c r="H3239" s="4"/>
      <c r="I3239" s="9" t="s">
        <v>10051</v>
      </c>
    </row>
    <row r="3240" spans="1:9" ht="60">
      <c r="A3240" s="6" t="s">
        <v>10052</v>
      </c>
      <c r="B3240" s="7" t="s">
        <v>212</v>
      </c>
      <c r="C3240" s="6" t="s">
        <v>9887</v>
      </c>
      <c r="D3240" s="8" t="s">
        <v>10053</v>
      </c>
      <c r="E3240" s="6" t="s">
        <v>535</v>
      </c>
      <c r="F3240" s="7" t="s">
        <v>216</v>
      </c>
      <c r="G3240" s="7" t="s">
        <v>374</v>
      </c>
      <c r="H3240" s="4"/>
      <c r="I3240" s="9" t="s">
        <v>10054</v>
      </c>
    </row>
    <row r="3241" spans="1:9" ht="60">
      <c r="A3241" s="6" t="s">
        <v>10055</v>
      </c>
      <c r="B3241" s="7" t="s">
        <v>212</v>
      </c>
      <c r="C3241" s="6" t="s">
        <v>9887</v>
      </c>
      <c r="D3241" s="8" t="s">
        <v>10056</v>
      </c>
      <c r="E3241" s="6" t="s">
        <v>3801</v>
      </c>
      <c r="F3241" s="7" t="s">
        <v>216</v>
      </c>
      <c r="G3241" s="7" t="s">
        <v>379</v>
      </c>
      <c r="H3241" s="4"/>
      <c r="I3241" s="9" t="s">
        <v>10057</v>
      </c>
    </row>
    <row r="3242" spans="1:9" ht="45">
      <c r="A3242" s="6" t="s">
        <v>10058</v>
      </c>
      <c r="B3242" s="7" t="s">
        <v>962</v>
      </c>
      <c r="C3242" s="6" t="s">
        <v>10059</v>
      </c>
      <c r="D3242" s="8" t="s">
        <v>10060</v>
      </c>
      <c r="E3242" s="6" t="s">
        <v>221</v>
      </c>
      <c r="F3242" s="7" t="s">
        <v>216</v>
      </c>
      <c r="G3242" s="7" t="s">
        <v>217</v>
      </c>
      <c r="H3242" s="4"/>
      <c r="I3242" s="9" t="s">
        <v>10061</v>
      </c>
    </row>
    <row r="3243" spans="1:9" ht="45">
      <c r="A3243" s="6" t="s">
        <v>10062</v>
      </c>
      <c r="B3243" s="7" t="s">
        <v>962</v>
      </c>
      <c r="C3243" s="6" t="s">
        <v>10059</v>
      </c>
      <c r="D3243" s="8" t="s">
        <v>10063</v>
      </c>
      <c r="E3243" s="6" t="s">
        <v>229</v>
      </c>
      <c r="F3243" s="7" t="s">
        <v>216</v>
      </c>
      <c r="G3243" s="7" t="s">
        <v>217</v>
      </c>
      <c r="H3243" s="4"/>
      <c r="I3243" s="9" t="s">
        <v>10064</v>
      </c>
    </row>
    <row r="3244" spans="1:9" ht="45">
      <c r="A3244" s="6" t="s">
        <v>10065</v>
      </c>
      <c r="B3244" s="7" t="s">
        <v>962</v>
      </c>
      <c r="C3244" s="6" t="s">
        <v>10059</v>
      </c>
      <c r="D3244" s="8" t="s">
        <v>10066</v>
      </c>
      <c r="E3244" s="6" t="s">
        <v>535</v>
      </c>
      <c r="F3244" s="7" t="s">
        <v>216</v>
      </c>
      <c r="G3244" s="7" t="s">
        <v>217</v>
      </c>
      <c r="H3244" s="4"/>
      <c r="I3244" s="9" t="s">
        <v>10067</v>
      </c>
    </row>
    <row r="3245" spans="1:9" ht="45">
      <c r="A3245" s="6" t="s">
        <v>10068</v>
      </c>
      <c r="B3245" s="7" t="s">
        <v>962</v>
      </c>
      <c r="C3245" s="6" t="s">
        <v>10059</v>
      </c>
      <c r="D3245" s="8" t="s">
        <v>10069</v>
      </c>
      <c r="E3245" s="6" t="s">
        <v>221</v>
      </c>
      <c r="F3245" s="7" t="s">
        <v>367</v>
      </c>
      <c r="G3245" s="7" t="s">
        <v>217</v>
      </c>
      <c r="H3245" s="4"/>
      <c r="I3245" s="9" t="s">
        <v>10070</v>
      </c>
    </row>
    <row r="3246" spans="1:9" ht="45">
      <c r="A3246" s="6" t="s">
        <v>10071</v>
      </c>
      <c r="B3246" s="7" t="s">
        <v>962</v>
      </c>
      <c r="C3246" s="6" t="s">
        <v>10059</v>
      </c>
      <c r="D3246" s="8" t="s">
        <v>10072</v>
      </c>
      <c r="E3246" s="6" t="s">
        <v>535</v>
      </c>
      <c r="F3246" s="7" t="s">
        <v>367</v>
      </c>
      <c r="G3246" s="7" t="s">
        <v>217</v>
      </c>
      <c r="H3246" s="4"/>
      <c r="I3246" s="9" t="s">
        <v>10073</v>
      </c>
    </row>
    <row r="3247" spans="1:9" ht="45">
      <c r="A3247" s="6" t="s">
        <v>10074</v>
      </c>
      <c r="B3247" s="7" t="s">
        <v>962</v>
      </c>
      <c r="C3247" s="6" t="s">
        <v>10059</v>
      </c>
      <c r="D3247" s="8" t="s">
        <v>10075</v>
      </c>
      <c r="E3247" s="6" t="s">
        <v>215</v>
      </c>
      <c r="F3247" s="7" t="s">
        <v>367</v>
      </c>
      <c r="G3247" s="7" t="s">
        <v>374</v>
      </c>
      <c r="H3247" s="4"/>
      <c r="I3247" s="9" t="s">
        <v>10076</v>
      </c>
    </row>
    <row r="3248" spans="1:9" ht="30">
      <c r="A3248" s="6" t="s">
        <v>10077</v>
      </c>
      <c r="B3248" s="7" t="s">
        <v>962</v>
      </c>
      <c r="C3248" s="6" t="s">
        <v>10059</v>
      </c>
      <c r="D3248" s="8" t="s">
        <v>10078</v>
      </c>
      <c r="E3248" s="6" t="s">
        <v>221</v>
      </c>
      <c r="F3248" s="7" t="s">
        <v>367</v>
      </c>
      <c r="G3248" s="7" t="s">
        <v>217</v>
      </c>
      <c r="H3248" s="4"/>
      <c r="I3248" s="9" t="s">
        <v>10079</v>
      </c>
    </row>
    <row r="3249" spans="1:9" ht="30">
      <c r="A3249" s="6" t="s">
        <v>10080</v>
      </c>
      <c r="B3249" s="7" t="s">
        <v>962</v>
      </c>
      <c r="C3249" s="6" t="s">
        <v>10059</v>
      </c>
      <c r="D3249" s="8" t="s">
        <v>10081</v>
      </c>
      <c r="E3249" s="6" t="s">
        <v>229</v>
      </c>
      <c r="F3249" s="7" t="s">
        <v>367</v>
      </c>
      <c r="G3249" s="7" t="s">
        <v>217</v>
      </c>
      <c r="H3249" s="4"/>
      <c r="I3249" s="9" t="s">
        <v>10082</v>
      </c>
    </row>
    <row r="3250" spans="1:9" ht="30">
      <c r="A3250" s="6" t="s">
        <v>10083</v>
      </c>
      <c r="B3250" s="7" t="s">
        <v>962</v>
      </c>
      <c r="C3250" s="6" t="s">
        <v>10059</v>
      </c>
      <c r="D3250" s="8" t="s">
        <v>10084</v>
      </c>
      <c r="E3250" s="6" t="s">
        <v>535</v>
      </c>
      <c r="F3250" s="7" t="s">
        <v>367</v>
      </c>
      <c r="G3250" s="7" t="s">
        <v>217</v>
      </c>
      <c r="H3250" s="4"/>
      <c r="I3250" s="9" t="s">
        <v>10085</v>
      </c>
    </row>
    <row r="3251" spans="1:9" ht="30">
      <c r="A3251" s="6" t="s">
        <v>10086</v>
      </c>
      <c r="B3251" s="7" t="s">
        <v>962</v>
      </c>
      <c r="C3251" s="6" t="s">
        <v>10059</v>
      </c>
      <c r="D3251" s="8" t="s">
        <v>10087</v>
      </c>
      <c r="E3251" s="6" t="s">
        <v>221</v>
      </c>
      <c r="F3251" s="7" t="s">
        <v>367</v>
      </c>
      <c r="G3251" s="7" t="s">
        <v>217</v>
      </c>
      <c r="H3251" s="4"/>
      <c r="I3251" s="9" t="s">
        <v>10088</v>
      </c>
    </row>
    <row r="3252" spans="1:9" ht="30">
      <c r="A3252" s="6" t="s">
        <v>10089</v>
      </c>
      <c r="B3252" s="7" t="s">
        <v>962</v>
      </c>
      <c r="C3252" s="6" t="s">
        <v>10059</v>
      </c>
      <c r="D3252" s="8" t="s">
        <v>10090</v>
      </c>
      <c r="E3252" s="6" t="s">
        <v>229</v>
      </c>
      <c r="F3252" s="7" t="s">
        <v>367</v>
      </c>
      <c r="G3252" s="7" t="s">
        <v>217</v>
      </c>
      <c r="H3252" s="4"/>
      <c r="I3252" s="9" t="s">
        <v>10091</v>
      </c>
    </row>
    <row r="3253" spans="1:9" ht="30">
      <c r="A3253" s="6" t="s">
        <v>10092</v>
      </c>
      <c r="B3253" s="7" t="s">
        <v>962</v>
      </c>
      <c r="C3253" s="6" t="s">
        <v>10059</v>
      </c>
      <c r="D3253" s="8" t="s">
        <v>10093</v>
      </c>
      <c r="E3253" s="6" t="s">
        <v>535</v>
      </c>
      <c r="F3253" s="7" t="s">
        <v>367</v>
      </c>
      <c r="G3253" s="7" t="s">
        <v>217</v>
      </c>
      <c r="H3253" s="4"/>
      <c r="I3253" s="9" t="s">
        <v>10094</v>
      </c>
    </row>
    <row r="3254" spans="1:9" ht="45">
      <c r="A3254" s="6" t="s">
        <v>10095</v>
      </c>
      <c r="B3254" s="7" t="s">
        <v>962</v>
      </c>
      <c r="C3254" s="6" t="s">
        <v>10059</v>
      </c>
      <c r="D3254" s="8" t="s">
        <v>10096</v>
      </c>
      <c r="E3254" s="6" t="s">
        <v>215</v>
      </c>
      <c r="F3254" s="7" t="s">
        <v>367</v>
      </c>
      <c r="G3254" s="7" t="s">
        <v>374</v>
      </c>
      <c r="H3254" s="4"/>
      <c r="I3254" s="9" t="s">
        <v>10097</v>
      </c>
    </row>
    <row r="3255" spans="1:9" ht="45">
      <c r="A3255" s="6" t="s">
        <v>10098</v>
      </c>
      <c r="B3255" s="7" t="s">
        <v>962</v>
      </c>
      <c r="C3255" s="6" t="s">
        <v>10059</v>
      </c>
      <c r="D3255" s="8" t="s">
        <v>10099</v>
      </c>
      <c r="E3255" s="6" t="s">
        <v>215</v>
      </c>
      <c r="F3255" s="7" t="s">
        <v>367</v>
      </c>
      <c r="G3255" s="7" t="s">
        <v>379</v>
      </c>
      <c r="H3255" s="4"/>
      <c r="I3255" s="9" t="s">
        <v>10100</v>
      </c>
    </row>
    <row r="3256" spans="1:9" ht="45">
      <c r="A3256" s="6" t="s">
        <v>10101</v>
      </c>
      <c r="B3256" s="7" t="s">
        <v>364</v>
      </c>
      <c r="C3256" s="6" t="s">
        <v>10102</v>
      </c>
      <c r="D3256" s="8">
        <v>3386460074841</v>
      </c>
      <c r="E3256" s="6" t="s">
        <v>229</v>
      </c>
      <c r="F3256" s="7" t="s">
        <v>498</v>
      </c>
      <c r="G3256" s="7" t="s">
        <v>217</v>
      </c>
      <c r="H3256" s="4"/>
      <c r="I3256" s="9" t="s">
        <v>10103</v>
      </c>
    </row>
    <row r="3257" spans="1:9" ht="45">
      <c r="A3257" s="6" t="s">
        <v>10104</v>
      </c>
      <c r="B3257" s="7" t="s">
        <v>364</v>
      </c>
      <c r="C3257" s="6" t="s">
        <v>10102</v>
      </c>
      <c r="D3257" s="8" t="s">
        <v>10105</v>
      </c>
      <c r="E3257" s="6"/>
      <c r="F3257" s="7" t="s">
        <v>498</v>
      </c>
      <c r="G3257" s="7" t="s">
        <v>368</v>
      </c>
      <c r="H3257" s="4"/>
      <c r="I3257" s="9" t="s">
        <v>10106</v>
      </c>
    </row>
    <row r="3258" spans="1:9" ht="45">
      <c r="A3258" s="6" t="s">
        <v>10107</v>
      </c>
      <c r="B3258" s="7" t="s">
        <v>364</v>
      </c>
      <c r="C3258" s="6" t="s">
        <v>10102</v>
      </c>
      <c r="D3258" s="8" t="s">
        <v>10108</v>
      </c>
      <c r="E3258" s="6" t="s">
        <v>378</v>
      </c>
      <c r="F3258" s="7" t="s">
        <v>498</v>
      </c>
      <c r="G3258" s="7" t="s">
        <v>379</v>
      </c>
      <c r="H3258" s="4"/>
      <c r="I3258" s="9" t="s">
        <v>10109</v>
      </c>
    </row>
    <row r="3259" spans="1:9" ht="45">
      <c r="A3259" s="6" t="s">
        <v>10110</v>
      </c>
      <c r="B3259" s="7" t="s">
        <v>364</v>
      </c>
      <c r="C3259" s="6" t="s">
        <v>10102</v>
      </c>
      <c r="D3259" s="8" t="s">
        <v>10111</v>
      </c>
      <c r="E3259" s="6" t="s">
        <v>221</v>
      </c>
      <c r="F3259" s="7" t="s">
        <v>498</v>
      </c>
      <c r="G3259" s="7" t="s">
        <v>225</v>
      </c>
      <c r="H3259" s="4"/>
      <c r="I3259" s="9" t="s">
        <v>10112</v>
      </c>
    </row>
    <row r="3260" spans="1:9" ht="45">
      <c r="A3260" s="6" t="s">
        <v>10113</v>
      </c>
      <c r="B3260" s="7" t="s">
        <v>364</v>
      </c>
      <c r="C3260" s="6" t="s">
        <v>10102</v>
      </c>
      <c r="D3260" s="8" t="s">
        <v>10114</v>
      </c>
      <c r="E3260" s="6" t="s">
        <v>221</v>
      </c>
      <c r="F3260" s="7" t="s">
        <v>498</v>
      </c>
      <c r="G3260" s="7" t="s">
        <v>217</v>
      </c>
      <c r="H3260" s="4"/>
      <c r="I3260" s="9" t="s">
        <v>10115</v>
      </c>
    </row>
    <row r="3261" spans="1:9" ht="45">
      <c r="A3261" s="6" t="s">
        <v>10116</v>
      </c>
      <c r="B3261" s="7" t="s">
        <v>364</v>
      </c>
      <c r="C3261" s="6" t="s">
        <v>10102</v>
      </c>
      <c r="D3261" s="8" t="s">
        <v>10117</v>
      </c>
      <c r="E3261" s="6" t="s">
        <v>2085</v>
      </c>
      <c r="F3261" s="7" t="s">
        <v>498</v>
      </c>
      <c r="G3261" s="7" t="s">
        <v>217</v>
      </c>
      <c r="H3261" s="4"/>
      <c r="I3261" s="9" t="s">
        <v>10118</v>
      </c>
    </row>
    <row r="3262" spans="1:9" ht="30">
      <c r="A3262" s="6" t="s">
        <v>10119</v>
      </c>
      <c r="B3262" s="7" t="s">
        <v>364</v>
      </c>
      <c r="C3262" s="6" t="s">
        <v>10102</v>
      </c>
      <c r="D3262" s="8" t="s">
        <v>10120</v>
      </c>
      <c r="E3262" s="6" t="s">
        <v>756</v>
      </c>
      <c r="F3262" s="7" t="s">
        <v>498</v>
      </c>
      <c r="G3262" s="7" t="s">
        <v>217</v>
      </c>
      <c r="H3262" s="4"/>
      <c r="I3262" s="9" t="s">
        <v>10121</v>
      </c>
    </row>
    <row r="3263" spans="1:9" ht="45">
      <c r="A3263" s="6" t="s">
        <v>10122</v>
      </c>
      <c r="B3263" s="7" t="s">
        <v>364</v>
      </c>
      <c r="C3263" s="6" t="s">
        <v>10102</v>
      </c>
      <c r="D3263" s="8" t="s">
        <v>10123</v>
      </c>
      <c r="E3263" s="6" t="s">
        <v>221</v>
      </c>
      <c r="F3263" s="7" t="s">
        <v>498</v>
      </c>
      <c r="G3263" s="7" t="s">
        <v>225</v>
      </c>
      <c r="H3263" s="4"/>
      <c r="I3263" s="9" t="s">
        <v>10124</v>
      </c>
    </row>
    <row r="3264" spans="1:9" ht="45">
      <c r="A3264" s="6" t="s">
        <v>10125</v>
      </c>
      <c r="B3264" s="7" t="s">
        <v>364</v>
      </c>
      <c r="C3264" s="6" t="s">
        <v>10102</v>
      </c>
      <c r="D3264" s="8" t="s">
        <v>10126</v>
      </c>
      <c r="E3264" s="6" t="s">
        <v>221</v>
      </c>
      <c r="F3264" s="7" t="s">
        <v>498</v>
      </c>
      <c r="G3264" s="7" t="s">
        <v>217</v>
      </c>
      <c r="H3264" s="4"/>
      <c r="I3264" s="9" t="s">
        <v>10127</v>
      </c>
    </row>
    <row r="3265" spans="1:9" ht="45">
      <c r="A3265" s="6" t="s">
        <v>10128</v>
      </c>
      <c r="B3265" s="7" t="s">
        <v>364</v>
      </c>
      <c r="C3265" s="6" t="s">
        <v>10102</v>
      </c>
      <c r="D3265" s="8" t="s">
        <v>10129</v>
      </c>
      <c r="E3265" s="6" t="s">
        <v>756</v>
      </c>
      <c r="F3265" s="7" t="s">
        <v>498</v>
      </c>
      <c r="G3265" s="7" t="s">
        <v>217</v>
      </c>
      <c r="H3265" s="4"/>
      <c r="I3265" s="9" t="s">
        <v>10130</v>
      </c>
    </row>
    <row r="3266" spans="1:9" ht="75">
      <c r="A3266" s="6" t="s">
        <v>10131</v>
      </c>
      <c r="B3266" s="7" t="s">
        <v>364</v>
      </c>
      <c r="C3266" s="6" t="s">
        <v>10102</v>
      </c>
      <c r="D3266" s="8" t="s">
        <v>10132</v>
      </c>
      <c r="E3266" s="6"/>
      <c r="F3266" s="7" t="s">
        <v>498</v>
      </c>
      <c r="G3266" s="7" t="s">
        <v>368</v>
      </c>
      <c r="H3266" s="4"/>
      <c r="I3266" s="9" t="s">
        <v>10133</v>
      </c>
    </row>
    <row r="3267" spans="1:9" ht="45">
      <c r="A3267" s="6" t="s">
        <v>10134</v>
      </c>
      <c r="B3267" s="7" t="s">
        <v>364</v>
      </c>
      <c r="C3267" s="6" t="s">
        <v>10102</v>
      </c>
      <c r="D3267" s="8" t="s">
        <v>10135</v>
      </c>
      <c r="E3267" s="6" t="s">
        <v>378</v>
      </c>
      <c r="F3267" s="7" t="s">
        <v>498</v>
      </c>
      <c r="G3267" s="7" t="s">
        <v>379</v>
      </c>
      <c r="H3267" s="4"/>
      <c r="I3267" s="9" t="s">
        <v>10136</v>
      </c>
    </row>
    <row r="3268" spans="1:9" ht="30">
      <c r="A3268" s="6" t="s">
        <v>10137</v>
      </c>
      <c r="B3268" s="7" t="s">
        <v>364</v>
      </c>
      <c r="C3268" s="6" t="s">
        <v>10102</v>
      </c>
      <c r="D3268" s="8" t="s">
        <v>10138</v>
      </c>
      <c r="E3268" s="6" t="s">
        <v>576</v>
      </c>
      <c r="F3268" s="7" t="s">
        <v>216</v>
      </c>
      <c r="G3268" s="7" t="s">
        <v>374</v>
      </c>
      <c r="H3268" s="4"/>
      <c r="I3268" s="9" t="s">
        <v>10139</v>
      </c>
    </row>
    <row r="3269" spans="1:9" ht="45">
      <c r="A3269" s="6" t="s">
        <v>10140</v>
      </c>
      <c r="B3269" s="7" t="s">
        <v>364</v>
      </c>
      <c r="C3269" s="6" t="s">
        <v>10102</v>
      </c>
      <c r="D3269" s="8" t="s">
        <v>10141</v>
      </c>
      <c r="E3269" s="6" t="s">
        <v>221</v>
      </c>
      <c r="F3269" s="7" t="s">
        <v>498</v>
      </c>
      <c r="G3269" s="7" t="s">
        <v>217</v>
      </c>
      <c r="H3269" s="4"/>
      <c r="I3269" s="9" t="s">
        <v>10142</v>
      </c>
    </row>
    <row r="3270" spans="1:9" ht="45">
      <c r="A3270" s="6" t="s">
        <v>10143</v>
      </c>
      <c r="B3270" s="7" t="s">
        <v>364</v>
      </c>
      <c r="C3270" s="6" t="s">
        <v>10102</v>
      </c>
      <c r="D3270" s="8" t="s">
        <v>10141</v>
      </c>
      <c r="E3270" s="6" t="s">
        <v>221</v>
      </c>
      <c r="F3270" s="7" t="s">
        <v>498</v>
      </c>
      <c r="G3270" s="7" t="s">
        <v>225</v>
      </c>
      <c r="H3270" s="4"/>
      <c r="I3270" s="9" t="s">
        <v>10142</v>
      </c>
    </row>
    <row r="3271" spans="1:9" ht="45">
      <c r="A3271" s="6" t="s">
        <v>10144</v>
      </c>
      <c r="B3271" s="7" t="s">
        <v>364</v>
      </c>
      <c r="C3271" s="6" t="s">
        <v>10102</v>
      </c>
      <c r="D3271" s="8" t="s">
        <v>10145</v>
      </c>
      <c r="E3271" s="6" t="s">
        <v>215</v>
      </c>
      <c r="F3271" s="7" t="s">
        <v>498</v>
      </c>
      <c r="G3271" s="7" t="s">
        <v>217</v>
      </c>
      <c r="H3271" s="4"/>
      <c r="I3271" s="9" t="s">
        <v>10146</v>
      </c>
    </row>
    <row r="3272" spans="1:9" ht="30">
      <c r="A3272" s="6" t="s">
        <v>10147</v>
      </c>
      <c r="B3272" s="7" t="s">
        <v>364</v>
      </c>
      <c r="C3272" s="6" t="s">
        <v>10102</v>
      </c>
      <c r="D3272" s="8" t="s">
        <v>10148</v>
      </c>
      <c r="E3272" s="6" t="s">
        <v>229</v>
      </c>
      <c r="F3272" s="7" t="s">
        <v>498</v>
      </c>
      <c r="G3272" s="7" t="s">
        <v>217</v>
      </c>
      <c r="H3272" s="4"/>
      <c r="I3272" s="9" t="s">
        <v>10149</v>
      </c>
    </row>
    <row r="3273" spans="1:9" ht="30">
      <c r="A3273" s="6" t="s">
        <v>10150</v>
      </c>
      <c r="B3273" s="7" t="s">
        <v>364</v>
      </c>
      <c r="C3273" s="6" t="s">
        <v>10102</v>
      </c>
      <c r="D3273" s="8" t="s">
        <v>10151</v>
      </c>
      <c r="E3273" s="6" t="s">
        <v>756</v>
      </c>
      <c r="F3273" s="7" t="s">
        <v>498</v>
      </c>
      <c r="G3273" s="7" t="s">
        <v>217</v>
      </c>
      <c r="H3273" s="4"/>
      <c r="I3273" s="9" t="s">
        <v>10152</v>
      </c>
    </row>
    <row r="3274" spans="1:9" ht="45">
      <c r="A3274" s="6" t="s">
        <v>10153</v>
      </c>
      <c r="B3274" s="7" t="s">
        <v>364</v>
      </c>
      <c r="C3274" s="6" t="s">
        <v>10102</v>
      </c>
      <c r="D3274" s="8" t="s">
        <v>10154</v>
      </c>
      <c r="E3274" s="6" t="s">
        <v>1783</v>
      </c>
      <c r="F3274" s="7" t="s">
        <v>498</v>
      </c>
      <c r="G3274" s="7" t="s">
        <v>1013</v>
      </c>
      <c r="H3274" s="4"/>
      <c r="I3274" s="9" t="s">
        <v>10155</v>
      </c>
    </row>
    <row r="3275" spans="1:9" ht="45">
      <c r="A3275" s="6" t="s">
        <v>10156</v>
      </c>
      <c r="B3275" s="7" t="s">
        <v>364</v>
      </c>
      <c r="C3275" s="6" t="s">
        <v>10102</v>
      </c>
      <c r="D3275" s="8" t="s">
        <v>10157</v>
      </c>
      <c r="E3275" s="6" t="s">
        <v>378</v>
      </c>
      <c r="F3275" s="7" t="s">
        <v>216</v>
      </c>
      <c r="G3275" s="7" t="s">
        <v>379</v>
      </c>
      <c r="H3275" s="4"/>
      <c r="I3275" s="9" t="s">
        <v>10158</v>
      </c>
    </row>
    <row r="3276" spans="1:9" ht="45">
      <c r="A3276" s="6" t="s">
        <v>10159</v>
      </c>
      <c r="B3276" s="7" t="s">
        <v>364</v>
      </c>
      <c r="C3276" s="6" t="s">
        <v>10102</v>
      </c>
      <c r="D3276" s="8" t="s">
        <v>10160</v>
      </c>
      <c r="E3276" s="6" t="s">
        <v>576</v>
      </c>
      <c r="F3276" s="7" t="s">
        <v>498</v>
      </c>
      <c r="G3276" s="7" t="s">
        <v>374</v>
      </c>
      <c r="H3276" s="4"/>
      <c r="I3276" s="9" t="s">
        <v>10161</v>
      </c>
    </row>
    <row r="3277" spans="1:9" ht="45">
      <c r="A3277" s="6" t="s">
        <v>10162</v>
      </c>
      <c r="B3277" s="7" t="s">
        <v>364</v>
      </c>
      <c r="C3277" s="6" t="s">
        <v>10102</v>
      </c>
      <c r="D3277" s="8" t="s">
        <v>10163</v>
      </c>
      <c r="E3277" s="6" t="s">
        <v>221</v>
      </c>
      <c r="F3277" s="7" t="s">
        <v>498</v>
      </c>
      <c r="G3277" s="7" t="s">
        <v>217</v>
      </c>
      <c r="H3277" s="4"/>
      <c r="I3277" s="9" t="s">
        <v>10164</v>
      </c>
    </row>
    <row r="3278" spans="1:9" ht="45">
      <c r="A3278" s="6" t="s">
        <v>10165</v>
      </c>
      <c r="B3278" s="7" t="s">
        <v>364</v>
      </c>
      <c r="C3278" s="6" t="s">
        <v>10102</v>
      </c>
      <c r="D3278" s="8" t="s">
        <v>10166</v>
      </c>
      <c r="E3278" s="6" t="s">
        <v>229</v>
      </c>
      <c r="F3278" s="7" t="s">
        <v>498</v>
      </c>
      <c r="G3278" s="7" t="s">
        <v>217</v>
      </c>
      <c r="H3278" s="4"/>
      <c r="I3278" s="9" t="s">
        <v>10167</v>
      </c>
    </row>
    <row r="3279" spans="1:9" ht="45">
      <c r="A3279" s="6" t="s">
        <v>10168</v>
      </c>
      <c r="B3279" s="7" t="s">
        <v>364</v>
      </c>
      <c r="C3279" s="6" t="s">
        <v>10102</v>
      </c>
      <c r="D3279" s="8" t="s">
        <v>10169</v>
      </c>
      <c r="E3279" s="6" t="s">
        <v>756</v>
      </c>
      <c r="F3279" s="7" t="s">
        <v>498</v>
      </c>
      <c r="G3279" s="7" t="s">
        <v>217</v>
      </c>
      <c r="H3279" s="4"/>
      <c r="I3279" s="9" t="s">
        <v>10170</v>
      </c>
    </row>
    <row r="3280" spans="1:9" ht="45">
      <c r="A3280" s="6" t="s">
        <v>10171</v>
      </c>
      <c r="B3280" s="7" t="s">
        <v>364</v>
      </c>
      <c r="C3280" s="6" t="s">
        <v>10102</v>
      </c>
      <c r="D3280" s="8" t="s">
        <v>10172</v>
      </c>
      <c r="E3280" s="6" t="s">
        <v>1783</v>
      </c>
      <c r="F3280" s="7" t="s">
        <v>498</v>
      </c>
      <c r="G3280" s="7" t="s">
        <v>1013</v>
      </c>
      <c r="H3280" s="4"/>
      <c r="I3280" s="9" t="s">
        <v>10173</v>
      </c>
    </row>
    <row r="3281" spans="1:9" ht="45">
      <c r="A3281" s="6" t="s">
        <v>10174</v>
      </c>
      <c r="B3281" s="7" t="s">
        <v>364</v>
      </c>
      <c r="C3281" s="6" t="s">
        <v>10102</v>
      </c>
      <c r="D3281" s="8" t="s">
        <v>10175</v>
      </c>
      <c r="E3281" s="6" t="s">
        <v>221</v>
      </c>
      <c r="F3281" s="7" t="s">
        <v>498</v>
      </c>
      <c r="G3281" s="7" t="s">
        <v>225</v>
      </c>
      <c r="H3281" s="4"/>
      <c r="I3281" s="9" t="s">
        <v>10176</v>
      </c>
    </row>
    <row r="3282" spans="1:9" ht="45">
      <c r="A3282" s="6" t="s">
        <v>10177</v>
      </c>
      <c r="B3282" s="7" t="s">
        <v>364</v>
      </c>
      <c r="C3282" s="6" t="s">
        <v>10102</v>
      </c>
      <c r="D3282" s="8" t="s">
        <v>10178</v>
      </c>
      <c r="E3282" s="6" t="s">
        <v>373</v>
      </c>
      <c r="F3282" s="7" t="s">
        <v>498</v>
      </c>
      <c r="G3282" s="7" t="s">
        <v>217</v>
      </c>
      <c r="H3282" s="4"/>
      <c r="I3282" s="9" t="s">
        <v>10179</v>
      </c>
    </row>
    <row r="3283" spans="1:9" ht="45">
      <c r="A3283" s="6" t="s">
        <v>10180</v>
      </c>
      <c r="B3283" s="7" t="s">
        <v>364</v>
      </c>
      <c r="C3283" s="6" t="s">
        <v>10102</v>
      </c>
      <c r="D3283" s="8" t="s">
        <v>10181</v>
      </c>
      <c r="E3283" s="6" t="s">
        <v>373</v>
      </c>
      <c r="F3283" s="7" t="s">
        <v>498</v>
      </c>
      <c r="G3283" s="7" t="s">
        <v>225</v>
      </c>
      <c r="H3283" s="4"/>
      <c r="I3283" s="9" t="s">
        <v>10182</v>
      </c>
    </row>
    <row r="3284" spans="1:9" ht="60">
      <c r="A3284" s="6" t="s">
        <v>10183</v>
      </c>
      <c r="B3284" s="7" t="s">
        <v>364</v>
      </c>
      <c r="C3284" s="6" t="s">
        <v>10102</v>
      </c>
      <c r="D3284" s="8" t="s">
        <v>10184</v>
      </c>
      <c r="E3284" s="6" t="s">
        <v>373</v>
      </c>
      <c r="F3284" s="7" t="s">
        <v>367</v>
      </c>
      <c r="G3284" s="7" t="s">
        <v>217</v>
      </c>
      <c r="H3284" s="4"/>
      <c r="I3284" s="9" t="s">
        <v>10185</v>
      </c>
    </row>
    <row r="3285" spans="1:9" ht="60">
      <c r="A3285" s="6" t="s">
        <v>10186</v>
      </c>
      <c r="B3285" s="7" t="s">
        <v>364</v>
      </c>
      <c r="C3285" s="6" t="s">
        <v>10102</v>
      </c>
      <c r="D3285" s="8" t="s">
        <v>10187</v>
      </c>
      <c r="E3285" s="6" t="s">
        <v>373</v>
      </c>
      <c r="F3285" s="7" t="s">
        <v>367</v>
      </c>
      <c r="G3285" s="7" t="s">
        <v>225</v>
      </c>
      <c r="H3285" s="4"/>
      <c r="I3285" s="9" t="s">
        <v>10188</v>
      </c>
    </row>
    <row r="3286" spans="1:9" ht="45">
      <c r="A3286" s="6" t="s">
        <v>10189</v>
      </c>
      <c r="B3286" s="7" t="s">
        <v>364</v>
      </c>
      <c r="C3286" s="6" t="s">
        <v>10102</v>
      </c>
      <c r="D3286" s="8" t="s">
        <v>10190</v>
      </c>
      <c r="E3286" s="6" t="s">
        <v>229</v>
      </c>
      <c r="F3286" s="7" t="s">
        <v>367</v>
      </c>
      <c r="G3286" s="7" t="s">
        <v>217</v>
      </c>
      <c r="H3286" s="4"/>
      <c r="I3286" s="9" t="s">
        <v>10191</v>
      </c>
    </row>
    <row r="3287" spans="1:9" ht="45">
      <c r="A3287" s="6" t="s">
        <v>10192</v>
      </c>
      <c r="B3287" s="7" t="s">
        <v>364</v>
      </c>
      <c r="C3287" s="6" t="s">
        <v>10102</v>
      </c>
      <c r="D3287" s="8" t="s">
        <v>10193</v>
      </c>
      <c r="E3287" s="6" t="s">
        <v>535</v>
      </c>
      <c r="F3287" s="7" t="s">
        <v>367</v>
      </c>
      <c r="G3287" s="7" t="s">
        <v>217</v>
      </c>
      <c r="H3287" s="4"/>
      <c r="I3287" s="9" t="s">
        <v>10194</v>
      </c>
    </row>
    <row r="3288" spans="1:9" ht="45">
      <c r="A3288" s="6" t="s">
        <v>10195</v>
      </c>
      <c r="B3288" s="7" t="s">
        <v>364</v>
      </c>
      <c r="C3288" s="6" t="s">
        <v>10102</v>
      </c>
      <c r="D3288" s="8" t="s">
        <v>10196</v>
      </c>
      <c r="E3288" s="6" t="s">
        <v>373</v>
      </c>
      <c r="F3288" s="7" t="s">
        <v>367</v>
      </c>
      <c r="G3288" s="7" t="s">
        <v>217</v>
      </c>
      <c r="H3288" s="4"/>
      <c r="I3288" s="9" t="s">
        <v>10197</v>
      </c>
    </row>
    <row r="3289" spans="1:9" ht="45">
      <c r="A3289" s="6" t="s">
        <v>10198</v>
      </c>
      <c r="B3289" s="7" t="s">
        <v>364</v>
      </c>
      <c r="C3289" s="6" t="s">
        <v>10102</v>
      </c>
      <c r="D3289" s="8" t="s">
        <v>10199</v>
      </c>
      <c r="E3289" s="6" t="s">
        <v>373</v>
      </c>
      <c r="F3289" s="7" t="s">
        <v>367</v>
      </c>
      <c r="G3289" s="7" t="s">
        <v>225</v>
      </c>
      <c r="H3289" s="4"/>
      <c r="I3289" s="9" t="s">
        <v>10200</v>
      </c>
    </row>
    <row r="3290" spans="1:9" ht="45">
      <c r="A3290" s="6" t="s">
        <v>10201</v>
      </c>
      <c r="B3290" s="7" t="s">
        <v>364</v>
      </c>
      <c r="C3290" s="6" t="s">
        <v>10102</v>
      </c>
      <c r="D3290" s="8" t="s">
        <v>10202</v>
      </c>
      <c r="E3290" s="6" t="s">
        <v>378</v>
      </c>
      <c r="F3290" s="7" t="s">
        <v>498</v>
      </c>
      <c r="G3290" s="7" t="s">
        <v>379</v>
      </c>
      <c r="H3290" s="4"/>
      <c r="I3290" s="9" t="s">
        <v>10203</v>
      </c>
    </row>
    <row r="3291" spans="1:9" ht="45">
      <c r="A3291" s="6" t="s">
        <v>10204</v>
      </c>
      <c r="B3291" s="7" t="s">
        <v>364</v>
      </c>
      <c r="C3291" s="6" t="s">
        <v>10102</v>
      </c>
      <c r="D3291" s="8" t="s">
        <v>10205</v>
      </c>
      <c r="E3291" s="6" t="s">
        <v>221</v>
      </c>
      <c r="F3291" s="7" t="s">
        <v>498</v>
      </c>
      <c r="G3291" s="7" t="s">
        <v>379</v>
      </c>
      <c r="H3291" s="4"/>
      <c r="I3291" s="9" t="s">
        <v>10206</v>
      </c>
    </row>
    <row r="3292" spans="1:9" ht="30">
      <c r="A3292" s="6" t="s">
        <v>10207</v>
      </c>
      <c r="B3292" s="7" t="s">
        <v>364</v>
      </c>
      <c r="C3292" s="6" t="s">
        <v>10102</v>
      </c>
      <c r="D3292" s="8" t="s">
        <v>10208</v>
      </c>
      <c r="E3292" s="6" t="s">
        <v>576</v>
      </c>
      <c r="F3292" s="7" t="s">
        <v>498</v>
      </c>
      <c r="G3292" s="7" t="s">
        <v>217</v>
      </c>
      <c r="H3292" s="4"/>
      <c r="I3292" s="9" t="s">
        <v>10209</v>
      </c>
    </row>
    <row r="3293" spans="1:9" ht="45">
      <c r="A3293" s="6" t="s">
        <v>10210</v>
      </c>
      <c r="B3293" s="7" t="s">
        <v>364</v>
      </c>
      <c r="C3293" s="6" t="s">
        <v>10102</v>
      </c>
      <c r="D3293" s="8" t="s">
        <v>10211</v>
      </c>
      <c r="E3293" s="6" t="s">
        <v>221</v>
      </c>
      <c r="F3293" s="7" t="s">
        <v>498</v>
      </c>
      <c r="G3293" s="7" t="s">
        <v>374</v>
      </c>
      <c r="H3293" s="4"/>
      <c r="I3293" s="9" t="s">
        <v>10212</v>
      </c>
    </row>
    <row r="3294" spans="1:9" ht="45">
      <c r="A3294" s="6" t="s">
        <v>10213</v>
      </c>
      <c r="B3294" s="7" t="s">
        <v>364</v>
      </c>
      <c r="C3294" s="6" t="s">
        <v>10102</v>
      </c>
      <c r="D3294" s="8" t="s">
        <v>10214</v>
      </c>
      <c r="E3294" s="6" t="s">
        <v>221</v>
      </c>
      <c r="F3294" s="7" t="s">
        <v>498</v>
      </c>
      <c r="G3294" s="7" t="s">
        <v>217</v>
      </c>
      <c r="H3294" s="4"/>
      <c r="I3294" s="9" t="s">
        <v>10215</v>
      </c>
    </row>
    <row r="3295" spans="1:9" ht="45">
      <c r="A3295" s="6" t="s">
        <v>10216</v>
      </c>
      <c r="B3295" s="7" t="s">
        <v>364</v>
      </c>
      <c r="C3295" s="6" t="s">
        <v>10102</v>
      </c>
      <c r="D3295" s="8" t="s">
        <v>10217</v>
      </c>
      <c r="E3295" s="6" t="s">
        <v>535</v>
      </c>
      <c r="F3295" s="7" t="s">
        <v>498</v>
      </c>
      <c r="G3295" s="7" t="s">
        <v>217</v>
      </c>
      <c r="H3295" s="4"/>
      <c r="I3295" s="9" t="s">
        <v>10218</v>
      </c>
    </row>
    <row r="3296" spans="1:9" ht="45">
      <c r="A3296" s="6" t="s">
        <v>10219</v>
      </c>
      <c r="B3296" s="7" t="s">
        <v>364</v>
      </c>
      <c r="C3296" s="6" t="s">
        <v>10102</v>
      </c>
      <c r="D3296" s="8" t="s">
        <v>10220</v>
      </c>
      <c r="E3296" s="6" t="s">
        <v>221</v>
      </c>
      <c r="F3296" s="7" t="s">
        <v>498</v>
      </c>
      <c r="G3296" s="7" t="s">
        <v>225</v>
      </c>
      <c r="H3296" s="4"/>
      <c r="I3296" s="9" t="s">
        <v>10221</v>
      </c>
    </row>
    <row r="3297" spans="1:9" ht="45">
      <c r="A3297" s="6" t="s">
        <v>10222</v>
      </c>
      <c r="B3297" s="7" t="s">
        <v>364</v>
      </c>
      <c r="C3297" s="6" t="s">
        <v>10102</v>
      </c>
      <c r="D3297" s="8" t="s">
        <v>10223</v>
      </c>
      <c r="E3297" s="6" t="s">
        <v>221</v>
      </c>
      <c r="F3297" s="7" t="s">
        <v>498</v>
      </c>
      <c r="G3297" s="7" t="s">
        <v>217</v>
      </c>
      <c r="H3297" s="4"/>
      <c r="I3297" s="9" t="s">
        <v>10224</v>
      </c>
    </row>
    <row r="3298" spans="1:9" ht="45">
      <c r="A3298" s="6" t="s">
        <v>10225</v>
      </c>
      <c r="B3298" s="7" t="s">
        <v>364</v>
      </c>
      <c r="C3298" s="6" t="s">
        <v>10102</v>
      </c>
      <c r="D3298" s="8" t="s">
        <v>10226</v>
      </c>
      <c r="E3298" s="6" t="s">
        <v>215</v>
      </c>
      <c r="F3298" s="7" t="s">
        <v>498</v>
      </c>
      <c r="G3298" s="7" t="s">
        <v>217</v>
      </c>
      <c r="H3298" s="4"/>
      <c r="I3298" s="9" t="s">
        <v>10227</v>
      </c>
    </row>
    <row r="3299" spans="1:9" ht="30">
      <c r="A3299" s="6" t="s">
        <v>10228</v>
      </c>
      <c r="B3299" s="7" t="s">
        <v>364</v>
      </c>
      <c r="C3299" s="6" t="s">
        <v>10102</v>
      </c>
      <c r="D3299" s="8" t="s">
        <v>10229</v>
      </c>
      <c r="E3299" s="6" t="s">
        <v>229</v>
      </c>
      <c r="F3299" s="7" t="s">
        <v>498</v>
      </c>
      <c r="G3299" s="7" t="s">
        <v>217</v>
      </c>
      <c r="H3299" s="4"/>
      <c r="I3299" s="9" t="s">
        <v>10230</v>
      </c>
    </row>
    <row r="3300" spans="1:9" ht="45">
      <c r="A3300" s="6" t="s">
        <v>10231</v>
      </c>
      <c r="B3300" s="7" t="s">
        <v>364</v>
      </c>
      <c r="C3300" s="6" t="s">
        <v>10102</v>
      </c>
      <c r="D3300" s="8" t="s">
        <v>10232</v>
      </c>
      <c r="E3300" s="6" t="s">
        <v>535</v>
      </c>
      <c r="F3300" s="7" t="s">
        <v>498</v>
      </c>
      <c r="G3300" s="7" t="s">
        <v>217</v>
      </c>
      <c r="H3300" s="4"/>
      <c r="I3300" s="9" t="s">
        <v>10233</v>
      </c>
    </row>
    <row r="3301" spans="1:9" ht="45">
      <c r="A3301" s="6" t="s">
        <v>10234</v>
      </c>
      <c r="B3301" s="7" t="s">
        <v>364</v>
      </c>
      <c r="C3301" s="6" t="s">
        <v>10102</v>
      </c>
      <c r="D3301" s="8" t="s">
        <v>10235</v>
      </c>
      <c r="E3301" s="6" t="s">
        <v>1783</v>
      </c>
      <c r="F3301" s="7" t="s">
        <v>498</v>
      </c>
      <c r="G3301" s="7" t="s">
        <v>1013</v>
      </c>
      <c r="H3301" s="4"/>
      <c r="I3301" s="9" t="s">
        <v>10236</v>
      </c>
    </row>
    <row r="3302" spans="1:9" ht="45">
      <c r="A3302" s="6" t="s">
        <v>10237</v>
      </c>
      <c r="B3302" s="7" t="s">
        <v>364</v>
      </c>
      <c r="C3302" s="6" t="s">
        <v>10102</v>
      </c>
      <c r="D3302" s="8" t="s">
        <v>10238</v>
      </c>
      <c r="E3302" s="6" t="s">
        <v>221</v>
      </c>
      <c r="F3302" s="7" t="s">
        <v>498</v>
      </c>
      <c r="G3302" s="7" t="s">
        <v>225</v>
      </c>
      <c r="H3302" s="4"/>
      <c r="I3302" s="9" t="s">
        <v>10239</v>
      </c>
    </row>
    <row r="3303" spans="1:9" ht="75">
      <c r="A3303" s="6" t="s">
        <v>10240</v>
      </c>
      <c r="B3303" s="7" t="s">
        <v>364</v>
      </c>
      <c r="C3303" s="6" t="s">
        <v>10102</v>
      </c>
      <c r="D3303" s="8" t="s">
        <v>10241</v>
      </c>
      <c r="E3303" s="6"/>
      <c r="F3303" s="7" t="s">
        <v>498</v>
      </c>
      <c r="G3303" s="7" t="s">
        <v>368</v>
      </c>
      <c r="H3303" s="4"/>
      <c r="I3303" s="9" t="s">
        <v>10242</v>
      </c>
    </row>
    <row r="3304" spans="1:9" ht="30">
      <c r="A3304" s="6" t="s">
        <v>10243</v>
      </c>
      <c r="B3304" s="7"/>
      <c r="C3304" s="6" t="s">
        <v>10102</v>
      </c>
      <c r="D3304" s="8" t="s">
        <v>10244</v>
      </c>
      <c r="E3304" s="6"/>
      <c r="F3304" s="7"/>
      <c r="G3304" s="7"/>
      <c r="H3304" s="4"/>
      <c r="I3304" s="9" t="s">
        <v>10245</v>
      </c>
    </row>
    <row r="3305" spans="1:9" ht="45">
      <c r="A3305" s="6" t="s">
        <v>10246</v>
      </c>
      <c r="B3305" s="7" t="s">
        <v>364</v>
      </c>
      <c r="C3305" s="6" t="s">
        <v>10102</v>
      </c>
      <c r="D3305" s="8" t="s">
        <v>10247</v>
      </c>
      <c r="E3305" s="6" t="s">
        <v>221</v>
      </c>
      <c r="F3305" s="7" t="s">
        <v>498</v>
      </c>
      <c r="G3305" s="7" t="s">
        <v>217</v>
      </c>
      <c r="H3305" s="4"/>
      <c r="I3305" s="9" t="s">
        <v>10248</v>
      </c>
    </row>
    <row r="3306" spans="1:9" ht="45">
      <c r="A3306" s="6" t="s">
        <v>10249</v>
      </c>
      <c r="B3306" s="7" t="s">
        <v>364</v>
      </c>
      <c r="C3306" s="6" t="s">
        <v>10102</v>
      </c>
      <c r="D3306" s="8" t="s">
        <v>10250</v>
      </c>
      <c r="E3306" s="6" t="s">
        <v>229</v>
      </c>
      <c r="F3306" s="7" t="s">
        <v>498</v>
      </c>
      <c r="G3306" s="7" t="s">
        <v>217</v>
      </c>
      <c r="H3306" s="4"/>
      <c r="I3306" s="9" t="s">
        <v>10251</v>
      </c>
    </row>
    <row r="3307" spans="1:9" ht="45">
      <c r="A3307" s="6" t="s">
        <v>10252</v>
      </c>
      <c r="B3307" s="7" t="s">
        <v>364</v>
      </c>
      <c r="C3307" s="6" t="s">
        <v>10102</v>
      </c>
      <c r="D3307" s="8" t="s">
        <v>10253</v>
      </c>
      <c r="E3307" s="6" t="s">
        <v>535</v>
      </c>
      <c r="F3307" s="7" t="s">
        <v>498</v>
      </c>
      <c r="G3307" s="7" t="s">
        <v>217</v>
      </c>
      <c r="H3307" s="4"/>
      <c r="I3307" s="9" t="s">
        <v>10254</v>
      </c>
    </row>
    <row r="3308" spans="1:9" ht="45">
      <c r="A3308" s="6" t="s">
        <v>10255</v>
      </c>
      <c r="B3308" s="7" t="s">
        <v>364</v>
      </c>
      <c r="C3308" s="6" t="s">
        <v>10102</v>
      </c>
      <c r="D3308" s="8" t="s">
        <v>10256</v>
      </c>
      <c r="E3308" s="6" t="s">
        <v>576</v>
      </c>
      <c r="F3308" s="7" t="s">
        <v>498</v>
      </c>
      <c r="G3308" s="7" t="s">
        <v>225</v>
      </c>
      <c r="H3308" s="4"/>
      <c r="I3308" s="9" t="s">
        <v>10257</v>
      </c>
    </row>
    <row r="3309" spans="1:9" ht="45">
      <c r="A3309" s="6" t="s">
        <v>10258</v>
      </c>
      <c r="B3309" s="7" t="s">
        <v>364</v>
      </c>
      <c r="C3309" s="6" t="s">
        <v>10102</v>
      </c>
      <c r="D3309" s="8" t="s">
        <v>10259</v>
      </c>
      <c r="E3309" s="6" t="s">
        <v>221</v>
      </c>
      <c r="F3309" s="7" t="s">
        <v>498</v>
      </c>
      <c r="G3309" s="7" t="s">
        <v>217</v>
      </c>
      <c r="H3309" s="4"/>
      <c r="I3309" s="9" t="s">
        <v>10260</v>
      </c>
    </row>
    <row r="3310" spans="1:9" ht="45">
      <c r="A3310" s="6" t="s">
        <v>10261</v>
      </c>
      <c r="B3310" s="7" t="s">
        <v>364</v>
      </c>
      <c r="C3310" s="6" t="s">
        <v>10102</v>
      </c>
      <c r="D3310" s="8" t="s">
        <v>10262</v>
      </c>
      <c r="E3310" s="6" t="s">
        <v>215</v>
      </c>
      <c r="F3310" s="7" t="s">
        <v>498</v>
      </c>
      <c r="G3310" s="7" t="s">
        <v>217</v>
      </c>
      <c r="H3310" s="4"/>
      <c r="I3310" s="9" t="s">
        <v>10263</v>
      </c>
    </row>
    <row r="3311" spans="1:9" ht="45">
      <c r="A3311" s="6" t="s">
        <v>10264</v>
      </c>
      <c r="B3311" s="7" t="s">
        <v>364</v>
      </c>
      <c r="C3311" s="6" t="s">
        <v>10102</v>
      </c>
      <c r="D3311" s="8" t="s">
        <v>10265</v>
      </c>
      <c r="E3311" s="6" t="s">
        <v>1783</v>
      </c>
      <c r="F3311" s="7" t="s">
        <v>498</v>
      </c>
      <c r="G3311" s="7" t="s">
        <v>1013</v>
      </c>
      <c r="H3311" s="4"/>
      <c r="I3311" s="9" t="s">
        <v>10266</v>
      </c>
    </row>
    <row r="3312" spans="1:9" ht="45">
      <c r="A3312" s="6" t="s">
        <v>10267</v>
      </c>
      <c r="B3312" s="7" t="s">
        <v>364</v>
      </c>
      <c r="C3312" s="6" t="s">
        <v>10102</v>
      </c>
      <c r="D3312" s="8" t="s">
        <v>10268</v>
      </c>
      <c r="E3312" s="6" t="s">
        <v>535</v>
      </c>
      <c r="F3312" s="7" t="s">
        <v>498</v>
      </c>
      <c r="G3312" s="7" t="s">
        <v>217</v>
      </c>
      <c r="H3312" s="4"/>
      <c r="I3312" s="9" t="s">
        <v>10269</v>
      </c>
    </row>
    <row r="3313" spans="1:9" ht="45">
      <c r="A3313" s="6" t="s">
        <v>10270</v>
      </c>
      <c r="B3313" s="7" t="s">
        <v>364</v>
      </c>
      <c r="C3313" s="6" t="s">
        <v>10102</v>
      </c>
      <c r="D3313" s="8" t="s">
        <v>10271</v>
      </c>
      <c r="E3313" s="6" t="s">
        <v>221</v>
      </c>
      <c r="F3313" s="7" t="s">
        <v>498</v>
      </c>
      <c r="G3313" s="7" t="s">
        <v>225</v>
      </c>
      <c r="H3313" s="4"/>
      <c r="I3313" s="9" t="s">
        <v>10272</v>
      </c>
    </row>
    <row r="3314" spans="1:9" ht="45">
      <c r="A3314" s="6" t="s">
        <v>10273</v>
      </c>
      <c r="B3314" s="7" t="s">
        <v>364</v>
      </c>
      <c r="C3314" s="6" t="s">
        <v>10102</v>
      </c>
      <c r="D3314" s="8" t="s">
        <v>10274</v>
      </c>
      <c r="E3314" s="6" t="s">
        <v>373</v>
      </c>
      <c r="F3314" s="7" t="s">
        <v>367</v>
      </c>
      <c r="G3314" s="7" t="s">
        <v>217</v>
      </c>
      <c r="H3314" s="4"/>
      <c r="I3314" s="9" t="s">
        <v>10275</v>
      </c>
    </row>
    <row r="3315" spans="1:9" ht="60">
      <c r="A3315" s="6" t="s">
        <v>10276</v>
      </c>
      <c r="B3315" s="7" t="s">
        <v>364</v>
      </c>
      <c r="C3315" s="6" t="s">
        <v>10102</v>
      </c>
      <c r="D3315" s="8" t="s">
        <v>10277</v>
      </c>
      <c r="E3315" s="6" t="s">
        <v>373</v>
      </c>
      <c r="F3315" s="7" t="s">
        <v>367</v>
      </c>
      <c r="G3315" s="7" t="s">
        <v>225</v>
      </c>
      <c r="H3315" s="4"/>
      <c r="I3315" s="9" t="s">
        <v>10278</v>
      </c>
    </row>
    <row r="3316" spans="1:9" ht="45">
      <c r="A3316" s="6" t="s">
        <v>10279</v>
      </c>
      <c r="B3316" s="7" t="s">
        <v>364</v>
      </c>
      <c r="C3316" s="6" t="s">
        <v>10102</v>
      </c>
      <c r="D3316" s="8" t="s">
        <v>10280</v>
      </c>
      <c r="E3316" s="6" t="s">
        <v>373</v>
      </c>
      <c r="F3316" s="7" t="s">
        <v>498</v>
      </c>
      <c r="G3316" s="7" t="s">
        <v>217</v>
      </c>
      <c r="H3316" s="4"/>
      <c r="I3316" s="9" t="s">
        <v>10281</v>
      </c>
    </row>
    <row r="3317" spans="1:9" ht="45">
      <c r="A3317" s="6" t="s">
        <v>10282</v>
      </c>
      <c r="B3317" s="7" t="s">
        <v>364</v>
      </c>
      <c r="C3317" s="6" t="s">
        <v>10102</v>
      </c>
      <c r="D3317" s="8" t="s">
        <v>10283</v>
      </c>
      <c r="E3317" s="6" t="s">
        <v>373</v>
      </c>
      <c r="F3317" s="7" t="s">
        <v>498</v>
      </c>
      <c r="G3317" s="7" t="s">
        <v>225</v>
      </c>
      <c r="H3317" s="4"/>
      <c r="I3317" s="9" t="s">
        <v>10284</v>
      </c>
    </row>
    <row r="3318" spans="1:9" ht="30">
      <c r="A3318" s="6" t="s">
        <v>10285</v>
      </c>
      <c r="B3318" s="7" t="s">
        <v>364</v>
      </c>
      <c r="C3318" s="6" t="s">
        <v>10102</v>
      </c>
      <c r="D3318" s="8" t="s">
        <v>10286</v>
      </c>
      <c r="E3318" s="6" t="s">
        <v>229</v>
      </c>
      <c r="F3318" s="7" t="s">
        <v>367</v>
      </c>
      <c r="G3318" s="7" t="s">
        <v>217</v>
      </c>
      <c r="H3318" s="4"/>
      <c r="I3318" s="9" t="s">
        <v>10287</v>
      </c>
    </row>
    <row r="3319" spans="1:9" ht="45">
      <c r="A3319" s="6" t="s">
        <v>10288</v>
      </c>
      <c r="B3319" s="7" t="s">
        <v>364</v>
      </c>
      <c r="C3319" s="6" t="s">
        <v>10102</v>
      </c>
      <c r="D3319" s="8" t="s">
        <v>10289</v>
      </c>
      <c r="E3319" s="6" t="s">
        <v>535</v>
      </c>
      <c r="F3319" s="7" t="s">
        <v>367</v>
      </c>
      <c r="G3319" s="7" t="s">
        <v>217</v>
      </c>
      <c r="H3319" s="4"/>
      <c r="I3319" s="9" t="s">
        <v>10290</v>
      </c>
    </row>
    <row r="3320" spans="1:9" ht="45">
      <c r="A3320" s="6" t="s">
        <v>10291</v>
      </c>
      <c r="B3320" s="7" t="s">
        <v>364</v>
      </c>
      <c r="C3320" s="6" t="s">
        <v>10102</v>
      </c>
      <c r="D3320" s="8" t="s">
        <v>10292</v>
      </c>
      <c r="E3320" s="6" t="s">
        <v>985</v>
      </c>
      <c r="F3320" s="7" t="s">
        <v>367</v>
      </c>
      <c r="G3320" s="7" t="s">
        <v>225</v>
      </c>
      <c r="H3320" s="4"/>
      <c r="I3320" s="9" t="s">
        <v>10293</v>
      </c>
    </row>
    <row r="3321" spans="1:9" ht="45">
      <c r="A3321" s="6" t="s">
        <v>10294</v>
      </c>
      <c r="B3321" s="7" t="s">
        <v>364</v>
      </c>
      <c r="C3321" s="6" t="s">
        <v>10102</v>
      </c>
      <c r="D3321" s="8" t="s">
        <v>10295</v>
      </c>
      <c r="E3321" s="6" t="s">
        <v>985</v>
      </c>
      <c r="F3321" s="7" t="s">
        <v>367</v>
      </c>
      <c r="G3321" s="7" t="s">
        <v>225</v>
      </c>
      <c r="H3321" s="4"/>
      <c r="I3321" s="9" t="s">
        <v>10296</v>
      </c>
    </row>
    <row r="3322" spans="1:9" ht="45">
      <c r="A3322" s="6" t="s">
        <v>10297</v>
      </c>
      <c r="B3322" s="7" t="s">
        <v>364</v>
      </c>
      <c r="C3322" s="6" t="s">
        <v>10102</v>
      </c>
      <c r="D3322" s="8" t="s">
        <v>10298</v>
      </c>
      <c r="E3322" s="6" t="s">
        <v>535</v>
      </c>
      <c r="F3322" s="7" t="s">
        <v>498</v>
      </c>
      <c r="G3322" s="7" t="s">
        <v>217</v>
      </c>
      <c r="H3322" s="4"/>
      <c r="I3322" s="9" t="s">
        <v>10299</v>
      </c>
    </row>
    <row r="3323" spans="1:9" ht="45">
      <c r="A3323" s="6" t="s">
        <v>10300</v>
      </c>
      <c r="B3323" s="7" t="s">
        <v>364</v>
      </c>
      <c r="C3323" s="6" t="s">
        <v>10102</v>
      </c>
      <c r="D3323" s="8" t="s">
        <v>10301</v>
      </c>
      <c r="E3323" s="6" t="s">
        <v>373</v>
      </c>
      <c r="F3323" s="7" t="s">
        <v>498</v>
      </c>
      <c r="G3323" s="7" t="s">
        <v>217</v>
      </c>
      <c r="H3323" s="4"/>
      <c r="I3323" s="9" t="s">
        <v>10302</v>
      </c>
    </row>
    <row r="3324" spans="1:9" ht="45">
      <c r="A3324" s="6" t="s">
        <v>10303</v>
      </c>
      <c r="B3324" s="7" t="s">
        <v>364</v>
      </c>
      <c r="C3324" s="6" t="s">
        <v>10102</v>
      </c>
      <c r="D3324" s="8" t="s">
        <v>10304</v>
      </c>
      <c r="E3324" s="6" t="s">
        <v>373</v>
      </c>
      <c r="F3324" s="7" t="s">
        <v>498</v>
      </c>
      <c r="G3324" s="7" t="s">
        <v>225</v>
      </c>
      <c r="H3324" s="4"/>
      <c r="I3324" s="9" t="s">
        <v>10305</v>
      </c>
    </row>
    <row r="3325" spans="1:9" ht="45">
      <c r="A3325" s="6" t="s">
        <v>10306</v>
      </c>
      <c r="B3325" s="7" t="s">
        <v>212</v>
      </c>
      <c r="C3325" s="6" t="s">
        <v>10307</v>
      </c>
      <c r="D3325" s="8" t="s">
        <v>4976</v>
      </c>
      <c r="E3325" s="6" t="s">
        <v>221</v>
      </c>
      <c r="F3325" s="7" t="s">
        <v>367</v>
      </c>
      <c r="G3325" s="7" t="s">
        <v>217</v>
      </c>
      <c r="H3325" s="4"/>
      <c r="I3325" s="9" t="s">
        <v>10308</v>
      </c>
    </row>
    <row r="3326" spans="1:9" ht="45">
      <c r="A3326" s="6" t="s">
        <v>10309</v>
      </c>
      <c r="B3326" s="7" t="s">
        <v>212</v>
      </c>
      <c r="C3326" s="6" t="s">
        <v>10307</v>
      </c>
      <c r="D3326" s="8" t="s">
        <v>10310</v>
      </c>
      <c r="E3326" s="6" t="s">
        <v>221</v>
      </c>
      <c r="F3326" s="7" t="s">
        <v>367</v>
      </c>
      <c r="G3326" s="7" t="s">
        <v>217</v>
      </c>
      <c r="H3326" s="4"/>
      <c r="I3326" s="9" t="s">
        <v>10311</v>
      </c>
    </row>
    <row r="3327" spans="1:9" ht="45">
      <c r="A3327" s="6" t="s">
        <v>10312</v>
      </c>
      <c r="B3327" s="7" t="s">
        <v>212</v>
      </c>
      <c r="C3327" s="6" t="s">
        <v>10307</v>
      </c>
      <c r="D3327" s="8" t="s">
        <v>10313</v>
      </c>
      <c r="E3327" s="6" t="s">
        <v>221</v>
      </c>
      <c r="F3327" s="7" t="s">
        <v>367</v>
      </c>
      <c r="G3327" s="7" t="s">
        <v>217</v>
      </c>
      <c r="H3327" s="4"/>
      <c r="I3327" s="9" t="s">
        <v>10314</v>
      </c>
    </row>
    <row r="3328" spans="1:9" ht="45">
      <c r="A3328" s="6" t="s">
        <v>10315</v>
      </c>
      <c r="B3328" s="7" t="s">
        <v>212</v>
      </c>
      <c r="C3328" s="6" t="s">
        <v>10307</v>
      </c>
      <c r="D3328" s="8" t="s">
        <v>10316</v>
      </c>
      <c r="E3328" s="6" t="s">
        <v>535</v>
      </c>
      <c r="F3328" s="7" t="s">
        <v>367</v>
      </c>
      <c r="G3328" s="7" t="s">
        <v>217</v>
      </c>
      <c r="H3328" s="4"/>
      <c r="I3328" s="9" t="s">
        <v>10317</v>
      </c>
    </row>
    <row r="3329" spans="1:9" ht="45">
      <c r="A3329" s="6" t="s">
        <v>10318</v>
      </c>
      <c r="B3329" s="7" t="s">
        <v>212</v>
      </c>
      <c r="C3329" s="6" t="s">
        <v>10307</v>
      </c>
      <c r="D3329" s="8" t="s">
        <v>10319</v>
      </c>
      <c r="E3329" s="6" t="s">
        <v>221</v>
      </c>
      <c r="F3329" s="7" t="s">
        <v>216</v>
      </c>
      <c r="G3329" s="7" t="s">
        <v>217</v>
      </c>
      <c r="H3329" s="4"/>
      <c r="I3329" s="9" t="s">
        <v>10320</v>
      </c>
    </row>
    <row r="3330" spans="1:9" ht="45">
      <c r="A3330" s="6" t="s">
        <v>10321</v>
      </c>
      <c r="B3330" s="7" t="s">
        <v>212</v>
      </c>
      <c r="C3330" s="6" t="s">
        <v>10307</v>
      </c>
      <c r="D3330" s="8" t="s">
        <v>10322</v>
      </c>
      <c r="E3330" s="6" t="s">
        <v>535</v>
      </c>
      <c r="F3330" s="7" t="s">
        <v>216</v>
      </c>
      <c r="G3330" s="7" t="s">
        <v>217</v>
      </c>
      <c r="H3330" s="4"/>
      <c r="I3330" s="9" t="s">
        <v>10323</v>
      </c>
    </row>
    <row r="3331" spans="1:9" ht="45">
      <c r="A3331" s="6" t="s">
        <v>10324</v>
      </c>
      <c r="B3331" s="7" t="s">
        <v>212</v>
      </c>
      <c r="C3331" s="6" t="s">
        <v>10307</v>
      </c>
      <c r="D3331" s="8" t="s">
        <v>10325</v>
      </c>
      <c r="E3331" s="6" t="s">
        <v>221</v>
      </c>
      <c r="F3331" s="7" t="s">
        <v>216</v>
      </c>
      <c r="G3331" s="7" t="s">
        <v>217</v>
      </c>
      <c r="H3331" s="4"/>
      <c r="I3331" s="9" t="s">
        <v>10326</v>
      </c>
    </row>
    <row r="3332" spans="1:9" ht="45">
      <c r="A3332" s="6" t="s">
        <v>10327</v>
      </c>
      <c r="B3332" s="7" t="s">
        <v>212</v>
      </c>
      <c r="C3332" s="6" t="s">
        <v>10307</v>
      </c>
      <c r="D3332" s="8" t="s">
        <v>10328</v>
      </c>
      <c r="E3332" s="6" t="s">
        <v>221</v>
      </c>
      <c r="F3332" s="7" t="s">
        <v>367</v>
      </c>
      <c r="G3332" s="7" t="s">
        <v>217</v>
      </c>
      <c r="H3332" s="4"/>
      <c r="I3332" s="9" t="s">
        <v>10329</v>
      </c>
    </row>
    <row r="3333" spans="1:9" ht="45">
      <c r="A3333" s="6" t="s">
        <v>10330</v>
      </c>
      <c r="B3333" s="7" t="s">
        <v>212</v>
      </c>
      <c r="C3333" s="6" t="s">
        <v>10307</v>
      </c>
      <c r="D3333" s="8" t="s">
        <v>10331</v>
      </c>
      <c r="E3333" s="6" t="s">
        <v>221</v>
      </c>
      <c r="F3333" s="7" t="s">
        <v>367</v>
      </c>
      <c r="G3333" s="7" t="s">
        <v>217</v>
      </c>
      <c r="H3333" s="4"/>
      <c r="I3333" s="9" t="s">
        <v>10332</v>
      </c>
    </row>
    <row r="3334" spans="1:9" ht="45">
      <c r="A3334" s="6" t="s">
        <v>10333</v>
      </c>
      <c r="B3334" s="7" t="s">
        <v>212</v>
      </c>
      <c r="C3334" s="6" t="s">
        <v>10307</v>
      </c>
      <c r="D3334" s="8" t="s">
        <v>10334</v>
      </c>
      <c r="E3334" s="6" t="s">
        <v>535</v>
      </c>
      <c r="F3334" s="7" t="s">
        <v>367</v>
      </c>
      <c r="G3334" s="7" t="s">
        <v>217</v>
      </c>
      <c r="H3334" s="4"/>
      <c r="I3334" s="9" t="s">
        <v>10335</v>
      </c>
    </row>
    <row r="3335" spans="1:9" ht="45">
      <c r="A3335" s="6" t="s">
        <v>10336</v>
      </c>
      <c r="B3335" s="7" t="s">
        <v>212</v>
      </c>
      <c r="C3335" s="6" t="s">
        <v>10307</v>
      </c>
      <c r="D3335" s="8" t="s">
        <v>10337</v>
      </c>
      <c r="E3335" s="6" t="s">
        <v>221</v>
      </c>
      <c r="F3335" s="7" t="s">
        <v>367</v>
      </c>
      <c r="G3335" s="7" t="s">
        <v>217</v>
      </c>
      <c r="H3335" s="4"/>
      <c r="I3335" s="9" t="s">
        <v>10338</v>
      </c>
    </row>
    <row r="3336" spans="1:9" ht="45">
      <c r="A3336" s="6" t="s">
        <v>10339</v>
      </c>
      <c r="B3336" s="7" t="s">
        <v>212</v>
      </c>
      <c r="C3336" s="6" t="s">
        <v>10307</v>
      </c>
      <c r="D3336" s="8" t="s">
        <v>10340</v>
      </c>
      <c r="E3336" s="6" t="s">
        <v>221</v>
      </c>
      <c r="F3336" s="7" t="s">
        <v>367</v>
      </c>
      <c r="G3336" s="7" t="s">
        <v>217</v>
      </c>
      <c r="H3336" s="4"/>
      <c r="I3336" s="9" t="s">
        <v>10341</v>
      </c>
    </row>
    <row r="3337" spans="1:9" ht="45">
      <c r="A3337" s="6" t="s">
        <v>10342</v>
      </c>
      <c r="B3337" s="7" t="s">
        <v>212</v>
      </c>
      <c r="C3337" s="6" t="s">
        <v>10307</v>
      </c>
      <c r="D3337" s="8" t="s">
        <v>10343</v>
      </c>
      <c r="E3337" s="6" t="s">
        <v>221</v>
      </c>
      <c r="F3337" s="7" t="s">
        <v>367</v>
      </c>
      <c r="G3337" s="7" t="s">
        <v>217</v>
      </c>
      <c r="H3337" s="4"/>
      <c r="I3337" s="9" t="s">
        <v>10344</v>
      </c>
    </row>
    <row r="3338" spans="1:9" ht="45">
      <c r="A3338" s="6" t="s">
        <v>10345</v>
      </c>
      <c r="B3338" s="7" t="s">
        <v>212</v>
      </c>
      <c r="C3338" s="6" t="s">
        <v>10307</v>
      </c>
      <c r="D3338" s="8" t="s">
        <v>10346</v>
      </c>
      <c r="E3338" s="6" t="s">
        <v>221</v>
      </c>
      <c r="F3338" s="7" t="s">
        <v>216</v>
      </c>
      <c r="G3338" s="7" t="s">
        <v>217</v>
      </c>
      <c r="H3338" s="4"/>
      <c r="I3338" s="9" t="s">
        <v>10347</v>
      </c>
    </row>
    <row r="3339" spans="1:9" ht="45">
      <c r="A3339" s="6" t="s">
        <v>10348</v>
      </c>
      <c r="B3339" s="7" t="s">
        <v>212</v>
      </c>
      <c r="C3339" s="6" t="s">
        <v>10307</v>
      </c>
      <c r="D3339" s="8" t="s">
        <v>10349</v>
      </c>
      <c r="E3339" s="6" t="s">
        <v>535</v>
      </c>
      <c r="F3339" s="7" t="s">
        <v>216</v>
      </c>
      <c r="G3339" s="7" t="s">
        <v>217</v>
      </c>
      <c r="H3339" s="4"/>
      <c r="I3339" s="9" t="s">
        <v>10350</v>
      </c>
    </row>
    <row r="3340" spans="1:9" ht="45">
      <c r="A3340" s="6" t="s">
        <v>10351</v>
      </c>
      <c r="B3340" s="7" t="s">
        <v>212</v>
      </c>
      <c r="C3340" s="6" t="s">
        <v>10307</v>
      </c>
      <c r="D3340" s="8" t="s">
        <v>10352</v>
      </c>
      <c r="E3340" s="6" t="s">
        <v>221</v>
      </c>
      <c r="F3340" s="7" t="s">
        <v>216</v>
      </c>
      <c r="G3340" s="7" t="s">
        <v>217</v>
      </c>
      <c r="H3340" s="4"/>
      <c r="I3340" s="9" t="s">
        <v>10353</v>
      </c>
    </row>
    <row r="3341" spans="1:9" ht="45">
      <c r="A3341" s="6" t="s">
        <v>10354</v>
      </c>
      <c r="B3341" s="7" t="s">
        <v>212</v>
      </c>
      <c r="C3341" s="6" t="s">
        <v>10307</v>
      </c>
      <c r="D3341" s="8" t="s">
        <v>10355</v>
      </c>
      <c r="E3341" s="6" t="s">
        <v>221</v>
      </c>
      <c r="F3341" s="7" t="s">
        <v>367</v>
      </c>
      <c r="G3341" s="7" t="s">
        <v>217</v>
      </c>
      <c r="H3341" s="4"/>
      <c r="I3341" s="9" t="s">
        <v>10356</v>
      </c>
    </row>
    <row r="3342" spans="1:9" ht="45">
      <c r="A3342" s="6" t="s">
        <v>10357</v>
      </c>
      <c r="B3342" s="7" t="s">
        <v>212</v>
      </c>
      <c r="C3342" s="6" t="s">
        <v>10307</v>
      </c>
      <c r="D3342" s="8" t="s">
        <v>10358</v>
      </c>
      <c r="E3342" s="6" t="s">
        <v>221</v>
      </c>
      <c r="F3342" s="7" t="s">
        <v>367</v>
      </c>
      <c r="G3342" s="7" t="s">
        <v>217</v>
      </c>
      <c r="H3342" s="4"/>
      <c r="I3342" s="9" t="s">
        <v>10359</v>
      </c>
    </row>
    <row r="3343" spans="1:9" ht="45">
      <c r="A3343" s="6" t="s">
        <v>10360</v>
      </c>
      <c r="B3343" s="7" t="s">
        <v>212</v>
      </c>
      <c r="C3343" s="6" t="s">
        <v>10307</v>
      </c>
      <c r="D3343" s="8" t="s">
        <v>10361</v>
      </c>
      <c r="E3343" s="6" t="s">
        <v>221</v>
      </c>
      <c r="F3343" s="7" t="s">
        <v>216</v>
      </c>
      <c r="G3343" s="7" t="s">
        <v>217</v>
      </c>
      <c r="H3343" s="4"/>
      <c r="I3343" s="9" t="s">
        <v>10362</v>
      </c>
    </row>
    <row r="3344" spans="1:9" ht="45">
      <c r="A3344" s="6" t="s">
        <v>10363</v>
      </c>
      <c r="B3344" s="7" t="s">
        <v>212</v>
      </c>
      <c r="C3344" s="6" t="s">
        <v>10307</v>
      </c>
      <c r="D3344" s="8" t="s">
        <v>10364</v>
      </c>
      <c r="E3344" s="6" t="s">
        <v>535</v>
      </c>
      <c r="F3344" s="7" t="s">
        <v>216</v>
      </c>
      <c r="G3344" s="7" t="s">
        <v>217</v>
      </c>
      <c r="H3344" s="4"/>
      <c r="I3344" s="9" t="s">
        <v>10365</v>
      </c>
    </row>
    <row r="3345" spans="1:9" ht="45">
      <c r="A3345" s="6" t="s">
        <v>10366</v>
      </c>
      <c r="B3345" s="7" t="s">
        <v>212</v>
      </c>
      <c r="C3345" s="6" t="s">
        <v>10307</v>
      </c>
      <c r="D3345" s="8" t="s">
        <v>10367</v>
      </c>
      <c r="E3345" s="6" t="s">
        <v>221</v>
      </c>
      <c r="F3345" s="7" t="s">
        <v>367</v>
      </c>
      <c r="G3345" s="7" t="s">
        <v>217</v>
      </c>
      <c r="H3345" s="4"/>
      <c r="I3345" s="9" t="s">
        <v>10368</v>
      </c>
    </row>
    <row r="3346" spans="1:9" ht="45">
      <c r="A3346" s="6" t="s">
        <v>10369</v>
      </c>
      <c r="B3346" s="7" t="s">
        <v>212</v>
      </c>
      <c r="C3346" s="6" t="s">
        <v>10307</v>
      </c>
      <c r="D3346" s="8" t="s">
        <v>10370</v>
      </c>
      <c r="E3346" s="6" t="s">
        <v>221</v>
      </c>
      <c r="F3346" s="7" t="s">
        <v>216</v>
      </c>
      <c r="G3346" s="7" t="s">
        <v>217</v>
      </c>
      <c r="H3346" s="4"/>
      <c r="I3346" s="9" t="s">
        <v>10371</v>
      </c>
    </row>
    <row r="3347" spans="1:9" ht="45">
      <c r="A3347" s="6" t="s">
        <v>10372</v>
      </c>
      <c r="B3347" s="7" t="s">
        <v>212</v>
      </c>
      <c r="C3347" s="6" t="s">
        <v>10307</v>
      </c>
      <c r="D3347" s="8" t="s">
        <v>10373</v>
      </c>
      <c r="E3347" s="6" t="s">
        <v>221</v>
      </c>
      <c r="F3347" s="7" t="s">
        <v>367</v>
      </c>
      <c r="G3347" s="7" t="s">
        <v>217</v>
      </c>
      <c r="H3347" s="4"/>
      <c r="I3347" s="9" t="s">
        <v>10374</v>
      </c>
    </row>
    <row r="3348" spans="1:9" ht="45">
      <c r="A3348" s="6" t="s">
        <v>10375</v>
      </c>
      <c r="B3348" s="7" t="s">
        <v>212</v>
      </c>
      <c r="C3348" s="6" t="s">
        <v>10307</v>
      </c>
      <c r="D3348" s="8" t="s">
        <v>10376</v>
      </c>
      <c r="E3348" s="6" t="s">
        <v>535</v>
      </c>
      <c r="F3348" s="7" t="s">
        <v>367</v>
      </c>
      <c r="G3348" s="7" t="s">
        <v>217</v>
      </c>
      <c r="H3348" s="4"/>
      <c r="I3348" s="9" t="s">
        <v>10377</v>
      </c>
    </row>
    <row r="3349" spans="1:9" ht="45">
      <c r="A3349" s="6" t="s">
        <v>10378</v>
      </c>
      <c r="B3349" s="7" t="s">
        <v>212</v>
      </c>
      <c r="C3349" s="6" t="s">
        <v>10307</v>
      </c>
      <c r="D3349" s="8" t="s">
        <v>10379</v>
      </c>
      <c r="E3349" s="6" t="s">
        <v>535</v>
      </c>
      <c r="F3349" s="7" t="s">
        <v>367</v>
      </c>
      <c r="G3349" s="7" t="s">
        <v>217</v>
      </c>
      <c r="H3349" s="4"/>
      <c r="I3349" s="9" t="s">
        <v>10380</v>
      </c>
    </row>
    <row r="3350" spans="1:9" ht="45">
      <c r="A3350" s="6" t="s">
        <v>10381</v>
      </c>
      <c r="B3350" s="7" t="s">
        <v>364</v>
      </c>
      <c r="C3350" s="6" t="s">
        <v>10307</v>
      </c>
      <c r="D3350" s="8" t="s">
        <v>10382</v>
      </c>
      <c r="E3350" s="6" t="s">
        <v>221</v>
      </c>
      <c r="F3350" s="7" t="s">
        <v>216</v>
      </c>
      <c r="G3350" s="7" t="s">
        <v>217</v>
      </c>
      <c r="H3350" s="4"/>
      <c r="I3350" s="9" t="s">
        <v>10383</v>
      </c>
    </row>
    <row r="3351" spans="1:9" ht="45">
      <c r="A3351" s="6" t="s">
        <v>10384</v>
      </c>
      <c r="B3351" s="7" t="s">
        <v>364</v>
      </c>
      <c r="C3351" s="6" t="s">
        <v>10385</v>
      </c>
      <c r="D3351" s="8" t="s">
        <v>10386</v>
      </c>
      <c r="E3351" s="6" t="s">
        <v>215</v>
      </c>
      <c r="F3351" s="7" t="s">
        <v>367</v>
      </c>
      <c r="G3351" s="7" t="s">
        <v>379</v>
      </c>
      <c r="H3351" s="4"/>
      <c r="I3351" s="9" t="s">
        <v>10387</v>
      </c>
    </row>
    <row r="3352" spans="1:9" ht="45">
      <c r="A3352" s="6" t="s">
        <v>10388</v>
      </c>
      <c r="B3352" s="7" t="s">
        <v>364</v>
      </c>
      <c r="C3352" s="6" t="s">
        <v>10385</v>
      </c>
      <c r="D3352" s="8" t="s">
        <v>10389</v>
      </c>
      <c r="E3352" s="6" t="s">
        <v>215</v>
      </c>
      <c r="F3352" s="7" t="s">
        <v>367</v>
      </c>
      <c r="G3352" s="7" t="s">
        <v>374</v>
      </c>
      <c r="H3352" s="4"/>
      <c r="I3352" s="9" t="s">
        <v>10390</v>
      </c>
    </row>
    <row r="3353" spans="1:9" ht="45">
      <c r="A3353" s="6" t="s">
        <v>10391</v>
      </c>
      <c r="B3353" s="7" t="s">
        <v>364</v>
      </c>
      <c r="C3353" s="6" t="s">
        <v>10385</v>
      </c>
      <c r="D3353" s="8" t="s">
        <v>10392</v>
      </c>
      <c r="E3353" s="6" t="s">
        <v>668</v>
      </c>
      <c r="F3353" s="7" t="s">
        <v>367</v>
      </c>
      <c r="G3353" s="7" t="s">
        <v>379</v>
      </c>
      <c r="H3353" s="4"/>
      <c r="I3353" s="9" t="s">
        <v>10393</v>
      </c>
    </row>
    <row r="3354" spans="1:9" ht="60">
      <c r="A3354" s="6" t="s">
        <v>10394</v>
      </c>
      <c r="B3354" s="7" t="s">
        <v>364</v>
      </c>
      <c r="C3354" s="6" t="s">
        <v>10385</v>
      </c>
      <c r="D3354" s="8" t="s">
        <v>10395</v>
      </c>
      <c r="E3354" s="6" t="s">
        <v>215</v>
      </c>
      <c r="F3354" s="7" t="s">
        <v>367</v>
      </c>
      <c r="G3354" s="7" t="s">
        <v>374</v>
      </c>
      <c r="H3354" s="4"/>
      <c r="I3354" s="9" t="s">
        <v>10396</v>
      </c>
    </row>
    <row r="3355" spans="1:9" ht="60">
      <c r="A3355" s="6" t="s">
        <v>10397</v>
      </c>
      <c r="B3355" s="7" t="s">
        <v>364</v>
      </c>
      <c r="C3355" s="6" t="s">
        <v>10385</v>
      </c>
      <c r="D3355" s="8" t="s">
        <v>10398</v>
      </c>
      <c r="E3355" s="6" t="s">
        <v>215</v>
      </c>
      <c r="F3355" s="7" t="s">
        <v>367</v>
      </c>
      <c r="G3355" s="7" t="s">
        <v>379</v>
      </c>
      <c r="H3355" s="4"/>
      <c r="I3355" s="9" t="s">
        <v>10399</v>
      </c>
    </row>
    <row r="3356" spans="1:9" ht="45">
      <c r="A3356" s="6" t="s">
        <v>10400</v>
      </c>
      <c r="B3356" s="7" t="s">
        <v>364</v>
      </c>
      <c r="C3356" s="6" t="s">
        <v>10385</v>
      </c>
      <c r="D3356" s="8" t="s">
        <v>10401</v>
      </c>
      <c r="E3356" s="6" t="s">
        <v>229</v>
      </c>
      <c r="F3356" s="7" t="s">
        <v>367</v>
      </c>
      <c r="G3356" s="7" t="s">
        <v>217</v>
      </c>
      <c r="H3356" s="4"/>
      <c r="I3356" s="9" t="s">
        <v>10402</v>
      </c>
    </row>
    <row r="3357" spans="1:9" ht="45">
      <c r="A3357" s="6" t="s">
        <v>10403</v>
      </c>
      <c r="B3357" s="7" t="s">
        <v>364</v>
      </c>
      <c r="C3357" s="6" t="s">
        <v>10385</v>
      </c>
      <c r="D3357" s="8" t="s">
        <v>10404</v>
      </c>
      <c r="E3357" s="6" t="s">
        <v>535</v>
      </c>
      <c r="F3357" s="7" t="s">
        <v>367</v>
      </c>
      <c r="G3357" s="7" t="s">
        <v>217</v>
      </c>
      <c r="H3357" s="4"/>
      <c r="I3357" s="9" t="s">
        <v>10405</v>
      </c>
    </row>
    <row r="3358" spans="1:9" ht="60">
      <c r="A3358" s="6" t="s">
        <v>10406</v>
      </c>
      <c r="B3358" s="7" t="s">
        <v>364</v>
      </c>
      <c r="C3358" s="6" t="s">
        <v>10385</v>
      </c>
      <c r="D3358" s="8" t="s">
        <v>10407</v>
      </c>
      <c r="E3358" s="6" t="s">
        <v>221</v>
      </c>
      <c r="F3358" s="7" t="s">
        <v>367</v>
      </c>
      <c r="G3358" s="7" t="s">
        <v>217</v>
      </c>
      <c r="H3358" s="4"/>
      <c r="I3358" s="9" t="s">
        <v>10408</v>
      </c>
    </row>
    <row r="3359" spans="1:9" ht="60">
      <c r="A3359" s="6" t="s">
        <v>10409</v>
      </c>
      <c r="B3359" s="7" t="s">
        <v>364</v>
      </c>
      <c r="C3359" s="6" t="s">
        <v>10385</v>
      </c>
      <c r="D3359" s="8" t="s">
        <v>10410</v>
      </c>
      <c r="E3359" s="6" t="s">
        <v>535</v>
      </c>
      <c r="F3359" s="7" t="s">
        <v>367</v>
      </c>
      <c r="G3359" s="7" t="s">
        <v>374</v>
      </c>
      <c r="H3359" s="4"/>
      <c r="I3359" s="9" t="s">
        <v>10411</v>
      </c>
    </row>
    <row r="3360" spans="1:9" ht="45">
      <c r="A3360" s="6" t="s">
        <v>10412</v>
      </c>
      <c r="B3360" s="7" t="s">
        <v>364</v>
      </c>
      <c r="C3360" s="6" t="s">
        <v>10385</v>
      </c>
      <c r="D3360" s="8" t="s">
        <v>10413</v>
      </c>
      <c r="E3360" s="6" t="s">
        <v>535</v>
      </c>
      <c r="F3360" s="7" t="s">
        <v>367</v>
      </c>
      <c r="G3360" s="7" t="s">
        <v>217</v>
      </c>
      <c r="H3360" s="4"/>
      <c r="I3360" s="9" t="s">
        <v>10414</v>
      </c>
    </row>
    <row r="3361" spans="1:9" ht="45">
      <c r="A3361" s="6" t="s">
        <v>10415</v>
      </c>
      <c r="B3361" s="7" t="s">
        <v>364</v>
      </c>
      <c r="C3361" s="6" t="s">
        <v>10385</v>
      </c>
      <c r="D3361" s="8" t="s">
        <v>10416</v>
      </c>
      <c r="E3361" s="6" t="s">
        <v>221</v>
      </c>
      <c r="F3361" s="7" t="s">
        <v>367</v>
      </c>
      <c r="G3361" s="7" t="s">
        <v>217</v>
      </c>
      <c r="H3361" s="4"/>
      <c r="I3361" s="9" t="s">
        <v>10417</v>
      </c>
    </row>
    <row r="3362" spans="1:9" ht="45">
      <c r="A3362" s="6" t="s">
        <v>10418</v>
      </c>
      <c r="B3362" s="7" t="s">
        <v>364</v>
      </c>
      <c r="C3362" s="6" t="s">
        <v>10385</v>
      </c>
      <c r="D3362" s="8" t="s">
        <v>10419</v>
      </c>
      <c r="E3362" s="6" t="s">
        <v>221</v>
      </c>
      <c r="F3362" s="7" t="s">
        <v>367</v>
      </c>
      <c r="G3362" s="7" t="s">
        <v>217</v>
      </c>
      <c r="H3362" s="4"/>
      <c r="I3362" s="9" t="s">
        <v>10420</v>
      </c>
    </row>
    <row r="3363" spans="1:9" ht="45">
      <c r="A3363" s="6" t="s">
        <v>10421</v>
      </c>
      <c r="B3363" s="7" t="s">
        <v>364</v>
      </c>
      <c r="C3363" s="6" t="s">
        <v>10385</v>
      </c>
      <c r="D3363" s="8" t="s">
        <v>10422</v>
      </c>
      <c r="E3363" s="6" t="s">
        <v>535</v>
      </c>
      <c r="F3363" s="7" t="s">
        <v>367</v>
      </c>
      <c r="G3363" s="7" t="s">
        <v>217</v>
      </c>
      <c r="H3363" s="4"/>
      <c r="I3363" s="9" t="s">
        <v>10423</v>
      </c>
    </row>
    <row r="3364" spans="1:9" ht="45">
      <c r="A3364" s="6" t="s">
        <v>10424</v>
      </c>
      <c r="B3364" s="7" t="s">
        <v>364</v>
      </c>
      <c r="C3364" s="6" t="s">
        <v>10385</v>
      </c>
      <c r="D3364" s="8" t="s">
        <v>10425</v>
      </c>
      <c r="E3364" s="6" t="s">
        <v>221</v>
      </c>
      <c r="F3364" s="7" t="s">
        <v>367</v>
      </c>
      <c r="G3364" s="7" t="s">
        <v>217</v>
      </c>
      <c r="H3364" s="4"/>
      <c r="I3364" s="9" t="s">
        <v>10426</v>
      </c>
    </row>
    <row r="3365" spans="1:9" ht="45">
      <c r="A3365" s="6" t="s">
        <v>10427</v>
      </c>
      <c r="B3365" s="7" t="s">
        <v>364</v>
      </c>
      <c r="C3365" s="6" t="s">
        <v>10385</v>
      </c>
      <c r="D3365" s="8" t="s">
        <v>10428</v>
      </c>
      <c r="E3365" s="6" t="s">
        <v>229</v>
      </c>
      <c r="F3365" s="7" t="s">
        <v>367</v>
      </c>
      <c r="G3365" s="7" t="s">
        <v>217</v>
      </c>
      <c r="H3365" s="4"/>
      <c r="I3365" s="9" t="s">
        <v>10429</v>
      </c>
    </row>
    <row r="3366" spans="1:9" ht="45">
      <c r="A3366" s="6" t="s">
        <v>10430</v>
      </c>
      <c r="B3366" s="7" t="s">
        <v>364</v>
      </c>
      <c r="C3366" s="6" t="s">
        <v>10385</v>
      </c>
      <c r="D3366" s="8" t="s">
        <v>10431</v>
      </c>
      <c r="E3366" s="6" t="s">
        <v>535</v>
      </c>
      <c r="F3366" s="7" t="s">
        <v>367</v>
      </c>
      <c r="G3366" s="7" t="s">
        <v>217</v>
      </c>
      <c r="H3366" s="4"/>
      <c r="I3366" s="9" t="s">
        <v>10432</v>
      </c>
    </row>
    <row r="3367" spans="1:9" ht="75">
      <c r="A3367" s="6" t="s">
        <v>10433</v>
      </c>
      <c r="B3367" s="7" t="s">
        <v>364</v>
      </c>
      <c r="C3367" s="6" t="s">
        <v>10385</v>
      </c>
      <c r="D3367" s="8" t="s">
        <v>10434</v>
      </c>
      <c r="E3367" s="6" t="s">
        <v>215</v>
      </c>
      <c r="F3367" s="7" t="s">
        <v>367</v>
      </c>
      <c r="G3367" s="7" t="s">
        <v>379</v>
      </c>
      <c r="H3367" s="4"/>
      <c r="I3367" s="9" t="s">
        <v>10435</v>
      </c>
    </row>
    <row r="3368" spans="1:9" ht="60">
      <c r="A3368" s="6" t="s">
        <v>10436</v>
      </c>
      <c r="B3368" s="7" t="s">
        <v>364</v>
      </c>
      <c r="C3368" s="6" t="s">
        <v>10385</v>
      </c>
      <c r="D3368" s="8" t="s">
        <v>10437</v>
      </c>
      <c r="E3368" s="6" t="s">
        <v>215</v>
      </c>
      <c r="F3368" s="7" t="s">
        <v>367</v>
      </c>
      <c r="G3368" s="7" t="s">
        <v>374</v>
      </c>
      <c r="H3368" s="4"/>
      <c r="I3368" s="9" t="s">
        <v>10438</v>
      </c>
    </row>
    <row r="3369" spans="1:9" ht="60">
      <c r="A3369" s="6" t="s">
        <v>10439</v>
      </c>
      <c r="B3369" s="7" t="s">
        <v>364</v>
      </c>
      <c r="C3369" s="6" t="s">
        <v>10385</v>
      </c>
      <c r="D3369" s="8" t="s">
        <v>10440</v>
      </c>
      <c r="E3369" s="6" t="s">
        <v>535</v>
      </c>
      <c r="F3369" s="7" t="s">
        <v>367</v>
      </c>
      <c r="G3369" s="7" t="s">
        <v>374</v>
      </c>
      <c r="H3369" s="4"/>
      <c r="I3369" s="9" t="s">
        <v>10441</v>
      </c>
    </row>
    <row r="3370" spans="1:9" ht="45">
      <c r="A3370" s="6" t="s">
        <v>10442</v>
      </c>
      <c r="B3370" s="7" t="s">
        <v>364</v>
      </c>
      <c r="C3370" s="6" t="s">
        <v>10385</v>
      </c>
      <c r="D3370" s="8" t="s">
        <v>10443</v>
      </c>
      <c r="E3370" s="6" t="s">
        <v>221</v>
      </c>
      <c r="F3370" s="7" t="s">
        <v>367</v>
      </c>
      <c r="G3370" s="7" t="s">
        <v>217</v>
      </c>
      <c r="H3370" s="4"/>
      <c r="I3370" s="9" t="s">
        <v>10444</v>
      </c>
    </row>
    <row r="3371" spans="1:9" ht="45">
      <c r="A3371" s="6" t="s">
        <v>10445</v>
      </c>
      <c r="B3371" s="7" t="s">
        <v>364</v>
      </c>
      <c r="C3371" s="6" t="s">
        <v>10385</v>
      </c>
      <c r="D3371" s="8" t="s">
        <v>10446</v>
      </c>
      <c r="E3371" s="6" t="s">
        <v>229</v>
      </c>
      <c r="F3371" s="7" t="s">
        <v>367</v>
      </c>
      <c r="G3371" s="7" t="s">
        <v>217</v>
      </c>
      <c r="H3371" s="4"/>
      <c r="I3371" s="9" t="s">
        <v>10447</v>
      </c>
    </row>
    <row r="3372" spans="1:9" ht="45">
      <c r="A3372" s="6" t="s">
        <v>10448</v>
      </c>
      <c r="B3372" s="7" t="s">
        <v>364</v>
      </c>
      <c r="C3372" s="6" t="s">
        <v>10385</v>
      </c>
      <c r="D3372" s="8" t="s">
        <v>10449</v>
      </c>
      <c r="E3372" s="6" t="s">
        <v>535</v>
      </c>
      <c r="F3372" s="7" t="s">
        <v>367</v>
      </c>
      <c r="G3372" s="7" t="s">
        <v>217</v>
      </c>
      <c r="H3372" s="4"/>
      <c r="I3372" s="9" t="s">
        <v>10450</v>
      </c>
    </row>
    <row r="3373" spans="1:9" ht="45">
      <c r="A3373" s="6" t="s">
        <v>10451</v>
      </c>
      <c r="B3373" s="7" t="s">
        <v>364</v>
      </c>
      <c r="C3373" s="6" t="s">
        <v>10385</v>
      </c>
      <c r="D3373" s="8" t="s">
        <v>10452</v>
      </c>
      <c r="E3373" s="6" t="s">
        <v>221</v>
      </c>
      <c r="F3373" s="7" t="s">
        <v>498</v>
      </c>
      <c r="G3373" s="7" t="s">
        <v>379</v>
      </c>
      <c r="H3373" s="4"/>
      <c r="I3373" s="9" t="s">
        <v>10453</v>
      </c>
    </row>
    <row r="3374" spans="1:9" ht="45">
      <c r="A3374" s="6" t="s">
        <v>10454</v>
      </c>
      <c r="B3374" s="7" t="s">
        <v>364</v>
      </c>
      <c r="C3374" s="6" t="s">
        <v>10385</v>
      </c>
      <c r="D3374" s="8" t="s">
        <v>10455</v>
      </c>
      <c r="E3374" s="6" t="s">
        <v>221</v>
      </c>
      <c r="F3374" s="7" t="s">
        <v>498</v>
      </c>
      <c r="G3374" s="7" t="s">
        <v>379</v>
      </c>
      <c r="H3374" s="4"/>
      <c r="I3374" s="9" t="s">
        <v>10456</v>
      </c>
    </row>
    <row r="3375" spans="1:9" ht="45">
      <c r="A3375" s="6" t="s">
        <v>10457</v>
      </c>
      <c r="B3375" s="7" t="s">
        <v>364</v>
      </c>
      <c r="C3375" s="6" t="s">
        <v>10385</v>
      </c>
      <c r="D3375" s="8" t="s">
        <v>10458</v>
      </c>
      <c r="E3375" s="6" t="s">
        <v>373</v>
      </c>
      <c r="F3375" s="7" t="s">
        <v>498</v>
      </c>
      <c r="G3375" s="7" t="s">
        <v>374</v>
      </c>
      <c r="H3375" s="4"/>
      <c r="I3375" s="9" t="s">
        <v>10459</v>
      </c>
    </row>
    <row r="3376" spans="1:9" ht="30">
      <c r="A3376" s="6" t="s">
        <v>10460</v>
      </c>
      <c r="B3376" s="7" t="s">
        <v>364</v>
      </c>
      <c r="C3376" s="6" t="s">
        <v>10385</v>
      </c>
      <c r="D3376" s="8" t="s">
        <v>10461</v>
      </c>
      <c r="E3376" s="6" t="s">
        <v>221</v>
      </c>
      <c r="F3376" s="7" t="s">
        <v>498</v>
      </c>
      <c r="G3376" s="7" t="s">
        <v>217</v>
      </c>
      <c r="H3376" s="4"/>
      <c r="I3376" s="9" t="s">
        <v>10462</v>
      </c>
    </row>
    <row r="3377" spans="1:9" ht="30">
      <c r="A3377" s="6" t="s">
        <v>10463</v>
      </c>
      <c r="B3377" s="7" t="s">
        <v>364</v>
      </c>
      <c r="C3377" s="6" t="s">
        <v>10385</v>
      </c>
      <c r="D3377" s="8" t="s">
        <v>10464</v>
      </c>
      <c r="E3377" s="6" t="s">
        <v>229</v>
      </c>
      <c r="F3377" s="7" t="s">
        <v>498</v>
      </c>
      <c r="G3377" s="7" t="s">
        <v>217</v>
      </c>
      <c r="H3377" s="4"/>
      <c r="I3377" s="9" t="s">
        <v>10465</v>
      </c>
    </row>
    <row r="3378" spans="1:9" ht="30">
      <c r="A3378" s="6" t="s">
        <v>10466</v>
      </c>
      <c r="B3378" s="7" t="s">
        <v>364</v>
      </c>
      <c r="C3378" s="6" t="s">
        <v>10385</v>
      </c>
      <c r="D3378" s="8" t="s">
        <v>10467</v>
      </c>
      <c r="E3378" s="6" t="s">
        <v>535</v>
      </c>
      <c r="F3378" s="7" t="s">
        <v>498</v>
      </c>
      <c r="G3378" s="7" t="s">
        <v>217</v>
      </c>
      <c r="H3378" s="4"/>
      <c r="I3378" s="9" t="s">
        <v>10468</v>
      </c>
    </row>
    <row r="3379" spans="1:9" ht="60">
      <c r="A3379" s="6" t="s">
        <v>10469</v>
      </c>
      <c r="B3379" s="7" t="s">
        <v>364</v>
      </c>
      <c r="C3379" s="6" t="s">
        <v>10385</v>
      </c>
      <c r="D3379" s="8" t="s">
        <v>10470</v>
      </c>
      <c r="E3379" s="6" t="s">
        <v>215</v>
      </c>
      <c r="F3379" s="7" t="s">
        <v>498</v>
      </c>
      <c r="G3379" s="7" t="s">
        <v>379</v>
      </c>
      <c r="H3379" s="4"/>
      <c r="I3379" s="9" t="s">
        <v>10471</v>
      </c>
    </row>
    <row r="3380" spans="1:9" ht="45">
      <c r="A3380" s="6" t="s">
        <v>10472</v>
      </c>
      <c r="B3380" s="7" t="s">
        <v>364</v>
      </c>
      <c r="C3380" s="6" t="s">
        <v>10385</v>
      </c>
      <c r="D3380" s="8" t="s">
        <v>10473</v>
      </c>
      <c r="E3380" s="6" t="s">
        <v>221</v>
      </c>
      <c r="F3380" s="7" t="s">
        <v>498</v>
      </c>
      <c r="G3380" s="7" t="s">
        <v>379</v>
      </c>
      <c r="H3380" s="4"/>
      <c r="I3380" s="9" t="s">
        <v>10474</v>
      </c>
    </row>
    <row r="3381" spans="1:9" ht="60">
      <c r="A3381" s="6" t="s">
        <v>10475</v>
      </c>
      <c r="B3381" s="7" t="s">
        <v>364</v>
      </c>
      <c r="C3381" s="6" t="s">
        <v>10385</v>
      </c>
      <c r="D3381" s="8" t="s">
        <v>10476</v>
      </c>
      <c r="E3381" s="6" t="s">
        <v>221</v>
      </c>
      <c r="F3381" s="7" t="s">
        <v>498</v>
      </c>
      <c r="G3381" s="7" t="s">
        <v>379</v>
      </c>
      <c r="H3381" s="4"/>
      <c r="I3381" s="9" t="s">
        <v>10477</v>
      </c>
    </row>
    <row r="3382" spans="1:9" ht="45">
      <c r="A3382" s="6" t="s">
        <v>10478</v>
      </c>
      <c r="B3382" s="7" t="s">
        <v>364</v>
      </c>
      <c r="C3382" s="6" t="s">
        <v>10385</v>
      </c>
      <c r="D3382" s="8" t="s">
        <v>10479</v>
      </c>
      <c r="E3382" s="6" t="s">
        <v>221</v>
      </c>
      <c r="F3382" s="7" t="s">
        <v>498</v>
      </c>
      <c r="G3382" s="7" t="s">
        <v>217</v>
      </c>
      <c r="H3382" s="4"/>
      <c r="I3382" s="9" t="s">
        <v>10480</v>
      </c>
    </row>
    <row r="3383" spans="1:9" ht="45">
      <c r="A3383" s="6" t="s">
        <v>10481</v>
      </c>
      <c r="B3383" s="7" t="s">
        <v>364</v>
      </c>
      <c r="C3383" s="6" t="s">
        <v>10385</v>
      </c>
      <c r="D3383" s="8" t="s">
        <v>10482</v>
      </c>
      <c r="E3383" s="6" t="s">
        <v>229</v>
      </c>
      <c r="F3383" s="7" t="s">
        <v>498</v>
      </c>
      <c r="G3383" s="7" t="s">
        <v>217</v>
      </c>
      <c r="H3383" s="4"/>
      <c r="I3383" s="9" t="s">
        <v>10483</v>
      </c>
    </row>
    <row r="3384" spans="1:9" ht="45">
      <c r="A3384" s="6" t="s">
        <v>10484</v>
      </c>
      <c r="B3384" s="7" t="s">
        <v>364</v>
      </c>
      <c r="C3384" s="6" t="s">
        <v>10385</v>
      </c>
      <c r="D3384" s="8" t="s">
        <v>10485</v>
      </c>
      <c r="E3384" s="6" t="s">
        <v>535</v>
      </c>
      <c r="F3384" s="7" t="s">
        <v>498</v>
      </c>
      <c r="G3384" s="7" t="s">
        <v>217</v>
      </c>
      <c r="H3384" s="4"/>
      <c r="I3384" s="9" t="s">
        <v>10486</v>
      </c>
    </row>
    <row r="3385" spans="1:9" ht="75">
      <c r="A3385" s="6" t="s">
        <v>10487</v>
      </c>
      <c r="B3385" s="7" t="s">
        <v>364</v>
      </c>
      <c r="C3385" s="6" t="s">
        <v>10385</v>
      </c>
      <c r="D3385" s="8" t="s">
        <v>10488</v>
      </c>
      <c r="E3385" s="6" t="s">
        <v>2556</v>
      </c>
      <c r="F3385" s="7" t="s">
        <v>498</v>
      </c>
      <c r="G3385" s="7" t="s">
        <v>379</v>
      </c>
      <c r="H3385" s="4"/>
      <c r="I3385" s="9" t="s">
        <v>10489</v>
      </c>
    </row>
    <row r="3386" spans="1:9" ht="45">
      <c r="A3386" s="6" t="s">
        <v>10490</v>
      </c>
      <c r="B3386" s="7" t="s">
        <v>364</v>
      </c>
      <c r="C3386" s="6" t="s">
        <v>10385</v>
      </c>
      <c r="D3386" s="8" t="s">
        <v>10491</v>
      </c>
      <c r="E3386" s="6" t="s">
        <v>221</v>
      </c>
      <c r="F3386" s="7" t="s">
        <v>367</v>
      </c>
      <c r="G3386" s="7" t="s">
        <v>217</v>
      </c>
      <c r="H3386" s="4"/>
      <c r="I3386" s="9" t="s">
        <v>10492</v>
      </c>
    </row>
    <row r="3387" spans="1:9" ht="45">
      <c r="A3387" s="6" t="s">
        <v>10493</v>
      </c>
      <c r="B3387" s="7" t="s">
        <v>364</v>
      </c>
      <c r="C3387" s="6" t="s">
        <v>10385</v>
      </c>
      <c r="D3387" s="8" t="s">
        <v>10494</v>
      </c>
      <c r="E3387" s="6" t="s">
        <v>229</v>
      </c>
      <c r="F3387" s="7" t="s">
        <v>367</v>
      </c>
      <c r="G3387" s="7" t="s">
        <v>217</v>
      </c>
      <c r="H3387" s="4"/>
      <c r="I3387" s="9" t="s">
        <v>10495</v>
      </c>
    </row>
    <row r="3388" spans="1:9" ht="45">
      <c r="A3388" s="6" t="s">
        <v>10496</v>
      </c>
      <c r="B3388" s="7" t="s">
        <v>364</v>
      </c>
      <c r="C3388" s="6" t="s">
        <v>10385</v>
      </c>
      <c r="D3388" s="8" t="s">
        <v>10497</v>
      </c>
      <c r="E3388" s="6" t="s">
        <v>535</v>
      </c>
      <c r="F3388" s="7" t="s">
        <v>367</v>
      </c>
      <c r="G3388" s="7" t="s">
        <v>217</v>
      </c>
      <c r="H3388" s="4"/>
      <c r="I3388" s="9" t="s">
        <v>10498</v>
      </c>
    </row>
    <row r="3389" spans="1:9" ht="60">
      <c r="A3389" s="6" t="s">
        <v>10499</v>
      </c>
      <c r="B3389" s="7" t="s">
        <v>364</v>
      </c>
      <c r="C3389" s="6" t="s">
        <v>10385</v>
      </c>
      <c r="D3389" s="8" t="s">
        <v>10500</v>
      </c>
      <c r="E3389" s="6" t="s">
        <v>215</v>
      </c>
      <c r="F3389" s="7" t="s">
        <v>367</v>
      </c>
      <c r="G3389" s="7" t="s">
        <v>379</v>
      </c>
      <c r="H3389" s="4"/>
      <c r="I3389" s="9" t="s">
        <v>10501</v>
      </c>
    </row>
    <row r="3390" spans="1:9" ht="60">
      <c r="A3390" s="6" t="s">
        <v>10502</v>
      </c>
      <c r="B3390" s="7" t="s">
        <v>364</v>
      </c>
      <c r="C3390" s="6" t="s">
        <v>10385</v>
      </c>
      <c r="D3390" s="8" t="s">
        <v>10503</v>
      </c>
      <c r="E3390" s="6" t="s">
        <v>215</v>
      </c>
      <c r="F3390" s="7" t="s">
        <v>367</v>
      </c>
      <c r="G3390" s="7" t="s">
        <v>374</v>
      </c>
      <c r="H3390" s="4"/>
      <c r="I3390" s="9" t="s">
        <v>10504</v>
      </c>
    </row>
    <row r="3391" spans="1:9" ht="30">
      <c r="A3391" s="6" t="s">
        <v>10505</v>
      </c>
      <c r="B3391" s="7" t="s">
        <v>364</v>
      </c>
      <c r="C3391" s="6" t="s">
        <v>10385</v>
      </c>
      <c r="D3391" s="8" t="s">
        <v>10506</v>
      </c>
      <c r="E3391" s="6" t="s">
        <v>221</v>
      </c>
      <c r="F3391" s="7" t="s">
        <v>367</v>
      </c>
      <c r="G3391" s="7" t="s">
        <v>217</v>
      </c>
      <c r="H3391" s="4"/>
      <c r="I3391" s="9" t="s">
        <v>10507</v>
      </c>
    </row>
    <row r="3392" spans="1:9" ht="30">
      <c r="A3392" s="6" t="s">
        <v>10508</v>
      </c>
      <c r="B3392" s="7" t="s">
        <v>364</v>
      </c>
      <c r="C3392" s="6" t="s">
        <v>10385</v>
      </c>
      <c r="D3392" s="8" t="s">
        <v>10509</v>
      </c>
      <c r="E3392" s="6" t="s">
        <v>229</v>
      </c>
      <c r="F3392" s="7" t="s">
        <v>367</v>
      </c>
      <c r="G3392" s="7" t="s">
        <v>217</v>
      </c>
      <c r="H3392" s="4"/>
      <c r="I3392" s="9" t="s">
        <v>10510</v>
      </c>
    </row>
    <row r="3393" spans="1:9" ht="30">
      <c r="A3393" s="6" t="s">
        <v>10511</v>
      </c>
      <c r="B3393" s="7" t="s">
        <v>364</v>
      </c>
      <c r="C3393" s="6" t="s">
        <v>10385</v>
      </c>
      <c r="D3393" s="8" t="s">
        <v>10512</v>
      </c>
      <c r="E3393" s="6" t="s">
        <v>535</v>
      </c>
      <c r="F3393" s="7" t="s">
        <v>367</v>
      </c>
      <c r="G3393" s="7" t="s">
        <v>217</v>
      </c>
      <c r="H3393" s="4"/>
      <c r="I3393" s="9" t="s">
        <v>10513</v>
      </c>
    </row>
    <row r="3394" spans="1:9" ht="60">
      <c r="A3394" s="6" t="s">
        <v>10514</v>
      </c>
      <c r="B3394" s="7" t="s">
        <v>364</v>
      </c>
      <c r="C3394" s="6" t="s">
        <v>10385</v>
      </c>
      <c r="D3394" s="8" t="s">
        <v>10515</v>
      </c>
      <c r="E3394" s="6" t="s">
        <v>215</v>
      </c>
      <c r="F3394" s="7" t="s">
        <v>367</v>
      </c>
      <c r="G3394" s="7" t="s">
        <v>379</v>
      </c>
      <c r="H3394" s="4"/>
      <c r="I3394" s="9" t="s">
        <v>10516</v>
      </c>
    </row>
    <row r="3395" spans="1:9" ht="45">
      <c r="A3395" s="6" t="s">
        <v>10517</v>
      </c>
      <c r="B3395" s="7" t="s">
        <v>364</v>
      </c>
      <c r="C3395" s="6" t="s">
        <v>10385</v>
      </c>
      <c r="D3395" s="8" t="s">
        <v>10518</v>
      </c>
      <c r="E3395" s="6" t="s">
        <v>215</v>
      </c>
      <c r="F3395" s="7" t="s">
        <v>367</v>
      </c>
      <c r="G3395" s="7" t="s">
        <v>374</v>
      </c>
      <c r="H3395" s="4"/>
      <c r="I3395" s="9" t="s">
        <v>10519</v>
      </c>
    </row>
    <row r="3396" spans="1:9" ht="45">
      <c r="A3396" s="6" t="s">
        <v>10520</v>
      </c>
      <c r="B3396" s="7" t="s">
        <v>364</v>
      </c>
      <c r="C3396" s="6" t="s">
        <v>10385</v>
      </c>
      <c r="D3396" s="8" t="s">
        <v>10521</v>
      </c>
      <c r="E3396" s="6" t="s">
        <v>535</v>
      </c>
      <c r="F3396" s="7" t="s">
        <v>367</v>
      </c>
      <c r="G3396" s="7" t="s">
        <v>217</v>
      </c>
      <c r="H3396" s="4"/>
      <c r="I3396" s="9" t="s">
        <v>10522</v>
      </c>
    </row>
    <row r="3397" spans="1:9" ht="45">
      <c r="A3397" s="6" t="s">
        <v>10523</v>
      </c>
      <c r="B3397" s="7" t="s">
        <v>364</v>
      </c>
      <c r="C3397" s="6" t="s">
        <v>10385</v>
      </c>
      <c r="D3397" s="8" t="s">
        <v>10524</v>
      </c>
      <c r="E3397" s="6" t="s">
        <v>221</v>
      </c>
      <c r="F3397" s="7" t="s">
        <v>367</v>
      </c>
      <c r="G3397" s="7" t="s">
        <v>217</v>
      </c>
      <c r="H3397" s="4"/>
      <c r="I3397" s="9" t="s">
        <v>10525</v>
      </c>
    </row>
    <row r="3398" spans="1:9" ht="45">
      <c r="A3398" s="6" t="s">
        <v>10526</v>
      </c>
      <c r="B3398" s="7" t="s">
        <v>364</v>
      </c>
      <c r="C3398" s="6" t="s">
        <v>10385</v>
      </c>
      <c r="D3398" s="8" t="s">
        <v>10527</v>
      </c>
      <c r="E3398" s="6" t="s">
        <v>229</v>
      </c>
      <c r="F3398" s="7" t="s">
        <v>367</v>
      </c>
      <c r="G3398" s="7" t="s">
        <v>217</v>
      </c>
      <c r="H3398" s="4"/>
      <c r="I3398" s="9" t="s">
        <v>10528</v>
      </c>
    </row>
    <row r="3399" spans="1:9" ht="45">
      <c r="A3399" s="6" t="s">
        <v>10529</v>
      </c>
      <c r="B3399" s="7" t="s">
        <v>364</v>
      </c>
      <c r="C3399" s="6" t="s">
        <v>10385</v>
      </c>
      <c r="D3399" s="8" t="s">
        <v>10530</v>
      </c>
      <c r="E3399" s="6" t="s">
        <v>535</v>
      </c>
      <c r="F3399" s="7" t="s">
        <v>367</v>
      </c>
      <c r="G3399" s="7" t="s">
        <v>217</v>
      </c>
      <c r="H3399" s="4"/>
      <c r="I3399" s="9" t="s">
        <v>10531</v>
      </c>
    </row>
    <row r="3400" spans="1:9" ht="60">
      <c r="A3400" s="6" t="s">
        <v>10532</v>
      </c>
      <c r="B3400" s="7" t="s">
        <v>364</v>
      </c>
      <c r="C3400" s="6" t="s">
        <v>10385</v>
      </c>
      <c r="D3400" s="8" t="s">
        <v>10533</v>
      </c>
      <c r="E3400" s="6" t="s">
        <v>215</v>
      </c>
      <c r="F3400" s="7" t="s">
        <v>367</v>
      </c>
      <c r="G3400" s="7" t="s">
        <v>374</v>
      </c>
      <c r="H3400" s="4"/>
      <c r="I3400" s="9" t="s">
        <v>10534</v>
      </c>
    </row>
    <row r="3401" spans="1:9" ht="60">
      <c r="A3401" s="6" t="s">
        <v>10535</v>
      </c>
      <c r="B3401" s="7" t="s">
        <v>364</v>
      </c>
      <c r="C3401" s="6" t="s">
        <v>10385</v>
      </c>
      <c r="D3401" s="8" t="s">
        <v>10536</v>
      </c>
      <c r="E3401" s="6" t="s">
        <v>215</v>
      </c>
      <c r="F3401" s="7" t="s">
        <v>367</v>
      </c>
      <c r="G3401" s="7" t="s">
        <v>379</v>
      </c>
      <c r="H3401" s="4"/>
      <c r="I3401" s="9" t="s">
        <v>10537</v>
      </c>
    </row>
    <row r="3402" spans="1:9" ht="45">
      <c r="A3402" s="6" t="s">
        <v>10538</v>
      </c>
      <c r="B3402" s="7" t="s">
        <v>364</v>
      </c>
      <c r="C3402" s="6" t="s">
        <v>10385</v>
      </c>
      <c r="D3402" s="8" t="s">
        <v>10539</v>
      </c>
      <c r="E3402" s="6" t="s">
        <v>221</v>
      </c>
      <c r="F3402" s="7" t="s">
        <v>367</v>
      </c>
      <c r="G3402" s="7" t="s">
        <v>217</v>
      </c>
      <c r="H3402" s="4"/>
      <c r="I3402" s="9" t="s">
        <v>10540</v>
      </c>
    </row>
    <row r="3403" spans="1:9" ht="30">
      <c r="A3403" s="6" t="s">
        <v>10541</v>
      </c>
      <c r="B3403" s="7" t="s">
        <v>364</v>
      </c>
      <c r="C3403" s="6" t="s">
        <v>10385</v>
      </c>
      <c r="D3403" s="8" t="s">
        <v>10542</v>
      </c>
      <c r="E3403" s="6" t="s">
        <v>229</v>
      </c>
      <c r="F3403" s="7" t="s">
        <v>367</v>
      </c>
      <c r="G3403" s="7" t="s">
        <v>217</v>
      </c>
      <c r="H3403" s="4"/>
      <c r="I3403" s="9" t="s">
        <v>10543</v>
      </c>
    </row>
    <row r="3404" spans="1:9" ht="45">
      <c r="A3404" s="6" t="s">
        <v>10544</v>
      </c>
      <c r="B3404" s="7" t="s">
        <v>364</v>
      </c>
      <c r="C3404" s="6" t="s">
        <v>10385</v>
      </c>
      <c r="D3404" s="8" t="s">
        <v>10545</v>
      </c>
      <c r="E3404" s="6" t="s">
        <v>535</v>
      </c>
      <c r="F3404" s="7" t="s">
        <v>367</v>
      </c>
      <c r="G3404" s="7" t="s">
        <v>217</v>
      </c>
      <c r="H3404" s="4"/>
      <c r="I3404" s="9" t="s">
        <v>10546</v>
      </c>
    </row>
    <row r="3405" spans="1:9" ht="60">
      <c r="A3405" s="6" t="s">
        <v>10547</v>
      </c>
      <c r="B3405" s="7" t="s">
        <v>364</v>
      </c>
      <c r="C3405" s="6" t="s">
        <v>10385</v>
      </c>
      <c r="D3405" s="8" t="s">
        <v>10548</v>
      </c>
      <c r="E3405" s="6" t="s">
        <v>215</v>
      </c>
      <c r="F3405" s="7" t="s">
        <v>367</v>
      </c>
      <c r="G3405" s="7" t="s">
        <v>379</v>
      </c>
      <c r="H3405" s="4"/>
      <c r="I3405" s="9" t="s">
        <v>10549</v>
      </c>
    </row>
    <row r="3406" spans="1:9" ht="45">
      <c r="A3406" s="6" t="s">
        <v>10550</v>
      </c>
      <c r="B3406" s="7" t="s">
        <v>364</v>
      </c>
      <c r="C3406" s="6" t="s">
        <v>10385</v>
      </c>
      <c r="D3406" s="8" t="s">
        <v>10551</v>
      </c>
      <c r="E3406" s="6" t="s">
        <v>215</v>
      </c>
      <c r="F3406" s="7" t="s">
        <v>367</v>
      </c>
      <c r="G3406" s="7" t="s">
        <v>374</v>
      </c>
      <c r="H3406" s="4"/>
      <c r="I3406" s="9" t="s">
        <v>10552</v>
      </c>
    </row>
    <row r="3407" spans="1:9" ht="45">
      <c r="A3407" s="6" t="s">
        <v>10553</v>
      </c>
      <c r="B3407" s="7" t="s">
        <v>364</v>
      </c>
      <c r="C3407" s="6" t="s">
        <v>10385</v>
      </c>
      <c r="D3407" s="8" t="s">
        <v>10554</v>
      </c>
      <c r="E3407" s="6" t="s">
        <v>535</v>
      </c>
      <c r="F3407" s="7" t="s">
        <v>367</v>
      </c>
      <c r="G3407" s="7" t="s">
        <v>374</v>
      </c>
      <c r="H3407" s="4"/>
      <c r="I3407" s="9" t="s">
        <v>10555</v>
      </c>
    </row>
    <row r="3408" spans="1:9" ht="60">
      <c r="A3408" s="6" t="s">
        <v>10556</v>
      </c>
      <c r="B3408" s="7" t="s">
        <v>364</v>
      </c>
      <c r="C3408" s="6" t="s">
        <v>10385</v>
      </c>
      <c r="D3408" s="8" t="s">
        <v>10557</v>
      </c>
      <c r="E3408" s="6" t="s">
        <v>535</v>
      </c>
      <c r="F3408" s="7" t="s">
        <v>367</v>
      </c>
      <c r="G3408" s="7" t="s">
        <v>374</v>
      </c>
      <c r="H3408" s="4"/>
      <c r="I3408" s="9" t="s">
        <v>10558</v>
      </c>
    </row>
    <row r="3409" spans="1:9" ht="30">
      <c r="A3409" s="6" t="s">
        <v>10559</v>
      </c>
      <c r="B3409" s="7" t="s">
        <v>364</v>
      </c>
      <c r="C3409" s="6" t="s">
        <v>10385</v>
      </c>
      <c r="D3409" s="8" t="s">
        <v>10560</v>
      </c>
      <c r="E3409" s="6" t="s">
        <v>2814</v>
      </c>
      <c r="F3409" s="7" t="s">
        <v>367</v>
      </c>
      <c r="G3409" s="7" t="s">
        <v>217</v>
      </c>
      <c r="H3409" s="4"/>
      <c r="I3409" s="9" t="s">
        <v>10561</v>
      </c>
    </row>
    <row r="3410" spans="1:9" ht="30">
      <c r="A3410" s="6" t="s">
        <v>10562</v>
      </c>
      <c r="B3410" s="7" t="s">
        <v>364</v>
      </c>
      <c r="C3410" s="6" t="s">
        <v>10385</v>
      </c>
      <c r="D3410" s="8" t="s">
        <v>10563</v>
      </c>
      <c r="E3410" s="6" t="s">
        <v>4037</v>
      </c>
      <c r="F3410" s="7" t="s">
        <v>367</v>
      </c>
      <c r="G3410" s="7" t="s">
        <v>217</v>
      </c>
      <c r="H3410" s="4"/>
      <c r="I3410" s="9" t="s">
        <v>10564</v>
      </c>
    </row>
    <row r="3411" spans="1:9" ht="30">
      <c r="A3411" s="6" t="s">
        <v>10565</v>
      </c>
      <c r="B3411" s="7" t="s">
        <v>364</v>
      </c>
      <c r="C3411" s="6" t="s">
        <v>10385</v>
      </c>
      <c r="D3411" s="8" t="s">
        <v>10566</v>
      </c>
      <c r="E3411" s="6" t="s">
        <v>373</v>
      </c>
      <c r="F3411" s="7" t="s">
        <v>367</v>
      </c>
      <c r="G3411" s="7" t="s">
        <v>217</v>
      </c>
      <c r="H3411" s="4"/>
      <c r="I3411" s="9" t="s">
        <v>10567</v>
      </c>
    </row>
    <row r="3412" spans="1:9" ht="45">
      <c r="A3412" s="6" t="s">
        <v>10568</v>
      </c>
      <c r="B3412" s="7" t="s">
        <v>364</v>
      </c>
      <c r="C3412" s="6" t="s">
        <v>10385</v>
      </c>
      <c r="D3412" s="8" t="s">
        <v>10569</v>
      </c>
      <c r="E3412" s="6" t="s">
        <v>221</v>
      </c>
      <c r="F3412" s="7" t="s">
        <v>367</v>
      </c>
      <c r="G3412" s="7" t="s">
        <v>217</v>
      </c>
      <c r="H3412" s="4"/>
      <c r="I3412" s="9" t="s">
        <v>10570</v>
      </c>
    </row>
    <row r="3413" spans="1:9" ht="45">
      <c r="A3413" s="6" t="s">
        <v>10571</v>
      </c>
      <c r="B3413" s="7" t="s">
        <v>364</v>
      </c>
      <c r="C3413" s="6" t="s">
        <v>10385</v>
      </c>
      <c r="D3413" s="8" t="s">
        <v>10572</v>
      </c>
      <c r="E3413" s="6" t="s">
        <v>229</v>
      </c>
      <c r="F3413" s="7" t="s">
        <v>367</v>
      </c>
      <c r="G3413" s="7" t="s">
        <v>217</v>
      </c>
      <c r="H3413" s="4"/>
      <c r="I3413" s="9" t="s">
        <v>10573</v>
      </c>
    </row>
    <row r="3414" spans="1:9" ht="45">
      <c r="A3414" s="6" t="s">
        <v>10574</v>
      </c>
      <c r="B3414" s="7" t="s">
        <v>364</v>
      </c>
      <c r="C3414" s="6" t="s">
        <v>10385</v>
      </c>
      <c r="D3414" s="8" t="s">
        <v>10575</v>
      </c>
      <c r="E3414" s="6" t="s">
        <v>535</v>
      </c>
      <c r="F3414" s="7" t="s">
        <v>367</v>
      </c>
      <c r="G3414" s="7" t="s">
        <v>217</v>
      </c>
      <c r="H3414" s="4"/>
      <c r="I3414" s="9" t="s">
        <v>10576</v>
      </c>
    </row>
    <row r="3415" spans="1:9" ht="60">
      <c r="A3415" s="6" t="s">
        <v>10577</v>
      </c>
      <c r="B3415" s="7" t="s">
        <v>364</v>
      </c>
      <c r="C3415" s="6" t="s">
        <v>10385</v>
      </c>
      <c r="D3415" s="8" t="s">
        <v>10578</v>
      </c>
      <c r="E3415" s="6" t="s">
        <v>215</v>
      </c>
      <c r="F3415" s="7" t="s">
        <v>367</v>
      </c>
      <c r="G3415" s="7" t="s">
        <v>374</v>
      </c>
      <c r="H3415" s="4"/>
      <c r="I3415" s="9" t="s">
        <v>10579</v>
      </c>
    </row>
    <row r="3416" spans="1:9" ht="60">
      <c r="A3416" s="6" t="s">
        <v>10580</v>
      </c>
      <c r="B3416" s="7" t="s">
        <v>364</v>
      </c>
      <c r="C3416" s="6" t="s">
        <v>10385</v>
      </c>
      <c r="D3416" s="8" t="s">
        <v>10581</v>
      </c>
      <c r="E3416" s="6" t="s">
        <v>535</v>
      </c>
      <c r="F3416" s="7" t="s">
        <v>367</v>
      </c>
      <c r="G3416" s="7" t="s">
        <v>374</v>
      </c>
      <c r="H3416" s="4"/>
      <c r="I3416" s="9" t="s">
        <v>10582</v>
      </c>
    </row>
    <row r="3417" spans="1:9" ht="60">
      <c r="A3417" s="6" t="s">
        <v>10583</v>
      </c>
      <c r="B3417" s="7" t="s">
        <v>364</v>
      </c>
      <c r="C3417" s="6" t="s">
        <v>10385</v>
      </c>
      <c r="D3417" s="8" t="s">
        <v>10584</v>
      </c>
      <c r="E3417" s="6" t="s">
        <v>215</v>
      </c>
      <c r="F3417" s="7" t="s">
        <v>367</v>
      </c>
      <c r="G3417" s="7" t="s">
        <v>379</v>
      </c>
      <c r="H3417" s="4"/>
      <c r="I3417" s="9" t="s">
        <v>10585</v>
      </c>
    </row>
    <row r="3418" spans="1:9" ht="45">
      <c r="A3418" s="6" t="s">
        <v>10586</v>
      </c>
      <c r="B3418" s="7" t="s">
        <v>364</v>
      </c>
      <c r="C3418" s="6" t="s">
        <v>10385</v>
      </c>
      <c r="D3418" s="8" t="s">
        <v>10587</v>
      </c>
      <c r="E3418" s="6" t="s">
        <v>221</v>
      </c>
      <c r="F3418" s="7" t="s">
        <v>367</v>
      </c>
      <c r="G3418" s="7" t="s">
        <v>217</v>
      </c>
      <c r="H3418" s="4"/>
      <c r="I3418" s="9" t="s">
        <v>10588</v>
      </c>
    </row>
    <row r="3419" spans="1:9" ht="45">
      <c r="A3419" s="6" t="s">
        <v>10589</v>
      </c>
      <c r="B3419" s="7" t="s">
        <v>364</v>
      </c>
      <c r="C3419" s="6" t="s">
        <v>10385</v>
      </c>
      <c r="D3419" s="8" t="s">
        <v>10590</v>
      </c>
      <c r="E3419" s="6" t="s">
        <v>229</v>
      </c>
      <c r="F3419" s="7" t="s">
        <v>367</v>
      </c>
      <c r="G3419" s="7" t="s">
        <v>217</v>
      </c>
      <c r="H3419" s="4"/>
      <c r="I3419" s="9" t="s">
        <v>10591</v>
      </c>
    </row>
    <row r="3420" spans="1:9" ht="45">
      <c r="A3420" s="6" t="s">
        <v>10592</v>
      </c>
      <c r="B3420" s="7" t="s">
        <v>364</v>
      </c>
      <c r="C3420" s="6" t="s">
        <v>10385</v>
      </c>
      <c r="D3420" s="8" t="s">
        <v>10593</v>
      </c>
      <c r="E3420" s="6" t="s">
        <v>535</v>
      </c>
      <c r="F3420" s="7" t="s">
        <v>367</v>
      </c>
      <c r="G3420" s="7" t="s">
        <v>217</v>
      </c>
      <c r="H3420" s="4"/>
      <c r="I3420" s="9" t="s">
        <v>10594</v>
      </c>
    </row>
    <row r="3421" spans="1:9" ht="60">
      <c r="A3421" s="6" t="s">
        <v>10595</v>
      </c>
      <c r="B3421" s="7" t="s">
        <v>364</v>
      </c>
      <c r="C3421" s="6" t="s">
        <v>10385</v>
      </c>
      <c r="D3421" s="8" t="s">
        <v>10596</v>
      </c>
      <c r="E3421" s="6" t="s">
        <v>215</v>
      </c>
      <c r="F3421" s="7" t="s">
        <v>367</v>
      </c>
      <c r="G3421" s="7" t="s">
        <v>379</v>
      </c>
      <c r="H3421" s="4"/>
      <c r="I3421" s="9" t="s">
        <v>10597</v>
      </c>
    </row>
    <row r="3422" spans="1:9" ht="60">
      <c r="A3422" s="6" t="s">
        <v>10598</v>
      </c>
      <c r="B3422" s="7" t="s">
        <v>364</v>
      </c>
      <c r="C3422" s="6" t="s">
        <v>10385</v>
      </c>
      <c r="D3422" s="8" t="s">
        <v>10599</v>
      </c>
      <c r="E3422" s="6" t="s">
        <v>215</v>
      </c>
      <c r="F3422" s="7" t="s">
        <v>367</v>
      </c>
      <c r="G3422" s="7" t="s">
        <v>374</v>
      </c>
      <c r="H3422" s="4"/>
      <c r="I3422" s="9" t="s">
        <v>10600</v>
      </c>
    </row>
    <row r="3423" spans="1:9" ht="45">
      <c r="A3423" s="6" t="s">
        <v>10601</v>
      </c>
      <c r="B3423" s="7" t="s">
        <v>364</v>
      </c>
      <c r="C3423" s="6" t="s">
        <v>10385</v>
      </c>
      <c r="D3423" s="8" t="s">
        <v>10602</v>
      </c>
      <c r="E3423" s="6" t="s">
        <v>215</v>
      </c>
      <c r="F3423" s="7" t="s">
        <v>367</v>
      </c>
      <c r="G3423" s="7" t="s">
        <v>374</v>
      </c>
      <c r="H3423" s="4"/>
      <c r="I3423" s="9" t="s">
        <v>10603</v>
      </c>
    </row>
    <row r="3424" spans="1:9" ht="45">
      <c r="A3424" s="6" t="s">
        <v>10604</v>
      </c>
      <c r="B3424" s="7" t="s">
        <v>364</v>
      </c>
      <c r="C3424" s="6" t="s">
        <v>10385</v>
      </c>
      <c r="D3424" s="8" t="s">
        <v>10605</v>
      </c>
      <c r="E3424" s="6" t="s">
        <v>215</v>
      </c>
      <c r="F3424" s="7" t="s">
        <v>367</v>
      </c>
      <c r="G3424" s="7" t="s">
        <v>374</v>
      </c>
      <c r="H3424" s="4"/>
      <c r="I3424" s="9" t="s">
        <v>10606</v>
      </c>
    </row>
    <row r="3425" spans="1:9" ht="45">
      <c r="A3425" s="6" t="s">
        <v>10607</v>
      </c>
      <c r="B3425" s="7" t="s">
        <v>364</v>
      </c>
      <c r="C3425" s="6" t="s">
        <v>10385</v>
      </c>
      <c r="D3425" s="8" t="s">
        <v>10608</v>
      </c>
      <c r="E3425" s="6" t="s">
        <v>3801</v>
      </c>
      <c r="F3425" s="7" t="s">
        <v>367</v>
      </c>
      <c r="G3425" s="7" t="s">
        <v>374</v>
      </c>
      <c r="H3425" s="4"/>
      <c r="I3425" s="9" t="s">
        <v>10609</v>
      </c>
    </row>
    <row r="3426" spans="1:9" ht="45">
      <c r="A3426" s="6" t="s">
        <v>10610</v>
      </c>
      <c r="B3426" s="7" t="s">
        <v>364</v>
      </c>
      <c r="C3426" s="6" t="s">
        <v>10385</v>
      </c>
      <c r="D3426" s="8" t="s">
        <v>10611</v>
      </c>
      <c r="E3426" s="6" t="s">
        <v>373</v>
      </c>
      <c r="F3426" s="7" t="s">
        <v>367</v>
      </c>
      <c r="G3426" s="7" t="s">
        <v>217</v>
      </c>
      <c r="H3426" s="4"/>
      <c r="I3426" s="9" t="s">
        <v>10612</v>
      </c>
    </row>
    <row r="3427" spans="1:9" ht="45">
      <c r="A3427" s="6" t="s">
        <v>10613</v>
      </c>
      <c r="B3427" s="7" t="s">
        <v>364</v>
      </c>
      <c r="C3427" s="6" t="s">
        <v>10385</v>
      </c>
      <c r="D3427" s="8" t="s">
        <v>10614</v>
      </c>
      <c r="E3427" s="6" t="s">
        <v>2814</v>
      </c>
      <c r="F3427" s="7" t="s">
        <v>367</v>
      </c>
      <c r="G3427" s="7" t="s">
        <v>217</v>
      </c>
      <c r="H3427" s="4"/>
      <c r="I3427" s="9" t="s">
        <v>10615</v>
      </c>
    </row>
    <row r="3428" spans="1:9" ht="45">
      <c r="A3428" s="6" t="s">
        <v>10616</v>
      </c>
      <c r="B3428" s="7" t="s">
        <v>364</v>
      </c>
      <c r="C3428" s="6" t="s">
        <v>10385</v>
      </c>
      <c r="D3428" s="8" t="s">
        <v>10617</v>
      </c>
      <c r="E3428" s="6" t="s">
        <v>4037</v>
      </c>
      <c r="F3428" s="7" t="s">
        <v>367</v>
      </c>
      <c r="G3428" s="7" t="s">
        <v>217</v>
      </c>
      <c r="H3428" s="4"/>
      <c r="I3428" s="9" t="s">
        <v>10618</v>
      </c>
    </row>
    <row r="3429" spans="1:9" ht="45">
      <c r="A3429" s="6" t="s">
        <v>10619</v>
      </c>
      <c r="B3429" s="7" t="s">
        <v>364</v>
      </c>
      <c r="C3429" s="6" t="s">
        <v>10385</v>
      </c>
      <c r="D3429" s="8" t="s">
        <v>10620</v>
      </c>
      <c r="E3429" s="6" t="s">
        <v>373</v>
      </c>
      <c r="F3429" s="7" t="s">
        <v>367</v>
      </c>
      <c r="G3429" s="7" t="s">
        <v>217</v>
      </c>
      <c r="H3429" s="4"/>
      <c r="I3429" s="9" t="s">
        <v>10621</v>
      </c>
    </row>
    <row r="3430" spans="1:9" ht="45">
      <c r="A3430" s="6" t="s">
        <v>10622</v>
      </c>
      <c r="B3430" s="7" t="s">
        <v>364</v>
      </c>
      <c r="C3430" s="6" t="s">
        <v>10385</v>
      </c>
      <c r="D3430" s="8" t="s">
        <v>10623</v>
      </c>
      <c r="E3430" s="6" t="s">
        <v>215</v>
      </c>
      <c r="F3430" s="7" t="s">
        <v>367</v>
      </c>
      <c r="G3430" s="7" t="s">
        <v>379</v>
      </c>
      <c r="H3430" s="4"/>
      <c r="I3430" s="9" t="s">
        <v>10624</v>
      </c>
    </row>
    <row r="3431" spans="1:9" ht="45">
      <c r="A3431" s="6" t="s">
        <v>10625</v>
      </c>
      <c r="B3431" s="7" t="s">
        <v>364</v>
      </c>
      <c r="C3431" s="6" t="s">
        <v>10385</v>
      </c>
      <c r="D3431" s="8" t="s">
        <v>10626</v>
      </c>
      <c r="E3431" s="6" t="s">
        <v>3801</v>
      </c>
      <c r="F3431" s="7" t="s">
        <v>367</v>
      </c>
      <c r="G3431" s="7" t="s">
        <v>217</v>
      </c>
      <c r="H3431" s="4"/>
      <c r="I3431" s="9" t="s">
        <v>10627</v>
      </c>
    </row>
    <row r="3432" spans="1:9" ht="45">
      <c r="A3432" s="6" t="s">
        <v>10628</v>
      </c>
      <c r="B3432" s="7" t="s">
        <v>364</v>
      </c>
      <c r="C3432" s="6" t="s">
        <v>10385</v>
      </c>
      <c r="D3432" s="8" t="s">
        <v>10629</v>
      </c>
      <c r="E3432" s="6" t="s">
        <v>221</v>
      </c>
      <c r="F3432" s="7" t="s">
        <v>216</v>
      </c>
      <c r="G3432" s="7" t="s">
        <v>217</v>
      </c>
      <c r="H3432" s="4"/>
      <c r="I3432" s="9" t="s">
        <v>10630</v>
      </c>
    </row>
    <row r="3433" spans="1:9" ht="45">
      <c r="A3433" s="6" t="s">
        <v>10631</v>
      </c>
      <c r="B3433" s="7" t="s">
        <v>364</v>
      </c>
      <c r="C3433" s="6" t="s">
        <v>10385</v>
      </c>
      <c r="D3433" s="8" t="s">
        <v>10632</v>
      </c>
      <c r="E3433" s="6" t="s">
        <v>229</v>
      </c>
      <c r="F3433" s="7" t="s">
        <v>216</v>
      </c>
      <c r="G3433" s="7" t="s">
        <v>217</v>
      </c>
      <c r="H3433" s="4"/>
      <c r="I3433" s="9" t="s">
        <v>10633</v>
      </c>
    </row>
    <row r="3434" spans="1:9" ht="45">
      <c r="A3434" s="6" t="s">
        <v>10634</v>
      </c>
      <c r="B3434" s="7" t="s">
        <v>364</v>
      </c>
      <c r="C3434" s="6" t="s">
        <v>10385</v>
      </c>
      <c r="D3434" s="8" t="s">
        <v>10635</v>
      </c>
      <c r="E3434" s="6" t="s">
        <v>535</v>
      </c>
      <c r="F3434" s="7" t="s">
        <v>216</v>
      </c>
      <c r="G3434" s="7" t="s">
        <v>217</v>
      </c>
      <c r="H3434" s="4"/>
      <c r="I3434" s="9" t="s">
        <v>10636</v>
      </c>
    </row>
    <row r="3435" spans="1:9" ht="75">
      <c r="A3435" s="6" t="s">
        <v>10637</v>
      </c>
      <c r="B3435" s="7" t="s">
        <v>364</v>
      </c>
      <c r="C3435" s="6" t="s">
        <v>10385</v>
      </c>
      <c r="D3435" s="8" t="s">
        <v>10638</v>
      </c>
      <c r="E3435" s="6" t="s">
        <v>215</v>
      </c>
      <c r="F3435" s="7" t="s">
        <v>216</v>
      </c>
      <c r="G3435" s="7" t="s">
        <v>379</v>
      </c>
      <c r="H3435" s="4"/>
      <c r="I3435" s="9" t="s">
        <v>10639</v>
      </c>
    </row>
    <row r="3436" spans="1:9" ht="60">
      <c r="A3436" s="6" t="s">
        <v>10640</v>
      </c>
      <c r="B3436" s="7" t="s">
        <v>364</v>
      </c>
      <c r="C3436" s="6" t="s">
        <v>10385</v>
      </c>
      <c r="D3436" s="8" t="s">
        <v>10641</v>
      </c>
      <c r="E3436" s="6" t="s">
        <v>215</v>
      </c>
      <c r="F3436" s="7" t="s">
        <v>216</v>
      </c>
      <c r="G3436" s="7" t="s">
        <v>374</v>
      </c>
      <c r="H3436" s="4"/>
      <c r="I3436" s="9" t="s">
        <v>10642</v>
      </c>
    </row>
    <row r="3437" spans="1:9" ht="30">
      <c r="A3437" s="6" t="s">
        <v>10643</v>
      </c>
      <c r="B3437" s="7" t="s">
        <v>364</v>
      </c>
      <c r="C3437" s="6" t="s">
        <v>10385</v>
      </c>
      <c r="D3437" s="8" t="s">
        <v>10644</v>
      </c>
      <c r="E3437" s="6" t="s">
        <v>221</v>
      </c>
      <c r="F3437" s="7" t="s">
        <v>367</v>
      </c>
      <c r="G3437" s="7" t="s">
        <v>217</v>
      </c>
      <c r="H3437" s="4"/>
      <c r="I3437" s="9" t="s">
        <v>10645</v>
      </c>
    </row>
    <row r="3438" spans="1:9" ht="30">
      <c r="A3438" s="6" t="s">
        <v>10646</v>
      </c>
      <c r="B3438" s="7" t="s">
        <v>364</v>
      </c>
      <c r="C3438" s="6" t="s">
        <v>10385</v>
      </c>
      <c r="D3438" s="8" t="s">
        <v>10647</v>
      </c>
      <c r="E3438" s="6" t="s">
        <v>229</v>
      </c>
      <c r="F3438" s="7" t="s">
        <v>367</v>
      </c>
      <c r="G3438" s="7" t="s">
        <v>217</v>
      </c>
      <c r="H3438" s="4"/>
      <c r="I3438" s="9" t="s">
        <v>10648</v>
      </c>
    </row>
    <row r="3439" spans="1:9" ht="30">
      <c r="A3439" s="6" t="s">
        <v>10649</v>
      </c>
      <c r="B3439" s="7" t="s">
        <v>364</v>
      </c>
      <c r="C3439" s="6" t="s">
        <v>10385</v>
      </c>
      <c r="D3439" s="8" t="s">
        <v>10650</v>
      </c>
      <c r="E3439" s="6" t="s">
        <v>535</v>
      </c>
      <c r="F3439" s="7" t="s">
        <v>367</v>
      </c>
      <c r="G3439" s="7" t="s">
        <v>217</v>
      </c>
      <c r="H3439" s="4"/>
      <c r="I3439" s="9" t="s">
        <v>10651</v>
      </c>
    </row>
    <row r="3440" spans="1:9" ht="60">
      <c r="A3440" s="6" t="s">
        <v>10652</v>
      </c>
      <c r="B3440" s="7" t="s">
        <v>364</v>
      </c>
      <c r="C3440" s="6" t="s">
        <v>10385</v>
      </c>
      <c r="D3440" s="8" t="s">
        <v>10653</v>
      </c>
      <c r="E3440" s="6" t="s">
        <v>215</v>
      </c>
      <c r="F3440" s="7" t="s">
        <v>367</v>
      </c>
      <c r="G3440" s="7" t="s">
        <v>379</v>
      </c>
      <c r="H3440" s="4"/>
      <c r="I3440" s="9" t="s">
        <v>10654</v>
      </c>
    </row>
    <row r="3441" spans="1:9" ht="45">
      <c r="A3441" s="6" t="s">
        <v>10655</v>
      </c>
      <c r="B3441" s="7" t="s">
        <v>364</v>
      </c>
      <c r="C3441" s="6" t="s">
        <v>10385</v>
      </c>
      <c r="D3441" s="8" t="s">
        <v>10656</v>
      </c>
      <c r="E3441" s="6" t="s">
        <v>215</v>
      </c>
      <c r="F3441" s="7" t="s">
        <v>367</v>
      </c>
      <c r="G3441" s="7" t="s">
        <v>374</v>
      </c>
      <c r="H3441" s="4"/>
      <c r="I3441" s="9" t="s">
        <v>10657</v>
      </c>
    </row>
    <row r="3442" spans="1:9" ht="45">
      <c r="A3442" s="6" t="s">
        <v>10658</v>
      </c>
      <c r="B3442" s="7" t="s">
        <v>364</v>
      </c>
      <c r="C3442" s="6" t="s">
        <v>10385</v>
      </c>
      <c r="D3442" s="8" t="s">
        <v>10659</v>
      </c>
      <c r="E3442" s="6" t="s">
        <v>221</v>
      </c>
      <c r="F3442" s="7" t="s">
        <v>498</v>
      </c>
      <c r="G3442" s="7" t="s">
        <v>379</v>
      </c>
      <c r="H3442" s="4"/>
      <c r="I3442" s="9" t="s">
        <v>10660</v>
      </c>
    </row>
    <row r="3443" spans="1:9" ht="45">
      <c r="A3443" s="6" t="s">
        <v>10661</v>
      </c>
      <c r="B3443" s="7" t="s">
        <v>364</v>
      </c>
      <c r="C3443" s="6" t="s">
        <v>10385</v>
      </c>
      <c r="D3443" s="8" t="s">
        <v>10662</v>
      </c>
      <c r="E3443" s="6" t="s">
        <v>221</v>
      </c>
      <c r="F3443" s="7" t="s">
        <v>498</v>
      </c>
      <c r="G3443" s="7" t="s">
        <v>217</v>
      </c>
      <c r="H3443" s="4"/>
      <c r="I3443" s="9" t="s">
        <v>10663</v>
      </c>
    </row>
    <row r="3444" spans="1:9" ht="30">
      <c r="A3444" s="6" t="s">
        <v>10664</v>
      </c>
      <c r="B3444" s="7" t="s">
        <v>364</v>
      </c>
      <c r="C3444" s="6" t="s">
        <v>10385</v>
      </c>
      <c r="D3444" s="8" t="s">
        <v>10665</v>
      </c>
      <c r="E3444" s="6" t="s">
        <v>229</v>
      </c>
      <c r="F3444" s="7" t="s">
        <v>498</v>
      </c>
      <c r="G3444" s="7" t="s">
        <v>217</v>
      </c>
      <c r="H3444" s="4"/>
      <c r="I3444" s="9" t="s">
        <v>10666</v>
      </c>
    </row>
    <row r="3445" spans="1:9" ht="45">
      <c r="A3445" s="6" t="s">
        <v>10667</v>
      </c>
      <c r="B3445" s="7" t="s">
        <v>364</v>
      </c>
      <c r="C3445" s="6" t="s">
        <v>10385</v>
      </c>
      <c r="D3445" s="8" t="s">
        <v>10668</v>
      </c>
      <c r="E3445" s="6" t="s">
        <v>535</v>
      </c>
      <c r="F3445" s="7" t="s">
        <v>498</v>
      </c>
      <c r="G3445" s="7" t="s">
        <v>217</v>
      </c>
      <c r="H3445" s="4"/>
      <c r="I3445" s="9" t="s">
        <v>10669</v>
      </c>
    </row>
    <row r="3446" spans="1:9" ht="60">
      <c r="A3446" s="6" t="s">
        <v>10670</v>
      </c>
      <c r="B3446" s="7" t="s">
        <v>364</v>
      </c>
      <c r="C3446" s="6" t="s">
        <v>10385</v>
      </c>
      <c r="D3446" s="8" t="s">
        <v>10671</v>
      </c>
      <c r="E3446" s="6" t="s">
        <v>221</v>
      </c>
      <c r="F3446" s="7" t="s">
        <v>498</v>
      </c>
      <c r="G3446" s="7" t="s">
        <v>379</v>
      </c>
      <c r="H3446" s="4"/>
      <c r="I3446" s="9" t="s">
        <v>10672</v>
      </c>
    </row>
    <row r="3447" spans="1:9" ht="75">
      <c r="A3447" s="6" t="s">
        <v>10673</v>
      </c>
      <c r="B3447" s="7" t="s">
        <v>364</v>
      </c>
      <c r="C3447" s="6" t="s">
        <v>10385</v>
      </c>
      <c r="D3447" s="8" t="s">
        <v>10674</v>
      </c>
      <c r="E3447" s="6" t="s">
        <v>2556</v>
      </c>
      <c r="F3447" s="7" t="s">
        <v>498</v>
      </c>
      <c r="G3447" s="7" t="s">
        <v>379</v>
      </c>
      <c r="H3447" s="4"/>
      <c r="I3447" s="9" t="s">
        <v>10675</v>
      </c>
    </row>
    <row r="3448" spans="1:9" ht="45">
      <c r="A3448" s="6" t="s">
        <v>10676</v>
      </c>
      <c r="B3448" s="7" t="s">
        <v>364</v>
      </c>
      <c r="C3448" s="6" t="s">
        <v>10385</v>
      </c>
      <c r="D3448" s="8" t="s">
        <v>10677</v>
      </c>
      <c r="E3448" s="6" t="s">
        <v>215</v>
      </c>
      <c r="F3448" s="7" t="s">
        <v>498</v>
      </c>
      <c r="G3448" s="7" t="s">
        <v>374</v>
      </c>
      <c r="H3448" s="4"/>
      <c r="I3448" s="9" t="s">
        <v>10678</v>
      </c>
    </row>
    <row r="3449" spans="1:9" ht="45">
      <c r="A3449" s="6" t="s">
        <v>10679</v>
      </c>
      <c r="B3449" s="7" t="s">
        <v>364</v>
      </c>
      <c r="C3449" s="6" t="s">
        <v>10385</v>
      </c>
      <c r="D3449" s="8" t="s">
        <v>10680</v>
      </c>
      <c r="E3449" s="6" t="s">
        <v>535</v>
      </c>
      <c r="F3449" s="7" t="s">
        <v>216</v>
      </c>
      <c r="G3449" s="7" t="s">
        <v>217</v>
      </c>
      <c r="H3449" s="4"/>
      <c r="I3449" s="9" t="s">
        <v>10681</v>
      </c>
    </row>
    <row r="3450" spans="1:9" ht="45">
      <c r="A3450" s="6" t="s">
        <v>10682</v>
      </c>
      <c r="B3450" s="7" t="s">
        <v>364</v>
      </c>
      <c r="C3450" s="6" t="s">
        <v>10385</v>
      </c>
      <c r="D3450" s="8" t="s">
        <v>10683</v>
      </c>
      <c r="E3450" s="6" t="s">
        <v>373</v>
      </c>
      <c r="F3450" s="7" t="s">
        <v>498</v>
      </c>
      <c r="G3450" s="7" t="s">
        <v>379</v>
      </c>
      <c r="H3450" s="4"/>
      <c r="I3450" s="9" t="s">
        <v>10684</v>
      </c>
    </row>
    <row r="3451" spans="1:9" ht="45">
      <c r="A3451" s="6" t="s">
        <v>10685</v>
      </c>
      <c r="B3451" s="7" t="s">
        <v>364</v>
      </c>
      <c r="C3451" s="6" t="s">
        <v>10385</v>
      </c>
      <c r="D3451" s="8" t="s">
        <v>10686</v>
      </c>
      <c r="E3451" s="6" t="s">
        <v>373</v>
      </c>
      <c r="F3451" s="7" t="s">
        <v>498</v>
      </c>
      <c r="G3451" s="7" t="s">
        <v>379</v>
      </c>
      <c r="H3451" s="4"/>
      <c r="I3451" s="9" t="s">
        <v>10687</v>
      </c>
    </row>
    <row r="3452" spans="1:9" ht="30">
      <c r="A3452" s="6" t="s">
        <v>10688</v>
      </c>
      <c r="B3452" s="7" t="s">
        <v>364</v>
      </c>
      <c r="C3452" s="6" t="s">
        <v>10385</v>
      </c>
      <c r="D3452" s="8" t="s">
        <v>10689</v>
      </c>
      <c r="E3452" s="6" t="s">
        <v>668</v>
      </c>
      <c r="F3452" s="7" t="s">
        <v>498</v>
      </c>
      <c r="G3452" s="7" t="s">
        <v>379</v>
      </c>
      <c r="H3452" s="4"/>
      <c r="I3452" s="9" t="s">
        <v>10690</v>
      </c>
    </row>
    <row r="3453" spans="1:9" ht="30">
      <c r="A3453" s="6" t="s">
        <v>10691</v>
      </c>
      <c r="B3453" s="7" t="s">
        <v>364</v>
      </c>
      <c r="C3453" s="6" t="s">
        <v>10385</v>
      </c>
      <c r="D3453" s="8" t="s">
        <v>10692</v>
      </c>
      <c r="E3453" s="6" t="s">
        <v>2814</v>
      </c>
      <c r="F3453" s="7" t="s">
        <v>498</v>
      </c>
      <c r="G3453" s="7" t="s">
        <v>217</v>
      </c>
      <c r="H3453" s="4"/>
      <c r="I3453" s="9" t="s">
        <v>10693</v>
      </c>
    </row>
    <row r="3454" spans="1:9" ht="30">
      <c r="A3454" s="6" t="s">
        <v>10694</v>
      </c>
      <c r="B3454" s="7" t="s">
        <v>364</v>
      </c>
      <c r="C3454" s="6" t="s">
        <v>10385</v>
      </c>
      <c r="D3454" s="8" t="s">
        <v>10695</v>
      </c>
      <c r="E3454" s="6" t="s">
        <v>2085</v>
      </c>
      <c r="F3454" s="7" t="s">
        <v>498</v>
      </c>
      <c r="G3454" s="7" t="s">
        <v>217</v>
      </c>
      <c r="H3454" s="4"/>
      <c r="I3454" s="9" t="s">
        <v>10696</v>
      </c>
    </row>
    <row r="3455" spans="1:9" ht="30">
      <c r="A3455" s="6" t="s">
        <v>10697</v>
      </c>
      <c r="B3455" s="7" t="s">
        <v>364</v>
      </c>
      <c r="C3455" s="6" t="s">
        <v>10385</v>
      </c>
      <c r="D3455" s="8" t="s">
        <v>10698</v>
      </c>
      <c r="E3455" s="6" t="s">
        <v>373</v>
      </c>
      <c r="F3455" s="7" t="s">
        <v>498</v>
      </c>
      <c r="G3455" s="7" t="s">
        <v>217</v>
      </c>
      <c r="H3455" s="4"/>
      <c r="I3455" s="9" t="s">
        <v>10699</v>
      </c>
    </row>
    <row r="3456" spans="1:9" ht="75">
      <c r="A3456" s="6" t="s">
        <v>10700</v>
      </c>
      <c r="B3456" s="7" t="s">
        <v>364</v>
      </c>
      <c r="C3456" s="6" t="s">
        <v>10385</v>
      </c>
      <c r="D3456" s="8" t="s">
        <v>10701</v>
      </c>
      <c r="E3456" s="6" t="s">
        <v>2556</v>
      </c>
      <c r="F3456" s="7" t="s">
        <v>498</v>
      </c>
      <c r="G3456" s="7" t="s">
        <v>379</v>
      </c>
      <c r="H3456" s="4"/>
      <c r="I3456" s="9" t="s">
        <v>10702</v>
      </c>
    </row>
    <row r="3457" spans="1:9" ht="45">
      <c r="A3457" s="6" t="s">
        <v>10703</v>
      </c>
      <c r="B3457" s="7" t="s">
        <v>364</v>
      </c>
      <c r="C3457" s="6" t="s">
        <v>10385</v>
      </c>
      <c r="D3457" s="8" t="s">
        <v>10704</v>
      </c>
      <c r="E3457" s="6" t="s">
        <v>373</v>
      </c>
      <c r="F3457" s="7" t="s">
        <v>498</v>
      </c>
      <c r="G3457" s="7" t="s">
        <v>374</v>
      </c>
      <c r="H3457" s="4"/>
      <c r="I3457" s="9" t="s">
        <v>10705</v>
      </c>
    </row>
    <row r="3458" spans="1:9" ht="60">
      <c r="A3458" s="6" t="s">
        <v>10706</v>
      </c>
      <c r="B3458" s="7" t="s">
        <v>364</v>
      </c>
      <c r="C3458" s="6" t="s">
        <v>10385</v>
      </c>
      <c r="D3458" s="8" t="s">
        <v>10707</v>
      </c>
      <c r="E3458" s="6" t="s">
        <v>373</v>
      </c>
      <c r="F3458" s="7" t="s">
        <v>498</v>
      </c>
      <c r="G3458" s="7" t="s">
        <v>374</v>
      </c>
      <c r="H3458" s="4"/>
      <c r="I3458" s="9" t="s">
        <v>10708</v>
      </c>
    </row>
    <row r="3459" spans="1:9" ht="30">
      <c r="A3459" s="6" t="s">
        <v>10709</v>
      </c>
      <c r="B3459" s="7" t="s">
        <v>364</v>
      </c>
      <c r="C3459" s="6" t="s">
        <v>10710</v>
      </c>
      <c r="D3459" s="8" t="s">
        <v>10711</v>
      </c>
      <c r="E3459" s="6" t="s">
        <v>221</v>
      </c>
      <c r="F3459" s="7" t="s">
        <v>498</v>
      </c>
      <c r="G3459" s="7" t="s">
        <v>217</v>
      </c>
      <c r="H3459" s="4"/>
      <c r="I3459" s="9" t="s">
        <v>10712</v>
      </c>
    </row>
    <row r="3460" spans="1:9" ht="45">
      <c r="A3460" s="6" t="s">
        <v>10713</v>
      </c>
      <c r="B3460" s="7" t="s">
        <v>364</v>
      </c>
      <c r="C3460" s="6" t="s">
        <v>10710</v>
      </c>
      <c r="D3460" s="8" t="s">
        <v>10714</v>
      </c>
      <c r="E3460" s="6" t="s">
        <v>221</v>
      </c>
      <c r="F3460" s="7" t="s">
        <v>498</v>
      </c>
      <c r="G3460" s="7" t="s">
        <v>217</v>
      </c>
      <c r="H3460" s="4"/>
      <c r="I3460" s="9" t="s">
        <v>10715</v>
      </c>
    </row>
    <row r="3461" spans="1:9" ht="45">
      <c r="A3461" s="6" t="s">
        <v>10716</v>
      </c>
      <c r="B3461" s="7" t="s">
        <v>364</v>
      </c>
      <c r="C3461" s="6" t="s">
        <v>10710</v>
      </c>
      <c r="D3461" s="8" t="s">
        <v>10717</v>
      </c>
      <c r="E3461" s="6" t="s">
        <v>535</v>
      </c>
      <c r="F3461" s="7" t="s">
        <v>498</v>
      </c>
      <c r="G3461" s="7" t="s">
        <v>217</v>
      </c>
      <c r="H3461" s="4"/>
      <c r="I3461" s="9" t="s">
        <v>10718</v>
      </c>
    </row>
    <row r="3462" spans="1:9" ht="45">
      <c r="A3462" s="6" t="s">
        <v>10719</v>
      </c>
      <c r="B3462" s="7" t="s">
        <v>364</v>
      </c>
      <c r="C3462" s="6" t="s">
        <v>10710</v>
      </c>
      <c r="D3462" s="8" t="s">
        <v>10720</v>
      </c>
      <c r="E3462" s="6" t="s">
        <v>215</v>
      </c>
      <c r="F3462" s="7" t="s">
        <v>367</v>
      </c>
      <c r="G3462" s="7" t="s">
        <v>217</v>
      </c>
      <c r="H3462" s="4"/>
      <c r="I3462" s="9" t="s">
        <v>10721</v>
      </c>
    </row>
    <row r="3463" spans="1:9" ht="45">
      <c r="A3463" s="6" t="s">
        <v>10722</v>
      </c>
      <c r="B3463" s="7" t="s">
        <v>364</v>
      </c>
      <c r="C3463" s="6" t="s">
        <v>10710</v>
      </c>
      <c r="D3463" s="8" t="s">
        <v>10723</v>
      </c>
      <c r="E3463" s="6" t="s">
        <v>215</v>
      </c>
      <c r="F3463" s="7" t="s">
        <v>367</v>
      </c>
      <c r="G3463" s="7" t="s">
        <v>217</v>
      </c>
      <c r="H3463" s="4"/>
      <c r="I3463" s="9" t="s">
        <v>10724</v>
      </c>
    </row>
    <row r="3464" spans="1:9" ht="60">
      <c r="A3464" s="6" t="s">
        <v>10725</v>
      </c>
      <c r="B3464" s="7" t="s">
        <v>364</v>
      </c>
      <c r="C3464" s="6" t="s">
        <v>10710</v>
      </c>
      <c r="D3464" s="8" t="s">
        <v>10726</v>
      </c>
      <c r="E3464" s="6" t="s">
        <v>563</v>
      </c>
      <c r="F3464" s="7" t="s">
        <v>216</v>
      </c>
      <c r="G3464" s="7" t="s">
        <v>217</v>
      </c>
      <c r="H3464" s="4"/>
      <c r="I3464" s="9" t="s">
        <v>10727</v>
      </c>
    </row>
    <row r="3465" spans="1:9" ht="45">
      <c r="A3465" s="6" t="s">
        <v>10728</v>
      </c>
      <c r="B3465" s="7" t="s">
        <v>364</v>
      </c>
      <c r="C3465" s="6" t="s">
        <v>10710</v>
      </c>
      <c r="D3465" s="8" t="s">
        <v>10729</v>
      </c>
      <c r="E3465" s="6" t="s">
        <v>221</v>
      </c>
      <c r="F3465" s="7" t="s">
        <v>367</v>
      </c>
      <c r="G3465" s="7" t="s">
        <v>217</v>
      </c>
      <c r="H3465" s="4"/>
      <c r="I3465" s="9" t="s">
        <v>10730</v>
      </c>
    </row>
    <row r="3466" spans="1:9" ht="60">
      <c r="A3466" s="6" t="s">
        <v>10731</v>
      </c>
      <c r="B3466" s="7" t="s">
        <v>364</v>
      </c>
      <c r="C3466" s="6" t="s">
        <v>10710</v>
      </c>
      <c r="D3466" s="8" t="s">
        <v>10732</v>
      </c>
      <c r="E3466" s="6" t="s">
        <v>221</v>
      </c>
      <c r="F3466" s="7" t="s">
        <v>367</v>
      </c>
      <c r="G3466" s="7" t="s">
        <v>217</v>
      </c>
      <c r="H3466" s="4"/>
      <c r="I3466" s="9" t="s">
        <v>10733</v>
      </c>
    </row>
    <row r="3467" spans="1:9" ht="45">
      <c r="A3467" s="6" t="s">
        <v>10734</v>
      </c>
      <c r="B3467" s="7" t="s">
        <v>364</v>
      </c>
      <c r="C3467" s="6" t="s">
        <v>10710</v>
      </c>
      <c r="D3467" s="8" t="s">
        <v>10735</v>
      </c>
      <c r="E3467" s="6" t="s">
        <v>229</v>
      </c>
      <c r="F3467" s="7" t="s">
        <v>367</v>
      </c>
      <c r="G3467" s="7" t="s">
        <v>217</v>
      </c>
      <c r="H3467" s="4"/>
      <c r="I3467" s="9" t="s">
        <v>10736</v>
      </c>
    </row>
    <row r="3468" spans="1:9" ht="45">
      <c r="A3468" s="6" t="s">
        <v>10737</v>
      </c>
      <c r="B3468" s="7" t="s">
        <v>364</v>
      </c>
      <c r="C3468" s="6" t="s">
        <v>10710</v>
      </c>
      <c r="D3468" s="8" t="s">
        <v>10738</v>
      </c>
      <c r="E3468" s="6" t="s">
        <v>229</v>
      </c>
      <c r="F3468" s="7" t="s">
        <v>367</v>
      </c>
      <c r="G3468" s="7" t="s">
        <v>217</v>
      </c>
      <c r="H3468" s="4"/>
      <c r="I3468" s="9" t="s">
        <v>10739</v>
      </c>
    </row>
    <row r="3469" spans="1:9" ht="45">
      <c r="A3469" s="6" t="s">
        <v>10740</v>
      </c>
      <c r="B3469" s="7" t="s">
        <v>364</v>
      </c>
      <c r="C3469" s="6" t="s">
        <v>10710</v>
      </c>
      <c r="D3469" s="8" t="s">
        <v>10741</v>
      </c>
      <c r="E3469" s="6" t="s">
        <v>756</v>
      </c>
      <c r="F3469" s="7" t="s">
        <v>367</v>
      </c>
      <c r="G3469" s="7" t="s">
        <v>217</v>
      </c>
      <c r="H3469" s="4"/>
      <c r="I3469" s="9" t="s">
        <v>10742</v>
      </c>
    </row>
    <row r="3470" spans="1:9" ht="45">
      <c r="A3470" s="6" t="s">
        <v>10743</v>
      </c>
      <c r="B3470" s="7" t="s">
        <v>364</v>
      </c>
      <c r="C3470" s="6" t="s">
        <v>10710</v>
      </c>
      <c r="D3470" s="8" t="s">
        <v>10744</v>
      </c>
      <c r="E3470" s="6" t="s">
        <v>756</v>
      </c>
      <c r="F3470" s="7" t="s">
        <v>367</v>
      </c>
      <c r="G3470" s="7" t="s">
        <v>217</v>
      </c>
      <c r="H3470" s="4"/>
      <c r="I3470" s="9" t="s">
        <v>10745</v>
      </c>
    </row>
    <row r="3471" spans="1:9" ht="45">
      <c r="A3471" s="6" t="s">
        <v>10746</v>
      </c>
      <c r="B3471" s="7" t="s">
        <v>364</v>
      </c>
      <c r="C3471" s="6" t="s">
        <v>10710</v>
      </c>
      <c r="D3471" s="8" t="s">
        <v>10747</v>
      </c>
      <c r="E3471" s="6" t="s">
        <v>985</v>
      </c>
      <c r="F3471" s="7" t="s">
        <v>367</v>
      </c>
      <c r="G3471" s="7" t="s">
        <v>217</v>
      </c>
      <c r="H3471" s="4"/>
      <c r="I3471" s="9" t="s">
        <v>10748</v>
      </c>
    </row>
    <row r="3472" spans="1:9" ht="45">
      <c r="A3472" s="6" t="s">
        <v>10749</v>
      </c>
      <c r="B3472" s="7" t="s">
        <v>364</v>
      </c>
      <c r="C3472" s="6" t="s">
        <v>10710</v>
      </c>
      <c r="D3472" s="8" t="s">
        <v>10750</v>
      </c>
      <c r="E3472" s="6" t="s">
        <v>229</v>
      </c>
      <c r="F3472" s="7" t="s">
        <v>216</v>
      </c>
      <c r="G3472" s="7" t="s">
        <v>217</v>
      </c>
      <c r="H3472" s="4"/>
      <c r="I3472" s="9" t="s">
        <v>10751</v>
      </c>
    </row>
    <row r="3473" spans="1:9" ht="45">
      <c r="A3473" s="6" t="s">
        <v>10752</v>
      </c>
      <c r="B3473" s="7" t="s">
        <v>364</v>
      </c>
      <c r="C3473" s="6" t="s">
        <v>10710</v>
      </c>
      <c r="D3473" s="8" t="s">
        <v>10753</v>
      </c>
      <c r="E3473" s="6" t="s">
        <v>756</v>
      </c>
      <c r="F3473" s="7" t="s">
        <v>216</v>
      </c>
      <c r="G3473" s="7" t="s">
        <v>217</v>
      </c>
      <c r="H3473" s="4"/>
      <c r="I3473" s="9" t="s">
        <v>10754</v>
      </c>
    </row>
    <row r="3474" spans="1:9" ht="45">
      <c r="A3474" s="6" t="s">
        <v>10755</v>
      </c>
      <c r="B3474" s="7" t="s">
        <v>364</v>
      </c>
      <c r="C3474" s="6" t="s">
        <v>10710</v>
      </c>
      <c r="D3474" s="8" t="s">
        <v>10756</v>
      </c>
      <c r="E3474" s="6" t="s">
        <v>229</v>
      </c>
      <c r="F3474" s="7" t="s">
        <v>367</v>
      </c>
      <c r="G3474" s="7" t="s">
        <v>217</v>
      </c>
      <c r="H3474" s="4"/>
      <c r="I3474" s="9" t="s">
        <v>10757</v>
      </c>
    </row>
    <row r="3475" spans="1:9" ht="45">
      <c r="A3475" s="6" t="s">
        <v>10758</v>
      </c>
      <c r="B3475" s="7" t="s">
        <v>364</v>
      </c>
      <c r="C3475" s="6" t="s">
        <v>10710</v>
      </c>
      <c r="D3475" s="8" t="s">
        <v>10759</v>
      </c>
      <c r="E3475" s="6" t="s">
        <v>756</v>
      </c>
      <c r="F3475" s="7" t="s">
        <v>367</v>
      </c>
      <c r="G3475" s="7" t="s">
        <v>217</v>
      </c>
      <c r="H3475" s="4"/>
      <c r="I3475" s="9" t="s">
        <v>10760</v>
      </c>
    </row>
    <row r="3476" spans="1:9" ht="30">
      <c r="A3476" s="6" t="s">
        <v>10761</v>
      </c>
      <c r="B3476" s="7" t="s">
        <v>364</v>
      </c>
      <c r="C3476" s="6" t="s">
        <v>10710</v>
      </c>
      <c r="D3476" s="8" t="s">
        <v>10762</v>
      </c>
      <c r="E3476" s="6" t="s">
        <v>229</v>
      </c>
      <c r="F3476" s="7" t="s">
        <v>367</v>
      </c>
      <c r="G3476" s="7" t="s">
        <v>217</v>
      </c>
      <c r="H3476" s="4"/>
      <c r="I3476" s="9" t="s">
        <v>10763</v>
      </c>
    </row>
    <row r="3477" spans="1:9" ht="30">
      <c r="A3477" s="6" t="s">
        <v>10764</v>
      </c>
      <c r="B3477" s="7" t="s">
        <v>364</v>
      </c>
      <c r="C3477" s="6" t="s">
        <v>10710</v>
      </c>
      <c r="D3477" s="8" t="s">
        <v>10765</v>
      </c>
      <c r="E3477" s="6" t="s">
        <v>756</v>
      </c>
      <c r="F3477" s="7" t="s">
        <v>367</v>
      </c>
      <c r="G3477" s="7" t="s">
        <v>217</v>
      </c>
      <c r="H3477" s="4"/>
      <c r="I3477" s="9" t="s">
        <v>10766</v>
      </c>
    </row>
    <row r="3478" spans="1:9" ht="45">
      <c r="A3478" s="6" t="s">
        <v>10767</v>
      </c>
      <c r="B3478" s="7" t="s">
        <v>364</v>
      </c>
      <c r="C3478" s="6" t="s">
        <v>10710</v>
      </c>
      <c r="D3478" s="8" t="s">
        <v>10768</v>
      </c>
      <c r="E3478" s="6" t="s">
        <v>215</v>
      </c>
      <c r="F3478" s="7" t="s">
        <v>498</v>
      </c>
      <c r="G3478" s="7" t="s">
        <v>217</v>
      </c>
      <c r="H3478" s="4"/>
      <c r="I3478" s="9" t="s">
        <v>10769</v>
      </c>
    </row>
    <row r="3479" spans="1:9" ht="45">
      <c r="A3479" s="6" t="s">
        <v>10770</v>
      </c>
      <c r="B3479" s="7" t="s">
        <v>364</v>
      </c>
      <c r="C3479" s="6" t="s">
        <v>10710</v>
      </c>
      <c r="D3479" s="8" t="s">
        <v>10771</v>
      </c>
      <c r="E3479" s="6" t="s">
        <v>535</v>
      </c>
      <c r="F3479" s="7" t="s">
        <v>498</v>
      </c>
      <c r="G3479" s="7" t="s">
        <v>217</v>
      </c>
      <c r="H3479" s="4"/>
      <c r="I3479" s="9" t="s">
        <v>10772</v>
      </c>
    </row>
    <row r="3480" spans="1:9" ht="30">
      <c r="A3480" s="6" t="s">
        <v>10773</v>
      </c>
      <c r="B3480" s="7" t="s">
        <v>364</v>
      </c>
      <c r="C3480" s="6" t="s">
        <v>10710</v>
      </c>
      <c r="D3480" s="8" t="s">
        <v>10774</v>
      </c>
      <c r="E3480" s="6" t="s">
        <v>221</v>
      </c>
      <c r="F3480" s="7" t="s">
        <v>498</v>
      </c>
      <c r="G3480" s="7" t="s">
        <v>217</v>
      </c>
      <c r="H3480" s="4"/>
      <c r="I3480" s="9" t="s">
        <v>10775</v>
      </c>
    </row>
    <row r="3481" spans="1:9" ht="30">
      <c r="A3481" s="6" t="s">
        <v>10776</v>
      </c>
      <c r="B3481" s="7" t="s">
        <v>364</v>
      </c>
      <c r="C3481" s="6" t="s">
        <v>10710</v>
      </c>
      <c r="D3481" s="8" t="s">
        <v>10777</v>
      </c>
      <c r="E3481" s="6" t="s">
        <v>535</v>
      </c>
      <c r="F3481" s="7" t="s">
        <v>498</v>
      </c>
      <c r="G3481" s="7" t="s">
        <v>217</v>
      </c>
      <c r="H3481" s="4"/>
      <c r="I3481" s="9" t="s">
        <v>10778</v>
      </c>
    </row>
    <row r="3482" spans="1:9" ht="45">
      <c r="A3482" s="6" t="s">
        <v>10779</v>
      </c>
      <c r="B3482" s="7" t="s">
        <v>364</v>
      </c>
      <c r="C3482" s="6" t="s">
        <v>10710</v>
      </c>
      <c r="D3482" s="8" t="s">
        <v>10780</v>
      </c>
      <c r="E3482" s="6" t="s">
        <v>535</v>
      </c>
      <c r="F3482" s="7" t="s">
        <v>498</v>
      </c>
      <c r="G3482" s="7" t="s">
        <v>217</v>
      </c>
      <c r="H3482" s="4"/>
      <c r="I3482" s="9" t="s">
        <v>10781</v>
      </c>
    </row>
    <row r="3483" spans="1:9" ht="45">
      <c r="A3483" s="6" t="s">
        <v>10782</v>
      </c>
      <c r="B3483" s="7" t="s">
        <v>364</v>
      </c>
      <c r="C3483" s="6" t="s">
        <v>10710</v>
      </c>
      <c r="D3483" s="8" t="s">
        <v>10783</v>
      </c>
      <c r="E3483" s="6" t="s">
        <v>221</v>
      </c>
      <c r="F3483" s="7" t="s">
        <v>498</v>
      </c>
      <c r="G3483" s="7" t="s">
        <v>217</v>
      </c>
      <c r="H3483" s="4"/>
      <c r="I3483" s="9" t="s">
        <v>10784</v>
      </c>
    </row>
    <row r="3484" spans="1:9" ht="45">
      <c r="A3484" s="6" t="s">
        <v>10785</v>
      </c>
      <c r="B3484" s="7" t="s">
        <v>364</v>
      </c>
      <c r="C3484" s="6" t="s">
        <v>10710</v>
      </c>
      <c r="D3484" s="8" t="s">
        <v>10786</v>
      </c>
      <c r="E3484" s="6" t="s">
        <v>215</v>
      </c>
      <c r="F3484" s="7" t="s">
        <v>367</v>
      </c>
      <c r="G3484" s="7" t="s">
        <v>379</v>
      </c>
      <c r="H3484" s="4"/>
      <c r="I3484" s="9" t="s">
        <v>10787</v>
      </c>
    </row>
    <row r="3485" spans="1:9" ht="45">
      <c r="A3485" s="6" t="s">
        <v>10788</v>
      </c>
      <c r="B3485" s="7" t="s">
        <v>364</v>
      </c>
      <c r="C3485" s="6" t="s">
        <v>10710</v>
      </c>
      <c r="D3485" s="8" t="s">
        <v>10789</v>
      </c>
      <c r="E3485" s="6" t="s">
        <v>215</v>
      </c>
      <c r="F3485" s="7" t="s">
        <v>367</v>
      </c>
      <c r="G3485" s="7" t="s">
        <v>217</v>
      </c>
      <c r="H3485" s="4"/>
      <c r="I3485" s="9" t="s">
        <v>10790</v>
      </c>
    </row>
    <row r="3486" spans="1:9" ht="45">
      <c r="A3486" s="6" t="s">
        <v>10791</v>
      </c>
      <c r="B3486" s="7" t="s">
        <v>364</v>
      </c>
      <c r="C3486" s="6" t="s">
        <v>10710</v>
      </c>
      <c r="D3486" s="8" t="s">
        <v>10792</v>
      </c>
      <c r="E3486" s="6" t="s">
        <v>215</v>
      </c>
      <c r="F3486" s="7" t="s">
        <v>367</v>
      </c>
      <c r="G3486" s="7" t="s">
        <v>217</v>
      </c>
      <c r="H3486" s="4"/>
      <c r="I3486" s="9" t="s">
        <v>10793</v>
      </c>
    </row>
    <row r="3487" spans="1:9" ht="60">
      <c r="A3487" s="6" t="s">
        <v>10794</v>
      </c>
      <c r="B3487" s="7" t="s">
        <v>364</v>
      </c>
      <c r="C3487" s="6" t="s">
        <v>10710</v>
      </c>
      <c r="D3487" s="8" t="s">
        <v>10795</v>
      </c>
      <c r="E3487" s="6" t="s">
        <v>563</v>
      </c>
      <c r="F3487" s="7" t="s">
        <v>216</v>
      </c>
      <c r="G3487" s="7" t="s">
        <v>217</v>
      </c>
      <c r="H3487" s="4"/>
      <c r="I3487" s="9" t="s">
        <v>10796</v>
      </c>
    </row>
    <row r="3488" spans="1:9" ht="45">
      <c r="A3488" s="6" t="s">
        <v>10797</v>
      </c>
      <c r="B3488" s="7" t="s">
        <v>364</v>
      </c>
      <c r="C3488" s="6" t="s">
        <v>10710</v>
      </c>
      <c r="D3488" s="8" t="s">
        <v>10798</v>
      </c>
      <c r="E3488" s="6" t="s">
        <v>221</v>
      </c>
      <c r="F3488" s="7" t="s">
        <v>367</v>
      </c>
      <c r="G3488" s="7" t="s">
        <v>217</v>
      </c>
      <c r="H3488" s="4"/>
      <c r="I3488" s="9" t="s">
        <v>10799</v>
      </c>
    </row>
    <row r="3489" spans="1:9" ht="30">
      <c r="A3489" s="6" t="s">
        <v>10800</v>
      </c>
      <c r="B3489" s="7" t="s">
        <v>364</v>
      </c>
      <c r="C3489" s="6" t="s">
        <v>10710</v>
      </c>
      <c r="D3489" s="8" t="s">
        <v>10801</v>
      </c>
      <c r="E3489" s="6" t="s">
        <v>221</v>
      </c>
      <c r="F3489" s="7" t="s">
        <v>367</v>
      </c>
      <c r="G3489" s="7" t="s">
        <v>217</v>
      </c>
      <c r="H3489" s="4"/>
      <c r="I3489" s="9" t="s">
        <v>10802</v>
      </c>
    </row>
    <row r="3490" spans="1:9" ht="45">
      <c r="A3490" s="6" t="s">
        <v>10803</v>
      </c>
      <c r="B3490" s="7" t="s">
        <v>364</v>
      </c>
      <c r="C3490" s="6" t="s">
        <v>10710</v>
      </c>
      <c r="D3490" s="8" t="s">
        <v>10804</v>
      </c>
      <c r="E3490" s="6" t="s">
        <v>221</v>
      </c>
      <c r="F3490" s="7" t="s">
        <v>367</v>
      </c>
      <c r="G3490" s="7" t="s">
        <v>217</v>
      </c>
      <c r="H3490" s="4"/>
      <c r="I3490" s="9" t="s">
        <v>10805</v>
      </c>
    </row>
    <row r="3491" spans="1:9" ht="60">
      <c r="A3491" s="6" t="s">
        <v>10806</v>
      </c>
      <c r="B3491" s="7" t="s">
        <v>364</v>
      </c>
      <c r="C3491" s="6" t="s">
        <v>10710</v>
      </c>
      <c r="D3491" s="8" t="s">
        <v>10807</v>
      </c>
      <c r="E3491" s="6" t="s">
        <v>2814</v>
      </c>
      <c r="F3491" s="7" t="s">
        <v>367</v>
      </c>
      <c r="G3491" s="7" t="s">
        <v>217</v>
      </c>
      <c r="H3491" s="4"/>
      <c r="I3491" s="9" t="s">
        <v>10808</v>
      </c>
    </row>
    <row r="3492" spans="1:9" ht="45">
      <c r="A3492" s="6" t="s">
        <v>10809</v>
      </c>
      <c r="B3492" s="7" t="s">
        <v>364</v>
      </c>
      <c r="C3492" s="6" t="s">
        <v>10710</v>
      </c>
      <c r="D3492" s="8" t="s">
        <v>10810</v>
      </c>
      <c r="E3492" s="6" t="s">
        <v>2814</v>
      </c>
      <c r="F3492" s="7" t="s">
        <v>367</v>
      </c>
      <c r="G3492" s="7" t="s">
        <v>217</v>
      </c>
      <c r="H3492" s="4"/>
      <c r="I3492" s="9" t="s">
        <v>10811</v>
      </c>
    </row>
    <row r="3493" spans="1:9" ht="45">
      <c r="A3493" s="6" t="s">
        <v>10812</v>
      </c>
      <c r="B3493" s="7" t="s">
        <v>364</v>
      </c>
      <c r="C3493" s="6" t="s">
        <v>10710</v>
      </c>
      <c r="D3493" s="8" t="s">
        <v>10813</v>
      </c>
      <c r="E3493" s="6" t="s">
        <v>535</v>
      </c>
      <c r="F3493" s="7" t="s">
        <v>367</v>
      </c>
      <c r="G3493" s="7" t="s">
        <v>217</v>
      </c>
      <c r="H3493" s="4"/>
      <c r="I3493" s="9" t="s">
        <v>10814</v>
      </c>
    </row>
    <row r="3494" spans="1:9" ht="45">
      <c r="A3494" s="6" t="s">
        <v>10815</v>
      </c>
      <c r="B3494" s="7" t="s">
        <v>364</v>
      </c>
      <c r="C3494" s="6" t="s">
        <v>10710</v>
      </c>
      <c r="D3494" s="8" t="s">
        <v>10816</v>
      </c>
      <c r="E3494" s="6" t="s">
        <v>535</v>
      </c>
      <c r="F3494" s="7" t="s">
        <v>367</v>
      </c>
      <c r="G3494" s="7" t="s">
        <v>217</v>
      </c>
      <c r="H3494" s="4"/>
      <c r="I3494" s="9" t="s">
        <v>10817</v>
      </c>
    </row>
    <row r="3495" spans="1:9" ht="45">
      <c r="A3495" s="6" t="s">
        <v>10818</v>
      </c>
      <c r="B3495" s="7" t="s">
        <v>364</v>
      </c>
      <c r="C3495" s="6" t="s">
        <v>10710</v>
      </c>
      <c r="D3495" s="8" t="s">
        <v>10819</v>
      </c>
      <c r="E3495" s="6" t="s">
        <v>221</v>
      </c>
      <c r="F3495" s="7" t="s">
        <v>367</v>
      </c>
      <c r="G3495" s="7" t="s">
        <v>217</v>
      </c>
      <c r="H3495" s="4"/>
      <c r="I3495" s="9" t="s">
        <v>10820</v>
      </c>
    </row>
    <row r="3496" spans="1:9" ht="60">
      <c r="A3496" s="6" t="s">
        <v>10821</v>
      </c>
      <c r="B3496" s="7" t="s">
        <v>364</v>
      </c>
      <c r="C3496" s="6" t="s">
        <v>10710</v>
      </c>
      <c r="D3496" s="8" t="s">
        <v>10822</v>
      </c>
      <c r="E3496" s="6" t="s">
        <v>221</v>
      </c>
      <c r="F3496" s="7" t="s">
        <v>367</v>
      </c>
      <c r="G3496" s="7" t="s">
        <v>217</v>
      </c>
      <c r="H3496" s="4"/>
      <c r="I3496" s="9" t="s">
        <v>10823</v>
      </c>
    </row>
    <row r="3497" spans="1:9" ht="45">
      <c r="A3497" s="6" t="s">
        <v>10824</v>
      </c>
      <c r="B3497" s="7" t="s">
        <v>364</v>
      </c>
      <c r="C3497" s="6" t="s">
        <v>10710</v>
      </c>
      <c r="D3497" s="8" t="s">
        <v>10825</v>
      </c>
      <c r="E3497" s="6" t="s">
        <v>229</v>
      </c>
      <c r="F3497" s="7" t="s">
        <v>367</v>
      </c>
      <c r="G3497" s="7" t="s">
        <v>217</v>
      </c>
      <c r="H3497" s="4"/>
      <c r="I3497" s="9" t="s">
        <v>10826</v>
      </c>
    </row>
    <row r="3498" spans="1:9" ht="45">
      <c r="A3498" s="6" t="s">
        <v>10827</v>
      </c>
      <c r="B3498" s="7" t="s">
        <v>364</v>
      </c>
      <c r="C3498" s="6" t="s">
        <v>10710</v>
      </c>
      <c r="D3498" s="8" t="s">
        <v>10828</v>
      </c>
      <c r="E3498" s="6" t="s">
        <v>535</v>
      </c>
      <c r="F3498" s="7" t="s">
        <v>367</v>
      </c>
      <c r="G3498" s="7" t="s">
        <v>217</v>
      </c>
      <c r="H3498" s="4"/>
      <c r="I3498" s="9" t="s">
        <v>10829</v>
      </c>
    </row>
    <row r="3499" spans="1:9" ht="45">
      <c r="A3499" s="6" t="s">
        <v>10830</v>
      </c>
      <c r="B3499" s="7" t="s">
        <v>364</v>
      </c>
      <c r="C3499" s="6" t="s">
        <v>10710</v>
      </c>
      <c r="D3499" s="8" t="s">
        <v>10831</v>
      </c>
      <c r="E3499" s="6" t="s">
        <v>221</v>
      </c>
      <c r="F3499" s="7" t="s">
        <v>367</v>
      </c>
      <c r="G3499" s="7" t="s">
        <v>217</v>
      </c>
      <c r="H3499" s="4"/>
      <c r="I3499" s="9" t="s">
        <v>10832</v>
      </c>
    </row>
    <row r="3500" spans="1:9" ht="60">
      <c r="A3500" s="6" t="s">
        <v>10833</v>
      </c>
      <c r="B3500" s="7" t="s">
        <v>364</v>
      </c>
      <c r="C3500" s="6" t="s">
        <v>10710</v>
      </c>
      <c r="D3500" s="8" t="s">
        <v>10834</v>
      </c>
      <c r="E3500" s="6" t="s">
        <v>221</v>
      </c>
      <c r="F3500" s="7" t="s">
        <v>367</v>
      </c>
      <c r="G3500" s="7" t="s">
        <v>217</v>
      </c>
      <c r="H3500" s="4"/>
      <c r="I3500" s="9" t="s">
        <v>10835</v>
      </c>
    </row>
    <row r="3501" spans="1:9" ht="45">
      <c r="A3501" s="6" t="s">
        <v>10836</v>
      </c>
      <c r="B3501" s="7" t="s">
        <v>364</v>
      </c>
      <c r="C3501" s="6" t="s">
        <v>10710</v>
      </c>
      <c r="D3501" s="8" t="s">
        <v>10837</v>
      </c>
      <c r="E3501" s="6" t="s">
        <v>229</v>
      </c>
      <c r="F3501" s="7" t="s">
        <v>367</v>
      </c>
      <c r="G3501" s="7" t="s">
        <v>217</v>
      </c>
      <c r="H3501" s="4"/>
      <c r="I3501" s="9" t="s">
        <v>10838</v>
      </c>
    </row>
    <row r="3502" spans="1:9" ht="45">
      <c r="A3502" s="6" t="s">
        <v>10839</v>
      </c>
      <c r="B3502" s="7" t="s">
        <v>364</v>
      </c>
      <c r="C3502" s="6" t="s">
        <v>10710</v>
      </c>
      <c r="D3502" s="8" t="s">
        <v>10840</v>
      </c>
      <c r="E3502" s="6" t="s">
        <v>535</v>
      </c>
      <c r="F3502" s="7" t="s">
        <v>367</v>
      </c>
      <c r="G3502" s="7" t="s">
        <v>217</v>
      </c>
      <c r="H3502" s="4"/>
      <c r="I3502" s="9" t="s">
        <v>10841</v>
      </c>
    </row>
    <row r="3503" spans="1:9" ht="45">
      <c r="A3503" s="6" t="s">
        <v>10842</v>
      </c>
      <c r="B3503" s="7" t="s">
        <v>364</v>
      </c>
      <c r="C3503" s="6" t="s">
        <v>10710</v>
      </c>
      <c r="D3503" s="8" t="s">
        <v>10843</v>
      </c>
      <c r="E3503" s="6" t="s">
        <v>215</v>
      </c>
      <c r="F3503" s="7" t="s">
        <v>367</v>
      </c>
      <c r="G3503" s="7" t="s">
        <v>217</v>
      </c>
      <c r="H3503" s="4"/>
      <c r="I3503" s="9" t="s">
        <v>10844</v>
      </c>
    </row>
    <row r="3504" spans="1:9" ht="45">
      <c r="A3504" s="6" t="s">
        <v>10845</v>
      </c>
      <c r="B3504" s="7" t="s">
        <v>364</v>
      </c>
      <c r="C3504" s="6" t="s">
        <v>10710</v>
      </c>
      <c r="D3504" s="8" t="s">
        <v>10846</v>
      </c>
      <c r="E3504" s="6" t="s">
        <v>215</v>
      </c>
      <c r="F3504" s="7" t="s">
        <v>367</v>
      </c>
      <c r="G3504" s="7" t="s">
        <v>217</v>
      </c>
      <c r="H3504" s="4"/>
      <c r="I3504" s="9" t="s">
        <v>10847</v>
      </c>
    </row>
    <row r="3505" spans="1:9" ht="60">
      <c r="A3505" s="6" t="s">
        <v>10848</v>
      </c>
      <c r="B3505" s="7" t="s">
        <v>364</v>
      </c>
      <c r="C3505" s="6" t="s">
        <v>10710</v>
      </c>
      <c r="D3505" s="8" t="s">
        <v>10849</v>
      </c>
      <c r="E3505" s="6" t="s">
        <v>563</v>
      </c>
      <c r="F3505" s="7" t="s">
        <v>216</v>
      </c>
      <c r="G3505" s="7" t="s">
        <v>217</v>
      </c>
      <c r="H3505" s="4"/>
      <c r="I3505" s="9" t="s">
        <v>10850</v>
      </c>
    </row>
    <row r="3506" spans="1:9" ht="45">
      <c r="A3506" s="6" t="s">
        <v>10851</v>
      </c>
      <c r="B3506" s="7" t="s">
        <v>364</v>
      </c>
      <c r="C3506" s="6" t="s">
        <v>10710</v>
      </c>
      <c r="D3506" s="8" t="s">
        <v>10852</v>
      </c>
      <c r="E3506" s="6" t="s">
        <v>229</v>
      </c>
      <c r="F3506" s="7" t="s">
        <v>367</v>
      </c>
      <c r="G3506" s="7" t="s">
        <v>217</v>
      </c>
      <c r="H3506" s="4"/>
      <c r="I3506" s="9" t="s">
        <v>10853</v>
      </c>
    </row>
    <row r="3507" spans="1:9" ht="45">
      <c r="A3507" s="6" t="s">
        <v>10854</v>
      </c>
      <c r="B3507" s="7" t="s">
        <v>364</v>
      </c>
      <c r="C3507" s="6" t="s">
        <v>10710</v>
      </c>
      <c r="D3507" s="8" t="s">
        <v>10855</v>
      </c>
      <c r="E3507" s="6" t="s">
        <v>535</v>
      </c>
      <c r="F3507" s="7" t="s">
        <v>367</v>
      </c>
      <c r="G3507" s="7" t="s">
        <v>217</v>
      </c>
      <c r="H3507" s="4"/>
      <c r="I3507" s="9" t="s">
        <v>10856</v>
      </c>
    </row>
    <row r="3508" spans="1:9" ht="45">
      <c r="A3508" s="6" t="s">
        <v>10857</v>
      </c>
      <c r="B3508" s="7" t="s">
        <v>364</v>
      </c>
      <c r="C3508" s="6" t="s">
        <v>10710</v>
      </c>
      <c r="D3508" s="8" t="s">
        <v>10858</v>
      </c>
      <c r="E3508" s="6" t="s">
        <v>229</v>
      </c>
      <c r="F3508" s="7" t="s">
        <v>367</v>
      </c>
      <c r="G3508" s="7" t="s">
        <v>217</v>
      </c>
      <c r="H3508" s="4"/>
      <c r="I3508" s="9" t="s">
        <v>10859</v>
      </c>
    </row>
    <row r="3509" spans="1:9" ht="30">
      <c r="A3509" s="6" t="s">
        <v>10860</v>
      </c>
      <c r="B3509" s="7" t="s">
        <v>364</v>
      </c>
      <c r="C3509" s="6" t="s">
        <v>10710</v>
      </c>
      <c r="D3509" s="8" t="s">
        <v>10861</v>
      </c>
      <c r="E3509" s="6" t="s">
        <v>995</v>
      </c>
      <c r="F3509" s="7" t="s">
        <v>367</v>
      </c>
      <c r="G3509" s="7" t="s">
        <v>217</v>
      </c>
      <c r="H3509" s="4"/>
      <c r="I3509" s="9" t="s">
        <v>10862</v>
      </c>
    </row>
    <row r="3510" spans="1:9" ht="45">
      <c r="A3510" s="6" t="s">
        <v>10863</v>
      </c>
      <c r="B3510" s="7" t="s">
        <v>364</v>
      </c>
      <c r="C3510" s="6" t="s">
        <v>10710</v>
      </c>
      <c r="D3510" s="8" t="s">
        <v>10864</v>
      </c>
      <c r="E3510" s="6" t="s">
        <v>535</v>
      </c>
      <c r="F3510" s="7" t="s">
        <v>367</v>
      </c>
      <c r="G3510" s="7" t="s">
        <v>217</v>
      </c>
      <c r="H3510" s="4"/>
      <c r="I3510" s="9" t="s">
        <v>10865</v>
      </c>
    </row>
    <row r="3511" spans="1:9" ht="60">
      <c r="A3511" s="6" t="s">
        <v>10866</v>
      </c>
      <c r="B3511" s="7" t="s">
        <v>364</v>
      </c>
      <c r="C3511" s="6" t="s">
        <v>10710</v>
      </c>
      <c r="D3511" s="8" t="s">
        <v>10867</v>
      </c>
      <c r="E3511" s="6" t="s">
        <v>221</v>
      </c>
      <c r="F3511" s="7" t="s">
        <v>216</v>
      </c>
      <c r="G3511" s="7" t="s">
        <v>217</v>
      </c>
      <c r="H3511" s="4"/>
      <c r="I3511" s="9" t="s">
        <v>10868</v>
      </c>
    </row>
    <row r="3512" spans="1:9" ht="60">
      <c r="A3512" s="6" t="s">
        <v>10869</v>
      </c>
      <c r="B3512" s="7" t="s">
        <v>364</v>
      </c>
      <c r="C3512" s="6" t="s">
        <v>10710</v>
      </c>
      <c r="D3512" s="8" t="s">
        <v>10870</v>
      </c>
      <c r="E3512" s="6" t="s">
        <v>502</v>
      </c>
      <c r="F3512" s="7" t="s">
        <v>216</v>
      </c>
      <c r="G3512" s="7" t="s">
        <v>217</v>
      </c>
      <c r="H3512" s="4"/>
      <c r="I3512" s="9" t="s">
        <v>10871</v>
      </c>
    </row>
    <row r="3513" spans="1:9" ht="60">
      <c r="A3513" s="6" t="s">
        <v>10872</v>
      </c>
      <c r="B3513" s="7" t="s">
        <v>364</v>
      </c>
      <c r="C3513" s="6" t="s">
        <v>10873</v>
      </c>
      <c r="D3513" s="8" t="s">
        <v>10874</v>
      </c>
      <c r="E3513" s="6" t="s">
        <v>221</v>
      </c>
      <c r="F3513" s="7" t="s">
        <v>367</v>
      </c>
      <c r="G3513" s="7" t="s">
        <v>217</v>
      </c>
      <c r="H3513" s="4"/>
      <c r="I3513" s="9" t="s">
        <v>10875</v>
      </c>
    </row>
    <row r="3514" spans="1:9" ht="45">
      <c r="A3514" s="6" t="s">
        <v>10876</v>
      </c>
      <c r="B3514" s="7" t="s">
        <v>364</v>
      </c>
      <c r="C3514" s="6" t="s">
        <v>10873</v>
      </c>
      <c r="D3514" s="8" t="s">
        <v>10877</v>
      </c>
      <c r="E3514" s="6" t="s">
        <v>229</v>
      </c>
      <c r="F3514" s="7" t="s">
        <v>367</v>
      </c>
      <c r="G3514" s="7" t="s">
        <v>217</v>
      </c>
      <c r="H3514" s="4"/>
      <c r="I3514" s="9" t="s">
        <v>10878</v>
      </c>
    </row>
    <row r="3515" spans="1:9" ht="60">
      <c r="A3515" s="6" t="s">
        <v>10879</v>
      </c>
      <c r="B3515" s="7" t="s">
        <v>364</v>
      </c>
      <c r="C3515" s="6" t="s">
        <v>10873</v>
      </c>
      <c r="D3515" s="8" t="s">
        <v>10880</v>
      </c>
      <c r="E3515" s="6" t="s">
        <v>535</v>
      </c>
      <c r="F3515" s="7" t="s">
        <v>367</v>
      </c>
      <c r="G3515" s="7" t="s">
        <v>217</v>
      </c>
      <c r="H3515" s="4"/>
      <c r="I3515" s="9" t="s">
        <v>10881</v>
      </c>
    </row>
    <row r="3516" spans="1:9" ht="60">
      <c r="A3516" s="6" t="s">
        <v>10882</v>
      </c>
      <c r="B3516" s="7" t="s">
        <v>364</v>
      </c>
      <c r="C3516" s="6" t="s">
        <v>10873</v>
      </c>
      <c r="D3516" s="8" t="s">
        <v>10883</v>
      </c>
      <c r="E3516" s="6" t="s">
        <v>985</v>
      </c>
      <c r="F3516" s="7" t="s">
        <v>367</v>
      </c>
      <c r="G3516" s="7" t="s">
        <v>217</v>
      </c>
      <c r="H3516" s="4"/>
      <c r="I3516" s="9" t="s">
        <v>10884</v>
      </c>
    </row>
    <row r="3517" spans="1:9" ht="60">
      <c r="A3517" s="6" t="s">
        <v>10885</v>
      </c>
      <c r="B3517" s="7" t="s">
        <v>364</v>
      </c>
      <c r="C3517" s="6" t="s">
        <v>10873</v>
      </c>
      <c r="D3517" s="8" t="s">
        <v>10886</v>
      </c>
      <c r="E3517" s="6" t="s">
        <v>221</v>
      </c>
      <c r="F3517" s="7" t="s">
        <v>498</v>
      </c>
      <c r="G3517" s="7" t="s">
        <v>217</v>
      </c>
      <c r="H3517" s="4"/>
      <c r="I3517" s="9" t="s">
        <v>10887</v>
      </c>
    </row>
    <row r="3518" spans="1:9" ht="60">
      <c r="A3518" s="6" t="s">
        <v>10888</v>
      </c>
      <c r="B3518" s="7" t="s">
        <v>364</v>
      </c>
      <c r="C3518" s="6" t="s">
        <v>10873</v>
      </c>
      <c r="D3518" s="8" t="s">
        <v>10889</v>
      </c>
      <c r="E3518" s="6" t="s">
        <v>535</v>
      </c>
      <c r="F3518" s="7" t="s">
        <v>498</v>
      </c>
      <c r="G3518" s="7" t="s">
        <v>217</v>
      </c>
      <c r="H3518" s="4"/>
      <c r="I3518" s="9" t="s">
        <v>10890</v>
      </c>
    </row>
    <row r="3519" spans="1:9" ht="60">
      <c r="A3519" s="6" t="s">
        <v>10891</v>
      </c>
      <c r="B3519" s="7" t="s">
        <v>364</v>
      </c>
      <c r="C3519" s="6" t="s">
        <v>10873</v>
      </c>
      <c r="D3519" s="8" t="s">
        <v>10892</v>
      </c>
      <c r="E3519" s="6" t="s">
        <v>221</v>
      </c>
      <c r="F3519" s="7" t="s">
        <v>498</v>
      </c>
      <c r="G3519" s="7" t="s">
        <v>217</v>
      </c>
      <c r="H3519" s="4"/>
      <c r="I3519" s="9" t="s">
        <v>10893</v>
      </c>
    </row>
    <row r="3520" spans="1:9" ht="60">
      <c r="A3520" s="6" t="s">
        <v>10894</v>
      </c>
      <c r="B3520" s="7" t="s">
        <v>364</v>
      </c>
      <c r="C3520" s="6" t="s">
        <v>10873</v>
      </c>
      <c r="D3520" s="8" t="s">
        <v>10895</v>
      </c>
      <c r="E3520" s="6" t="s">
        <v>535</v>
      </c>
      <c r="F3520" s="7" t="s">
        <v>498</v>
      </c>
      <c r="G3520" s="7" t="s">
        <v>217</v>
      </c>
      <c r="H3520" s="4"/>
      <c r="I3520" s="9" t="s">
        <v>10896</v>
      </c>
    </row>
    <row r="3521" spans="1:9" ht="60">
      <c r="A3521" s="6" t="s">
        <v>10897</v>
      </c>
      <c r="B3521" s="7" t="s">
        <v>364</v>
      </c>
      <c r="C3521" s="6" t="s">
        <v>10873</v>
      </c>
      <c r="D3521" s="8" t="s">
        <v>10898</v>
      </c>
      <c r="E3521" s="6" t="s">
        <v>221</v>
      </c>
      <c r="F3521" s="7" t="s">
        <v>498</v>
      </c>
      <c r="G3521" s="7" t="s">
        <v>217</v>
      </c>
      <c r="H3521" s="4"/>
      <c r="I3521" s="9" t="s">
        <v>10899</v>
      </c>
    </row>
    <row r="3522" spans="1:9" ht="60">
      <c r="A3522" s="6" t="s">
        <v>10900</v>
      </c>
      <c r="B3522" s="7" t="s">
        <v>364</v>
      </c>
      <c r="C3522" s="6" t="s">
        <v>10873</v>
      </c>
      <c r="D3522" s="8" t="s">
        <v>10901</v>
      </c>
      <c r="E3522" s="6" t="s">
        <v>535</v>
      </c>
      <c r="F3522" s="7" t="s">
        <v>498</v>
      </c>
      <c r="G3522" s="7" t="s">
        <v>217</v>
      </c>
      <c r="H3522" s="4"/>
      <c r="I3522" s="9" t="s">
        <v>10902</v>
      </c>
    </row>
    <row r="3523" spans="1:9" ht="60">
      <c r="A3523" s="6" t="s">
        <v>10903</v>
      </c>
      <c r="B3523" s="7" t="s">
        <v>364</v>
      </c>
      <c r="C3523" s="6" t="s">
        <v>10873</v>
      </c>
      <c r="D3523" s="8" t="s">
        <v>10904</v>
      </c>
      <c r="E3523" s="6" t="s">
        <v>378</v>
      </c>
      <c r="F3523" s="7" t="s">
        <v>367</v>
      </c>
      <c r="G3523" s="7" t="s">
        <v>217</v>
      </c>
      <c r="H3523" s="4"/>
      <c r="I3523" s="9" t="s">
        <v>10905</v>
      </c>
    </row>
    <row r="3524" spans="1:9" ht="60">
      <c r="A3524" s="6" t="s">
        <v>10906</v>
      </c>
      <c r="B3524" s="7" t="s">
        <v>364</v>
      </c>
      <c r="C3524" s="6" t="s">
        <v>10873</v>
      </c>
      <c r="D3524" s="8" t="s">
        <v>10907</v>
      </c>
      <c r="E3524" s="6" t="s">
        <v>221</v>
      </c>
      <c r="F3524" s="7" t="s">
        <v>367</v>
      </c>
      <c r="G3524" s="7" t="s">
        <v>217</v>
      </c>
      <c r="H3524" s="4"/>
      <c r="I3524" s="9" t="s">
        <v>10908</v>
      </c>
    </row>
    <row r="3525" spans="1:9" ht="45">
      <c r="A3525" s="6" t="s">
        <v>10909</v>
      </c>
      <c r="B3525" s="7" t="s">
        <v>364</v>
      </c>
      <c r="C3525" s="6" t="s">
        <v>10873</v>
      </c>
      <c r="D3525" s="8" t="s">
        <v>10910</v>
      </c>
      <c r="E3525" s="6" t="s">
        <v>229</v>
      </c>
      <c r="F3525" s="7" t="s">
        <v>367</v>
      </c>
      <c r="G3525" s="7" t="s">
        <v>217</v>
      </c>
      <c r="H3525" s="4"/>
      <c r="I3525" s="9" t="s">
        <v>10911</v>
      </c>
    </row>
    <row r="3526" spans="1:9" ht="60">
      <c r="A3526" s="6" t="s">
        <v>10912</v>
      </c>
      <c r="B3526" s="7" t="s">
        <v>364</v>
      </c>
      <c r="C3526" s="6" t="s">
        <v>10873</v>
      </c>
      <c r="D3526" s="8" t="s">
        <v>10913</v>
      </c>
      <c r="E3526" s="6" t="s">
        <v>535</v>
      </c>
      <c r="F3526" s="7" t="s">
        <v>367</v>
      </c>
      <c r="G3526" s="7" t="s">
        <v>217</v>
      </c>
      <c r="H3526" s="4"/>
      <c r="I3526" s="9" t="s">
        <v>10914</v>
      </c>
    </row>
    <row r="3527" spans="1:9" ht="45">
      <c r="A3527" s="6" t="s">
        <v>10915</v>
      </c>
      <c r="B3527" s="7" t="s">
        <v>364</v>
      </c>
      <c r="C3527" s="6" t="s">
        <v>10873</v>
      </c>
      <c r="D3527" s="8" t="s">
        <v>10916</v>
      </c>
      <c r="E3527" s="6"/>
      <c r="F3527" s="7" t="s">
        <v>367</v>
      </c>
      <c r="G3527" s="7" t="s">
        <v>368</v>
      </c>
      <c r="H3527" s="4"/>
      <c r="I3527" s="9" t="s">
        <v>10917</v>
      </c>
    </row>
    <row r="3528" spans="1:9" ht="60">
      <c r="A3528" s="6" t="s">
        <v>10918</v>
      </c>
      <c r="B3528" s="7" t="s">
        <v>364</v>
      </c>
      <c r="C3528" s="6" t="s">
        <v>10873</v>
      </c>
      <c r="D3528" s="8" t="s">
        <v>10919</v>
      </c>
      <c r="E3528" s="6" t="s">
        <v>221</v>
      </c>
      <c r="F3528" s="7" t="s">
        <v>367</v>
      </c>
      <c r="G3528" s="7" t="s">
        <v>217</v>
      </c>
      <c r="H3528" s="4"/>
      <c r="I3528" s="9" t="s">
        <v>10920</v>
      </c>
    </row>
    <row r="3529" spans="1:9" ht="60">
      <c r="A3529" s="6" t="s">
        <v>10921</v>
      </c>
      <c r="B3529" s="7" t="s">
        <v>364</v>
      </c>
      <c r="C3529" s="6" t="s">
        <v>10873</v>
      </c>
      <c r="D3529" s="8" t="s">
        <v>10922</v>
      </c>
      <c r="E3529" s="6" t="s">
        <v>535</v>
      </c>
      <c r="F3529" s="7" t="s">
        <v>367</v>
      </c>
      <c r="G3529" s="7" t="s">
        <v>217</v>
      </c>
      <c r="H3529" s="4"/>
      <c r="I3529" s="9" t="s">
        <v>10923</v>
      </c>
    </row>
    <row r="3530" spans="1:9" ht="45">
      <c r="A3530" s="6" t="s">
        <v>10924</v>
      </c>
      <c r="B3530" s="7" t="s">
        <v>364</v>
      </c>
      <c r="C3530" s="6" t="s">
        <v>10873</v>
      </c>
      <c r="D3530" s="8" t="s">
        <v>4167</v>
      </c>
      <c r="E3530" s="6" t="s">
        <v>221</v>
      </c>
      <c r="F3530" s="7" t="s">
        <v>367</v>
      </c>
      <c r="G3530" s="7" t="s">
        <v>217</v>
      </c>
      <c r="H3530" s="4"/>
      <c r="I3530" s="9" t="s">
        <v>10925</v>
      </c>
    </row>
    <row r="3531" spans="1:9" ht="45">
      <c r="A3531" s="6" t="s">
        <v>10926</v>
      </c>
      <c r="B3531" s="7" t="s">
        <v>364</v>
      </c>
      <c r="C3531" s="6" t="s">
        <v>10873</v>
      </c>
      <c r="D3531" s="8" t="s">
        <v>10927</v>
      </c>
      <c r="E3531" s="6" t="s">
        <v>535</v>
      </c>
      <c r="F3531" s="7" t="s">
        <v>367</v>
      </c>
      <c r="G3531" s="7" t="s">
        <v>217</v>
      </c>
      <c r="H3531" s="4"/>
      <c r="I3531" s="9" t="s">
        <v>10928</v>
      </c>
    </row>
    <row r="3532" spans="1:9" ht="60">
      <c r="A3532" s="6" t="s">
        <v>10929</v>
      </c>
      <c r="B3532" s="7" t="s">
        <v>364</v>
      </c>
      <c r="C3532" s="6" t="s">
        <v>10873</v>
      </c>
      <c r="D3532" s="8" t="s">
        <v>10930</v>
      </c>
      <c r="E3532" s="6" t="s">
        <v>535</v>
      </c>
      <c r="F3532" s="7" t="s">
        <v>367</v>
      </c>
      <c r="G3532" s="7" t="s">
        <v>217</v>
      </c>
      <c r="H3532" s="4"/>
      <c r="I3532" s="9" t="s">
        <v>10931</v>
      </c>
    </row>
    <row r="3533" spans="1:9" ht="60">
      <c r="A3533" s="6" t="s">
        <v>10932</v>
      </c>
      <c r="B3533" s="7" t="s">
        <v>364</v>
      </c>
      <c r="C3533" s="6" t="s">
        <v>10873</v>
      </c>
      <c r="D3533" s="8" t="s">
        <v>10933</v>
      </c>
      <c r="E3533" s="6" t="s">
        <v>221</v>
      </c>
      <c r="F3533" s="7" t="s">
        <v>367</v>
      </c>
      <c r="G3533" s="7" t="s">
        <v>217</v>
      </c>
      <c r="H3533" s="4"/>
      <c r="I3533" s="9" t="s">
        <v>10934</v>
      </c>
    </row>
    <row r="3534" spans="1:9" ht="60">
      <c r="A3534" s="6" t="s">
        <v>10935</v>
      </c>
      <c r="B3534" s="7" t="s">
        <v>364</v>
      </c>
      <c r="C3534" s="6" t="s">
        <v>10873</v>
      </c>
      <c r="D3534" s="8" t="s">
        <v>10936</v>
      </c>
      <c r="E3534" s="6" t="s">
        <v>535</v>
      </c>
      <c r="F3534" s="7" t="s">
        <v>367</v>
      </c>
      <c r="G3534" s="7" t="s">
        <v>217</v>
      </c>
      <c r="H3534" s="4"/>
      <c r="I3534" s="9" t="s">
        <v>10937</v>
      </c>
    </row>
    <row r="3535" spans="1:9" ht="75">
      <c r="A3535" s="6" t="s">
        <v>10938</v>
      </c>
      <c r="B3535" s="7" t="s">
        <v>364</v>
      </c>
      <c r="C3535" s="6" t="s">
        <v>10873</v>
      </c>
      <c r="D3535" s="8" t="s">
        <v>10939</v>
      </c>
      <c r="E3535" s="6" t="s">
        <v>221</v>
      </c>
      <c r="F3535" s="7" t="s">
        <v>498</v>
      </c>
      <c r="G3535" s="7" t="s">
        <v>379</v>
      </c>
      <c r="H3535" s="4"/>
      <c r="I3535" s="9" t="s">
        <v>10940</v>
      </c>
    </row>
    <row r="3536" spans="1:9" ht="75">
      <c r="A3536" s="6" t="s">
        <v>10941</v>
      </c>
      <c r="B3536" s="7" t="s">
        <v>364</v>
      </c>
      <c r="C3536" s="6" t="s">
        <v>10873</v>
      </c>
      <c r="D3536" s="8" t="s">
        <v>10942</v>
      </c>
      <c r="E3536" s="6" t="s">
        <v>221</v>
      </c>
      <c r="F3536" s="7" t="s">
        <v>498</v>
      </c>
      <c r="G3536" s="7" t="s">
        <v>379</v>
      </c>
      <c r="H3536" s="4"/>
      <c r="I3536" s="9" t="s">
        <v>10943</v>
      </c>
    </row>
    <row r="3537" spans="1:9" ht="60">
      <c r="A3537" s="6" t="s">
        <v>10944</v>
      </c>
      <c r="B3537" s="7" t="s">
        <v>364</v>
      </c>
      <c r="C3537" s="6" t="s">
        <v>10873</v>
      </c>
      <c r="D3537" s="8" t="s">
        <v>10945</v>
      </c>
      <c r="E3537" s="6" t="s">
        <v>576</v>
      </c>
      <c r="F3537" s="7" t="s">
        <v>498</v>
      </c>
      <c r="G3537" s="7" t="s">
        <v>374</v>
      </c>
      <c r="H3537" s="4"/>
      <c r="I3537" s="9" t="s">
        <v>10946</v>
      </c>
    </row>
    <row r="3538" spans="1:9" ht="60">
      <c r="A3538" s="6" t="s">
        <v>10947</v>
      </c>
      <c r="B3538" s="7" t="s">
        <v>364</v>
      </c>
      <c r="C3538" s="6" t="s">
        <v>10873</v>
      </c>
      <c r="D3538" s="8" t="s">
        <v>10948</v>
      </c>
      <c r="E3538" s="6" t="s">
        <v>215</v>
      </c>
      <c r="F3538" s="7" t="s">
        <v>498</v>
      </c>
      <c r="G3538" s="7" t="s">
        <v>379</v>
      </c>
      <c r="H3538" s="4"/>
      <c r="I3538" s="9" t="s">
        <v>10949</v>
      </c>
    </row>
    <row r="3539" spans="1:9" ht="60">
      <c r="A3539" s="6" t="s">
        <v>10950</v>
      </c>
      <c r="B3539" s="7" t="s">
        <v>364</v>
      </c>
      <c r="C3539" s="6" t="s">
        <v>10873</v>
      </c>
      <c r="D3539" s="8" t="s">
        <v>10951</v>
      </c>
      <c r="E3539" s="6" t="s">
        <v>378</v>
      </c>
      <c r="F3539" s="7" t="s">
        <v>367</v>
      </c>
      <c r="G3539" s="7" t="s">
        <v>374</v>
      </c>
      <c r="H3539" s="4"/>
      <c r="I3539" s="9" t="s">
        <v>10952</v>
      </c>
    </row>
    <row r="3540" spans="1:9" ht="60">
      <c r="A3540" s="6" t="s">
        <v>10953</v>
      </c>
      <c r="B3540" s="7" t="s">
        <v>364</v>
      </c>
      <c r="C3540" s="6" t="s">
        <v>10873</v>
      </c>
      <c r="D3540" s="8" t="s">
        <v>10954</v>
      </c>
      <c r="E3540" s="6" t="s">
        <v>215</v>
      </c>
      <c r="F3540" s="7" t="s">
        <v>367</v>
      </c>
      <c r="G3540" s="7" t="s">
        <v>374</v>
      </c>
      <c r="H3540" s="4"/>
      <c r="I3540" s="9" t="s">
        <v>10955</v>
      </c>
    </row>
    <row r="3541" spans="1:9" ht="60">
      <c r="A3541" s="6" t="s">
        <v>10956</v>
      </c>
      <c r="B3541" s="7" t="s">
        <v>364</v>
      </c>
      <c r="C3541" s="6" t="s">
        <v>10873</v>
      </c>
      <c r="D3541" s="8" t="s">
        <v>10957</v>
      </c>
      <c r="E3541" s="6" t="s">
        <v>221</v>
      </c>
      <c r="F3541" s="7" t="s">
        <v>367</v>
      </c>
      <c r="G3541" s="7" t="s">
        <v>374</v>
      </c>
      <c r="H3541" s="4"/>
      <c r="I3541" s="9" t="s">
        <v>10958</v>
      </c>
    </row>
    <row r="3542" spans="1:9" ht="45">
      <c r="A3542" s="6" t="s">
        <v>10959</v>
      </c>
      <c r="B3542" s="7" t="s">
        <v>364</v>
      </c>
      <c r="C3542" s="6" t="s">
        <v>10873</v>
      </c>
      <c r="D3542" s="8" t="s">
        <v>10960</v>
      </c>
      <c r="E3542" s="6" t="s">
        <v>229</v>
      </c>
      <c r="F3542" s="7" t="s">
        <v>367</v>
      </c>
      <c r="G3542" s="7" t="s">
        <v>217</v>
      </c>
      <c r="H3542" s="4"/>
      <c r="I3542" s="9" t="s">
        <v>10961</v>
      </c>
    </row>
    <row r="3543" spans="1:9" ht="45">
      <c r="A3543" s="6" t="s">
        <v>10962</v>
      </c>
      <c r="B3543" s="7" t="s">
        <v>364</v>
      </c>
      <c r="C3543" s="6" t="s">
        <v>10873</v>
      </c>
      <c r="D3543" s="8" t="s">
        <v>10963</v>
      </c>
      <c r="E3543" s="6" t="s">
        <v>535</v>
      </c>
      <c r="F3543" s="7" t="s">
        <v>367</v>
      </c>
      <c r="G3543" s="7" t="s">
        <v>217</v>
      </c>
      <c r="H3543" s="4"/>
      <c r="I3543" s="9" t="s">
        <v>10964</v>
      </c>
    </row>
    <row r="3544" spans="1:9" ht="45">
      <c r="A3544" s="6" t="s">
        <v>10965</v>
      </c>
      <c r="B3544" s="7" t="s">
        <v>364</v>
      </c>
      <c r="C3544" s="6" t="s">
        <v>10873</v>
      </c>
      <c r="D3544" s="8" t="s">
        <v>10966</v>
      </c>
      <c r="E3544" s="6" t="s">
        <v>985</v>
      </c>
      <c r="F3544" s="7" t="s">
        <v>367</v>
      </c>
      <c r="G3544" s="7" t="s">
        <v>217</v>
      </c>
      <c r="H3544" s="4"/>
      <c r="I3544" s="9" t="s">
        <v>10967</v>
      </c>
    </row>
    <row r="3545" spans="1:9" ht="45">
      <c r="A3545" s="6" t="s">
        <v>10968</v>
      </c>
      <c r="B3545" s="7" t="s">
        <v>364</v>
      </c>
      <c r="C3545" s="6" t="s">
        <v>10873</v>
      </c>
      <c r="D3545" s="8" t="s">
        <v>10969</v>
      </c>
      <c r="E3545" s="6" t="s">
        <v>229</v>
      </c>
      <c r="F3545" s="7" t="s">
        <v>367</v>
      </c>
      <c r="G3545" s="7" t="s">
        <v>217</v>
      </c>
      <c r="H3545" s="4"/>
      <c r="I3545" s="9" t="s">
        <v>10970</v>
      </c>
    </row>
    <row r="3546" spans="1:9" ht="45">
      <c r="A3546" s="6" t="s">
        <v>10971</v>
      </c>
      <c r="B3546" s="7" t="s">
        <v>364</v>
      </c>
      <c r="C3546" s="6" t="s">
        <v>10873</v>
      </c>
      <c r="D3546" s="8" t="s">
        <v>10972</v>
      </c>
      <c r="E3546" s="6" t="s">
        <v>535</v>
      </c>
      <c r="F3546" s="7" t="s">
        <v>367</v>
      </c>
      <c r="G3546" s="7" t="s">
        <v>217</v>
      </c>
      <c r="H3546" s="4"/>
      <c r="I3546" s="9" t="s">
        <v>10973</v>
      </c>
    </row>
    <row r="3547" spans="1:9" ht="45">
      <c r="A3547" s="6" t="s">
        <v>10974</v>
      </c>
      <c r="B3547" s="7" t="s">
        <v>364</v>
      </c>
      <c r="C3547" s="6" t="s">
        <v>10873</v>
      </c>
      <c r="D3547" s="8" t="s">
        <v>10975</v>
      </c>
      <c r="E3547" s="6" t="s">
        <v>985</v>
      </c>
      <c r="F3547" s="7" t="s">
        <v>367</v>
      </c>
      <c r="G3547" s="7" t="s">
        <v>217</v>
      </c>
      <c r="H3547" s="4"/>
      <c r="I3547" s="9" t="s">
        <v>10976</v>
      </c>
    </row>
    <row r="3548" spans="1:9" ht="45">
      <c r="A3548" s="6" t="s">
        <v>10977</v>
      </c>
      <c r="B3548" s="7" t="s">
        <v>364</v>
      </c>
      <c r="C3548" s="6" t="s">
        <v>10873</v>
      </c>
      <c r="D3548" s="8" t="s">
        <v>10978</v>
      </c>
      <c r="E3548" s="6" t="s">
        <v>229</v>
      </c>
      <c r="F3548" s="7" t="s">
        <v>367</v>
      </c>
      <c r="G3548" s="7" t="s">
        <v>374</v>
      </c>
      <c r="H3548" s="4"/>
      <c r="I3548" s="9" t="s">
        <v>10979</v>
      </c>
    </row>
    <row r="3549" spans="1:9" ht="75">
      <c r="A3549" s="6" t="s">
        <v>10980</v>
      </c>
      <c r="B3549" s="7" t="s">
        <v>364</v>
      </c>
      <c r="C3549" s="6" t="s">
        <v>10873</v>
      </c>
      <c r="D3549" s="8" t="s">
        <v>10981</v>
      </c>
      <c r="E3549" s="6" t="s">
        <v>378</v>
      </c>
      <c r="F3549" s="7" t="s">
        <v>367</v>
      </c>
      <c r="G3549" s="7" t="s">
        <v>374</v>
      </c>
      <c r="H3549" s="4"/>
      <c r="I3549" s="9" t="s">
        <v>10982</v>
      </c>
    </row>
    <row r="3550" spans="1:9" ht="60">
      <c r="A3550" s="6" t="s">
        <v>10983</v>
      </c>
      <c r="B3550" s="7" t="s">
        <v>364</v>
      </c>
      <c r="C3550" s="6" t="s">
        <v>10873</v>
      </c>
      <c r="D3550" s="8" t="s">
        <v>10984</v>
      </c>
      <c r="E3550" s="6" t="s">
        <v>215</v>
      </c>
      <c r="F3550" s="7" t="s">
        <v>367</v>
      </c>
      <c r="G3550" s="7" t="s">
        <v>374</v>
      </c>
      <c r="H3550" s="4"/>
      <c r="I3550" s="9" t="s">
        <v>10985</v>
      </c>
    </row>
    <row r="3551" spans="1:9" ht="60">
      <c r="A3551" s="6" t="s">
        <v>10986</v>
      </c>
      <c r="B3551" s="7" t="s">
        <v>364</v>
      </c>
      <c r="C3551" s="6" t="s">
        <v>10873</v>
      </c>
      <c r="D3551" s="8" t="s">
        <v>10987</v>
      </c>
      <c r="E3551" s="6" t="s">
        <v>221</v>
      </c>
      <c r="F3551" s="7" t="s">
        <v>367</v>
      </c>
      <c r="G3551" s="7" t="s">
        <v>374</v>
      </c>
      <c r="H3551" s="4"/>
      <c r="I3551" s="9" t="s">
        <v>10988</v>
      </c>
    </row>
    <row r="3552" spans="1:9" ht="60">
      <c r="A3552" s="6" t="s">
        <v>10989</v>
      </c>
      <c r="B3552" s="7" t="s">
        <v>364</v>
      </c>
      <c r="C3552" s="6" t="s">
        <v>10873</v>
      </c>
      <c r="D3552" s="8" t="s">
        <v>10990</v>
      </c>
      <c r="E3552" s="6" t="s">
        <v>221</v>
      </c>
      <c r="F3552" s="7" t="s">
        <v>367</v>
      </c>
      <c r="G3552" s="7" t="s">
        <v>217</v>
      </c>
      <c r="H3552" s="4"/>
      <c r="I3552" s="9" t="s">
        <v>10991</v>
      </c>
    </row>
    <row r="3553" spans="1:9" ht="60">
      <c r="A3553" s="6" t="s">
        <v>10992</v>
      </c>
      <c r="B3553" s="7" t="s">
        <v>364</v>
      </c>
      <c r="C3553" s="6" t="s">
        <v>10873</v>
      </c>
      <c r="D3553" s="8" t="s">
        <v>10993</v>
      </c>
      <c r="E3553" s="6" t="s">
        <v>229</v>
      </c>
      <c r="F3553" s="7" t="s">
        <v>367</v>
      </c>
      <c r="G3553" s="7" t="s">
        <v>217</v>
      </c>
      <c r="H3553" s="4"/>
      <c r="I3553" s="9" t="s">
        <v>10994</v>
      </c>
    </row>
    <row r="3554" spans="1:9" ht="60">
      <c r="A3554" s="6" t="s">
        <v>10995</v>
      </c>
      <c r="B3554" s="7" t="s">
        <v>364</v>
      </c>
      <c r="C3554" s="6" t="s">
        <v>10873</v>
      </c>
      <c r="D3554" s="8" t="s">
        <v>10996</v>
      </c>
      <c r="E3554" s="6" t="s">
        <v>535</v>
      </c>
      <c r="F3554" s="7" t="s">
        <v>367</v>
      </c>
      <c r="G3554" s="7" t="s">
        <v>217</v>
      </c>
      <c r="H3554" s="4"/>
      <c r="I3554" s="9" t="s">
        <v>10997</v>
      </c>
    </row>
    <row r="3555" spans="1:9" ht="60">
      <c r="A3555" s="6" t="s">
        <v>10998</v>
      </c>
      <c r="B3555" s="7" t="s">
        <v>364</v>
      </c>
      <c r="C3555" s="6" t="s">
        <v>10873</v>
      </c>
      <c r="D3555" s="8" t="s">
        <v>10999</v>
      </c>
      <c r="E3555" s="6" t="s">
        <v>221</v>
      </c>
      <c r="F3555" s="7" t="s">
        <v>367</v>
      </c>
      <c r="G3555" s="7" t="s">
        <v>217</v>
      </c>
      <c r="H3555" s="4"/>
      <c r="I3555" s="9" t="s">
        <v>11000</v>
      </c>
    </row>
    <row r="3556" spans="1:9" ht="60">
      <c r="A3556" s="6" t="s">
        <v>11001</v>
      </c>
      <c r="B3556" s="7" t="s">
        <v>364</v>
      </c>
      <c r="C3556" s="6" t="s">
        <v>10873</v>
      </c>
      <c r="D3556" s="8" t="s">
        <v>11002</v>
      </c>
      <c r="E3556" s="6" t="s">
        <v>229</v>
      </c>
      <c r="F3556" s="7" t="s">
        <v>367</v>
      </c>
      <c r="G3556" s="7" t="s">
        <v>217</v>
      </c>
      <c r="H3556" s="4"/>
      <c r="I3556" s="9" t="s">
        <v>11003</v>
      </c>
    </row>
    <row r="3557" spans="1:9" ht="60">
      <c r="A3557" s="6" t="s">
        <v>11004</v>
      </c>
      <c r="B3557" s="7" t="s">
        <v>364</v>
      </c>
      <c r="C3557" s="6" t="s">
        <v>10873</v>
      </c>
      <c r="D3557" s="8" t="s">
        <v>11005</v>
      </c>
      <c r="E3557" s="6" t="s">
        <v>535</v>
      </c>
      <c r="F3557" s="7" t="s">
        <v>367</v>
      </c>
      <c r="G3557" s="7" t="s">
        <v>217</v>
      </c>
      <c r="H3557" s="4"/>
      <c r="I3557" s="9" t="s">
        <v>11006</v>
      </c>
    </row>
    <row r="3558" spans="1:9" ht="60">
      <c r="A3558" s="6" t="s">
        <v>11007</v>
      </c>
      <c r="B3558" s="7" t="s">
        <v>364</v>
      </c>
      <c r="C3558" s="6" t="s">
        <v>10873</v>
      </c>
      <c r="D3558" s="8" t="s">
        <v>11008</v>
      </c>
      <c r="E3558" s="6" t="s">
        <v>229</v>
      </c>
      <c r="F3558" s="7" t="s">
        <v>367</v>
      </c>
      <c r="G3558" s="7" t="s">
        <v>374</v>
      </c>
      <c r="H3558" s="4"/>
      <c r="I3558" s="9" t="s">
        <v>11009</v>
      </c>
    </row>
    <row r="3559" spans="1:9" ht="60">
      <c r="A3559" s="6" t="s">
        <v>11010</v>
      </c>
      <c r="B3559" s="7" t="s">
        <v>364</v>
      </c>
      <c r="C3559" s="6" t="s">
        <v>10873</v>
      </c>
      <c r="D3559" s="8" t="s">
        <v>11011</v>
      </c>
      <c r="E3559" s="6" t="s">
        <v>221</v>
      </c>
      <c r="F3559" s="7" t="s">
        <v>498</v>
      </c>
      <c r="G3559" s="7" t="s">
        <v>217</v>
      </c>
      <c r="H3559" s="4"/>
      <c r="I3559" s="9" t="s">
        <v>11012</v>
      </c>
    </row>
    <row r="3560" spans="1:9" ht="60">
      <c r="A3560" s="6" t="s">
        <v>11013</v>
      </c>
      <c r="B3560" s="7" t="s">
        <v>364</v>
      </c>
      <c r="C3560" s="6" t="s">
        <v>10873</v>
      </c>
      <c r="D3560" s="8" t="s">
        <v>11014</v>
      </c>
      <c r="E3560" s="6" t="s">
        <v>535</v>
      </c>
      <c r="F3560" s="7" t="s">
        <v>498</v>
      </c>
      <c r="G3560" s="7" t="s">
        <v>217</v>
      </c>
      <c r="H3560" s="4"/>
      <c r="I3560" s="9" t="s">
        <v>11015</v>
      </c>
    </row>
    <row r="3561" spans="1:9" ht="60">
      <c r="A3561" s="6" t="s">
        <v>11016</v>
      </c>
      <c r="B3561" s="7" t="s">
        <v>364</v>
      </c>
      <c r="C3561" s="6" t="s">
        <v>10873</v>
      </c>
      <c r="D3561" s="8" t="s">
        <v>11017</v>
      </c>
      <c r="E3561" s="6" t="s">
        <v>221</v>
      </c>
      <c r="F3561" s="7" t="s">
        <v>498</v>
      </c>
      <c r="G3561" s="7" t="s">
        <v>217</v>
      </c>
      <c r="H3561" s="4"/>
      <c r="I3561" s="9" t="s">
        <v>11018</v>
      </c>
    </row>
    <row r="3562" spans="1:9" ht="60">
      <c r="A3562" s="6" t="s">
        <v>11019</v>
      </c>
      <c r="B3562" s="7" t="s">
        <v>364</v>
      </c>
      <c r="C3562" s="6" t="s">
        <v>10873</v>
      </c>
      <c r="D3562" s="8" t="s">
        <v>11020</v>
      </c>
      <c r="E3562" s="6" t="s">
        <v>535</v>
      </c>
      <c r="F3562" s="7" t="s">
        <v>498</v>
      </c>
      <c r="G3562" s="7" t="s">
        <v>217</v>
      </c>
      <c r="H3562" s="4"/>
      <c r="I3562" s="9" t="s">
        <v>11021</v>
      </c>
    </row>
    <row r="3563" spans="1:9" ht="60">
      <c r="A3563" s="6" t="s">
        <v>11022</v>
      </c>
      <c r="B3563" s="7" t="s">
        <v>364</v>
      </c>
      <c r="C3563" s="6" t="s">
        <v>10873</v>
      </c>
      <c r="D3563" s="8" t="s">
        <v>11023</v>
      </c>
      <c r="E3563" s="6" t="s">
        <v>215</v>
      </c>
      <c r="F3563" s="7" t="s">
        <v>367</v>
      </c>
      <c r="G3563" s="7" t="s">
        <v>379</v>
      </c>
      <c r="H3563" s="4"/>
      <c r="I3563" s="9" t="s">
        <v>11024</v>
      </c>
    </row>
    <row r="3564" spans="1:9" ht="60">
      <c r="A3564" s="6" t="s">
        <v>11025</v>
      </c>
      <c r="B3564" s="7" t="s">
        <v>364</v>
      </c>
      <c r="C3564" s="6" t="s">
        <v>10873</v>
      </c>
      <c r="D3564" s="8" t="s">
        <v>11026</v>
      </c>
      <c r="E3564" s="6" t="s">
        <v>215</v>
      </c>
      <c r="F3564" s="7" t="s">
        <v>367</v>
      </c>
      <c r="G3564" s="7" t="s">
        <v>379</v>
      </c>
      <c r="H3564" s="4"/>
      <c r="I3564" s="9" t="s">
        <v>11027</v>
      </c>
    </row>
    <row r="3565" spans="1:9" ht="60">
      <c r="A3565" s="6" t="s">
        <v>11028</v>
      </c>
      <c r="B3565" s="7" t="s">
        <v>364</v>
      </c>
      <c r="C3565" s="6" t="s">
        <v>10873</v>
      </c>
      <c r="D3565" s="8" t="s">
        <v>11029</v>
      </c>
      <c r="E3565" s="6" t="s">
        <v>221</v>
      </c>
      <c r="F3565" s="7" t="s">
        <v>367</v>
      </c>
      <c r="G3565" s="7" t="s">
        <v>217</v>
      </c>
      <c r="H3565" s="4"/>
      <c r="I3565" s="9" t="s">
        <v>11030</v>
      </c>
    </row>
    <row r="3566" spans="1:9" ht="45">
      <c r="A3566" s="6" t="s">
        <v>11031</v>
      </c>
      <c r="B3566" s="7" t="s">
        <v>364</v>
      </c>
      <c r="C3566" s="6" t="s">
        <v>10873</v>
      </c>
      <c r="D3566" s="8" t="s">
        <v>11032</v>
      </c>
      <c r="E3566" s="6" t="s">
        <v>229</v>
      </c>
      <c r="F3566" s="7" t="s">
        <v>367</v>
      </c>
      <c r="G3566" s="7" t="s">
        <v>217</v>
      </c>
      <c r="H3566" s="4"/>
      <c r="I3566" s="9" t="s">
        <v>11033</v>
      </c>
    </row>
    <row r="3567" spans="1:9" ht="60">
      <c r="A3567" s="6" t="s">
        <v>11034</v>
      </c>
      <c r="B3567" s="7" t="s">
        <v>364</v>
      </c>
      <c r="C3567" s="6" t="s">
        <v>10873</v>
      </c>
      <c r="D3567" s="8" t="s">
        <v>11035</v>
      </c>
      <c r="E3567" s="6" t="s">
        <v>535</v>
      </c>
      <c r="F3567" s="7" t="s">
        <v>367</v>
      </c>
      <c r="G3567" s="7" t="s">
        <v>217</v>
      </c>
      <c r="H3567" s="4"/>
      <c r="I3567" s="9" t="s">
        <v>11036</v>
      </c>
    </row>
    <row r="3568" spans="1:9" ht="60">
      <c r="A3568" s="6" t="s">
        <v>11037</v>
      </c>
      <c r="B3568" s="7" t="s">
        <v>364</v>
      </c>
      <c r="C3568" s="6" t="s">
        <v>10873</v>
      </c>
      <c r="D3568" s="8" t="s">
        <v>11038</v>
      </c>
      <c r="E3568" s="6" t="s">
        <v>985</v>
      </c>
      <c r="F3568" s="7" t="s">
        <v>367</v>
      </c>
      <c r="G3568" s="7" t="s">
        <v>217</v>
      </c>
      <c r="H3568" s="4"/>
      <c r="I3568" s="9" t="s">
        <v>11039</v>
      </c>
    </row>
    <row r="3569" spans="1:9" ht="60">
      <c r="A3569" s="6" t="s">
        <v>11040</v>
      </c>
      <c r="B3569" s="7" t="s">
        <v>364</v>
      </c>
      <c r="C3569" s="6" t="s">
        <v>10873</v>
      </c>
      <c r="D3569" s="8" t="s">
        <v>11041</v>
      </c>
      <c r="E3569" s="6" t="s">
        <v>221</v>
      </c>
      <c r="F3569" s="7" t="s">
        <v>367</v>
      </c>
      <c r="G3569" s="7" t="s">
        <v>217</v>
      </c>
      <c r="H3569" s="4"/>
      <c r="I3569" s="9" t="s">
        <v>11042</v>
      </c>
    </row>
    <row r="3570" spans="1:9" ht="45">
      <c r="A3570" s="6" t="s">
        <v>11043</v>
      </c>
      <c r="B3570" s="7" t="s">
        <v>364</v>
      </c>
      <c r="C3570" s="6" t="s">
        <v>10873</v>
      </c>
      <c r="D3570" s="8" t="s">
        <v>11044</v>
      </c>
      <c r="E3570" s="6" t="s">
        <v>229</v>
      </c>
      <c r="F3570" s="7" t="s">
        <v>367</v>
      </c>
      <c r="G3570" s="7" t="s">
        <v>217</v>
      </c>
      <c r="H3570" s="4"/>
      <c r="I3570" s="9" t="s">
        <v>11045</v>
      </c>
    </row>
    <row r="3571" spans="1:9" ht="60">
      <c r="A3571" s="6" t="s">
        <v>11046</v>
      </c>
      <c r="B3571" s="7" t="s">
        <v>364</v>
      </c>
      <c r="C3571" s="6" t="s">
        <v>10873</v>
      </c>
      <c r="D3571" s="8" t="s">
        <v>11047</v>
      </c>
      <c r="E3571" s="6" t="s">
        <v>535</v>
      </c>
      <c r="F3571" s="7" t="s">
        <v>367</v>
      </c>
      <c r="G3571" s="7" t="s">
        <v>217</v>
      </c>
      <c r="H3571" s="4"/>
      <c r="I3571" s="9" t="s">
        <v>11048</v>
      </c>
    </row>
    <row r="3572" spans="1:9" ht="60">
      <c r="A3572" s="6" t="s">
        <v>11049</v>
      </c>
      <c r="B3572" s="7" t="s">
        <v>364</v>
      </c>
      <c r="C3572" s="6" t="s">
        <v>10873</v>
      </c>
      <c r="D3572" s="8" t="s">
        <v>11050</v>
      </c>
      <c r="E3572" s="6" t="s">
        <v>221</v>
      </c>
      <c r="F3572" s="7" t="s">
        <v>367</v>
      </c>
      <c r="G3572" s="7" t="s">
        <v>217</v>
      </c>
      <c r="H3572" s="4"/>
      <c r="I3572" s="9" t="s">
        <v>11051</v>
      </c>
    </row>
    <row r="3573" spans="1:9" ht="45">
      <c r="A3573" s="6" t="s">
        <v>11052</v>
      </c>
      <c r="B3573" s="7" t="s">
        <v>364</v>
      </c>
      <c r="C3573" s="6" t="s">
        <v>10873</v>
      </c>
      <c r="D3573" s="8" t="s">
        <v>11053</v>
      </c>
      <c r="E3573" s="6" t="s">
        <v>229</v>
      </c>
      <c r="F3573" s="7" t="s">
        <v>367</v>
      </c>
      <c r="G3573" s="7" t="s">
        <v>217</v>
      </c>
      <c r="H3573" s="4"/>
      <c r="I3573" s="9" t="s">
        <v>11054</v>
      </c>
    </row>
    <row r="3574" spans="1:9" ht="45">
      <c r="A3574" s="6" t="s">
        <v>11055</v>
      </c>
      <c r="B3574" s="7" t="s">
        <v>364</v>
      </c>
      <c r="C3574" s="6" t="s">
        <v>10873</v>
      </c>
      <c r="D3574" s="8" t="s">
        <v>11056</v>
      </c>
      <c r="E3574" s="6" t="s">
        <v>535</v>
      </c>
      <c r="F3574" s="7" t="s">
        <v>367</v>
      </c>
      <c r="G3574" s="7" t="s">
        <v>217</v>
      </c>
      <c r="H3574" s="4"/>
      <c r="I3574" s="9" t="s">
        <v>11057</v>
      </c>
    </row>
    <row r="3575" spans="1:9" ht="45">
      <c r="A3575" s="6" t="s">
        <v>11058</v>
      </c>
      <c r="B3575" s="7" t="s">
        <v>364</v>
      </c>
      <c r="C3575" s="6" t="s">
        <v>10873</v>
      </c>
      <c r="D3575" s="8" t="s">
        <v>11059</v>
      </c>
      <c r="E3575" s="6" t="s">
        <v>985</v>
      </c>
      <c r="F3575" s="7" t="s">
        <v>367</v>
      </c>
      <c r="G3575" s="7" t="s">
        <v>217</v>
      </c>
      <c r="H3575" s="4"/>
      <c r="I3575" s="9" t="s">
        <v>11060</v>
      </c>
    </row>
    <row r="3576" spans="1:9" ht="60">
      <c r="A3576" s="6" t="s">
        <v>11061</v>
      </c>
      <c r="B3576" s="7" t="s">
        <v>364</v>
      </c>
      <c r="C3576" s="6" t="s">
        <v>10873</v>
      </c>
      <c r="D3576" s="8" t="s">
        <v>11062</v>
      </c>
      <c r="E3576" s="6" t="s">
        <v>221</v>
      </c>
      <c r="F3576" s="7" t="s">
        <v>367</v>
      </c>
      <c r="G3576" s="7" t="s">
        <v>217</v>
      </c>
      <c r="H3576" s="4"/>
      <c r="I3576" s="9" t="s">
        <v>11063</v>
      </c>
    </row>
    <row r="3577" spans="1:9" ht="45">
      <c r="A3577" s="6" t="s">
        <v>11064</v>
      </c>
      <c r="B3577" s="7" t="s">
        <v>212</v>
      </c>
      <c r="C3577" s="6" t="s">
        <v>11065</v>
      </c>
      <c r="D3577" s="8" t="s">
        <v>11066</v>
      </c>
      <c r="E3577" s="6" t="s">
        <v>229</v>
      </c>
      <c r="F3577" s="7" t="s">
        <v>216</v>
      </c>
      <c r="G3577" s="7" t="s">
        <v>217</v>
      </c>
      <c r="H3577" s="4"/>
      <c r="I3577" s="9" t="s">
        <v>11067</v>
      </c>
    </row>
    <row r="3578" spans="1:9" ht="45">
      <c r="A3578" s="6" t="s">
        <v>11068</v>
      </c>
      <c r="B3578" s="7" t="s">
        <v>212</v>
      </c>
      <c r="C3578" s="6" t="s">
        <v>11065</v>
      </c>
      <c r="D3578" s="8" t="s">
        <v>11069</v>
      </c>
      <c r="E3578" s="6" t="s">
        <v>229</v>
      </c>
      <c r="F3578" s="7" t="s">
        <v>216</v>
      </c>
      <c r="G3578" s="7" t="s">
        <v>225</v>
      </c>
      <c r="H3578" s="4"/>
      <c r="I3578" s="9" t="s">
        <v>11070</v>
      </c>
    </row>
    <row r="3579" spans="1:9" ht="45">
      <c r="A3579" s="6" t="s">
        <v>11071</v>
      </c>
      <c r="B3579" s="7" t="s">
        <v>212</v>
      </c>
      <c r="C3579" s="6" t="s">
        <v>11065</v>
      </c>
      <c r="D3579" s="8" t="s">
        <v>11072</v>
      </c>
      <c r="E3579" s="6" t="s">
        <v>229</v>
      </c>
      <c r="F3579" s="7" t="s">
        <v>216</v>
      </c>
      <c r="G3579" s="7" t="s">
        <v>217</v>
      </c>
      <c r="H3579" s="4"/>
      <c r="I3579" s="9" t="s">
        <v>11073</v>
      </c>
    </row>
    <row r="3580" spans="1:9" ht="45">
      <c r="A3580" s="6" t="s">
        <v>11074</v>
      </c>
      <c r="B3580" s="7" t="s">
        <v>212</v>
      </c>
      <c r="C3580" s="6" t="s">
        <v>11065</v>
      </c>
      <c r="D3580" s="8" t="s">
        <v>11075</v>
      </c>
      <c r="E3580" s="6" t="s">
        <v>229</v>
      </c>
      <c r="F3580" s="7" t="s">
        <v>216</v>
      </c>
      <c r="G3580" s="7" t="s">
        <v>225</v>
      </c>
      <c r="H3580" s="4"/>
      <c r="I3580" s="9" t="s">
        <v>11076</v>
      </c>
    </row>
    <row r="3581" spans="1:9" ht="45">
      <c r="A3581" s="6" t="s">
        <v>11077</v>
      </c>
      <c r="B3581" s="7" t="s">
        <v>212</v>
      </c>
      <c r="C3581" s="6" t="s">
        <v>11065</v>
      </c>
      <c r="D3581" s="8" t="s">
        <v>11078</v>
      </c>
      <c r="E3581" s="6" t="s">
        <v>229</v>
      </c>
      <c r="F3581" s="7" t="s">
        <v>216</v>
      </c>
      <c r="G3581" s="7" t="s">
        <v>217</v>
      </c>
      <c r="H3581" s="4"/>
      <c r="I3581" s="9" t="s">
        <v>11079</v>
      </c>
    </row>
    <row r="3582" spans="1:9" ht="60">
      <c r="A3582" s="6" t="s">
        <v>11080</v>
      </c>
      <c r="B3582" s="7" t="s">
        <v>212</v>
      </c>
      <c r="C3582" s="6" t="s">
        <v>11065</v>
      </c>
      <c r="D3582" s="8" t="s">
        <v>11081</v>
      </c>
      <c r="E3582" s="6" t="s">
        <v>229</v>
      </c>
      <c r="F3582" s="7" t="s">
        <v>216</v>
      </c>
      <c r="G3582" s="7" t="s">
        <v>225</v>
      </c>
      <c r="H3582" s="4"/>
      <c r="I3582" s="9" t="s">
        <v>11082</v>
      </c>
    </row>
    <row r="3583" spans="1:9" ht="45">
      <c r="A3583" s="6" t="s">
        <v>11083</v>
      </c>
      <c r="B3583" s="7" t="s">
        <v>212</v>
      </c>
      <c r="C3583" s="6" t="s">
        <v>11065</v>
      </c>
      <c r="D3583" s="8" t="s">
        <v>11084</v>
      </c>
      <c r="E3583" s="6" t="s">
        <v>229</v>
      </c>
      <c r="F3583" s="7" t="s">
        <v>216</v>
      </c>
      <c r="G3583" s="7" t="s">
        <v>217</v>
      </c>
      <c r="H3583" s="4"/>
      <c r="I3583" s="9" t="s">
        <v>11085</v>
      </c>
    </row>
    <row r="3584" spans="1:9" ht="45">
      <c r="A3584" s="6" t="s">
        <v>11086</v>
      </c>
      <c r="B3584" s="7" t="s">
        <v>212</v>
      </c>
      <c r="C3584" s="6" t="s">
        <v>11065</v>
      </c>
      <c r="D3584" s="8" t="s">
        <v>11087</v>
      </c>
      <c r="E3584" s="6" t="s">
        <v>229</v>
      </c>
      <c r="F3584" s="7" t="s">
        <v>216</v>
      </c>
      <c r="G3584" s="7" t="s">
        <v>225</v>
      </c>
      <c r="H3584" s="4"/>
      <c r="I3584" s="9" t="s">
        <v>11088</v>
      </c>
    </row>
    <row r="3585" spans="1:9" ht="45">
      <c r="A3585" s="6" t="s">
        <v>11089</v>
      </c>
      <c r="B3585" s="7" t="s">
        <v>212</v>
      </c>
      <c r="C3585" s="6" t="s">
        <v>11065</v>
      </c>
      <c r="D3585" s="8" t="s">
        <v>11090</v>
      </c>
      <c r="E3585" s="6" t="s">
        <v>229</v>
      </c>
      <c r="F3585" s="7" t="s">
        <v>367</v>
      </c>
      <c r="G3585" s="7" t="s">
        <v>217</v>
      </c>
      <c r="H3585" s="4"/>
      <c r="I3585" s="9" t="s">
        <v>11091</v>
      </c>
    </row>
    <row r="3586" spans="1:9" ht="60">
      <c r="A3586" s="6" t="s">
        <v>11092</v>
      </c>
      <c r="B3586" s="7" t="s">
        <v>212</v>
      </c>
      <c r="C3586" s="6" t="s">
        <v>11065</v>
      </c>
      <c r="D3586" s="8" t="s">
        <v>11093</v>
      </c>
      <c r="E3586" s="6" t="s">
        <v>229</v>
      </c>
      <c r="F3586" s="7" t="s">
        <v>367</v>
      </c>
      <c r="G3586" s="7" t="s">
        <v>225</v>
      </c>
      <c r="H3586" s="4"/>
      <c r="I3586" s="9" t="s">
        <v>11094</v>
      </c>
    </row>
    <row r="3587" spans="1:9" ht="45">
      <c r="A3587" s="6" t="s">
        <v>11095</v>
      </c>
      <c r="B3587" s="7" t="s">
        <v>212</v>
      </c>
      <c r="C3587" s="6" t="s">
        <v>11065</v>
      </c>
      <c r="D3587" s="8" t="s">
        <v>11096</v>
      </c>
      <c r="E3587" s="6" t="s">
        <v>229</v>
      </c>
      <c r="F3587" s="7" t="s">
        <v>498</v>
      </c>
      <c r="G3587" s="7" t="s">
        <v>217</v>
      </c>
      <c r="H3587" s="4"/>
      <c r="I3587" s="9" t="s">
        <v>11097</v>
      </c>
    </row>
    <row r="3588" spans="1:9" ht="45">
      <c r="A3588" s="6" t="s">
        <v>11098</v>
      </c>
      <c r="B3588" s="7" t="s">
        <v>212</v>
      </c>
      <c r="C3588" s="6" t="s">
        <v>11065</v>
      </c>
      <c r="D3588" s="8" t="s">
        <v>11099</v>
      </c>
      <c r="E3588" s="6" t="s">
        <v>229</v>
      </c>
      <c r="F3588" s="7" t="s">
        <v>498</v>
      </c>
      <c r="G3588" s="7" t="s">
        <v>225</v>
      </c>
      <c r="H3588" s="4"/>
      <c r="I3588" s="9" t="s">
        <v>11100</v>
      </c>
    </row>
    <row r="3589" spans="1:9" ht="45">
      <c r="A3589" s="6" t="s">
        <v>11101</v>
      </c>
      <c r="B3589" s="7" t="s">
        <v>212</v>
      </c>
      <c r="C3589" s="6" t="s">
        <v>11065</v>
      </c>
      <c r="D3589" s="8" t="s">
        <v>11102</v>
      </c>
      <c r="E3589" s="6" t="s">
        <v>229</v>
      </c>
      <c r="F3589" s="7" t="s">
        <v>216</v>
      </c>
      <c r="G3589" s="7" t="s">
        <v>217</v>
      </c>
      <c r="H3589" s="4"/>
      <c r="I3589" s="9" t="s">
        <v>11103</v>
      </c>
    </row>
    <row r="3590" spans="1:9" ht="45">
      <c r="A3590" s="6" t="s">
        <v>11104</v>
      </c>
      <c r="B3590" s="7" t="s">
        <v>212</v>
      </c>
      <c r="C3590" s="6" t="s">
        <v>11065</v>
      </c>
      <c r="D3590" s="8" t="s">
        <v>11105</v>
      </c>
      <c r="E3590" s="6" t="s">
        <v>229</v>
      </c>
      <c r="F3590" s="7" t="s">
        <v>216</v>
      </c>
      <c r="G3590" s="7" t="s">
        <v>225</v>
      </c>
      <c r="H3590" s="4"/>
      <c r="I3590" s="9" t="s">
        <v>11106</v>
      </c>
    </row>
    <row r="3591" spans="1:9" ht="45">
      <c r="A3591" s="6" t="s">
        <v>11107</v>
      </c>
      <c r="B3591" s="7" t="s">
        <v>212</v>
      </c>
      <c r="C3591" s="6" t="s">
        <v>11065</v>
      </c>
      <c r="D3591" s="8" t="s">
        <v>11108</v>
      </c>
      <c r="E3591" s="6" t="s">
        <v>229</v>
      </c>
      <c r="F3591" s="7" t="s">
        <v>367</v>
      </c>
      <c r="G3591" s="7" t="s">
        <v>217</v>
      </c>
      <c r="H3591" s="4"/>
      <c r="I3591" s="9" t="s">
        <v>11109</v>
      </c>
    </row>
    <row r="3592" spans="1:9" ht="45">
      <c r="A3592" s="6" t="s">
        <v>11110</v>
      </c>
      <c r="B3592" s="7" t="s">
        <v>212</v>
      </c>
      <c r="C3592" s="6" t="s">
        <v>11065</v>
      </c>
      <c r="D3592" s="8" t="s">
        <v>11111</v>
      </c>
      <c r="E3592" s="6" t="s">
        <v>229</v>
      </c>
      <c r="F3592" s="7" t="s">
        <v>367</v>
      </c>
      <c r="G3592" s="7" t="s">
        <v>225</v>
      </c>
      <c r="H3592" s="4"/>
      <c r="I3592" s="9" t="s">
        <v>11112</v>
      </c>
    </row>
    <row r="3593" spans="1:9" ht="45">
      <c r="A3593" s="6" t="s">
        <v>11113</v>
      </c>
      <c r="B3593" s="7" t="s">
        <v>212</v>
      </c>
      <c r="C3593" s="6" t="s">
        <v>11065</v>
      </c>
      <c r="D3593" s="8" t="s">
        <v>11114</v>
      </c>
      <c r="E3593" s="6" t="s">
        <v>229</v>
      </c>
      <c r="F3593" s="7" t="s">
        <v>216</v>
      </c>
      <c r="G3593" s="7" t="s">
        <v>217</v>
      </c>
      <c r="H3593" s="4"/>
      <c r="I3593" s="9" t="s">
        <v>11115</v>
      </c>
    </row>
    <row r="3594" spans="1:9" ht="45">
      <c r="A3594" s="6" t="s">
        <v>11116</v>
      </c>
      <c r="B3594" s="7" t="s">
        <v>212</v>
      </c>
      <c r="C3594" s="6" t="s">
        <v>11065</v>
      </c>
      <c r="D3594" s="8" t="s">
        <v>11117</v>
      </c>
      <c r="E3594" s="6" t="s">
        <v>229</v>
      </c>
      <c r="F3594" s="7" t="s">
        <v>216</v>
      </c>
      <c r="G3594" s="7" t="s">
        <v>225</v>
      </c>
      <c r="H3594" s="4"/>
      <c r="I3594" s="9" t="s">
        <v>11118</v>
      </c>
    </row>
    <row r="3595" spans="1:9" ht="45">
      <c r="A3595" s="6" t="s">
        <v>11119</v>
      </c>
      <c r="B3595" s="7" t="s">
        <v>212</v>
      </c>
      <c r="C3595" s="6" t="s">
        <v>11065</v>
      </c>
      <c r="D3595" s="8" t="s">
        <v>11120</v>
      </c>
      <c r="E3595" s="6" t="s">
        <v>229</v>
      </c>
      <c r="F3595" s="7" t="s">
        <v>498</v>
      </c>
      <c r="G3595" s="7" t="s">
        <v>217</v>
      </c>
      <c r="H3595" s="4"/>
      <c r="I3595" s="9" t="s">
        <v>11121</v>
      </c>
    </row>
    <row r="3596" spans="1:9" ht="45">
      <c r="A3596" s="6" t="s">
        <v>11122</v>
      </c>
      <c r="B3596" s="7" t="s">
        <v>212</v>
      </c>
      <c r="C3596" s="6" t="s">
        <v>11065</v>
      </c>
      <c r="D3596" s="8" t="s">
        <v>11123</v>
      </c>
      <c r="E3596" s="6" t="s">
        <v>229</v>
      </c>
      <c r="F3596" s="7" t="s">
        <v>498</v>
      </c>
      <c r="G3596" s="7" t="s">
        <v>225</v>
      </c>
      <c r="H3596" s="4"/>
      <c r="I3596" s="9" t="s">
        <v>11124</v>
      </c>
    </row>
    <row r="3597" spans="1:9" ht="45">
      <c r="A3597" s="6" t="s">
        <v>11125</v>
      </c>
      <c r="B3597" s="7" t="s">
        <v>212</v>
      </c>
      <c r="C3597" s="6" t="s">
        <v>11065</v>
      </c>
      <c r="D3597" s="8" t="s">
        <v>11126</v>
      </c>
      <c r="E3597" s="6" t="s">
        <v>229</v>
      </c>
      <c r="F3597" s="7" t="s">
        <v>216</v>
      </c>
      <c r="G3597" s="7" t="s">
        <v>225</v>
      </c>
      <c r="H3597" s="4"/>
      <c r="I3597" s="9" t="s">
        <v>11127</v>
      </c>
    </row>
    <row r="3598" spans="1:9" ht="60">
      <c r="A3598" s="6" t="s">
        <v>11128</v>
      </c>
      <c r="B3598" s="7" t="s">
        <v>212</v>
      </c>
      <c r="C3598" s="6" t="s">
        <v>11065</v>
      </c>
      <c r="D3598" s="8" t="s">
        <v>11129</v>
      </c>
      <c r="E3598" s="6" t="s">
        <v>229</v>
      </c>
      <c r="F3598" s="7" t="s">
        <v>216</v>
      </c>
      <c r="G3598" s="7" t="s">
        <v>217</v>
      </c>
      <c r="H3598" s="4"/>
      <c r="I3598" s="9" t="s">
        <v>11130</v>
      </c>
    </row>
    <row r="3599" spans="1:9" ht="30">
      <c r="A3599" s="6" t="s">
        <v>11131</v>
      </c>
      <c r="B3599" s="7" t="s">
        <v>364</v>
      </c>
      <c r="C3599" s="6" t="s">
        <v>11132</v>
      </c>
      <c r="D3599" s="8" t="s">
        <v>11133</v>
      </c>
      <c r="E3599" s="6" t="s">
        <v>221</v>
      </c>
      <c r="F3599" s="7" t="s">
        <v>498</v>
      </c>
      <c r="G3599" s="7" t="s">
        <v>217</v>
      </c>
      <c r="H3599" s="4"/>
      <c r="I3599" s="9" t="s">
        <v>11134</v>
      </c>
    </row>
    <row r="3600" spans="1:9" ht="45">
      <c r="A3600" s="6" t="s">
        <v>11135</v>
      </c>
      <c r="B3600" s="7" t="s">
        <v>364</v>
      </c>
      <c r="C3600" s="6" t="s">
        <v>11136</v>
      </c>
      <c r="D3600" s="8" t="s">
        <v>11137</v>
      </c>
      <c r="E3600" s="6" t="s">
        <v>221</v>
      </c>
      <c r="F3600" s="7" t="s">
        <v>498</v>
      </c>
      <c r="G3600" s="7" t="s">
        <v>217</v>
      </c>
      <c r="H3600" s="4"/>
      <c r="I3600" s="9" t="s">
        <v>11138</v>
      </c>
    </row>
    <row r="3601" spans="1:9" ht="45">
      <c r="A3601" s="6" t="s">
        <v>11139</v>
      </c>
      <c r="B3601" s="7" t="s">
        <v>364</v>
      </c>
      <c r="C3601" s="6" t="s">
        <v>11140</v>
      </c>
      <c r="D3601" s="8" t="s">
        <v>11141</v>
      </c>
      <c r="E3601" s="6"/>
      <c r="F3601" s="7" t="s">
        <v>216</v>
      </c>
      <c r="G3601" s="7" t="s">
        <v>368</v>
      </c>
      <c r="H3601" s="4"/>
      <c r="I3601" s="9" t="s">
        <v>11142</v>
      </c>
    </row>
    <row r="3602" spans="1:9" ht="45">
      <c r="A3602" s="6" t="s">
        <v>11143</v>
      </c>
      <c r="B3602" s="7" t="s">
        <v>364</v>
      </c>
      <c r="C3602" s="6" t="s">
        <v>11140</v>
      </c>
      <c r="D3602" s="8" t="s">
        <v>11144</v>
      </c>
      <c r="E3602" s="6" t="s">
        <v>535</v>
      </c>
      <c r="F3602" s="7" t="s">
        <v>367</v>
      </c>
      <c r="G3602" s="7" t="s">
        <v>217</v>
      </c>
      <c r="H3602" s="4"/>
      <c r="I3602" s="9" t="s">
        <v>11145</v>
      </c>
    </row>
    <row r="3603" spans="1:9" ht="60">
      <c r="A3603" s="6" t="s">
        <v>11146</v>
      </c>
      <c r="B3603" s="7" t="s">
        <v>364</v>
      </c>
      <c r="C3603" s="6" t="s">
        <v>11140</v>
      </c>
      <c r="D3603" s="8" t="s">
        <v>11147</v>
      </c>
      <c r="E3603" s="6" t="s">
        <v>535</v>
      </c>
      <c r="F3603" s="7" t="s">
        <v>216</v>
      </c>
      <c r="G3603" s="7" t="s">
        <v>217</v>
      </c>
      <c r="H3603" s="4"/>
      <c r="I3603" s="9" t="s">
        <v>11148</v>
      </c>
    </row>
    <row r="3604" spans="1:9" ht="30">
      <c r="A3604" s="6" t="s">
        <v>11149</v>
      </c>
      <c r="B3604" s="7" t="s">
        <v>364</v>
      </c>
      <c r="C3604" s="6" t="s">
        <v>11140</v>
      </c>
      <c r="D3604" s="8" t="s">
        <v>11150</v>
      </c>
      <c r="E3604" s="6" t="s">
        <v>995</v>
      </c>
      <c r="F3604" s="7" t="s">
        <v>367</v>
      </c>
      <c r="G3604" s="7" t="s">
        <v>217</v>
      </c>
      <c r="H3604" s="4"/>
      <c r="I3604" s="9" t="s">
        <v>11151</v>
      </c>
    </row>
    <row r="3605" spans="1:9" ht="30">
      <c r="A3605" s="6" t="s">
        <v>11152</v>
      </c>
      <c r="B3605" s="7" t="s">
        <v>364</v>
      </c>
      <c r="C3605" s="6" t="s">
        <v>11140</v>
      </c>
      <c r="D3605" s="8" t="s">
        <v>11153</v>
      </c>
      <c r="E3605" s="6" t="s">
        <v>229</v>
      </c>
      <c r="F3605" s="7" t="s">
        <v>367</v>
      </c>
      <c r="G3605" s="7" t="s">
        <v>217</v>
      </c>
      <c r="H3605" s="4"/>
      <c r="I3605" s="9" t="s">
        <v>11154</v>
      </c>
    </row>
    <row r="3606" spans="1:9" ht="45">
      <c r="A3606" s="6" t="s">
        <v>11155</v>
      </c>
      <c r="B3606" s="7" t="s">
        <v>364</v>
      </c>
      <c r="C3606" s="6" t="s">
        <v>11140</v>
      </c>
      <c r="D3606" s="8" t="s">
        <v>11156</v>
      </c>
      <c r="E3606" s="6" t="s">
        <v>535</v>
      </c>
      <c r="F3606" s="7" t="s">
        <v>367</v>
      </c>
      <c r="G3606" s="7" t="s">
        <v>217</v>
      </c>
      <c r="H3606" s="4"/>
      <c r="I3606" s="9" t="s">
        <v>11157</v>
      </c>
    </row>
    <row r="3607" spans="1:9" ht="45">
      <c r="A3607" s="6" t="s">
        <v>11158</v>
      </c>
      <c r="B3607" s="7" t="s">
        <v>364</v>
      </c>
      <c r="C3607" s="6" t="s">
        <v>11140</v>
      </c>
      <c r="D3607" s="8" t="s">
        <v>11159</v>
      </c>
      <c r="E3607" s="6"/>
      <c r="F3607" s="7" t="s">
        <v>367</v>
      </c>
      <c r="G3607" s="7" t="s">
        <v>368</v>
      </c>
      <c r="H3607" s="4"/>
      <c r="I3607" s="9" t="s">
        <v>11160</v>
      </c>
    </row>
    <row r="3608" spans="1:9" ht="45">
      <c r="A3608" s="6" t="s">
        <v>11161</v>
      </c>
      <c r="B3608" s="7" t="s">
        <v>364</v>
      </c>
      <c r="C3608" s="6" t="s">
        <v>11140</v>
      </c>
      <c r="D3608" s="8" t="s">
        <v>11162</v>
      </c>
      <c r="E3608" s="6" t="s">
        <v>995</v>
      </c>
      <c r="F3608" s="7" t="s">
        <v>367</v>
      </c>
      <c r="G3608" s="7" t="s">
        <v>217</v>
      </c>
      <c r="H3608" s="4"/>
      <c r="I3608" s="9" t="s">
        <v>11163</v>
      </c>
    </row>
    <row r="3609" spans="1:9" ht="45">
      <c r="A3609" s="6" t="s">
        <v>11164</v>
      </c>
      <c r="B3609" s="7" t="s">
        <v>364</v>
      </c>
      <c r="C3609" s="6" t="s">
        <v>11140</v>
      </c>
      <c r="D3609" s="8" t="s">
        <v>11165</v>
      </c>
      <c r="E3609" s="6"/>
      <c r="F3609" s="7" t="s">
        <v>367</v>
      </c>
      <c r="G3609" s="7" t="s">
        <v>368</v>
      </c>
      <c r="H3609" s="4"/>
      <c r="I3609" s="9" t="s">
        <v>11166</v>
      </c>
    </row>
    <row r="3610" spans="1:9" ht="45">
      <c r="A3610" s="6" t="s">
        <v>11167</v>
      </c>
      <c r="B3610" s="7" t="s">
        <v>364</v>
      </c>
      <c r="C3610" s="6" t="s">
        <v>11140</v>
      </c>
      <c r="D3610" s="8" t="s">
        <v>11168</v>
      </c>
      <c r="E3610" s="6" t="s">
        <v>221</v>
      </c>
      <c r="F3610" s="7" t="s">
        <v>216</v>
      </c>
      <c r="G3610" s="7" t="s">
        <v>217</v>
      </c>
      <c r="H3610" s="4"/>
      <c r="I3610" s="9" t="s">
        <v>11169</v>
      </c>
    </row>
    <row r="3611" spans="1:9" ht="45">
      <c r="A3611" s="6" t="s">
        <v>11170</v>
      </c>
      <c r="B3611" s="7" t="s">
        <v>212</v>
      </c>
      <c r="C3611" s="6" t="s">
        <v>11171</v>
      </c>
      <c r="D3611" s="8" t="s">
        <v>11172</v>
      </c>
      <c r="E3611" s="6" t="s">
        <v>535</v>
      </c>
      <c r="F3611" s="7" t="s">
        <v>367</v>
      </c>
      <c r="G3611" s="7" t="s">
        <v>217</v>
      </c>
      <c r="H3611" s="4"/>
      <c r="I3611" s="9" t="s">
        <v>11173</v>
      </c>
    </row>
    <row r="3612" spans="1:9" ht="45">
      <c r="A3612" s="6" t="s">
        <v>11174</v>
      </c>
      <c r="B3612" s="7" t="s">
        <v>212</v>
      </c>
      <c r="C3612" s="6" t="s">
        <v>11171</v>
      </c>
      <c r="D3612" s="8" t="s">
        <v>11175</v>
      </c>
      <c r="E3612" s="6" t="s">
        <v>535</v>
      </c>
      <c r="F3612" s="7" t="s">
        <v>216</v>
      </c>
      <c r="G3612" s="7" t="s">
        <v>217</v>
      </c>
      <c r="H3612" s="4"/>
      <c r="I3612" s="9" t="s">
        <v>11176</v>
      </c>
    </row>
    <row r="3613" spans="1:9" ht="45">
      <c r="A3613" s="6" t="s">
        <v>11177</v>
      </c>
      <c r="B3613" s="7" t="s">
        <v>212</v>
      </c>
      <c r="C3613" s="6" t="s">
        <v>11171</v>
      </c>
      <c r="D3613" s="8" t="s">
        <v>11178</v>
      </c>
      <c r="E3613" s="6" t="s">
        <v>221</v>
      </c>
      <c r="F3613" s="7" t="s">
        <v>216</v>
      </c>
      <c r="G3613" s="7" t="s">
        <v>217</v>
      </c>
      <c r="H3613" s="4"/>
      <c r="I3613" s="9" t="s">
        <v>11179</v>
      </c>
    </row>
    <row r="3614" spans="1:9" ht="45">
      <c r="A3614" s="6" t="s">
        <v>11180</v>
      </c>
      <c r="B3614" s="7" t="s">
        <v>212</v>
      </c>
      <c r="C3614" s="6" t="s">
        <v>11171</v>
      </c>
      <c r="D3614" s="8" t="s">
        <v>11181</v>
      </c>
      <c r="E3614" s="6" t="s">
        <v>535</v>
      </c>
      <c r="F3614" s="7" t="s">
        <v>216</v>
      </c>
      <c r="G3614" s="7" t="s">
        <v>217</v>
      </c>
      <c r="H3614" s="4"/>
      <c r="I3614" s="9" t="s">
        <v>11182</v>
      </c>
    </row>
    <row r="3615" spans="1:9" ht="45">
      <c r="A3615" s="6" t="s">
        <v>11183</v>
      </c>
      <c r="B3615" s="7" t="s">
        <v>212</v>
      </c>
      <c r="C3615" s="6" t="s">
        <v>11171</v>
      </c>
      <c r="D3615" s="8" t="s">
        <v>11184</v>
      </c>
      <c r="E3615" s="6" t="s">
        <v>535</v>
      </c>
      <c r="F3615" s="7" t="s">
        <v>216</v>
      </c>
      <c r="G3615" s="7" t="s">
        <v>217</v>
      </c>
      <c r="H3615" s="4"/>
      <c r="I3615" s="9" t="s">
        <v>11185</v>
      </c>
    </row>
    <row r="3616" spans="1:9" ht="45">
      <c r="A3616" s="6" t="s">
        <v>11186</v>
      </c>
      <c r="B3616" s="7" t="s">
        <v>212</v>
      </c>
      <c r="C3616" s="6" t="s">
        <v>11171</v>
      </c>
      <c r="D3616" s="8" t="s">
        <v>11187</v>
      </c>
      <c r="E3616" s="6" t="s">
        <v>221</v>
      </c>
      <c r="F3616" s="7" t="s">
        <v>216</v>
      </c>
      <c r="G3616" s="7" t="s">
        <v>217</v>
      </c>
      <c r="H3616" s="4"/>
      <c r="I3616" s="9" t="s">
        <v>11188</v>
      </c>
    </row>
    <row r="3617" spans="1:9" ht="45">
      <c r="A3617" s="6" t="s">
        <v>11189</v>
      </c>
      <c r="B3617" s="7" t="s">
        <v>212</v>
      </c>
      <c r="C3617" s="6" t="s">
        <v>11171</v>
      </c>
      <c r="D3617" s="8" t="s">
        <v>11190</v>
      </c>
      <c r="E3617" s="6" t="s">
        <v>221</v>
      </c>
      <c r="F3617" s="7" t="s">
        <v>216</v>
      </c>
      <c r="G3617" s="7" t="s">
        <v>217</v>
      </c>
      <c r="H3617" s="4"/>
      <c r="I3617" s="9" t="s">
        <v>11191</v>
      </c>
    </row>
    <row r="3618" spans="1:9" ht="45">
      <c r="A3618" s="6" t="s">
        <v>11192</v>
      </c>
      <c r="B3618" s="7" t="s">
        <v>212</v>
      </c>
      <c r="C3618" s="6" t="s">
        <v>11171</v>
      </c>
      <c r="D3618" s="8" t="s">
        <v>11193</v>
      </c>
      <c r="E3618" s="6" t="s">
        <v>535</v>
      </c>
      <c r="F3618" s="7" t="s">
        <v>216</v>
      </c>
      <c r="G3618" s="7" t="s">
        <v>217</v>
      </c>
      <c r="H3618" s="4"/>
      <c r="I3618" s="9" t="s">
        <v>11194</v>
      </c>
    </row>
    <row r="3619" spans="1:9" ht="45">
      <c r="A3619" s="6" t="s">
        <v>11195</v>
      </c>
      <c r="B3619" s="7" t="s">
        <v>212</v>
      </c>
      <c r="C3619" s="6" t="s">
        <v>11171</v>
      </c>
      <c r="D3619" s="8" t="s">
        <v>11196</v>
      </c>
      <c r="E3619" s="6" t="s">
        <v>535</v>
      </c>
      <c r="F3619" s="7" t="s">
        <v>367</v>
      </c>
      <c r="G3619" s="7" t="s">
        <v>217</v>
      </c>
      <c r="H3619" s="4"/>
      <c r="I3619" s="9" t="s">
        <v>11197</v>
      </c>
    </row>
    <row r="3620" spans="1:9" ht="45">
      <c r="A3620" s="6" t="s">
        <v>11198</v>
      </c>
      <c r="B3620" s="7" t="s">
        <v>212</v>
      </c>
      <c r="C3620" s="6" t="s">
        <v>11171</v>
      </c>
      <c r="D3620" s="8" t="s">
        <v>11199</v>
      </c>
      <c r="E3620" s="6" t="s">
        <v>221</v>
      </c>
      <c r="F3620" s="7" t="s">
        <v>216</v>
      </c>
      <c r="G3620" s="7" t="s">
        <v>217</v>
      </c>
      <c r="H3620" s="4"/>
      <c r="I3620" s="9" t="s">
        <v>11200</v>
      </c>
    </row>
    <row r="3621" spans="1:9" ht="45">
      <c r="A3621" s="6" t="s">
        <v>11201</v>
      </c>
      <c r="B3621" s="7" t="s">
        <v>212</v>
      </c>
      <c r="C3621" s="6" t="s">
        <v>11171</v>
      </c>
      <c r="D3621" s="8" t="s">
        <v>11202</v>
      </c>
      <c r="E3621" s="6" t="s">
        <v>8992</v>
      </c>
      <c r="F3621" s="7" t="s">
        <v>216</v>
      </c>
      <c r="G3621" s="7" t="s">
        <v>368</v>
      </c>
      <c r="H3621" s="4"/>
      <c r="I3621" s="9" t="s">
        <v>11203</v>
      </c>
    </row>
    <row r="3622" spans="1:9" ht="45">
      <c r="A3622" s="6" t="s">
        <v>11204</v>
      </c>
      <c r="B3622" s="7" t="s">
        <v>212</v>
      </c>
      <c r="C3622" s="6" t="s">
        <v>11171</v>
      </c>
      <c r="D3622" s="8" t="s">
        <v>11205</v>
      </c>
      <c r="E3622" s="6" t="s">
        <v>221</v>
      </c>
      <c r="F3622" s="7" t="s">
        <v>216</v>
      </c>
      <c r="G3622" s="7" t="s">
        <v>217</v>
      </c>
      <c r="H3622" s="4"/>
      <c r="I3622" s="9" t="s">
        <v>11206</v>
      </c>
    </row>
    <row r="3623" spans="1:9" ht="45">
      <c r="A3623" s="6" t="s">
        <v>11207</v>
      </c>
      <c r="B3623" s="7" t="s">
        <v>212</v>
      </c>
      <c r="C3623" s="6" t="s">
        <v>11171</v>
      </c>
      <c r="D3623" s="8" t="s">
        <v>11208</v>
      </c>
      <c r="E3623" s="6" t="s">
        <v>535</v>
      </c>
      <c r="F3623" s="7" t="s">
        <v>216</v>
      </c>
      <c r="G3623" s="7" t="s">
        <v>217</v>
      </c>
      <c r="H3623" s="4"/>
      <c r="I3623" s="9" t="s">
        <v>11209</v>
      </c>
    </row>
    <row r="3624" spans="1:9" ht="45">
      <c r="A3624" s="6" t="s">
        <v>11210</v>
      </c>
      <c r="B3624" s="7" t="s">
        <v>212</v>
      </c>
      <c r="C3624" s="6" t="s">
        <v>11171</v>
      </c>
      <c r="D3624" s="8" t="s">
        <v>11211</v>
      </c>
      <c r="E3624" s="6" t="s">
        <v>8992</v>
      </c>
      <c r="F3624" s="7" t="s">
        <v>216</v>
      </c>
      <c r="G3624" s="7" t="s">
        <v>368</v>
      </c>
      <c r="H3624" s="4"/>
      <c r="I3624" s="9" t="s">
        <v>11212</v>
      </c>
    </row>
    <row r="3625" spans="1:9" ht="60">
      <c r="A3625" s="6" t="s">
        <v>11213</v>
      </c>
      <c r="B3625" s="7" t="s">
        <v>212</v>
      </c>
      <c r="C3625" s="6" t="s">
        <v>11171</v>
      </c>
      <c r="D3625" s="8" t="s">
        <v>11214</v>
      </c>
      <c r="E3625" s="6" t="s">
        <v>221</v>
      </c>
      <c r="F3625" s="7" t="s">
        <v>367</v>
      </c>
      <c r="G3625" s="7" t="s">
        <v>217</v>
      </c>
      <c r="H3625" s="4"/>
      <c r="I3625" s="9" t="s">
        <v>11215</v>
      </c>
    </row>
    <row r="3626" spans="1:9" ht="60">
      <c r="A3626" s="6" t="s">
        <v>11216</v>
      </c>
      <c r="B3626" s="7" t="s">
        <v>212</v>
      </c>
      <c r="C3626" s="6" t="s">
        <v>11171</v>
      </c>
      <c r="D3626" s="8" t="s">
        <v>11217</v>
      </c>
      <c r="E3626" s="6" t="s">
        <v>535</v>
      </c>
      <c r="F3626" s="7" t="s">
        <v>367</v>
      </c>
      <c r="G3626" s="7" t="s">
        <v>217</v>
      </c>
      <c r="H3626" s="4"/>
      <c r="I3626" s="9" t="s">
        <v>11218</v>
      </c>
    </row>
    <row r="3627" spans="1:9" ht="45">
      <c r="A3627" s="6" t="s">
        <v>11219</v>
      </c>
      <c r="B3627" s="7" t="s">
        <v>212</v>
      </c>
      <c r="C3627" s="6" t="s">
        <v>11171</v>
      </c>
      <c r="D3627" s="8" t="s">
        <v>11220</v>
      </c>
      <c r="E3627" s="6" t="s">
        <v>535</v>
      </c>
      <c r="F3627" s="7" t="s">
        <v>216</v>
      </c>
      <c r="G3627" s="7" t="s">
        <v>217</v>
      </c>
      <c r="H3627" s="4"/>
      <c r="I3627" s="9" t="s">
        <v>11221</v>
      </c>
    </row>
    <row r="3628" spans="1:9" ht="45">
      <c r="A3628" s="6" t="s">
        <v>11222</v>
      </c>
      <c r="B3628" s="7" t="s">
        <v>212</v>
      </c>
      <c r="C3628" s="6" t="s">
        <v>11171</v>
      </c>
      <c r="D3628" s="8" t="s">
        <v>11223</v>
      </c>
      <c r="E3628" s="6" t="s">
        <v>221</v>
      </c>
      <c r="F3628" s="7" t="s">
        <v>216</v>
      </c>
      <c r="G3628" s="7" t="s">
        <v>217</v>
      </c>
      <c r="H3628" s="4"/>
      <c r="I3628" s="9" t="s">
        <v>11224</v>
      </c>
    </row>
    <row r="3629" spans="1:9" ht="45">
      <c r="A3629" s="6" t="s">
        <v>11225</v>
      </c>
      <c r="B3629" s="7" t="s">
        <v>212</v>
      </c>
      <c r="C3629" s="6" t="s">
        <v>11171</v>
      </c>
      <c r="D3629" s="8" t="s">
        <v>11226</v>
      </c>
      <c r="E3629" s="6" t="s">
        <v>221</v>
      </c>
      <c r="F3629" s="7" t="s">
        <v>216</v>
      </c>
      <c r="G3629" s="7" t="s">
        <v>217</v>
      </c>
      <c r="H3629" s="4"/>
      <c r="I3629" s="9" t="s">
        <v>11227</v>
      </c>
    </row>
    <row r="3630" spans="1:9" ht="45">
      <c r="A3630" s="6" t="s">
        <v>11228</v>
      </c>
      <c r="B3630" s="7" t="s">
        <v>212</v>
      </c>
      <c r="C3630" s="6" t="s">
        <v>11171</v>
      </c>
      <c r="D3630" s="8" t="s">
        <v>11229</v>
      </c>
      <c r="E3630" s="6" t="s">
        <v>535</v>
      </c>
      <c r="F3630" s="7" t="s">
        <v>216</v>
      </c>
      <c r="G3630" s="7" t="s">
        <v>217</v>
      </c>
      <c r="H3630" s="4"/>
      <c r="I3630" s="9" t="s">
        <v>11230</v>
      </c>
    </row>
    <row r="3631" spans="1:9" ht="30">
      <c r="A3631" s="6" t="s">
        <v>11231</v>
      </c>
      <c r="B3631" s="7" t="s">
        <v>212</v>
      </c>
      <c r="C3631" s="6" t="s">
        <v>11171</v>
      </c>
      <c r="D3631" s="8" t="s">
        <v>11232</v>
      </c>
      <c r="E3631" s="6" t="s">
        <v>535</v>
      </c>
      <c r="F3631" s="7" t="s">
        <v>367</v>
      </c>
      <c r="G3631" s="7" t="s">
        <v>217</v>
      </c>
      <c r="H3631" s="4"/>
      <c r="I3631" s="9" t="s">
        <v>11233</v>
      </c>
    </row>
    <row r="3632" spans="1:9" ht="60">
      <c r="A3632" s="6" t="s">
        <v>11234</v>
      </c>
      <c r="B3632" s="7" t="s">
        <v>212</v>
      </c>
      <c r="C3632" s="6" t="s">
        <v>11171</v>
      </c>
      <c r="D3632" s="8" t="s">
        <v>11235</v>
      </c>
      <c r="E3632" s="6" t="s">
        <v>8992</v>
      </c>
      <c r="F3632" s="7" t="s">
        <v>216</v>
      </c>
      <c r="G3632" s="7" t="s">
        <v>368</v>
      </c>
      <c r="H3632" s="4"/>
      <c r="I3632" s="9" t="s">
        <v>11236</v>
      </c>
    </row>
    <row r="3633" spans="1:9" ht="45">
      <c r="A3633" s="6" t="s">
        <v>11237</v>
      </c>
      <c r="B3633" s="7" t="s">
        <v>212</v>
      </c>
      <c r="C3633" s="6" t="s">
        <v>11171</v>
      </c>
      <c r="D3633" s="8" t="s">
        <v>11238</v>
      </c>
      <c r="E3633" s="6" t="s">
        <v>535</v>
      </c>
      <c r="F3633" s="7" t="s">
        <v>498</v>
      </c>
      <c r="G3633" s="7" t="s">
        <v>217</v>
      </c>
      <c r="H3633" s="4"/>
      <c r="I3633" s="9" t="s">
        <v>11239</v>
      </c>
    </row>
    <row r="3634" spans="1:9" ht="60">
      <c r="A3634" s="6" t="s">
        <v>11240</v>
      </c>
      <c r="B3634" s="7" t="s">
        <v>212</v>
      </c>
      <c r="C3634" s="6" t="s">
        <v>11171</v>
      </c>
      <c r="D3634" s="8" t="s">
        <v>11241</v>
      </c>
      <c r="E3634" s="6" t="s">
        <v>221</v>
      </c>
      <c r="F3634" s="7" t="s">
        <v>216</v>
      </c>
      <c r="G3634" s="7" t="s">
        <v>217</v>
      </c>
      <c r="H3634" s="4"/>
      <c r="I3634" s="9" t="s">
        <v>11242</v>
      </c>
    </row>
    <row r="3635" spans="1:9" ht="45">
      <c r="A3635" s="6" t="s">
        <v>11243</v>
      </c>
      <c r="B3635" s="7" t="s">
        <v>212</v>
      </c>
      <c r="C3635" s="6" t="s">
        <v>11171</v>
      </c>
      <c r="D3635" s="8" t="s">
        <v>11244</v>
      </c>
      <c r="E3635" s="6" t="s">
        <v>535</v>
      </c>
      <c r="F3635" s="7" t="s">
        <v>216</v>
      </c>
      <c r="G3635" s="7" t="s">
        <v>217</v>
      </c>
      <c r="H3635" s="4"/>
      <c r="I3635" s="9" t="s">
        <v>11245</v>
      </c>
    </row>
    <row r="3636" spans="1:9" ht="45">
      <c r="A3636" s="6" t="s">
        <v>11246</v>
      </c>
      <c r="B3636" s="7" t="s">
        <v>212</v>
      </c>
      <c r="C3636" s="6" t="s">
        <v>11171</v>
      </c>
      <c r="D3636" s="8" t="s">
        <v>11247</v>
      </c>
      <c r="E3636" s="6" t="s">
        <v>535</v>
      </c>
      <c r="F3636" s="7" t="s">
        <v>216</v>
      </c>
      <c r="G3636" s="7" t="s">
        <v>217</v>
      </c>
      <c r="H3636" s="4"/>
      <c r="I3636" s="9" t="s">
        <v>11248</v>
      </c>
    </row>
    <row r="3637" spans="1:9" ht="45">
      <c r="A3637" s="6" t="s">
        <v>11249</v>
      </c>
      <c r="B3637" s="7" t="s">
        <v>212</v>
      </c>
      <c r="C3637" s="6" t="s">
        <v>11171</v>
      </c>
      <c r="D3637" s="8" t="s">
        <v>11250</v>
      </c>
      <c r="E3637" s="6" t="s">
        <v>535</v>
      </c>
      <c r="F3637" s="7" t="s">
        <v>216</v>
      </c>
      <c r="G3637" s="7" t="s">
        <v>217</v>
      </c>
      <c r="H3637" s="4"/>
      <c r="I3637" s="9" t="s">
        <v>11251</v>
      </c>
    </row>
    <row r="3638" spans="1:9" ht="45">
      <c r="A3638" s="6" t="s">
        <v>11252</v>
      </c>
      <c r="B3638" s="7" t="s">
        <v>212</v>
      </c>
      <c r="C3638" s="6" t="s">
        <v>11171</v>
      </c>
      <c r="D3638" s="8" t="s">
        <v>11253</v>
      </c>
      <c r="E3638" s="6" t="s">
        <v>229</v>
      </c>
      <c r="F3638" s="7" t="s">
        <v>216</v>
      </c>
      <c r="G3638" s="7" t="s">
        <v>217</v>
      </c>
      <c r="H3638" s="4"/>
      <c r="I3638" s="9" t="s">
        <v>11254</v>
      </c>
    </row>
    <row r="3639" spans="1:9" ht="45">
      <c r="A3639" s="6" t="s">
        <v>11255</v>
      </c>
      <c r="B3639" s="7" t="s">
        <v>212</v>
      </c>
      <c r="C3639" s="6" t="s">
        <v>11171</v>
      </c>
      <c r="D3639" s="8" t="s">
        <v>11256</v>
      </c>
      <c r="E3639" s="6" t="s">
        <v>535</v>
      </c>
      <c r="F3639" s="7" t="s">
        <v>216</v>
      </c>
      <c r="G3639" s="7" t="s">
        <v>217</v>
      </c>
      <c r="H3639" s="4"/>
      <c r="I3639" s="9" t="s">
        <v>11257</v>
      </c>
    </row>
    <row r="3640" spans="1:9" ht="45">
      <c r="A3640" s="6" t="s">
        <v>11258</v>
      </c>
      <c r="B3640" s="7" t="s">
        <v>212</v>
      </c>
      <c r="C3640" s="6" t="s">
        <v>11171</v>
      </c>
      <c r="D3640" s="8" t="s">
        <v>11259</v>
      </c>
      <c r="E3640" s="6" t="s">
        <v>221</v>
      </c>
      <c r="F3640" s="7" t="s">
        <v>216</v>
      </c>
      <c r="G3640" s="7" t="s">
        <v>217</v>
      </c>
      <c r="H3640" s="4"/>
      <c r="I3640" s="9" t="s">
        <v>11260</v>
      </c>
    </row>
    <row r="3641" spans="1:9" ht="45">
      <c r="A3641" s="6" t="s">
        <v>11261</v>
      </c>
      <c r="B3641" s="7" t="s">
        <v>212</v>
      </c>
      <c r="C3641" s="6" t="s">
        <v>11171</v>
      </c>
      <c r="D3641" s="8" t="s">
        <v>11262</v>
      </c>
      <c r="E3641" s="6" t="s">
        <v>535</v>
      </c>
      <c r="F3641" s="7" t="s">
        <v>216</v>
      </c>
      <c r="G3641" s="7" t="s">
        <v>217</v>
      </c>
      <c r="H3641" s="4"/>
      <c r="I3641" s="9" t="s">
        <v>11263</v>
      </c>
    </row>
    <row r="3642" spans="1:9" ht="45">
      <c r="A3642" s="6" t="s">
        <v>11264</v>
      </c>
      <c r="B3642" s="7" t="s">
        <v>212</v>
      </c>
      <c r="C3642" s="6" t="s">
        <v>11171</v>
      </c>
      <c r="D3642" s="8" t="s">
        <v>11265</v>
      </c>
      <c r="E3642" s="6" t="s">
        <v>535</v>
      </c>
      <c r="F3642" s="7" t="s">
        <v>216</v>
      </c>
      <c r="G3642" s="7" t="s">
        <v>217</v>
      </c>
      <c r="H3642" s="4"/>
      <c r="I3642" s="9" t="s">
        <v>11266</v>
      </c>
    </row>
    <row r="3643" spans="1:9" ht="30">
      <c r="A3643" s="6" t="s">
        <v>11267</v>
      </c>
      <c r="B3643" s="7" t="s">
        <v>212</v>
      </c>
      <c r="C3643" s="6" t="s">
        <v>11268</v>
      </c>
      <c r="D3643" s="10" t="s">
        <v>11269</v>
      </c>
      <c r="E3643" s="6" t="s">
        <v>221</v>
      </c>
      <c r="F3643" s="7" t="s">
        <v>367</v>
      </c>
      <c r="G3643" s="7" t="s">
        <v>217</v>
      </c>
      <c r="H3643" s="4"/>
      <c r="I3643" s="9" t="s">
        <v>11270</v>
      </c>
    </row>
    <row r="3644" spans="1:9" ht="45">
      <c r="A3644" s="6" t="s">
        <v>11271</v>
      </c>
      <c r="B3644" s="7" t="s">
        <v>212</v>
      </c>
      <c r="C3644" s="6" t="s">
        <v>11272</v>
      </c>
      <c r="D3644" s="8" t="s">
        <v>11273</v>
      </c>
      <c r="E3644" s="6" t="s">
        <v>535</v>
      </c>
      <c r="F3644" s="7" t="s">
        <v>216</v>
      </c>
      <c r="G3644" s="7" t="s">
        <v>217</v>
      </c>
      <c r="H3644" s="4"/>
      <c r="I3644" s="9" t="s">
        <v>11274</v>
      </c>
    </row>
    <row r="3645" spans="1:9" ht="45">
      <c r="A3645" s="6" t="s">
        <v>11275</v>
      </c>
      <c r="B3645" s="7" t="s">
        <v>212</v>
      </c>
      <c r="C3645" s="6" t="s">
        <v>11272</v>
      </c>
      <c r="D3645" s="8" t="s">
        <v>11276</v>
      </c>
      <c r="E3645" s="6" t="s">
        <v>535</v>
      </c>
      <c r="F3645" s="7" t="s">
        <v>216</v>
      </c>
      <c r="G3645" s="7" t="s">
        <v>225</v>
      </c>
      <c r="H3645" s="4"/>
      <c r="I3645" s="9" t="s">
        <v>11277</v>
      </c>
    </row>
    <row r="3646" spans="1:9" ht="45">
      <c r="A3646" s="6" t="s">
        <v>11278</v>
      </c>
      <c r="B3646" s="7" t="s">
        <v>212</v>
      </c>
      <c r="C3646" s="6" t="s">
        <v>11272</v>
      </c>
      <c r="D3646" s="8" t="s">
        <v>11279</v>
      </c>
      <c r="E3646" s="6" t="s">
        <v>535</v>
      </c>
      <c r="F3646" s="7" t="s">
        <v>216</v>
      </c>
      <c r="G3646" s="7" t="s">
        <v>217</v>
      </c>
      <c r="H3646" s="4"/>
      <c r="I3646" s="9" t="s">
        <v>11280</v>
      </c>
    </row>
    <row r="3647" spans="1:9" ht="45">
      <c r="A3647" s="6" t="s">
        <v>11281</v>
      </c>
      <c r="B3647" s="7" t="s">
        <v>212</v>
      </c>
      <c r="C3647" s="6" t="s">
        <v>11272</v>
      </c>
      <c r="D3647" s="8" t="s">
        <v>11282</v>
      </c>
      <c r="E3647" s="6" t="s">
        <v>535</v>
      </c>
      <c r="F3647" s="7" t="s">
        <v>216</v>
      </c>
      <c r="G3647" s="7" t="s">
        <v>225</v>
      </c>
      <c r="H3647" s="4"/>
      <c r="I3647" s="9" t="s">
        <v>11283</v>
      </c>
    </row>
    <row r="3648" spans="1:9" ht="30">
      <c r="A3648" s="6" t="s">
        <v>11284</v>
      </c>
      <c r="B3648" s="7" t="s">
        <v>212</v>
      </c>
      <c r="C3648" s="6" t="s">
        <v>11272</v>
      </c>
      <c r="D3648" s="8" t="s">
        <v>11285</v>
      </c>
      <c r="E3648" s="6" t="s">
        <v>535</v>
      </c>
      <c r="F3648" s="7" t="s">
        <v>216</v>
      </c>
      <c r="G3648" s="7" t="s">
        <v>217</v>
      </c>
      <c r="H3648" s="4"/>
      <c r="I3648" s="9" t="s">
        <v>11286</v>
      </c>
    </row>
    <row r="3649" spans="1:9" ht="45">
      <c r="A3649" s="6" t="s">
        <v>11287</v>
      </c>
      <c r="B3649" s="7" t="s">
        <v>212</v>
      </c>
      <c r="C3649" s="6" t="s">
        <v>11272</v>
      </c>
      <c r="D3649" s="8" t="s">
        <v>11288</v>
      </c>
      <c r="E3649" s="6" t="s">
        <v>535</v>
      </c>
      <c r="F3649" s="7" t="s">
        <v>216</v>
      </c>
      <c r="G3649" s="7" t="s">
        <v>225</v>
      </c>
      <c r="H3649" s="4"/>
      <c r="I3649" s="9" t="s">
        <v>11289</v>
      </c>
    </row>
    <row r="3650" spans="1:9" ht="45">
      <c r="A3650" s="6" t="s">
        <v>11290</v>
      </c>
      <c r="B3650" s="7" t="s">
        <v>212</v>
      </c>
      <c r="C3650" s="6" t="s">
        <v>11272</v>
      </c>
      <c r="D3650" s="8" t="s">
        <v>11291</v>
      </c>
      <c r="E3650" s="6" t="s">
        <v>535</v>
      </c>
      <c r="F3650" s="7" t="s">
        <v>216</v>
      </c>
      <c r="G3650" s="7" t="s">
        <v>217</v>
      </c>
      <c r="H3650" s="4"/>
      <c r="I3650" s="9" t="s">
        <v>11292</v>
      </c>
    </row>
    <row r="3651" spans="1:9" ht="45">
      <c r="A3651" s="6" t="s">
        <v>11293</v>
      </c>
      <c r="B3651" s="7" t="s">
        <v>212</v>
      </c>
      <c r="C3651" s="6" t="s">
        <v>11272</v>
      </c>
      <c r="D3651" s="8" t="s">
        <v>11294</v>
      </c>
      <c r="E3651" s="6" t="s">
        <v>535</v>
      </c>
      <c r="F3651" s="7" t="s">
        <v>216</v>
      </c>
      <c r="G3651" s="7" t="s">
        <v>225</v>
      </c>
      <c r="H3651" s="4"/>
      <c r="I3651" s="9" t="s">
        <v>11295</v>
      </c>
    </row>
    <row r="3652" spans="1:9" ht="45">
      <c r="A3652" s="6" t="s">
        <v>11296</v>
      </c>
      <c r="B3652" s="7" t="s">
        <v>212</v>
      </c>
      <c r="C3652" s="6" t="s">
        <v>11272</v>
      </c>
      <c r="D3652" s="8" t="s">
        <v>11297</v>
      </c>
      <c r="E3652" s="6" t="s">
        <v>535</v>
      </c>
      <c r="F3652" s="7" t="s">
        <v>216</v>
      </c>
      <c r="G3652" s="7" t="s">
        <v>217</v>
      </c>
      <c r="H3652" s="4"/>
      <c r="I3652" s="9" t="s">
        <v>11298</v>
      </c>
    </row>
    <row r="3653" spans="1:9" ht="45">
      <c r="A3653" s="6" t="s">
        <v>11299</v>
      </c>
      <c r="B3653" s="7" t="s">
        <v>212</v>
      </c>
      <c r="C3653" s="6" t="s">
        <v>11272</v>
      </c>
      <c r="D3653" s="8" t="s">
        <v>11300</v>
      </c>
      <c r="E3653" s="6" t="s">
        <v>535</v>
      </c>
      <c r="F3653" s="7" t="s">
        <v>216</v>
      </c>
      <c r="G3653" s="7" t="s">
        <v>225</v>
      </c>
      <c r="H3653" s="4"/>
      <c r="I3653" s="9" t="s">
        <v>11301</v>
      </c>
    </row>
    <row r="3654" spans="1:9" ht="30">
      <c r="A3654" s="6" t="s">
        <v>11302</v>
      </c>
      <c r="B3654" s="7" t="s">
        <v>212</v>
      </c>
      <c r="C3654" s="6" t="s">
        <v>11272</v>
      </c>
      <c r="D3654" s="8" t="s">
        <v>11303</v>
      </c>
      <c r="E3654" s="6" t="s">
        <v>535</v>
      </c>
      <c r="F3654" s="7" t="s">
        <v>216</v>
      </c>
      <c r="G3654" s="7" t="s">
        <v>217</v>
      </c>
      <c r="H3654" s="4"/>
      <c r="I3654" s="9" t="s">
        <v>11304</v>
      </c>
    </row>
    <row r="3655" spans="1:9" ht="45">
      <c r="A3655" s="6" t="s">
        <v>11305</v>
      </c>
      <c r="B3655" s="7" t="s">
        <v>212</v>
      </c>
      <c r="C3655" s="6" t="s">
        <v>11272</v>
      </c>
      <c r="D3655" s="8" t="s">
        <v>11306</v>
      </c>
      <c r="E3655" s="6" t="s">
        <v>535</v>
      </c>
      <c r="F3655" s="7" t="s">
        <v>216</v>
      </c>
      <c r="G3655" s="7" t="s">
        <v>225</v>
      </c>
      <c r="H3655" s="4"/>
      <c r="I3655" s="9" t="s">
        <v>11307</v>
      </c>
    </row>
    <row r="3656" spans="1:9" ht="60">
      <c r="A3656" s="6" t="s">
        <v>11308</v>
      </c>
      <c r="B3656" s="7" t="s">
        <v>364</v>
      </c>
      <c r="C3656" s="6" t="s">
        <v>11309</v>
      </c>
      <c r="D3656" s="8" t="s">
        <v>11310</v>
      </c>
      <c r="E3656" s="6" t="s">
        <v>373</v>
      </c>
      <c r="F3656" s="7" t="s">
        <v>498</v>
      </c>
      <c r="G3656" s="7" t="s">
        <v>379</v>
      </c>
      <c r="H3656" s="4"/>
      <c r="I3656" s="9" t="s">
        <v>11311</v>
      </c>
    </row>
    <row r="3657" spans="1:9" ht="60">
      <c r="A3657" s="6" t="s">
        <v>11312</v>
      </c>
      <c r="B3657" s="7" t="s">
        <v>364</v>
      </c>
      <c r="C3657" s="6" t="s">
        <v>11309</v>
      </c>
      <c r="D3657" s="8" t="s">
        <v>11313</v>
      </c>
      <c r="E3657" s="6" t="s">
        <v>221</v>
      </c>
      <c r="F3657" s="7" t="s">
        <v>498</v>
      </c>
      <c r="G3657" s="7" t="s">
        <v>379</v>
      </c>
      <c r="H3657" s="4"/>
      <c r="I3657" s="9" t="s">
        <v>11314</v>
      </c>
    </row>
    <row r="3658" spans="1:9" ht="60">
      <c r="A3658" s="6" t="s">
        <v>11315</v>
      </c>
      <c r="B3658" s="7" t="s">
        <v>364</v>
      </c>
      <c r="C3658" s="6" t="s">
        <v>11309</v>
      </c>
      <c r="D3658" s="8" t="s">
        <v>11316</v>
      </c>
      <c r="E3658" s="6" t="s">
        <v>378</v>
      </c>
      <c r="F3658" s="7" t="s">
        <v>216</v>
      </c>
      <c r="G3658" s="7" t="s">
        <v>374</v>
      </c>
      <c r="H3658" s="4"/>
      <c r="I3658" s="9" t="s">
        <v>11317</v>
      </c>
    </row>
    <row r="3659" spans="1:9" ht="60">
      <c r="A3659" s="6" t="s">
        <v>11318</v>
      </c>
      <c r="B3659" s="7" t="s">
        <v>364</v>
      </c>
      <c r="C3659" s="6" t="s">
        <v>11309</v>
      </c>
      <c r="D3659" s="8" t="s">
        <v>11319</v>
      </c>
      <c r="E3659" s="6" t="s">
        <v>373</v>
      </c>
      <c r="F3659" s="7" t="s">
        <v>216</v>
      </c>
      <c r="G3659" s="7" t="s">
        <v>374</v>
      </c>
      <c r="H3659" s="4"/>
      <c r="I3659" s="9" t="s">
        <v>11320</v>
      </c>
    </row>
    <row r="3660" spans="1:9" ht="45">
      <c r="A3660" s="6" t="s">
        <v>11321</v>
      </c>
      <c r="B3660" s="7" t="s">
        <v>364</v>
      </c>
      <c r="C3660" s="6" t="s">
        <v>11309</v>
      </c>
      <c r="D3660" s="8" t="s">
        <v>11322</v>
      </c>
      <c r="E3660" s="6"/>
      <c r="F3660" s="7" t="s">
        <v>498</v>
      </c>
      <c r="G3660" s="7" t="s">
        <v>368</v>
      </c>
      <c r="H3660" s="4"/>
      <c r="I3660" s="9" t="s">
        <v>11323</v>
      </c>
    </row>
    <row r="3661" spans="1:9" ht="45">
      <c r="A3661" s="6" t="s">
        <v>11324</v>
      </c>
      <c r="B3661" s="7" t="s">
        <v>364</v>
      </c>
      <c r="C3661" s="6" t="s">
        <v>11309</v>
      </c>
      <c r="D3661" s="8" t="s">
        <v>11325</v>
      </c>
      <c r="E3661" s="6" t="s">
        <v>221</v>
      </c>
      <c r="F3661" s="7" t="s">
        <v>498</v>
      </c>
      <c r="G3661" s="7" t="s">
        <v>217</v>
      </c>
      <c r="H3661" s="4"/>
      <c r="I3661" s="9" t="s">
        <v>11326</v>
      </c>
    </row>
    <row r="3662" spans="1:9" ht="45">
      <c r="A3662" s="6" t="s">
        <v>11327</v>
      </c>
      <c r="B3662" s="7" t="s">
        <v>364</v>
      </c>
      <c r="C3662" s="6" t="s">
        <v>11309</v>
      </c>
      <c r="D3662" s="8" t="s">
        <v>11328</v>
      </c>
      <c r="E3662" s="6" t="s">
        <v>215</v>
      </c>
      <c r="F3662" s="7" t="s">
        <v>498</v>
      </c>
      <c r="G3662" s="7" t="s">
        <v>217</v>
      </c>
      <c r="H3662" s="4"/>
      <c r="I3662" s="9" t="s">
        <v>11329</v>
      </c>
    </row>
    <row r="3663" spans="1:9" ht="45">
      <c r="A3663" s="6" t="s">
        <v>11330</v>
      </c>
      <c r="B3663" s="7" t="s">
        <v>364</v>
      </c>
      <c r="C3663" s="6" t="s">
        <v>11309</v>
      </c>
      <c r="D3663" s="8" t="s">
        <v>11331</v>
      </c>
      <c r="E3663" s="6" t="s">
        <v>535</v>
      </c>
      <c r="F3663" s="7" t="s">
        <v>498</v>
      </c>
      <c r="G3663" s="7" t="s">
        <v>217</v>
      </c>
      <c r="H3663" s="4"/>
      <c r="I3663" s="9" t="s">
        <v>11332</v>
      </c>
    </row>
    <row r="3664" spans="1:9" ht="45">
      <c r="A3664" s="6" t="s">
        <v>11333</v>
      </c>
      <c r="B3664" s="7" t="s">
        <v>364</v>
      </c>
      <c r="C3664" s="6" t="s">
        <v>11309</v>
      </c>
      <c r="D3664" s="8" t="s">
        <v>11334</v>
      </c>
      <c r="E3664" s="6" t="s">
        <v>221</v>
      </c>
      <c r="F3664" s="7" t="s">
        <v>498</v>
      </c>
      <c r="G3664" s="7" t="s">
        <v>217</v>
      </c>
      <c r="H3664" s="4"/>
      <c r="I3664" s="9" t="s">
        <v>11335</v>
      </c>
    </row>
    <row r="3665" spans="1:9" ht="45">
      <c r="A3665" s="6" t="s">
        <v>11336</v>
      </c>
      <c r="B3665" s="7" t="s">
        <v>364</v>
      </c>
      <c r="C3665" s="6" t="s">
        <v>11309</v>
      </c>
      <c r="D3665" s="8" t="s">
        <v>11337</v>
      </c>
      <c r="E3665" s="6" t="s">
        <v>535</v>
      </c>
      <c r="F3665" s="7" t="s">
        <v>498</v>
      </c>
      <c r="G3665" s="7" t="s">
        <v>217</v>
      </c>
      <c r="H3665" s="4"/>
      <c r="I3665" s="9" t="s">
        <v>11338</v>
      </c>
    </row>
    <row r="3666" spans="1:9" ht="45">
      <c r="A3666" s="6" t="s">
        <v>11339</v>
      </c>
      <c r="B3666" s="7" t="s">
        <v>364</v>
      </c>
      <c r="C3666" s="6" t="s">
        <v>11309</v>
      </c>
      <c r="D3666" s="8" t="s">
        <v>11340</v>
      </c>
      <c r="E3666" s="6" t="s">
        <v>221</v>
      </c>
      <c r="F3666" s="7" t="s">
        <v>498</v>
      </c>
      <c r="G3666" s="7" t="s">
        <v>217</v>
      </c>
      <c r="H3666" s="4"/>
      <c r="I3666" s="9" t="s">
        <v>11341</v>
      </c>
    </row>
    <row r="3667" spans="1:9" ht="45">
      <c r="A3667" s="6" t="s">
        <v>11342</v>
      </c>
      <c r="B3667" s="7" t="s">
        <v>364</v>
      </c>
      <c r="C3667" s="6" t="s">
        <v>11309</v>
      </c>
      <c r="D3667" s="8" t="s">
        <v>11343</v>
      </c>
      <c r="E3667" s="6" t="s">
        <v>535</v>
      </c>
      <c r="F3667" s="7" t="s">
        <v>498</v>
      </c>
      <c r="G3667" s="7" t="s">
        <v>217</v>
      </c>
      <c r="H3667" s="4"/>
      <c r="I3667" s="9" t="s">
        <v>11344</v>
      </c>
    </row>
    <row r="3668" spans="1:9" ht="45">
      <c r="A3668" s="6" t="s">
        <v>11345</v>
      </c>
      <c r="B3668" s="7" t="s">
        <v>364</v>
      </c>
      <c r="C3668" s="6" t="s">
        <v>11309</v>
      </c>
      <c r="D3668" s="8" t="s">
        <v>11346</v>
      </c>
      <c r="E3668" s="6" t="s">
        <v>378</v>
      </c>
      <c r="F3668" s="7" t="s">
        <v>216</v>
      </c>
      <c r="G3668" s="7" t="s">
        <v>379</v>
      </c>
      <c r="H3668" s="4"/>
      <c r="I3668" s="9" t="s">
        <v>11347</v>
      </c>
    </row>
    <row r="3669" spans="1:9" ht="45">
      <c r="A3669" s="6" t="s">
        <v>11348</v>
      </c>
      <c r="B3669" s="7" t="s">
        <v>364</v>
      </c>
      <c r="C3669" s="6" t="s">
        <v>11309</v>
      </c>
      <c r="D3669" s="8" t="s">
        <v>11349</v>
      </c>
      <c r="E3669" s="6" t="s">
        <v>535</v>
      </c>
      <c r="F3669" s="7" t="s">
        <v>498</v>
      </c>
      <c r="G3669" s="7" t="s">
        <v>217</v>
      </c>
      <c r="H3669" s="4"/>
      <c r="I3669" s="9" t="s">
        <v>11350</v>
      </c>
    </row>
    <row r="3670" spans="1:9" ht="60">
      <c r="A3670" s="6" t="s">
        <v>11351</v>
      </c>
      <c r="B3670" s="7" t="s">
        <v>364</v>
      </c>
      <c r="C3670" s="6" t="s">
        <v>11309</v>
      </c>
      <c r="D3670" s="8" t="s">
        <v>11352</v>
      </c>
      <c r="E3670" s="6" t="s">
        <v>221</v>
      </c>
      <c r="F3670" s="7" t="s">
        <v>498</v>
      </c>
      <c r="G3670" s="7" t="s">
        <v>368</v>
      </c>
      <c r="H3670" s="4"/>
      <c r="I3670" s="9" t="s">
        <v>11353</v>
      </c>
    </row>
    <row r="3671" spans="1:9" ht="45">
      <c r="A3671" s="6" t="s">
        <v>11354</v>
      </c>
      <c r="B3671" s="7" t="s">
        <v>364</v>
      </c>
      <c r="C3671" s="6" t="s">
        <v>11309</v>
      </c>
      <c r="D3671" s="8" t="s">
        <v>11355</v>
      </c>
      <c r="E3671" s="6" t="s">
        <v>221</v>
      </c>
      <c r="F3671" s="7" t="s">
        <v>498</v>
      </c>
      <c r="G3671" s="7" t="s">
        <v>217</v>
      </c>
      <c r="H3671" s="4"/>
      <c r="I3671" s="9" t="s">
        <v>11356</v>
      </c>
    </row>
    <row r="3672" spans="1:9" ht="45">
      <c r="A3672" s="6" t="s">
        <v>11357</v>
      </c>
      <c r="B3672" s="7" t="s">
        <v>364</v>
      </c>
      <c r="C3672" s="6" t="s">
        <v>11309</v>
      </c>
      <c r="D3672" s="8" t="s">
        <v>11358</v>
      </c>
      <c r="E3672" s="6" t="s">
        <v>221</v>
      </c>
      <c r="F3672" s="7" t="s">
        <v>498</v>
      </c>
      <c r="G3672" s="7" t="s">
        <v>379</v>
      </c>
      <c r="H3672" s="4"/>
      <c r="I3672" s="9" t="s">
        <v>11359</v>
      </c>
    </row>
    <row r="3673" spans="1:9" ht="45">
      <c r="A3673" s="6" t="s">
        <v>11360</v>
      </c>
      <c r="B3673" s="7" t="s">
        <v>364</v>
      </c>
      <c r="C3673" s="6" t="s">
        <v>11309</v>
      </c>
      <c r="D3673" s="8" t="s">
        <v>11361</v>
      </c>
      <c r="E3673" s="6" t="s">
        <v>221</v>
      </c>
      <c r="F3673" s="7" t="s">
        <v>498</v>
      </c>
      <c r="G3673" s="7" t="s">
        <v>379</v>
      </c>
      <c r="H3673" s="4"/>
      <c r="I3673" s="9" t="s">
        <v>11362</v>
      </c>
    </row>
    <row r="3674" spans="1:9" ht="45">
      <c r="A3674" s="6" t="s">
        <v>11363</v>
      </c>
      <c r="B3674" s="7" t="s">
        <v>364</v>
      </c>
      <c r="C3674" s="6" t="s">
        <v>11309</v>
      </c>
      <c r="D3674" s="8" t="s">
        <v>11364</v>
      </c>
      <c r="E3674" s="6" t="s">
        <v>378</v>
      </c>
      <c r="F3674" s="7" t="s">
        <v>216</v>
      </c>
      <c r="G3674" s="7" t="s">
        <v>374</v>
      </c>
      <c r="H3674" s="4"/>
      <c r="I3674" s="9" t="s">
        <v>11365</v>
      </c>
    </row>
    <row r="3675" spans="1:9" ht="45">
      <c r="A3675" s="6" t="s">
        <v>11366</v>
      </c>
      <c r="B3675" s="7" t="s">
        <v>364</v>
      </c>
      <c r="C3675" s="6" t="s">
        <v>11309</v>
      </c>
      <c r="D3675" s="8" t="s">
        <v>11367</v>
      </c>
      <c r="E3675" s="6" t="s">
        <v>373</v>
      </c>
      <c r="F3675" s="7" t="s">
        <v>498</v>
      </c>
      <c r="G3675" s="7" t="s">
        <v>374</v>
      </c>
      <c r="H3675" s="4"/>
      <c r="I3675" s="9" t="s">
        <v>11368</v>
      </c>
    </row>
    <row r="3676" spans="1:9" ht="45">
      <c r="A3676" s="6" t="s">
        <v>11369</v>
      </c>
      <c r="B3676" s="7" t="s">
        <v>364</v>
      </c>
      <c r="C3676" s="6" t="s">
        <v>11309</v>
      </c>
      <c r="D3676" s="8" t="s">
        <v>11370</v>
      </c>
      <c r="E3676" s="6" t="s">
        <v>221</v>
      </c>
      <c r="F3676" s="7" t="s">
        <v>498</v>
      </c>
      <c r="G3676" s="7" t="s">
        <v>217</v>
      </c>
      <c r="H3676" s="4"/>
      <c r="I3676" s="9" t="s">
        <v>11371</v>
      </c>
    </row>
    <row r="3677" spans="1:9" ht="45">
      <c r="A3677" s="6" t="s">
        <v>11372</v>
      </c>
      <c r="B3677" s="7" t="s">
        <v>364</v>
      </c>
      <c r="C3677" s="6" t="s">
        <v>11309</v>
      </c>
      <c r="D3677" s="8" t="s">
        <v>11373</v>
      </c>
      <c r="E3677" s="6"/>
      <c r="F3677" s="7" t="s">
        <v>498</v>
      </c>
      <c r="G3677" s="7" t="s">
        <v>368</v>
      </c>
      <c r="H3677" s="4"/>
      <c r="I3677" s="9" t="s">
        <v>11374</v>
      </c>
    </row>
    <row r="3678" spans="1:9" ht="45">
      <c r="A3678" s="6" t="s">
        <v>11375</v>
      </c>
      <c r="B3678" s="7" t="s">
        <v>364</v>
      </c>
      <c r="C3678" s="6" t="s">
        <v>11309</v>
      </c>
      <c r="D3678" s="8" t="s">
        <v>11376</v>
      </c>
      <c r="E3678" s="6" t="s">
        <v>215</v>
      </c>
      <c r="F3678" s="7" t="s">
        <v>498</v>
      </c>
      <c r="G3678" s="7" t="s">
        <v>217</v>
      </c>
      <c r="H3678" s="4"/>
      <c r="I3678" s="9" t="s">
        <v>11377</v>
      </c>
    </row>
    <row r="3679" spans="1:9" ht="45">
      <c r="A3679" s="6" t="s">
        <v>11378</v>
      </c>
      <c r="B3679" s="7" t="s">
        <v>364</v>
      </c>
      <c r="C3679" s="6" t="s">
        <v>11309</v>
      </c>
      <c r="D3679" s="8" t="s">
        <v>11379</v>
      </c>
      <c r="E3679" s="6" t="s">
        <v>535</v>
      </c>
      <c r="F3679" s="7" t="s">
        <v>498</v>
      </c>
      <c r="G3679" s="7" t="s">
        <v>217</v>
      </c>
      <c r="H3679" s="4"/>
      <c r="I3679" s="9" t="s">
        <v>11380</v>
      </c>
    </row>
    <row r="3680" spans="1:9" ht="105">
      <c r="A3680" s="6" t="s">
        <v>11381</v>
      </c>
      <c r="B3680" s="7" t="s">
        <v>364</v>
      </c>
      <c r="C3680" s="6" t="s">
        <v>11309</v>
      </c>
      <c r="D3680" s="8" t="s">
        <v>11382</v>
      </c>
      <c r="E3680" s="6"/>
      <c r="F3680" s="7" t="s">
        <v>498</v>
      </c>
      <c r="G3680" s="7" t="s">
        <v>368</v>
      </c>
      <c r="H3680" s="4"/>
      <c r="I3680" s="9" t="s">
        <v>11383</v>
      </c>
    </row>
    <row r="3681" spans="1:9" ht="45">
      <c r="A3681" s="6" t="s">
        <v>11384</v>
      </c>
      <c r="B3681" s="7" t="s">
        <v>364</v>
      </c>
      <c r="C3681" s="6" t="s">
        <v>11309</v>
      </c>
      <c r="D3681" s="8" t="s">
        <v>11385</v>
      </c>
      <c r="E3681" s="6" t="s">
        <v>221</v>
      </c>
      <c r="F3681" s="7" t="s">
        <v>498</v>
      </c>
      <c r="G3681" s="7" t="s">
        <v>217</v>
      </c>
      <c r="H3681" s="4"/>
      <c r="I3681" s="9" t="s">
        <v>11386</v>
      </c>
    </row>
    <row r="3682" spans="1:9" ht="45">
      <c r="A3682" s="6" t="s">
        <v>11387</v>
      </c>
      <c r="B3682" s="7" t="s">
        <v>364</v>
      </c>
      <c r="C3682" s="6" t="s">
        <v>11309</v>
      </c>
      <c r="D3682" s="8" t="s">
        <v>11388</v>
      </c>
      <c r="E3682" s="6" t="s">
        <v>535</v>
      </c>
      <c r="F3682" s="7" t="s">
        <v>498</v>
      </c>
      <c r="G3682" s="7" t="s">
        <v>217</v>
      </c>
      <c r="H3682" s="4"/>
      <c r="I3682" s="9" t="s">
        <v>11389</v>
      </c>
    </row>
    <row r="3683" spans="1:9" ht="45">
      <c r="A3683" s="6" t="s">
        <v>11390</v>
      </c>
      <c r="B3683" s="7" t="s">
        <v>364</v>
      </c>
      <c r="C3683" s="6" t="s">
        <v>11309</v>
      </c>
      <c r="D3683" s="8" t="s">
        <v>11391</v>
      </c>
      <c r="E3683" s="6" t="s">
        <v>221</v>
      </c>
      <c r="F3683" s="7" t="s">
        <v>498</v>
      </c>
      <c r="G3683" s="7" t="s">
        <v>217</v>
      </c>
      <c r="H3683" s="4"/>
      <c r="I3683" s="9" t="s">
        <v>11392</v>
      </c>
    </row>
    <row r="3684" spans="1:9" ht="45">
      <c r="A3684" s="6" t="s">
        <v>11393</v>
      </c>
      <c r="B3684" s="7" t="s">
        <v>364</v>
      </c>
      <c r="C3684" s="6" t="s">
        <v>11309</v>
      </c>
      <c r="D3684" s="8" t="s">
        <v>11394</v>
      </c>
      <c r="E3684" s="6" t="s">
        <v>535</v>
      </c>
      <c r="F3684" s="7" t="s">
        <v>498</v>
      </c>
      <c r="G3684" s="7" t="s">
        <v>217</v>
      </c>
      <c r="H3684" s="4"/>
      <c r="I3684" s="9" t="s">
        <v>11395</v>
      </c>
    </row>
    <row r="3685" spans="1:9" ht="60">
      <c r="A3685" s="6" t="s">
        <v>11396</v>
      </c>
      <c r="B3685" s="7" t="s">
        <v>364</v>
      </c>
      <c r="C3685" s="6" t="s">
        <v>11309</v>
      </c>
      <c r="D3685" s="8" t="s">
        <v>11397</v>
      </c>
      <c r="E3685" s="6"/>
      <c r="F3685" s="7" t="s">
        <v>498</v>
      </c>
      <c r="G3685" s="7" t="s">
        <v>368</v>
      </c>
      <c r="H3685" s="4"/>
      <c r="I3685" s="9" t="s">
        <v>11398</v>
      </c>
    </row>
    <row r="3686" spans="1:9" ht="60">
      <c r="A3686" s="6" t="s">
        <v>11399</v>
      </c>
      <c r="B3686" s="7" t="s">
        <v>364</v>
      </c>
      <c r="C3686" s="6" t="s">
        <v>11309</v>
      </c>
      <c r="D3686" s="8" t="s">
        <v>11400</v>
      </c>
      <c r="E3686" s="6" t="s">
        <v>378</v>
      </c>
      <c r="F3686" s="7" t="s">
        <v>216</v>
      </c>
      <c r="G3686" s="7" t="s">
        <v>379</v>
      </c>
      <c r="H3686" s="4"/>
      <c r="I3686" s="9" t="s">
        <v>11401</v>
      </c>
    </row>
    <row r="3687" spans="1:9" ht="45">
      <c r="A3687" s="6" t="s">
        <v>11402</v>
      </c>
      <c r="B3687" s="7" t="s">
        <v>364</v>
      </c>
      <c r="C3687" s="6" t="s">
        <v>11309</v>
      </c>
      <c r="D3687" s="8" t="s">
        <v>11403</v>
      </c>
      <c r="E3687" s="6" t="s">
        <v>215</v>
      </c>
      <c r="F3687" s="7" t="s">
        <v>367</v>
      </c>
      <c r="G3687" s="7" t="s">
        <v>374</v>
      </c>
      <c r="H3687" s="4"/>
      <c r="I3687" s="9" t="s">
        <v>11404</v>
      </c>
    </row>
    <row r="3688" spans="1:9" ht="60">
      <c r="A3688" s="6" t="s">
        <v>11405</v>
      </c>
      <c r="B3688" s="7" t="s">
        <v>364</v>
      </c>
      <c r="C3688" s="6" t="s">
        <v>11309</v>
      </c>
      <c r="D3688" s="8" t="s">
        <v>11406</v>
      </c>
      <c r="E3688" s="6" t="s">
        <v>378</v>
      </c>
      <c r="F3688" s="7" t="s">
        <v>367</v>
      </c>
      <c r="G3688" s="7" t="s">
        <v>374</v>
      </c>
      <c r="H3688" s="4"/>
      <c r="I3688" s="9" t="s">
        <v>11407</v>
      </c>
    </row>
    <row r="3689" spans="1:9" ht="45">
      <c r="A3689" s="6" t="s">
        <v>11408</v>
      </c>
      <c r="B3689" s="7" t="s">
        <v>364</v>
      </c>
      <c r="C3689" s="6" t="s">
        <v>11309</v>
      </c>
      <c r="D3689" s="8" t="s">
        <v>11409</v>
      </c>
      <c r="E3689" s="6" t="s">
        <v>229</v>
      </c>
      <c r="F3689" s="7" t="s">
        <v>367</v>
      </c>
      <c r="G3689" s="7" t="s">
        <v>217</v>
      </c>
      <c r="H3689" s="4"/>
      <c r="I3689" s="9" t="s">
        <v>11410</v>
      </c>
    </row>
    <row r="3690" spans="1:9" ht="45">
      <c r="A3690" s="6" t="s">
        <v>11411</v>
      </c>
      <c r="B3690" s="7" t="s">
        <v>364</v>
      </c>
      <c r="C3690" s="6" t="s">
        <v>11309</v>
      </c>
      <c r="D3690" s="8" t="s">
        <v>11412</v>
      </c>
      <c r="E3690" s="6" t="s">
        <v>535</v>
      </c>
      <c r="F3690" s="7" t="s">
        <v>367</v>
      </c>
      <c r="G3690" s="7" t="s">
        <v>217</v>
      </c>
      <c r="H3690" s="4"/>
      <c r="I3690" s="9" t="s">
        <v>11413</v>
      </c>
    </row>
    <row r="3691" spans="1:9" ht="45">
      <c r="A3691" s="6" t="s">
        <v>11414</v>
      </c>
      <c r="B3691" s="7" t="s">
        <v>364</v>
      </c>
      <c r="C3691" s="6" t="s">
        <v>11309</v>
      </c>
      <c r="D3691" s="8" t="s">
        <v>11415</v>
      </c>
      <c r="E3691" s="6" t="s">
        <v>995</v>
      </c>
      <c r="F3691" s="7" t="s">
        <v>367</v>
      </c>
      <c r="G3691" s="7" t="s">
        <v>217</v>
      </c>
      <c r="H3691" s="4"/>
      <c r="I3691" s="9" t="s">
        <v>11416</v>
      </c>
    </row>
    <row r="3692" spans="1:9" ht="45">
      <c r="A3692" s="6" t="s">
        <v>11417</v>
      </c>
      <c r="B3692" s="7" t="s">
        <v>364</v>
      </c>
      <c r="C3692" s="6" t="s">
        <v>11309</v>
      </c>
      <c r="D3692" s="8" t="s">
        <v>11418</v>
      </c>
      <c r="E3692" s="6" t="s">
        <v>229</v>
      </c>
      <c r="F3692" s="7" t="s">
        <v>216</v>
      </c>
      <c r="G3692" s="7" t="s">
        <v>217</v>
      </c>
      <c r="H3692" s="4"/>
      <c r="I3692" s="9" t="s">
        <v>11419</v>
      </c>
    </row>
    <row r="3693" spans="1:9" ht="45">
      <c r="A3693" s="6" t="s">
        <v>11420</v>
      </c>
      <c r="B3693" s="7" t="s">
        <v>364</v>
      </c>
      <c r="C3693" s="6" t="s">
        <v>11309</v>
      </c>
      <c r="D3693" s="8" t="s">
        <v>11421</v>
      </c>
      <c r="E3693" s="6" t="s">
        <v>535</v>
      </c>
      <c r="F3693" s="7" t="s">
        <v>216</v>
      </c>
      <c r="G3693" s="7" t="s">
        <v>217</v>
      </c>
      <c r="H3693" s="4"/>
      <c r="I3693" s="9" t="s">
        <v>11422</v>
      </c>
    </row>
    <row r="3694" spans="1:9" ht="45">
      <c r="A3694" s="6" t="s">
        <v>11423</v>
      </c>
      <c r="B3694" s="7" t="s">
        <v>364</v>
      </c>
      <c r="C3694" s="6" t="s">
        <v>11309</v>
      </c>
      <c r="D3694" s="8" t="s">
        <v>11424</v>
      </c>
      <c r="E3694" s="6" t="s">
        <v>995</v>
      </c>
      <c r="F3694" s="7" t="s">
        <v>216</v>
      </c>
      <c r="G3694" s="7" t="s">
        <v>217</v>
      </c>
      <c r="H3694" s="4"/>
      <c r="I3694" s="9" t="s">
        <v>11425</v>
      </c>
    </row>
    <row r="3695" spans="1:9" ht="45">
      <c r="A3695" s="6" t="s">
        <v>11426</v>
      </c>
      <c r="B3695" s="7" t="s">
        <v>364</v>
      </c>
      <c r="C3695" s="6" t="s">
        <v>11309</v>
      </c>
      <c r="D3695" s="8" t="s">
        <v>11427</v>
      </c>
      <c r="E3695" s="6" t="s">
        <v>229</v>
      </c>
      <c r="F3695" s="7" t="s">
        <v>216</v>
      </c>
      <c r="G3695" s="7" t="s">
        <v>217</v>
      </c>
      <c r="H3695" s="4"/>
      <c r="I3695" s="9" t="s">
        <v>11428</v>
      </c>
    </row>
    <row r="3696" spans="1:9" ht="45">
      <c r="A3696" s="6" t="s">
        <v>11429</v>
      </c>
      <c r="B3696" s="7" t="s">
        <v>364</v>
      </c>
      <c r="C3696" s="6" t="s">
        <v>11309</v>
      </c>
      <c r="D3696" s="8" t="s">
        <v>11430</v>
      </c>
      <c r="E3696" s="6" t="s">
        <v>535</v>
      </c>
      <c r="F3696" s="7" t="s">
        <v>216</v>
      </c>
      <c r="G3696" s="7" t="s">
        <v>217</v>
      </c>
      <c r="H3696" s="4"/>
      <c r="I3696" s="9" t="s">
        <v>11431</v>
      </c>
    </row>
    <row r="3697" spans="1:9" ht="45">
      <c r="A3697" s="6" t="s">
        <v>11432</v>
      </c>
      <c r="B3697" s="7" t="s">
        <v>364</v>
      </c>
      <c r="C3697" s="6" t="s">
        <v>11309</v>
      </c>
      <c r="D3697" s="8" t="s">
        <v>11433</v>
      </c>
      <c r="E3697" s="6" t="s">
        <v>215</v>
      </c>
      <c r="F3697" s="7" t="s">
        <v>216</v>
      </c>
      <c r="G3697" s="7" t="s">
        <v>379</v>
      </c>
      <c r="H3697" s="4"/>
      <c r="I3697" s="9" t="s">
        <v>11434</v>
      </c>
    </row>
    <row r="3698" spans="1:9" ht="60">
      <c r="A3698" s="6" t="s">
        <v>11435</v>
      </c>
      <c r="B3698" s="7" t="s">
        <v>364</v>
      </c>
      <c r="C3698" s="6" t="s">
        <v>11309</v>
      </c>
      <c r="D3698" s="8" t="s">
        <v>11436</v>
      </c>
      <c r="E3698" s="6" t="s">
        <v>229</v>
      </c>
      <c r="F3698" s="7" t="s">
        <v>367</v>
      </c>
      <c r="G3698" s="7" t="s">
        <v>217</v>
      </c>
      <c r="H3698" s="4"/>
      <c r="I3698" s="9" t="s">
        <v>11437</v>
      </c>
    </row>
    <row r="3699" spans="1:9" ht="60">
      <c r="A3699" s="6" t="s">
        <v>11438</v>
      </c>
      <c r="B3699" s="7" t="s">
        <v>364</v>
      </c>
      <c r="C3699" s="6" t="s">
        <v>11309</v>
      </c>
      <c r="D3699" s="8" t="s">
        <v>11439</v>
      </c>
      <c r="E3699" s="6" t="s">
        <v>215</v>
      </c>
      <c r="F3699" s="7" t="s">
        <v>367</v>
      </c>
      <c r="G3699" s="7" t="s">
        <v>374</v>
      </c>
      <c r="H3699" s="4"/>
      <c r="I3699" s="9" t="s">
        <v>11440</v>
      </c>
    </row>
    <row r="3700" spans="1:9" ht="60">
      <c r="A3700" s="6" t="s">
        <v>11441</v>
      </c>
      <c r="B3700" s="7" t="s">
        <v>364</v>
      </c>
      <c r="C3700" s="6" t="s">
        <v>11309</v>
      </c>
      <c r="D3700" s="8" t="s">
        <v>11442</v>
      </c>
      <c r="E3700" s="6" t="s">
        <v>378</v>
      </c>
      <c r="F3700" s="7" t="s">
        <v>367</v>
      </c>
      <c r="G3700" s="7" t="s">
        <v>374</v>
      </c>
      <c r="H3700" s="4"/>
      <c r="I3700" s="9" t="s">
        <v>11443</v>
      </c>
    </row>
    <row r="3701" spans="1:9" ht="45">
      <c r="A3701" s="6" t="s">
        <v>11444</v>
      </c>
      <c r="B3701" s="7" t="s">
        <v>364</v>
      </c>
      <c r="C3701" s="6" t="s">
        <v>11309</v>
      </c>
      <c r="D3701" s="8" t="s">
        <v>11445</v>
      </c>
      <c r="E3701" s="6" t="s">
        <v>229</v>
      </c>
      <c r="F3701" s="7" t="s">
        <v>367</v>
      </c>
      <c r="G3701" s="7" t="s">
        <v>217</v>
      </c>
      <c r="H3701" s="4"/>
      <c r="I3701" s="9" t="s">
        <v>11446</v>
      </c>
    </row>
    <row r="3702" spans="1:9" ht="45">
      <c r="A3702" s="6" t="s">
        <v>11447</v>
      </c>
      <c r="B3702" s="7" t="s">
        <v>364</v>
      </c>
      <c r="C3702" s="6" t="s">
        <v>11309</v>
      </c>
      <c r="D3702" s="8" t="s">
        <v>11448</v>
      </c>
      <c r="E3702" s="6" t="s">
        <v>535</v>
      </c>
      <c r="F3702" s="7" t="s">
        <v>367</v>
      </c>
      <c r="G3702" s="7" t="s">
        <v>217</v>
      </c>
      <c r="H3702" s="4"/>
      <c r="I3702" s="9" t="s">
        <v>11449</v>
      </c>
    </row>
    <row r="3703" spans="1:9" ht="45">
      <c r="A3703" s="6" t="s">
        <v>11450</v>
      </c>
      <c r="B3703" s="7" t="s">
        <v>364</v>
      </c>
      <c r="C3703" s="6" t="s">
        <v>11309</v>
      </c>
      <c r="D3703" s="8" t="s">
        <v>11451</v>
      </c>
      <c r="E3703" s="6" t="s">
        <v>995</v>
      </c>
      <c r="F3703" s="7" t="s">
        <v>367</v>
      </c>
      <c r="G3703" s="7" t="s">
        <v>217</v>
      </c>
      <c r="H3703" s="4"/>
      <c r="I3703" s="9" t="s">
        <v>11452</v>
      </c>
    </row>
    <row r="3704" spans="1:9" ht="60">
      <c r="A3704" s="6" t="s">
        <v>11453</v>
      </c>
      <c r="B3704" s="7" t="s">
        <v>364</v>
      </c>
      <c r="C3704" s="6" t="s">
        <v>11309</v>
      </c>
      <c r="D3704" s="8" t="s">
        <v>11454</v>
      </c>
      <c r="E3704" s="6" t="s">
        <v>229</v>
      </c>
      <c r="F3704" s="7" t="s">
        <v>367</v>
      </c>
      <c r="G3704" s="7" t="s">
        <v>217</v>
      </c>
      <c r="H3704" s="4"/>
      <c r="I3704" s="9" t="s">
        <v>11455</v>
      </c>
    </row>
    <row r="3705" spans="1:9" ht="60">
      <c r="A3705" s="6" t="s">
        <v>11456</v>
      </c>
      <c r="B3705" s="7" t="s">
        <v>364</v>
      </c>
      <c r="C3705" s="6" t="s">
        <v>11309</v>
      </c>
      <c r="D3705" s="8" t="s">
        <v>11457</v>
      </c>
      <c r="E3705" s="6" t="s">
        <v>535</v>
      </c>
      <c r="F3705" s="7" t="s">
        <v>216</v>
      </c>
      <c r="G3705" s="7" t="s">
        <v>217</v>
      </c>
      <c r="H3705" s="4"/>
      <c r="I3705" s="9" t="s">
        <v>11458</v>
      </c>
    </row>
    <row r="3706" spans="1:9" ht="60">
      <c r="A3706" s="6" t="s">
        <v>11459</v>
      </c>
      <c r="B3706" s="7" t="s">
        <v>364</v>
      </c>
      <c r="C3706" s="6" t="s">
        <v>11309</v>
      </c>
      <c r="D3706" s="8" t="s">
        <v>11460</v>
      </c>
      <c r="E3706" s="6" t="s">
        <v>535</v>
      </c>
      <c r="F3706" s="7" t="s">
        <v>367</v>
      </c>
      <c r="G3706" s="7" t="s">
        <v>217</v>
      </c>
      <c r="H3706" s="4"/>
      <c r="I3706" s="9" t="s">
        <v>11461</v>
      </c>
    </row>
    <row r="3707" spans="1:9" ht="60">
      <c r="A3707" s="6" t="s">
        <v>11462</v>
      </c>
      <c r="B3707" s="7" t="s">
        <v>364</v>
      </c>
      <c r="C3707" s="6" t="s">
        <v>11309</v>
      </c>
      <c r="D3707" s="8" t="s">
        <v>11463</v>
      </c>
      <c r="E3707" s="6" t="s">
        <v>995</v>
      </c>
      <c r="F3707" s="7" t="s">
        <v>367</v>
      </c>
      <c r="G3707" s="7" t="s">
        <v>217</v>
      </c>
      <c r="H3707" s="4"/>
      <c r="I3707" s="9" t="s">
        <v>11464</v>
      </c>
    </row>
    <row r="3708" spans="1:9" ht="60">
      <c r="A3708" s="6" t="s">
        <v>11465</v>
      </c>
      <c r="B3708" s="7" t="s">
        <v>364</v>
      </c>
      <c r="C3708" s="6" t="s">
        <v>11309</v>
      </c>
      <c r="D3708" s="8" t="s">
        <v>11466</v>
      </c>
      <c r="E3708" s="6" t="s">
        <v>229</v>
      </c>
      <c r="F3708" s="7" t="s">
        <v>367</v>
      </c>
      <c r="G3708" s="7" t="s">
        <v>217</v>
      </c>
      <c r="H3708" s="4"/>
      <c r="I3708" s="9" t="s">
        <v>11467</v>
      </c>
    </row>
    <row r="3709" spans="1:9" ht="60">
      <c r="A3709" s="6" t="s">
        <v>11468</v>
      </c>
      <c r="B3709" s="7" t="s">
        <v>364</v>
      </c>
      <c r="C3709" s="6" t="s">
        <v>11309</v>
      </c>
      <c r="D3709" s="8" t="s">
        <v>11469</v>
      </c>
      <c r="E3709" s="6" t="s">
        <v>535</v>
      </c>
      <c r="F3709" s="7" t="s">
        <v>367</v>
      </c>
      <c r="G3709" s="7" t="s">
        <v>217</v>
      </c>
      <c r="H3709" s="4"/>
      <c r="I3709" s="9" t="s">
        <v>11470</v>
      </c>
    </row>
    <row r="3710" spans="1:9" ht="60">
      <c r="A3710" s="6" t="s">
        <v>11471</v>
      </c>
      <c r="B3710" s="7" t="s">
        <v>364</v>
      </c>
      <c r="C3710" s="6" t="s">
        <v>11309</v>
      </c>
      <c r="D3710" s="8" t="s">
        <v>11472</v>
      </c>
      <c r="E3710" s="6" t="s">
        <v>995</v>
      </c>
      <c r="F3710" s="7" t="s">
        <v>367</v>
      </c>
      <c r="G3710" s="7" t="s">
        <v>217</v>
      </c>
      <c r="H3710" s="4"/>
      <c r="I3710" s="9" t="s">
        <v>11473</v>
      </c>
    </row>
    <row r="3711" spans="1:9" ht="60">
      <c r="A3711" s="6" t="s">
        <v>11474</v>
      </c>
      <c r="B3711" s="7" t="s">
        <v>364</v>
      </c>
      <c r="C3711" s="6" t="s">
        <v>11309</v>
      </c>
      <c r="D3711" s="8" t="s">
        <v>11475</v>
      </c>
      <c r="E3711" s="6" t="s">
        <v>215</v>
      </c>
      <c r="F3711" s="7" t="s">
        <v>216</v>
      </c>
      <c r="G3711" s="7" t="s">
        <v>379</v>
      </c>
      <c r="H3711" s="4"/>
      <c r="I3711" s="9" t="s">
        <v>11476</v>
      </c>
    </row>
    <row r="3712" spans="1:9" ht="60">
      <c r="A3712" s="6" t="s">
        <v>11477</v>
      </c>
      <c r="B3712" s="7" t="s">
        <v>364</v>
      </c>
      <c r="C3712" s="6" t="s">
        <v>11309</v>
      </c>
      <c r="D3712" s="8" t="s">
        <v>11478</v>
      </c>
      <c r="E3712" s="6" t="s">
        <v>378</v>
      </c>
      <c r="F3712" s="7" t="s">
        <v>498</v>
      </c>
      <c r="G3712" s="7" t="s">
        <v>374</v>
      </c>
      <c r="H3712" s="4"/>
      <c r="I3712" s="9" t="s">
        <v>11479</v>
      </c>
    </row>
    <row r="3713" spans="1:9" ht="60">
      <c r="A3713" s="6" t="s">
        <v>11480</v>
      </c>
      <c r="B3713" s="7" t="s">
        <v>364</v>
      </c>
      <c r="C3713" s="6" t="s">
        <v>11309</v>
      </c>
      <c r="D3713" s="8" t="s">
        <v>11481</v>
      </c>
      <c r="E3713" s="6" t="s">
        <v>373</v>
      </c>
      <c r="F3713" s="7" t="s">
        <v>498</v>
      </c>
      <c r="G3713" s="7" t="s">
        <v>374</v>
      </c>
      <c r="H3713" s="4"/>
      <c r="I3713" s="9" t="s">
        <v>11482</v>
      </c>
    </row>
    <row r="3714" spans="1:9" ht="60">
      <c r="A3714" s="6" t="s">
        <v>11483</v>
      </c>
      <c r="B3714" s="7" t="s">
        <v>364</v>
      </c>
      <c r="C3714" s="6" t="s">
        <v>11309</v>
      </c>
      <c r="D3714" s="8" t="s">
        <v>11484</v>
      </c>
      <c r="E3714" s="6" t="s">
        <v>378</v>
      </c>
      <c r="F3714" s="7" t="s">
        <v>498</v>
      </c>
      <c r="G3714" s="7" t="s">
        <v>379</v>
      </c>
      <c r="H3714" s="4"/>
      <c r="I3714" s="9" t="s">
        <v>11485</v>
      </c>
    </row>
    <row r="3715" spans="1:9" ht="60">
      <c r="A3715" s="6" t="s">
        <v>11486</v>
      </c>
      <c r="B3715" s="7" t="s">
        <v>364</v>
      </c>
      <c r="C3715" s="6" t="s">
        <v>11309</v>
      </c>
      <c r="D3715" s="8" t="s">
        <v>11487</v>
      </c>
      <c r="E3715" s="6" t="s">
        <v>221</v>
      </c>
      <c r="F3715" s="7" t="s">
        <v>498</v>
      </c>
      <c r="G3715" s="7" t="s">
        <v>379</v>
      </c>
      <c r="H3715" s="4"/>
      <c r="I3715" s="9" t="s">
        <v>11488</v>
      </c>
    </row>
    <row r="3716" spans="1:9" ht="60">
      <c r="A3716" s="6" t="s">
        <v>11489</v>
      </c>
      <c r="B3716" s="7" t="s">
        <v>364</v>
      </c>
      <c r="C3716" s="6" t="s">
        <v>11309</v>
      </c>
      <c r="D3716" s="8" t="s">
        <v>11490</v>
      </c>
      <c r="E3716" s="6" t="s">
        <v>378</v>
      </c>
      <c r="F3716" s="7" t="s">
        <v>498</v>
      </c>
      <c r="G3716" s="7" t="s">
        <v>374</v>
      </c>
      <c r="H3716" s="4"/>
      <c r="I3716" s="9" t="s">
        <v>11491</v>
      </c>
    </row>
    <row r="3717" spans="1:9" ht="60">
      <c r="A3717" s="6" t="s">
        <v>11492</v>
      </c>
      <c r="B3717" s="7" t="s">
        <v>364</v>
      </c>
      <c r="C3717" s="6" t="s">
        <v>11309</v>
      </c>
      <c r="D3717" s="8" t="s">
        <v>11493</v>
      </c>
      <c r="E3717" s="6" t="s">
        <v>3558</v>
      </c>
      <c r="F3717" s="7" t="s">
        <v>498</v>
      </c>
      <c r="G3717" s="7" t="s">
        <v>217</v>
      </c>
      <c r="H3717" s="4"/>
      <c r="I3717" s="9" t="s">
        <v>11494</v>
      </c>
    </row>
    <row r="3718" spans="1:9" ht="45">
      <c r="A3718" s="6" t="s">
        <v>11495</v>
      </c>
      <c r="B3718" s="7" t="s">
        <v>364</v>
      </c>
      <c r="C3718" s="6" t="s">
        <v>11309</v>
      </c>
      <c r="D3718" s="8" t="s">
        <v>1735</v>
      </c>
      <c r="E3718" s="6" t="s">
        <v>221</v>
      </c>
      <c r="F3718" s="7" t="s">
        <v>498</v>
      </c>
      <c r="G3718" s="7" t="s">
        <v>217</v>
      </c>
      <c r="H3718" s="4"/>
      <c r="I3718" s="9" t="s">
        <v>11496</v>
      </c>
    </row>
    <row r="3719" spans="1:9" ht="45">
      <c r="A3719" s="6" t="s">
        <v>11497</v>
      </c>
      <c r="B3719" s="7" t="s">
        <v>364</v>
      </c>
      <c r="C3719" s="6" t="s">
        <v>11309</v>
      </c>
      <c r="D3719" s="8" t="s">
        <v>4534</v>
      </c>
      <c r="E3719" s="6" t="s">
        <v>215</v>
      </c>
      <c r="F3719" s="7" t="s">
        <v>498</v>
      </c>
      <c r="G3719" s="7" t="s">
        <v>217</v>
      </c>
      <c r="H3719" s="4"/>
      <c r="I3719" s="9" t="s">
        <v>11498</v>
      </c>
    </row>
    <row r="3720" spans="1:9" ht="45">
      <c r="A3720" s="6" t="s">
        <v>11499</v>
      </c>
      <c r="B3720" s="7" t="s">
        <v>364</v>
      </c>
      <c r="C3720" s="6" t="s">
        <v>11309</v>
      </c>
      <c r="D3720" s="8" t="s">
        <v>11500</v>
      </c>
      <c r="E3720" s="6" t="s">
        <v>229</v>
      </c>
      <c r="F3720" s="7" t="s">
        <v>498</v>
      </c>
      <c r="G3720" s="7" t="s">
        <v>217</v>
      </c>
      <c r="H3720" s="4"/>
      <c r="I3720" s="9" t="s">
        <v>11501</v>
      </c>
    </row>
    <row r="3721" spans="1:9" ht="45">
      <c r="A3721" s="6" t="s">
        <v>11502</v>
      </c>
      <c r="B3721" s="7" t="s">
        <v>364</v>
      </c>
      <c r="C3721" s="6" t="s">
        <v>11309</v>
      </c>
      <c r="D3721" s="8" t="s">
        <v>1695</v>
      </c>
      <c r="E3721" s="6" t="s">
        <v>535</v>
      </c>
      <c r="F3721" s="7" t="s">
        <v>498</v>
      </c>
      <c r="G3721" s="7" t="s">
        <v>217</v>
      </c>
      <c r="H3721" s="4"/>
      <c r="I3721" s="9" t="s">
        <v>11503</v>
      </c>
    </row>
    <row r="3722" spans="1:9" ht="60">
      <c r="A3722" s="6" t="s">
        <v>11504</v>
      </c>
      <c r="B3722" s="7" t="s">
        <v>364</v>
      </c>
      <c r="C3722" s="6" t="s">
        <v>11309</v>
      </c>
      <c r="D3722" s="8" t="s">
        <v>11505</v>
      </c>
      <c r="E3722" s="6"/>
      <c r="F3722" s="7" t="s">
        <v>498</v>
      </c>
      <c r="G3722" s="7" t="s">
        <v>368</v>
      </c>
      <c r="H3722" s="4"/>
      <c r="I3722" s="9" t="s">
        <v>11506</v>
      </c>
    </row>
    <row r="3723" spans="1:9" ht="45">
      <c r="A3723" s="6" t="s">
        <v>11507</v>
      </c>
      <c r="B3723" s="7" t="s">
        <v>364</v>
      </c>
      <c r="C3723" s="6" t="s">
        <v>11309</v>
      </c>
      <c r="D3723" s="8" t="s">
        <v>11508</v>
      </c>
      <c r="E3723" s="6" t="s">
        <v>378</v>
      </c>
      <c r="F3723" s="7" t="s">
        <v>498</v>
      </c>
      <c r="G3723" s="7" t="s">
        <v>374</v>
      </c>
      <c r="H3723" s="4"/>
      <c r="I3723" s="9" t="s">
        <v>11509</v>
      </c>
    </row>
    <row r="3724" spans="1:9" ht="45">
      <c r="A3724" s="6" t="s">
        <v>11510</v>
      </c>
      <c r="B3724" s="7" t="s">
        <v>364</v>
      </c>
      <c r="C3724" s="6" t="s">
        <v>11309</v>
      </c>
      <c r="D3724" s="8" t="s">
        <v>11511</v>
      </c>
      <c r="E3724" s="6" t="s">
        <v>221</v>
      </c>
      <c r="F3724" s="7" t="s">
        <v>498</v>
      </c>
      <c r="G3724" s="7" t="s">
        <v>217</v>
      </c>
      <c r="H3724" s="4"/>
      <c r="I3724" s="9" t="s">
        <v>11512</v>
      </c>
    </row>
    <row r="3725" spans="1:9" ht="45">
      <c r="A3725" s="6" t="s">
        <v>11513</v>
      </c>
      <c r="B3725" s="7" t="s">
        <v>364</v>
      </c>
      <c r="C3725" s="6" t="s">
        <v>11309</v>
      </c>
      <c r="D3725" s="8" t="s">
        <v>11514</v>
      </c>
      <c r="E3725" s="6" t="s">
        <v>221</v>
      </c>
      <c r="F3725" s="7" t="s">
        <v>498</v>
      </c>
      <c r="G3725" s="7" t="s">
        <v>217</v>
      </c>
      <c r="H3725" s="4"/>
      <c r="I3725" s="9" t="s">
        <v>11515</v>
      </c>
    </row>
    <row r="3726" spans="1:9" ht="45">
      <c r="A3726" s="6" t="s">
        <v>11516</v>
      </c>
      <c r="B3726" s="7" t="s">
        <v>364</v>
      </c>
      <c r="C3726" s="6" t="s">
        <v>11309</v>
      </c>
      <c r="D3726" s="8" t="s">
        <v>11517</v>
      </c>
      <c r="E3726" s="6" t="s">
        <v>378</v>
      </c>
      <c r="F3726" s="7" t="s">
        <v>498</v>
      </c>
      <c r="G3726" s="7" t="s">
        <v>217</v>
      </c>
      <c r="H3726" s="4"/>
      <c r="I3726" s="9" t="s">
        <v>11518</v>
      </c>
    </row>
    <row r="3727" spans="1:9" ht="45">
      <c r="A3727" s="6" t="s">
        <v>11519</v>
      </c>
      <c r="B3727" s="7" t="s">
        <v>364</v>
      </c>
      <c r="C3727" s="6" t="s">
        <v>11309</v>
      </c>
      <c r="D3727" s="8" t="s">
        <v>11520</v>
      </c>
      <c r="E3727" s="6" t="s">
        <v>535</v>
      </c>
      <c r="F3727" s="7" t="s">
        <v>498</v>
      </c>
      <c r="G3727" s="7" t="s">
        <v>217</v>
      </c>
      <c r="H3727" s="4"/>
      <c r="I3727" s="9" t="s">
        <v>11521</v>
      </c>
    </row>
    <row r="3728" spans="1:9" ht="45">
      <c r="A3728" s="6" t="s">
        <v>11522</v>
      </c>
      <c r="B3728" s="7" t="s">
        <v>364</v>
      </c>
      <c r="C3728" s="6" t="s">
        <v>11309</v>
      </c>
      <c r="D3728" s="8" t="s">
        <v>11523</v>
      </c>
      <c r="E3728" s="6" t="s">
        <v>215</v>
      </c>
      <c r="F3728" s="7" t="s">
        <v>367</v>
      </c>
      <c r="G3728" s="7" t="s">
        <v>374</v>
      </c>
      <c r="H3728" s="4"/>
      <c r="I3728" s="9" t="s">
        <v>11524</v>
      </c>
    </row>
    <row r="3729" spans="1:9" ht="60">
      <c r="A3729" s="6" t="s">
        <v>11525</v>
      </c>
      <c r="B3729" s="7" t="s">
        <v>364</v>
      </c>
      <c r="C3729" s="6" t="s">
        <v>11309</v>
      </c>
      <c r="D3729" s="8" t="s">
        <v>11526</v>
      </c>
      <c r="E3729" s="6" t="s">
        <v>378</v>
      </c>
      <c r="F3729" s="7" t="s">
        <v>367</v>
      </c>
      <c r="G3729" s="7" t="s">
        <v>374</v>
      </c>
      <c r="H3729" s="4"/>
      <c r="I3729" s="9" t="s">
        <v>11527</v>
      </c>
    </row>
    <row r="3730" spans="1:9" ht="45">
      <c r="A3730" s="6" t="s">
        <v>11528</v>
      </c>
      <c r="B3730" s="7" t="s">
        <v>364</v>
      </c>
      <c r="C3730" s="6" t="s">
        <v>11309</v>
      </c>
      <c r="D3730" s="8" t="s">
        <v>11529</v>
      </c>
      <c r="E3730" s="6" t="s">
        <v>229</v>
      </c>
      <c r="F3730" s="7" t="s">
        <v>367</v>
      </c>
      <c r="G3730" s="7" t="s">
        <v>217</v>
      </c>
      <c r="H3730" s="4"/>
      <c r="I3730" s="9" t="s">
        <v>11530</v>
      </c>
    </row>
    <row r="3731" spans="1:9" ht="45">
      <c r="A3731" s="6" t="s">
        <v>11531</v>
      </c>
      <c r="B3731" s="7" t="s">
        <v>364</v>
      </c>
      <c r="C3731" s="6" t="s">
        <v>11309</v>
      </c>
      <c r="D3731" s="8" t="s">
        <v>11532</v>
      </c>
      <c r="E3731" s="6" t="s">
        <v>535</v>
      </c>
      <c r="F3731" s="7" t="s">
        <v>367</v>
      </c>
      <c r="G3731" s="7" t="s">
        <v>217</v>
      </c>
      <c r="H3731" s="4"/>
      <c r="I3731" s="9" t="s">
        <v>11533</v>
      </c>
    </row>
    <row r="3732" spans="1:9" ht="45">
      <c r="A3732" s="6" t="s">
        <v>11534</v>
      </c>
      <c r="B3732" s="7" t="s">
        <v>364</v>
      </c>
      <c r="C3732" s="6" t="s">
        <v>11309</v>
      </c>
      <c r="D3732" s="8" t="s">
        <v>11535</v>
      </c>
      <c r="E3732" s="6" t="s">
        <v>995</v>
      </c>
      <c r="F3732" s="7" t="s">
        <v>367</v>
      </c>
      <c r="G3732" s="7" t="s">
        <v>217</v>
      </c>
      <c r="H3732" s="4"/>
      <c r="I3732" s="9" t="s">
        <v>11536</v>
      </c>
    </row>
    <row r="3733" spans="1:9" ht="45">
      <c r="A3733" s="6" t="s">
        <v>11537</v>
      </c>
      <c r="B3733" s="7" t="s">
        <v>364</v>
      </c>
      <c r="C3733" s="6" t="s">
        <v>11309</v>
      </c>
      <c r="D3733" s="8" t="s">
        <v>11538</v>
      </c>
      <c r="E3733" s="6" t="s">
        <v>215</v>
      </c>
      <c r="F3733" s="7" t="s">
        <v>367</v>
      </c>
      <c r="G3733" s="7" t="s">
        <v>379</v>
      </c>
      <c r="H3733" s="4"/>
      <c r="I3733" s="9" t="s">
        <v>11539</v>
      </c>
    </row>
    <row r="3734" spans="1:9" ht="45">
      <c r="A3734" s="6" t="s">
        <v>11540</v>
      </c>
      <c r="B3734" s="7" t="s">
        <v>364</v>
      </c>
      <c r="C3734" s="6" t="s">
        <v>11309</v>
      </c>
      <c r="D3734" s="8" t="s">
        <v>11541</v>
      </c>
      <c r="E3734" s="6" t="s">
        <v>221</v>
      </c>
      <c r="F3734" s="7" t="s">
        <v>498</v>
      </c>
      <c r="G3734" s="7" t="s">
        <v>217</v>
      </c>
      <c r="H3734" s="4"/>
      <c r="I3734" s="9" t="s">
        <v>11542</v>
      </c>
    </row>
    <row r="3735" spans="1:9" ht="45">
      <c r="A3735" s="6" t="s">
        <v>11543</v>
      </c>
      <c r="B3735" s="7" t="s">
        <v>364</v>
      </c>
      <c r="C3735" s="6" t="s">
        <v>11309</v>
      </c>
      <c r="D3735" s="8" t="s">
        <v>11544</v>
      </c>
      <c r="E3735" s="6" t="s">
        <v>535</v>
      </c>
      <c r="F3735" s="7" t="s">
        <v>498</v>
      </c>
      <c r="G3735" s="7" t="s">
        <v>217</v>
      </c>
      <c r="H3735" s="4"/>
      <c r="I3735" s="9" t="s">
        <v>11545</v>
      </c>
    </row>
    <row r="3736" spans="1:9" ht="45">
      <c r="A3736" s="6" t="s">
        <v>11546</v>
      </c>
      <c r="B3736" s="7" t="s">
        <v>364</v>
      </c>
      <c r="C3736" s="6" t="s">
        <v>11309</v>
      </c>
      <c r="D3736" s="8" t="s">
        <v>11547</v>
      </c>
      <c r="E3736" s="6" t="s">
        <v>378</v>
      </c>
      <c r="F3736" s="7" t="s">
        <v>498</v>
      </c>
      <c r="G3736" s="7" t="s">
        <v>379</v>
      </c>
      <c r="H3736" s="4"/>
      <c r="I3736" s="9" t="s">
        <v>11548</v>
      </c>
    </row>
    <row r="3737" spans="1:9" ht="60">
      <c r="A3737" s="6" t="s">
        <v>11549</v>
      </c>
      <c r="B3737" s="7" t="s">
        <v>364</v>
      </c>
      <c r="C3737" s="6" t="s">
        <v>11309</v>
      </c>
      <c r="D3737" s="8" t="s">
        <v>11550</v>
      </c>
      <c r="E3737" s="6" t="s">
        <v>221</v>
      </c>
      <c r="F3737" s="7" t="s">
        <v>216</v>
      </c>
      <c r="G3737" s="7" t="s">
        <v>217</v>
      </c>
      <c r="H3737" s="4"/>
      <c r="I3737" s="9" t="s">
        <v>11551</v>
      </c>
    </row>
    <row r="3738" spans="1:9" ht="30">
      <c r="A3738" s="6" t="s">
        <v>11552</v>
      </c>
      <c r="B3738" s="7" t="s">
        <v>364</v>
      </c>
      <c r="C3738" s="6" t="s">
        <v>11309</v>
      </c>
      <c r="D3738" s="8" t="s">
        <v>11553</v>
      </c>
      <c r="E3738" s="6" t="s">
        <v>221</v>
      </c>
      <c r="F3738" s="7" t="s">
        <v>367</v>
      </c>
      <c r="G3738" s="7" t="s">
        <v>217</v>
      </c>
      <c r="H3738" s="4"/>
      <c r="I3738" s="9" t="s">
        <v>11554</v>
      </c>
    </row>
    <row r="3739" spans="1:9" ht="60">
      <c r="A3739" s="6" t="s">
        <v>11555</v>
      </c>
      <c r="B3739" s="7" t="s">
        <v>212</v>
      </c>
      <c r="C3739" s="6" t="s">
        <v>11556</v>
      </c>
      <c r="D3739" s="8" t="s">
        <v>11557</v>
      </c>
      <c r="E3739" s="6" t="s">
        <v>221</v>
      </c>
      <c r="F3739" s="7" t="s">
        <v>216</v>
      </c>
      <c r="G3739" s="7" t="s">
        <v>217</v>
      </c>
      <c r="H3739" s="4"/>
      <c r="I3739" s="9" t="s">
        <v>11558</v>
      </c>
    </row>
    <row r="3740" spans="1:9" ht="60">
      <c r="A3740" s="6" t="s">
        <v>11559</v>
      </c>
      <c r="B3740" s="7" t="s">
        <v>212</v>
      </c>
      <c r="C3740" s="6" t="s">
        <v>11556</v>
      </c>
      <c r="D3740" s="8" t="s">
        <v>11560</v>
      </c>
      <c r="E3740" s="6" t="s">
        <v>221</v>
      </c>
      <c r="F3740" s="7" t="s">
        <v>367</v>
      </c>
      <c r="G3740" s="7" t="s">
        <v>217</v>
      </c>
      <c r="H3740" s="4"/>
      <c r="I3740" s="9" t="s">
        <v>11561</v>
      </c>
    </row>
    <row r="3741" spans="1:9" ht="60">
      <c r="A3741" s="6" t="s">
        <v>11562</v>
      </c>
      <c r="B3741" s="7" t="s">
        <v>212</v>
      </c>
      <c r="C3741" s="6" t="s">
        <v>11556</v>
      </c>
      <c r="D3741" s="8" t="s">
        <v>11563</v>
      </c>
      <c r="E3741" s="6" t="s">
        <v>221</v>
      </c>
      <c r="F3741" s="7" t="s">
        <v>216</v>
      </c>
      <c r="G3741" s="7" t="s">
        <v>217</v>
      </c>
      <c r="H3741" s="4"/>
      <c r="I3741" s="9" t="s">
        <v>11564</v>
      </c>
    </row>
    <row r="3742" spans="1:9" ht="75">
      <c r="A3742" s="6" t="s">
        <v>11565</v>
      </c>
      <c r="B3742" s="7" t="s">
        <v>212</v>
      </c>
      <c r="C3742" s="6" t="s">
        <v>11556</v>
      </c>
      <c r="D3742" s="8" t="s">
        <v>11566</v>
      </c>
      <c r="E3742" s="6" t="s">
        <v>221</v>
      </c>
      <c r="F3742" s="7" t="s">
        <v>216</v>
      </c>
      <c r="G3742" s="7" t="s">
        <v>217</v>
      </c>
      <c r="H3742" s="4"/>
      <c r="I3742" s="9" t="s">
        <v>11567</v>
      </c>
    </row>
    <row r="3743" spans="1:9" ht="60">
      <c r="A3743" s="6" t="s">
        <v>11568</v>
      </c>
      <c r="B3743" s="7" t="s">
        <v>212</v>
      </c>
      <c r="C3743" s="6" t="s">
        <v>11556</v>
      </c>
      <c r="D3743" s="8" t="s">
        <v>11569</v>
      </c>
      <c r="E3743" s="6" t="s">
        <v>221</v>
      </c>
      <c r="F3743" s="7" t="s">
        <v>367</v>
      </c>
      <c r="G3743" s="7" t="s">
        <v>217</v>
      </c>
      <c r="H3743" s="4"/>
      <c r="I3743" s="9" t="s">
        <v>11570</v>
      </c>
    </row>
    <row r="3744" spans="1:9" ht="60">
      <c r="A3744" s="6" t="s">
        <v>11571</v>
      </c>
      <c r="B3744" s="7" t="s">
        <v>212</v>
      </c>
      <c r="C3744" s="6" t="s">
        <v>11556</v>
      </c>
      <c r="D3744" s="8" t="s">
        <v>11572</v>
      </c>
      <c r="E3744" s="6" t="s">
        <v>221</v>
      </c>
      <c r="F3744" s="7" t="s">
        <v>216</v>
      </c>
      <c r="G3744" s="7" t="s">
        <v>217</v>
      </c>
      <c r="H3744" s="4"/>
      <c r="I3744" s="9" t="s">
        <v>11573</v>
      </c>
    </row>
    <row r="3745" spans="1:9" ht="60">
      <c r="A3745" s="6" t="s">
        <v>11574</v>
      </c>
      <c r="B3745" s="7" t="s">
        <v>212</v>
      </c>
      <c r="C3745" s="6" t="s">
        <v>11556</v>
      </c>
      <c r="D3745" s="8" t="s">
        <v>11575</v>
      </c>
      <c r="E3745" s="6" t="s">
        <v>221</v>
      </c>
      <c r="F3745" s="7" t="s">
        <v>216</v>
      </c>
      <c r="G3745" s="7" t="s">
        <v>217</v>
      </c>
      <c r="H3745" s="4"/>
      <c r="I3745" s="9" t="s">
        <v>11576</v>
      </c>
    </row>
    <row r="3746" spans="1:9" ht="60">
      <c r="A3746" s="6" t="s">
        <v>11577</v>
      </c>
      <c r="B3746" s="7" t="s">
        <v>212</v>
      </c>
      <c r="C3746" s="6" t="s">
        <v>11556</v>
      </c>
      <c r="D3746" s="8" t="s">
        <v>11578</v>
      </c>
      <c r="E3746" s="6" t="s">
        <v>221</v>
      </c>
      <c r="F3746" s="7" t="s">
        <v>216</v>
      </c>
      <c r="G3746" s="7" t="s">
        <v>217</v>
      </c>
      <c r="H3746" s="4"/>
      <c r="I3746" s="9" t="s">
        <v>11579</v>
      </c>
    </row>
    <row r="3747" spans="1:9" ht="60">
      <c r="A3747" s="6" t="s">
        <v>11580</v>
      </c>
      <c r="B3747" s="7" t="s">
        <v>212</v>
      </c>
      <c r="C3747" s="6" t="s">
        <v>11556</v>
      </c>
      <c r="D3747" s="8" t="s">
        <v>11581</v>
      </c>
      <c r="E3747" s="6" t="s">
        <v>221</v>
      </c>
      <c r="F3747" s="7" t="s">
        <v>216</v>
      </c>
      <c r="G3747" s="7" t="s">
        <v>217</v>
      </c>
      <c r="H3747" s="4"/>
      <c r="I3747" s="9" t="s">
        <v>11582</v>
      </c>
    </row>
    <row r="3748" spans="1:9" ht="45">
      <c r="A3748" s="6" t="s">
        <v>11583</v>
      </c>
      <c r="B3748" s="7" t="s">
        <v>212</v>
      </c>
      <c r="C3748" s="6" t="s">
        <v>11584</v>
      </c>
      <c r="D3748" s="8" t="s">
        <v>11585</v>
      </c>
      <c r="E3748" s="6" t="s">
        <v>1022</v>
      </c>
      <c r="F3748" s="7" t="s">
        <v>216</v>
      </c>
      <c r="G3748" s="7" t="s">
        <v>217</v>
      </c>
      <c r="H3748" s="4"/>
      <c r="I3748" s="9" t="s">
        <v>11586</v>
      </c>
    </row>
    <row r="3749" spans="1:9" ht="45">
      <c r="A3749" s="6" t="s">
        <v>11587</v>
      </c>
      <c r="B3749" s="7" t="s">
        <v>212</v>
      </c>
      <c r="C3749" s="6" t="s">
        <v>11584</v>
      </c>
      <c r="D3749" s="8" t="s">
        <v>11588</v>
      </c>
      <c r="E3749" s="6" t="s">
        <v>373</v>
      </c>
      <c r="F3749" s="7" t="s">
        <v>216</v>
      </c>
      <c r="G3749" s="7" t="s">
        <v>217</v>
      </c>
      <c r="H3749" s="4"/>
      <c r="I3749" s="9" t="s">
        <v>11589</v>
      </c>
    </row>
    <row r="3750" spans="1:9" ht="45">
      <c r="A3750" s="6" t="s">
        <v>11590</v>
      </c>
      <c r="B3750" s="7" t="s">
        <v>212</v>
      </c>
      <c r="C3750" s="6" t="s">
        <v>11584</v>
      </c>
      <c r="D3750" s="8" t="s">
        <v>11591</v>
      </c>
      <c r="E3750" s="6" t="s">
        <v>1022</v>
      </c>
      <c r="F3750" s="7" t="s">
        <v>216</v>
      </c>
      <c r="G3750" s="7" t="s">
        <v>217</v>
      </c>
      <c r="H3750" s="4"/>
      <c r="I3750" s="9" t="s">
        <v>11592</v>
      </c>
    </row>
    <row r="3751" spans="1:9" ht="45">
      <c r="A3751" s="6" t="s">
        <v>11593</v>
      </c>
      <c r="B3751" s="7" t="s">
        <v>212</v>
      </c>
      <c r="C3751" s="6" t="s">
        <v>11584</v>
      </c>
      <c r="D3751" s="8" t="s">
        <v>11594</v>
      </c>
      <c r="E3751" s="6" t="s">
        <v>1022</v>
      </c>
      <c r="F3751" s="7" t="s">
        <v>216</v>
      </c>
      <c r="G3751" s="7" t="s">
        <v>217</v>
      </c>
      <c r="H3751" s="4"/>
      <c r="I3751" s="9" t="s">
        <v>11595</v>
      </c>
    </row>
    <row r="3752" spans="1:9" ht="45">
      <c r="A3752" s="6" t="s">
        <v>11596</v>
      </c>
      <c r="B3752" s="7" t="s">
        <v>212</v>
      </c>
      <c r="C3752" s="6" t="s">
        <v>11584</v>
      </c>
      <c r="D3752" s="8" t="s">
        <v>11597</v>
      </c>
      <c r="E3752" s="6" t="s">
        <v>373</v>
      </c>
      <c r="F3752" s="7" t="s">
        <v>216</v>
      </c>
      <c r="G3752" s="7" t="s">
        <v>217</v>
      </c>
      <c r="H3752" s="4"/>
      <c r="I3752" s="9" t="s">
        <v>11598</v>
      </c>
    </row>
    <row r="3753" spans="1:9" ht="45">
      <c r="A3753" s="6" t="s">
        <v>11599</v>
      </c>
      <c r="B3753" s="7" t="s">
        <v>212</v>
      </c>
      <c r="C3753" s="6" t="s">
        <v>11584</v>
      </c>
      <c r="D3753" s="8" t="s">
        <v>11600</v>
      </c>
      <c r="E3753" s="6" t="s">
        <v>373</v>
      </c>
      <c r="F3753" s="7" t="s">
        <v>216</v>
      </c>
      <c r="G3753" s="7" t="s">
        <v>217</v>
      </c>
      <c r="H3753" s="4"/>
      <c r="I3753" s="9" t="s">
        <v>11601</v>
      </c>
    </row>
    <row r="3754" spans="1:9" ht="45">
      <c r="A3754" s="6" t="s">
        <v>11602</v>
      </c>
      <c r="B3754" s="7" t="s">
        <v>212</v>
      </c>
      <c r="C3754" s="6" t="s">
        <v>11584</v>
      </c>
      <c r="D3754" s="8" t="s">
        <v>11603</v>
      </c>
      <c r="E3754" s="6" t="s">
        <v>1022</v>
      </c>
      <c r="F3754" s="7" t="s">
        <v>216</v>
      </c>
      <c r="G3754" s="7" t="s">
        <v>217</v>
      </c>
      <c r="H3754" s="4"/>
      <c r="I3754" s="9" t="s">
        <v>11604</v>
      </c>
    </row>
    <row r="3755" spans="1:9" ht="45">
      <c r="A3755" s="6" t="s">
        <v>11605</v>
      </c>
      <c r="B3755" s="7" t="s">
        <v>212</v>
      </c>
      <c r="C3755" s="6" t="s">
        <v>11584</v>
      </c>
      <c r="D3755" s="8" t="s">
        <v>11606</v>
      </c>
      <c r="E3755" s="6" t="s">
        <v>373</v>
      </c>
      <c r="F3755" s="7" t="s">
        <v>216</v>
      </c>
      <c r="G3755" s="7" t="s">
        <v>217</v>
      </c>
      <c r="H3755" s="4"/>
      <c r="I3755" s="9" t="s">
        <v>11607</v>
      </c>
    </row>
    <row r="3756" spans="1:9" ht="60">
      <c r="A3756" s="6" t="s">
        <v>11608</v>
      </c>
      <c r="B3756" s="7" t="s">
        <v>212</v>
      </c>
      <c r="C3756" s="6" t="s">
        <v>11584</v>
      </c>
      <c r="D3756" s="8" t="s">
        <v>11609</v>
      </c>
      <c r="E3756" s="6" t="s">
        <v>373</v>
      </c>
      <c r="F3756" s="7" t="s">
        <v>216</v>
      </c>
      <c r="G3756" s="7" t="s">
        <v>217</v>
      </c>
      <c r="H3756" s="4"/>
      <c r="I3756" s="9" t="s">
        <v>11610</v>
      </c>
    </row>
    <row r="3757" spans="1:9" ht="45">
      <c r="A3757" s="6" t="s">
        <v>11611</v>
      </c>
      <c r="B3757" s="7" t="s">
        <v>212</v>
      </c>
      <c r="C3757" s="6" t="s">
        <v>11584</v>
      </c>
      <c r="D3757" s="8" t="s">
        <v>11612</v>
      </c>
      <c r="E3757" s="6" t="s">
        <v>1022</v>
      </c>
      <c r="F3757" s="7" t="s">
        <v>216</v>
      </c>
      <c r="G3757" s="7" t="s">
        <v>217</v>
      </c>
      <c r="H3757" s="4"/>
      <c r="I3757" s="9" t="s">
        <v>11613</v>
      </c>
    </row>
    <row r="3758" spans="1:9" ht="45">
      <c r="A3758" s="6" t="s">
        <v>11614</v>
      </c>
      <c r="B3758" s="7" t="s">
        <v>212</v>
      </c>
      <c r="C3758" s="6" t="s">
        <v>11584</v>
      </c>
      <c r="D3758" s="8" t="s">
        <v>11615</v>
      </c>
      <c r="E3758" s="6" t="s">
        <v>373</v>
      </c>
      <c r="F3758" s="7" t="s">
        <v>216</v>
      </c>
      <c r="G3758" s="7" t="s">
        <v>217</v>
      </c>
      <c r="H3758" s="4"/>
      <c r="I3758" s="9" t="s">
        <v>11616</v>
      </c>
    </row>
    <row r="3759" spans="1:9" ht="45">
      <c r="A3759" s="6" t="s">
        <v>11617</v>
      </c>
      <c r="B3759" s="7" t="s">
        <v>212</v>
      </c>
      <c r="C3759" s="6" t="s">
        <v>11584</v>
      </c>
      <c r="D3759" s="8" t="s">
        <v>11618</v>
      </c>
      <c r="E3759" s="6" t="s">
        <v>1022</v>
      </c>
      <c r="F3759" s="7" t="s">
        <v>216</v>
      </c>
      <c r="G3759" s="7" t="s">
        <v>217</v>
      </c>
      <c r="H3759" s="4"/>
      <c r="I3759" s="9" t="s">
        <v>11619</v>
      </c>
    </row>
    <row r="3760" spans="1:9" ht="45">
      <c r="A3760" s="6" t="s">
        <v>11620</v>
      </c>
      <c r="B3760" s="7" t="s">
        <v>212</v>
      </c>
      <c r="C3760" s="6" t="s">
        <v>11584</v>
      </c>
      <c r="D3760" s="8" t="s">
        <v>11621</v>
      </c>
      <c r="E3760" s="6" t="s">
        <v>373</v>
      </c>
      <c r="F3760" s="7" t="s">
        <v>216</v>
      </c>
      <c r="G3760" s="7" t="s">
        <v>217</v>
      </c>
      <c r="H3760" s="4"/>
      <c r="I3760" s="9" t="s">
        <v>11622</v>
      </c>
    </row>
    <row r="3761" spans="1:9" ht="45">
      <c r="A3761" s="6" t="s">
        <v>11623</v>
      </c>
      <c r="B3761" s="7" t="s">
        <v>212</v>
      </c>
      <c r="C3761" s="6" t="s">
        <v>11584</v>
      </c>
      <c r="D3761" s="8" t="s">
        <v>11624</v>
      </c>
      <c r="E3761" s="6" t="s">
        <v>1022</v>
      </c>
      <c r="F3761" s="7" t="s">
        <v>216</v>
      </c>
      <c r="G3761" s="7" t="s">
        <v>217</v>
      </c>
      <c r="H3761" s="4"/>
      <c r="I3761" s="9" t="s">
        <v>11625</v>
      </c>
    </row>
    <row r="3762" spans="1:9" ht="45">
      <c r="A3762" s="6" t="s">
        <v>11626</v>
      </c>
      <c r="B3762" s="7" t="s">
        <v>212</v>
      </c>
      <c r="C3762" s="6" t="s">
        <v>11584</v>
      </c>
      <c r="D3762" s="8" t="s">
        <v>11627</v>
      </c>
      <c r="E3762" s="6" t="s">
        <v>1022</v>
      </c>
      <c r="F3762" s="7" t="s">
        <v>216</v>
      </c>
      <c r="G3762" s="7" t="s">
        <v>217</v>
      </c>
      <c r="H3762" s="4"/>
      <c r="I3762" s="9" t="s">
        <v>11628</v>
      </c>
    </row>
    <row r="3763" spans="1:9" ht="45">
      <c r="A3763" s="6" t="s">
        <v>11629</v>
      </c>
      <c r="B3763" s="7" t="s">
        <v>212</v>
      </c>
      <c r="C3763" s="6" t="s">
        <v>11584</v>
      </c>
      <c r="D3763" s="8" t="s">
        <v>11630</v>
      </c>
      <c r="E3763" s="6" t="s">
        <v>1022</v>
      </c>
      <c r="F3763" s="7" t="s">
        <v>216</v>
      </c>
      <c r="G3763" s="7" t="s">
        <v>217</v>
      </c>
      <c r="H3763" s="4"/>
      <c r="I3763" s="9" t="s">
        <v>11631</v>
      </c>
    </row>
    <row r="3764" spans="1:9" ht="45">
      <c r="A3764" s="6" t="s">
        <v>11632</v>
      </c>
      <c r="B3764" s="7" t="s">
        <v>212</v>
      </c>
      <c r="C3764" s="6" t="s">
        <v>11584</v>
      </c>
      <c r="D3764" s="8" t="s">
        <v>11633</v>
      </c>
      <c r="E3764" s="6" t="s">
        <v>373</v>
      </c>
      <c r="F3764" s="7" t="s">
        <v>216</v>
      </c>
      <c r="G3764" s="7" t="s">
        <v>217</v>
      </c>
      <c r="H3764" s="4"/>
      <c r="I3764" s="9" t="s">
        <v>11634</v>
      </c>
    </row>
    <row r="3765" spans="1:9" ht="45">
      <c r="A3765" s="6" t="s">
        <v>11635</v>
      </c>
      <c r="B3765" s="7" t="s">
        <v>212</v>
      </c>
      <c r="C3765" s="6" t="s">
        <v>11584</v>
      </c>
      <c r="D3765" s="8" t="s">
        <v>11636</v>
      </c>
      <c r="E3765" s="6" t="s">
        <v>1022</v>
      </c>
      <c r="F3765" s="7" t="s">
        <v>216</v>
      </c>
      <c r="G3765" s="7" t="s">
        <v>217</v>
      </c>
      <c r="H3765" s="4"/>
      <c r="I3765" s="9" t="s">
        <v>11637</v>
      </c>
    </row>
    <row r="3766" spans="1:9" ht="45">
      <c r="A3766" s="6" t="s">
        <v>11638</v>
      </c>
      <c r="B3766" s="7" t="s">
        <v>212</v>
      </c>
      <c r="C3766" s="6" t="s">
        <v>11584</v>
      </c>
      <c r="D3766" s="8" t="s">
        <v>11639</v>
      </c>
      <c r="E3766" s="6" t="s">
        <v>1022</v>
      </c>
      <c r="F3766" s="7" t="s">
        <v>216</v>
      </c>
      <c r="G3766" s="7" t="s">
        <v>217</v>
      </c>
      <c r="H3766" s="4"/>
      <c r="I3766" s="9" t="s">
        <v>11640</v>
      </c>
    </row>
    <row r="3767" spans="1:9" ht="45">
      <c r="A3767" s="6" t="s">
        <v>11641</v>
      </c>
      <c r="B3767" s="7" t="s">
        <v>212</v>
      </c>
      <c r="C3767" s="6" t="s">
        <v>11584</v>
      </c>
      <c r="D3767" s="8" t="s">
        <v>11642</v>
      </c>
      <c r="E3767" s="6" t="s">
        <v>373</v>
      </c>
      <c r="F3767" s="7" t="s">
        <v>216</v>
      </c>
      <c r="G3767" s="7" t="s">
        <v>217</v>
      </c>
      <c r="H3767" s="4"/>
      <c r="I3767" s="9" t="s">
        <v>11643</v>
      </c>
    </row>
    <row r="3768" spans="1:9" ht="60">
      <c r="A3768" s="6" t="s">
        <v>11644</v>
      </c>
      <c r="B3768" s="7" t="s">
        <v>212</v>
      </c>
      <c r="C3768" s="6" t="s">
        <v>11584</v>
      </c>
      <c r="D3768" s="8" t="s">
        <v>11645</v>
      </c>
      <c r="E3768" s="6" t="s">
        <v>373</v>
      </c>
      <c r="F3768" s="7" t="s">
        <v>216</v>
      </c>
      <c r="G3768" s="7" t="s">
        <v>217</v>
      </c>
      <c r="H3768" s="4"/>
      <c r="I3768" s="9" t="s">
        <v>11646</v>
      </c>
    </row>
    <row r="3769" spans="1:9" ht="45">
      <c r="A3769" s="6" t="s">
        <v>11647</v>
      </c>
      <c r="B3769" s="7" t="s">
        <v>212</v>
      </c>
      <c r="C3769" s="6" t="s">
        <v>11584</v>
      </c>
      <c r="D3769" s="8" t="s">
        <v>11648</v>
      </c>
      <c r="E3769" s="6" t="s">
        <v>373</v>
      </c>
      <c r="F3769" s="7" t="s">
        <v>216</v>
      </c>
      <c r="G3769" s="7" t="s">
        <v>217</v>
      </c>
      <c r="H3769" s="4"/>
      <c r="I3769" s="9" t="s">
        <v>11649</v>
      </c>
    </row>
    <row r="3770" spans="1:9" ht="45">
      <c r="A3770" s="6" t="s">
        <v>11650</v>
      </c>
      <c r="B3770" s="7" t="s">
        <v>212</v>
      </c>
      <c r="C3770" s="6" t="s">
        <v>11584</v>
      </c>
      <c r="D3770" s="8" t="s">
        <v>11651</v>
      </c>
      <c r="E3770" s="6" t="s">
        <v>1022</v>
      </c>
      <c r="F3770" s="7" t="s">
        <v>216</v>
      </c>
      <c r="G3770" s="7" t="s">
        <v>217</v>
      </c>
      <c r="H3770" s="4"/>
      <c r="I3770" s="9" t="s">
        <v>11652</v>
      </c>
    </row>
    <row r="3771" spans="1:9" ht="45">
      <c r="A3771" s="6" t="s">
        <v>11653</v>
      </c>
      <c r="B3771" s="7" t="s">
        <v>212</v>
      </c>
      <c r="C3771" s="6" t="s">
        <v>11584</v>
      </c>
      <c r="D3771" s="8" t="s">
        <v>11654</v>
      </c>
      <c r="E3771" s="6" t="s">
        <v>1022</v>
      </c>
      <c r="F3771" s="7" t="s">
        <v>216</v>
      </c>
      <c r="G3771" s="7" t="s">
        <v>217</v>
      </c>
      <c r="H3771" s="4"/>
      <c r="I3771" s="9" t="s">
        <v>11655</v>
      </c>
    </row>
    <row r="3772" spans="1:9" ht="45">
      <c r="A3772" s="6" t="s">
        <v>11656</v>
      </c>
      <c r="B3772" s="7" t="s">
        <v>212</v>
      </c>
      <c r="C3772" s="6" t="s">
        <v>11584</v>
      </c>
      <c r="D3772" s="8" t="s">
        <v>11657</v>
      </c>
      <c r="E3772" s="6" t="s">
        <v>1022</v>
      </c>
      <c r="F3772" s="7" t="s">
        <v>216</v>
      </c>
      <c r="G3772" s="7" t="s">
        <v>217</v>
      </c>
      <c r="H3772" s="4"/>
      <c r="I3772" s="9" t="s">
        <v>11658</v>
      </c>
    </row>
    <row r="3773" spans="1:9" ht="45">
      <c r="A3773" s="6" t="s">
        <v>11659</v>
      </c>
      <c r="B3773" s="7" t="s">
        <v>212</v>
      </c>
      <c r="C3773" s="6" t="s">
        <v>11584</v>
      </c>
      <c r="D3773" s="8" t="s">
        <v>11660</v>
      </c>
      <c r="E3773" s="6" t="s">
        <v>373</v>
      </c>
      <c r="F3773" s="7" t="s">
        <v>216</v>
      </c>
      <c r="G3773" s="7" t="s">
        <v>217</v>
      </c>
      <c r="H3773" s="4"/>
      <c r="I3773" s="9" t="s">
        <v>11661</v>
      </c>
    </row>
    <row r="3774" spans="1:9" ht="45">
      <c r="A3774" s="6" t="s">
        <v>11662</v>
      </c>
      <c r="B3774" s="7" t="s">
        <v>212</v>
      </c>
      <c r="C3774" s="6" t="s">
        <v>11584</v>
      </c>
      <c r="D3774" s="8" t="s">
        <v>11663</v>
      </c>
      <c r="E3774" s="6" t="s">
        <v>1022</v>
      </c>
      <c r="F3774" s="7" t="s">
        <v>216</v>
      </c>
      <c r="G3774" s="7" t="s">
        <v>217</v>
      </c>
      <c r="H3774" s="4"/>
      <c r="I3774" s="9" t="s">
        <v>11664</v>
      </c>
    </row>
    <row r="3775" spans="1:9" ht="45">
      <c r="A3775" s="6" t="s">
        <v>11665</v>
      </c>
      <c r="B3775" s="7" t="s">
        <v>212</v>
      </c>
      <c r="C3775" s="6" t="s">
        <v>11584</v>
      </c>
      <c r="D3775" s="8" t="s">
        <v>11666</v>
      </c>
      <c r="E3775" s="6" t="s">
        <v>373</v>
      </c>
      <c r="F3775" s="7" t="s">
        <v>216</v>
      </c>
      <c r="G3775" s="7" t="s">
        <v>217</v>
      </c>
      <c r="H3775" s="4"/>
      <c r="I3775" s="9" t="s">
        <v>11667</v>
      </c>
    </row>
    <row r="3776" spans="1:9" ht="45">
      <c r="A3776" s="6" t="s">
        <v>11668</v>
      </c>
      <c r="B3776" s="7" t="s">
        <v>212</v>
      </c>
      <c r="C3776" s="6" t="s">
        <v>11584</v>
      </c>
      <c r="D3776" s="8" t="s">
        <v>11669</v>
      </c>
      <c r="E3776" s="6" t="s">
        <v>373</v>
      </c>
      <c r="F3776" s="7" t="s">
        <v>216</v>
      </c>
      <c r="G3776" s="7" t="s">
        <v>217</v>
      </c>
      <c r="H3776" s="4"/>
      <c r="I3776" s="9" t="s">
        <v>11670</v>
      </c>
    </row>
    <row r="3777" spans="1:9" ht="45">
      <c r="A3777" s="6" t="s">
        <v>11671</v>
      </c>
      <c r="B3777" s="7" t="s">
        <v>212</v>
      </c>
      <c r="C3777" s="6" t="s">
        <v>11584</v>
      </c>
      <c r="D3777" s="8" t="s">
        <v>11672</v>
      </c>
      <c r="E3777" s="6" t="s">
        <v>373</v>
      </c>
      <c r="F3777" s="7" t="s">
        <v>216</v>
      </c>
      <c r="G3777" s="7" t="s">
        <v>217</v>
      </c>
      <c r="H3777" s="4"/>
      <c r="I3777" s="9" t="s">
        <v>11673</v>
      </c>
    </row>
    <row r="3778" spans="1:9" ht="45">
      <c r="A3778" s="6" t="s">
        <v>11674</v>
      </c>
      <c r="B3778" s="7" t="s">
        <v>212</v>
      </c>
      <c r="C3778" s="6" t="s">
        <v>11584</v>
      </c>
      <c r="D3778" s="8" t="s">
        <v>11675</v>
      </c>
      <c r="E3778" s="6" t="s">
        <v>1022</v>
      </c>
      <c r="F3778" s="7" t="s">
        <v>216</v>
      </c>
      <c r="G3778" s="7" t="s">
        <v>217</v>
      </c>
      <c r="H3778" s="4"/>
      <c r="I3778" s="9" t="s">
        <v>11676</v>
      </c>
    </row>
    <row r="3779" spans="1:9" ht="45">
      <c r="A3779" s="6" t="s">
        <v>11677</v>
      </c>
      <c r="B3779" s="7" t="s">
        <v>212</v>
      </c>
      <c r="C3779" s="6" t="s">
        <v>11678</v>
      </c>
      <c r="D3779" s="8" t="s">
        <v>11679</v>
      </c>
      <c r="E3779" s="6" t="s">
        <v>221</v>
      </c>
      <c r="F3779" s="7" t="s">
        <v>367</v>
      </c>
      <c r="G3779" s="7" t="s">
        <v>217</v>
      </c>
      <c r="H3779" s="4"/>
      <c r="I3779" s="9" t="s">
        <v>11680</v>
      </c>
    </row>
    <row r="3780" spans="1:9" ht="45">
      <c r="A3780" s="6" t="s">
        <v>11681</v>
      </c>
      <c r="B3780" s="7" t="s">
        <v>212</v>
      </c>
      <c r="C3780" s="6" t="s">
        <v>11678</v>
      </c>
      <c r="D3780" s="8" t="s">
        <v>11682</v>
      </c>
      <c r="E3780" s="6" t="s">
        <v>221</v>
      </c>
      <c r="F3780" s="7" t="s">
        <v>367</v>
      </c>
      <c r="G3780" s="7" t="s">
        <v>217</v>
      </c>
      <c r="H3780" s="4"/>
      <c r="I3780" s="9" t="s">
        <v>11683</v>
      </c>
    </row>
    <row r="3781" spans="1:9" ht="45">
      <c r="A3781" s="6" t="s">
        <v>11684</v>
      </c>
      <c r="B3781" s="7" t="s">
        <v>212</v>
      </c>
      <c r="C3781" s="6" t="s">
        <v>11678</v>
      </c>
      <c r="D3781" s="8" t="s">
        <v>11685</v>
      </c>
      <c r="E3781" s="6" t="s">
        <v>221</v>
      </c>
      <c r="F3781" s="7" t="s">
        <v>367</v>
      </c>
      <c r="G3781" s="7" t="s">
        <v>217</v>
      </c>
      <c r="H3781" s="4"/>
      <c r="I3781" s="9" t="s">
        <v>11686</v>
      </c>
    </row>
    <row r="3782" spans="1:9" ht="30">
      <c r="A3782" s="6" t="s">
        <v>11687</v>
      </c>
      <c r="B3782" s="7" t="s">
        <v>212</v>
      </c>
      <c r="C3782" s="6" t="s">
        <v>11678</v>
      </c>
      <c r="D3782" s="8" t="s">
        <v>11688</v>
      </c>
      <c r="E3782" s="6" t="s">
        <v>221</v>
      </c>
      <c r="F3782" s="7" t="s">
        <v>367</v>
      </c>
      <c r="G3782" s="7" t="s">
        <v>217</v>
      </c>
      <c r="H3782" s="4"/>
      <c r="I3782" s="9" t="s">
        <v>11689</v>
      </c>
    </row>
    <row r="3783" spans="1:9" ht="45">
      <c r="A3783" s="6" t="s">
        <v>11690</v>
      </c>
      <c r="B3783" s="7" t="s">
        <v>212</v>
      </c>
      <c r="C3783" s="6" t="s">
        <v>11678</v>
      </c>
      <c r="D3783" s="8" t="s">
        <v>11691</v>
      </c>
      <c r="E3783" s="6" t="s">
        <v>373</v>
      </c>
      <c r="F3783" s="7" t="s">
        <v>216</v>
      </c>
      <c r="G3783" s="7" t="s">
        <v>217</v>
      </c>
      <c r="H3783" s="4"/>
      <c r="I3783" s="9" t="s">
        <v>11692</v>
      </c>
    </row>
    <row r="3784" spans="1:9" ht="45">
      <c r="A3784" s="6" t="s">
        <v>11693</v>
      </c>
      <c r="B3784" s="7" t="s">
        <v>212</v>
      </c>
      <c r="C3784" s="6" t="s">
        <v>11678</v>
      </c>
      <c r="D3784" s="8" t="s">
        <v>11694</v>
      </c>
      <c r="E3784" s="6" t="s">
        <v>373</v>
      </c>
      <c r="F3784" s="7" t="s">
        <v>367</v>
      </c>
      <c r="G3784" s="7" t="s">
        <v>217</v>
      </c>
      <c r="H3784" s="4"/>
      <c r="I3784" s="9" t="s">
        <v>11695</v>
      </c>
    </row>
    <row r="3785" spans="1:9" ht="45">
      <c r="A3785" s="6" t="s">
        <v>11696</v>
      </c>
      <c r="B3785" s="7" t="s">
        <v>212</v>
      </c>
      <c r="C3785" s="6" t="s">
        <v>11678</v>
      </c>
      <c r="D3785" s="8" t="s">
        <v>11697</v>
      </c>
      <c r="E3785" s="6" t="s">
        <v>221</v>
      </c>
      <c r="F3785" s="7" t="s">
        <v>367</v>
      </c>
      <c r="G3785" s="7" t="s">
        <v>217</v>
      </c>
      <c r="H3785" s="4"/>
      <c r="I3785" s="9" t="s">
        <v>11698</v>
      </c>
    </row>
    <row r="3786" spans="1:9" ht="45">
      <c r="A3786" s="6" t="s">
        <v>11699</v>
      </c>
      <c r="B3786" s="7" t="s">
        <v>212</v>
      </c>
      <c r="C3786" s="6" t="s">
        <v>11678</v>
      </c>
      <c r="D3786" s="8" t="s">
        <v>11700</v>
      </c>
      <c r="E3786" s="6" t="s">
        <v>373</v>
      </c>
      <c r="F3786" s="7" t="s">
        <v>367</v>
      </c>
      <c r="G3786" s="7" t="s">
        <v>217</v>
      </c>
      <c r="H3786" s="4"/>
      <c r="I3786" s="9" t="s">
        <v>11701</v>
      </c>
    </row>
    <row r="3787" spans="1:9" ht="45">
      <c r="A3787" s="6" t="s">
        <v>11702</v>
      </c>
      <c r="B3787" s="7" t="s">
        <v>212</v>
      </c>
      <c r="C3787" s="6" t="s">
        <v>11678</v>
      </c>
      <c r="D3787" s="8" t="s">
        <v>11703</v>
      </c>
      <c r="E3787" s="6" t="s">
        <v>221</v>
      </c>
      <c r="F3787" s="7" t="s">
        <v>367</v>
      </c>
      <c r="G3787" s="7" t="s">
        <v>217</v>
      </c>
      <c r="H3787" s="4"/>
      <c r="I3787" s="9" t="s">
        <v>11704</v>
      </c>
    </row>
    <row r="3788" spans="1:9" ht="45">
      <c r="A3788" s="6" t="s">
        <v>11705</v>
      </c>
      <c r="B3788" s="7" t="s">
        <v>212</v>
      </c>
      <c r="C3788" s="6" t="s">
        <v>11678</v>
      </c>
      <c r="D3788" s="8" t="s">
        <v>11706</v>
      </c>
      <c r="E3788" s="6" t="s">
        <v>221</v>
      </c>
      <c r="F3788" s="7" t="s">
        <v>367</v>
      </c>
      <c r="G3788" s="7" t="s">
        <v>217</v>
      </c>
      <c r="H3788" s="4"/>
      <c r="I3788" s="9" t="s">
        <v>11707</v>
      </c>
    </row>
    <row r="3789" spans="1:9" ht="45">
      <c r="A3789" s="6" t="s">
        <v>11708</v>
      </c>
      <c r="B3789" s="7" t="s">
        <v>212</v>
      </c>
      <c r="C3789" s="6" t="s">
        <v>11678</v>
      </c>
      <c r="D3789" s="8" t="s">
        <v>11709</v>
      </c>
      <c r="E3789" s="6" t="s">
        <v>221</v>
      </c>
      <c r="F3789" s="7" t="s">
        <v>498</v>
      </c>
      <c r="G3789" s="7" t="s">
        <v>217</v>
      </c>
      <c r="H3789" s="4"/>
      <c r="I3789" s="9" t="s">
        <v>11710</v>
      </c>
    </row>
    <row r="3790" spans="1:9" ht="45">
      <c r="A3790" s="6" t="s">
        <v>11711</v>
      </c>
      <c r="B3790" s="7" t="s">
        <v>212</v>
      </c>
      <c r="C3790" s="6" t="s">
        <v>11678</v>
      </c>
      <c r="D3790" s="8" t="s">
        <v>11712</v>
      </c>
      <c r="E3790" s="6" t="s">
        <v>221</v>
      </c>
      <c r="F3790" s="7" t="s">
        <v>498</v>
      </c>
      <c r="G3790" s="7" t="s">
        <v>217</v>
      </c>
      <c r="H3790" s="4"/>
      <c r="I3790" s="9" t="s">
        <v>11713</v>
      </c>
    </row>
    <row r="3791" spans="1:9" ht="30">
      <c r="A3791" s="6" t="s">
        <v>11714</v>
      </c>
      <c r="B3791" s="7" t="s">
        <v>212</v>
      </c>
      <c r="C3791" s="6" t="s">
        <v>11678</v>
      </c>
      <c r="D3791" s="8" t="s">
        <v>11715</v>
      </c>
      <c r="E3791" s="6" t="s">
        <v>221</v>
      </c>
      <c r="F3791" s="7" t="s">
        <v>216</v>
      </c>
      <c r="G3791" s="7" t="s">
        <v>217</v>
      </c>
      <c r="H3791" s="4"/>
      <c r="I3791" s="9" t="s">
        <v>11716</v>
      </c>
    </row>
    <row r="3792" spans="1:9" ht="45">
      <c r="A3792" s="6" t="s">
        <v>11717</v>
      </c>
      <c r="B3792" s="7" t="s">
        <v>212</v>
      </c>
      <c r="C3792" s="6" t="s">
        <v>11678</v>
      </c>
      <c r="D3792" s="8" t="s">
        <v>11718</v>
      </c>
      <c r="E3792" s="6" t="s">
        <v>221</v>
      </c>
      <c r="F3792" s="7" t="s">
        <v>367</v>
      </c>
      <c r="G3792" s="7" t="s">
        <v>217</v>
      </c>
      <c r="H3792" s="4"/>
      <c r="I3792" s="9" t="s">
        <v>11719</v>
      </c>
    </row>
    <row r="3793" spans="1:9" ht="45">
      <c r="A3793" s="6" t="s">
        <v>11720</v>
      </c>
      <c r="B3793" s="7" t="s">
        <v>212</v>
      </c>
      <c r="C3793" s="6" t="s">
        <v>11678</v>
      </c>
      <c r="D3793" s="8" t="s">
        <v>11721</v>
      </c>
      <c r="E3793" s="6" t="s">
        <v>221</v>
      </c>
      <c r="F3793" s="7" t="s">
        <v>367</v>
      </c>
      <c r="G3793" s="7" t="s">
        <v>217</v>
      </c>
      <c r="H3793" s="4"/>
      <c r="I3793" s="9" t="s">
        <v>11722</v>
      </c>
    </row>
    <row r="3794" spans="1:9" ht="45">
      <c r="A3794" s="6" t="s">
        <v>11723</v>
      </c>
      <c r="B3794" s="7" t="s">
        <v>212</v>
      </c>
      <c r="C3794" s="6" t="s">
        <v>11678</v>
      </c>
      <c r="D3794" s="8" t="s">
        <v>11724</v>
      </c>
      <c r="E3794" s="6" t="s">
        <v>373</v>
      </c>
      <c r="F3794" s="7" t="s">
        <v>367</v>
      </c>
      <c r="G3794" s="7" t="s">
        <v>217</v>
      </c>
      <c r="H3794" s="4"/>
      <c r="I3794" s="9" t="s">
        <v>11725</v>
      </c>
    </row>
    <row r="3795" spans="1:9" ht="45">
      <c r="A3795" s="6" t="s">
        <v>11726</v>
      </c>
      <c r="B3795" s="7" t="s">
        <v>212</v>
      </c>
      <c r="C3795" s="6" t="s">
        <v>11678</v>
      </c>
      <c r="D3795" s="8" t="s">
        <v>11727</v>
      </c>
      <c r="E3795" s="6" t="s">
        <v>221</v>
      </c>
      <c r="F3795" s="7" t="s">
        <v>367</v>
      </c>
      <c r="G3795" s="7" t="s">
        <v>217</v>
      </c>
      <c r="H3795" s="4"/>
      <c r="I3795" s="9" t="s">
        <v>11728</v>
      </c>
    </row>
    <row r="3796" spans="1:9" ht="45">
      <c r="A3796" s="6" t="s">
        <v>11729</v>
      </c>
      <c r="B3796" s="7" t="s">
        <v>212</v>
      </c>
      <c r="C3796" s="6" t="s">
        <v>11678</v>
      </c>
      <c r="D3796" s="8" t="s">
        <v>11730</v>
      </c>
      <c r="E3796" s="6" t="s">
        <v>373</v>
      </c>
      <c r="F3796" s="7" t="s">
        <v>498</v>
      </c>
      <c r="G3796" s="7" t="s">
        <v>217</v>
      </c>
      <c r="H3796" s="4"/>
      <c r="I3796" s="9" t="s">
        <v>11731</v>
      </c>
    </row>
    <row r="3797" spans="1:9" ht="30">
      <c r="A3797" s="6" t="s">
        <v>11732</v>
      </c>
      <c r="B3797" s="7" t="s">
        <v>212</v>
      </c>
      <c r="C3797" s="6" t="s">
        <v>11678</v>
      </c>
      <c r="D3797" s="8" t="s">
        <v>11733</v>
      </c>
      <c r="E3797" s="6" t="s">
        <v>221</v>
      </c>
      <c r="F3797" s="7" t="s">
        <v>367</v>
      </c>
      <c r="G3797" s="7" t="s">
        <v>217</v>
      </c>
      <c r="H3797" s="4"/>
      <c r="I3797" s="9" t="s">
        <v>11734</v>
      </c>
    </row>
    <row r="3798" spans="1:9" ht="30">
      <c r="A3798" s="6" t="s">
        <v>11735</v>
      </c>
      <c r="B3798" s="7" t="s">
        <v>212</v>
      </c>
      <c r="C3798" s="6" t="s">
        <v>11678</v>
      </c>
      <c r="D3798" s="8" t="s">
        <v>11736</v>
      </c>
      <c r="E3798" s="6" t="s">
        <v>221</v>
      </c>
      <c r="F3798" s="7" t="s">
        <v>367</v>
      </c>
      <c r="G3798" s="7" t="s">
        <v>217</v>
      </c>
      <c r="H3798" s="4"/>
      <c r="I3798" s="9" t="s">
        <v>11737</v>
      </c>
    </row>
    <row r="3799" spans="1:9" ht="45">
      <c r="A3799" s="6" t="s">
        <v>11738</v>
      </c>
      <c r="B3799" s="7" t="s">
        <v>212</v>
      </c>
      <c r="C3799" s="6" t="s">
        <v>11678</v>
      </c>
      <c r="D3799" s="8" t="s">
        <v>11739</v>
      </c>
      <c r="E3799" s="6" t="s">
        <v>221</v>
      </c>
      <c r="F3799" s="7" t="s">
        <v>367</v>
      </c>
      <c r="G3799" s="7" t="s">
        <v>217</v>
      </c>
      <c r="H3799" s="4"/>
      <c r="I3799" s="9" t="s">
        <v>11740</v>
      </c>
    </row>
    <row r="3800" spans="1:9" ht="45">
      <c r="A3800" s="6" t="s">
        <v>11741</v>
      </c>
      <c r="B3800" s="7" t="s">
        <v>212</v>
      </c>
      <c r="C3800" s="6" t="s">
        <v>11678</v>
      </c>
      <c r="D3800" s="8" t="s">
        <v>11742</v>
      </c>
      <c r="E3800" s="6" t="s">
        <v>221</v>
      </c>
      <c r="F3800" s="7" t="s">
        <v>498</v>
      </c>
      <c r="G3800" s="7" t="s">
        <v>217</v>
      </c>
      <c r="H3800" s="4"/>
      <c r="I3800" s="9" t="s">
        <v>11743</v>
      </c>
    </row>
    <row r="3801" spans="1:9" ht="45">
      <c r="A3801" s="6" t="s">
        <v>11744</v>
      </c>
      <c r="B3801" s="7" t="s">
        <v>212</v>
      </c>
      <c r="C3801" s="6" t="s">
        <v>11678</v>
      </c>
      <c r="D3801" s="8" t="s">
        <v>11745</v>
      </c>
      <c r="E3801" s="6" t="s">
        <v>221</v>
      </c>
      <c r="F3801" s="7" t="s">
        <v>367</v>
      </c>
      <c r="G3801" s="7" t="s">
        <v>217</v>
      </c>
      <c r="H3801" s="4"/>
      <c r="I3801" s="9" t="s">
        <v>11746</v>
      </c>
    </row>
    <row r="3802" spans="1:9" ht="30">
      <c r="A3802" s="6" t="s">
        <v>11747</v>
      </c>
      <c r="B3802" s="7" t="s">
        <v>212</v>
      </c>
      <c r="C3802" s="6" t="s">
        <v>11678</v>
      </c>
      <c r="D3802" s="8" t="s">
        <v>11748</v>
      </c>
      <c r="E3802" s="6" t="s">
        <v>373</v>
      </c>
      <c r="F3802" s="7" t="s">
        <v>498</v>
      </c>
      <c r="G3802" s="7" t="s">
        <v>217</v>
      </c>
      <c r="H3802" s="4"/>
      <c r="I3802" s="9" t="s">
        <v>11749</v>
      </c>
    </row>
    <row r="3803" spans="1:9" ht="45">
      <c r="A3803" s="6" t="s">
        <v>11750</v>
      </c>
      <c r="B3803" s="7" t="s">
        <v>212</v>
      </c>
      <c r="C3803" s="6" t="s">
        <v>11678</v>
      </c>
      <c r="D3803" s="8" t="s">
        <v>11751</v>
      </c>
      <c r="E3803" s="6" t="s">
        <v>373</v>
      </c>
      <c r="F3803" s="7" t="s">
        <v>498</v>
      </c>
      <c r="G3803" s="7" t="s">
        <v>217</v>
      </c>
      <c r="H3803" s="4"/>
      <c r="I3803" s="9" t="s">
        <v>11752</v>
      </c>
    </row>
    <row r="3804" spans="1:9" ht="45">
      <c r="A3804" s="6" t="s">
        <v>11753</v>
      </c>
      <c r="B3804" s="7" t="s">
        <v>212</v>
      </c>
      <c r="C3804" s="6" t="s">
        <v>11678</v>
      </c>
      <c r="D3804" s="8" t="s">
        <v>11754</v>
      </c>
      <c r="E3804" s="6" t="s">
        <v>373</v>
      </c>
      <c r="F3804" s="7" t="s">
        <v>498</v>
      </c>
      <c r="G3804" s="7" t="s">
        <v>217</v>
      </c>
      <c r="H3804" s="4"/>
      <c r="I3804" s="9" t="s">
        <v>11755</v>
      </c>
    </row>
    <row r="3805" spans="1:9" ht="45">
      <c r="A3805" s="6" t="s">
        <v>11756</v>
      </c>
      <c r="B3805" s="7" t="s">
        <v>212</v>
      </c>
      <c r="C3805" s="6" t="s">
        <v>11678</v>
      </c>
      <c r="D3805" s="8" t="s">
        <v>11757</v>
      </c>
      <c r="E3805" s="6" t="s">
        <v>373</v>
      </c>
      <c r="F3805" s="7" t="s">
        <v>498</v>
      </c>
      <c r="G3805" s="7" t="s">
        <v>217</v>
      </c>
      <c r="H3805" s="4"/>
      <c r="I3805" s="9" t="s">
        <v>11758</v>
      </c>
    </row>
    <row r="3806" spans="1:9" ht="45">
      <c r="A3806" s="6" t="s">
        <v>11759</v>
      </c>
      <c r="B3806" s="7" t="s">
        <v>212</v>
      </c>
      <c r="C3806" s="6" t="s">
        <v>11678</v>
      </c>
      <c r="D3806" s="8" t="s">
        <v>11760</v>
      </c>
      <c r="E3806" s="6" t="s">
        <v>221</v>
      </c>
      <c r="F3806" s="7" t="s">
        <v>367</v>
      </c>
      <c r="G3806" s="7" t="s">
        <v>217</v>
      </c>
      <c r="H3806" s="4"/>
      <c r="I3806" s="9" t="s">
        <v>11761</v>
      </c>
    </row>
    <row r="3807" spans="1:9" ht="45">
      <c r="A3807" s="6" t="s">
        <v>11762</v>
      </c>
      <c r="B3807" s="7" t="s">
        <v>212</v>
      </c>
      <c r="C3807" s="6" t="s">
        <v>11678</v>
      </c>
      <c r="D3807" s="8" t="s">
        <v>11763</v>
      </c>
      <c r="E3807" s="6" t="s">
        <v>373</v>
      </c>
      <c r="F3807" s="7" t="s">
        <v>216</v>
      </c>
      <c r="G3807" s="7" t="s">
        <v>217</v>
      </c>
      <c r="H3807" s="4"/>
      <c r="I3807" s="9" t="s">
        <v>11764</v>
      </c>
    </row>
    <row r="3808" spans="1:9" ht="60">
      <c r="A3808" s="6" t="s">
        <v>11765</v>
      </c>
      <c r="B3808" s="7" t="s">
        <v>212</v>
      </c>
      <c r="C3808" s="6" t="s">
        <v>11678</v>
      </c>
      <c r="D3808" s="8" t="s">
        <v>11766</v>
      </c>
      <c r="E3808" s="6" t="s">
        <v>373</v>
      </c>
      <c r="F3808" s="7" t="s">
        <v>498</v>
      </c>
      <c r="G3808" s="7" t="s">
        <v>217</v>
      </c>
      <c r="H3808" s="4"/>
      <c r="I3808" s="9" t="s">
        <v>11767</v>
      </c>
    </row>
    <row r="3809" spans="1:9" ht="60">
      <c r="A3809" s="6" t="s">
        <v>11768</v>
      </c>
      <c r="B3809" s="7" t="s">
        <v>212</v>
      </c>
      <c r="C3809" s="6" t="s">
        <v>11678</v>
      </c>
      <c r="D3809" s="8" t="s">
        <v>11769</v>
      </c>
      <c r="E3809" s="6" t="s">
        <v>373</v>
      </c>
      <c r="F3809" s="7" t="s">
        <v>367</v>
      </c>
      <c r="G3809" s="7" t="s">
        <v>217</v>
      </c>
      <c r="H3809" s="4"/>
      <c r="I3809" s="9" t="s">
        <v>11770</v>
      </c>
    </row>
    <row r="3810" spans="1:9" ht="45">
      <c r="A3810" s="6" t="s">
        <v>11771</v>
      </c>
      <c r="B3810" s="7" t="s">
        <v>212</v>
      </c>
      <c r="C3810" s="6" t="s">
        <v>11678</v>
      </c>
      <c r="D3810" s="8" t="s">
        <v>11772</v>
      </c>
      <c r="E3810" s="6" t="s">
        <v>373</v>
      </c>
      <c r="F3810" s="7" t="s">
        <v>498</v>
      </c>
      <c r="G3810" s="7" t="s">
        <v>217</v>
      </c>
      <c r="H3810" s="4"/>
      <c r="I3810" s="9" t="s">
        <v>11773</v>
      </c>
    </row>
    <row r="3811" spans="1:9" ht="45">
      <c r="A3811" s="6" t="s">
        <v>11774</v>
      </c>
      <c r="B3811" s="7" t="s">
        <v>212</v>
      </c>
      <c r="C3811" s="6" t="s">
        <v>11678</v>
      </c>
      <c r="D3811" s="8" t="s">
        <v>11775</v>
      </c>
      <c r="E3811" s="6" t="s">
        <v>373</v>
      </c>
      <c r="F3811" s="7" t="s">
        <v>216</v>
      </c>
      <c r="G3811" s="7" t="s">
        <v>217</v>
      </c>
      <c r="H3811" s="4"/>
      <c r="I3811" s="9" t="s">
        <v>11776</v>
      </c>
    </row>
    <row r="3812" spans="1:9" ht="45">
      <c r="A3812" s="6" t="s">
        <v>11777</v>
      </c>
      <c r="B3812" s="7" t="s">
        <v>364</v>
      </c>
      <c r="C3812" s="6" t="s">
        <v>11778</v>
      </c>
      <c r="D3812" s="8" t="s">
        <v>11779</v>
      </c>
      <c r="E3812" s="6" t="s">
        <v>756</v>
      </c>
      <c r="F3812" s="7" t="s">
        <v>498</v>
      </c>
      <c r="G3812" s="7" t="s">
        <v>225</v>
      </c>
      <c r="H3812" s="4"/>
      <c r="I3812" s="9" t="s">
        <v>11780</v>
      </c>
    </row>
    <row r="3813" spans="1:9" ht="45">
      <c r="A3813" s="6" t="s">
        <v>11781</v>
      </c>
      <c r="B3813" s="7" t="s">
        <v>364</v>
      </c>
      <c r="C3813" s="6" t="s">
        <v>11778</v>
      </c>
      <c r="D3813" s="8" t="s">
        <v>11782</v>
      </c>
      <c r="E3813" s="6" t="s">
        <v>756</v>
      </c>
      <c r="F3813" s="7" t="s">
        <v>498</v>
      </c>
      <c r="G3813" s="7" t="s">
        <v>225</v>
      </c>
      <c r="H3813" s="4"/>
      <c r="I3813" s="9" t="s">
        <v>11783</v>
      </c>
    </row>
    <row r="3814" spans="1:9" ht="45">
      <c r="A3814" s="6" t="s">
        <v>11784</v>
      </c>
      <c r="B3814" s="7" t="s">
        <v>364</v>
      </c>
      <c r="C3814" s="6" t="s">
        <v>11778</v>
      </c>
      <c r="D3814" s="8" t="s">
        <v>11785</v>
      </c>
      <c r="E3814" s="6" t="s">
        <v>756</v>
      </c>
      <c r="F3814" s="7" t="s">
        <v>498</v>
      </c>
      <c r="G3814" s="7" t="s">
        <v>225</v>
      </c>
      <c r="H3814" s="4"/>
      <c r="I3814" s="9" t="s">
        <v>11786</v>
      </c>
    </row>
    <row r="3815" spans="1:9" ht="45">
      <c r="A3815" s="6" t="s">
        <v>11787</v>
      </c>
      <c r="B3815" s="7" t="s">
        <v>364</v>
      </c>
      <c r="C3815" s="6" t="s">
        <v>11778</v>
      </c>
      <c r="D3815" s="8" t="s">
        <v>11788</v>
      </c>
      <c r="E3815" s="6" t="s">
        <v>756</v>
      </c>
      <c r="F3815" s="7" t="s">
        <v>498</v>
      </c>
      <c r="G3815" s="7" t="s">
        <v>225</v>
      </c>
      <c r="H3815" s="4"/>
      <c r="I3815" s="9" t="s">
        <v>11789</v>
      </c>
    </row>
    <row r="3816" spans="1:9" ht="45">
      <c r="A3816" s="6" t="s">
        <v>11790</v>
      </c>
      <c r="B3816" s="7" t="s">
        <v>364</v>
      </c>
      <c r="C3816" s="6" t="s">
        <v>11778</v>
      </c>
      <c r="D3816" s="8" t="s">
        <v>11791</v>
      </c>
      <c r="E3816" s="6" t="s">
        <v>756</v>
      </c>
      <c r="F3816" s="7" t="s">
        <v>367</v>
      </c>
      <c r="G3816" s="7" t="s">
        <v>225</v>
      </c>
      <c r="H3816" s="4"/>
      <c r="I3816" s="9" t="s">
        <v>11792</v>
      </c>
    </row>
    <row r="3817" spans="1:9" ht="45">
      <c r="A3817" s="6" t="s">
        <v>11793</v>
      </c>
      <c r="B3817" s="7" t="s">
        <v>364</v>
      </c>
      <c r="C3817" s="6" t="s">
        <v>11778</v>
      </c>
      <c r="D3817" s="8" t="s">
        <v>11794</v>
      </c>
      <c r="E3817" s="6" t="s">
        <v>756</v>
      </c>
      <c r="F3817" s="7" t="s">
        <v>367</v>
      </c>
      <c r="G3817" s="7" t="s">
        <v>225</v>
      </c>
      <c r="H3817" s="4"/>
      <c r="I3817" s="9" t="s">
        <v>11795</v>
      </c>
    </row>
    <row r="3818" spans="1:9" ht="45">
      <c r="A3818" s="6" t="s">
        <v>11796</v>
      </c>
      <c r="B3818" s="7" t="s">
        <v>364</v>
      </c>
      <c r="C3818" s="6" t="s">
        <v>11778</v>
      </c>
      <c r="D3818" s="8" t="s">
        <v>11797</v>
      </c>
      <c r="E3818" s="6" t="s">
        <v>756</v>
      </c>
      <c r="F3818" s="7" t="s">
        <v>498</v>
      </c>
      <c r="G3818" s="7" t="s">
        <v>225</v>
      </c>
      <c r="H3818" s="4"/>
      <c r="I3818" s="9" t="s">
        <v>11798</v>
      </c>
    </row>
    <row r="3819" spans="1:9" ht="30">
      <c r="A3819" s="6" t="s">
        <v>11799</v>
      </c>
      <c r="B3819" s="7" t="s">
        <v>364</v>
      </c>
      <c r="C3819" s="6" t="s">
        <v>11800</v>
      </c>
      <c r="D3819" s="8" t="s">
        <v>11801</v>
      </c>
      <c r="E3819" s="6" t="s">
        <v>229</v>
      </c>
      <c r="F3819" s="7" t="s">
        <v>367</v>
      </c>
      <c r="G3819" s="7" t="s">
        <v>217</v>
      </c>
      <c r="H3819" s="4"/>
      <c r="I3819" s="9" t="s">
        <v>11802</v>
      </c>
    </row>
    <row r="3820" spans="1:9" ht="30">
      <c r="A3820" s="6" t="s">
        <v>11803</v>
      </c>
      <c r="B3820" s="7" t="s">
        <v>364</v>
      </c>
      <c r="C3820" s="6" t="s">
        <v>11800</v>
      </c>
      <c r="D3820" s="8" t="s">
        <v>11804</v>
      </c>
      <c r="E3820" s="6" t="s">
        <v>535</v>
      </c>
      <c r="F3820" s="7" t="s">
        <v>367</v>
      </c>
      <c r="G3820" s="7" t="s">
        <v>217</v>
      </c>
      <c r="H3820" s="4"/>
      <c r="I3820" s="9" t="s">
        <v>11805</v>
      </c>
    </row>
    <row r="3821" spans="1:9" ht="30">
      <c r="A3821" s="6" t="s">
        <v>11806</v>
      </c>
      <c r="B3821" s="7" t="s">
        <v>364</v>
      </c>
      <c r="C3821" s="6" t="s">
        <v>11800</v>
      </c>
      <c r="D3821" s="8" t="s">
        <v>11807</v>
      </c>
      <c r="E3821" s="6" t="s">
        <v>995</v>
      </c>
      <c r="F3821" s="7" t="s">
        <v>367</v>
      </c>
      <c r="G3821" s="7" t="s">
        <v>217</v>
      </c>
      <c r="H3821" s="4"/>
      <c r="I3821" s="9" t="s">
        <v>11808</v>
      </c>
    </row>
    <row r="3822" spans="1:9" ht="30">
      <c r="A3822" s="6" t="s">
        <v>11809</v>
      </c>
      <c r="B3822" s="7" t="s">
        <v>364</v>
      </c>
      <c r="C3822" s="6" t="s">
        <v>11800</v>
      </c>
      <c r="D3822" s="8" t="s">
        <v>11810</v>
      </c>
      <c r="E3822" s="6" t="s">
        <v>229</v>
      </c>
      <c r="F3822" s="7" t="s">
        <v>367</v>
      </c>
      <c r="G3822" s="7" t="s">
        <v>217</v>
      </c>
      <c r="H3822" s="4"/>
      <c r="I3822" s="9" t="s">
        <v>11811</v>
      </c>
    </row>
    <row r="3823" spans="1:9" ht="45">
      <c r="A3823" s="6" t="s">
        <v>11812</v>
      </c>
      <c r="B3823" s="7" t="s">
        <v>364</v>
      </c>
      <c r="C3823" s="6" t="s">
        <v>11800</v>
      </c>
      <c r="D3823" s="8" t="s">
        <v>11813</v>
      </c>
      <c r="E3823" s="6" t="s">
        <v>535</v>
      </c>
      <c r="F3823" s="7" t="s">
        <v>367</v>
      </c>
      <c r="G3823" s="7" t="s">
        <v>217</v>
      </c>
      <c r="H3823" s="4"/>
      <c r="I3823" s="9" t="s">
        <v>11814</v>
      </c>
    </row>
    <row r="3824" spans="1:9" ht="45">
      <c r="A3824" s="6" t="s">
        <v>11815</v>
      </c>
      <c r="B3824" s="7" t="s">
        <v>364</v>
      </c>
      <c r="C3824" s="6" t="s">
        <v>11800</v>
      </c>
      <c r="D3824" s="8" t="s">
        <v>11816</v>
      </c>
      <c r="E3824" s="6" t="s">
        <v>995</v>
      </c>
      <c r="F3824" s="7" t="s">
        <v>367</v>
      </c>
      <c r="G3824" s="7" t="s">
        <v>217</v>
      </c>
      <c r="H3824" s="4"/>
      <c r="I3824" s="9" t="s">
        <v>11817</v>
      </c>
    </row>
    <row r="3825" spans="1:9" ht="45">
      <c r="A3825" s="6" t="s">
        <v>11818</v>
      </c>
      <c r="B3825" s="7" t="s">
        <v>364</v>
      </c>
      <c r="C3825" s="6" t="s">
        <v>11800</v>
      </c>
      <c r="D3825" s="8" t="s">
        <v>11819</v>
      </c>
      <c r="E3825" s="6" t="s">
        <v>221</v>
      </c>
      <c r="F3825" s="7" t="s">
        <v>216</v>
      </c>
      <c r="G3825" s="7" t="s">
        <v>217</v>
      </c>
      <c r="H3825" s="4"/>
      <c r="I3825" s="9" t="s">
        <v>11820</v>
      </c>
    </row>
    <row r="3826" spans="1:9" ht="45">
      <c r="A3826" s="6" t="s">
        <v>11821</v>
      </c>
      <c r="B3826" s="7" t="s">
        <v>364</v>
      </c>
      <c r="C3826" s="6" t="s">
        <v>11800</v>
      </c>
      <c r="D3826" s="8" t="s">
        <v>11822</v>
      </c>
      <c r="E3826" s="6" t="s">
        <v>221</v>
      </c>
      <c r="F3826" s="7" t="s">
        <v>216</v>
      </c>
      <c r="G3826" s="7" t="s">
        <v>217</v>
      </c>
      <c r="H3826" s="4"/>
      <c r="I3826" s="9" t="s">
        <v>11823</v>
      </c>
    </row>
    <row r="3827" spans="1:9" ht="30">
      <c r="A3827" s="6" t="s">
        <v>11824</v>
      </c>
      <c r="B3827" s="7" t="s">
        <v>364</v>
      </c>
      <c r="C3827" s="6" t="s">
        <v>11800</v>
      </c>
      <c r="D3827" s="8" t="s">
        <v>11825</v>
      </c>
      <c r="E3827" s="6" t="s">
        <v>229</v>
      </c>
      <c r="F3827" s="7" t="s">
        <v>216</v>
      </c>
      <c r="G3827" s="7" t="s">
        <v>217</v>
      </c>
      <c r="H3827" s="4"/>
      <c r="I3827" s="9" t="s">
        <v>11826</v>
      </c>
    </row>
    <row r="3828" spans="1:9" ht="45">
      <c r="A3828" s="6" t="s">
        <v>11827</v>
      </c>
      <c r="B3828" s="7" t="s">
        <v>364</v>
      </c>
      <c r="C3828" s="6" t="s">
        <v>11800</v>
      </c>
      <c r="D3828" s="8" t="s">
        <v>11828</v>
      </c>
      <c r="E3828" s="6" t="s">
        <v>535</v>
      </c>
      <c r="F3828" s="7" t="s">
        <v>216</v>
      </c>
      <c r="G3828" s="7" t="s">
        <v>217</v>
      </c>
      <c r="H3828" s="4"/>
      <c r="I3828" s="9" t="s">
        <v>11829</v>
      </c>
    </row>
    <row r="3829" spans="1:9" ht="45">
      <c r="A3829" s="6" t="s">
        <v>11830</v>
      </c>
      <c r="B3829" s="7" t="s">
        <v>364</v>
      </c>
      <c r="C3829" s="6" t="s">
        <v>11800</v>
      </c>
      <c r="D3829" s="8" t="s">
        <v>11831</v>
      </c>
      <c r="E3829" s="6" t="s">
        <v>221</v>
      </c>
      <c r="F3829" s="7" t="s">
        <v>216</v>
      </c>
      <c r="G3829" s="7" t="s">
        <v>217</v>
      </c>
      <c r="H3829" s="4"/>
      <c r="I3829" s="9" t="s">
        <v>11832</v>
      </c>
    </row>
    <row r="3830" spans="1:9" ht="45">
      <c r="A3830" s="6" t="s">
        <v>11833</v>
      </c>
      <c r="B3830" s="7" t="s">
        <v>364</v>
      </c>
      <c r="C3830" s="6" t="s">
        <v>11800</v>
      </c>
      <c r="D3830" s="8" t="s">
        <v>11834</v>
      </c>
      <c r="E3830" s="6" t="s">
        <v>221</v>
      </c>
      <c r="F3830" s="7" t="s">
        <v>498</v>
      </c>
      <c r="G3830" s="7" t="s">
        <v>217</v>
      </c>
      <c r="H3830" s="4"/>
      <c r="I3830" s="9" t="s">
        <v>11835</v>
      </c>
    </row>
    <row r="3831" spans="1:9" ht="45">
      <c r="A3831" s="6" t="s">
        <v>11836</v>
      </c>
      <c r="B3831" s="7" t="s">
        <v>364</v>
      </c>
      <c r="C3831" s="6" t="s">
        <v>11800</v>
      </c>
      <c r="D3831" s="8" t="s">
        <v>11837</v>
      </c>
      <c r="E3831" s="6" t="s">
        <v>535</v>
      </c>
      <c r="F3831" s="7" t="s">
        <v>498</v>
      </c>
      <c r="G3831" s="7" t="s">
        <v>217</v>
      </c>
      <c r="H3831" s="4"/>
      <c r="I3831" s="9" t="s">
        <v>11838</v>
      </c>
    </row>
    <row r="3832" spans="1:9" ht="45">
      <c r="A3832" s="6" t="s">
        <v>11839</v>
      </c>
      <c r="B3832" s="7" t="s">
        <v>364</v>
      </c>
      <c r="C3832" s="6" t="s">
        <v>11800</v>
      </c>
      <c r="D3832" s="8" t="s">
        <v>11840</v>
      </c>
      <c r="E3832" s="6" t="s">
        <v>221</v>
      </c>
      <c r="F3832" s="7" t="s">
        <v>498</v>
      </c>
      <c r="G3832" s="7" t="s">
        <v>217</v>
      </c>
      <c r="H3832" s="4"/>
      <c r="I3832" s="9" t="s">
        <v>11841</v>
      </c>
    </row>
    <row r="3833" spans="1:9" ht="45">
      <c r="A3833" s="6" t="s">
        <v>11842</v>
      </c>
      <c r="B3833" s="7" t="s">
        <v>364</v>
      </c>
      <c r="C3833" s="6" t="s">
        <v>11800</v>
      </c>
      <c r="D3833" s="8" t="s">
        <v>11843</v>
      </c>
      <c r="E3833" s="6" t="s">
        <v>221</v>
      </c>
      <c r="F3833" s="7" t="s">
        <v>367</v>
      </c>
      <c r="G3833" s="7" t="s">
        <v>217</v>
      </c>
      <c r="H3833" s="4"/>
      <c r="I3833" s="9" t="s">
        <v>11844</v>
      </c>
    </row>
    <row r="3834" spans="1:9" ht="45">
      <c r="A3834" s="6" t="s">
        <v>11845</v>
      </c>
      <c r="B3834" s="7" t="s">
        <v>364</v>
      </c>
      <c r="C3834" s="6" t="s">
        <v>11800</v>
      </c>
      <c r="D3834" s="8" t="s">
        <v>11846</v>
      </c>
      <c r="E3834" s="6" t="s">
        <v>3457</v>
      </c>
      <c r="F3834" s="7" t="s">
        <v>367</v>
      </c>
      <c r="G3834" s="7" t="s">
        <v>217</v>
      </c>
      <c r="H3834" s="4"/>
      <c r="I3834" s="9" t="s">
        <v>11847</v>
      </c>
    </row>
    <row r="3835" spans="1:9" ht="45">
      <c r="A3835" s="6" t="s">
        <v>11848</v>
      </c>
      <c r="B3835" s="7" t="s">
        <v>364</v>
      </c>
      <c r="C3835" s="6" t="s">
        <v>11800</v>
      </c>
      <c r="D3835" s="8" t="s">
        <v>11849</v>
      </c>
      <c r="E3835" s="6" t="s">
        <v>535</v>
      </c>
      <c r="F3835" s="7" t="s">
        <v>367</v>
      </c>
      <c r="G3835" s="7" t="s">
        <v>217</v>
      </c>
      <c r="H3835" s="4"/>
      <c r="I3835" s="9" t="s">
        <v>11850</v>
      </c>
    </row>
    <row r="3836" spans="1:9" ht="45">
      <c r="A3836" s="6" t="s">
        <v>11851</v>
      </c>
      <c r="B3836" s="7" t="s">
        <v>364</v>
      </c>
      <c r="C3836" s="6" t="s">
        <v>11800</v>
      </c>
      <c r="D3836" s="8" t="s">
        <v>11852</v>
      </c>
      <c r="E3836" s="6" t="s">
        <v>221</v>
      </c>
      <c r="F3836" s="7" t="s">
        <v>367</v>
      </c>
      <c r="G3836" s="7" t="s">
        <v>217</v>
      </c>
      <c r="H3836" s="4"/>
      <c r="I3836" s="9" t="s">
        <v>11853</v>
      </c>
    </row>
    <row r="3837" spans="1:9" ht="45">
      <c r="A3837" s="6" t="s">
        <v>11854</v>
      </c>
      <c r="B3837" s="7" t="s">
        <v>364</v>
      </c>
      <c r="C3837" s="6" t="s">
        <v>11800</v>
      </c>
      <c r="D3837" s="8" t="s">
        <v>11855</v>
      </c>
      <c r="E3837" s="6" t="s">
        <v>3457</v>
      </c>
      <c r="F3837" s="7" t="s">
        <v>367</v>
      </c>
      <c r="G3837" s="7" t="s">
        <v>217</v>
      </c>
      <c r="H3837" s="4"/>
      <c r="I3837" s="9" t="s">
        <v>11856</v>
      </c>
    </row>
    <row r="3838" spans="1:9" ht="45">
      <c r="A3838" s="6" t="s">
        <v>11857</v>
      </c>
      <c r="B3838" s="7" t="s">
        <v>364</v>
      </c>
      <c r="C3838" s="6" t="s">
        <v>11800</v>
      </c>
      <c r="D3838" s="8" t="s">
        <v>11858</v>
      </c>
      <c r="E3838" s="6" t="s">
        <v>535</v>
      </c>
      <c r="F3838" s="7" t="s">
        <v>367</v>
      </c>
      <c r="G3838" s="7" t="s">
        <v>217</v>
      </c>
      <c r="H3838" s="4"/>
      <c r="I3838" s="9" t="s">
        <v>11859</v>
      </c>
    </row>
    <row r="3839" spans="1:9" ht="45">
      <c r="A3839" s="6" t="s">
        <v>11860</v>
      </c>
      <c r="B3839" s="7" t="s">
        <v>364</v>
      </c>
      <c r="C3839" s="6" t="s">
        <v>11800</v>
      </c>
      <c r="D3839" s="8" t="s">
        <v>11861</v>
      </c>
      <c r="E3839" s="6" t="s">
        <v>221</v>
      </c>
      <c r="F3839" s="7" t="s">
        <v>216</v>
      </c>
      <c r="G3839" s="7" t="s">
        <v>217</v>
      </c>
      <c r="H3839" s="4"/>
      <c r="I3839" s="9" t="s">
        <v>11862</v>
      </c>
    </row>
    <row r="3840" spans="1:9" ht="45">
      <c r="A3840" s="6" t="s">
        <v>11863</v>
      </c>
      <c r="B3840" s="7" t="s">
        <v>364</v>
      </c>
      <c r="C3840" s="6" t="s">
        <v>11800</v>
      </c>
      <c r="D3840" s="8" t="s">
        <v>11864</v>
      </c>
      <c r="E3840" s="6" t="s">
        <v>535</v>
      </c>
      <c r="F3840" s="7" t="s">
        <v>216</v>
      </c>
      <c r="G3840" s="7" t="s">
        <v>217</v>
      </c>
      <c r="H3840" s="4"/>
      <c r="I3840" s="9" t="s">
        <v>11865</v>
      </c>
    </row>
    <row r="3841" spans="1:9" ht="45">
      <c r="A3841" s="6" t="s">
        <v>11866</v>
      </c>
      <c r="B3841" s="7" t="s">
        <v>364</v>
      </c>
      <c r="C3841" s="6" t="s">
        <v>11800</v>
      </c>
      <c r="D3841" s="8" t="s">
        <v>11867</v>
      </c>
      <c r="E3841" s="6" t="s">
        <v>221</v>
      </c>
      <c r="F3841" s="7" t="s">
        <v>498</v>
      </c>
      <c r="G3841" s="7" t="s">
        <v>217</v>
      </c>
      <c r="H3841" s="4"/>
      <c r="I3841" s="9" t="s">
        <v>11868</v>
      </c>
    </row>
    <row r="3842" spans="1:9" ht="45">
      <c r="A3842" s="6" t="s">
        <v>11869</v>
      </c>
      <c r="B3842" s="7" t="s">
        <v>364</v>
      </c>
      <c r="C3842" s="6" t="s">
        <v>11800</v>
      </c>
      <c r="D3842" s="8" t="s">
        <v>11870</v>
      </c>
      <c r="E3842" s="6" t="s">
        <v>378</v>
      </c>
      <c r="F3842" s="7" t="s">
        <v>498</v>
      </c>
      <c r="G3842" s="7" t="s">
        <v>217</v>
      </c>
      <c r="H3842" s="4"/>
      <c r="I3842" s="9" t="s">
        <v>11871</v>
      </c>
    </row>
    <row r="3843" spans="1:9" ht="45">
      <c r="A3843" s="6" t="s">
        <v>11872</v>
      </c>
      <c r="B3843" s="7" t="s">
        <v>364</v>
      </c>
      <c r="C3843" s="6" t="s">
        <v>11800</v>
      </c>
      <c r="D3843" s="8" t="s">
        <v>11873</v>
      </c>
      <c r="E3843" s="6" t="s">
        <v>535</v>
      </c>
      <c r="F3843" s="7" t="s">
        <v>498</v>
      </c>
      <c r="G3843" s="7" t="s">
        <v>217</v>
      </c>
      <c r="H3843" s="4"/>
      <c r="I3843" s="9" t="s">
        <v>11874</v>
      </c>
    </row>
    <row r="3844" spans="1:9" ht="30">
      <c r="A3844" s="6" t="s">
        <v>11875</v>
      </c>
      <c r="B3844" s="7" t="s">
        <v>364</v>
      </c>
      <c r="C3844" s="6" t="s">
        <v>11800</v>
      </c>
      <c r="D3844" s="8" t="s">
        <v>11876</v>
      </c>
      <c r="E3844" s="6" t="s">
        <v>221</v>
      </c>
      <c r="F3844" s="7" t="s">
        <v>498</v>
      </c>
      <c r="G3844" s="7" t="s">
        <v>217</v>
      </c>
      <c r="H3844" s="4"/>
      <c r="I3844" s="9" t="s">
        <v>11877</v>
      </c>
    </row>
    <row r="3845" spans="1:9" ht="30">
      <c r="A3845" s="6" t="s">
        <v>11878</v>
      </c>
      <c r="B3845" s="7" t="s">
        <v>364</v>
      </c>
      <c r="C3845" s="6" t="s">
        <v>11800</v>
      </c>
      <c r="D3845" s="8" t="s">
        <v>11879</v>
      </c>
      <c r="E3845" s="6" t="s">
        <v>378</v>
      </c>
      <c r="F3845" s="7" t="s">
        <v>498</v>
      </c>
      <c r="G3845" s="7" t="s">
        <v>217</v>
      </c>
      <c r="H3845" s="4"/>
      <c r="I3845" s="9" t="s">
        <v>11880</v>
      </c>
    </row>
    <row r="3846" spans="1:9" ht="30">
      <c r="A3846" s="6" t="s">
        <v>11881</v>
      </c>
      <c r="B3846" s="7" t="s">
        <v>364</v>
      </c>
      <c r="C3846" s="6" t="s">
        <v>11800</v>
      </c>
      <c r="D3846" s="8" t="s">
        <v>11882</v>
      </c>
      <c r="E3846" s="6" t="s">
        <v>535</v>
      </c>
      <c r="F3846" s="7" t="s">
        <v>498</v>
      </c>
      <c r="G3846" s="7" t="s">
        <v>217</v>
      </c>
      <c r="H3846" s="4"/>
      <c r="I3846" s="9" t="s">
        <v>11883</v>
      </c>
    </row>
    <row r="3847" spans="1:9" ht="45">
      <c r="A3847" s="6" t="s">
        <v>11884</v>
      </c>
      <c r="B3847" s="7" t="s">
        <v>364</v>
      </c>
      <c r="C3847" s="6" t="s">
        <v>11800</v>
      </c>
      <c r="D3847" s="8" t="s">
        <v>11885</v>
      </c>
      <c r="E3847" s="6" t="s">
        <v>221</v>
      </c>
      <c r="F3847" s="7" t="s">
        <v>216</v>
      </c>
      <c r="G3847" s="7" t="s">
        <v>217</v>
      </c>
      <c r="H3847" s="4"/>
      <c r="I3847" s="9" t="s">
        <v>11886</v>
      </c>
    </row>
    <row r="3848" spans="1:9" ht="45">
      <c r="A3848" s="6" t="s">
        <v>11887</v>
      </c>
      <c r="B3848" s="7" t="s">
        <v>364</v>
      </c>
      <c r="C3848" s="6" t="s">
        <v>11800</v>
      </c>
      <c r="D3848" s="8" t="s">
        <v>11888</v>
      </c>
      <c r="E3848" s="6" t="s">
        <v>535</v>
      </c>
      <c r="F3848" s="7" t="s">
        <v>216</v>
      </c>
      <c r="G3848" s="7" t="s">
        <v>217</v>
      </c>
      <c r="H3848" s="4"/>
      <c r="I3848" s="9" t="s">
        <v>11889</v>
      </c>
    </row>
    <row r="3849" spans="1:9" ht="45">
      <c r="A3849" s="6" t="s">
        <v>11890</v>
      </c>
      <c r="B3849" s="7" t="s">
        <v>364</v>
      </c>
      <c r="C3849" s="6" t="s">
        <v>11800</v>
      </c>
      <c r="D3849" s="8" t="s">
        <v>11891</v>
      </c>
      <c r="E3849" s="6" t="s">
        <v>535</v>
      </c>
      <c r="F3849" s="7" t="s">
        <v>498</v>
      </c>
      <c r="G3849" s="7" t="s">
        <v>217</v>
      </c>
      <c r="H3849" s="4"/>
      <c r="I3849" s="9" t="s">
        <v>11892</v>
      </c>
    </row>
    <row r="3850" spans="1:9" ht="60">
      <c r="A3850" s="6" t="s">
        <v>11893</v>
      </c>
      <c r="B3850" s="7" t="s">
        <v>364</v>
      </c>
      <c r="C3850" s="6" t="s">
        <v>11800</v>
      </c>
      <c r="D3850" s="8" t="s">
        <v>11894</v>
      </c>
      <c r="E3850" s="6"/>
      <c r="F3850" s="7" t="s">
        <v>367</v>
      </c>
      <c r="G3850" s="7" t="s">
        <v>368</v>
      </c>
      <c r="H3850" s="4"/>
      <c r="I3850" s="9" t="s">
        <v>11895</v>
      </c>
    </row>
    <row r="3851" spans="1:9" ht="45">
      <c r="A3851" s="6" t="s">
        <v>11896</v>
      </c>
      <c r="B3851" s="7" t="s">
        <v>962</v>
      </c>
      <c r="C3851" s="6" t="s">
        <v>11897</v>
      </c>
      <c r="D3851" s="8" t="s">
        <v>11898</v>
      </c>
      <c r="E3851" s="6" t="s">
        <v>1022</v>
      </c>
      <c r="F3851" s="7" t="s">
        <v>498</v>
      </c>
      <c r="G3851" s="7" t="s">
        <v>217</v>
      </c>
      <c r="H3851" s="4"/>
      <c r="I3851" s="9" t="s">
        <v>11899</v>
      </c>
    </row>
    <row r="3852" spans="1:9" ht="45">
      <c r="A3852" s="6" t="s">
        <v>11900</v>
      </c>
      <c r="B3852" s="7" t="s">
        <v>962</v>
      </c>
      <c r="C3852" s="6" t="s">
        <v>11897</v>
      </c>
      <c r="D3852" s="8" t="s">
        <v>11901</v>
      </c>
      <c r="E3852" s="6" t="s">
        <v>2085</v>
      </c>
      <c r="F3852" s="7" t="s">
        <v>498</v>
      </c>
      <c r="G3852" s="7" t="s">
        <v>217</v>
      </c>
      <c r="H3852" s="4"/>
      <c r="I3852" s="9" t="s">
        <v>11902</v>
      </c>
    </row>
    <row r="3853" spans="1:9" ht="45">
      <c r="A3853" s="6" t="s">
        <v>11903</v>
      </c>
      <c r="B3853" s="7" t="s">
        <v>962</v>
      </c>
      <c r="C3853" s="6" t="s">
        <v>11897</v>
      </c>
      <c r="D3853" s="8" t="s">
        <v>11904</v>
      </c>
      <c r="E3853" s="6" t="s">
        <v>373</v>
      </c>
      <c r="F3853" s="7" t="s">
        <v>498</v>
      </c>
      <c r="G3853" s="7" t="s">
        <v>217</v>
      </c>
      <c r="H3853" s="4"/>
      <c r="I3853" s="9" t="s">
        <v>11905</v>
      </c>
    </row>
    <row r="3854" spans="1:9" ht="45">
      <c r="A3854" s="6" t="s">
        <v>11906</v>
      </c>
      <c r="B3854" s="7" t="s">
        <v>962</v>
      </c>
      <c r="C3854" s="6" t="s">
        <v>11897</v>
      </c>
      <c r="D3854" s="8" t="s">
        <v>11907</v>
      </c>
      <c r="E3854" s="6" t="s">
        <v>1022</v>
      </c>
      <c r="F3854" s="7" t="s">
        <v>498</v>
      </c>
      <c r="G3854" s="7" t="s">
        <v>217</v>
      </c>
      <c r="H3854" s="4"/>
      <c r="I3854" s="9" t="s">
        <v>11908</v>
      </c>
    </row>
    <row r="3855" spans="1:9" ht="45">
      <c r="A3855" s="6" t="s">
        <v>11909</v>
      </c>
      <c r="B3855" s="7" t="s">
        <v>962</v>
      </c>
      <c r="C3855" s="6" t="s">
        <v>11897</v>
      </c>
      <c r="D3855" s="8" t="s">
        <v>11910</v>
      </c>
      <c r="E3855" s="6" t="s">
        <v>2085</v>
      </c>
      <c r="F3855" s="7" t="s">
        <v>498</v>
      </c>
      <c r="G3855" s="7" t="s">
        <v>217</v>
      </c>
      <c r="H3855" s="4"/>
      <c r="I3855" s="9" t="s">
        <v>11911</v>
      </c>
    </row>
    <row r="3856" spans="1:9" ht="45">
      <c r="A3856" s="6" t="s">
        <v>11912</v>
      </c>
      <c r="B3856" s="7" t="s">
        <v>962</v>
      </c>
      <c r="C3856" s="6" t="s">
        <v>11897</v>
      </c>
      <c r="D3856" s="8" t="s">
        <v>11910</v>
      </c>
      <c r="E3856" s="6" t="s">
        <v>2085</v>
      </c>
      <c r="F3856" s="7" t="s">
        <v>498</v>
      </c>
      <c r="G3856" s="7" t="s">
        <v>217</v>
      </c>
      <c r="H3856" s="4"/>
      <c r="I3856" s="9" t="s">
        <v>11911</v>
      </c>
    </row>
    <row r="3857" spans="1:9" ht="45">
      <c r="A3857" s="6" t="s">
        <v>11913</v>
      </c>
      <c r="B3857" s="7" t="s">
        <v>962</v>
      </c>
      <c r="C3857" s="6" t="s">
        <v>11897</v>
      </c>
      <c r="D3857" s="8" t="s">
        <v>11914</v>
      </c>
      <c r="E3857" s="6" t="s">
        <v>373</v>
      </c>
      <c r="F3857" s="7" t="s">
        <v>498</v>
      </c>
      <c r="G3857" s="7" t="s">
        <v>217</v>
      </c>
      <c r="H3857" s="4"/>
      <c r="I3857" s="9" t="s">
        <v>11915</v>
      </c>
    </row>
    <row r="3858" spans="1:9" ht="45">
      <c r="A3858" s="6" t="s">
        <v>11916</v>
      </c>
      <c r="B3858" s="7" t="s">
        <v>962</v>
      </c>
      <c r="C3858" s="6" t="s">
        <v>11897</v>
      </c>
      <c r="D3858" s="8" t="s">
        <v>11917</v>
      </c>
      <c r="E3858" s="6" t="s">
        <v>11918</v>
      </c>
      <c r="F3858" s="7" t="s">
        <v>498</v>
      </c>
      <c r="G3858" s="7" t="s">
        <v>217</v>
      </c>
      <c r="H3858" s="4"/>
      <c r="I3858" s="9" t="s">
        <v>11919</v>
      </c>
    </row>
    <row r="3859" spans="1:9" ht="45">
      <c r="A3859" s="6" t="s">
        <v>11920</v>
      </c>
      <c r="B3859" s="7" t="s">
        <v>962</v>
      </c>
      <c r="C3859" s="6" t="s">
        <v>11897</v>
      </c>
      <c r="D3859" s="8" t="s">
        <v>11921</v>
      </c>
      <c r="E3859" s="6" t="s">
        <v>11922</v>
      </c>
      <c r="F3859" s="7" t="s">
        <v>498</v>
      </c>
      <c r="G3859" s="7" t="s">
        <v>217</v>
      </c>
      <c r="H3859" s="4"/>
      <c r="I3859" s="9" t="s">
        <v>11923</v>
      </c>
    </row>
    <row r="3860" spans="1:9" ht="45">
      <c r="A3860" s="6" t="s">
        <v>11924</v>
      </c>
      <c r="B3860" s="7" t="s">
        <v>962</v>
      </c>
      <c r="C3860" s="6" t="s">
        <v>11897</v>
      </c>
      <c r="D3860" s="8" t="s">
        <v>11925</v>
      </c>
      <c r="E3860" s="6" t="s">
        <v>221</v>
      </c>
      <c r="F3860" s="7" t="s">
        <v>498</v>
      </c>
      <c r="G3860" s="7" t="s">
        <v>217</v>
      </c>
      <c r="H3860" s="4"/>
      <c r="I3860" s="9" t="s">
        <v>11926</v>
      </c>
    </row>
    <row r="3861" spans="1:9" ht="45">
      <c r="A3861" s="6" t="s">
        <v>11927</v>
      </c>
      <c r="B3861" s="7" t="s">
        <v>962</v>
      </c>
      <c r="C3861" s="6" t="s">
        <v>11897</v>
      </c>
      <c r="D3861" s="8" t="s">
        <v>11928</v>
      </c>
      <c r="E3861" s="6" t="s">
        <v>373</v>
      </c>
      <c r="F3861" s="7" t="s">
        <v>498</v>
      </c>
      <c r="G3861" s="7" t="s">
        <v>217</v>
      </c>
      <c r="H3861" s="4"/>
      <c r="I3861" s="9" t="s">
        <v>11929</v>
      </c>
    </row>
    <row r="3862" spans="1:9" ht="45">
      <c r="A3862" s="6" t="s">
        <v>11930</v>
      </c>
      <c r="B3862" s="7" t="s">
        <v>962</v>
      </c>
      <c r="C3862" s="6" t="s">
        <v>11897</v>
      </c>
      <c r="D3862" s="8" t="s">
        <v>11931</v>
      </c>
      <c r="E3862" s="6" t="s">
        <v>1022</v>
      </c>
      <c r="F3862" s="7" t="s">
        <v>498</v>
      </c>
      <c r="G3862" s="7" t="s">
        <v>217</v>
      </c>
      <c r="H3862" s="4"/>
      <c r="I3862" s="9" t="s">
        <v>11932</v>
      </c>
    </row>
    <row r="3863" spans="1:9" ht="45">
      <c r="A3863" s="6" t="s">
        <v>11933</v>
      </c>
      <c r="B3863" s="7" t="s">
        <v>962</v>
      </c>
      <c r="C3863" s="6" t="s">
        <v>11897</v>
      </c>
      <c r="D3863" s="8" t="s">
        <v>11934</v>
      </c>
      <c r="E3863" s="6" t="s">
        <v>221</v>
      </c>
      <c r="F3863" s="7" t="s">
        <v>216</v>
      </c>
      <c r="G3863" s="7" t="s">
        <v>217</v>
      </c>
      <c r="H3863" s="4"/>
      <c r="I3863" s="9" t="s">
        <v>11935</v>
      </c>
    </row>
    <row r="3864" spans="1:9" ht="45">
      <c r="A3864" s="6" t="s">
        <v>11936</v>
      </c>
      <c r="B3864" s="7" t="s">
        <v>962</v>
      </c>
      <c r="C3864" s="6" t="s">
        <v>11897</v>
      </c>
      <c r="D3864" s="8" t="s">
        <v>11937</v>
      </c>
      <c r="E3864" s="6" t="s">
        <v>229</v>
      </c>
      <c r="F3864" s="7" t="s">
        <v>216</v>
      </c>
      <c r="G3864" s="7" t="s">
        <v>217</v>
      </c>
      <c r="H3864" s="4"/>
      <c r="I3864" s="9" t="s">
        <v>11938</v>
      </c>
    </row>
    <row r="3865" spans="1:9" ht="45">
      <c r="A3865" s="6" t="s">
        <v>11939</v>
      </c>
      <c r="B3865" s="7" t="s">
        <v>364</v>
      </c>
      <c r="C3865" s="6" t="s">
        <v>11940</v>
      </c>
      <c r="D3865" s="8" t="s">
        <v>11941</v>
      </c>
      <c r="E3865" s="6" t="s">
        <v>221</v>
      </c>
      <c r="F3865" s="7" t="s">
        <v>498</v>
      </c>
      <c r="G3865" s="7" t="s">
        <v>217</v>
      </c>
      <c r="H3865" s="4"/>
      <c r="I3865" s="9" t="s">
        <v>11942</v>
      </c>
    </row>
    <row r="3866" spans="1:9" ht="45">
      <c r="A3866" s="6" t="s">
        <v>11943</v>
      </c>
      <c r="B3866" s="7" t="s">
        <v>364</v>
      </c>
      <c r="C3866" s="6" t="s">
        <v>11940</v>
      </c>
      <c r="D3866" s="8" t="s">
        <v>11944</v>
      </c>
      <c r="E3866" s="6" t="s">
        <v>221</v>
      </c>
      <c r="F3866" s="7" t="s">
        <v>367</v>
      </c>
      <c r="G3866" s="7" t="s">
        <v>217</v>
      </c>
      <c r="H3866" s="4"/>
      <c r="I3866" s="9" t="s">
        <v>11945</v>
      </c>
    </row>
    <row r="3867" spans="1:9" ht="30">
      <c r="A3867" s="6" t="s">
        <v>11946</v>
      </c>
      <c r="B3867" s="7" t="s">
        <v>364</v>
      </c>
      <c r="C3867" s="6" t="s">
        <v>11940</v>
      </c>
      <c r="D3867" s="8" t="s">
        <v>11947</v>
      </c>
      <c r="E3867" s="6" t="s">
        <v>221</v>
      </c>
      <c r="F3867" s="7" t="s">
        <v>498</v>
      </c>
      <c r="G3867" s="7" t="s">
        <v>217</v>
      </c>
      <c r="H3867" s="4"/>
      <c r="I3867" s="9" t="s">
        <v>11948</v>
      </c>
    </row>
    <row r="3868" spans="1:9" ht="45">
      <c r="A3868" s="6" t="s">
        <v>11949</v>
      </c>
      <c r="B3868" s="7" t="s">
        <v>364</v>
      </c>
      <c r="C3868" s="6" t="s">
        <v>11940</v>
      </c>
      <c r="D3868" s="8" t="s">
        <v>11950</v>
      </c>
      <c r="E3868" s="6" t="s">
        <v>373</v>
      </c>
      <c r="F3868" s="7" t="s">
        <v>498</v>
      </c>
      <c r="G3868" s="7" t="s">
        <v>217</v>
      </c>
      <c r="H3868" s="4"/>
      <c r="I3868" s="9" t="s">
        <v>11951</v>
      </c>
    </row>
    <row r="3869" spans="1:9" ht="45">
      <c r="A3869" s="6" t="s">
        <v>11952</v>
      </c>
      <c r="B3869" s="7" t="s">
        <v>364</v>
      </c>
      <c r="C3869" s="6" t="s">
        <v>11940</v>
      </c>
      <c r="D3869" s="8" t="s">
        <v>11953</v>
      </c>
      <c r="E3869" s="6" t="s">
        <v>985</v>
      </c>
      <c r="F3869" s="7" t="s">
        <v>498</v>
      </c>
      <c r="G3869" s="7" t="s">
        <v>217</v>
      </c>
      <c r="H3869" s="4"/>
      <c r="I3869" s="9" t="s">
        <v>11954</v>
      </c>
    </row>
    <row r="3870" spans="1:9" ht="60">
      <c r="A3870" s="6" t="s">
        <v>11955</v>
      </c>
      <c r="B3870" s="7" t="s">
        <v>364</v>
      </c>
      <c r="C3870" s="6" t="s">
        <v>11956</v>
      </c>
      <c r="D3870" s="8" t="s">
        <v>11957</v>
      </c>
      <c r="E3870" s="6" t="s">
        <v>229</v>
      </c>
      <c r="F3870" s="7" t="s">
        <v>367</v>
      </c>
      <c r="G3870" s="7" t="s">
        <v>217</v>
      </c>
      <c r="H3870" s="4"/>
      <c r="I3870" s="9" t="s">
        <v>11958</v>
      </c>
    </row>
    <row r="3871" spans="1:9" ht="45">
      <c r="A3871" s="6" t="s">
        <v>11959</v>
      </c>
      <c r="B3871" s="7" t="s">
        <v>364</v>
      </c>
      <c r="C3871" s="6" t="s">
        <v>11956</v>
      </c>
      <c r="D3871" s="8" t="s">
        <v>11960</v>
      </c>
      <c r="E3871" s="6" t="s">
        <v>229</v>
      </c>
      <c r="F3871" s="7" t="s">
        <v>367</v>
      </c>
      <c r="G3871" s="7" t="s">
        <v>217</v>
      </c>
      <c r="H3871" s="4"/>
      <c r="I3871" s="9" t="s">
        <v>11961</v>
      </c>
    </row>
    <row r="3872" spans="1:9" ht="45">
      <c r="A3872" s="6" t="s">
        <v>11962</v>
      </c>
      <c r="B3872" s="7" t="s">
        <v>364</v>
      </c>
      <c r="C3872" s="6" t="s">
        <v>11956</v>
      </c>
      <c r="D3872" s="8" t="s">
        <v>11963</v>
      </c>
      <c r="E3872" s="6" t="s">
        <v>535</v>
      </c>
      <c r="F3872" s="7" t="s">
        <v>367</v>
      </c>
      <c r="G3872" s="7" t="s">
        <v>217</v>
      </c>
      <c r="H3872" s="4"/>
      <c r="I3872" s="9" t="s">
        <v>11964</v>
      </c>
    </row>
    <row r="3873" spans="1:9" ht="45">
      <c r="A3873" s="6" t="s">
        <v>11965</v>
      </c>
      <c r="B3873" s="7" t="s">
        <v>364</v>
      </c>
      <c r="C3873" s="6" t="s">
        <v>11956</v>
      </c>
      <c r="D3873" s="8" t="s">
        <v>11966</v>
      </c>
      <c r="E3873" s="6" t="s">
        <v>373</v>
      </c>
      <c r="F3873" s="7" t="s">
        <v>367</v>
      </c>
      <c r="G3873" s="7" t="s">
        <v>217</v>
      </c>
      <c r="H3873" s="4"/>
      <c r="I3873" s="9" t="s">
        <v>11967</v>
      </c>
    </row>
    <row r="3874" spans="1:9" ht="45">
      <c r="A3874" s="6" t="s">
        <v>11968</v>
      </c>
      <c r="B3874" s="7" t="s">
        <v>364</v>
      </c>
      <c r="C3874" s="6" t="s">
        <v>11956</v>
      </c>
      <c r="D3874" s="8" t="s">
        <v>11969</v>
      </c>
      <c r="E3874" s="6" t="s">
        <v>229</v>
      </c>
      <c r="F3874" s="7" t="s">
        <v>498</v>
      </c>
      <c r="G3874" s="7" t="s">
        <v>217</v>
      </c>
      <c r="H3874" s="4"/>
      <c r="I3874" s="9" t="s">
        <v>11970</v>
      </c>
    </row>
    <row r="3875" spans="1:9" ht="45">
      <c r="A3875" s="6" t="s">
        <v>11971</v>
      </c>
      <c r="B3875" s="7" t="s">
        <v>364</v>
      </c>
      <c r="C3875" s="6" t="s">
        <v>11956</v>
      </c>
      <c r="D3875" s="8" t="s">
        <v>11972</v>
      </c>
      <c r="E3875" s="6" t="s">
        <v>229</v>
      </c>
      <c r="F3875" s="7" t="s">
        <v>367</v>
      </c>
      <c r="G3875" s="7" t="s">
        <v>217</v>
      </c>
      <c r="H3875" s="4"/>
      <c r="I3875" s="9" t="s">
        <v>11973</v>
      </c>
    </row>
    <row r="3876" spans="1:9" ht="45">
      <c r="A3876" s="6" t="s">
        <v>11974</v>
      </c>
      <c r="B3876" s="7" t="s">
        <v>364</v>
      </c>
      <c r="C3876" s="6" t="s">
        <v>11956</v>
      </c>
      <c r="D3876" s="8" t="s">
        <v>11975</v>
      </c>
      <c r="E3876" s="6" t="s">
        <v>535</v>
      </c>
      <c r="F3876" s="7" t="s">
        <v>367</v>
      </c>
      <c r="G3876" s="7" t="s">
        <v>217</v>
      </c>
      <c r="H3876" s="4"/>
      <c r="I3876" s="9" t="s">
        <v>11976</v>
      </c>
    </row>
    <row r="3877" spans="1:9" ht="45">
      <c r="A3877" s="6" t="s">
        <v>11977</v>
      </c>
      <c r="B3877" s="7" t="s">
        <v>364</v>
      </c>
      <c r="C3877" s="6" t="s">
        <v>11956</v>
      </c>
      <c r="D3877" s="8" t="s">
        <v>11978</v>
      </c>
      <c r="E3877" s="6" t="s">
        <v>373</v>
      </c>
      <c r="F3877" s="7" t="s">
        <v>367</v>
      </c>
      <c r="G3877" s="7" t="s">
        <v>217</v>
      </c>
      <c r="H3877" s="4"/>
      <c r="I3877" s="9" t="s">
        <v>11979</v>
      </c>
    </row>
    <row r="3878" spans="1:9" ht="45">
      <c r="A3878" s="6" t="s">
        <v>11980</v>
      </c>
      <c r="B3878" s="7" t="s">
        <v>364</v>
      </c>
      <c r="C3878" s="6" t="s">
        <v>11956</v>
      </c>
      <c r="D3878" s="8" t="s">
        <v>11981</v>
      </c>
      <c r="E3878" s="6" t="s">
        <v>985</v>
      </c>
      <c r="F3878" s="7" t="s">
        <v>498</v>
      </c>
      <c r="G3878" s="7" t="s">
        <v>217</v>
      </c>
      <c r="H3878" s="4"/>
      <c r="I3878" s="9" t="s">
        <v>11982</v>
      </c>
    </row>
    <row r="3879" spans="1:9" ht="45">
      <c r="A3879" s="6" t="s">
        <v>11983</v>
      </c>
      <c r="B3879" s="7" t="s">
        <v>364</v>
      </c>
      <c r="C3879" s="6" t="s">
        <v>11956</v>
      </c>
      <c r="D3879" s="8" t="s">
        <v>11984</v>
      </c>
      <c r="E3879" s="6" t="s">
        <v>373</v>
      </c>
      <c r="F3879" s="7" t="s">
        <v>367</v>
      </c>
      <c r="G3879" s="7" t="s">
        <v>217</v>
      </c>
      <c r="H3879" s="4"/>
      <c r="I3879" s="9" t="s">
        <v>11985</v>
      </c>
    </row>
    <row r="3880" spans="1:9" ht="45">
      <c r="A3880" s="6" t="s">
        <v>11986</v>
      </c>
      <c r="B3880" s="7" t="s">
        <v>364</v>
      </c>
      <c r="C3880" s="6" t="s">
        <v>11956</v>
      </c>
      <c r="D3880" s="8" t="s">
        <v>11987</v>
      </c>
      <c r="E3880" s="6" t="s">
        <v>229</v>
      </c>
      <c r="F3880" s="7" t="s">
        <v>367</v>
      </c>
      <c r="G3880" s="7" t="s">
        <v>217</v>
      </c>
      <c r="H3880" s="4"/>
      <c r="I3880" s="9" t="s">
        <v>11988</v>
      </c>
    </row>
    <row r="3881" spans="1:9" ht="45">
      <c r="A3881" s="6" t="s">
        <v>11989</v>
      </c>
      <c r="B3881" s="7" t="s">
        <v>364</v>
      </c>
      <c r="C3881" s="6" t="s">
        <v>11956</v>
      </c>
      <c r="D3881" s="8" t="s">
        <v>11990</v>
      </c>
      <c r="E3881" s="6" t="s">
        <v>535</v>
      </c>
      <c r="F3881" s="7" t="s">
        <v>367</v>
      </c>
      <c r="G3881" s="7" t="s">
        <v>217</v>
      </c>
      <c r="H3881" s="4"/>
      <c r="I3881" s="9" t="s">
        <v>11991</v>
      </c>
    </row>
    <row r="3882" spans="1:9" ht="45">
      <c r="A3882" s="6" t="s">
        <v>11992</v>
      </c>
      <c r="B3882" s="7" t="s">
        <v>364</v>
      </c>
      <c r="C3882" s="6" t="s">
        <v>11956</v>
      </c>
      <c r="D3882" s="8" t="s">
        <v>11993</v>
      </c>
      <c r="E3882" s="6" t="s">
        <v>373</v>
      </c>
      <c r="F3882" s="7" t="s">
        <v>367</v>
      </c>
      <c r="G3882" s="7" t="s">
        <v>217</v>
      </c>
      <c r="H3882" s="4"/>
      <c r="I3882" s="9" t="s">
        <v>11994</v>
      </c>
    </row>
    <row r="3883" spans="1:9" ht="60">
      <c r="A3883" s="6" t="s">
        <v>11995</v>
      </c>
      <c r="B3883" s="7" t="s">
        <v>364</v>
      </c>
      <c r="C3883" s="6" t="s">
        <v>11956</v>
      </c>
      <c r="D3883" s="8" t="s">
        <v>11996</v>
      </c>
      <c r="E3883" s="6" t="s">
        <v>535</v>
      </c>
      <c r="F3883" s="7" t="s">
        <v>367</v>
      </c>
      <c r="G3883" s="7" t="s">
        <v>217</v>
      </c>
      <c r="H3883" s="4"/>
      <c r="I3883" s="9" t="s">
        <v>11997</v>
      </c>
    </row>
    <row r="3884" spans="1:9" ht="60">
      <c r="A3884" s="6" t="s">
        <v>11998</v>
      </c>
      <c r="B3884" s="7" t="s">
        <v>364</v>
      </c>
      <c r="C3884" s="6" t="s">
        <v>11956</v>
      </c>
      <c r="D3884" s="8" t="s">
        <v>11999</v>
      </c>
      <c r="E3884" s="6" t="s">
        <v>373</v>
      </c>
      <c r="F3884" s="7" t="s">
        <v>367</v>
      </c>
      <c r="G3884" s="7" t="s">
        <v>217</v>
      </c>
      <c r="H3884" s="4"/>
      <c r="I3884" s="9" t="s">
        <v>12000</v>
      </c>
    </row>
    <row r="3885" spans="1:9" ht="60">
      <c r="A3885" s="6" t="s">
        <v>12001</v>
      </c>
      <c r="B3885" s="7" t="s">
        <v>364</v>
      </c>
      <c r="C3885" s="6" t="s">
        <v>11956</v>
      </c>
      <c r="D3885" s="8" t="s">
        <v>12002</v>
      </c>
      <c r="E3885" s="6" t="s">
        <v>373</v>
      </c>
      <c r="F3885" s="7" t="s">
        <v>367</v>
      </c>
      <c r="G3885" s="7" t="s">
        <v>217</v>
      </c>
      <c r="H3885" s="4"/>
      <c r="I3885" s="9" t="s">
        <v>12003</v>
      </c>
    </row>
    <row r="3886" spans="1:9" ht="45">
      <c r="A3886" s="6" t="s">
        <v>12004</v>
      </c>
      <c r="B3886" s="7" t="s">
        <v>364</v>
      </c>
      <c r="C3886" s="6" t="s">
        <v>11956</v>
      </c>
      <c r="D3886" s="8" t="s">
        <v>2591</v>
      </c>
      <c r="E3886" s="6" t="s">
        <v>229</v>
      </c>
      <c r="F3886" s="7" t="s">
        <v>367</v>
      </c>
      <c r="G3886" s="7" t="s">
        <v>217</v>
      </c>
      <c r="H3886" s="4"/>
      <c r="I3886" s="9" t="s">
        <v>12005</v>
      </c>
    </row>
    <row r="3887" spans="1:9" ht="45">
      <c r="A3887" s="6" t="s">
        <v>12006</v>
      </c>
      <c r="B3887" s="7" t="s">
        <v>364</v>
      </c>
      <c r="C3887" s="6" t="s">
        <v>11956</v>
      </c>
      <c r="D3887" s="8" t="s">
        <v>2594</v>
      </c>
      <c r="E3887" s="6" t="s">
        <v>535</v>
      </c>
      <c r="F3887" s="7" t="s">
        <v>367</v>
      </c>
      <c r="G3887" s="7" t="s">
        <v>217</v>
      </c>
      <c r="H3887" s="4"/>
      <c r="I3887" s="9" t="s">
        <v>12007</v>
      </c>
    </row>
    <row r="3888" spans="1:9" ht="45">
      <c r="A3888" s="6" t="s">
        <v>12008</v>
      </c>
      <c r="B3888" s="7" t="s">
        <v>364</v>
      </c>
      <c r="C3888" s="6" t="s">
        <v>11956</v>
      </c>
      <c r="D3888" s="8" t="s">
        <v>12009</v>
      </c>
      <c r="E3888" s="6" t="s">
        <v>373</v>
      </c>
      <c r="F3888" s="7" t="s">
        <v>367</v>
      </c>
      <c r="G3888" s="7" t="s">
        <v>217</v>
      </c>
      <c r="H3888" s="4"/>
      <c r="I3888" s="9" t="s">
        <v>12010</v>
      </c>
    </row>
    <row r="3889" spans="1:9" ht="45">
      <c r="A3889" s="6" t="s">
        <v>12011</v>
      </c>
      <c r="B3889" s="7" t="s">
        <v>364</v>
      </c>
      <c r="C3889" s="6" t="s">
        <v>11956</v>
      </c>
      <c r="D3889" s="8" t="s">
        <v>12012</v>
      </c>
      <c r="E3889" s="6" t="s">
        <v>221</v>
      </c>
      <c r="F3889" s="7" t="s">
        <v>498</v>
      </c>
      <c r="G3889" s="7" t="s">
        <v>217</v>
      </c>
      <c r="H3889" s="4"/>
      <c r="I3889" s="9" t="s">
        <v>12013</v>
      </c>
    </row>
    <row r="3890" spans="1:9" ht="30">
      <c r="A3890" s="6" t="s">
        <v>12014</v>
      </c>
      <c r="B3890" s="7" t="s">
        <v>364</v>
      </c>
      <c r="C3890" s="6" t="s">
        <v>11956</v>
      </c>
      <c r="D3890" s="8" t="s">
        <v>12015</v>
      </c>
      <c r="E3890" s="6" t="s">
        <v>756</v>
      </c>
      <c r="F3890" s="7" t="s">
        <v>498</v>
      </c>
      <c r="G3890" s="7" t="s">
        <v>217</v>
      </c>
      <c r="H3890" s="4"/>
      <c r="I3890" s="9" t="s">
        <v>12016</v>
      </c>
    </row>
    <row r="3891" spans="1:9" ht="45">
      <c r="A3891" s="6" t="s">
        <v>12017</v>
      </c>
      <c r="B3891" s="7" t="s">
        <v>364</v>
      </c>
      <c r="C3891" s="6" t="s">
        <v>12018</v>
      </c>
      <c r="D3891" s="8" t="s">
        <v>12019</v>
      </c>
      <c r="E3891" s="6" t="s">
        <v>985</v>
      </c>
      <c r="F3891" s="7" t="s">
        <v>367</v>
      </c>
      <c r="G3891" s="7" t="s">
        <v>217</v>
      </c>
      <c r="H3891" s="4"/>
      <c r="I3891" s="9" t="s">
        <v>12020</v>
      </c>
    </row>
    <row r="3892" spans="1:9" ht="45">
      <c r="A3892" s="6" t="s">
        <v>12021</v>
      </c>
      <c r="B3892" s="7" t="s">
        <v>364</v>
      </c>
      <c r="C3892" s="6" t="s">
        <v>12018</v>
      </c>
      <c r="D3892" s="8" t="s">
        <v>12022</v>
      </c>
      <c r="E3892" s="6" t="s">
        <v>985</v>
      </c>
      <c r="F3892" s="7" t="s">
        <v>367</v>
      </c>
      <c r="G3892" s="7" t="s">
        <v>217</v>
      </c>
      <c r="H3892" s="4"/>
      <c r="I3892" s="9" t="s">
        <v>12023</v>
      </c>
    </row>
    <row r="3893" spans="1:9" ht="45">
      <c r="A3893" s="6" t="s">
        <v>12024</v>
      </c>
      <c r="B3893" s="7" t="s">
        <v>212</v>
      </c>
      <c r="C3893" s="6" t="s">
        <v>12025</v>
      </c>
      <c r="D3893" s="8" t="s">
        <v>12026</v>
      </c>
      <c r="E3893" s="6" t="s">
        <v>221</v>
      </c>
      <c r="F3893" s="7" t="s">
        <v>216</v>
      </c>
      <c r="G3893" s="7" t="s">
        <v>217</v>
      </c>
      <c r="H3893" s="4"/>
      <c r="I3893" s="9" t="s">
        <v>12027</v>
      </c>
    </row>
    <row r="3894" spans="1:9" ht="45">
      <c r="A3894" s="6" t="s">
        <v>12028</v>
      </c>
      <c r="B3894" s="7" t="s">
        <v>212</v>
      </c>
      <c r="C3894" s="6" t="s">
        <v>12025</v>
      </c>
      <c r="D3894" s="8" t="s">
        <v>12029</v>
      </c>
      <c r="E3894" s="6" t="s">
        <v>221</v>
      </c>
      <c r="F3894" s="7" t="s">
        <v>367</v>
      </c>
      <c r="G3894" s="7" t="s">
        <v>217</v>
      </c>
      <c r="H3894" s="4"/>
      <c r="I3894" s="9" t="s">
        <v>12030</v>
      </c>
    </row>
    <row r="3895" spans="1:9" ht="45">
      <c r="A3895" s="6" t="s">
        <v>12031</v>
      </c>
      <c r="B3895" s="7" t="s">
        <v>212</v>
      </c>
      <c r="C3895" s="6" t="s">
        <v>12025</v>
      </c>
      <c r="D3895" s="8" t="s">
        <v>12032</v>
      </c>
      <c r="E3895" s="6" t="s">
        <v>221</v>
      </c>
      <c r="F3895" s="7" t="s">
        <v>367</v>
      </c>
      <c r="G3895" s="7" t="s">
        <v>225</v>
      </c>
      <c r="H3895" s="4"/>
      <c r="I3895" s="9" t="s">
        <v>12033</v>
      </c>
    </row>
    <row r="3896" spans="1:9" ht="45">
      <c r="A3896" s="6" t="s">
        <v>12034</v>
      </c>
      <c r="B3896" s="7" t="s">
        <v>212</v>
      </c>
      <c r="C3896" s="6" t="s">
        <v>12025</v>
      </c>
      <c r="D3896" s="8" t="s">
        <v>12035</v>
      </c>
      <c r="E3896" s="6" t="s">
        <v>221</v>
      </c>
      <c r="F3896" s="7" t="s">
        <v>498</v>
      </c>
      <c r="G3896" s="7" t="s">
        <v>217</v>
      </c>
      <c r="H3896" s="4"/>
      <c r="I3896" s="9" t="s">
        <v>12036</v>
      </c>
    </row>
    <row r="3897" spans="1:9" ht="45">
      <c r="A3897" s="6" t="s">
        <v>12037</v>
      </c>
      <c r="B3897" s="7" t="s">
        <v>212</v>
      </c>
      <c r="C3897" s="6" t="s">
        <v>12025</v>
      </c>
      <c r="D3897" s="8" t="s">
        <v>12038</v>
      </c>
      <c r="E3897" s="6" t="s">
        <v>221</v>
      </c>
      <c r="F3897" s="7" t="s">
        <v>498</v>
      </c>
      <c r="G3897" s="7" t="s">
        <v>225</v>
      </c>
      <c r="H3897" s="4"/>
      <c r="I3897" s="9" t="s">
        <v>12039</v>
      </c>
    </row>
    <row r="3898" spans="1:9" ht="60">
      <c r="A3898" s="6" t="s">
        <v>12040</v>
      </c>
      <c r="B3898" s="7" t="s">
        <v>212</v>
      </c>
      <c r="C3898" s="6" t="s">
        <v>12025</v>
      </c>
      <c r="D3898" s="8" t="s">
        <v>12041</v>
      </c>
      <c r="E3898" s="6" t="s">
        <v>221</v>
      </c>
      <c r="F3898" s="7" t="s">
        <v>216</v>
      </c>
      <c r="G3898" s="7" t="s">
        <v>225</v>
      </c>
      <c r="H3898" s="4"/>
      <c r="I3898" s="9" t="s">
        <v>12042</v>
      </c>
    </row>
    <row r="3899" spans="1:9" ht="45">
      <c r="A3899" s="6" t="s">
        <v>12043</v>
      </c>
      <c r="B3899" s="7" t="s">
        <v>212</v>
      </c>
      <c r="C3899" s="6" t="s">
        <v>12025</v>
      </c>
      <c r="D3899" s="8" t="s">
        <v>12044</v>
      </c>
      <c r="E3899" s="6" t="s">
        <v>221</v>
      </c>
      <c r="F3899" s="7" t="s">
        <v>216</v>
      </c>
      <c r="G3899" s="7" t="s">
        <v>217</v>
      </c>
      <c r="H3899" s="4"/>
      <c r="I3899" s="9" t="s">
        <v>12045</v>
      </c>
    </row>
    <row r="3900" spans="1:9" ht="45">
      <c r="A3900" s="6" t="s">
        <v>12046</v>
      </c>
      <c r="B3900" s="7" t="s">
        <v>212</v>
      </c>
      <c r="C3900" s="6" t="s">
        <v>12025</v>
      </c>
      <c r="D3900" s="8" t="s">
        <v>12047</v>
      </c>
      <c r="E3900" s="6" t="s">
        <v>221</v>
      </c>
      <c r="F3900" s="7" t="s">
        <v>498</v>
      </c>
      <c r="G3900" s="7" t="s">
        <v>217</v>
      </c>
      <c r="H3900" s="4"/>
      <c r="I3900" s="9" t="s">
        <v>12048</v>
      </c>
    </row>
    <row r="3901" spans="1:9" ht="45">
      <c r="A3901" s="6" t="s">
        <v>12049</v>
      </c>
      <c r="B3901" s="7" t="s">
        <v>212</v>
      </c>
      <c r="C3901" s="6" t="s">
        <v>12025</v>
      </c>
      <c r="D3901" s="8" t="s">
        <v>12050</v>
      </c>
      <c r="E3901" s="6" t="s">
        <v>221</v>
      </c>
      <c r="F3901" s="7" t="s">
        <v>498</v>
      </c>
      <c r="G3901" s="7" t="s">
        <v>225</v>
      </c>
      <c r="H3901" s="4"/>
      <c r="I3901" s="9" t="s">
        <v>12051</v>
      </c>
    </row>
    <row r="3902" spans="1:9" ht="45">
      <c r="A3902" s="6" t="s">
        <v>12052</v>
      </c>
      <c r="B3902" s="7" t="s">
        <v>212</v>
      </c>
      <c r="C3902" s="6" t="s">
        <v>12025</v>
      </c>
      <c r="D3902" s="8" t="s">
        <v>12053</v>
      </c>
      <c r="E3902" s="6" t="s">
        <v>221</v>
      </c>
      <c r="F3902" s="7" t="s">
        <v>367</v>
      </c>
      <c r="G3902" s="7" t="s">
        <v>217</v>
      </c>
      <c r="H3902" s="4"/>
      <c r="I3902" s="9" t="s">
        <v>12054</v>
      </c>
    </row>
    <row r="3903" spans="1:9" ht="45">
      <c r="A3903" s="6" t="s">
        <v>12055</v>
      </c>
      <c r="B3903" s="7" t="s">
        <v>212</v>
      </c>
      <c r="C3903" s="6" t="s">
        <v>12025</v>
      </c>
      <c r="D3903" s="8" t="s">
        <v>12056</v>
      </c>
      <c r="E3903" s="6" t="s">
        <v>221</v>
      </c>
      <c r="F3903" s="7" t="s">
        <v>367</v>
      </c>
      <c r="G3903" s="7" t="s">
        <v>225</v>
      </c>
      <c r="H3903" s="4"/>
      <c r="I3903" s="9" t="s">
        <v>12057</v>
      </c>
    </row>
    <row r="3904" spans="1:9" ht="45">
      <c r="A3904" s="6" t="s">
        <v>12058</v>
      </c>
      <c r="B3904" s="7" t="s">
        <v>212</v>
      </c>
      <c r="C3904" s="6" t="s">
        <v>12025</v>
      </c>
      <c r="D3904" s="8" t="s">
        <v>12059</v>
      </c>
      <c r="E3904" s="6" t="s">
        <v>221</v>
      </c>
      <c r="F3904" s="7" t="s">
        <v>216</v>
      </c>
      <c r="G3904" s="7" t="s">
        <v>217</v>
      </c>
      <c r="H3904" s="4"/>
      <c r="I3904" s="9" t="s">
        <v>12060</v>
      </c>
    </row>
    <row r="3905" spans="1:9" ht="45">
      <c r="A3905" s="6" t="s">
        <v>12061</v>
      </c>
      <c r="B3905" s="7" t="s">
        <v>212</v>
      </c>
      <c r="C3905" s="6" t="s">
        <v>12025</v>
      </c>
      <c r="D3905" s="8" t="s">
        <v>12062</v>
      </c>
      <c r="E3905" s="6" t="s">
        <v>221</v>
      </c>
      <c r="F3905" s="7" t="s">
        <v>216</v>
      </c>
      <c r="G3905" s="7" t="s">
        <v>225</v>
      </c>
      <c r="H3905" s="4"/>
      <c r="I3905" s="9" t="s">
        <v>12063</v>
      </c>
    </row>
    <row r="3906" spans="1:9" ht="45">
      <c r="A3906" s="6" t="s">
        <v>12064</v>
      </c>
      <c r="B3906" s="7" t="s">
        <v>212</v>
      </c>
      <c r="C3906" s="6" t="s">
        <v>12025</v>
      </c>
      <c r="D3906" s="8" t="s">
        <v>12065</v>
      </c>
      <c r="E3906" s="6" t="s">
        <v>535</v>
      </c>
      <c r="F3906" s="7" t="s">
        <v>367</v>
      </c>
      <c r="G3906" s="7" t="s">
        <v>217</v>
      </c>
      <c r="H3906" s="4"/>
      <c r="I3906" s="9" t="s">
        <v>12066</v>
      </c>
    </row>
    <row r="3907" spans="1:9" ht="45">
      <c r="A3907" s="6" t="s">
        <v>12067</v>
      </c>
      <c r="B3907" s="7" t="s">
        <v>212</v>
      </c>
      <c r="C3907" s="6" t="s">
        <v>12025</v>
      </c>
      <c r="D3907" s="8" t="s">
        <v>12068</v>
      </c>
      <c r="E3907" s="6" t="s">
        <v>221</v>
      </c>
      <c r="F3907" s="7" t="s">
        <v>367</v>
      </c>
      <c r="G3907" s="7" t="s">
        <v>217</v>
      </c>
      <c r="H3907" s="4"/>
      <c r="I3907" s="9" t="s">
        <v>12069</v>
      </c>
    </row>
    <row r="3908" spans="1:9" ht="45">
      <c r="A3908" s="6" t="s">
        <v>12070</v>
      </c>
      <c r="B3908" s="7" t="s">
        <v>212</v>
      </c>
      <c r="C3908" s="6" t="s">
        <v>12025</v>
      </c>
      <c r="D3908" s="8" t="s">
        <v>12071</v>
      </c>
      <c r="E3908" s="6" t="s">
        <v>221</v>
      </c>
      <c r="F3908" s="7" t="s">
        <v>367</v>
      </c>
      <c r="G3908" s="7" t="s">
        <v>225</v>
      </c>
      <c r="H3908" s="4"/>
      <c r="I3908" s="9" t="s">
        <v>12072</v>
      </c>
    </row>
    <row r="3909" spans="1:9" ht="45">
      <c r="A3909" s="6" t="s">
        <v>12073</v>
      </c>
      <c r="B3909" s="7" t="s">
        <v>212</v>
      </c>
      <c r="C3909" s="6" t="s">
        <v>12025</v>
      </c>
      <c r="D3909" s="8" t="s">
        <v>12074</v>
      </c>
      <c r="E3909" s="6" t="s">
        <v>535</v>
      </c>
      <c r="F3909" s="7" t="s">
        <v>367</v>
      </c>
      <c r="G3909" s="7" t="s">
        <v>225</v>
      </c>
      <c r="H3909" s="4"/>
      <c r="I3909" s="9" t="s">
        <v>12075</v>
      </c>
    </row>
    <row r="3910" spans="1:9" ht="45">
      <c r="A3910" s="6" t="s">
        <v>12076</v>
      </c>
      <c r="B3910" s="7" t="s">
        <v>212</v>
      </c>
      <c r="C3910" s="6" t="s">
        <v>12025</v>
      </c>
      <c r="D3910" s="8" t="s">
        <v>12077</v>
      </c>
      <c r="E3910" s="6" t="s">
        <v>221</v>
      </c>
      <c r="F3910" s="7" t="s">
        <v>498</v>
      </c>
      <c r="G3910" s="7" t="s">
        <v>217</v>
      </c>
      <c r="H3910" s="4"/>
      <c r="I3910" s="9" t="s">
        <v>12078</v>
      </c>
    </row>
    <row r="3911" spans="1:9" ht="45">
      <c r="A3911" s="6" t="s">
        <v>12079</v>
      </c>
      <c r="B3911" s="7" t="s">
        <v>212</v>
      </c>
      <c r="C3911" s="6" t="s">
        <v>12025</v>
      </c>
      <c r="D3911" s="8" t="s">
        <v>12080</v>
      </c>
      <c r="E3911" s="6" t="s">
        <v>221</v>
      </c>
      <c r="F3911" s="7" t="s">
        <v>498</v>
      </c>
      <c r="G3911" s="7" t="s">
        <v>225</v>
      </c>
      <c r="H3911" s="4"/>
      <c r="I3911" s="9" t="s">
        <v>12081</v>
      </c>
    </row>
    <row r="3912" spans="1:9" ht="45">
      <c r="A3912" s="6" t="s">
        <v>12082</v>
      </c>
      <c r="B3912" s="7" t="s">
        <v>212</v>
      </c>
      <c r="C3912" s="6" t="s">
        <v>12025</v>
      </c>
      <c r="D3912" s="8" t="s">
        <v>12083</v>
      </c>
      <c r="E3912" s="6" t="s">
        <v>535</v>
      </c>
      <c r="F3912" s="7" t="s">
        <v>498</v>
      </c>
      <c r="G3912" s="7" t="s">
        <v>217</v>
      </c>
      <c r="H3912" s="4"/>
      <c r="I3912" s="9" t="s">
        <v>12084</v>
      </c>
    </row>
    <row r="3913" spans="1:9" ht="60">
      <c r="A3913" s="6" t="s">
        <v>12085</v>
      </c>
      <c r="B3913" s="7" t="s">
        <v>212</v>
      </c>
      <c r="C3913" s="6" t="s">
        <v>12025</v>
      </c>
      <c r="D3913" s="8" t="s">
        <v>12086</v>
      </c>
      <c r="E3913" s="6" t="s">
        <v>535</v>
      </c>
      <c r="F3913" s="7" t="s">
        <v>498</v>
      </c>
      <c r="G3913" s="7" t="s">
        <v>225</v>
      </c>
      <c r="H3913" s="4"/>
      <c r="I3913" s="9" t="s">
        <v>12087</v>
      </c>
    </row>
    <row r="3914" spans="1:9" ht="60">
      <c r="A3914" s="6" t="s">
        <v>12088</v>
      </c>
      <c r="B3914" s="7" t="s">
        <v>212</v>
      </c>
      <c r="C3914" s="6" t="s">
        <v>12025</v>
      </c>
      <c r="D3914" s="8" t="s">
        <v>12089</v>
      </c>
      <c r="E3914" s="6" t="s">
        <v>221</v>
      </c>
      <c r="F3914" s="7" t="s">
        <v>367</v>
      </c>
      <c r="G3914" s="7" t="s">
        <v>217</v>
      </c>
      <c r="H3914" s="4"/>
      <c r="I3914" s="9" t="s">
        <v>12090</v>
      </c>
    </row>
    <row r="3915" spans="1:9" ht="60">
      <c r="A3915" s="6" t="s">
        <v>12091</v>
      </c>
      <c r="B3915" s="7" t="s">
        <v>212</v>
      </c>
      <c r="C3915" s="6" t="s">
        <v>12025</v>
      </c>
      <c r="D3915" s="8" t="s">
        <v>12092</v>
      </c>
      <c r="E3915" s="6" t="s">
        <v>221</v>
      </c>
      <c r="F3915" s="7" t="s">
        <v>367</v>
      </c>
      <c r="G3915" s="7" t="s">
        <v>225</v>
      </c>
      <c r="H3915" s="4"/>
      <c r="I3915" s="9" t="s">
        <v>12093</v>
      </c>
    </row>
    <row r="3916" spans="1:9" ht="45">
      <c r="A3916" s="6" t="s">
        <v>12094</v>
      </c>
      <c r="B3916" s="7" t="s">
        <v>212</v>
      </c>
      <c r="C3916" s="6" t="s">
        <v>12025</v>
      </c>
      <c r="D3916" s="8" t="s">
        <v>12095</v>
      </c>
      <c r="E3916" s="6" t="s">
        <v>221</v>
      </c>
      <c r="F3916" s="7" t="s">
        <v>367</v>
      </c>
      <c r="G3916" s="7" t="s">
        <v>217</v>
      </c>
      <c r="H3916" s="4"/>
      <c r="I3916" s="9" t="s">
        <v>12096</v>
      </c>
    </row>
    <row r="3917" spans="1:9" ht="60">
      <c r="A3917" s="6" t="s">
        <v>12097</v>
      </c>
      <c r="B3917" s="7" t="s">
        <v>212</v>
      </c>
      <c r="C3917" s="6" t="s">
        <v>12025</v>
      </c>
      <c r="D3917" s="8" t="s">
        <v>12098</v>
      </c>
      <c r="E3917" s="6" t="s">
        <v>221</v>
      </c>
      <c r="F3917" s="7" t="s">
        <v>367</v>
      </c>
      <c r="G3917" s="7" t="s">
        <v>225</v>
      </c>
      <c r="H3917" s="4"/>
      <c r="I3917" s="9" t="s">
        <v>12099</v>
      </c>
    </row>
    <row r="3918" spans="1:9" ht="45">
      <c r="A3918" s="6" t="s">
        <v>12100</v>
      </c>
      <c r="B3918" s="7" t="s">
        <v>212</v>
      </c>
      <c r="C3918" s="6" t="s">
        <v>12025</v>
      </c>
      <c r="D3918" s="8" t="s">
        <v>12101</v>
      </c>
      <c r="E3918" s="6" t="s">
        <v>535</v>
      </c>
      <c r="F3918" s="7" t="s">
        <v>498</v>
      </c>
      <c r="G3918" s="7" t="s">
        <v>217</v>
      </c>
      <c r="H3918" s="4"/>
      <c r="I3918" s="9" t="s">
        <v>12102</v>
      </c>
    </row>
    <row r="3919" spans="1:9" ht="60">
      <c r="A3919" s="6" t="s">
        <v>12103</v>
      </c>
      <c r="B3919" s="7" t="s">
        <v>212</v>
      </c>
      <c r="C3919" s="6" t="s">
        <v>12025</v>
      </c>
      <c r="D3919" s="8" t="s">
        <v>12104</v>
      </c>
      <c r="E3919" s="6" t="s">
        <v>535</v>
      </c>
      <c r="F3919" s="7" t="s">
        <v>498</v>
      </c>
      <c r="G3919" s="7" t="s">
        <v>225</v>
      </c>
      <c r="H3919" s="4"/>
      <c r="I3919" s="9" t="s">
        <v>12105</v>
      </c>
    </row>
    <row r="3920" spans="1:9" ht="60">
      <c r="A3920" s="6" t="s">
        <v>12106</v>
      </c>
      <c r="B3920" s="7" t="s">
        <v>212</v>
      </c>
      <c r="C3920" s="6" t="s">
        <v>12025</v>
      </c>
      <c r="D3920" s="8" t="s">
        <v>12107</v>
      </c>
      <c r="E3920" s="6" t="s">
        <v>221</v>
      </c>
      <c r="F3920" s="7" t="s">
        <v>498</v>
      </c>
      <c r="G3920" s="7" t="s">
        <v>217</v>
      </c>
      <c r="H3920" s="4"/>
      <c r="I3920" s="9" t="s">
        <v>12108</v>
      </c>
    </row>
    <row r="3921" spans="1:9" ht="60">
      <c r="A3921" s="6" t="s">
        <v>12109</v>
      </c>
      <c r="B3921" s="7" t="s">
        <v>212</v>
      </c>
      <c r="C3921" s="6" t="s">
        <v>12025</v>
      </c>
      <c r="D3921" s="8" t="s">
        <v>12110</v>
      </c>
      <c r="E3921" s="6" t="s">
        <v>221</v>
      </c>
      <c r="F3921" s="7" t="s">
        <v>498</v>
      </c>
      <c r="G3921" s="7" t="s">
        <v>225</v>
      </c>
      <c r="H3921" s="4"/>
      <c r="I3921" s="9" t="s">
        <v>12111</v>
      </c>
    </row>
    <row r="3922" spans="1:9" ht="45">
      <c r="A3922" s="6" t="s">
        <v>12112</v>
      </c>
      <c r="B3922" s="7" t="s">
        <v>212</v>
      </c>
      <c r="C3922" s="6" t="s">
        <v>12025</v>
      </c>
      <c r="D3922" s="8" t="s">
        <v>12113</v>
      </c>
      <c r="E3922" s="6" t="s">
        <v>221</v>
      </c>
      <c r="F3922" s="7" t="s">
        <v>367</v>
      </c>
      <c r="G3922" s="7" t="s">
        <v>217</v>
      </c>
      <c r="H3922" s="4"/>
      <c r="I3922" s="9" t="s">
        <v>12114</v>
      </c>
    </row>
    <row r="3923" spans="1:9" ht="45">
      <c r="A3923" s="6" t="s">
        <v>12115</v>
      </c>
      <c r="B3923" s="7" t="s">
        <v>212</v>
      </c>
      <c r="C3923" s="6" t="s">
        <v>12025</v>
      </c>
      <c r="D3923" s="8" t="s">
        <v>12116</v>
      </c>
      <c r="E3923" s="6" t="s">
        <v>221</v>
      </c>
      <c r="F3923" s="7" t="s">
        <v>367</v>
      </c>
      <c r="G3923" s="7" t="s">
        <v>225</v>
      </c>
      <c r="H3923" s="4"/>
      <c r="I3923" s="9" t="s">
        <v>12117</v>
      </c>
    </row>
    <row r="3924" spans="1:9" ht="45">
      <c r="A3924" s="6" t="s">
        <v>12118</v>
      </c>
      <c r="B3924" s="7" t="s">
        <v>212</v>
      </c>
      <c r="C3924" s="6" t="s">
        <v>12025</v>
      </c>
      <c r="D3924" s="8" t="s">
        <v>12119</v>
      </c>
      <c r="E3924" s="6" t="s">
        <v>535</v>
      </c>
      <c r="F3924" s="7" t="s">
        <v>498</v>
      </c>
      <c r="G3924" s="7" t="s">
        <v>217</v>
      </c>
      <c r="H3924" s="4"/>
      <c r="I3924" s="9" t="s">
        <v>12120</v>
      </c>
    </row>
    <row r="3925" spans="1:9" ht="60">
      <c r="A3925" s="6" t="s">
        <v>12121</v>
      </c>
      <c r="B3925" s="7" t="s">
        <v>212</v>
      </c>
      <c r="C3925" s="6" t="s">
        <v>12025</v>
      </c>
      <c r="D3925" s="8" t="s">
        <v>12122</v>
      </c>
      <c r="E3925" s="6" t="s">
        <v>535</v>
      </c>
      <c r="F3925" s="7" t="s">
        <v>498</v>
      </c>
      <c r="G3925" s="7" t="s">
        <v>225</v>
      </c>
      <c r="H3925" s="4"/>
      <c r="I3925" s="9" t="s">
        <v>12123</v>
      </c>
    </row>
    <row r="3926" spans="1:9" ht="45">
      <c r="A3926" s="6" t="s">
        <v>12124</v>
      </c>
      <c r="B3926" s="7" t="s">
        <v>212</v>
      </c>
      <c r="C3926" s="6" t="s">
        <v>12025</v>
      </c>
      <c r="D3926" s="8" t="s">
        <v>12125</v>
      </c>
      <c r="E3926" s="6" t="s">
        <v>221</v>
      </c>
      <c r="F3926" s="7" t="s">
        <v>498</v>
      </c>
      <c r="G3926" s="7" t="s">
        <v>217</v>
      </c>
      <c r="H3926" s="4"/>
      <c r="I3926" s="9" t="s">
        <v>12126</v>
      </c>
    </row>
    <row r="3927" spans="1:9" ht="60">
      <c r="A3927" s="6" t="s">
        <v>12127</v>
      </c>
      <c r="B3927" s="7" t="s">
        <v>212</v>
      </c>
      <c r="C3927" s="6" t="s">
        <v>12025</v>
      </c>
      <c r="D3927" s="8" t="s">
        <v>12128</v>
      </c>
      <c r="E3927" s="6" t="s">
        <v>221</v>
      </c>
      <c r="F3927" s="7" t="s">
        <v>498</v>
      </c>
      <c r="G3927" s="7" t="s">
        <v>225</v>
      </c>
      <c r="H3927" s="4"/>
      <c r="I3927" s="9" t="s">
        <v>12129</v>
      </c>
    </row>
    <row r="3928" spans="1:9" ht="45">
      <c r="A3928" s="6" t="s">
        <v>12130</v>
      </c>
      <c r="B3928" s="7" t="s">
        <v>212</v>
      </c>
      <c r="C3928" s="6" t="s">
        <v>12025</v>
      </c>
      <c r="D3928" s="8" t="s">
        <v>12131</v>
      </c>
      <c r="E3928" s="6" t="s">
        <v>221</v>
      </c>
      <c r="F3928" s="7" t="s">
        <v>216</v>
      </c>
      <c r="G3928" s="7" t="s">
        <v>217</v>
      </c>
      <c r="H3928" s="4"/>
      <c r="I3928" s="9" t="s">
        <v>12132</v>
      </c>
    </row>
    <row r="3929" spans="1:9" ht="45">
      <c r="A3929" s="6" t="s">
        <v>12133</v>
      </c>
      <c r="B3929" s="7" t="s">
        <v>212</v>
      </c>
      <c r="C3929" s="6" t="s">
        <v>12025</v>
      </c>
      <c r="D3929" s="8" t="s">
        <v>12134</v>
      </c>
      <c r="E3929" s="6" t="s">
        <v>221</v>
      </c>
      <c r="F3929" s="7" t="s">
        <v>216</v>
      </c>
      <c r="G3929" s="7" t="s">
        <v>217</v>
      </c>
      <c r="H3929" s="4"/>
      <c r="I3929" s="9" t="s">
        <v>12135</v>
      </c>
    </row>
    <row r="3930" spans="1:9" ht="45">
      <c r="A3930" s="6" t="s">
        <v>12136</v>
      </c>
      <c r="B3930" s="7" t="s">
        <v>212</v>
      </c>
      <c r="C3930" s="6" t="s">
        <v>12025</v>
      </c>
      <c r="D3930" s="8" t="s">
        <v>12137</v>
      </c>
      <c r="E3930" s="6" t="s">
        <v>221</v>
      </c>
      <c r="F3930" s="7" t="s">
        <v>216</v>
      </c>
      <c r="G3930" s="7" t="s">
        <v>225</v>
      </c>
      <c r="H3930" s="4"/>
      <c r="I3930" s="9" t="s">
        <v>12138</v>
      </c>
    </row>
    <row r="3931" spans="1:9" ht="60">
      <c r="A3931" s="6" t="s">
        <v>12139</v>
      </c>
      <c r="B3931" s="7" t="s">
        <v>212</v>
      </c>
      <c r="C3931" s="6" t="s">
        <v>12025</v>
      </c>
      <c r="D3931" s="8" t="s">
        <v>12140</v>
      </c>
      <c r="E3931" s="6" t="s">
        <v>221</v>
      </c>
      <c r="F3931" s="7" t="s">
        <v>367</v>
      </c>
      <c r="G3931" s="7" t="s">
        <v>217</v>
      </c>
      <c r="H3931" s="4"/>
      <c r="I3931" s="9" t="s">
        <v>12141</v>
      </c>
    </row>
    <row r="3932" spans="1:9" ht="60">
      <c r="A3932" s="6" t="s">
        <v>12142</v>
      </c>
      <c r="B3932" s="7" t="s">
        <v>212</v>
      </c>
      <c r="C3932" s="6" t="s">
        <v>12025</v>
      </c>
      <c r="D3932" s="8" t="s">
        <v>12143</v>
      </c>
      <c r="E3932" s="6" t="s">
        <v>221</v>
      </c>
      <c r="F3932" s="7" t="s">
        <v>367</v>
      </c>
      <c r="G3932" s="7" t="s">
        <v>225</v>
      </c>
      <c r="H3932" s="4"/>
      <c r="I3932" s="9" t="s">
        <v>12144</v>
      </c>
    </row>
    <row r="3933" spans="1:9" ht="60">
      <c r="A3933" s="6" t="s">
        <v>12145</v>
      </c>
      <c r="B3933" s="7" t="s">
        <v>212</v>
      </c>
      <c r="C3933" s="6" t="s">
        <v>12025</v>
      </c>
      <c r="D3933" s="8" t="s">
        <v>12146</v>
      </c>
      <c r="E3933" s="6" t="s">
        <v>221</v>
      </c>
      <c r="F3933" s="7" t="s">
        <v>367</v>
      </c>
      <c r="G3933" s="7" t="s">
        <v>217</v>
      </c>
      <c r="H3933" s="4"/>
      <c r="I3933" s="9" t="s">
        <v>12147</v>
      </c>
    </row>
    <row r="3934" spans="1:9" ht="45">
      <c r="A3934" s="6" t="s">
        <v>12148</v>
      </c>
      <c r="B3934" s="7" t="s">
        <v>212</v>
      </c>
      <c r="C3934" s="6" t="s">
        <v>12025</v>
      </c>
      <c r="D3934" s="8" t="s">
        <v>1714</v>
      </c>
      <c r="E3934" s="6" t="s">
        <v>535</v>
      </c>
      <c r="F3934" s="7" t="s">
        <v>367</v>
      </c>
      <c r="G3934" s="7" t="s">
        <v>217</v>
      </c>
      <c r="H3934" s="4"/>
      <c r="I3934" s="9" t="s">
        <v>12149</v>
      </c>
    </row>
    <row r="3935" spans="1:9" ht="45">
      <c r="A3935" s="6" t="s">
        <v>12150</v>
      </c>
      <c r="B3935" s="7" t="s">
        <v>212</v>
      </c>
      <c r="C3935" s="6" t="s">
        <v>12025</v>
      </c>
      <c r="D3935" s="8" t="s">
        <v>12151</v>
      </c>
      <c r="E3935" s="6" t="s">
        <v>535</v>
      </c>
      <c r="F3935" s="7" t="s">
        <v>367</v>
      </c>
      <c r="G3935" s="7" t="s">
        <v>225</v>
      </c>
      <c r="H3935" s="4"/>
      <c r="I3935" s="9" t="s">
        <v>12152</v>
      </c>
    </row>
    <row r="3936" spans="1:9" ht="45">
      <c r="A3936" s="6" t="s">
        <v>12153</v>
      </c>
      <c r="B3936" s="7" t="s">
        <v>212</v>
      </c>
      <c r="C3936" s="6" t="s">
        <v>12025</v>
      </c>
      <c r="D3936" s="8" t="s">
        <v>12154</v>
      </c>
      <c r="E3936" s="6" t="s">
        <v>535</v>
      </c>
      <c r="F3936" s="7" t="s">
        <v>498</v>
      </c>
      <c r="G3936" s="7" t="s">
        <v>217</v>
      </c>
      <c r="H3936" s="4"/>
      <c r="I3936" s="9" t="s">
        <v>12155</v>
      </c>
    </row>
    <row r="3937" spans="1:9" ht="60">
      <c r="A3937" s="6" t="s">
        <v>12156</v>
      </c>
      <c r="B3937" s="7" t="s">
        <v>212</v>
      </c>
      <c r="C3937" s="6" t="s">
        <v>12025</v>
      </c>
      <c r="D3937" s="8" t="s">
        <v>12157</v>
      </c>
      <c r="E3937" s="6" t="s">
        <v>535</v>
      </c>
      <c r="F3937" s="7" t="s">
        <v>498</v>
      </c>
      <c r="G3937" s="7" t="s">
        <v>225</v>
      </c>
      <c r="H3937" s="4"/>
      <c r="I3937" s="9" t="s">
        <v>12158</v>
      </c>
    </row>
    <row r="3938" spans="1:9" ht="45">
      <c r="A3938" s="6" t="s">
        <v>12159</v>
      </c>
      <c r="B3938" s="7" t="s">
        <v>212</v>
      </c>
      <c r="C3938" s="6" t="s">
        <v>12025</v>
      </c>
      <c r="D3938" s="8" t="s">
        <v>12160</v>
      </c>
      <c r="E3938" s="6" t="s">
        <v>221</v>
      </c>
      <c r="F3938" s="7" t="s">
        <v>367</v>
      </c>
      <c r="G3938" s="7" t="s">
        <v>217</v>
      </c>
      <c r="H3938" s="4"/>
      <c r="I3938" s="9" t="s">
        <v>12161</v>
      </c>
    </row>
    <row r="3939" spans="1:9" ht="60">
      <c r="A3939" s="6" t="s">
        <v>12162</v>
      </c>
      <c r="B3939" s="7" t="s">
        <v>212</v>
      </c>
      <c r="C3939" s="6" t="s">
        <v>12025</v>
      </c>
      <c r="D3939" s="8" t="s">
        <v>12163</v>
      </c>
      <c r="E3939" s="6" t="s">
        <v>221</v>
      </c>
      <c r="F3939" s="7" t="s">
        <v>367</v>
      </c>
      <c r="G3939" s="7" t="s">
        <v>225</v>
      </c>
      <c r="H3939" s="4"/>
      <c r="I3939" s="9" t="s">
        <v>12164</v>
      </c>
    </row>
    <row r="3940" spans="1:9" ht="45">
      <c r="A3940" s="6" t="s">
        <v>12165</v>
      </c>
      <c r="B3940" s="7" t="s">
        <v>212</v>
      </c>
      <c r="C3940" s="6" t="s">
        <v>12025</v>
      </c>
      <c r="D3940" s="8" t="s">
        <v>12166</v>
      </c>
      <c r="E3940" s="6" t="s">
        <v>535</v>
      </c>
      <c r="F3940" s="7" t="s">
        <v>498</v>
      </c>
      <c r="G3940" s="7" t="s">
        <v>217</v>
      </c>
      <c r="H3940" s="4"/>
      <c r="I3940" s="9" t="s">
        <v>12167</v>
      </c>
    </row>
    <row r="3941" spans="1:9" ht="60">
      <c r="A3941" s="6" t="s">
        <v>12168</v>
      </c>
      <c r="B3941" s="7" t="s">
        <v>212</v>
      </c>
      <c r="C3941" s="6" t="s">
        <v>12025</v>
      </c>
      <c r="D3941" s="8" t="s">
        <v>12169</v>
      </c>
      <c r="E3941" s="6" t="s">
        <v>535</v>
      </c>
      <c r="F3941" s="7" t="s">
        <v>498</v>
      </c>
      <c r="G3941" s="7" t="s">
        <v>225</v>
      </c>
      <c r="H3941" s="4"/>
      <c r="I3941" s="9" t="s">
        <v>12170</v>
      </c>
    </row>
    <row r="3942" spans="1:9" ht="45">
      <c r="A3942" s="6" t="s">
        <v>12171</v>
      </c>
      <c r="B3942" s="7" t="s">
        <v>212</v>
      </c>
      <c r="C3942" s="6" t="s">
        <v>12025</v>
      </c>
      <c r="D3942" s="8" t="s">
        <v>12172</v>
      </c>
      <c r="E3942" s="6" t="s">
        <v>535</v>
      </c>
      <c r="F3942" s="7" t="s">
        <v>216</v>
      </c>
      <c r="G3942" s="7" t="s">
        <v>217</v>
      </c>
      <c r="H3942" s="4"/>
      <c r="I3942" s="9" t="s">
        <v>12173</v>
      </c>
    </row>
    <row r="3943" spans="1:9" ht="60">
      <c r="A3943" s="6" t="s">
        <v>12174</v>
      </c>
      <c r="B3943" s="7" t="s">
        <v>212</v>
      </c>
      <c r="C3943" s="6" t="s">
        <v>12025</v>
      </c>
      <c r="D3943" s="8" t="s">
        <v>12175</v>
      </c>
      <c r="E3943" s="6" t="s">
        <v>535</v>
      </c>
      <c r="F3943" s="7" t="s">
        <v>216</v>
      </c>
      <c r="G3943" s="7" t="s">
        <v>225</v>
      </c>
      <c r="H3943" s="4"/>
      <c r="I3943" s="9" t="s">
        <v>12176</v>
      </c>
    </row>
    <row r="3944" spans="1:9" ht="45">
      <c r="A3944" s="6" t="s">
        <v>12177</v>
      </c>
      <c r="B3944" s="7" t="s">
        <v>212</v>
      </c>
      <c r="C3944" s="6" t="s">
        <v>12025</v>
      </c>
      <c r="D3944" s="8" t="s">
        <v>12178</v>
      </c>
      <c r="E3944" s="6" t="s">
        <v>535</v>
      </c>
      <c r="F3944" s="7" t="s">
        <v>216</v>
      </c>
      <c r="G3944" s="7" t="s">
        <v>217</v>
      </c>
      <c r="H3944" s="4"/>
      <c r="I3944" s="9" t="s">
        <v>12179</v>
      </c>
    </row>
    <row r="3945" spans="1:9" ht="45">
      <c r="A3945" s="6" t="s">
        <v>12180</v>
      </c>
      <c r="B3945" s="7" t="s">
        <v>212</v>
      </c>
      <c r="C3945" s="6" t="s">
        <v>12025</v>
      </c>
      <c r="D3945" s="8" t="s">
        <v>12181</v>
      </c>
      <c r="E3945" s="6" t="s">
        <v>535</v>
      </c>
      <c r="F3945" s="7" t="s">
        <v>216</v>
      </c>
      <c r="G3945" s="7" t="s">
        <v>225</v>
      </c>
      <c r="H3945" s="4"/>
      <c r="I3945" s="9" t="s">
        <v>12182</v>
      </c>
    </row>
    <row r="3946" spans="1:9" ht="60">
      <c r="A3946" s="6" t="s">
        <v>12183</v>
      </c>
      <c r="B3946" s="7" t="s">
        <v>364</v>
      </c>
      <c r="C3946" s="6" t="s">
        <v>12184</v>
      </c>
      <c r="D3946" s="8" t="s">
        <v>12185</v>
      </c>
      <c r="E3946" s="6" t="s">
        <v>229</v>
      </c>
      <c r="F3946" s="7" t="s">
        <v>498</v>
      </c>
      <c r="G3946" s="7" t="s">
        <v>217</v>
      </c>
      <c r="H3946" s="4"/>
      <c r="I3946" s="9" t="s">
        <v>12186</v>
      </c>
    </row>
    <row r="3947" spans="1:9" ht="75">
      <c r="A3947" s="6" t="s">
        <v>12187</v>
      </c>
      <c r="B3947" s="7" t="s">
        <v>364</v>
      </c>
      <c r="C3947" s="6" t="s">
        <v>12184</v>
      </c>
      <c r="D3947" s="8" t="s">
        <v>12188</v>
      </c>
      <c r="E3947" s="6" t="s">
        <v>535</v>
      </c>
      <c r="F3947" s="7" t="s">
        <v>498</v>
      </c>
      <c r="G3947" s="7" t="s">
        <v>217</v>
      </c>
      <c r="H3947" s="4"/>
      <c r="I3947" s="9" t="s">
        <v>12189</v>
      </c>
    </row>
    <row r="3948" spans="1:9" ht="60">
      <c r="A3948" s="6" t="s">
        <v>12190</v>
      </c>
      <c r="B3948" s="7" t="s">
        <v>364</v>
      </c>
      <c r="C3948" s="6" t="s">
        <v>12184</v>
      </c>
      <c r="D3948" s="8" t="s">
        <v>12191</v>
      </c>
      <c r="E3948" s="6" t="s">
        <v>221</v>
      </c>
      <c r="F3948" s="7" t="s">
        <v>498</v>
      </c>
      <c r="G3948" s="7" t="s">
        <v>217</v>
      </c>
      <c r="H3948" s="4"/>
      <c r="I3948" s="9" t="s">
        <v>12192</v>
      </c>
    </row>
    <row r="3949" spans="1:9" ht="75">
      <c r="A3949" s="6" t="s">
        <v>12193</v>
      </c>
      <c r="B3949" s="7" t="s">
        <v>364</v>
      </c>
      <c r="C3949" s="6" t="s">
        <v>12184</v>
      </c>
      <c r="D3949" s="8" t="s">
        <v>12194</v>
      </c>
      <c r="E3949" s="6" t="s">
        <v>535</v>
      </c>
      <c r="F3949" s="7" t="s">
        <v>498</v>
      </c>
      <c r="G3949" s="7" t="s">
        <v>217</v>
      </c>
      <c r="H3949" s="4"/>
      <c r="I3949" s="9" t="s">
        <v>12195</v>
      </c>
    </row>
    <row r="3950" spans="1:9" ht="60">
      <c r="A3950" s="6" t="s">
        <v>12196</v>
      </c>
      <c r="B3950" s="7" t="s">
        <v>364</v>
      </c>
      <c r="C3950" s="6" t="s">
        <v>12184</v>
      </c>
      <c r="D3950" s="8" t="s">
        <v>12197</v>
      </c>
      <c r="E3950" s="6" t="s">
        <v>221</v>
      </c>
      <c r="F3950" s="7" t="s">
        <v>498</v>
      </c>
      <c r="G3950" s="7" t="s">
        <v>217</v>
      </c>
      <c r="H3950" s="4"/>
      <c r="I3950" s="9" t="s">
        <v>12198</v>
      </c>
    </row>
    <row r="3951" spans="1:9" ht="60">
      <c r="A3951" s="6" t="s">
        <v>12199</v>
      </c>
      <c r="B3951" s="7" t="s">
        <v>364</v>
      </c>
      <c r="C3951" s="6" t="s">
        <v>12184</v>
      </c>
      <c r="D3951" s="8" t="s">
        <v>12200</v>
      </c>
      <c r="E3951" s="6" t="s">
        <v>229</v>
      </c>
      <c r="F3951" s="7" t="s">
        <v>498</v>
      </c>
      <c r="G3951" s="7" t="s">
        <v>217</v>
      </c>
      <c r="H3951" s="4"/>
      <c r="I3951" s="9" t="s">
        <v>12201</v>
      </c>
    </row>
    <row r="3952" spans="1:9" ht="75">
      <c r="A3952" s="6" t="s">
        <v>12202</v>
      </c>
      <c r="B3952" s="7" t="s">
        <v>364</v>
      </c>
      <c r="C3952" s="6" t="s">
        <v>12184</v>
      </c>
      <c r="D3952" s="8" t="s">
        <v>12203</v>
      </c>
      <c r="E3952" s="6" t="s">
        <v>535</v>
      </c>
      <c r="F3952" s="7" t="s">
        <v>498</v>
      </c>
      <c r="G3952" s="7" t="s">
        <v>217</v>
      </c>
      <c r="H3952" s="4"/>
      <c r="I3952" s="9" t="s">
        <v>12204</v>
      </c>
    </row>
    <row r="3953" spans="1:9" ht="60">
      <c r="A3953" s="6" t="s">
        <v>12205</v>
      </c>
      <c r="B3953" s="7" t="s">
        <v>364</v>
      </c>
      <c r="C3953" s="6" t="s">
        <v>12184</v>
      </c>
      <c r="D3953" s="8" t="s">
        <v>12206</v>
      </c>
      <c r="E3953" s="6" t="s">
        <v>215</v>
      </c>
      <c r="F3953" s="7" t="s">
        <v>367</v>
      </c>
      <c r="G3953" s="7" t="s">
        <v>379</v>
      </c>
      <c r="H3953" s="4"/>
      <c r="I3953" s="9" t="s">
        <v>12207</v>
      </c>
    </row>
    <row r="3954" spans="1:9" ht="60">
      <c r="A3954" s="6" t="s">
        <v>12208</v>
      </c>
      <c r="B3954" s="7" t="s">
        <v>364</v>
      </c>
      <c r="C3954" s="6" t="s">
        <v>12184</v>
      </c>
      <c r="D3954" s="8" t="s">
        <v>12209</v>
      </c>
      <c r="E3954" s="6" t="s">
        <v>215</v>
      </c>
      <c r="F3954" s="7" t="s">
        <v>367</v>
      </c>
      <c r="G3954" s="7" t="s">
        <v>374</v>
      </c>
      <c r="H3954" s="4"/>
      <c r="I3954" s="9" t="s">
        <v>12210</v>
      </c>
    </row>
    <row r="3955" spans="1:9" ht="45">
      <c r="A3955" s="6" t="s">
        <v>12211</v>
      </c>
      <c r="B3955" s="7" t="s">
        <v>364</v>
      </c>
      <c r="C3955" s="6" t="s">
        <v>12184</v>
      </c>
      <c r="D3955" s="8" t="s">
        <v>12212</v>
      </c>
      <c r="E3955" s="6" t="s">
        <v>221</v>
      </c>
      <c r="F3955" s="7" t="s">
        <v>367</v>
      </c>
      <c r="G3955" s="7" t="s">
        <v>217</v>
      </c>
      <c r="H3955" s="4"/>
      <c r="I3955" s="9" t="s">
        <v>12213</v>
      </c>
    </row>
    <row r="3956" spans="1:9" ht="45">
      <c r="A3956" s="6" t="s">
        <v>12214</v>
      </c>
      <c r="B3956" s="7" t="s">
        <v>364</v>
      </c>
      <c r="C3956" s="6" t="s">
        <v>12184</v>
      </c>
      <c r="D3956" s="8" t="s">
        <v>12215</v>
      </c>
      <c r="E3956" s="6" t="s">
        <v>229</v>
      </c>
      <c r="F3956" s="7" t="s">
        <v>367</v>
      </c>
      <c r="G3956" s="7" t="s">
        <v>217</v>
      </c>
      <c r="H3956" s="4"/>
      <c r="I3956" s="9" t="s">
        <v>12216</v>
      </c>
    </row>
    <row r="3957" spans="1:9" ht="45">
      <c r="A3957" s="6" t="s">
        <v>12217</v>
      </c>
      <c r="B3957" s="7" t="s">
        <v>364</v>
      </c>
      <c r="C3957" s="6" t="s">
        <v>12184</v>
      </c>
      <c r="D3957" s="8" t="s">
        <v>12218</v>
      </c>
      <c r="E3957" s="6" t="s">
        <v>535</v>
      </c>
      <c r="F3957" s="7" t="s">
        <v>367</v>
      </c>
      <c r="G3957" s="7" t="s">
        <v>217</v>
      </c>
      <c r="H3957" s="4"/>
      <c r="I3957" s="9" t="s">
        <v>12219</v>
      </c>
    </row>
    <row r="3958" spans="1:9" ht="75">
      <c r="A3958" s="6" t="s">
        <v>12220</v>
      </c>
      <c r="B3958" s="7" t="s">
        <v>364</v>
      </c>
      <c r="C3958" s="6" t="s">
        <v>12184</v>
      </c>
      <c r="D3958" s="8" t="s">
        <v>12221</v>
      </c>
      <c r="E3958" s="6"/>
      <c r="F3958" s="7" t="s">
        <v>367</v>
      </c>
      <c r="G3958" s="7" t="s">
        <v>368</v>
      </c>
      <c r="H3958" s="4"/>
      <c r="I3958" s="9" t="s">
        <v>12222</v>
      </c>
    </row>
    <row r="3959" spans="1:9" ht="75">
      <c r="A3959" s="6" t="s">
        <v>12223</v>
      </c>
      <c r="B3959" s="7" t="s">
        <v>364</v>
      </c>
      <c r="C3959" s="6" t="s">
        <v>12184</v>
      </c>
      <c r="D3959" s="8" t="s">
        <v>12224</v>
      </c>
      <c r="E3959" s="6"/>
      <c r="F3959" s="7" t="s">
        <v>367</v>
      </c>
      <c r="G3959" s="7" t="s">
        <v>368</v>
      </c>
      <c r="H3959" s="4"/>
      <c r="I3959" s="9" t="s">
        <v>12225</v>
      </c>
    </row>
    <row r="3960" spans="1:9" ht="60">
      <c r="A3960" s="6" t="s">
        <v>12226</v>
      </c>
      <c r="B3960" s="7" t="s">
        <v>364</v>
      </c>
      <c r="C3960" s="6" t="s">
        <v>12184</v>
      </c>
      <c r="D3960" s="8" t="s">
        <v>12227</v>
      </c>
      <c r="E3960" s="6" t="s">
        <v>229</v>
      </c>
      <c r="F3960" s="7" t="s">
        <v>367</v>
      </c>
      <c r="G3960" s="7" t="s">
        <v>217</v>
      </c>
      <c r="H3960" s="4"/>
      <c r="I3960" s="9" t="s">
        <v>12228</v>
      </c>
    </row>
    <row r="3961" spans="1:9" ht="60">
      <c r="A3961" s="6" t="s">
        <v>12229</v>
      </c>
      <c r="B3961" s="7" t="s">
        <v>364</v>
      </c>
      <c r="C3961" s="6" t="s">
        <v>12184</v>
      </c>
      <c r="D3961" s="8" t="s">
        <v>12230</v>
      </c>
      <c r="E3961" s="6" t="s">
        <v>535</v>
      </c>
      <c r="F3961" s="7" t="s">
        <v>367</v>
      </c>
      <c r="G3961" s="7" t="s">
        <v>217</v>
      </c>
      <c r="H3961" s="4"/>
      <c r="I3961" s="9" t="s">
        <v>12231</v>
      </c>
    </row>
    <row r="3962" spans="1:9" ht="75">
      <c r="A3962" s="6" t="s">
        <v>12232</v>
      </c>
      <c r="B3962" s="7" t="s">
        <v>364</v>
      </c>
      <c r="C3962" s="6" t="s">
        <v>12184</v>
      </c>
      <c r="D3962" s="8" t="s">
        <v>12233</v>
      </c>
      <c r="E3962" s="6" t="s">
        <v>215</v>
      </c>
      <c r="F3962" s="7" t="s">
        <v>367</v>
      </c>
      <c r="G3962" s="7" t="s">
        <v>379</v>
      </c>
      <c r="H3962" s="4"/>
      <c r="I3962" s="9" t="s">
        <v>12234</v>
      </c>
    </row>
    <row r="3963" spans="1:9" ht="60">
      <c r="A3963" s="6" t="s">
        <v>12235</v>
      </c>
      <c r="B3963" s="7" t="s">
        <v>364</v>
      </c>
      <c r="C3963" s="6" t="s">
        <v>12184</v>
      </c>
      <c r="D3963" s="8" t="s">
        <v>12236</v>
      </c>
      <c r="E3963" s="6" t="s">
        <v>215</v>
      </c>
      <c r="F3963" s="7" t="s">
        <v>367</v>
      </c>
      <c r="G3963" s="7" t="s">
        <v>374</v>
      </c>
      <c r="H3963" s="4"/>
      <c r="I3963" s="9" t="s">
        <v>12237</v>
      </c>
    </row>
    <row r="3964" spans="1:9" ht="60">
      <c r="A3964" s="6" t="s">
        <v>12238</v>
      </c>
      <c r="B3964" s="7" t="s">
        <v>364</v>
      </c>
      <c r="C3964" s="6" t="s">
        <v>12184</v>
      </c>
      <c r="D3964" s="8" t="s">
        <v>12239</v>
      </c>
      <c r="E3964" s="6" t="s">
        <v>221</v>
      </c>
      <c r="F3964" s="7" t="s">
        <v>367</v>
      </c>
      <c r="G3964" s="7" t="s">
        <v>217</v>
      </c>
      <c r="H3964" s="4"/>
      <c r="I3964" s="9" t="s">
        <v>12240</v>
      </c>
    </row>
    <row r="3965" spans="1:9" ht="60">
      <c r="A3965" s="6" t="s">
        <v>12241</v>
      </c>
      <c r="B3965" s="7" t="s">
        <v>364</v>
      </c>
      <c r="C3965" s="6" t="s">
        <v>12184</v>
      </c>
      <c r="D3965" s="8" t="s">
        <v>12242</v>
      </c>
      <c r="E3965" s="6" t="s">
        <v>229</v>
      </c>
      <c r="F3965" s="7" t="s">
        <v>367</v>
      </c>
      <c r="G3965" s="7" t="s">
        <v>217</v>
      </c>
      <c r="H3965" s="4"/>
      <c r="I3965" s="9" t="s">
        <v>12243</v>
      </c>
    </row>
    <row r="3966" spans="1:9" ht="60">
      <c r="A3966" s="6" t="s">
        <v>12244</v>
      </c>
      <c r="B3966" s="7" t="s">
        <v>364</v>
      </c>
      <c r="C3966" s="6" t="s">
        <v>12184</v>
      </c>
      <c r="D3966" s="8" t="s">
        <v>12245</v>
      </c>
      <c r="E3966" s="6" t="s">
        <v>535</v>
      </c>
      <c r="F3966" s="7" t="s">
        <v>367</v>
      </c>
      <c r="G3966" s="7" t="s">
        <v>217</v>
      </c>
      <c r="H3966" s="4"/>
      <c r="I3966" s="9" t="s">
        <v>12246</v>
      </c>
    </row>
    <row r="3967" spans="1:9" ht="60">
      <c r="A3967" s="6" t="s">
        <v>12247</v>
      </c>
      <c r="B3967" s="7" t="s">
        <v>364</v>
      </c>
      <c r="C3967" s="6" t="s">
        <v>12184</v>
      </c>
      <c r="D3967" s="8" t="s">
        <v>12248</v>
      </c>
      <c r="E3967" s="6" t="s">
        <v>221</v>
      </c>
      <c r="F3967" s="7" t="s">
        <v>498</v>
      </c>
      <c r="G3967" s="7" t="s">
        <v>217</v>
      </c>
      <c r="H3967" s="4"/>
      <c r="I3967" s="9" t="s">
        <v>12249</v>
      </c>
    </row>
    <row r="3968" spans="1:9" ht="60">
      <c r="A3968" s="6" t="s">
        <v>12250</v>
      </c>
      <c r="B3968" s="7" t="s">
        <v>364</v>
      </c>
      <c r="C3968" s="6" t="s">
        <v>12184</v>
      </c>
      <c r="D3968" s="8" t="s">
        <v>1735</v>
      </c>
      <c r="E3968" s="6" t="s">
        <v>221</v>
      </c>
      <c r="F3968" s="7" t="s">
        <v>498</v>
      </c>
      <c r="G3968" s="7" t="s">
        <v>217</v>
      </c>
      <c r="H3968" s="4"/>
      <c r="I3968" s="9" t="s">
        <v>12251</v>
      </c>
    </row>
    <row r="3969" spans="1:9" ht="60">
      <c r="A3969" s="6" t="s">
        <v>12252</v>
      </c>
      <c r="B3969" s="7" t="s">
        <v>364</v>
      </c>
      <c r="C3969" s="6" t="s">
        <v>12184</v>
      </c>
      <c r="D3969" s="8" t="s">
        <v>12253</v>
      </c>
      <c r="E3969" s="6" t="s">
        <v>215</v>
      </c>
      <c r="F3969" s="7" t="s">
        <v>367</v>
      </c>
      <c r="G3969" s="7" t="s">
        <v>379</v>
      </c>
      <c r="H3969" s="4"/>
      <c r="I3969" s="9" t="s">
        <v>12254</v>
      </c>
    </row>
    <row r="3970" spans="1:9" ht="60">
      <c r="A3970" s="6" t="s">
        <v>12255</v>
      </c>
      <c r="B3970" s="7" t="s">
        <v>364</v>
      </c>
      <c r="C3970" s="6" t="s">
        <v>12184</v>
      </c>
      <c r="D3970" s="8" t="s">
        <v>12256</v>
      </c>
      <c r="E3970" s="6" t="s">
        <v>215</v>
      </c>
      <c r="F3970" s="7" t="s">
        <v>367</v>
      </c>
      <c r="G3970" s="7" t="s">
        <v>374</v>
      </c>
      <c r="H3970" s="4"/>
      <c r="I3970" s="9" t="s">
        <v>12257</v>
      </c>
    </row>
    <row r="3971" spans="1:9" ht="60">
      <c r="A3971" s="6" t="s">
        <v>12258</v>
      </c>
      <c r="B3971" s="7" t="s">
        <v>364</v>
      </c>
      <c r="C3971" s="6" t="s">
        <v>12184</v>
      </c>
      <c r="D3971" s="8" t="s">
        <v>12259</v>
      </c>
      <c r="E3971" s="6" t="s">
        <v>221</v>
      </c>
      <c r="F3971" s="7" t="s">
        <v>367</v>
      </c>
      <c r="G3971" s="7" t="s">
        <v>217</v>
      </c>
      <c r="H3971" s="4"/>
      <c r="I3971" s="9" t="s">
        <v>12260</v>
      </c>
    </row>
    <row r="3972" spans="1:9" ht="60">
      <c r="A3972" s="6" t="s">
        <v>12261</v>
      </c>
      <c r="B3972" s="7" t="s">
        <v>364</v>
      </c>
      <c r="C3972" s="6" t="s">
        <v>12184</v>
      </c>
      <c r="D3972" s="8" t="s">
        <v>12259</v>
      </c>
      <c r="E3972" s="6" t="s">
        <v>221</v>
      </c>
      <c r="F3972" s="7" t="s">
        <v>367</v>
      </c>
      <c r="G3972" s="7" t="s">
        <v>217</v>
      </c>
      <c r="H3972" s="4"/>
      <c r="I3972" s="9" t="s">
        <v>12260</v>
      </c>
    </row>
    <row r="3973" spans="1:9" ht="45">
      <c r="A3973" s="6" t="s">
        <v>12262</v>
      </c>
      <c r="B3973" s="7" t="s">
        <v>364</v>
      </c>
      <c r="C3973" s="6" t="s">
        <v>12184</v>
      </c>
      <c r="D3973" s="8" t="s">
        <v>12263</v>
      </c>
      <c r="E3973" s="6" t="s">
        <v>229</v>
      </c>
      <c r="F3973" s="7" t="s">
        <v>367</v>
      </c>
      <c r="G3973" s="7" t="s">
        <v>217</v>
      </c>
      <c r="H3973" s="4"/>
      <c r="I3973" s="9" t="s">
        <v>12264</v>
      </c>
    </row>
    <row r="3974" spans="1:9" ht="60">
      <c r="A3974" s="6" t="s">
        <v>12265</v>
      </c>
      <c r="B3974" s="7" t="s">
        <v>364</v>
      </c>
      <c r="C3974" s="6" t="s">
        <v>12184</v>
      </c>
      <c r="D3974" s="8" t="s">
        <v>12266</v>
      </c>
      <c r="E3974" s="6" t="s">
        <v>535</v>
      </c>
      <c r="F3974" s="7" t="s">
        <v>367</v>
      </c>
      <c r="G3974" s="7" t="s">
        <v>217</v>
      </c>
      <c r="H3974" s="4"/>
      <c r="I3974" s="9" t="s">
        <v>12267</v>
      </c>
    </row>
    <row r="3975" spans="1:9" ht="60">
      <c r="A3975" s="6" t="s">
        <v>12268</v>
      </c>
      <c r="B3975" s="7" t="s">
        <v>364</v>
      </c>
      <c r="C3975" s="6" t="s">
        <v>12184</v>
      </c>
      <c r="D3975" s="8" t="s">
        <v>12266</v>
      </c>
      <c r="E3975" s="6" t="s">
        <v>535</v>
      </c>
      <c r="F3975" s="7" t="s">
        <v>367</v>
      </c>
      <c r="G3975" s="7" t="s">
        <v>217</v>
      </c>
      <c r="H3975" s="4"/>
      <c r="I3975" s="9" t="s">
        <v>12267</v>
      </c>
    </row>
    <row r="3976" spans="1:9" ht="75">
      <c r="A3976" s="6" t="s">
        <v>12269</v>
      </c>
      <c r="B3976" s="7" t="s">
        <v>364</v>
      </c>
      <c r="C3976" s="6" t="s">
        <v>12184</v>
      </c>
      <c r="D3976" s="8" t="s">
        <v>12270</v>
      </c>
      <c r="E3976" s="6" t="s">
        <v>215</v>
      </c>
      <c r="F3976" s="7" t="s">
        <v>367</v>
      </c>
      <c r="G3976" s="7" t="s">
        <v>379</v>
      </c>
      <c r="H3976" s="4"/>
      <c r="I3976" s="9" t="s">
        <v>12271</v>
      </c>
    </row>
    <row r="3977" spans="1:9" ht="60">
      <c r="A3977" s="6" t="s">
        <v>12272</v>
      </c>
      <c r="B3977" s="7" t="s">
        <v>364</v>
      </c>
      <c r="C3977" s="6" t="s">
        <v>12184</v>
      </c>
      <c r="D3977" s="8" t="s">
        <v>12273</v>
      </c>
      <c r="E3977" s="6" t="s">
        <v>215</v>
      </c>
      <c r="F3977" s="7" t="s">
        <v>367</v>
      </c>
      <c r="G3977" s="7" t="s">
        <v>374</v>
      </c>
      <c r="H3977" s="4"/>
      <c r="I3977" s="9" t="s">
        <v>12274</v>
      </c>
    </row>
    <row r="3978" spans="1:9" ht="60">
      <c r="A3978" s="6" t="s">
        <v>12275</v>
      </c>
      <c r="B3978" s="7" t="s">
        <v>364</v>
      </c>
      <c r="C3978" s="6" t="s">
        <v>12184</v>
      </c>
      <c r="D3978" s="8" t="s">
        <v>12276</v>
      </c>
      <c r="E3978" s="6" t="s">
        <v>221</v>
      </c>
      <c r="F3978" s="7" t="s">
        <v>367</v>
      </c>
      <c r="G3978" s="7" t="s">
        <v>217</v>
      </c>
      <c r="H3978" s="4"/>
      <c r="I3978" s="9" t="s">
        <v>12277</v>
      </c>
    </row>
    <row r="3979" spans="1:9" ht="60">
      <c r="A3979" s="6" t="s">
        <v>12278</v>
      </c>
      <c r="B3979" s="7" t="s">
        <v>364</v>
      </c>
      <c r="C3979" s="6" t="s">
        <v>12184</v>
      </c>
      <c r="D3979" s="8" t="s">
        <v>12279</v>
      </c>
      <c r="E3979" s="6" t="s">
        <v>229</v>
      </c>
      <c r="F3979" s="7" t="s">
        <v>367</v>
      </c>
      <c r="G3979" s="7" t="s">
        <v>217</v>
      </c>
      <c r="H3979" s="4"/>
      <c r="I3979" s="9" t="s">
        <v>12280</v>
      </c>
    </row>
    <row r="3980" spans="1:9" ht="60">
      <c r="A3980" s="6" t="s">
        <v>12281</v>
      </c>
      <c r="B3980" s="7" t="s">
        <v>364</v>
      </c>
      <c r="C3980" s="6" t="s">
        <v>12184</v>
      </c>
      <c r="D3980" s="8" t="s">
        <v>12282</v>
      </c>
      <c r="E3980" s="6" t="s">
        <v>535</v>
      </c>
      <c r="F3980" s="7" t="s">
        <v>367</v>
      </c>
      <c r="G3980" s="7" t="s">
        <v>217</v>
      </c>
      <c r="H3980" s="4"/>
      <c r="I3980" s="9" t="s">
        <v>12283</v>
      </c>
    </row>
    <row r="3981" spans="1:9" ht="60">
      <c r="A3981" s="6" t="s">
        <v>12284</v>
      </c>
      <c r="B3981" s="7" t="s">
        <v>364</v>
      </c>
      <c r="C3981" s="6" t="s">
        <v>12184</v>
      </c>
      <c r="D3981" s="8" t="s">
        <v>12285</v>
      </c>
      <c r="E3981" s="6" t="s">
        <v>221</v>
      </c>
      <c r="F3981" s="7" t="s">
        <v>367</v>
      </c>
      <c r="G3981" s="7" t="s">
        <v>217</v>
      </c>
      <c r="H3981" s="4"/>
      <c r="I3981" s="9" t="s">
        <v>12286</v>
      </c>
    </row>
    <row r="3982" spans="1:9" ht="60">
      <c r="A3982" s="6" t="s">
        <v>12287</v>
      </c>
      <c r="B3982" s="7" t="s">
        <v>364</v>
      </c>
      <c r="C3982" s="6" t="s">
        <v>12184</v>
      </c>
      <c r="D3982" s="8" t="s">
        <v>12288</v>
      </c>
      <c r="E3982" s="6" t="s">
        <v>229</v>
      </c>
      <c r="F3982" s="7" t="s">
        <v>367</v>
      </c>
      <c r="G3982" s="7" t="s">
        <v>217</v>
      </c>
      <c r="H3982" s="4"/>
      <c r="I3982" s="9" t="s">
        <v>12289</v>
      </c>
    </row>
    <row r="3983" spans="1:9" ht="60">
      <c r="A3983" s="6" t="s">
        <v>12290</v>
      </c>
      <c r="B3983" s="7" t="s">
        <v>364</v>
      </c>
      <c r="C3983" s="6" t="s">
        <v>12184</v>
      </c>
      <c r="D3983" s="8" t="s">
        <v>12291</v>
      </c>
      <c r="E3983" s="6" t="s">
        <v>535</v>
      </c>
      <c r="F3983" s="7" t="s">
        <v>367</v>
      </c>
      <c r="G3983" s="7" t="s">
        <v>217</v>
      </c>
      <c r="H3983" s="4"/>
      <c r="I3983" s="9" t="s">
        <v>12292</v>
      </c>
    </row>
    <row r="3984" spans="1:9" ht="75">
      <c r="A3984" s="6" t="s">
        <v>12293</v>
      </c>
      <c r="B3984" s="7" t="s">
        <v>364</v>
      </c>
      <c r="C3984" s="6" t="s">
        <v>12184</v>
      </c>
      <c r="D3984" s="8" t="s">
        <v>12294</v>
      </c>
      <c r="E3984" s="6" t="s">
        <v>215</v>
      </c>
      <c r="F3984" s="7" t="s">
        <v>367</v>
      </c>
      <c r="G3984" s="7" t="s">
        <v>379</v>
      </c>
      <c r="H3984" s="4"/>
      <c r="I3984" s="9" t="s">
        <v>12295</v>
      </c>
    </row>
    <row r="3985" spans="1:9" ht="60">
      <c r="A3985" s="6" t="s">
        <v>12296</v>
      </c>
      <c r="B3985" s="7" t="s">
        <v>364</v>
      </c>
      <c r="C3985" s="6" t="s">
        <v>12184</v>
      </c>
      <c r="D3985" s="8" t="s">
        <v>12297</v>
      </c>
      <c r="E3985" s="6" t="s">
        <v>215</v>
      </c>
      <c r="F3985" s="7" t="s">
        <v>367</v>
      </c>
      <c r="G3985" s="7" t="s">
        <v>374</v>
      </c>
      <c r="H3985" s="4"/>
      <c r="I3985" s="9" t="s">
        <v>12298</v>
      </c>
    </row>
    <row r="3986" spans="1:9" ht="60">
      <c r="A3986" s="6" t="s">
        <v>12299</v>
      </c>
      <c r="B3986" s="7" t="s">
        <v>364</v>
      </c>
      <c r="C3986" s="6" t="s">
        <v>12184</v>
      </c>
      <c r="D3986" s="8" t="s">
        <v>12300</v>
      </c>
      <c r="E3986" s="6" t="s">
        <v>221</v>
      </c>
      <c r="F3986" s="7" t="s">
        <v>367</v>
      </c>
      <c r="G3986" s="7" t="s">
        <v>217</v>
      </c>
      <c r="H3986" s="4"/>
      <c r="I3986" s="9" t="s">
        <v>12301</v>
      </c>
    </row>
    <row r="3987" spans="1:9" ht="75">
      <c r="A3987" s="6" t="s">
        <v>12302</v>
      </c>
      <c r="B3987" s="7" t="s">
        <v>364</v>
      </c>
      <c r="C3987" s="6" t="s">
        <v>12184</v>
      </c>
      <c r="D3987" s="8" t="s">
        <v>12303</v>
      </c>
      <c r="E3987" s="6"/>
      <c r="F3987" s="7" t="s">
        <v>367</v>
      </c>
      <c r="G3987" s="7" t="s">
        <v>368</v>
      </c>
      <c r="H3987" s="4"/>
      <c r="I3987" s="9" t="s">
        <v>12304</v>
      </c>
    </row>
    <row r="3988" spans="1:9" ht="60">
      <c r="A3988" s="6" t="s">
        <v>12305</v>
      </c>
      <c r="B3988" s="7" t="s">
        <v>364</v>
      </c>
      <c r="C3988" s="6" t="s">
        <v>12184</v>
      </c>
      <c r="D3988" s="8" t="s">
        <v>12306</v>
      </c>
      <c r="E3988" s="6" t="s">
        <v>229</v>
      </c>
      <c r="F3988" s="7" t="s">
        <v>367</v>
      </c>
      <c r="G3988" s="7" t="s">
        <v>217</v>
      </c>
      <c r="H3988" s="4"/>
      <c r="I3988" s="9" t="s">
        <v>12307</v>
      </c>
    </row>
    <row r="3989" spans="1:9" ht="60">
      <c r="A3989" s="6" t="s">
        <v>12308</v>
      </c>
      <c r="B3989" s="7" t="s">
        <v>364</v>
      </c>
      <c r="C3989" s="6" t="s">
        <v>12184</v>
      </c>
      <c r="D3989" s="8" t="s">
        <v>12309</v>
      </c>
      <c r="E3989" s="6" t="s">
        <v>535</v>
      </c>
      <c r="F3989" s="7" t="s">
        <v>367</v>
      </c>
      <c r="G3989" s="7" t="s">
        <v>217</v>
      </c>
      <c r="H3989" s="4"/>
      <c r="I3989" s="9" t="s">
        <v>12310</v>
      </c>
    </row>
    <row r="3990" spans="1:9" ht="75">
      <c r="A3990" s="6" t="s">
        <v>12311</v>
      </c>
      <c r="B3990" s="7" t="s">
        <v>364</v>
      </c>
      <c r="C3990" s="6" t="s">
        <v>12184</v>
      </c>
      <c r="D3990" s="8" t="s">
        <v>12312</v>
      </c>
      <c r="E3990" s="6"/>
      <c r="F3990" s="7" t="s">
        <v>367</v>
      </c>
      <c r="G3990" s="7" t="s">
        <v>368</v>
      </c>
      <c r="H3990" s="4"/>
      <c r="I3990" s="9" t="s">
        <v>12313</v>
      </c>
    </row>
    <row r="3991" spans="1:9" ht="75">
      <c r="A3991" s="6" t="s">
        <v>12314</v>
      </c>
      <c r="B3991" s="7" t="s">
        <v>364</v>
      </c>
      <c r="C3991" s="6" t="s">
        <v>12184</v>
      </c>
      <c r="D3991" s="8" t="s">
        <v>12315</v>
      </c>
      <c r="E3991" s="6" t="s">
        <v>215</v>
      </c>
      <c r="F3991" s="7" t="s">
        <v>367</v>
      </c>
      <c r="G3991" s="7" t="s">
        <v>379</v>
      </c>
      <c r="H3991" s="4"/>
      <c r="I3991" s="9" t="s">
        <v>12316</v>
      </c>
    </row>
    <row r="3992" spans="1:9" ht="60">
      <c r="A3992" s="6" t="s">
        <v>12317</v>
      </c>
      <c r="B3992" s="7" t="s">
        <v>364</v>
      </c>
      <c r="C3992" s="6" t="s">
        <v>12184</v>
      </c>
      <c r="D3992" s="8" t="s">
        <v>12318</v>
      </c>
      <c r="E3992" s="6" t="s">
        <v>215</v>
      </c>
      <c r="F3992" s="7" t="s">
        <v>367</v>
      </c>
      <c r="G3992" s="7" t="s">
        <v>374</v>
      </c>
      <c r="H3992" s="4"/>
      <c r="I3992" s="9" t="s">
        <v>12319</v>
      </c>
    </row>
    <row r="3993" spans="1:9" ht="60">
      <c r="A3993" s="6" t="s">
        <v>12320</v>
      </c>
      <c r="B3993" s="7" t="s">
        <v>364</v>
      </c>
      <c r="C3993" s="6" t="s">
        <v>12184</v>
      </c>
      <c r="D3993" s="8" t="s">
        <v>12321</v>
      </c>
      <c r="E3993" s="6" t="s">
        <v>221</v>
      </c>
      <c r="F3993" s="7" t="s">
        <v>367</v>
      </c>
      <c r="G3993" s="7" t="s">
        <v>217</v>
      </c>
      <c r="H3993" s="4"/>
      <c r="I3993" s="9" t="s">
        <v>12322</v>
      </c>
    </row>
    <row r="3994" spans="1:9" ht="75">
      <c r="A3994" s="6" t="s">
        <v>12323</v>
      </c>
      <c r="B3994" s="7" t="s">
        <v>364</v>
      </c>
      <c r="C3994" s="6" t="s">
        <v>12184</v>
      </c>
      <c r="D3994" s="8" t="s">
        <v>12324</v>
      </c>
      <c r="E3994" s="6"/>
      <c r="F3994" s="7" t="s">
        <v>367</v>
      </c>
      <c r="G3994" s="7" t="s">
        <v>368</v>
      </c>
      <c r="H3994" s="4"/>
      <c r="I3994" s="9" t="s">
        <v>12325</v>
      </c>
    </row>
    <row r="3995" spans="1:9" ht="60">
      <c r="A3995" s="6" t="s">
        <v>12326</v>
      </c>
      <c r="B3995" s="7" t="s">
        <v>364</v>
      </c>
      <c r="C3995" s="6" t="s">
        <v>12184</v>
      </c>
      <c r="D3995" s="8" t="s">
        <v>12327</v>
      </c>
      <c r="E3995" s="6" t="s">
        <v>229</v>
      </c>
      <c r="F3995" s="7" t="s">
        <v>367</v>
      </c>
      <c r="G3995" s="7" t="s">
        <v>217</v>
      </c>
      <c r="H3995" s="4"/>
      <c r="I3995" s="9" t="s">
        <v>12328</v>
      </c>
    </row>
    <row r="3996" spans="1:9" ht="60">
      <c r="A3996" s="6" t="s">
        <v>12329</v>
      </c>
      <c r="B3996" s="7" t="s">
        <v>364</v>
      </c>
      <c r="C3996" s="6" t="s">
        <v>12184</v>
      </c>
      <c r="D3996" s="8" t="s">
        <v>12330</v>
      </c>
      <c r="E3996" s="6" t="s">
        <v>535</v>
      </c>
      <c r="F3996" s="7" t="s">
        <v>367</v>
      </c>
      <c r="G3996" s="7" t="s">
        <v>217</v>
      </c>
      <c r="H3996" s="4"/>
      <c r="I3996" s="9" t="s">
        <v>12331</v>
      </c>
    </row>
    <row r="3997" spans="1:9" ht="60">
      <c r="A3997" s="6" t="s">
        <v>12332</v>
      </c>
      <c r="B3997" s="7" t="s">
        <v>364</v>
      </c>
      <c r="C3997" s="6" t="s">
        <v>12184</v>
      </c>
      <c r="D3997" s="8" t="s">
        <v>12333</v>
      </c>
      <c r="E3997" s="6" t="s">
        <v>229</v>
      </c>
      <c r="F3997" s="7" t="s">
        <v>367</v>
      </c>
      <c r="G3997" s="7" t="s">
        <v>374</v>
      </c>
      <c r="H3997" s="4"/>
      <c r="I3997" s="9" t="s">
        <v>12334</v>
      </c>
    </row>
    <row r="3998" spans="1:9" ht="60">
      <c r="A3998" s="6" t="s">
        <v>12335</v>
      </c>
      <c r="B3998" s="7" t="s">
        <v>364</v>
      </c>
      <c r="C3998" s="6" t="s">
        <v>12184</v>
      </c>
      <c r="D3998" s="8" t="s">
        <v>12336</v>
      </c>
      <c r="E3998" s="6" t="s">
        <v>221</v>
      </c>
      <c r="F3998" s="7" t="s">
        <v>498</v>
      </c>
      <c r="G3998" s="7" t="s">
        <v>379</v>
      </c>
      <c r="H3998" s="4"/>
      <c r="I3998" s="9" t="s">
        <v>12337</v>
      </c>
    </row>
    <row r="3999" spans="1:9" ht="60">
      <c r="A3999" s="6" t="s">
        <v>12338</v>
      </c>
      <c r="B3999" s="7" t="s">
        <v>364</v>
      </c>
      <c r="C3999" s="6" t="s">
        <v>12184</v>
      </c>
      <c r="D3999" s="8" t="s">
        <v>12339</v>
      </c>
      <c r="E3999" s="6" t="s">
        <v>221</v>
      </c>
      <c r="F3999" s="7" t="s">
        <v>498</v>
      </c>
      <c r="G3999" s="7" t="s">
        <v>374</v>
      </c>
      <c r="H3999" s="4"/>
      <c r="I3999" s="9" t="s">
        <v>12340</v>
      </c>
    </row>
    <row r="4000" spans="1:9" ht="75">
      <c r="A4000" s="6" t="s">
        <v>12341</v>
      </c>
      <c r="B4000" s="7" t="s">
        <v>364</v>
      </c>
      <c r="C4000" s="6" t="s">
        <v>12184</v>
      </c>
      <c r="D4000" s="8" t="s">
        <v>12342</v>
      </c>
      <c r="E4000" s="6" t="s">
        <v>221</v>
      </c>
      <c r="F4000" s="7" t="s">
        <v>498</v>
      </c>
      <c r="G4000" s="7" t="s">
        <v>379</v>
      </c>
      <c r="H4000" s="4"/>
      <c r="I4000" s="9" t="s">
        <v>12343</v>
      </c>
    </row>
    <row r="4001" spans="1:9" ht="60">
      <c r="A4001" s="6" t="s">
        <v>12344</v>
      </c>
      <c r="B4001" s="7" t="s">
        <v>364</v>
      </c>
      <c r="C4001" s="6" t="s">
        <v>12184</v>
      </c>
      <c r="D4001" s="8" t="s">
        <v>12345</v>
      </c>
      <c r="E4001" s="6" t="s">
        <v>229</v>
      </c>
      <c r="F4001" s="7" t="s">
        <v>498</v>
      </c>
      <c r="G4001" s="7" t="s">
        <v>217</v>
      </c>
      <c r="H4001" s="4"/>
      <c r="I4001" s="9" t="s">
        <v>12346</v>
      </c>
    </row>
    <row r="4002" spans="1:9" ht="60">
      <c r="A4002" s="6" t="s">
        <v>12347</v>
      </c>
      <c r="B4002" s="7" t="s">
        <v>364</v>
      </c>
      <c r="C4002" s="6" t="s">
        <v>12184</v>
      </c>
      <c r="D4002" s="8" t="s">
        <v>12348</v>
      </c>
      <c r="E4002" s="6" t="s">
        <v>535</v>
      </c>
      <c r="F4002" s="7" t="s">
        <v>498</v>
      </c>
      <c r="G4002" s="7" t="s">
        <v>217</v>
      </c>
      <c r="H4002" s="4"/>
      <c r="I4002" s="9" t="s">
        <v>12349</v>
      </c>
    </row>
    <row r="4003" spans="1:9" ht="60">
      <c r="A4003" s="6" t="s">
        <v>12350</v>
      </c>
      <c r="B4003" s="7" t="s">
        <v>364</v>
      </c>
      <c r="C4003" s="6" t="s">
        <v>12184</v>
      </c>
      <c r="D4003" s="8" t="s">
        <v>12351</v>
      </c>
      <c r="E4003" s="6" t="s">
        <v>221</v>
      </c>
      <c r="F4003" s="7" t="s">
        <v>498</v>
      </c>
      <c r="G4003" s="7" t="s">
        <v>217</v>
      </c>
      <c r="H4003" s="4"/>
      <c r="I4003" s="9" t="s">
        <v>12352</v>
      </c>
    </row>
    <row r="4004" spans="1:9" ht="45">
      <c r="A4004" s="6" t="s">
        <v>12353</v>
      </c>
      <c r="B4004" s="7" t="s">
        <v>364</v>
      </c>
      <c r="C4004" s="6" t="s">
        <v>12184</v>
      </c>
      <c r="D4004" s="8" t="s">
        <v>12012</v>
      </c>
      <c r="E4004" s="6" t="s">
        <v>221</v>
      </c>
      <c r="F4004" s="7" t="s">
        <v>498</v>
      </c>
      <c r="G4004" s="7" t="s">
        <v>217</v>
      </c>
      <c r="H4004" s="4"/>
      <c r="I4004" s="9" t="s">
        <v>12354</v>
      </c>
    </row>
    <row r="4005" spans="1:9" ht="45">
      <c r="A4005" s="6" t="s">
        <v>12355</v>
      </c>
      <c r="B4005" s="7" t="s">
        <v>364</v>
      </c>
      <c r="C4005" s="6" t="s">
        <v>12184</v>
      </c>
      <c r="D4005" s="8" t="s">
        <v>12356</v>
      </c>
      <c r="E4005" s="6" t="s">
        <v>229</v>
      </c>
      <c r="F4005" s="7" t="s">
        <v>498</v>
      </c>
      <c r="G4005" s="7" t="s">
        <v>217</v>
      </c>
      <c r="H4005" s="4"/>
      <c r="I4005" s="9" t="s">
        <v>12357</v>
      </c>
    </row>
    <row r="4006" spans="1:9" ht="45">
      <c r="A4006" s="6" t="s">
        <v>12358</v>
      </c>
      <c r="B4006" s="7" t="s">
        <v>364</v>
      </c>
      <c r="C4006" s="6" t="s">
        <v>12184</v>
      </c>
      <c r="D4006" s="8" t="s">
        <v>12359</v>
      </c>
      <c r="E4006" s="6" t="s">
        <v>535</v>
      </c>
      <c r="F4006" s="7" t="s">
        <v>498</v>
      </c>
      <c r="G4006" s="7" t="s">
        <v>217</v>
      </c>
      <c r="H4006" s="4"/>
      <c r="I4006" s="9" t="s">
        <v>12360</v>
      </c>
    </row>
    <row r="4007" spans="1:9" ht="45">
      <c r="A4007" s="6" t="s">
        <v>12361</v>
      </c>
      <c r="B4007" s="7" t="s">
        <v>364</v>
      </c>
      <c r="C4007" s="6" t="s">
        <v>12184</v>
      </c>
      <c r="D4007" s="8" t="s">
        <v>12362</v>
      </c>
      <c r="E4007" s="6" t="s">
        <v>1256</v>
      </c>
      <c r="F4007" s="7" t="s">
        <v>498</v>
      </c>
      <c r="G4007" s="7" t="s">
        <v>1013</v>
      </c>
      <c r="H4007" s="4"/>
      <c r="I4007" s="9" t="s">
        <v>12363</v>
      </c>
    </row>
    <row r="4008" spans="1:9" ht="75">
      <c r="A4008" s="6" t="s">
        <v>12364</v>
      </c>
      <c r="B4008" s="7" t="s">
        <v>364</v>
      </c>
      <c r="C4008" s="6" t="s">
        <v>12184</v>
      </c>
      <c r="D4008" s="8" t="s">
        <v>12365</v>
      </c>
      <c r="E4008" s="6" t="s">
        <v>215</v>
      </c>
      <c r="F4008" s="7" t="s">
        <v>498</v>
      </c>
      <c r="G4008" s="7" t="s">
        <v>379</v>
      </c>
      <c r="H4008" s="4"/>
      <c r="I4008" s="9" t="s">
        <v>12366</v>
      </c>
    </row>
    <row r="4009" spans="1:9" ht="60">
      <c r="A4009" s="6" t="s">
        <v>12367</v>
      </c>
      <c r="B4009" s="7" t="s">
        <v>364</v>
      </c>
      <c r="C4009" s="6" t="s">
        <v>12184</v>
      </c>
      <c r="D4009" s="8" t="s">
        <v>12368</v>
      </c>
      <c r="E4009" s="6" t="s">
        <v>221</v>
      </c>
      <c r="F4009" s="7" t="s">
        <v>498</v>
      </c>
      <c r="G4009" s="7" t="s">
        <v>217</v>
      </c>
      <c r="H4009" s="4"/>
      <c r="I4009" s="9" t="s">
        <v>12369</v>
      </c>
    </row>
    <row r="4010" spans="1:9" ht="60">
      <c r="A4010" s="6" t="s">
        <v>12370</v>
      </c>
      <c r="B4010" s="7" t="s">
        <v>364</v>
      </c>
      <c r="C4010" s="6" t="s">
        <v>12184</v>
      </c>
      <c r="D4010" s="8" t="s">
        <v>12371</v>
      </c>
      <c r="E4010" s="6" t="s">
        <v>229</v>
      </c>
      <c r="F4010" s="7" t="s">
        <v>498</v>
      </c>
      <c r="G4010" s="7" t="s">
        <v>217</v>
      </c>
      <c r="H4010" s="4"/>
      <c r="I4010" s="9" t="s">
        <v>12372</v>
      </c>
    </row>
    <row r="4011" spans="1:9" ht="60">
      <c r="A4011" s="6" t="s">
        <v>12373</v>
      </c>
      <c r="B4011" s="7" t="s">
        <v>364</v>
      </c>
      <c r="C4011" s="6" t="s">
        <v>12184</v>
      </c>
      <c r="D4011" s="8" t="s">
        <v>12374</v>
      </c>
      <c r="E4011" s="6" t="s">
        <v>535</v>
      </c>
      <c r="F4011" s="7" t="s">
        <v>498</v>
      </c>
      <c r="G4011" s="7" t="s">
        <v>217</v>
      </c>
      <c r="H4011" s="4"/>
      <c r="I4011" s="9" t="s">
        <v>12375</v>
      </c>
    </row>
    <row r="4012" spans="1:9" ht="60">
      <c r="A4012" s="6" t="s">
        <v>12376</v>
      </c>
      <c r="B4012" s="7" t="s">
        <v>364</v>
      </c>
      <c r="C4012" s="6" t="s">
        <v>12184</v>
      </c>
      <c r="D4012" s="8" t="s">
        <v>12377</v>
      </c>
      <c r="E4012" s="6" t="s">
        <v>215</v>
      </c>
      <c r="F4012" s="7" t="s">
        <v>498</v>
      </c>
      <c r="G4012" s="7" t="s">
        <v>379</v>
      </c>
      <c r="H4012" s="4"/>
      <c r="I4012" s="9" t="s">
        <v>12378</v>
      </c>
    </row>
    <row r="4013" spans="1:9" ht="45">
      <c r="A4013" s="6" t="s">
        <v>12379</v>
      </c>
      <c r="B4013" s="7" t="s">
        <v>212</v>
      </c>
      <c r="C4013" s="6" t="s">
        <v>12380</v>
      </c>
      <c r="D4013" s="8" t="s">
        <v>12381</v>
      </c>
      <c r="E4013" s="6" t="s">
        <v>535</v>
      </c>
      <c r="F4013" s="7" t="s">
        <v>216</v>
      </c>
      <c r="G4013" s="7" t="s">
        <v>217</v>
      </c>
      <c r="H4013" s="4"/>
      <c r="I4013" s="9" t="s">
        <v>12382</v>
      </c>
    </row>
    <row r="4014" spans="1:9" ht="45">
      <c r="A4014" s="6" t="s">
        <v>12383</v>
      </c>
      <c r="B4014" s="7" t="s">
        <v>212</v>
      </c>
      <c r="C4014" s="6" t="s">
        <v>12380</v>
      </c>
      <c r="D4014" s="8" t="s">
        <v>12384</v>
      </c>
      <c r="E4014" s="6" t="s">
        <v>535</v>
      </c>
      <c r="F4014" s="7" t="s">
        <v>216</v>
      </c>
      <c r="G4014" s="7" t="s">
        <v>217</v>
      </c>
      <c r="H4014" s="4"/>
      <c r="I4014" s="9" t="s">
        <v>12385</v>
      </c>
    </row>
    <row r="4015" spans="1:9" ht="30">
      <c r="A4015" s="6" t="s">
        <v>12386</v>
      </c>
      <c r="B4015" s="7" t="s">
        <v>364</v>
      </c>
      <c r="C4015" s="6" t="s">
        <v>12387</v>
      </c>
      <c r="D4015" s="8" t="s">
        <v>12388</v>
      </c>
      <c r="E4015" s="6" t="s">
        <v>221</v>
      </c>
      <c r="F4015" s="7" t="s">
        <v>367</v>
      </c>
      <c r="G4015" s="7" t="s">
        <v>217</v>
      </c>
      <c r="H4015" s="4"/>
      <c r="I4015" s="9" t="s">
        <v>12389</v>
      </c>
    </row>
    <row r="4016" spans="1:9" ht="30">
      <c r="A4016" s="6" t="s">
        <v>12390</v>
      </c>
      <c r="B4016" s="7" t="s">
        <v>364</v>
      </c>
      <c r="C4016" s="6" t="s">
        <v>12387</v>
      </c>
      <c r="D4016" s="8" t="s">
        <v>12391</v>
      </c>
      <c r="E4016" s="6" t="s">
        <v>221</v>
      </c>
      <c r="F4016" s="7" t="s">
        <v>367</v>
      </c>
      <c r="G4016" s="7" t="s">
        <v>217</v>
      </c>
      <c r="H4016" s="4"/>
      <c r="I4016" s="9" t="s">
        <v>12392</v>
      </c>
    </row>
    <row r="4017" spans="1:9" ht="30">
      <c r="A4017" s="6" t="s">
        <v>12393</v>
      </c>
      <c r="B4017" s="7" t="s">
        <v>364</v>
      </c>
      <c r="C4017" s="6" t="s">
        <v>12387</v>
      </c>
      <c r="D4017" s="8" t="s">
        <v>12394</v>
      </c>
      <c r="E4017" s="6" t="s">
        <v>229</v>
      </c>
      <c r="F4017" s="7" t="s">
        <v>367</v>
      </c>
      <c r="G4017" s="7" t="s">
        <v>217</v>
      </c>
      <c r="H4017" s="4"/>
      <c r="I4017" s="9" t="s">
        <v>12395</v>
      </c>
    </row>
    <row r="4018" spans="1:9" ht="30">
      <c r="A4018" s="6" t="s">
        <v>12396</v>
      </c>
      <c r="B4018" s="7" t="s">
        <v>364</v>
      </c>
      <c r="C4018" s="6" t="s">
        <v>12387</v>
      </c>
      <c r="D4018" s="8" t="s">
        <v>12397</v>
      </c>
      <c r="E4018" s="6" t="s">
        <v>535</v>
      </c>
      <c r="F4018" s="7" t="s">
        <v>367</v>
      </c>
      <c r="G4018" s="7" t="s">
        <v>217</v>
      </c>
      <c r="H4018" s="4"/>
      <c r="I4018" s="9" t="s">
        <v>12398</v>
      </c>
    </row>
    <row r="4019" spans="1:9" ht="45">
      <c r="A4019" s="6" t="s">
        <v>12399</v>
      </c>
      <c r="B4019" s="7" t="s">
        <v>364</v>
      </c>
      <c r="C4019" s="6" t="s">
        <v>12387</v>
      </c>
      <c r="D4019" s="8" t="s">
        <v>12400</v>
      </c>
      <c r="E4019" s="6" t="s">
        <v>221</v>
      </c>
      <c r="F4019" s="7" t="s">
        <v>367</v>
      </c>
      <c r="G4019" s="7" t="s">
        <v>217</v>
      </c>
      <c r="H4019" s="4"/>
      <c r="I4019" s="9" t="s">
        <v>12401</v>
      </c>
    </row>
    <row r="4020" spans="1:9" ht="30">
      <c r="A4020" s="6" t="s">
        <v>12402</v>
      </c>
      <c r="B4020" s="7" t="s">
        <v>364</v>
      </c>
      <c r="C4020" s="6" t="s">
        <v>12387</v>
      </c>
      <c r="D4020" s="8" t="s">
        <v>12403</v>
      </c>
      <c r="E4020" s="6" t="s">
        <v>229</v>
      </c>
      <c r="F4020" s="7" t="s">
        <v>367</v>
      </c>
      <c r="G4020" s="7" t="s">
        <v>217</v>
      </c>
      <c r="H4020" s="4"/>
      <c r="I4020" s="9" t="s">
        <v>12404</v>
      </c>
    </row>
    <row r="4021" spans="1:9" ht="45">
      <c r="A4021" s="6" t="s">
        <v>12405</v>
      </c>
      <c r="B4021" s="7" t="s">
        <v>364</v>
      </c>
      <c r="C4021" s="6" t="s">
        <v>12387</v>
      </c>
      <c r="D4021" s="8" t="s">
        <v>12406</v>
      </c>
      <c r="E4021" s="6" t="s">
        <v>535</v>
      </c>
      <c r="F4021" s="7" t="s">
        <v>367</v>
      </c>
      <c r="G4021" s="7" t="s">
        <v>217</v>
      </c>
      <c r="H4021" s="4"/>
      <c r="I4021" s="9" t="s">
        <v>12407</v>
      </c>
    </row>
    <row r="4022" spans="1:9" ht="45">
      <c r="A4022" s="6" t="s">
        <v>12408</v>
      </c>
      <c r="B4022" s="7" t="s">
        <v>364</v>
      </c>
      <c r="C4022" s="6" t="s">
        <v>12387</v>
      </c>
      <c r="D4022" s="8" t="s">
        <v>12409</v>
      </c>
      <c r="E4022" s="6" t="s">
        <v>221</v>
      </c>
      <c r="F4022" s="7" t="s">
        <v>367</v>
      </c>
      <c r="G4022" s="7" t="s">
        <v>217</v>
      </c>
      <c r="H4022" s="4"/>
      <c r="I4022" s="9" t="s">
        <v>12410</v>
      </c>
    </row>
    <row r="4023" spans="1:9" ht="30">
      <c r="A4023" s="6" t="s">
        <v>12411</v>
      </c>
      <c r="B4023" s="7" t="s">
        <v>364</v>
      </c>
      <c r="C4023" s="6" t="s">
        <v>12387</v>
      </c>
      <c r="D4023" s="8" t="s">
        <v>12412</v>
      </c>
      <c r="E4023" s="6" t="s">
        <v>229</v>
      </c>
      <c r="F4023" s="7" t="s">
        <v>367</v>
      </c>
      <c r="G4023" s="7" t="s">
        <v>217</v>
      </c>
      <c r="H4023" s="4"/>
      <c r="I4023" s="9" t="s">
        <v>12413</v>
      </c>
    </row>
    <row r="4024" spans="1:9" ht="45">
      <c r="A4024" s="6" t="s">
        <v>12414</v>
      </c>
      <c r="B4024" s="7" t="s">
        <v>364</v>
      </c>
      <c r="C4024" s="6" t="s">
        <v>12387</v>
      </c>
      <c r="D4024" s="8" t="s">
        <v>12415</v>
      </c>
      <c r="E4024" s="6" t="s">
        <v>535</v>
      </c>
      <c r="F4024" s="7" t="s">
        <v>367</v>
      </c>
      <c r="G4024" s="7" t="s">
        <v>217</v>
      </c>
      <c r="H4024" s="4"/>
      <c r="I4024" s="9" t="s">
        <v>12416</v>
      </c>
    </row>
    <row r="4025" spans="1:9" ht="45">
      <c r="A4025" s="6" t="s">
        <v>12417</v>
      </c>
      <c r="B4025" s="7" t="s">
        <v>364</v>
      </c>
      <c r="C4025" s="6" t="s">
        <v>12418</v>
      </c>
      <c r="D4025" s="8" t="s">
        <v>12419</v>
      </c>
      <c r="E4025" s="6" t="s">
        <v>221</v>
      </c>
      <c r="F4025" s="7" t="s">
        <v>498</v>
      </c>
      <c r="G4025" s="7" t="s">
        <v>217</v>
      </c>
      <c r="H4025" s="4"/>
      <c r="I4025" s="9" t="s">
        <v>12420</v>
      </c>
    </row>
    <row r="4026" spans="1:9" ht="45">
      <c r="A4026" s="6" t="s">
        <v>12421</v>
      </c>
      <c r="B4026" s="7" t="s">
        <v>364</v>
      </c>
      <c r="C4026" s="6" t="s">
        <v>12418</v>
      </c>
      <c r="D4026" s="8" t="s">
        <v>12422</v>
      </c>
      <c r="E4026" s="6" t="s">
        <v>221</v>
      </c>
      <c r="F4026" s="7" t="s">
        <v>498</v>
      </c>
      <c r="G4026" s="7" t="s">
        <v>225</v>
      </c>
      <c r="H4026" s="4"/>
      <c r="I4026" s="9" t="s">
        <v>12423</v>
      </c>
    </row>
    <row r="4027" spans="1:9" ht="45">
      <c r="A4027" s="6" t="s">
        <v>12424</v>
      </c>
      <c r="B4027" s="7" t="s">
        <v>364</v>
      </c>
      <c r="C4027" s="6" t="s">
        <v>12418</v>
      </c>
      <c r="D4027" s="8" t="s">
        <v>12425</v>
      </c>
      <c r="E4027" s="6" t="s">
        <v>535</v>
      </c>
      <c r="F4027" s="7" t="s">
        <v>498</v>
      </c>
      <c r="G4027" s="7" t="s">
        <v>217</v>
      </c>
      <c r="H4027" s="4"/>
      <c r="I4027" s="9" t="s">
        <v>12426</v>
      </c>
    </row>
    <row r="4028" spans="1:9" ht="60">
      <c r="A4028" s="6" t="s">
        <v>12427</v>
      </c>
      <c r="B4028" s="7" t="s">
        <v>364</v>
      </c>
      <c r="C4028" s="6" t="s">
        <v>12418</v>
      </c>
      <c r="D4028" s="8" t="s">
        <v>12428</v>
      </c>
      <c r="E4028" s="6" t="s">
        <v>221</v>
      </c>
      <c r="F4028" s="7" t="s">
        <v>498</v>
      </c>
      <c r="G4028" s="7" t="s">
        <v>225</v>
      </c>
      <c r="H4028" s="4"/>
      <c r="I4028" s="9" t="s">
        <v>12429</v>
      </c>
    </row>
    <row r="4029" spans="1:9" ht="45">
      <c r="A4029" s="6" t="s">
        <v>12430</v>
      </c>
      <c r="B4029" s="7" t="s">
        <v>364</v>
      </c>
      <c r="C4029" s="6" t="s">
        <v>12418</v>
      </c>
      <c r="D4029" s="8" t="s">
        <v>12431</v>
      </c>
      <c r="E4029" s="6" t="s">
        <v>221</v>
      </c>
      <c r="F4029" s="7" t="s">
        <v>498</v>
      </c>
      <c r="G4029" s="7" t="s">
        <v>217</v>
      </c>
      <c r="H4029" s="4"/>
      <c r="I4029" s="9" t="s">
        <v>12432</v>
      </c>
    </row>
    <row r="4030" spans="1:9" ht="45">
      <c r="A4030" s="6" t="s">
        <v>12433</v>
      </c>
      <c r="B4030" s="7" t="s">
        <v>364</v>
      </c>
      <c r="C4030" s="6" t="s">
        <v>12418</v>
      </c>
      <c r="D4030" s="8" t="s">
        <v>12434</v>
      </c>
      <c r="E4030" s="6" t="s">
        <v>535</v>
      </c>
      <c r="F4030" s="7" t="s">
        <v>498</v>
      </c>
      <c r="G4030" s="7" t="s">
        <v>217</v>
      </c>
      <c r="H4030" s="4"/>
      <c r="I4030" s="9" t="s">
        <v>12435</v>
      </c>
    </row>
    <row r="4031" spans="1:9" ht="60">
      <c r="A4031" s="6" t="s">
        <v>12436</v>
      </c>
      <c r="B4031" s="7" t="s">
        <v>364</v>
      </c>
      <c r="C4031" s="6" t="s">
        <v>12418</v>
      </c>
      <c r="D4031" s="8" t="s">
        <v>12437</v>
      </c>
      <c r="E4031" s="6" t="s">
        <v>221</v>
      </c>
      <c r="F4031" s="7" t="s">
        <v>498</v>
      </c>
      <c r="G4031" s="7" t="s">
        <v>225</v>
      </c>
      <c r="H4031" s="4"/>
      <c r="I4031" s="9" t="s">
        <v>12438</v>
      </c>
    </row>
    <row r="4032" spans="1:9" ht="30">
      <c r="A4032" s="6" t="s">
        <v>12439</v>
      </c>
      <c r="B4032" s="7" t="s">
        <v>364</v>
      </c>
      <c r="C4032" s="6" t="s">
        <v>12418</v>
      </c>
      <c r="D4032" s="8" t="s">
        <v>1832</v>
      </c>
      <c r="E4032" s="6" t="s">
        <v>221</v>
      </c>
      <c r="F4032" s="7" t="s">
        <v>367</v>
      </c>
      <c r="G4032" s="7" t="s">
        <v>217</v>
      </c>
      <c r="H4032" s="4"/>
      <c r="I4032" s="9" t="s">
        <v>12440</v>
      </c>
    </row>
    <row r="4033" spans="1:9" ht="45">
      <c r="A4033" s="6" t="s">
        <v>12441</v>
      </c>
      <c r="B4033" s="7" t="s">
        <v>364</v>
      </c>
      <c r="C4033" s="6" t="s">
        <v>12418</v>
      </c>
      <c r="D4033" s="8" t="s">
        <v>12442</v>
      </c>
      <c r="E4033" s="6" t="s">
        <v>221</v>
      </c>
      <c r="F4033" s="7" t="s">
        <v>367</v>
      </c>
      <c r="G4033" s="7" t="s">
        <v>225</v>
      </c>
      <c r="H4033" s="4"/>
      <c r="I4033" s="9" t="s">
        <v>12443</v>
      </c>
    </row>
    <row r="4034" spans="1:9" ht="45">
      <c r="A4034" s="6" t="s">
        <v>12444</v>
      </c>
      <c r="B4034" s="7" t="s">
        <v>364</v>
      </c>
      <c r="C4034" s="6" t="s">
        <v>12418</v>
      </c>
      <c r="D4034" s="8" t="s">
        <v>12445</v>
      </c>
      <c r="E4034" s="6" t="s">
        <v>221</v>
      </c>
      <c r="F4034" s="7" t="s">
        <v>216</v>
      </c>
      <c r="G4034" s="7" t="s">
        <v>217</v>
      </c>
      <c r="H4034" s="4"/>
      <c r="I4034" s="9" t="s">
        <v>12446</v>
      </c>
    </row>
    <row r="4035" spans="1:9" ht="60">
      <c r="A4035" s="6" t="s">
        <v>12447</v>
      </c>
      <c r="B4035" s="7" t="s">
        <v>364</v>
      </c>
      <c r="C4035" s="6" t="s">
        <v>12418</v>
      </c>
      <c r="D4035" s="8" t="s">
        <v>12448</v>
      </c>
      <c r="E4035" s="6" t="s">
        <v>221</v>
      </c>
      <c r="F4035" s="7" t="s">
        <v>216</v>
      </c>
      <c r="G4035" s="7" t="s">
        <v>225</v>
      </c>
      <c r="H4035" s="4"/>
      <c r="I4035" s="9" t="s">
        <v>12449</v>
      </c>
    </row>
    <row r="4036" spans="1:9" ht="45">
      <c r="A4036" s="6" t="s">
        <v>12450</v>
      </c>
      <c r="B4036" s="7" t="s">
        <v>364</v>
      </c>
      <c r="C4036" s="6" t="s">
        <v>12418</v>
      </c>
      <c r="D4036" s="8" t="s">
        <v>12451</v>
      </c>
      <c r="E4036" s="6" t="s">
        <v>221</v>
      </c>
      <c r="F4036" s="7" t="s">
        <v>216</v>
      </c>
      <c r="G4036" s="7" t="s">
        <v>217</v>
      </c>
      <c r="H4036" s="4"/>
      <c r="I4036" s="9" t="s">
        <v>12452</v>
      </c>
    </row>
    <row r="4037" spans="1:9" ht="60">
      <c r="A4037" s="6" t="s">
        <v>12453</v>
      </c>
      <c r="B4037" s="7" t="s">
        <v>364</v>
      </c>
      <c r="C4037" s="6" t="s">
        <v>12418</v>
      </c>
      <c r="D4037" s="8" t="s">
        <v>12454</v>
      </c>
      <c r="E4037" s="6" t="s">
        <v>221</v>
      </c>
      <c r="F4037" s="7" t="s">
        <v>216</v>
      </c>
      <c r="G4037" s="7" t="s">
        <v>225</v>
      </c>
      <c r="H4037" s="4"/>
      <c r="I4037" s="9" t="s">
        <v>12455</v>
      </c>
    </row>
    <row r="4038" spans="1:9" ht="45">
      <c r="A4038" s="6" t="s">
        <v>12456</v>
      </c>
      <c r="B4038" s="7" t="s">
        <v>364</v>
      </c>
      <c r="C4038" s="6" t="s">
        <v>12418</v>
      </c>
      <c r="D4038" s="8" t="s">
        <v>12457</v>
      </c>
      <c r="E4038" s="6" t="s">
        <v>221</v>
      </c>
      <c r="F4038" s="7" t="s">
        <v>216</v>
      </c>
      <c r="G4038" s="7" t="s">
        <v>217</v>
      </c>
      <c r="H4038" s="4"/>
      <c r="I4038" s="9" t="s">
        <v>12458</v>
      </c>
    </row>
    <row r="4039" spans="1:9" ht="60">
      <c r="A4039" s="6" t="s">
        <v>12459</v>
      </c>
      <c r="B4039" s="7" t="s">
        <v>364</v>
      </c>
      <c r="C4039" s="6" t="s">
        <v>12418</v>
      </c>
      <c r="D4039" s="8" t="s">
        <v>12460</v>
      </c>
      <c r="E4039" s="6" t="s">
        <v>221</v>
      </c>
      <c r="F4039" s="7" t="s">
        <v>216</v>
      </c>
      <c r="G4039" s="7" t="s">
        <v>225</v>
      </c>
      <c r="H4039" s="4"/>
      <c r="I4039" s="9" t="s">
        <v>12461</v>
      </c>
    </row>
    <row r="4040" spans="1:9" ht="45">
      <c r="A4040" s="6" t="s">
        <v>12462</v>
      </c>
      <c r="B4040" s="7" t="s">
        <v>364</v>
      </c>
      <c r="C4040" s="6" t="s">
        <v>12418</v>
      </c>
      <c r="D4040" s="8" t="s">
        <v>12463</v>
      </c>
      <c r="E4040" s="6" t="s">
        <v>221</v>
      </c>
      <c r="F4040" s="7" t="s">
        <v>216</v>
      </c>
      <c r="G4040" s="7" t="s">
        <v>217</v>
      </c>
      <c r="H4040" s="4"/>
      <c r="I4040" s="9" t="s">
        <v>12464</v>
      </c>
    </row>
    <row r="4041" spans="1:9" ht="60">
      <c r="A4041" s="6" t="s">
        <v>12465</v>
      </c>
      <c r="B4041" s="7" t="s">
        <v>364</v>
      </c>
      <c r="C4041" s="6" t="s">
        <v>12418</v>
      </c>
      <c r="D4041" s="8" t="s">
        <v>12466</v>
      </c>
      <c r="E4041" s="6" t="s">
        <v>221</v>
      </c>
      <c r="F4041" s="7" t="s">
        <v>216</v>
      </c>
      <c r="G4041" s="7" t="s">
        <v>225</v>
      </c>
      <c r="H4041" s="4"/>
      <c r="I4041" s="9" t="s">
        <v>12467</v>
      </c>
    </row>
    <row r="4042" spans="1:9" ht="45">
      <c r="A4042" s="6" t="s">
        <v>12468</v>
      </c>
      <c r="B4042" s="7" t="s">
        <v>364</v>
      </c>
      <c r="C4042" s="6" t="s">
        <v>12418</v>
      </c>
      <c r="D4042" s="8" t="s">
        <v>12469</v>
      </c>
      <c r="E4042" s="6" t="s">
        <v>221</v>
      </c>
      <c r="F4042" s="7" t="s">
        <v>216</v>
      </c>
      <c r="G4042" s="7" t="s">
        <v>217</v>
      </c>
      <c r="H4042" s="4"/>
      <c r="I4042" s="9" t="s">
        <v>12470</v>
      </c>
    </row>
    <row r="4043" spans="1:9" ht="60">
      <c r="A4043" s="6" t="s">
        <v>12471</v>
      </c>
      <c r="B4043" s="7" t="s">
        <v>364</v>
      </c>
      <c r="C4043" s="6" t="s">
        <v>12418</v>
      </c>
      <c r="D4043" s="8" t="s">
        <v>12472</v>
      </c>
      <c r="E4043" s="6" t="s">
        <v>221</v>
      </c>
      <c r="F4043" s="7" t="s">
        <v>216</v>
      </c>
      <c r="G4043" s="7" t="s">
        <v>225</v>
      </c>
      <c r="H4043" s="4"/>
      <c r="I4043" s="9" t="s">
        <v>12473</v>
      </c>
    </row>
    <row r="4044" spans="1:9" ht="45">
      <c r="A4044" s="6" t="s">
        <v>12474</v>
      </c>
      <c r="B4044" s="7" t="s">
        <v>364</v>
      </c>
      <c r="C4044" s="6" t="s">
        <v>12418</v>
      </c>
      <c r="D4044" s="8" t="s">
        <v>12475</v>
      </c>
      <c r="E4044" s="6" t="s">
        <v>221</v>
      </c>
      <c r="F4044" s="7" t="s">
        <v>216</v>
      </c>
      <c r="G4044" s="7" t="s">
        <v>217</v>
      </c>
      <c r="H4044" s="4"/>
      <c r="I4044" s="9" t="s">
        <v>12476</v>
      </c>
    </row>
    <row r="4045" spans="1:9" ht="60">
      <c r="A4045" s="6" t="s">
        <v>12477</v>
      </c>
      <c r="B4045" s="7" t="s">
        <v>364</v>
      </c>
      <c r="C4045" s="6" t="s">
        <v>12418</v>
      </c>
      <c r="D4045" s="8" t="s">
        <v>12478</v>
      </c>
      <c r="E4045" s="6" t="s">
        <v>221</v>
      </c>
      <c r="F4045" s="7" t="s">
        <v>216</v>
      </c>
      <c r="G4045" s="7" t="s">
        <v>225</v>
      </c>
      <c r="H4045" s="4"/>
      <c r="I4045" s="9" t="s">
        <v>12479</v>
      </c>
    </row>
    <row r="4046" spans="1:9" ht="45">
      <c r="A4046" s="6" t="s">
        <v>12480</v>
      </c>
      <c r="B4046" s="7" t="s">
        <v>364</v>
      </c>
      <c r="C4046" s="6" t="s">
        <v>12418</v>
      </c>
      <c r="D4046" s="8" t="s">
        <v>12481</v>
      </c>
      <c r="E4046" s="6" t="s">
        <v>221</v>
      </c>
      <c r="F4046" s="7" t="s">
        <v>367</v>
      </c>
      <c r="G4046" s="7" t="s">
        <v>217</v>
      </c>
      <c r="H4046" s="4"/>
      <c r="I4046" s="9" t="s">
        <v>12482</v>
      </c>
    </row>
    <row r="4047" spans="1:9" ht="45">
      <c r="A4047" s="6" t="s">
        <v>12483</v>
      </c>
      <c r="B4047" s="7" t="s">
        <v>364</v>
      </c>
      <c r="C4047" s="6" t="s">
        <v>12418</v>
      </c>
      <c r="D4047" s="8" t="s">
        <v>12484</v>
      </c>
      <c r="E4047" s="6" t="s">
        <v>221</v>
      </c>
      <c r="F4047" s="7" t="s">
        <v>367</v>
      </c>
      <c r="G4047" s="7" t="s">
        <v>225</v>
      </c>
      <c r="H4047" s="4"/>
      <c r="I4047" s="9" t="s">
        <v>12485</v>
      </c>
    </row>
    <row r="4048" spans="1:9" ht="45">
      <c r="A4048" s="6" t="s">
        <v>12486</v>
      </c>
      <c r="B4048" s="7" t="s">
        <v>364</v>
      </c>
      <c r="C4048" s="6" t="s">
        <v>12418</v>
      </c>
      <c r="D4048" s="8" t="s">
        <v>12487</v>
      </c>
      <c r="E4048" s="6" t="s">
        <v>221</v>
      </c>
      <c r="F4048" s="7" t="s">
        <v>498</v>
      </c>
      <c r="G4048" s="7" t="s">
        <v>217</v>
      </c>
      <c r="H4048" s="4"/>
      <c r="I4048" s="9" t="s">
        <v>12488</v>
      </c>
    </row>
    <row r="4049" spans="1:9" ht="45">
      <c r="A4049" s="6" t="s">
        <v>12489</v>
      </c>
      <c r="B4049" s="7" t="s">
        <v>364</v>
      </c>
      <c r="C4049" s="6" t="s">
        <v>12418</v>
      </c>
      <c r="D4049" s="8" t="s">
        <v>12490</v>
      </c>
      <c r="E4049" s="6" t="s">
        <v>221</v>
      </c>
      <c r="F4049" s="7" t="s">
        <v>498</v>
      </c>
      <c r="G4049" s="7" t="s">
        <v>225</v>
      </c>
      <c r="H4049" s="4"/>
      <c r="I4049" s="9" t="s">
        <v>12491</v>
      </c>
    </row>
    <row r="4050" spans="1:9" ht="60">
      <c r="A4050" s="6" t="s">
        <v>12492</v>
      </c>
      <c r="B4050" s="7" t="s">
        <v>962</v>
      </c>
      <c r="C4050" s="6" t="s">
        <v>12493</v>
      </c>
      <c r="D4050" s="8" t="s">
        <v>12494</v>
      </c>
      <c r="E4050" s="6" t="s">
        <v>221</v>
      </c>
      <c r="F4050" s="7" t="s">
        <v>367</v>
      </c>
      <c r="G4050" s="7" t="s">
        <v>217</v>
      </c>
      <c r="H4050" s="4"/>
      <c r="I4050" s="9" t="s">
        <v>12495</v>
      </c>
    </row>
    <row r="4051" spans="1:9" ht="45">
      <c r="A4051" s="6" t="s">
        <v>12496</v>
      </c>
      <c r="B4051" s="7" t="s">
        <v>364</v>
      </c>
      <c r="C4051" s="6" t="s">
        <v>12497</v>
      </c>
      <c r="D4051" s="8" t="s">
        <v>12498</v>
      </c>
      <c r="E4051" s="6" t="s">
        <v>221</v>
      </c>
      <c r="F4051" s="7" t="s">
        <v>498</v>
      </c>
      <c r="G4051" s="7" t="s">
        <v>217</v>
      </c>
      <c r="H4051" s="4"/>
      <c r="I4051" s="9" t="s">
        <v>12499</v>
      </c>
    </row>
    <row r="4052" spans="1:9" ht="45">
      <c r="A4052" s="6" t="s">
        <v>12500</v>
      </c>
      <c r="B4052" s="7" t="s">
        <v>212</v>
      </c>
      <c r="C4052" s="6" t="s">
        <v>12501</v>
      </c>
      <c r="D4052" s="8" t="s">
        <v>12502</v>
      </c>
      <c r="E4052" s="6" t="s">
        <v>985</v>
      </c>
      <c r="F4052" s="7" t="s">
        <v>216</v>
      </c>
      <c r="G4052" s="7" t="s">
        <v>217</v>
      </c>
      <c r="H4052" s="4"/>
      <c r="I4052" s="9" t="s">
        <v>12503</v>
      </c>
    </row>
    <row r="4053" spans="1:9" ht="45">
      <c r="A4053" s="6" t="s">
        <v>12504</v>
      </c>
      <c r="B4053" s="7" t="s">
        <v>212</v>
      </c>
      <c r="C4053" s="6" t="s">
        <v>12501</v>
      </c>
      <c r="D4053" s="8" t="s">
        <v>12505</v>
      </c>
      <c r="E4053" s="6" t="s">
        <v>985</v>
      </c>
      <c r="F4053" s="7" t="s">
        <v>216</v>
      </c>
      <c r="G4053" s="7" t="s">
        <v>217</v>
      </c>
      <c r="H4053" s="4"/>
      <c r="I4053" s="9" t="s">
        <v>12506</v>
      </c>
    </row>
    <row r="4054" spans="1:9" ht="45">
      <c r="A4054" s="6" t="s">
        <v>12507</v>
      </c>
      <c r="B4054" s="7" t="s">
        <v>212</v>
      </c>
      <c r="C4054" s="6" t="s">
        <v>12501</v>
      </c>
      <c r="D4054" s="8" t="s">
        <v>12508</v>
      </c>
      <c r="E4054" s="6" t="s">
        <v>535</v>
      </c>
      <c r="F4054" s="7" t="s">
        <v>216</v>
      </c>
      <c r="G4054" s="7" t="s">
        <v>217</v>
      </c>
      <c r="H4054" s="4"/>
      <c r="I4054" s="9" t="s">
        <v>12509</v>
      </c>
    </row>
    <row r="4055" spans="1:9" ht="45">
      <c r="A4055" s="6" t="s">
        <v>12510</v>
      </c>
      <c r="B4055" s="7" t="s">
        <v>212</v>
      </c>
      <c r="C4055" s="6" t="s">
        <v>12501</v>
      </c>
      <c r="D4055" s="8" t="s">
        <v>12511</v>
      </c>
      <c r="E4055" s="6" t="s">
        <v>535</v>
      </c>
      <c r="F4055" s="7" t="s">
        <v>216</v>
      </c>
      <c r="G4055" s="7" t="s">
        <v>217</v>
      </c>
      <c r="H4055" s="4"/>
      <c r="I4055" s="9" t="s">
        <v>12512</v>
      </c>
    </row>
    <row r="4056" spans="1:9" ht="45">
      <c r="A4056" s="6" t="s">
        <v>12513</v>
      </c>
      <c r="B4056" s="7" t="s">
        <v>212</v>
      </c>
      <c r="C4056" s="6" t="s">
        <v>12501</v>
      </c>
      <c r="D4056" s="8" t="s">
        <v>12514</v>
      </c>
      <c r="E4056" s="6" t="s">
        <v>985</v>
      </c>
      <c r="F4056" s="7" t="s">
        <v>216</v>
      </c>
      <c r="G4056" s="7" t="s">
        <v>217</v>
      </c>
      <c r="H4056" s="4"/>
      <c r="I4056" s="9" t="s">
        <v>12515</v>
      </c>
    </row>
    <row r="4057" spans="1:9" ht="45">
      <c r="A4057" s="6" t="s">
        <v>12516</v>
      </c>
      <c r="B4057" s="7" t="s">
        <v>212</v>
      </c>
      <c r="C4057" s="6" t="s">
        <v>12501</v>
      </c>
      <c r="D4057" s="8" t="s">
        <v>12517</v>
      </c>
      <c r="E4057" s="6" t="s">
        <v>985</v>
      </c>
      <c r="F4057" s="7" t="s">
        <v>216</v>
      </c>
      <c r="G4057" s="7" t="s">
        <v>217</v>
      </c>
      <c r="H4057" s="4"/>
      <c r="I4057" s="9" t="s">
        <v>12518</v>
      </c>
    </row>
    <row r="4058" spans="1:9" ht="45">
      <c r="A4058" s="6" t="s">
        <v>12519</v>
      </c>
      <c r="B4058" s="7" t="s">
        <v>212</v>
      </c>
      <c r="C4058" s="6" t="s">
        <v>12501</v>
      </c>
      <c r="D4058" s="8" t="s">
        <v>12520</v>
      </c>
      <c r="E4058" s="6" t="s">
        <v>985</v>
      </c>
      <c r="F4058" s="7" t="s">
        <v>216</v>
      </c>
      <c r="G4058" s="7" t="s">
        <v>217</v>
      </c>
      <c r="H4058" s="4"/>
      <c r="I4058" s="9" t="s">
        <v>12521</v>
      </c>
    </row>
    <row r="4059" spans="1:9" ht="45">
      <c r="A4059" s="6" t="s">
        <v>12522</v>
      </c>
      <c r="B4059" s="7" t="s">
        <v>212</v>
      </c>
      <c r="C4059" s="6" t="s">
        <v>12501</v>
      </c>
      <c r="D4059" s="8" t="s">
        <v>12523</v>
      </c>
      <c r="E4059" s="6" t="s">
        <v>535</v>
      </c>
      <c r="F4059" s="7" t="s">
        <v>216</v>
      </c>
      <c r="G4059" s="7" t="s">
        <v>217</v>
      </c>
      <c r="H4059" s="4"/>
      <c r="I4059" s="9" t="s">
        <v>12524</v>
      </c>
    </row>
    <row r="4060" spans="1:9" ht="45">
      <c r="A4060" s="6" t="s">
        <v>12525</v>
      </c>
      <c r="B4060" s="7" t="s">
        <v>212</v>
      </c>
      <c r="C4060" s="6" t="s">
        <v>12501</v>
      </c>
      <c r="D4060" s="8" t="s">
        <v>12526</v>
      </c>
      <c r="E4060" s="6" t="s">
        <v>985</v>
      </c>
      <c r="F4060" s="7" t="s">
        <v>216</v>
      </c>
      <c r="G4060" s="7" t="s">
        <v>217</v>
      </c>
      <c r="H4060" s="4"/>
      <c r="I4060" s="9" t="s">
        <v>12527</v>
      </c>
    </row>
    <row r="4061" spans="1:9" ht="45">
      <c r="A4061" s="6" t="s">
        <v>12528</v>
      </c>
      <c r="B4061" s="7" t="s">
        <v>212</v>
      </c>
      <c r="C4061" s="6" t="s">
        <v>12501</v>
      </c>
      <c r="D4061" s="8" t="s">
        <v>12529</v>
      </c>
      <c r="E4061" s="6" t="s">
        <v>535</v>
      </c>
      <c r="F4061" s="7" t="s">
        <v>216</v>
      </c>
      <c r="G4061" s="7" t="s">
        <v>217</v>
      </c>
      <c r="H4061" s="4"/>
      <c r="I4061" s="9" t="s">
        <v>12530</v>
      </c>
    </row>
    <row r="4062" spans="1:9" ht="45">
      <c r="A4062" s="6" t="s">
        <v>12531</v>
      </c>
      <c r="B4062" s="7" t="s">
        <v>212</v>
      </c>
      <c r="C4062" s="6" t="s">
        <v>12501</v>
      </c>
      <c r="D4062" s="8" t="s">
        <v>12532</v>
      </c>
      <c r="E4062" s="6" t="s">
        <v>535</v>
      </c>
      <c r="F4062" s="7" t="s">
        <v>216</v>
      </c>
      <c r="G4062" s="7" t="s">
        <v>217</v>
      </c>
      <c r="H4062" s="4"/>
      <c r="I4062" s="9" t="s">
        <v>12533</v>
      </c>
    </row>
    <row r="4063" spans="1:9" ht="45">
      <c r="A4063" s="6" t="s">
        <v>12534</v>
      </c>
      <c r="B4063" s="7" t="s">
        <v>212</v>
      </c>
      <c r="C4063" s="6" t="s">
        <v>12501</v>
      </c>
      <c r="D4063" s="8" t="s">
        <v>12535</v>
      </c>
      <c r="E4063" s="6" t="s">
        <v>985</v>
      </c>
      <c r="F4063" s="7" t="s">
        <v>216</v>
      </c>
      <c r="G4063" s="7" t="s">
        <v>217</v>
      </c>
      <c r="H4063" s="4"/>
      <c r="I4063" s="9" t="s">
        <v>12536</v>
      </c>
    </row>
    <row r="4064" spans="1:9" ht="45">
      <c r="A4064" s="6" t="s">
        <v>12537</v>
      </c>
      <c r="B4064" s="7" t="s">
        <v>212</v>
      </c>
      <c r="C4064" s="6" t="s">
        <v>12501</v>
      </c>
      <c r="D4064" s="8" t="s">
        <v>12538</v>
      </c>
      <c r="E4064" s="6" t="s">
        <v>535</v>
      </c>
      <c r="F4064" s="7" t="s">
        <v>216</v>
      </c>
      <c r="G4064" s="7" t="s">
        <v>217</v>
      </c>
      <c r="H4064" s="4"/>
      <c r="I4064" s="9" t="s">
        <v>12539</v>
      </c>
    </row>
    <row r="4065" spans="1:9" ht="45">
      <c r="A4065" s="6" t="s">
        <v>12540</v>
      </c>
      <c r="B4065" s="7" t="s">
        <v>212</v>
      </c>
      <c r="C4065" s="6" t="s">
        <v>12501</v>
      </c>
      <c r="D4065" s="8" t="s">
        <v>12541</v>
      </c>
      <c r="E4065" s="6" t="s">
        <v>535</v>
      </c>
      <c r="F4065" s="7" t="s">
        <v>216</v>
      </c>
      <c r="G4065" s="7" t="s">
        <v>217</v>
      </c>
      <c r="H4065" s="4"/>
      <c r="I4065" s="9" t="s">
        <v>12542</v>
      </c>
    </row>
    <row r="4066" spans="1:9" ht="45">
      <c r="A4066" s="6" t="s">
        <v>12543</v>
      </c>
      <c r="B4066" s="7" t="s">
        <v>212</v>
      </c>
      <c r="C4066" s="6" t="s">
        <v>12501</v>
      </c>
      <c r="D4066" s="8" t="s">
        <v>12544</v>
      </c>
      <c r="E4066" s="6" t="s">
        <v>535</v>
      </c>
      <c r="F4066" s="7" t="s">
        <v>216</v>
      </c>
      <c r="G4066" s="7" t="s">
        <v>217</v>
      </c>
      <c r="H4066" s="4"/>
      <c r="I4066" s="9" t="s">
        <v>12545</v>
      </c>
    </row>
    <row r="4067" spans="1:9" ht="45">
      <c r="A4067" s="6" t="s">
        <v>12546</v>
      </c>
      <c r="B4067" s="7" t="s">
        <v>364</v>
      </c>
      <c r="C4067" s="6" t="s">
        <v>12547</v>
      </c>
      <c r="D4067" s="8" t="s">
        <v>12548</v>
      </c>
      <c r="E4067" s="6" t="s">
        <v>12549</v>
      </c>
      <c r="F4067" s="7" t="s">
        <v>216</v>
      </c>
      <c r="G4067" s="7" t="s">
        <v>1013</v>
      </c>
      <c r="H4067" s="4"/>
      <c r="I4067" s="9" t="s">
        <v>12550</v>
      </c>
    </row>
    <row r="4068" spans="1:9" ht="45">
      <c r="A4068" s="6" t="s">
        <v>12551</v>
      </c>
      <c r="B4068" s="7" t="s">
        <v>364</v>
      </c>
      <c r="C4068" s="6" t="s">
        <v>12547</v>
      </c>
      <c r="D4068" s="8" t="s">
        <v>12552</v>
      </c>
      <c r="E4068" s="6" t="s">
        <v>221</v>
      </c>
      <c r="F4068" s="7" t="s">
        <v>498</v>
      </c>
      <c r="G4068" s="7" t="s">
        <v>217</v>
      </c>
      <c r="H4068" s="4"/>
      <c r="I4068" s="9" t="s">
        <v>12553</v>
      </c>
    </row>
    <row r="4069" spans="1:9" ht="45">
      <c r="A4069" s="6" t="s">
        <v>12554</v>
      </c>
      <c r="B4069" s="7" t="s">
        <v>364</v>
      </c>
      <c r="C4069" s="6" t="s">
        <v>12547</v>
      </c>
      <c r="D4069" s="8" t="s">
        <v>12555</v>
      </c>
      <c r="E4069" s="6" t="s">
        <v>756</v>
      </c>
      <c r="F4069" s="7" t="s">
        <v>498</v>
      </c>
      <c r="G4069" s="7" t="s">
        <v>217</v>
      </c>
      <c r="H4069" s="4"/>
      <c r="I4069" s="9" t="s">
        <v>12556</v>
      </c>
    </row>
    <row r="4070" spans="1:9" ht="45">
      <c r="A4070" s="6" t="s">
        <v>12557</v>
      </c>
      <c r="B4070" s="7" t="s">
        <v>364</v>
      </c>
      <c r="C4070" s="6" t="s">
        <v>12547</v>
      </c>
      <c r="D4070" s="8" t="s">
        <v>12558</v>
      </c>
      <c r="E4070" s="6" t="s">
        <v>535</v>
      </c>
      <c r="F4070" s="7" t="s">
        <v>367</v>
      </c>
      <c r="G4070" s="7" t="s">
        <v>217</v>
      </c>
      <c r="H4070" s="4"/>
      <c r="I4070" s="9" t="s">
        <v>12559</v>
      </c>
    </row>
    <row r="4071" spans="1:9" ht="45">
      <c r="A4071" s="6" t="s">
        <v>12560</v>
      </c>
      <c r="B4071" s="7" t="s">
        <v>364</v>
      </c>
      <c r="C4071" s="6" t="s">
        <v>12547</v>
      </c>
      <c r="D4071" s="8" t="s">
        <v>12561</v>
      </c>
      <c r="E4071" s="6" t="s">
        <v>535</v>
      </c>
      <c r="F4071" s="7" t="s">
        <v>367</v>
      </c>
      <c r="G4071" s="7" t="s">
        <v>217</v>
      </c>
      <c r="H4071" s="4"/>
      <c r="I4071" s="9" t="s">
        <v>12562</v>
      </c>
    </row>
    <row r="4072" spans="1:9" ht="60">
      <c r="A4072" s="6" t="s">
        <v>12563</v>
      </c>
      <c r="B4072" s="7" t="s">
        <v>364</v>
      </c>
      <c r="C4072" s="6" t="s">
        <v>12547</v>
      </c>
      <c r="D4072" s="8" t="s">
        <v>12564</v>
      </c>
      <c r="E4072" s="6" t="s">
        <v>221</v>
      </c>
      <c r="F4072" s="7" t="s">
        <v>216</v>
      </c>
      <c r="G4072" s="7" t="s">
        <v>217</v>
      </c>
      <c r="H4072" s="4"/>
      <c r="I4072" s="9" t="s">
        <v>12565</v>
      </c>
    </row>
    <row r="4073" spans="1:9" ht="60">
      <c r="A4073" s="6" t="s">
        <v>12566</v>
      </c>
      <c r="B4073" s="7" t="s">
        <v>364</v>
      </c>
      <c r="C4073" s="6" t="s">
        <v>12567</v>
      </c>
      <c r="D4073" s="8" t="s">
        <v>12568</v>
      </c>
      <c r="E4073" s="6" t="s">
        <v>221</v>
      </c>
      <c r="F4073" s="7" t="s">
        <v>216</v>
      </c>
      <c r="G4073" s="7" t="s">
        <v>217</v>
      </c>
      <c r="H4073" s="4"/>
      <c r="I4073" s="9" t="s">
        <v>12569</v>
      </c>
    </row>
    <row r="4074" spans="1:9" ht="60">
      <c r="A4074" s="6" t="s">
        <v>12570</v>
      </c>
      <c r="B4074" s="7" t="s">
        <v>364</v>
      </c>
      <c r="C4074" s="6" t="s">
        <v>12567</v>
      </c>
      <c r="D4074" s="8" t="s">
        <v>12571</v>
      </c>
      <c r="E4074" s="6" t="s">
        <v>221</v>
      </c>
      <c r="F4074" s="7" t="s">
        <v>216</v>
      </c>
      <c r="G4074" s="7" t="s">
        <v>217</v>
      </c>
      <c r="H4074" s="4"/>
      <c r="I4074" s="9" t="s">
        <v>12572</v>
      </c>
    </row>
    <row r="4075" spans="1:9" ht="60">
      <c r="A4075" s="6" t="s">
        <v>12573</v>
      </c>
      <c r="B4075" s="7" t="s">
        <v>364</v>
      </c>
      <c r="C4075" s="6" t="s">
        <v>12567</v>
      </c>
      <c r="D4075" s="8" t="s">
        <v>12574</v>
      </c>
      <c r="E4075" s="6" t="s">
        <v>221</v>
      </c>
      <c r="F4075" s="7" t="s">
        <v>216</v>
      </c>
      <c r="G4075" s="7" t="s">
        <v>217</v>
      </c>
      <c r="H4075" s="4"/>
      <c r="I4075" s="9" t="s">
        <v>12575</v>
      </c>
    </row>
    <row r="4076" spans="1:9" ht="60">
      <c r="A4076" s="6" t="s">
        <v>12576</v>
      </c>
      <c r="B4076" s="7" t="s">
        <v>364</v>
      </c>
      <c r="C4076" s="6" t="s">
        <v>12567</v>
      </c>
      <c r="D4076" s="8" t="s">
        <v>12577</v>
      </c>
      <c r="E4076" s="6" t="s">
        <v>221</v>
      </c>
      <c r="F4076" s="7" t="s">
        <v>216</v>
      </c>
      <c r="G4076" s="7" t="s">
        <v>217</v>
      </c>
      <c r="H4076" s="4"/>
      <c r="I4076" s="9" t="s">
        <v>12578</v>
      </c>
    </row>
    <row r="4077" spans="1:9" ht="45">
      <c r="A4077" s="6" t="s">
        <v>12579</v>
      </c>
      <c r="B4077" s="7" t="s">
        <v>364</v>
      </c>
      <c r="C4077" s="6" t="s">
        <v>12567</v>
      </c>
      <c r="D4077" s="8" t="s">
        <v>12580</v>
      </c>
      <c r="E4077" s="6" t="s">
        <v>221</v>
      </c>
      <c r="F4077" s="7" t="s">
        <v>216</v>
      </c>
      <c r="G4077" s="7" t="s">
        <v>217</v>
      </c>
      <c r="H4077" s="4"/>
      <c r="I4077" s="9" t="s">
        <v>12581</v>
      </c>
    </row>
    <row r="4078" spans="1:9" ht="75">
      <c r="A4078" s="6" t="s">
        <v>12582</v>
      </c>
      <c r="B4078" s="7" t="s">
        <v>364</v>
      </c>
      <c r="C4078" s="6" t="s">
        <v>12567</v>
      </c>
      <c r="D4078" s="8" t="s">
        <v>12583</v>
      </c>
      <c r="E4078" s="6" t="s">
        <v>2556</v>
      </c>
      <c r="F4078" s="7" t="s">
        <v>216</v>
      </c>
      <c r="G4078" s="7" t="s">
        <v>217</v>
      </c>
      <c r="H4078" s="4"/>
      <c r="I4078" s="9" t="s">
        <v>12584</v>
      </c>
    </row>
    <row r="4079" spans="1:9" ht="60">
      <c r="A4079" s="6" t="s">
        <v>12585</v>
      </c>
      <c r="B4079" s="7" t="s">
        <v>364</v>
      </c>
      <c r="C4079" s="6" t="s">
        <v>12567</v>
      </c>
      <c r="D4079" s="8" t="s">
        <v>12586</v>
      </c>
      <c r="E4079" s="6" t="s">
        <v>2556</v>
      </c>
      <c r="F4079" s="7" t="s">
        <v>216</v>
      </c>
      <c r="G4079" s="7" t="s">
        <v>217</v>
      </c>
      <c r="H4079" s="4"/>
      <c r="I4079" s="9" t="s">
        <v>12587</v>
      </c>
    </row>
    <row r="4080" spans="1:9" ht="60">
      <c r="A4080" s="6" t="s">
        <v>12588</v>
      </c>
      <c r="B4080" s="7" t="s">
        <v>364</v>
      </c>
      <c r="C4080" s="6" t="s">
        <v>12567</v>
      </c>
      <c r="D4080" s="8" t="s">
        <v>12589</v>
      </c>
      <c r="E4080" s="6" t="s">
        <v>221</v>
      </c>
      <c r="F4080" s="7" t="s">
        <v>216</v>
      </c>
      <c r="G4080" s="7" t="s">
        <v>217</v>
      </c>
      <c r="H4080" s="4"/>
      <c r="I4080" s="9" t="s">
        <v>12590</v>
      </c>
    </row>
    <row r="4081" spans="1:9" ht="60">
      <c r="A4081" s="6" t="s">
        <v>12591</v>
      </c>
      <c r="B4081" s="7" t="s">
        <v>364</v>
      </c>
      <c r="C4081" s="6" t="s">
        <v>12567</v>
      </c>
      <c r="D4081" s="8" t="s">
        <v>12592</v>
      </c>
      <c r="E4081" s="6" t="s">
        <v>221</v>
      </c>
      <c r="F4081" s="7" t="s">
        <v>216</v>
      </c>
      <c r="G4081" s="7" t="s">
        <v>217</v>
      </c>
      <c r="H4081" s="4"/>
      <c r="I4081" s="9" t="s">
        <v>12593</v>
      </c>
    </row>
    <row r="4082" spans="1:9" ht="75">
      <c r="A4082" s="6" t="s">
        <v>12594</v>
      </c>
      <c r="B4082" s="7" t="s">
        <v>364</v>
      </c>
      <c r="C4082" s="6" t="s">
        <v>12567</v>
      </c>
      <c r="D4082" s="8" t="s">
        <v>12595</v>
      </c>
      <c r="E4082" s="6" t="s">
        <v>2556</v>
      </c>
      <c r="F4082" s="7" t="s">
        <v>216</v>
      </c>
      <c r="G4082" s="7" t="s">
        <v>217</v>
      </c>
      <c r="H4082" s="4"/>
      <c r="I4082" s="9" t="s">
        <v>12596</v>
      </c>
    </row>
    <row r="4083" spans="1:9" ht="60">
      <c r="A4083" s="6" t="s">
        <v>12597</v>
      </c>
      <c r="B4083" s="7" t="s">
        <v>364</v>
      </c>
      <c r="C4083" s="6" t="s">
        <v>12567</v>
      </c>
      <c r="D4083" s="8" t="s">
        <v>12598</v>
      </c>
      <c r="E4083" s="6" t="s">
        <v>221</v>
      </c>
      <c r="F4083" s="7" t="s">
        <v>216</v>
      </c>
      <c r="G4083" s="7" t="s">
        <v>217</v>
      </c>
      <c r="H4083" s="4"/>
      <c r="I4083" s="9" t="s">
        <v>12599</v>
      </c>
    </row>
    <row r="4084" spans="1:9" ht="60">
      <c r="A4084" s="6" t="s">
        <v>12600</v>
      </c>
      <c r="B4084" s="7" t="s">
        <v>364</v>
      </c>
      <c r="C4084" s="6" t="s">
        <v>12567</v>
      </c>
      <c r="D4084" s="8" t="s">
        <v>12601</v>
      </c>
      <c r="E4084" s="6" t="s">
        <v>221</v>
      </c>
      <c r="F4084" s="7" t="s">
        <v>367</v>
      </c>
      <c r="G4084" s="7" t="s">
        <v>217</v>
      </c>
      <c r="H4084" s="4"/>
      <c r="I4084" s="9" t="s">
        <v>12602</v>
      </c>
    </row>
    <row r="4085" spans="1:9" ht="60">
      <c r="A4085" s="6" t="s">
        <v>12603</v>
      </c>
      <c r="B4085" s="7" t="s">
        <v>364</v>
      </c>
      <c r="C4085" s="6" t="s">
        <v>12567</v>
      </c>
      <c r="D4085" s="8" t="s">
        <v>12604</v>
      </c>
      <c r="E4085" s="6" t="s">
        <v>221</v>
      </c>
      <c r="F4085" s="7" t="s">
        <v>216</v>
      </c>
      <c r="G4085" s="7" t="s">
        <v>217</v>
      </c>
      <c r="H4085" s="4"/>
      <c r="I4085" s="9" t="s">
        <v>12605</v>
      </c>
    </row>
    <row r="4086" spans="1:9" ht="60">
      <c r="A4086" s="6" t="s">
        <v>12606</v>
      </c>
      <c r="B4086" s="7" t="s">
        <v>364</v>
      </c>
      <c r="C4086" s="6" t="s">
        <v>12567</v>
      </c>
      <c r="D4086" s="8" t="s">
        <v>12607</v>
      </c>
      <c r="E4086" s="6" t="s">
        <v>221</v>
      </c>
      <c r="F4086" s="7" t="s">
        <v>367</v>
      </c>
      <c r="G4086" s="7" t="s">
        <v>217</v>
      </c>
      <c r="H4086" s="4"/>
      <c r="I4086" s="9" t="s">
        <v>12608</v>
      </c>
    </row>
    <row r="4087" spans="1:9" ht="60">
      <c r="A4087" s="6" t="s">
        <v>12609</v>
      </c>
      <c r="B4087" s="7" t="s">
        <v>364</v>
      </c>
      <c r="C4087" s="6" t="s">
        <v>12567</v>
      </c>
      <c r="D4087" s="8" t="s">
        <v>12610</v>
      </c>
      <c r="E4087" s="6" t="s">
        <v>221</v>
      </c>
      <c r="F4087" s="7" t="s">
        <v>216</v>
      </c>
      <c r="G4087" s="7" t="s">
        <v>217</v>
      </c>
      <c r="H4087" s="4"/>
      <c r="I4087" s="9" t="s">
        <v>12611</v>
      </c>
    </row>
    <row r="4088" spans="1:9" ht="60">
      <c r="A4088" s="6" t="s">
        <v>12612</v>
      </c>
      <c r="B4088" s="7" t="s">
        <v>364</v>
      </c>
      <c r="C4088" s="6" t="s">
        <v>12567</v>
      </c>
      <c r="D4088" s="8" t="s">
        <v>12613</v>
      </c>
      <c r="E4088" s="6" t="s">
        <v>221</v>
      </c>
      <c r="F4088" s="7" t="s">
        <v>216</v>
      </c>
      <c r="G4088" s="7" t="s">
        <v>217</v>
      </c>
      <c r="H4088" s="4"/>
      <c r="I4088" s="9" t="s">
        <v>12614</v>
      </c>
    </row>
    <row r="4089" spans="1:9" ht="60">
      <c r="A4089" s="6" t="s">
        <v>12615</v>
      </c>
      <c r="B4089" s="7" t="s">
        <v>364</v>
      </c>
      <c r="C4089" s="6" t="s">
        <v>12567</v>
      </c>
      <c r="D4089" s="8" t="s">
        <v>12616</v>
      </c>
      <c r="E4089" s="6" t="s">
        <v>221</v>
      </c>
      <c r="F4089" s="7" t="s">
        <v>216</v>
      </c>
      <c r="G4089" s="7" t="s">
        <v>217</v>
      </c>
      <c r="H4089" s="4"/>
      <c r="I4089" s="9" t="s">
        <v>12617</v>
      </c>
    </row>
    <row r="4090" spans="1:9" ht="60">
      <c r="A4090" s="6" t="s">
        <v>12618</v>
      </c>
      <c r="B4090" s="7" t="s">
        <v>364</v>
      </c>
      <c r="C4090" s="6" t="s">
        <v>12567</v>
      </c>
      <c r="D4090" s="8" t="s">
        <v>12619</v>
      </c>
      <c r="E4090" s="6" t="s">
        <v>221</v>
      </c>
      <c r="F4090" s="7" t="s">
        <v>216</v>
      </c>
      <c r="G4090" s="7" t="s">
        <v>217</v>
      </c>
      <c r="H4090" s="4"/>
      <c r="I4090" s="9" t="s">
        <v>12620</v>
      </c>
    </row>
    <row r="4091" spans="1:9" ht="60">
      <c r="A4091" s="6" t="s">
        <v>12621</v>
      </c>
      <c r="B4091" s="7" t="s">
        <v>364</v>
      </c>
      <c r="C4091" s="6" t="s">
        <v>12567</v>
      </c>
      <c r="D4091" s="8" t="s">
        <v>12622</v>
      </c>
      <c r="E4091" s="6" t="s">
        <v>221</v>
      </c>
      <c r="F4091" s="7" t="s">
        <v>216</v>
      </c>
      <c r="G4091" s="7" t="s">
        <v>217</v>
      </c>
      <c r="H4091" s="4"/>
      <c r="I4091" s="9" t="s">
        <v>12623</v>
      </c>
    </row>
    <row r="4092" spans="1:9" ht="45">
      <c r="A4092" s="6" t="s">
        <v>12624</v>
      </c>
      <c r="B4092" s="7" t="s">
        <v>364</v>
      </c>
      <c r="C4092" s="6" t="s">
        <v>12625</v>
      </c>
      <c r="D4092" s="8" t="s">
        <v>12626</v>
      </c>
      <c r="E4092" s="6" t="s">
        <v>535</v>
      </c>
      <c r="F4092" s="7" t="s">
        <v>498</v>
      </c>
      <c r="G4092" s="7" t="s">
        <v>217</v>
      </c>
      <c r="H4092" s="4"/>
      <c r="I4092" s="9" t="s">
        <v>12627</v>
      </c>
    </row>
    <row r="4093" spans="1:9" ht="45">
      <c r="A4093" s="6" t="s">
        <v>12628</v>
      </c>
      <c r="B4093" s="7" t="s">
        <v>364</v>
      </c>
      <c r="C4093" s="6" t="s">
        <v>12625</v>
      </c>
      <c r="D4093" s="8" t="s">
        <v>12629</v>
      </c>
      <c r="E4093" s="6" t="s">
        <v>985</v>
      </c>
      <c r="F4093" s="7" t="s">
        <v>498</v>
      </c>
      <c r="G4093" s="7" t="s">
        <v>217</v>
      </c>
      <c r="H4093" s="4"/>
      <c r="I4093" s="9" t="s">
        <v>12630</v>
      </c>
    </row>
    <row r="4094" spans="1:9" ht="45">
      <c r="A4094" s="6" t="s">
        <v>12631</v>
      </c>
      <c r="B4094" s="7" t="s">
        <v>364</v>
      </c>
      <c r="C4094" s="6" t="s">
        <v>12625</v>
      </c>
      <c r="D4094" s="8" t="s">
        <v>12632</v>
      </c>
      <c r="E4094" s="6" t="s">
        <v>535</v>
      </c>
      <c r="F4094" s="7" t="s">
        <v>367</v>
      </c>
      <c r="G4094" s="7" t="s">
        <v>217</v>
      </c>
      <c r="H4094" s="4"/>
      <c r="I4094" s="9" t="s">
        <v>12633</v>
      </c>
    </row>
    <row r="4095" spans="1:9" ht="45">
      <c r="A4095" s="6" t="s">
        <v>12634</v>
      </c>
      <c r="B4095" s="7" t="s">
        <v>364</v>
      </c>
      <c r="C4095" s="6" t="s">
        <v>12625</v>
      </c>
      <c r="D4095" s="8" t="s">
        <v>12635</v>
      </c>
      <c r="E4095" s="6" t="s">
        <v>985</v>
      </c>
      <c r="F4095" s="7" t="s">
        <v>367</v>
      </c>
      <c r="G4095" s="7" t="s">
        <v>217</v>
      </c>
      <c r="H4095" s="4"/>
      <c r="I4095" s="9" t="s">
        <v>12636</v>
      </c>
    </row>
    <row r="4096" spans="1:9" ht="45">
      <c r="A4096" s="6" t="s">
        <v>12637</v>
      </c>
      <c r="B4096" s="7" t="s">
        <v>364</v>
      </c>
      <c r="C4096" s="6" t="s">
        <v>12625</v>
      </c>
      <c r="D4096" s="8" t="s">
        <v>12638</v>
      </c>
      <c r="E4096" s="6" t="s">
        <v>378</v>
      </c>
      <c r="F4096" s="7" t="s">
        <v>216</v>
      </c>
      <c r="G4096" s="7" t="s">
        <v>374</v>
      </c>
      <c r="H4096" s="4"/>
      <c r="I4096" s="9" t="s">
        <v>12639</v>
      </c>
    </row>
    <row r="4097" spans="1:9" ht="45">
      <c r="A4097" s="6" t="s">
        <v>12640</v>
      </c>
      <c r="B4097" s="7" t="s">
        <v>364</v>
      </c>
      <c r="C4097" s="6" t="s">
        <v>12625</v>
      </c>
      <c r="D4097" s="8" t="s">
        <v>12641</v>
      </c>
      <c r="E4097" s="6" t="s">
        <v>215</v>
      </c>
      <c r="F4097" s="7" t="s">
        <v>216</v>
      </c>
      <c r="G4097" s="7" t="s">
        <v>374</v>
      </c>
      <c r="H4097" s="4"/>
      <c r="I4097" s="9" t="s">
        <v>12642</v>
      </c>
    </row>
    <row r="4098" spans="1:9" ht="30">
      <c r="A4098" s="6" t="s">
        <v>12643</v>
      </c>
      <c r="B4098" s="7" t="s">
        <v>364</v>
      </c>
      <c r="C4098" s="6" t="s">
        <v>12625</v>
      </c>
      <c r="D4098" s="8" t="s">
        <v>12644</v>
      </c>
      <c r="E4098" s="6" t="s">
        <v>229</v>
      </c>
      <c r="F4098" s="7" t="s">
        <v>367</v>
      </c>
      <c r="G4098" s="7" t="s">
        <v>217</v>
      </c>
      <c r="H4098" s="4"/>
      <c r="I4098" s="9" t="s">
        <v>12645</v>
      </c>
    </row>
    <row r="4099" spans="1:9" ht="30">
      <c r="A4099" s="6" t="s">
        <v>12646</v>
      </c>
      <c r="B4099" s="7" t="s">
        <v>364</v>
      </c>
      <c r="C4099" s="6" t="s">
        <v>12625</v>
      </c>
      <c r="D4099" s="8" t="s">
        <v>12647</v>
      </c>
      <c r="E4099" s="6" t="s">
        <v>535</v>
      </c>
      <c r="F4099" s="7" t="s">
        <v>367</v>
      </c>
      <c r="G4099" s="7" t="s">
        <v>217</v>
      </c>
      <c r="H4099" s="4"/>
      <c r="I4099" s="9" t="s">
        <v>12648</v>
      </c>
    </row>
    <row r="4100" spans="1:9" ht="30">
      <c r="A4100" s="6" t="s">
        <v>12649</v>
      </c>
      <c r="B4100" s="7" t="s">
        <v>364</v>
      </c>
      <c r="C4100" s="6" t="s">
        <v>12625</v>
      </c>
      <c r="D4100" s="8" t="s">
        <v>12650</v>
      </c>
      <c r="E4100" s="6" t="s">
        <v>373</v>
      </c>
      <c r="F4100" s="7" t="s">
        <v>367</v>
      </c>
      <c r="G4100" s="7" t="s">
        <v>217</v>
      </c>
      <c r="H4100" s="4"/>
      <c r="I4100" s="9" t="s">
        <v>12651</v>
      </c>
    </row>
    <row r="4101" spans="1:9" ht="30">
      <c r="A4101" s="6" t="s">
        <v>12652</v>
      </c>
      <c r="B4101" s="7" t="s">
        <v>364</v>
      </c>
      <c r="C4101" s="6" t="s">
        <v>12625</v>
      </c>
      <c r="D4101" s="8" t="s">
        <v>12653</v>
      </c>
      <c r="E4101" s="6" t="s">
        <v>229</v>
      </c>
      <c r="F4101" s="7" t="s">
        <v>216</v>
      </c>
      <c r="G4101" s="7" t="s">
        <v>217</v>
      </c>
      <c r="H4101" s="4"/>
      <c r="I4101" s="9" t="s">
        <v>12654</v>
      </c>
    </row>
    <row r="4102" spans="1:9" ht="45">
      <c r="A4102" s="6" t="s">
        <v>12655</v>
      </c>
      <c r="B4102" s="7" t="s">
        <v>364</v>
      </c>
      <c r="C4102" s="6" t="s">
        <v>12625</v>
      </c>
      <c r="D4102" s="8" t="s">
        <v>12656</v>
      </c>
      <c r="E4102" s="6" t="s">
        <v>535</v>
      </c>
      <c r="F4102" s="7" t="s">
        <v>216</v>
      </c>
      <c r="G4102" s="7" t="s">
        <v>217</v>
      </c>
      <c r="H4102" s="4"/>
      <c r="I4102" s="9" t="s">
        <v>12657</v>
      </c>
    </row>
    <row r="4103" spans="1:9" ht="45">
      <c r="A4103" s="6" t="s">
        <v>12658</v>
      </c>
      <c r="B4103" s="7" t="s">
        <v>364</v>
      </c>
      <c r="C4103" s="6" t="s">
        <v>12625</v>
      </c>
      <c r="D4103" s="8" t="s">
        <v>12659</v>
      </c>
      <c r="E4103" s="6" t="s">
        <v>373</v>
      </c>
      <c r="F4103" s="7" t="s">
        <v>216</v>
      </c>
      <c r="G4103" s="7" t="s">
        <v>217</v>
      </c>
      <c r="H4103" s="4"/>
      <c r="I4103" s="9" t="s">
        <v>12660</v>
      </c>
    </row>
    <row r="4104" spans="1:9" ht="30">
      <c r="A4104" s="6" t="s">
        <v>12661</v>
      </c>
      <c r="B4104" s="7" t="s">
        <v>364</v>
      </c>
      <c r="C4104" s="6" t="s">
        <v>12625</v>
      </c>
      <c r="D4104" s="8" t="s">
        <v>12662</v>
      </c>
      <c r="E4104" s="6" t="s">
        <v>229</v>
      </c>
      <c r="F4104" s="7" t="s">
        <v>367</v>
      </c>
      <c r="G4104" s="7" t="s">
        <v>217</v>
      </c>
      <c r="H4104" s="4"/>
      <c r="I4104" s="9" t="s">
        <v>12663</v>
      </c>
    </row>
    <row r="4105" spans="1:9" ht="45">
      <c r="A4105" s="6" t="s">
        <v>12664</v>
      </c>
      <c r="B4105" s="7" t="s">
        <v>364</v>
      </c>
      <c r="C4105" s="6" t="s">
        <v>12625</v>
      </c>
      <c r="D4105" s="8" t="s">
        <v>12665</v>
      </c>
      <c r="E4105" s="6" t="s">
        <v>535</v>
      </c>
      <c r="F4105" s="7" t="s">
        <v>367</v>
      </c>
      <c r="G4105" s="7" t="s">
        <v>217</v>
      </c>
      <c r="H4105" s="4"/>
      <c r="I4105" s="9" t="s">
        <v>12666</v>
      </c>
    </row>
    <row r="4106" spans="1:9" ht="45">
      <c r="A4106" s="6" t="s">
        <v>12667</v>
      </c>
      <c r="B4106" s="7" t="s">
        <v>364</v>
      </c>
      <c r="C4106" s="6" t="s">
        <v>12625</v>
      </c>
      <c r="D4106" s="8" t="s">
        <v>12668</v>
      </c>
      <c r="E4106" s="6" t="s">
        <v>373</v>
      </c>
      <c r="F4106" s="7" t="s">
        <v>367</v>
      </c>
      <c r="G4106" s="7" t="s">
        <v>217</v>
      </c>
      <c r="H4106" s="4"/>
      <c r="I4106" s="9" t="s">
        <v>12669</v>
      </c>
    </row>
    <row r="4107" spans="1:9" ht="45">
      <c r="A4107" s="6" t="s">
        <v>12670</v>
      </c>
      <c r="B4107" s="7" t="s">
        <v>364</v>
      </c>
      <c r="C4107" s="6" t="s">
        <v>12625</v>
      </c>
      <c r="D4107" s="8" t="s">
        <v>12671</v>
      </c>
      <c r="E4107" s="6" t="s">
        <v>215</v>
      </c>
      <c r="F4107" s="7" t="s">
        <v>216</v>
      </c>
      <c r="G4107" s="7" t="s">
        <v>379</v>
      </c>
      <c r="H4107" s="4"/>
      <c r="I4107" s="9" t="s">
        <v>12672</v>
      </c>
    </row>
    <row r="4108" spans="1:9" ht="60">
      <c r="A4108" s="6" t="s">
        <v>12673</v>
      </c>
      <c r="B4108" s="7" t="s">
        <v>212</v>
      </c>
      <c r="C4108" s="6" t="s">
        <v>12674</v>
      </c>
      <c r="D4108" s="8" t="s">
        <v>12675</v>
      </c>
      <c r="E4108" s="6" t="s">
        <v>221</v>
      </c>
      <c r="F4108" s="7" t="s">
        <v>216</v>
      </c>
      <c r="G4108" s="7" t="s">
        <v>217</v>
      </c>
      <c r="H4108" s="4"/>
      <c r="I4108" s="9" t="s">
        <v>12676</v>
      </c>
    </row>
    <row r="4109" spans="1:9" ht="60">
      <c r="A4109" s="6" t="s">
        <v>12677</v>
      </c>
      <c r="B4109" s="7" t="s">
        <v>212</v>
      </c>
      <c r="C4109" s="6" t="s">
        <v>12674</v>
      </c>
      <c r="D4109" s="8" t="s">
        <v>12678</v>
      </c>
      <c r="E4109" s="6" t="s">
        <v>12679</v>
      </c>
      <c r="F4109" s="7" t="s">
        <v>216</v>
      </c>
      <c r="G4109" s="7" t="s">
        <v>1013</v>
      </c>
      <c r="H4109" s="4"/>
      <c r="I4109" s="9" t="s">
        <v>12680</v>
      </c>
    </row>
    <row r="4110" spans="1:9" ht="60">
      <c r="A4110" s="6" t="s">
        <v>12681</v>
      </c>
      <c r="B4110" s="7" t="s">
        <v>212</v>
      </c>
      <c r="C4110" s="6" t="s">
        <v>12674</v>
      </c>
      <c r="D4110" s="8" t="s">
        <v>12682</v>
      </c>
      <c r="E4110" s="6" t="s">
        <v>12679</v>
      </c>
      <c r="F4110" s="7" t="s">
        <v>216</v>
      </c>
      <c r="G4110" s="7" t="s">
        <v>1013</v>
      </c>
      <c r="H4110" s="4"/>
      <c r="I4110" s="9" t="s">
        <v>12683</v>
      </c>
    </row>
    <row r="4111" spans="1:9" ht="60">
      <c r="A4111" s="6" t="s">
        <v>12684</v>
      </c>
      <c r="B4111" s="7" t="s">
        <v>212</v>
      </c>
      <c r="C4111" s="6" t="s">
        <v>12674</v>
      </c>
      <c r="D4111" s="8" t="s">
        <v>12685</v>
      </c>
      <c r="E4111" s="6" t="s">
        <v>221</v>
      </c>
      <c r="F4111" s="7" t="s">
        <v>216</v>
      </c>
      <c r="G4111" s="7" t="s">
        <v>217</v>
      </c>
      <c r="H4111" s="4"/>
      <c r="I4111" s="9" t="s">
        <v>12686</v>
      </c>
    </row>
    <row r="4112" spans="1:9" ht="60">
      <c r="A4112" s="6" t="s">
        <v>12687</v>
      </c>
      <c r="B4112" s="7" t="s">
        <v>212</v>
      </c>
      <c r="C4112" s="6" t="s">
        <v>12674</v>
      </c>
      <c r="D4112" s="8" t="s">
        <v>12688</v>
      </c>
      <c r="E4112" s="6" t="s">
        <v>221</v>
      </c>
      <c r="F4112" s="7" t="s">
        <v>216</v>
      </c>
      <c r="G4112" s="7" t="s">
        <v>217</v>
      </c>
      <c r="H4112" s="4"/>
      <c r="I4112" s="9" t="s">
        <v>12689</v>
      </c>
    </row>
    <row r="4113" spans="1:9" ht="60">
      <c r="A4113" s="6" t="s">
        <v>12690</v>
      </c>
      <c r="B4113" s="7" t="s">
        <v>212</v>
      </c>
      <c r="C4113" s="6" t="s">
        <v>12674</v>
      </c>
      <c r="D4113" s="8" t="s">
        <v>12691</v>
      </c>
      <c r="E4113" s="6" t="s">
        <v>12679</v>
      </c>
      <c r="F4113" s="7" t="s">
        <v>216</v>
      </c>
      <c r="G4113" s="7" t="s">
        <v>1013</v>
      </c>
      <c r="H4113" s="4"/>
      <c r="I4113" s="9" t="s">
        <v>12692</v>
      </c>
    </row>
    <row r="4114" spans="1:9" ht="60">
      <c r="A4114" s="6" t="s">
        <v>12693</v>
      </c>
      <c r="B4114" s="7" t="s">
        <v>212</v>
      </c>
      <c r="C4114" s="6" t="s">
        <v>12674</v>
      </c>
      <c r="D4114" s="8" t="s">
        <v>12694</v>
      </c>
      <c r="E4114" s="6" t="s">
        <v>221</v>
      </c>
      <c r="F4114" s="7" t="s">
        <v>216</v>
      </c>
      <c r="G4114" s="7" t="s">
        <v>217</v>
      </c>
      <c r="H4114" s="4"/>
      <c r="I4114" s="9" t="s">
        <v>12695</v>
      </c>
    </row>
    <row r="4115" spans="1:9" ht="60">
      <c r="A4115" s="6" t="s">
        <v>12696</v>
      </c>
      <c r="B4115" s="7" t="s">
        <v>212</v>
      </c>
      <c r="C4115" s="6" t="s">
        <v>12674</v>
      </c>
      <c r="D4115" s="8" t="s">
        <v>12697</v>
      </c>
      <c r="E4115" s="6" t="s">
        <v>12679</v>
      </c>
      <c r="F4115" s="7" t="s">
        <v>216</v>
      </c>
      <c r="G4115" s="7" t="s">
        <v>1013</v>
      </c>
      <c r="H4115" s="4"/>
      <c r="I4115" s="9" t="s">
        <v>12698</v>
      </c>
    </row>
    <row r="4116" spans="1:9" ht="45">
      <c r="A4116" s="6" t="s">
        <v>12699</v>
      </c>
      <c r="B4116" s="7" t="s">
        <v>212</v>
      </c>
      <c r="C4116" s="6" t="s">
        <v>12674</v>
      </c>
      <c r="D4116" s="8" t="s">
        <v>12700</v>
      </c>
      <c r="E4116" s="6" t="s">
        <v>221</v>
      </c>
      <c r="F4116" s="7" t="s">
        <v>216</v>
      </c>
      <c r="G4116" s="7" t="s">
        <v>217</v>
      </c>
      <c r="H4116" s="4"/>
      <c r="I4116" s="9" t="s">
        <v>12701</v>
      </c>
    </row>
    <row r="4117" spans="1:9" ht="45">
      <c r="A4117" s="6" t="s">
        <v>12702</v>
      </c>
      <c r="B4117" s="7" t="s">
        <v>212</v>
      </c>
      <c r="C4117" s="6" t="s">
        <v>12674</v>
      </c>
      <c r="D4117" s="8" t="s">
        <v>12703</v>
      </c>
      <c r="E4117" s="6" t="s">
        <v>12679</v>
      </c>
      <c r="F4117" s="7" t="s">
        <v>216</v>
      </c>
      <c r="G4117" s="7" t="s">
        <v>1013</v>
      </c>
      <c r="H4117" s="4"/>
      <c r="I4117" s="9" t="s">
        <v>12704</v>
      </c>
    </row>
    <row r="4118" spans="1:9" ht="60">
      <c r="A4118" s="6" t="s">
        <v>12705</v>
      </c>
      <c r="B4118" s="7" t="s">
        <v>212</v>
      </c>
      <c r="C4118" s="6" t="s">
        <v>12674</v>
      </c>
      <c r="D4118" s="8" t="s">
        <v>12706</v>
      </c>
      <c r="E4118" s="6" t="s">
        <v>12679</v>
      </c>
      <c r="F4118" s="7" t="s">
        <v>216</v>
      </c>
      <c r="G4118" s="7" t="s">
        <v>1013</v>
      </c>
      <c r="H4118" s="4"/>
      <c r="I4118" s="9" t="s">
        <v>12707</v>
      </c>
    </row>
    <row r="4119" spans="1:9" ht="45">
      <c r="A4119" s="6" t="s">
        <v>12708</v>
      </c>
      <c r="B4119" s="7" t="s">
        <v>212</v>
      </c>
      <c r="C4119" s="6" t="s">
        <v>12674</v>
      </c>
      <c r="D4119" s="8" t="s">
        <v>12709</v>
      </c>
      <c r="E4119" s="6" t="s">
        <v>221</v>
      </c>
      <c r="F4119" s="7" t="s">
        <v>216</v>
      </c>
      <c r="G4119" s="7" t="s">
        <v>217</v>
      </c>
      <c r="H4119" s="4"/>
      <c r="I4119" s="9" t="s">
        <v>12710</v>
      </c>
    </row>
    <row r="4120" spans="1:9" ht="45">
      <c r="A4120" s="6" t="s">
        <v>12711</v>
      </c>
      <c r="B4120" s="7" t="s">
        <v>212</v>
      </c>
      <c r="C4120" s="6" t="s">
        <v>12674</v>
      </c>
      <c r="D4120" s="8" t="s">
        <v>12712</v>
      </c>
      <c r="E4120" s="6" t="s">
        <v>12679</v>
      </c>
      <c r="F4120" s="7" t="s">
        <v>216</v>
      </c>
      <c r="G4120" s="7" t="s">
        <v>1013</v>
      </c>
      <c r="H4120" s="4"/>
      <c r="I4120" s="9" t="s">
        <v>12713</v>
      </c>
    </row>
    <row r="4121" spans="1:9" ht="45">
      <c r="A4121" s="6" t="s">
        <v>12714</v>
      </c>
      <c r="B4121" s="7" t="s">
        <v>212</v>
      </c>
      <c r="C4121" s="6" t="s">
        <v>12674</v>
      </c>
      <c r="D4121" s="8" t="s">
        <v>12715</v>
      </c>
      <c r="E4121" s="6" t="s">
        <v>221</v>
      </c>
      <c r="F4121" s="7" t="s">
        <v>216</v>
      </c>
      <c r="G4121" s="7" t="s">
        <v>217</v>
      </c>
      <c r="H4121" s="4"/>
      <c r="I4121" s="9" t="s">
        <v>12716</v>
      </c>
    </row>
    <row r="4122" spans="1:9" ht="45">
      <c r="A4122" s="6" t="s">
        <v>12717</v>
      </c>
      <c r="B4122" s="7" t="s">
        <v>212</v>
      </c>
      <c r="C4122" s="6" t="s">
        <v>12674</v>
      </c>
      <c r="D4122" s="8" t="s">
        <v>12718</v>
      </c>
      <c r="E4122" s="6" t="s">
        <v>12679</v>
      </c>
      <c r="F4122" s="7" t="s">
        <v>216</v>
      </c>
      <c r="G4122" s="7" t="s">
        <v>1013</v>
      </c>
      <c r="H4122" s="4"/>
      <c r="I4122" s="9" t="s">
        <v>12719</v>
      </c>
    </row>
    <row r="4123" spans="1:9" ht="45">
      <c r="A4123" s="6" t="s">
        <v>12720</v>
      </c>
      <c r="B4123" s="7" t="s">
        <v>212</v>
      </c>
      <c r="C4123" s="6" t="s">
        <v>12674</v>
      </c>
      <c r="D4123" s="8" t="s">
        <v>12721</v>
      </c>
      <c r="E4123" s="6" t="s">
        <v>221</v>
      </c>
      <c r="F4123" s="7" t="s">
        <v>216</v>
      </c>
      <c r="G4123" s="7" t="s">
        <v>217</v>
      </c>
      <c r="H4123" s="4"/>
      <c r="I4123" s="9" t="s">
        <v>12722</v>
      </c>
    </row>
    <row r="4124" spans="1:9" ht="60">
      <c r="A4124" s="6" t="s">
        <v>12723</v>
      </c>
      <c r="B4124" s="7" t="s">
        <v>212</v>
      </c>
      <c r="C4124" s="6" t="s">
        <v>12674</v>
      </c>
      <c r="D4124" s="8" t="s">
        <v>12724</v>
      </c>
      <c r="E4124" s="6" t="s">
        <v>12679</v>
      </c>
      <c r="F4124" s="7" t="s">
        <v>216</v>
      </c>
      <c r="G4124" s="7" t="s">
        <v>1013</v>
      </c>
      <c r="H4124" s="4"/>
      <c r="I4124" s="9" t="s">
        <v>12725</v>
      </c>
    </row>
    <row r="4125" spans="1:9" ht="45">
      <c r="A4125" s="6" t="s">
        <v>12726</v>
      </c>
      <c r="B4125" s="7" t="s">
        <v>212</v>
      </c>
      <c r="C4125" s="6" t="s">
        <v>12674</v>
      </c>
      <c r="D4125" s="8" t="s">
        <v>12727</v>
      </c>
      <c r="E4125" s="6" t="s">
        <v>221</v>
      </c>
      <c r="F4125" s="7" t="s">
        <v>216</v>
      </c>
      <c r="G4125" s="7" t="s">
        <v>217</v>
      </c>
      <c r="H4125" s="4"/>
      <c r="I4125" s="9" t="s">
        <v>12728</v>
      </c>
    </row>
    <row r="4126" spans="1:9" ht="45">
      <c r="A4126" s="6" t="s">
        <v>12729</v>
      </c>
      <c r="B4126" s="7" t="s">
        <v>212</v>
      </c>
      <c r="C4126" s="6" t="s">
        <v>12674</v>
      </c>
      <c r="D4126" s="8" t="s">
        <v>12730</v>
      </c>
      <c r="E4126" s="6" t="s">
        <v>12679</v>
      </c>
      <c r="F4126" s="7" t="s">
        <v>216</v>
      </c>
      <c r="G4126" s="7" t="s">
        <v>1013</v>
      </c>
      <c r="H4126" s="4"/>
      <c r="I4126" s="9" t="s">
        <v>12731</v>
      </c>
    </row>
    <row r="4127" spans="1:9" ht="60">
      <c r="A4127" s="6" t="s">
        <v>12732</v>
      </c>
      <c r="B4127" s="7" t="s">
        <v>212</v>
      </c>
      <c r="C4127" s="6" t="s">
        <v>12674</v>
      </c>
      <c r="D4127" s="8" t="s">
        <v>12733</v>
      </c>
      <c r="E4127" s="6" t="s">
        <v>221</v>
      </c>
      <c r="F4127" s="7" t="s">
        <v>216</v>
      </c>
      <c r="G4127" s="7" t="s">
        <v>217</v>
      </c>
      <c r="H4127" s="4"/>
      <c r="I4127" s="9" t="s">
        <v>12734</v>
      </c>
    </row>
    <row r="4128" spans="1:9" ht="60">
      <c r="A4128" s="6" t="s">
        <v>12735</v>
      </c>
      <c r="B4128" s="7" t="s">
        <v>212</v>
      </c>
      <c r="C4128" s="6" t="s">
        <v>12674</v>
      </c>
      <c r="D4128" s="8" t="s">
        <v>12736</v>
      </c>
      <c r="E4128" s="6" t="s">
        <v>12679</v>
      </c>
      <c r="F4128" s="7" t="s">
        <v>216</v>
      </c>
      <c r="G4128" s="7" t="s">
        <v>1013</v>
      </c>
      <c r="H4128" s="4"/>
      <c r="I4128" s="9" t="s">
        <v>12737</v>
      </c>
    </row>
    <row r="4129" spans="1:9" ht="60">
      <c r="A4129" s="6" t="s">
        <v>12738</v>
      </c>
      <c r="B4129" s="7" t="s">
        <v>212</v>
      </c>
      <c r="C4129" s="6" t="s">
        <v>12674</v>
      </c>
      <c r="D4129" s="8" t="s">
        <v>12739</v>
      </c>
      <c r="E4129" s="6" t="s">
        <v>221</v>
      </c>
      <c r="F4129" s="7" t="s">
        <v>216</v>
      </c>
      <c r="G4129" s="7" t="s">
        <v>217</v>
      </c>
      <c r="H4129" s="4"/>
      <c r="I4129" s="9" t="s">
        <v>12740</v>
      </c>
    </row>
    <row r="4130" spans="1:9" ht="60">
      <c r="A4130" s="6" t="s">
        <v>12741</v>
      </c>
      <c r="B4130" s="7" t="s">
        <v>212</v>
      </c>
      <c r="C4130" s="6" t="s">
        <v>12674</v>
      </c>
      <c r="D4130" s="8" t="s">
        <v>12742</v>
      </c>
      <c r="E4130" s="6" t="s">
        <v>12679</v>
      </c>
      <c r="F4130" s="7" t="s">
        <v>216</v>
      </c>
      <c r="G4130" s="7" t="s">
        <v>1013</v>
      </c>
      <c r="H4130" s="4"/>
      <c r="I4130" s="9" t="s">
        <v>12743</v>
      </c>
    </row>
    <row r="4131" spans="1:9" ht="60">
      <c r="A4131" s="6" t="s">
        <v>12744</v>
      </c>
      <c r="B4131" s="7" t="s">
        <v>212</v>
      </c>
      <c r="C4131" s="6" t="s">
        <v>12674</v>
      </c>
      <c r="D4131" s="8" t="s">
        <v>12745</v>
      </c>
      <c r="E4131" s="6" t="s">
        <v>221</v>
      </c>
      <c r="F4131" s="7" t="s">
        <v>216</v>
      </c>
      <c r="G4131" s="7" t="s">
        <v>217</v>
      </c>
      <c r="H4131" s="4"/>
      <c r="I4131" s="9" t="s">
        <v>12746</v>
      </c>
    </row>
    <row r="4132" spans="1:9" ht="60">
      <c r="A4132" s="6" t="s">
        <v>12747</v>
      </c>
      <c r="B4132" s="7" t="s">
        <v>212</v>
      </c>
      <c r="C4132" s="6" t="s">
        <v>12674</v>
      </c>
      <c r="D4132" s="8" t="s">
        <v>12748</v>
      </c>
      <c r="E4132" s="6" t="s">
        <v>12679</v>
      </c>
      <c r="F4132" s="7" t="s">
        <v>216</v>
      </c>
      <c r="G4132" s="7" t="s">
        <v>1013</v>
      </c>
      <c r="H4132" s="4"/>
      <c r="I4132" s="9" t="s">
        <v>12749</v>
      </c>
    </row>
    <row r="4133" spans="1:9" ht="45">
      <c r="A4133" s="6" t="s">
        <v>12750</v>
      </c>
      <c r="B4133" s="7" t="s">
        <v>212</v>
      </c>
      <c r="C4133" s="6" t="s">
        <v>12674</v>
      </c>
      <c r="D4133" s="8" t="s">
        <v>12751</v>
      </c>
      <c r="E4133" s="6" t="s">
        <v>12679</v>
      </c>
      <c r="F4133" s="7" t="s">
        <v>216</v>
      </c>
      <c r="G4133" s="7" t="s">
        <v>1013</v>
      </c>
      <c r="H4133" s="4"/>
      <c r="I4133" s="9" t="s">
        <v>12752</v>
      </c>
    </row>
    <row r="4134" spans="1:9" ht="45">
      <c r="A4134" s="6" t="s">
        <v>12753</v>
      </c>
      <c r="B4134" s="7" t="s">
        <v>212</v>
      </c>
      <c r="C4134" s="6" t="s">
        <v>12674</v>
      </c>
      <c r="D4134" s="8" t="s">
        <v>12754</v>
      </c>
      <c r="E4134" s="6" t="s">
        <v>221</v>
      </c>
      <c r="F4134" s="7" t="s">
        <v>216</v>
      </c>
      <c r="G4134" s="7" t="s">
        <v>217</v>
      </c>
      <c r="H4134" s="4"/>
      <c r="I4134" s="9" t="s">
        <v>12755</v>
      </c>
    </row>
    <row r="4135" spans="1:9" ht="45">
      <c r="A4135" s="6" t="s">
        <v>12756</v>
      </c>
      <c r="B4135" s="7" t="s">
        <v>212</v>
      </c>
      <c r="C4135" s="6" t="s">
        <v>12674</v>
      </c>
      <c r="D4135" s="8" t="s">
        <v>12757</v>
      </c>
      <c r="E4135" s="6" t="s">
        <v>12679</v>
      </c>
      <c r="F4135" s="7" t="s">
        <v>216</v>
      </c>
      <c r="G4135" s="7" t="s">
        <v>1013</v>
      </c>
      <c r="H4135" s="4"/>
      <c r="I4135" s="9" t="s">
        <v>12758</v>
      </c>
    </row>
    <row r="4136" spans="1:9" ht="45">
      <c r="A4136" s="6" t="s">
        <v>12759</v>
      </c>
      <c r="B4136" s="7" t="s">
        <v>212</v>
      </c>
      <c r="C4136" s="6" t="s">
        <v>12674</v>
      </c>
      <c r="D4136" s="8" t="s">
        <v>12760</v>
      </c>
      <c r="E4136" s="6" t="s">
        <v>221</v>
      </c>
      <c r="F4136" s="7" t="s">
        <v>216</v>
      </c>
      <c r="G4136" s="7" t="s">
        <v>217</v>
      </c>
      <c r="H4136" s="4"/>
      <c r="I4136" s="9" t="s">
        <v>12761</v>
      </c>
    </row>
    <row r="4137" spans="1:9" ht="45">
      <c r="A4137" s="6" t="s">
        <v>12762</v>
      </c>
      <c r="B4137" s="7" t="s">
        <v>212</v>
      </c>
      <c r="C4137" s="6" t="s">
        <v>12674</v>
      </c>
      <c r="D4137" s="8" t="s">
        <v>12763</v>
      </c>
      <c r="E4137" s="6" t="s">
        <v>12679</v>
      </c>
      <c r="F4137" s="7" t="s">
        <v>216</v>
      </c>
      <c r="G4137" s="7" t="s">
        <v>1013</v>
      </c>
      <c r="H4137" s="4"/>
      <c r="I4137" s="9" t="s">
        <v>12764</v>
      </c>
    </row>
    <row r="4138" spans="1:9" ht="45">
      <c r="A4138" s="6" t="s">
        <v>12765</v>
      </c>
      <c r="B4138" s="7" t="s">
        <v>212</v>
      </c>
      <c r="C4138" s="6" t="s">
        <v>12674</v>
      </c>
      <c r="D4138" s="8" t="s">
        <v>12766</v>
      </c>
      <c r="E4138" s="6" t="s">
        <v>221</v>
      </c>
      <c r="F4138" s="7" t="s">
        <v>216</v>
      </c>
      <c r="G4138" s="7" t="s">
        <v>217</v>
      </c>
      <c r="H4138" s="4"/>
      <c r="I4138" s="9" t="s">
        <v>12767</v>
      </c>
    </row>
    <row r="4139" spans="1:9" ht="45">
      <c r="A4139" s="6" t="s">
        <v>12768</v>
      </c>
      <c r="B4139" s="7" t="s">
        <v>212</v>
      </c>
      <c r="C4139" s="6" t="s">
        <v>12674</v>
      </c>
      <c r="D4139" s="8" t="s">
        <v>12769</v>
      </c>
      <c r="E4139" s="6" t="s">
        <v>12679</v>
      </c>
      <c r="F4139" s="7" t="s">
        <v>216</v>
      </c>
      <c r="G4139" s="7" t="s">
        <v>1013</v>
      </c>
      <c r="H4139" s="4"/>
      <c r="I4139" s="9" t="s">
        <v>12770</v>
      </c>
    </row>
    <row r="4140" spans="1:9" ht="60">
      <c r="A4140" s="6" t="s">
        <v>12771</v>
      </c>
      <c r="B4140" s="7" t="s">
        <v>212</v>
      </c>
      <c r="C4140" s="6" t="s">
        <v>12674</v>
      </c>
      <c r="D4140" s="8" t="s">
        <v>12772</v>
      </c>
      <c r="E4140" s="6" t="s">
        <v>221</v>
      </c>
      <c r="F4140" s="7" t="s">
        <v>216</v>
      </c>
      <c r="G4140" s="7" t="s">
        <v>217</v>
      </c>
      <c r="H4140" s="4"/>
      <c r="I4140" s="9" t="s">
        <v>12773</v>
      </c>
    </row>
    <row r="4141" spans="1:9" ht="60">
      <c r="A4141" s="6" t="s">
        <v>12774</v>
      </c>
      <c r="B4141" s="7" t="s">
        <v>212</v>
      </c>
      <c r="C4141" s="6" t="s">
        <v>12674</v>
      </c>
      <c r="D4141" s="8" t="s">
        <v>12775</v>
      </c>
      <c r="E4141" s="6" t="s">
        <v>12679</v>
      </c>
      <c r="F4141" s="7" t="s">
        <v>216</v>
      </c>
      <c r="G4141" s="7" t="s">
        <v>1013</v>
      </c>
      <c r="H4141" s="4"/>
      <c r="I4141" s="9" t="s">
        <v>12776</v>
      </c>
    </row>
    <row r="4142" spans="1:9" ht="45">
      <c r="A4142" s="6" t="s">
        <v>12777</v>
      </c>
      <c r="B4142" s="7" t="s">
        <v>212</v>
      </c>
      <c r="C4142" s="6" t="s">
        <v>12674</v>
      </c>
      <c r="D4142" s="8" t="s">
        <v>12778</v>
      </c>
      <c r="E4142" s="6" t="s">
        <v>221</v>
      </c>
      <c r="F4142" s="7" t="s">
        <v>216</v>
      </c>
      <c r="G4142" s="7" t="s">
        <v>217</v>
      </c>
      <c r="H4142" s="4"/>
      <c r="I4142" s="9" t="s">
        <v>12779</v>
      </c>
    </row>
    <row r="4143" spans="1:9" ht="45">
      <c r="A4143" s="6" t="s">
        <v>12780</v>
      </c>
      <c r="B4143" s="7" t="s">
        <v>212</v>
      </c>
      <c r="C4143" s="6" t="s">
        <v>12674</v>
      </c>
      <c r="D4143" s="8" t="s">
        <v>12781</v>
      </c>
      <c r="E4143" s="6" t="s">
        <v>12679</v>
      </c>
      <c r="F4143" s="7" t="s">
        <v>216</v>
      </c>
      <c r="G4143" s="7" t="s">
        <v>1013</v>
      </c>
      <c r="H4143" s="4"/>
      <c r="I4143" s="9" t="s">
        <v>12782</v>
      </c>
    </row>
    <row r="4144" spans="1:9" ht="45">
      <c r="A4144" s="6" t="s">
        <v>12783</v>
      </c>
      <c r="B4144" s="7" t="s">
        <v>212</v>
      </c>
      <c r="C4144" s="6" t="s">
        <v>12674</v>
      </c>
      <c r="D4144" s="8" t="s">
        <v>12784</v>
      </c>
      <c r="E4144" s="6" t="s">
        <v>221</v>
      </c>
      <c r="F4144" s="7" t="s">
        <v>216</v>
      </c>
      <c r="G4144" s="7" t="s">
        <v>217</v>
      </c>
      <c r="H4144" s="4"/>
      <c r="I4144" s="9" t="s">
        <v>12785</v>
      </c>
    </row>
    <row r="4145" spans="1:9" ht="45">
      <c r="A4145" s="6" t="s">
        <v>12786</v>
      </c>
      <c r="B4145" s="7" t="s">
        <v>212</v>
      </c>
      <c r="C4145" s="6" t="s">
        <v>12674</v>
      </c>
      <c r="D4145" s="8" t="s">
        <v>12787</v>
      </c>
      <c r="E4145" s="6" t="s">
        <v>12679</v>
      </c>
      <c r="F4145" s="7" t="s">
        <v>216</v>
      </c>
      <c r="G4145" s="7" t="s">
        <v>1013</v>
      </c>
      <c r="H4145" s="4"/>
      <c r="I4145" s="9" t="s">
        <v>12788</v>
      </c>
    </row>
    <row r="4146" spans="1:9" ht="60">
      <c r="A4146" s="6" t="s">
        <v>12789</v>
      </c>
      <c r="B4146" s="7" t="s">
        <v>212</v>
      </c>
      <c r="C4146" s="6" t="s">
        <v>12674</v>
      </c>
      <c r="D4146" s="8" t="s">
        <v>12790</v>
      </c>
      <c r="E4146" s="6" t="s">
        <v>221</v>
      </c>
      <c r="F4146" s="7" t="s">
        <v>216</v>
      </c>
      <c r="G4146" s="7" t="s">
        <v>217</v>
      </c>
      <c r="H4146" s="4"/>
      <c r="I4146" s="9" t="s">
        <v>12791</v>
      </c>
    </row>
    <row r="4147" spans="1:9" ht="60">
      <c r="A4147" s="6" t="s">
        <v>12792</v>
      </c>
      <c r="B4147" s="7" t="s">
        <v>212</v>
      </c>
      <c r="C4147" s="6" t="s">
        <v>12674</v>
      </c>
      <c r="D4147" s="8" t="s">
        <v>12793</v>
      </c>
      <c r="E4147" s="6" t="s">
        <v>12679</v>
      </c>
      <c r="F4147" s="7" t="s">
        <v>216</v>
      </c>
      <c r="G4147" s="7" t="s">
        <v>1013</v>
      </c>
      <c r="H4147" s="4"/>
      <c r="I4147" s="9" t="s">
        <v>12794</v>
      </c>
    </row>
    <row r="4148" spans="1:9" ht="60">
      <c r="A4148" s="6" t="s">
        <v>12795</v>
      </c>
      <c r="B4148" s="7" t="s">
        <v>212</v>
      </c>
      <c r="C4148" s="6" t="s">
        <v>12674</v>
      </c>
      <c r="D4148" s="8" t="s">
        <v>12796</v>
      </c>
      <c r="E4148" s="6" t="s">
        <v>221</v>
      </c>
      <c r="F4148" s="7" t="s">
        <v>216</v>
      </c>
      <c r="G4148" s="7" t="s">
        <v>217</v>
      </c>
      <c r="H4148" s="4"/>
      <c r="I4148" s="9" t="s">
        <v>12797</v>
      </c>
    </row>
    <row r="4149" spans="1:9" ht="60">
      <c r="A4149" s="6" t="s">
        <v>12798</v>
      </c>
      <c r="B4149" s="7" t="s">
        <v>212</v>
      </c>
      <c r="C4149" s="6" t="s">
        <v>12674</v>
      </c>
      <c r="D4149" s="8" t="s">
        <v>12799</v>
      </c>
      <c r="E4149" s="6" t="s">
        <v>12679</v>
      </c>
      <c r="F4149" s="7" t="s">
        <v>216</v>
      </c>
      <c r="G4149" s="7" t="s">
        <v>1013</v>
      </c>
      <c r="H4149" s="4"/>
      <c r="I4149" s="9" t="s">
        <v>12800</v>
      </c>
    </row>
    <row r="4150" spans="1:9" ht="45">
      <c r="A4150" s="6" t="s">
        <v>12801</v>
      </c>
      <c r="B4150" s="7" t="s">
        <v>212</v>
      </c>
      <c r="C4150" s="6" t="s">
        <v>12674</v>
      </c>
      <c r="D4150" s="8" t="s">
        <v>12802</v>
      </c>
      <c r="E4150" s="6" t="s">
        <v>221</v>
      </c>
      <c r="F4150" s="7" t="s">
        <v>216</v>
      </c>
      <c r="G4150" s="7" t="s">
        <v>217</v>
      </c>
      <c r="H4150" s="4"/>
      <c r="I4150" s="9" t="s">
        <v>12803</v>
      </c>
    </row>
    <row r="4151" spans="1:9" ht="45">
      <c r="A4151" s="6" t="s">
        <v>12804</v>
      </c>
      <c r="B4151" s="7" t="s">
        <v>212</v>
      </c>
      <c r="C4151" s="6" t="s">
        <v>12674</v>
      </c>
      <c r="D4151" s="8" t="s">
        <v>12805</v>
      </c>
      <c r="E4151" s="6" t="s">
        <v>12679</v>
      </c>
      <c r="F4151" s="7" t="s">
        <v>216</v>
      </c>
      <c r="G4151" s="7" t="s">
        <v>1013</v>
      </c>
      <c r="H4151" s="4"/>
      <c r="I4151" s="9" t="s">
        <v>12806</v>
      </c>
    </row>
    <row r="4152" spans="1:9" ht="60">
      <c r="A4152" s="6" t="s">
        <v>12807</v>
      </c>
      <c r="B4152" s="7" t="s">
        <v>212</v>
      </c>
      <c r="C4152" s="6" t="s">
        <v>12674</v>
      </c>
      <c r="D4152" s="8" t="s">
        <v>12808</v>
      </c>
      <c r="E4152" s="6" t="s">
        <v>12679</v>
      </c>
      <c r="F4152" s="7" t="s">
        <v>216</v>
      </c>
      <c r="G4152" s="7" t="s">
        <v>1013</v>
      </c>
      <c r="H4152" s="4"/>
      <c r="I4152" s="9" t="s">
        <v>12809</v>
      </c>
    </row>
    <row r="4153" spans="1:9" ht="45">
      <c r="A4153" s="6" t="s">
        <v>12810</v>
      </c>
      <c r="B4153" s="7" t="s">
        <v>212</v>
      </c>
      <c r="C4153" s="6" t="s">
        <v>12674</v>
      </c>
      <c r="D4153" s="8" t="s">
        <v>12811</v>
      </c>
      <c r="E4153" s="6" t="s">
        <v>12679</v>
      </c>
      <c r="F4153" s="7" t="s">
        <v>216</v>
      </c>
      <c r="G4153" s="7" t="s">
        <v>1013</v>
      </c>
      <c r="H4153" s="4"/>
      <c r="I4153" s="9" t="s">
        <v>12812</v>
      </c>
    </row>
    <row r="4154" spans="1:9" ht="45">
      <c r="A4154" s="6" t="s">
        <v>12813</v>
      </c>
      <c r="B4154" s="7" t="s">
        <v>212</v>
      </c>
      <c r="C4154" s="6" t="s">
        <v>12674</v>
      </c>
      <c r="D4154" s="8" t="s">
        <v>12814</v>
      </c>
      <c r="E4154" s="6" t="s">
        <v>221</v>
      </c>
      <c r="F4154" s="7" t="s">
        <v>216</v>
      </c>
      <c r="G4154" s="7" t="s">
        <v>217</v>
      </c>
      <c r="H4154" s="4"/>
      <c r="I4154" s="9" t="s">
        <v>12815</v>
      </c>
    </row>
    <row r="4155" spans="1:9" ht="45">
      <c r="A4155" s="6" t="s">
        <v>12816</v>
      </c>
      <c r="B4155" s="7" t="s">
        <v>212</v>
      </c>
      <c r="C4155" s="6" t="s">
        <v>12674</v>
      </c>
      <c r="D4155" s="8" t="s">
        <v>12817</v>
      </c>
      <c r="E4155" s="6" t="s">
        <v>12679</v>
      </c>
      <c r="F4155" s="7" t="s">
        <v>216</v>
      </c>
      <c r="G4155" s="7" t="s">
        <v>1013</v>
      </c>
      <c r="H4155" s="4"/>
      <c r="I4155" s="9" t="s">
        <v>12818</v>
      </c>
    </row>
    <row r="4156" spans="1:9" ht="45">
      <c r="A4156" s="6" t="s">
        <v>12819</v>
      </c>
      <c r="B4156" s="7" t="s">
        <v>212</v>
      </c>
      <c r="C4156" s="6" t="s">
        <v>12674</v>
      </c>
      <c r="D4156" s="8" t="s">
        <v>12820</v>
      </c>
      <c r="E4156" s="6" t="s">
        <v>221</v>
      </c>
      <c r="F4156" s="7" t="s">
        <v>216</v>
      </c>
      <c r="G4156" s="7" t="s">
        <v>217</v>
      </c>
      <c r="H4156" s="4"/>
      <c r="I4156" s="9" t="s">
        <v>12821</v>
      </c>
    </row>
    <row r="4157" spans="1:9" ht="45">
      <c r="A4157" s="6" t="s">
        <v>12822</v>
      </c>
      <c r="B4157" s="7" t="s">
        <v>212</v>
      </c>
      <c r="C4157" s="6" t="s">
        <v>12674</v>
      </c>
      <c r="D4157" s="8" t="s">
        <v>12823</v>
      </c>
      <c r="E4157" s="6" t="s">
        <v>12679</v>
      </c>
      <c r="F4157" s="7" t="s">
        <v>216</v>
      </c>
      <c r="G4157" s="7" t="s">
        <v>1013</v>
      </c>
      <c r="H4157" s="4"/>
      <c r="I4157" s="9" t="s">
        <v>12824</v>
      </c>
    </row>
    <row r="4158" spans="1:9" ht="60">
      <c r="A4158" s="6" t="s">
        <v>12825</v>
      </c>
      <c r="B4158" s="7" t="s">
        <v>212</v>
      </c>
      <c r="C4158" s="6" t="s">
        <v>12674</v>
      </c>
      <c r="D4158" s="8" t="s">
        <v>12826</v>
      </c>
      <c r="E4158" s="6" t="s">
        <v>221</v>
      </c>
      <c r="F4158" s="7" t="s">
        <v>216</v>
      </c>
      <c r="G4158" s="7" t="s">
        <v>217</v>
      </c>
      <c r="H4158" s="4"/>
      <c r="I4158" s="9" t="s">
        <v>12827</v>
      </c>
    </row>
    <row r="4159" spans="1:9" ht="60">
      <c r="A4159" s="6" t="s">
        <v>12828</v>
      </c>
      <c r="B4159" s="7" t="s">
        <v>212</v>
      </c>
      <c r="C4159" s="6" t="s">
        <v>12674</v>
      </c>
      <c r="D4159" s="8" t="s">
        <v>12829</v>
      </c>
      <c r="E4159" s="6" t="s">
        <v>12679</v>
      </c>
      <c r="F4159" s="7" t="s">
        <v>216</v>
      </c>
      <c r="G4159" s="7" t="s">
        <v>1013</v>
      </c>
      <c r="H4159" s="4"/>
      <c r="I4159" s="9" t="s">
        <v>12830</v>
      </c>
    </row>
    <row r="4160" spans="1:9" ht="45">
      <c r="A4160" s="6" t="s">
        <v>12831</v>
      </c>
      <c r="B4160" s="7" t="s">
        <v>212</v>
      </c>
      <c r="C4160" s="6" t="s">
        <v>12674</v>
      </c>
      <c r="D4160" s="8" t="s">
        <v>12832</v>
      </c>
      <c r="E4160" s="6" t="s">
        <v>221</v>
      </c>
      <c r="F4160" s="7" t="s">
        <v>216</v>
      </c>
      <c r="G4160" s="7" t="s">
        <v>217</v>
      </c>
      <c r="H4160" s="4"/>
      <c r="I4160" s="9" t="s">
        <v>12833</v>
      </c>
    </row>
    <row r="4161" spans="1:9" ht="45">
      <c r="A4161" s="6" t="s">
        <v>12834</v>
      </c>
      <c r="B4161" s="7" t="s">
        <v>212</v>
      </c>
      <c r="C4161" s="6" t="s">
        <v>12674</v>
      </c>
      <c r="D4161" s="8" t="s">
        <v>12835</v>
      </c>
      <c r="E4161" s="6" t="s">
        <v>12679</v>
      </c>
      <c r="F4161" s="7" t="s">
        <v>216</v>
      </c>
      <c r="G4161" s="7" t="s">
        <v>1013</v>
      </c>
      <c r="H4161" s="4"/>
      <c r="I4161" s="9" t="s">
        <v>12836</v>
      </c>
    </row>
    <row r="4162" spans="1:9" ht="45">
      <c r="A4162" s="6" t="s">
        <v>12837</v>
      </c>
      <c r="B4162" s="7" t="s">
        <v>212</v>
      </c>
      <c r="C4162" s="6" t="s">
        <v>12674</v>
      </c>
      <c r="D4162" s="8" t="s">
        <v>12838</v>
      </c>
      <c r="E4162" s="6" t="s">
        <v>221</v>
      </c>
      <c r="F4162" s="7" t="s">
        <v>216</v>
      </c>
      <c r="G4162" s="7" t="s">
        <v>217</v>
      </c>
      <c r="H4162" s="4"/>
      <c r="I4162" s="9" t="s">
        <v>12839</v>
      </c>
    </row>
    <row r="4163" spans="1:9" ht="45">
      <c r="A4163" s="6" t="s">
        <v>12840</v>
      </c>
      <c r="B4163" s="7" t="s">
        <v>212</v>
      </c>
      <c r="C4163" s="6" t="s">
        <v>12674</v>
      </c>
      <c r="D4163" s="8" t="s">
        <v>12841</v>
      </c>
      <c r="E4163" s="6" t="s">
        <v>12679</v>
      </c>
      <c r="F4163" s="7" t="s">
        <v>216</v>
      </c>
      <c r="G4163" s="7" t="s">
        <v>1013</v>
      </c>
      <c r="H4163" s="4"/>
      <c r="I4163" s="9" t="s">
        <v>12842</v>
      </c>
    </row>
    <row r="4164" spans="1:9" ht="60">
      <c r="A4164" s="6" t="s">
        <v>12843</v>
      </c>
      <c r="B4164" s="7" t="s">
        <v>212</v>
      </c>
      <c r="C4164" s="6" t="s">
        <v>12674</v>
      </c>
      <c r="D4164" s="8" t="s">
        <v>12844</v>
      </c>
      <c r="E4164" s="6" t="s">
        <v>221</v>
      </c>
      <c r="F4164" s="7" t="s">
        <v>216</v>
      </c>
      <c r="G4164" s="7" t="s">
        <v>217</v>
      </c>
      <c r="H4164" s="4"/>
      <c r="I4164" s="9" t="s">
        <v>12845</v>
      </c>
    </row>
    <row r="4165" spans="1:9" ht="45">
      <c r="A4165" s="6" t="s">
        <v>12846</v>
      </c>
      <c r="B4165" s="7" t="s">
        <v>212</v>
      </c>
      <c r="C4165" s="6" t="s">
        <v>12674</v>
      </c>
      <c r="D4165" s="8" t="s">
        <v>12847</v>
      </c>
      <c r="E4165" s="6" t="s">
        <v>221</v>
      </c>
      <c r="F4165" s="7" t="s">
        <v>216</v>
      </c>
      <c r="G4165" s="7" t="s">
        <v>217</v>
      </c>
      <c r="H4165" s="4"/>
      <c r="I4165" s="9" t="s">
        <v>12848</v>
      </c>
    </row>
    <row r="4166" spans="1:9" ht="60">
      <c r="A4166" s="6" t="s">
        <v>12849</v>
      </c>
      <c r="B4166" s="7" t="s">
        <v>212</v>
      </c>
      <c r="C4166" s="6" t="s">
        <v>12674</v>
      </c>
      <c r="D4166" s="8" t="s">
        <v>12850</v>
      </c>
      <c r="E4166" s="6" t="s">
        <v>221</v>
      </c>
      <c r="F4166" s="7" t="s">
        <v>216</v>
      </c>
      <c r="G4166" s="7" t="s">
        <v>217</v>
      </c>
      <c r="H4166" s="4"/>
      <c r="I4166" s="9" t="s">
        <v>12851</v>
      </c>
    </row>
    <row r="4167" spans="1:9" ht="45">
      <c r="A4167" s="6" t="s">
        <v>12852</v>
      </c>
      <c r="B4167" s="7" t="s">
        <v>212</v>
      </c>
      <c r="C4167" s="6" t="s">
        <v>12674</v>
      </c>
      <c r="D4167" s="8" t="s">
        <v>12853</v>
      </c>
      <c r="E4167" s="6" t="s">
        <v>221</v>
      </c>
      <c r="F4167" s="7" t="s">
        <v>216</v>
      </c>
      <c r="G4167" s="7" t="s">
        <v>217</v>
      </c>
      <c r="H4167" s="4"/>
      <c r="I4167" s="9" t="s">
        <v>12854</v>
      </c>
    </row>
    <row r="4168" spans="1:9" ht="45">
      <c r="A4168" s="6" t="s">
        <v>12855</v>
      </c>
      <c r="B4168" s="7" t="s">
        <v>212</v>
      </c>
      <c r="C4168" s="6" t="s">
        <v>12674</v>
      </c>
      <c r="D4168" s="8" t="s">
        <v>12856</v>
      </c>
      <c r="E4168" s="6" t="s">
        <v>221</v>
      </c>
      <c r="F4168" s="7" t="s">
        <v>216</v>
      </c>
      <c r="G4168" s="7" t="s">
        <v>217</v>
      </c>
      <c r="H4168" s="4"/>
      <c r="I4168" s="9" t="s">
        <v>12857</v>
      </c>
    </row>
    <row r="4169" spans="1:9" ht="45">
      <c r="A4169" s="6" t="s">
        <v>12858</v>
      </c>
      <c r="B4169" s="7" t="s">
        <v>212</v>
      </c>
      <c r="C4169" s="6" t="s">
        <v>12674</v>
      </c>
      <c r="D4169" s="8" t="s">
        <v>12859</v>
      </c>
      <c r="E4169" s="6" t="s">
        <v>221</v>
      </c>
      <c r="F4169" s="7" t="s">
        <v>216</v>
      </c>
      <c r="G4169" s="7" t="s">
        <v>217</v>
      </c>
      <c r="H4169" s="4"/>
      <c r="I4169" s="9" t="s">
        <v>12860</v>
      </c>
    </row>
    <row r="4170" spans="1:9" ht="45">
      <c r="A4170" s="6" t="s">
        <v>12861</v>
      </c>
      <c r="B4170" s="7" t="s">
        <v>212</v>
      </c>
      <c r="C4170" s="6" t="s">
        <v>12674</v>
      </c>
      <c r="D4170" s="8" t="s">
        <v>12862</v>
      </c>
      <c r="E4170" s="6" t="s">
        <v>221</v>
      </c>
      <c r="F4170" s="7" t="s">
        <v>216</v>
      </c>
      <c r="G4170" s="7" t="s">
        <v>217</v>
      </c>
      <c r="H4170" s="4"/>
      <c r="I4170" s="9" t="s">
        <v>12863</v>
      </c>
    </row>
    <row r="4171" spans="1:9" ht="45">
      <c r="A4171" s="6" t="s">
        <v>12864</v>
      </c>
      <c r="B4171" s="7" t="s">
        <v>212</v>
      </c>
      <c r="C4171" s="6" t="s">
        <v>12674</v>
      </c>
      <c r="D4171" s="8" t="s">
        <v>12865</v>
      </c>
      <c r="E4171" s="6" t="s">
        <v>221</v>
      </c>
      <c r="F4171" s="7" t="s">
        <v>216</v>
      </c>
      <c r="G4171" s="7" t="s">
        <v>217</v>
      </c>
      <c r="H4171" s="4"/>
      <c r="I4171" s="9" t="s">
        <v>12866</v>
      </c>
    </row>
    <row r="4172" spans="1:9" ht="60">
      <c r="A4172" s="6" t="s">
        <v>12867</v>
      </c>
      <c r="B4172" s="7" t="s">
        <v>212</v>
      </c>
      <c r="C4172" s="6" t="s">
        <v>12674</v>
      </c>
      <c r="D4172" s="8" t="s">
        <v>12868</v>
      </c>
      <c r="E4172" s="6" t="s">
        <v>221</v>
      </c>
      <c r="F4172" s="7" t="s">
        <v>216</v>
      </c>
      <c r="G4172" s="7" t="s">
        <v>217</v>
      </c>
      <c r="H4172" s="4"/>
      <c r="I4172" s="9" t="s">
        <v>12869</v>
      </c>
    </row>
    <row r="4173" spans="1:9" ht="60">
      <c r="A4173" s="6" t="s">
        <v>12870</v>
      </c>
      <c r="B4173" s="7" t="s">
        <v>212</v>
      </c>
      <c r="C4173" s="6" t="s">
        <v>12674</v>
      </c>
      <c r="D4173" s="8" t="s">
        <v>12871</v>
      </c>
      <c r="E4173" s="6" t="s">
        <v>221</v>
      </c>
      <c r="F4173" s="7" t="s">
        <v>216</v>
      </c>
      <c r="G4173" s="7" t="s">
        <v>217</v>
      </c>
      <c r="H4173" s="4"/>
      <c r="I4173" s="9" t="s">
        <v>12872</v>
      </c>
    </row>
    <row r="4174" spans="1:9" ht="60">
      <c r="A4174" s="6" t="s">
        <v>12873</v>
      </c>
      <c r="B4174" s="7" t="s">
        <v>212</v>
      </c>
      <c r="C4174" s="6" t="s">
        <v>12674</v>
      </c>
      <c r="D4174" s="8" t="s">
        <v>12874</v>
      </c>
      <c r="E4174" s="6" t="s">
        <v>12679</v>
      </c>
      <c r="F4174" s="7" t="s">
        <v>216</v>
      </c>
      <c r="G4174" s="7" t="s">
        <v>1013</v>
      </c>
      <c r="H4174" s="4"/>
      <c r="I4174" s="9" t="s">
        <v>12875</v>
      </c>
    </row>
    <row r="4175" spans="1:9" ht="45">
      <c r="A4175" s="6" t="s">
        <v>12876</v>
      </c>
      <c r="B4175" s="7" t="s">
        <v>212</v>
      </c>
      <c r="C4175" s="6" t="s">
        <v>12674</v>
      </c>
      <c r="D4175" s="8" t="s">
        <v>12877</v>
      </c>
      <c r="E4175" s="6" t="s">
        <v>221</v>
      </c>
      <c r="F4175" s="7" t="s">
        <v>216</v>
      </c>
      <c r="G4175" s="7" t="s">
        <v>217</v>
      </c>
      <c r="H4175" s="4"/>
      <c r="I4175" s="9" t="s">
        <v>12878</v>
      </c>
    </row>
    <row r="4176" spans="1:9" ht="45">
      <c r="A4176" s="6" t="s">
        <v>12879</v>
      </c>
      <c r="B4176" s="7" t="s">
        <v>212</v>
      </c>
      <c r="C4176" s="6" t="s">
        <v>12674</v>
      </c>
      <c r="D4176" s="8" t="s">
        <v>12880</v>
      </c>
      <c r="E4176" s="6" t="s">
        <v>12679</v>
      </c>
      <c r="F4176" s="7" t="s">
        <v>216</v>
      </c>
      <c r="G4176" s="7" t="s">
        <v>1013</v>
      </c>
      <c r="H4176" s="4"/>
      <c r="I4176" s="9" t="s">
        <v>12881</v>
      </c>
    </row>
    <row r="4177" spans="1:9" ht="45">
      <c r="A4177" s="6" t="s">
        <v>12882</v>
      </c>
      <c r="B4177" s="7" t="s">
        <v>212</v>
      </c>
      <c r="C4177" s="6" t="s">
        <v>12674</v>
      </c>
      <c r="D4177" s="8" t="s">
        <v>12883</v>
      </c>
      <c r="E4177" s="6" t="s">
        <v>221</v>
      </c>
      <c r="F4177" s="7" t="s">
        <v>216</v>
      </c>
      <c r="G4177" s="7" t="s">
        <v>217</v>
      </c>
      <c r="H4177" s="4"/>
      <c r="I4177" s="9" t="s">
        <v>12884</v>
      </c>
    </row>
    <row r="4178" spans="1:9" ht="45">
      <c r="A4178" s="6" t="s">
        <v>12885</v>
      </c>
      <c r="B4178" s="7" t="s">
        <v>212</v>
      </c>
      <c r="C4178" s="6" t="s">
        <v>12674</v>
      </c>
      <c r="D4178" s="8" t="s">
        <v>12886</v>
      </c>
      <c r="E4178" s="6" t="s">
        <v>12679</v>
      </c>
      <c r="F4178" s="7" t="s">
        <v>216</v>
      </c>
      <c r="G4178" s="7" t="s">
        <v>1013</v>
      </c>
      <c r="H4178" s="4"/>
      <c r="I4178" s="9" t="s">
        <v>12887</v>
      </c>
    </row>
    <row r="4179" spans="1:9" ht="45">
      <c r="A4179" s="6" t="s">
        <v>12888</v>
      </c>
      <c r="B4179" s="7" t="s">
        <v>212</v>
      </c>
      <c r="C4179" s="6" t="s">
        <v>12674</v>
      </c>
      <c r="D4179" s="8" t="s">
        <v>12889</v>
      </c>
      <c r="E4179" s="6" t="s">
        <v>12679</v>
      </c>
      <c r="F4179" s="7" t="s">
        <v>216</v>
      </c>
      <c r="G4179" s="7" t="s">
        <v>1013</v>
      </c>
      <c r="H4179" s="4"/>
      <c r="I4179" s="9" t="s">
        <v>12890</v>
      </c>
    </row>
    <row r="4180" spans="1:9" ht="45">
      <c r="A4180" s="6" t="s">
        <v>12891</v>
      </c>
      <c r="B4180" s="7" t="s">
        <v>212</v>
      </c>
      <c r="C4180" s="6" t="s">
        <v>12674</v>
      </c>
      <c r="D4180" s="8" t="s">
        <v>12892</v>
      </c>
      <c r="E4180" s="6" t="s">
        <v>12679</v>
      </c>
      <c r="F4180" s="7" t="s">
        <v>216</v>
      </c>
      <c r="G4180" s="7" t="s">
        <v>1013</v>
      </c>
      <c r="H4180" s="4"/>
      <c r="I4180" s="9" t="s">
        <v>12893</v>
      </c>
    </row>
    <row r="4181" spans="1:9" ht="60">
      <c r="A4181" s="6" t="s">
        <v>12894</v>
      </c>
      <c r="B4181" s="7" t="s">
        <v>212</v>
      </c>
      <c r="C4181" s="6" t="s">
        <v>12674</v>
      </c>
      <c r="D4181" s="8" t="s">
        <v>12895</v>
      </c>
      <c r="E4181" s="6" t="s">
        <v>221</v>
      </c>
      <c r="F4181" s="7" t="s">
        <v>216</v>
      </c>
      <c r="G4181" s="7" t="s">
        <v>217</v>
      </c>
      <c r="H4181" s="4"/>
      <c r="I4181" s="9" t="s">
        <v>12896</v>
      </c>
    </row>
    <row r="4182" spans="1:9" ht="60">
      <c r="A4182" s="6" t="s">
        <v>12897</v>
      </c>
      <c r="B4182" s="7" t="s">
        <v>212</v>
      </c>
      <c r="C4182" s="6" t="s">
        <v>12674</v>
      </c>
      <c r="D4182" s="8" t="s">
        <v>12898</v>
      </c>
      <c r="E4182" s="6" t="s">
        <v>12679</v>
      </c>
      <c r="F4182" s="7" t="s">
        <v>216</v>
      </c>
      <c r="G4182" s="7" t="s">
        <v>1013</v>
      </c>
      <c r="H4182" s="4"/>
      <c r="I4182" s="9" t="s">
        <v>12899</v>
      </c>
    </row>
    <row r="4183" spans="1:9" ht="45">
      <c r="A4183" s="6" t="s">
        <v>12900</v>
      </c>
      <c r="B4183" s="7" t="s">
        <v>212</v>
      </c>
      <c r="C4183" s="6" t="s">
        <v>12674</v>
      </c>
      <c r="D4183" s="8" t="s">
        <v>12901</v>
      </c>
      <c r="E4183" s="6" t="s">
        <v>221</v>
      </c>
      <c r="F4183" s="7" t="s">
        <v>216</v>
      </c>
      <c r="G4183" s="7" t="s">
        <v>217</v>
      </c>
      <c r="H4183" s="4"/>
      <c r="I4183" s="9" t="s">
        <v>12902</v>
      </c>
    </row>
    <row r="4184" spans="1:9" ht="45">
      <c r="A4184" s="6" t="s">
        <v>12903</v>
      </c>
      <c r="B4184" s="7" t="s">
        <v>212</v>
      </c>
      <c r="C4184" s="6" t="s">
        <v>12674</v>
      </c>
      <c r="D4184" s="8" t="s">
        <v>12904</v>
      </c>
      <c r="E4184" s="6" t="s">
        <v>12679</v>
      </c>
      <c r="F4184" s="7" t="s">
        <v>216</v>
      </c>
      <c r="G4184" s="7" t="s">
        <v>1013</v>
      </c>
      <c r="H4184" s="4"/>
      <c r="I4184" s="9" t="s">
        <v>12905</v>
      </c>
    </row>
    <row r="4185" spans="1:9" ht="45">
      <c r="A4185" s="6" t="s">
        <v>12906</v>
      </c>
      <c r="B4185" s="7" t="s">
        <v>212</v>
      </c>
      <c r="C4185" s="6" t="s">
        <v>12674</v>
      </c>
      <c r="D4185" s="8" t="s">
        <v>12907</v>
      </c>
      <c r="E4185" s="6" t="s">
        <v>221</v>
      </c>
      <c r="F4185" s="7" t="s">
        <v>216</v>
      </c>
      <c r="G4185" s="7" t="s">
        <v>217</v>
      </c>
      <c r="H4185" s="4"/>
      <c r="I4185" s="9" t="s">
        <v>12908</v>
      </c>
    </row>
    <row r="4186" spans="1:9" ht="45">
      <c r="A4186" s="6" t="s">
        <v>12909</v>
      </c>
      <c r="B4186" s="7" t="s">
        <v>212</v>
      </c>
      <c r="C4186" s="6" t="s">
        <v>12674</v>
      </c>
      <c r="D4186" s="8" t="s">
        <v>12910</v>
      </c>
      <c r="E4186" s="6" t="s">
        <v>12679</v>
      </c>
      <c r="F4186" s="7" t="s">
        <v>216</v>
      </c>
      <c r="G4186" s="7" t="s">
        <v>1013</v>
      </c>
      <c r="H4186" s="4"/>
      <c r="I4186" s="9" t="s">
        <v>12911</v>
      </c>
    </row>
    <row r="4187" spans="1:9" ht="45">
      <c r="A4187" s="6" t="s">
        <v>12912</v>
      </c>
      <c r="B4187" s="7" t="s">
        <v>212</v>
      </c>
      <c r="C4187" s="6" t="s">
        <v>12674</v>
      </c>
      <c r="D4187" s="8" t="s">
        <v>12913</v>
      </c>
      <c r="E4187" s="6" t="s">
        <v>221</v>
      </c>
      <c r="F4187" s="7" t="s">
        <v>216</v>
      </c>
      <c r="G4187" s="7" t="s">
        <v>217</v>
      </c>
      <c r="H4187" s="4"/>
      <c r="I4187" s="9" t="s">
        <v>12914</v>
      </c>
    </row>
    <row r="4188" spans="1:9" ht="45">
      <c r="A4188" s="6" t="s">
        <v>12915</v>
      </c>
      <c r="B4188" s="7" t="s">
        <v>212</v>
      </c>
      <c r="C4188" s="6" t="s">
        <v>12674</v>
      </c>
      <c r="D4188" s="8" t="s">
        <v>12916</v>
      </c>
      <c r="E4188" s="6" t="s">
        <v>12679</v>
      </c>
      <c r="F4188" s="7" t="s">
        <v>216</v>
      </c>
      <c r="G4188" s="7" t="s">
        <v>1013</v>
      </c>
      <c r="H4188" s="4"/>
      <c r="I4188" s="9" t="s">
        <v>12917</v>
      </c>
    </row>
    <row r="4189" spans="1:9" ht="60">
      <c r="A4189" s="6" t="s">
        <v>12918</v>
      </c>
      <c r="B4189" s="7" t="s">
        <v>212</v>
      </c>
      <c r="C4189" s="6" t="s">
        <v>12674</v>
      </c>
      <c r="D4189" s="8" t="s">
        <v>12919</v>
      </c>
      <c r="E4189" s="6" t="s">
        <v>221</v>
      </c>
      <c r="F4189" s="7" t="s">
        <v>216</v>
      </c>
      <c r="G4189" s="7" t="s">
        <v>217</v>
      </c>
      <c r="H4189" s="4"/>
      <c r="I4189" s="9" t="s">
        <v>12920</v>
      </c>
    </row>
    <row r="4190" spans="1:9" ht="60">
      <c r="A4190" s="6" t="s">
        <v>12921</v>
      </c>
      <c r="B4190" s="7" t="s">
        <v>212</v>
      </c>
      <c r="C4190" s="6" t="s">
        <v>12674</v>
      </c>
      <c r="D4190" s="8" t="s">
        <v>12922</v>
      </c>
      <c r="E4190" s="6" t="s">
        <v>12679</v>
      </c>
      <c r="F4190" s="7" t="s">
        <v>216</v>
      </c>
      <c r="G4190" s="7" t="s">
        <v>1013</v>
      </c>
      <c r="H4190" s="4"/>
      <c r="I4190" s="9" t="s">
        <v>12923</v>
      </c>
    </row>
    <row r="4191" spans="1:9" ht="45">
      <c r="A4191" s="6" t="s">
        <v>12924</v>
      </c>
      <c r="B4191" s="7" t="s">
        <v>212</v>
      </c>
      <c r="C4191" s="6" t="s">
        <v>12674</v>
      </c>
      <c r="D4191" s="8" t="s">
        <v>12925</v>
      </c>
      <c r="E4191" s="6" t="s">
        <v>221</v>
      </c>
      <c r="F4191" s="7" t="s">
        <v>216</v>
      </c>
      <c r="G4191" s="7" t="s">
        <v>217</v>
      </c>
      <c r="H4191" s="4"/>
      <c r="I4191" s="9" t="s">
        <v>12926</v>
      </c>
    </row>
    <row r="4192" spans="1:9" ht="45">
      <c r="A4192" s="6" t="s">
        <v>12927</v>
      </c>
      <c r="B4192" s="7" t="s">
        <v>212</v>
      </c>
      <c r="C4192" s="6" t="s">
        <v>12674</v>
      </c>
      <c r="D4192" s="8" t="s">
        <v>12928</v>
      </c>
      <c r="E4192" s="6" t="s">
        <v>12679</v>
      </c>
      <c r="F4192" s="7" t="s">
        <v>216</v>
      </c>
      <c r="G4192" s="7" t="s">
        <v>1013</v>
      </c>
      <c r="H4192" s="4"/>
      <c r="I4192" s="9" t="s">
        <v>12929</v>
      </c>
    </row>
    <row r="4193" spans="1:9" ht="45">
      <c r="A4193" s="6" t="s">
        <v>12930</v>
      </c>
      <c r="B4193" s="7" t="s">
        <v>212</v>
      </c>
      <c r="C4193" s="6" t="s">
        <v>12674</v>
      </c>
      <c r="D4193" s="8" t="s">
        <v>12931</v>
      </c>
      <c r="E4193" s="6" t="s">
        <v>12679</v>
      </c>
      <c r="F4193" s="7" t="s">
        <v>216</v>
      </c>
      <c r="G4193" s="7" t="s">
        <v>1013</v>
      </c>
      <c r="H4193" s="4"/>
      <c r="I4193" s="9" t="s">
        <v>12932</v>
      </c>
    </row>
    <row r="4194" spans="1:9" ht="45">
      <c r="A4194" s="6" t="s">
        <v>12933</v>
      </c>
      <c r="B4194" s="7" t="s">
        <v>212</v>
      </c>
      <c r="C4194" s="6" t="s">
        <v>12674</v>
      </c>
      <c r="D4194" s="8" t="s">
        <v>12934</v>
      </c>
      <c r="E4194" s="6" t="s">
        <v>12679</v>
      </c>
      <c r="F4194" s="7" t="s">
        <v>216</v>
      </c>
      <c r="G4194" s="7" t="s">
        <v>1013</v>
      </c>
      <c r="H4194" s="4"/>
      <c r="I4194" s="9" t="s">
        <v>12935</v>
      </c>
    </row>
    <row r="4195" spans="1:9" ht="45">
      <c r="A4195" s="6" t="s">
        <v>12936</v>
      </c>
      <c r="B4195" s="7" t="s">
        <v>212</v>
      </c>
      <c r="C4195" s="6" t="s">
        <v>12674</v>
      </c>
      <c r="D4195" s="8" t="s">
        <v>12937</v>
      </c>
      <c r="E4195" s="6" t="s">
        <v>221</v>
      </c>
      <c r="F4195" s="7" t="s">
        <v>216</v>
      </c>
      <c r="G4195" s="7" t="s">
        <v>217</v>
      </c>
      <c r="H4195" s="4"/>
      <c r="I4195" s="9" t="s">
        <v>12938</v>
      </c>
    </row>
    <row r="4196" spans="1:9" ht="60">
      <c r="A4196" s="6" t="s">
        <v>12939</v>
      </c>
      <c r="B4196" s="7" t="s">
        <v>212</v>
      </c>
      <c r="C4196" s="6" t="s">
        <v>12674</v>
      </c>
      <c r="D4196" s="8" t="s">
        <v>12940</v>
      </c>
      <c r="E4196" s="6" t="s">
        <v>12679</v>
      </c>
      <c r="F4196" s="7" t="s">
        <v>216</v>
      </c>
      <c r="G4196" s="7" t="s">
        <v>1013</v>
      </c>
      <c r="H4196" s="4"/>
      <c r="I4196" s="9" t="s">
        <v>12941</v>
      </c>
    </row>
    <row r="4197" spans="1:9" ht="45">
      <c r="A4197" s="6" t="s">
        <v>12942</v>
      </c>
      <c r="B4197" s="7" t="s">
        <v>212</v>
      </c>
      <c r="C4197" s="6" t="s">
        <v>12674</v>
      </c>
      <c r="D4197" s="8" t="s">
        <v>12943</v>
      </c>
      <c r="E4197" s="6" t="s">
        <v>221</v>
      </c>
      <c r="F4197" s="7" t="s">
        <v>216</v>
      </c>
      <c r="G4197" s="7" t="s">
        <v>217</v>
      </c>
      <c r="H4197" s="4"/>
      <c r="I4197" s="9" t="s">
        <v>12944</v>
      </c>
    </row>
    <row r="4198" spans="1:9" ht="45">
      <c r="A4198" s="6" t="s">
        <v>12945</v>
      </c>
      <c r="B4198" s="7" t="s">
        <v>212</v>
      </c>
      <c r="C4198" s="6" t="s">
        <v>12674</v>
      </c>
      <c r="D4198" s="8" t="s">
        <v>12946</v>
      </c>
      <c r="E4198" s="6" t="s">
        <v>12679</v>
      </c>
      <c r="F4198" s="7" t="s">
        <v>216</v>
      </c>
      <c r="G4198" s="7" t="s">
        <v>1013</v>
      </c>
      <c r="H4198" s="4"/>
      <c r="I4198" s="9" t="s">
        <v>12947</v>
      </c>
    </row>
    <row r="4199" spans="1:9" ht="45">
      <c r="A4199" s="6" t="s">
        <v>12948</v>
      </c>
      <c r="B4199" s="7" t="s">
        <v>212</v>
      </c>
      <c r="C4199" s="6" t="s">
        <v>12674</v>
      </c>
      <c r="D4199" s="8" t="s">
        <v>12949</v>
      </c>
      <c r="E4199" s="6" t="s">
        <v>221</v>
      </c>
      <c r="F4199" s="7" t="s">
        <v>216</v>
      </c>
      <c r="G4199" s="7" t="s">
        <v>217</v>
      </c>
      <c r="H4199" s="4"/>
      <c r="I4199" s="9" t="s">
        <v>12950</v>
      </c>
    </row>
    <row r="4200" spans="1:9" ht="60">
      <c r="A4200" s="6" t="s">
        <v>12951</v>
      </c>
      <c r="B4200" s="7" t="s">
        <v>212</v>
      </c>
      <c r="C4200" s="6" t="s">
        <v>12674</v>
      </c>
      <c r="D4200" s="8" t="s">
        <v>12952</v>
      </c>
      <c r="E4200" s="6" t="s">
        <v>12679</v>
      </c>
      <c r="F4200" s="7" t="s">
        <v>216</v>
      </c>
      <c r="G4200" s="7" t="s">
        <v>1013</v>
      </c>
      <c r="H4200" s="4"/>
      <c r="I4200" s="9" t="s">
        <v>12953</v>
      </c>
    </row>
    <row r="4201" spans="1:9" ht="60">
      <c r="A4201" s="6" t="s">
        <v>12954</v>
      </c>
      <c r="B4201" s="7" t="s">
        <v>212</v>
      </c>
      <c r="C4201" s="6" t="s">
        <v>12674</v>
      </c>
      <c r="D4201" s="8" t="s">
        <v>12955</v>
      </c>
      <c r="E4201" s="6" t="s">
        <v>12679</v>
      </c>
      <c r="F4201" s="7" t="s">
        <v>216</v>
      </c>
      <c r="G4201" s="7" t="s">
        <v>1013</v>
      </c>
      <c r="H4201" s="4"/>
      <c r="I4201" s="9" t="s">
        <v>12956</v>
      </c>
    </row>
    <row r="4202" spans="1:9" ht="45">
      <c r="A4202" s="6" t="s">
        <v>12957</v>
      </c>
      <c r="B4202" s="7" t="s">
        <v>212</v>
      </c>
      <c r="C4202" s="6" t="s">
        <v>12674</v>
      </c>
      <c r="D4202" s="8" t="s">
        <v>12958</v>
      </c>
      <c r="E4202" s="6" t="s">
        <v>221</v>
      </c>
      <c r="F4202" s="7" t="s">
        <v>216</v>
      </c>
      <c r="G4202" s="7" t="s">
        <v>217</v>
      </c>
      <c r="H4202" s="4"/>
      <c r="I4202" s="9" t="s">
        <v>12959</v>
      </c>
    </row>
    <row r="4203" spans="1:9" ht="60">
      <c r="A4203" s="6" t="s">
        <v>12960</v>
      </c>
      <c r="B4203" s="7" t="s">
        <v>212</v>
      </c>
      <c r="C4203" s="6" t="s">
        <v>12674</v>
      </c>
      <c r="D4203" s="8" t="s">
        <v>12961</v>
      </c>
      <c r="E4203" s="6" t="s">
        <v>12679</v>
      </c>
      <c r="F4203" s="7" t="s">
        <v>216</v>
      </c>
      <c r="G4203" s="7" t="s">
        <v>1013</v>
      </c>
      <c r="H4203" s="4"/>
      <c r="I4203" s="9" t="s">
        <v>12962</v>
      </c>
    </row>
    <row r="4204" spans="1:9" ht="60">
      <c r="A4204" s="6" t="s">
        <v>12963</v>
      </c>
      <c r="B4204" s="7" t="s">
        <v>364</v>
      </c>
      <c r="C4204" s="6" t="s">
        <v>12964</v>
      </c>
      <c r="D4204" s="8" t="s">
        <v>12965</v>
      </c>
      <c r="E4204" s="6" t="s">
        <v>378</v>
      </c>
      <c r="F4204" s="7" t="s">
        <v>216</v>
      </c>
      <c r="G4204" s="7" t="s">
        <v>217</v>
      </c>
      <c r="H4204" s="4"/>
      <c r="I4204" s="9" t="s">
        <v>12966</v>
      </c>
    </row>
    <row r="4205" spans="1:9" ht="45">
      <c r="A4205" s="6" t="s">
        <v>12967</v>
      </c>
      <c r="B4205" s="7" t="s">
        <v>364</v>
      </c>
      <c r="C4205" s="6" t="s">
        <v>12964</v>
      </c>
      <c r="D4205" s="8" t="s">
        <v>12968</v>
      </c>
      <c r="E4205" s="6" t="s">
        <v>221</v>
      </c>
      <c r="F4205" s="7" t="s">
        <v>216</v>
      </c>
      <c r="G4205" s="7" t="s">
        <v>217</v>
      </c>
      <c r="H4205" s="4"/>
      <c r="I4205" s="9" t="s">
        <v>12969</v>
      </c>
    </row>
    <row r="4206" spans="1:9" ht="45">
      <c r="A4206" s="6" t="s">
        <v>12970</v>
      </c>
      <c r="B4206" s="7" t="s">
        <v>364</v>
      </c>
      <c r="C4206" s="6" t="s">
        <v>12964</v>
      </c>
      <c r="D4206" s="8" t="s">
        <v>12971</v>
      </c>
      <c r="E4206" s="6" t="s">
        <v>535</v>
      </c>
      <c r="F4206" s="7" t="s">
        <v>216</v>
      </c>
      <c r="G4206" s="7" t="s">
        <v>217</v>
      </c>
      <c r="H4206" s="4"/>
      <c r="I4206" s="9" t="s">
        <v>12972</v>
      </c>
    </row>
    <row r="4207" spans="1:9" ht="45">
      <c r="A4207" s="6" t="s">
        <v>12973</v>
      </c>
      <c r="B4207" s="7" t="s">
        <v>364</v>
      </c>
      <c r="C4207" s="6" t="s">
        <v>12964</v>
      </c>
      <c r="D4207" s="8" t="s">
        <v>12974</v>
      </c>
      <c r="E4207" s="6" t="s">
        <v>221</v>
      </c>
      <c r="F4207" s="7" t="s">
        <v>367</v>
      </c>
      <c r="G4207" s="7" t="s">
        <v>217</v>
      </c>
      <c r="H4207" s="4"/>
      <c r="I4207" s="9" t="s">
        <v>12975</v>
      </c>
    </row>
    <row r="4208" spans="1:9" ht="30">
      <c r="A4208" s="6" t="s">
        <v>12976</v>
      </c>
      <c r="B4208" s="7" t="s">
        <v>364</v>
      </c>
      <c r="C4208" s="6" t="s">
        <v>12964</v>
      </c>
      <c r="D4208" s="8" t="s">
        <v>12977</v>
      </c>
      <c r="E4208" s="6" t="s">
        <v>229</v>
      </c>
      <c r="F4208" s="7" t="s">
        <v>367</v>
      </c>
      <c r="G4208" s="7" t="s">
        <v>217</v>
      </c>
      <c r="H4208" s="4"/>
      <c r="I4208" s="9" t="s">
        <v>12978</v>
      </c>
    </row>
    <row r="4209" spans="1:9" ht="45">
      <c r="A4209" s="6" t="s">
        <v>12979</v>
      </c>
      <c r="B4209" s="7" t="s">
        <v>364</v>
      </c>
      <c r="C4209" s="6" t="s">
        <v>12964</v>
      </c>
      <c r="D4209" s="8" t="s">
        <v>12980</v>
      </c>
      <c r="E4209" s="6" t="s">
        <v>535</v>
      </c>
      <c r="F4209" s="7" t="s">
        <v>367</v>
      </c>
      <c r="G4209" s="7" t="s">
        <v>217</v>
      </c>
      <c r="H4209" s="4"/>
      <c r="I4209" s="9" t="s">
        <v>12981</v>
      </c>
    </row>
    <row r="4210" spans="1:9" ht="60">
      <c r="A4210" s="6" t="s">
        <v>12982</v>
      </c>
      <c r="B4210" s="7" t="s">
        <v>364</v>
      </c>
      <c r="C4210" s="6" t="s">
        <v>12964</v>
      </c>
      <c r="D4210" s="8" t="s">
        <v>12983</v>
      </c>
      <c r="E4210" s="6" t="s">
        <v>378</v>
      </c>
      <c r="F4210" s="7" t="s">
        <v>216</v>
      </c>
      <c r="G4210" s="7" t="s">
        <v>374</v>
      </c>
      <c r="H4210" s="4"/>
      <c r="I4210" s="9" t="s">
        <v>12984</v>
      </c>
    </row>
    <row r="4211" spans="1:9" ht="45">
      <c r="A4211" s="6" t="s">
        <v>12985</v>
      </c>
      <c r="B4211" s="7" t="s">
        <v>364</v>
      </c>
      <c r="C4211" s="6" t="s">
        <v>12964</v>
      </c>
      <c r="D4211" s="8" t="s">
        <v>12986</v>
      </c>
      <c r="E4211" s="6" t="s">
        <v>221</v>
      </c>
      <c r="F4211" s="7" t="s">
        <v>367</v>
      </c>
      <c r="G4211" s="7" t="s">
        <v>217</v>
      </c>
      <c r="H4211" s="4"/>
      <c r="I4211" s="9" t="s">
        <v>12987</v>
      </c>
    </row>
    <row r="4212" spans="1:9" ht="45">
      <c r="A4212" s="6" t="s">
        <v>12988</v>
      </c>
      <c r="B4212" s="7" t="s">
        <v>364</v>
      </c>
      <c r="C4212" s="6" t="s">
        <v>12964</v>
      </c>
      <c r="D4212" s="8" t="s">
        <v>12989</v>
      </c>
      <c r="E4212" s="6" t="s">
        <v>229</v>
      </c>
      <c r="F4212" s="7" t="s">
        <v>367</v>
      </c>
      <c r="G4212" s="7" t="s">
        <v>217</v>
      </c>
      <c r="H4212" s="4"/>
      <c r="I4212" s="9" t="s">
        <v>12990</v>
      </c>
    </row>
    <row r="4213" spans="1:9" ht="45">
      <c r="A4213" s="6" t="s">
        <v>12991</v>
      </c>
      <c r="B4213" s="7" t="s">
        <v>364</v>
      </c>
      <c r="C4213" s="6" t="s">
        <v>12964</v>
      </c>
      <c r="D4213" s="8" t="s">
        <v>12992</v>
      </c>
      <c r="E4213" s="6" t="s">
        <v>535</v>
      </c>
      <c r="F4213" s="7" t="s">
        <v>367</v>
      </c>
      <c r="G4213" s="7" t="s">
        <v>217</v>
      </c>
      <c r="H4213" s="4"/>
      <c r="I4213" s="9" t="s">
        <v>12993</v>
      </c>
    </row>
    <row r="4214" spans="1:9" ht="45">
      <c r="A4214" s="6" t="s">
        <v>12994</v>
      </c>
      <c r="B4214" s="7" t="s">
        <v>364</v>
      </c>
      <c r="C4214" s="6" t="s">
        <v>12964</v>
      </c>
      <c r="D4214" s="8" t="s">
        <v>12995</v>
      </c>
      <c r="E4214" s="6" t="s">
        <v>221</v>
      </c>
      <c r="F4214" s="7" t="s">
        <v>367</v>
      </c>
      <c r="G4214" s="7" t="s">
        <v>217</v>
      </c>
      <c r="H4214" s="4"/>
      <c r="I4214" s="9" t="s">
        <v>12996</v>
      </c>
    </row>
    <row r="4215" spans="1:9" ht="45">
      <c r="A4215" s="6" t="s">
        <v>12997</v>
      </c>
      <c r="B4215" s="7" t="s">
        <v>364</v>
      </c>
      <c r="C4215" s="6" t="s">
        <v>12964</v>
      </c>
      <c r="D4215" s="8" t="s">
        <v>12998</v>
      </c>
      <c r="E4215" s="6" t="s">
        <v>535</v>
      </c>
      <c r="F4215" s="7" t="s">
        <v>367</v>
      </c>
      <c r="G4215" s="7" t="s">
        <v>217</v>
      </c>
      <c r="H4215" s="4"/>
      <c r="I4215" s="9" t="s">
        <v>12999</v>
      </c>
    </row>
    <row r="4216" spans="1:9" ht="45">
      <c r="A4216" s="6" t="s">
        <v>13000</v>
      </c>
      <c r="B4216" s="7" t="s">
        <v>364</v>
      </c>
      <c r="C4216" s="6" t="s">
        <v>12964</v>
      </c>
      <c r="D4216" s="8" t="s">
        <v>13001</v>
      </c>
      <c r="E4216" s="6" t="s">
        <v>373</v>
      </c>
      <c r="F4216" s="7" t="s">
        <v>498</v>
      </c>
      <c r="G4216" s="7" t="s">
        <v>374</v>
      </c>
      <c r="H4216" s="4"/>
      <c r="I4216" s="9" t="s">
        <v>13002</v>
      </c>
    </row>
    <row r="4217" spans="1:9" ht="45">
      <c r="A4217" s="6" t="s">
        <v>13003</v>
      </c>
      <c r="B4217" s="7" t="s">
        <v>364</v>
      </c>
      <c r="C4217" s="6" t="s">
        <v>12964</v>
      </c>
      <c r="D4217" s="8" t="s">
        <v>13004</v>
      </c>
      <c r="E4217" s="6" t="s">
        <v>221</v>
      </c>
      <c r="F4217" s="7" t="s">
        <v>367</v>
      </c>
      <c r="G4217" s="7" t="s">
        <v>217</v>
      </c>
      <c r="H4217" s="4"/>
      <c r="I4217" s="9" t="s">
        <v>13005</v>
      </c>
    </row>
    <row r="4218" spans="1:9" ht="45">
      <c r="A4218" s="6" t="s">
        <v>13006</v>
      </c>
      <c r="B4218" s="7" t="s">
        <v>364</v>
      </c>
      <c r="C4218" s="6" t="s">
        <v>12964</v>
      </c>
      <c r="D4218" s="8" t="s">
        <v>13007</v>
      </c>
      <c r="E4218" s="6" t="s">
        <v>535</v>
      </c>
      <c r="F4218" s="7" t="s">
        <v>367</v>
      </c>
      <c r="G4218" s="7" t="s">
        <v>217</v>
      </c>
      <c r="H4218" s="4"/>
      <c r="I4218" s="9" t="s">
        <v>13008</v>
      </c>
    </row>
    <row r="4219" spans="1:9" ht="45">
      <c r="A4219" s="6" t="s">
        <v>13009</v>
      </c>
      <c r="B4219" s="7" t="s">
        <v>364</v>
      </c>
      <c r="C4219" s="6" t="s">
        <v>12964</v>
      </c>
      <c r="D4219" s="8" t="s">
        <v>13010</v>
      </c>
      <c r="E4219" s="6" t="s">
        <v>535</v>
      </c>
      <c r="F4219" s="7" t="s">
        <v>216</v>
      </c>
      <c r="G4219" s="7" t="s">
        <v>217</v>
      </c>
      <c r="H4219" s="4"/>
      <c r="I4219" s="9" t="s">
        <v>13011</v>
      </c>
    </row>
    <row r="4220" spans="1:9" ht="45">
      <c r="A4220" s="6" t="s">
        <v>13012</v>
      </c>
      <c r="B4220" s="7" t="s">
        <v>364</v>
      </c>
      <c r="C4220" s="6" t="s">
        <v>12964</v>
      </c>
      <c r="D4220" s="8" t="s">
        <v>13013</v>
      </c>
      <c r="E4220" s="6" t="s">
        <v>221</v>
      </c>
      <c r="F4220" s="7" t="s">
        <v>367</v>
      </c>
      <c r="G4220" s="7" t="s">
        <v>217</v>
      </c>
      <c r="H4220" s="4"/>
      <c r="I4220" s="9" t="s">
        <v>13014</v>
      </c>
    </row>
    <row r="4221" spans="1:9" ht="45">
      <c r="A4221" s="6" t="s">
        <v>13015</v>
      </c>
      <c r="B4221" s="7" t="s">
        <v>364</v>
      </c>
      <c r="C4221" s="6" t="s">
        <v>12964</v>
      </c>
      <c r="D4221" s="8" t="s">
        <v>13016</v>
      </c>
      <c r="E4221" s="6" t="s">
        <v>535</v>
      </c>
      <c r="F4221" s="7" t="s">
        <v>367</v>
      </c>
      <c r="G4221" s="7" t="s">
        <v>217</v>
      </c>
      <c r="H4221" s="4"/>
      <c r="I4221" s="9" t="s">
        <v>13017</v>
      </c>
    </row>
    <row r="4222" spans="1:9" ht="45">
      <c r="A4222" s="6" t="s">
        <v>13018</v>
      </c>
      <c r="B4222" s="7" t="s">
        <v>364</v>
      </c>
      <c r="C4222" s="6" t="s">
        <v>12964</v>
      </c>
      <c r="D4222" s="8" t="s">
        <v>13019</v>
      </c>
      <c r="E4222" s="6" t="s">
        <v>2556</v>
      </c>
      <c r="F4222" s="7" t="s">
        <v>367</v>
      </c>
      <c r="G4222" s="7" t="s">
        <v>217</v>
      </c>
      <c r="H4222" s="4"/>
      <c r="I4222" s="9" t="s">
        <v>13020</v>
      </c>
    </row>
    <row r="4223" spans="1:9" ht="45">
      <c r="A4223" s="6" t="s">
        <v>13021</v>
      </c>
      <c r="B4223" s="7" t="s">
        <v>364</v>
      </c>
      <c r="C4223" s="6" t="s">
        <v>12964</v>
      </c>
      <c r="D4223" s="8" t="s">
        <v>13022</v>
      </c>
      <c r="E4223" s="6" t="s">
        <v>535</v>
      </c>
      <c r="F4223" s="7" t="s">
        <v>367</v>
      </c>
      <c r="G4223" s="7" t="s">
        <v>217</v>
      </c>
      <c r="H4223" s="4"/>
      <c r="I4223" s="9" t="s">
        <v>13023</v>
      </c>
    </row>
    <row r="4224" spans="1:9" ht="45">
      <c r="A4224" s="6" t="s">
        <v>13024</v>
      </c>
      <c r="B4224" s="7" t="s">
        <v>364</v>
      </c>
      <c r="C4224" s="6" t="s">
        <v>12964</v>
      </c>
      <c r="D4224" s="8" t="s">
        <v>13025</v>
      </c>
      <c r="E4224" s="6" t="s">
        <v>221</v>
      </c>
      <c r="F4224" s="7" t="s">
        <v>498</v>
      </c>
      <c r="G4224" s="7" t="s">
        <v>374</v>
      </c>
      <c r="H4224" s="4"/>
      <c r="I4224" s="9" t="s">
        <v>13026</v>
      </c>
    </row>
    <row r="4225" spans="1:9" ht="45">
      <c r="A4225" s="6" t="s">
        <v>13027</v>
      </c>
      <c r="B4225" s="7" t="s">
        <v>364</v>
      </c>
      <c r="C4225" s="6" t="s">
        <v>12964</v>
      </c>
      <c r="D4225" s="8" t="s">
        <v>13028</v>
      </c>
      <c r="E4225" s="6" t="s">
        <v>535</v>
      </c>
      <c r="F4225" s="7" t="s">
        <v>367</v>
      </c>
      <c r="G4225" s="7" t="s">
        <v>217</v>
      </c>
      <c r="H4225" s="4"/>
      <c r="I4225" s="9" t="s">
        <v>13029</v>
      </c>
    </row>
    <row r="4226" spans="1:9" ht="45">
      <c r="A4226" s="6" t="s">
        <v>13030</v>
      </c>
      <c r="B4226" s="7" t="s">
        <v>364</v>
      </c>
      <c r="C4226" s="6" t="s">
        <v>12964</v>
      </c>
      <c r="D4226" s="8" t="s">
        <v>13031</v>
      </c>
      <c r="E4226" s="6" t="s">
        <v>221</v>
      </c>
      <c r="F4226" s="7" t="s">
        <v>367</v>
      </c>
      <c r="G4226" s="7" t="s">
        <v>217</v>
      </c>
      <c r="H4226" s="4"/>
      <c r="I4226" s="9" t="s">
        <v>13032</v>
      </c>
    </row>
    <row r="4227" spans="1:9" ht="45">
      <c r="A4227" s="6" t="s">
        <v>13033</v>
      </c>
      <c r="B4227" s="7" t="s">
        <v>364</v>
      </c>
      <c r="C4227" s="6" t="s">
        <v>12964</v>
      </c>
      <c r="D4227" s="8" t="s">
        <v>13034</v>
      </c>
      <c r="E4227" s="6" t="s">
        <v>535</v>
      </c>
      <c r="F4227" s="7" t="s">
        <v>367</v>
      </c>
      <c r="G4227" s="7" t="s">
        <v>217</v>
      </c>
      <c r="H4227" s="4"/>
      <c r="I4227" s="9" t="s">
        <v>13035</v>
      </c>
    </row>
    <row r="4228" spans="1:9" ht="60">
      <c r="A4228" s="6" t="s">
        <v>13036</v>
      </c>
      <c r="B4228" s="7" t="s">
        <v>364</v>
      </c>
      <c r="C4228" s="6" t="s">
        <v>12964</v>
      </c>
      <c r="D4228" s="8" t="s">
        <v>13037</v>
      </c>
      <c r="E4228" s="6" t="s">
        <v>378</v>
      </c>
      <c r="F4228" s="7" t="s">
        <v>367</v>
      </c>
      <c r="G4228" s="7" t="s">
        <v>374</v>
      </c>
      <c r="H4228" s="4"/>
      <c r="I4228" s="9" t="s">
        <v>13038</v>
      </c>
    </row>
    <row r="4229" spans="1:9" ht="45">
      <c r="A4229" s="6" t="s">
        <v>13039</v>
      </c>
      <c r="B4229" s="7" t="s">
        <v>364</v>
      </c>
      <c r="C4229" s="6" t="s">
        <v>12964</v>
      </c>
      <c r="D4229" s="8" t="s">
        <v>13040</v>
      </c>
      <c r="E4229" s="6" t="s">
        <v>229</v>
      </c>
      <c r="F4229" s="7" t="s">
        <v>498</v>
      </c>
      <c r="G4229" s="7" t="s">
        <v>374</v>
      </c>
      <c r="H4229" s="4"/>
      <c r="I4229" s="9" t="s">
        <v>13041</v>
      </c>
    </row>
    <row r="4230" spans="1:9" ht="45">
      <c r="A4230" s="6" t="s">
        <v>13042</v>
      </c>
      <c r="B4230" s="7" t="s">
        <v>364</v>
      </c>
      <c r="C4230" s="6" t="s">
        <v>12964</v>
      </c>
      <c r="D4230" s="8" t="s">
        <v>13043</v>
      </c>
      <c r="E4230" s="6" t="s">
        <v>221</v>
      </c>
      <c r="F4230" s="7" t="s">
        <v>367</v>
      </c>
      <c r="G4230" s="7" t="s">
        <v>217</v>
      </c>
      <c r="H4230" s="4"/>
      <c r="I4230" s="9" t="s">
        <v>13044</v>
      </c>
    </row>
    <row r="4231" spans="1:9" ht="60">
      <c r="A4231" s="6" t="s">
        <v>13045</v>
      </c>
      <c r="B4231" s="7" t="s">
        <v>364</v>
      </c>
      <c r="C4231" s="6" t="s">
        <v>12964</v>
      </c>
      <c r="D4231" s="8" t="s">
        <v>13046</v>
      </c>
      <c r="E4231" s="6" t="s">
        <v>2556</v>
      </c>
      <c r="F4231" s="7" t="s">
        <v>367</v>
      </c>
      <c r="G4231" s="7" t="s">
        <v>217</v>
      </c>
      <c r="H4231" s="4"/>
      <c r="I4231" s="9" t="s">
        <v>13047</v>
      </c>
    </row>
    <row r="4232" spans="1:9" ht="45">
      <c r="A4232" s="6" t="s">
        <v>13048</v>
      </c>
      <c r="B4232" s="7" t="s">
        <v>364</v>
      </c>
      <c r="C4232" s="6" t="s">
        <v>12964</v>
      </c>
      <c r="D4232" s="8" t="s">
        <v>13049</v>
      </c>
      <c r="E4232" s="6" t="s">
        <v>229</v>
      </c>
      <c r="F4232" s="7" t="s">
        <v>367</v>
      </c>
      <c r="G4232" s="7" t="s">
        <v>217</v>
      </c>
      <c r="H4232" s="4"/>
      <c r="I4232" s="9" t="s">
        <v>13050</v>
      </c>
    </row>
    <row r="4233" spans="1:9" ht="45">
      <c r="A4233" s="6" t="s">
        <v>13051</v>
      </c>
      <c r="B4233" s="7" t="s">
        <v>364</v>
      </c>
      <c r="C4233" s="6" t="s">
        <v>12964</v>
      </c>
      <c r="D4233" s="8" t="s">
        <v>13052</v>
      </c>
      <c r="E4233" s="6" t="s">
        <v>535</v>
      </c>
      <c r="F4233" s="7" t="s">
        <v>367</v>
      </c>
      <c r="G4233" s="7" t="s">
        <v>217</v>
      </c>
      <c r="H4233" s="4"/>
      <c r="I4233" s="9" t="s">
        <v>13053</v>
      </c>
    </row>
    <row r="4234" spans="1:9" ht="45">
      <c r="A4234" s="6" t="s">
        <v>13054</v>
      </c>
      <c r="B4234" s="7" t="s">
        <v>364</v>
      </c>
      <c r="C4234" s="6" t="s">
        <v>12964</v>
      </c>
      <c r="D4234" s="8" t="s">
        <v>13055</v>
      </c>
      <c r="E4234" s="6" t="s">
        <v>221</v>
      </c>
      <c r="F4234" s="7" t="s">
        <v>498</v>
      </c>
      <c r="G4234" s="7" t="s">
        <v>217</v>
      </c>
      <c r="H4234" s="4"/>
      <c r="I4234" s="9" t="s">
        <v>13056</v>
      </c>
    </row>
    <row r="4235" spans="1:9" ht="45">
      <c r="A4235" s="6" t="s">
        <v>13057</v>
      </c>
      <c r="B4235" s="7" t="s">
        <v>364</v>
      </c>
      <c r="C4235" s="6" t="s">
        <v>12964</v>
      </c>
      <c r="D4235" s="8" t="s">
        <v>13058</v>
      </c>
      <c r="E4235" s="6" t="s">
        <v>535</v>
      </c>
      <c r="F4235" s="7" t="s">
        <v>498</v>
      </c>
      <c r="G4235" s="7" t="s">
        <v>217</v>
      </c>
      <c r="H4235" s="4"/>
      <c r="I4235" s="9" t="s">
        <v>13059</v>
      </c>
    </row>
    <row r="4236" spans="1:9" ht="45">
      <c r="A4236" s="6" t="s">
        <v>13060</v>
      </c>
      <c r="B4236" s="7" t="s">
        <v>364</v>
      </c>
      <c r="C4236" s="6" t="s">
        <v>12964</v>
      </c>
      <c r="D4236" s="8" t="s">
        <v>13061</v>
      </c>
      <c r="E4236" s="6" t="s">
        <v>3041</v>
      </c>
      <c r="F4236" s="7" t="s">
        <v>498</v>
      </c>
      <c r="G4236" s="7" t="s">
        <v>374</v>
      </c>
      <c r="H4236" s="4"/>
      <c r="I4236" s="9" t="s">
        <v>13062</v>
      </c>
    </row>
    <row r="4237" spans="1:9" ht="45">
      <c r="A4237" s="6" t="s">
        <v>13063</v>
      </c>
      <c r="B4237" s="7" t="s">
        <v>364</v>
      </c>
      <c r="C4237" s="6" t="s">
        <v>12964</v>
      </c>
      <c r="D4237" s="8" t="s">
        <v>13064</v>
      </c>
      <c r="E4237" s="6" t="s">
        <v>221</v>
      </c>
      <c r="F4237" s="7" t="s">
        <v>367</v>
      </c>
      <c r="G4237" s="7" t="s">
        <v>217</v>
      </c>
      <c r="H4237" s="4"/>
      <c r="I4237" s="9" t="s">
        <v>13065</v>
      </c>
    </row>
    <row r="4238" spans="1:9" ht="45">
      <c r="A4238" s="6" t="s">
        <v>13066</v>
      </c>
      <c r="B4238" s="7" t="s">
        <v>364</v>
      </c>
      <c r="C4238" s="6" t="s">
        <v>12964</v>
      </c>
      <c r="D4238" s="8" t="s">
        <v>13067</v>
      </c>
      <c r="E4238" s="6" t="s">
        <v>535</v>
      </c>
      <c r="F4238" s="7" t="s">
        <v>367</v>
      </c>
      <c r="G4238" s="7" t="s">
        <v>217</v>
      </c>
      <c r="H4238" s="4"/>
      <c r="I4238" s="9" t="s">
        <v>13068</v>
      </c>
    </row>
    <row r="4239" spans="1:9" ht="45">
      <c r="A4239" s="6" t="s">
        <v>13069</v>
      </c>
      <c r="B4239" s="7" t="s">
        <v>364</v>
      </c>
      <c r="C4239" s="6" t="s">
        <v>12964</v>
      </c>
      <c r="D4239" s="8" t="s">
        <v>13070</v>
      </c>
      <c r="E4239" s="6" t="s">
        <v>535</v>
      </c>
      <c r="F4239" s="7" t="s">
        <v>216</v>
      </c>
      <c r="G4239" s="7" t="s">
        <v>217</v>
      </c>
      <c r="H4239" s="4"/>
      <c r="I4239" s="9" t="s">
        <v>13071</v>
      </c>
    </row>
    <row r="4240" spans="1:9" ht="45">
      <c r="A4240" s="6" t="s">
        <v>13072</v>
      </c>
      <c r="B4240" s="7" t="s">
        <v>364</v>
      </c>
      <c r="C4240" s="6" t="s">
        <v>12964</v>
      </c>
      <c r="D4240" s="8" t="s">
        <v>13073</v>
      </c>
      <c r="E4240" s="6" t="s">
        <v>221</v>
      </c>
      <c r="F4240" s="7" t="s">
        <v>367</v>
      </c>
      <c r="G4240" s="7" t="s">
        <v>217</v>
      </c>
      <c r="H4240" s="4"/>
      <c r="I4240" s="9" t="s">
        <v>13074</v>
      </c>
    </row>
    <row r="4241" spans="1:9" ht="30">
      <c r="A4241" s="6" t="s">
        <v>13075</v>
      </c>
      <c r="B4241" s="7" t="s">
        <v>364</v>
      </c>
      <c r="C4241" s="6" t="s">
        <v>12964</v>
      </c>
      <c r="D4241" s="8" t="s">
        <v>13076</v>
      </c>
      <c r="E4241" s="6" t="s">
        <v>229</v>
      </c>
      <c r="F4241" s="7" t="s">
        <v>367</v>
      </c>
      <c r="G4241" s="7" t="s">
        <v>217</v>
      </c>
      <c r="H4241" s="4"/>
      <c r="I4241" s="9" t="s">
        <v>13077</v>
      </c>
    </row>
    <row r="4242" spans="1:9" ht="45">
      <c r="A4242" s="6" t="s">
        <v>13078</v>
      </c>
      <c r="B4242" s="7" t="s">
        <v>364</v>
      </c>
      <c r="C4242" s="6" t="s">
        <v>12964</v>
      </c>
      <c r="D4242" s="8" t="s">
        <v>13079</v>
      </c>
      <c r="E4242" s="6" t="s">
        <v>535</v>
      </c>
      <c r="F4242" s="7" t="s">
        <v>367</v>
      </c>
      <c r="G4242" s="7" t="s">
        <v>217</v>
      </c>
      <c r="H4242" s="4"/>
      <c r="I4242" s="9" t="s">
        <v>13080</v>
      </c>
    </row>
    <row r="4243" spans="1:9" ht="45">
      <c r="A4243" s="6" t="s">
        <v>13081</v>
      </c>
      <c r="B4243" s="7" t="s">
        <v>364</v>
      </c>
      <c r="C4243" s="6" t="s">
        <v>12964</v>
      </c>
      <c r="D4243" s="8" t="s">
        <v>13082</v>
      </c>
      <c r="E4243" s="6" t="s">
        <v>221</v>
      </c>
      <c r="F4243" s="7" t="s">
        <v>216</v>
      </c>
      <c r="G4243" s="7" t="s">
        <v>217</v>
      </c>
      <c r="H4243" s="4"/>
      <c r="I4243" s="9" t="s">
        <v>13083</v>
      </c>
    </row>
    <row r="4244" spans="1:9" ht="45">
      <c r="A4244" s="6" t="s">
        <v>13084</v>
      </c>
      <c r="B4244" s="7" t="s">
        <v>364</v>
      </c>
      <c r="C4244" s="6" t="s">
        <v>12964</v>
      </c>
      <c r="D4244" s="8" t="s">
        <v>13085</v>
      </c>
      <c r="E4244" s="6" t="s">
        <v>535</v>
      </c>
      <c r="F4244" s="7" t="s">
        <v>216</v>
      </c>
      <c r="G4244" s="7" t="s">
        <v>217</v>
      </c>
      <c r="H4244" s="4"/>
      <c r="I4244" s="9" t="s">
        <v>13086</v>
      </c>
    </row>
    <row r="4245" spans="1:9" ht="45">
      <c r="A4245" s="6" t="s">
        <v>13087</v>
      </c>
      <c r="B4245" s="7" t="s">
        <v>364</v>
      </c>
      <c r="C4245" s="6" t="s">
        <v>12964</v>
      </c>
      <c r="D4245" s="8" t="s">
        <v>13088</v>
      </c>
      <c r="E4245" s="6" t="s">
        <v>221</v>
      </c>
      <c r="F4245" s="7" t="s">
        <v>216</v>
      </c>
      <c r="G4245" s="7" t="s">
        <v>217</v>
      </c>
      <c r="H4245" s="4"/>
      <c r="I4245" s="9" t="s">
        <v>13089</v>
      </c>
    </row>
    <row r="4246" spans="1:9" ht="45">
      <c r="A4246" s="6" t="s">
        <v>13090</v>
      </c>
      <c r="B4246" s="7" t="s">
        <v>364</v>
      </c>
      <c r="C4246" s="6" t="s">
        <v>12964</v>
      </c>
      <c r="D4246" s="8" t="s">
        <v>13091</v>
      </c>
      <c r="E4246" s="6" t="s">
        <v>535</v>
      </c>
      <c r="F4246" s="7" t="s">
        <v>216</v>
      </c>
      <c r="G4246" s="7" t="s">
        <v>217</v>
      </c>
      <c r="H4246" s="4"/>
      <c r="I4246" s="9" t="s">
        <v>13092</v>
      </c>
    </row>
    <row r="4247" spans="1:9" ht="45">
      <c r="A4247" s="6" t="s">
        <v>13093</v>
      </c>
      <c r="B4247" s="7" t="s">
        <v>364</v>
      </c>
      <c r="C4247" s="6" t="s">
        <v>12964</v>
      </c>
      <c r="D4247" s="8" t="s">
        <v>13094</v>
      </c>
      <c r="E4247" s="6" t="s">
        <v>221</v>
      </c>
      <c r="F4247" s="7" t="s">
        <v>216</v>
      </c>
      <c r="G4247" s="7" t="s">
        <v>217</v>
      </c>
      <c r="H4247" s="4"/>
      <c r="I4247" s="9" t="s">
        <v>13095</v>
      </c>
    </row>
    <row r="4248" spans="1:9" ht="45">
      <c r="A4248" s="6" t="s">
        <v>13096</v>
      </c>
      <c r="B4248" s="7" t="s">
        <v>364</v>
      </c>
      <c r="C4248" s="6" t="s">
        <v>12964</v>
      </c>
      <c r="D4248" s="8" t="s">
        <v>13097</v>
      </c>
      <c r="E4248" s="6" t="s">
        <v>535</v>
      </c>
      <c r="F4248" s="7" t="s">
        <v>216</v>
      </c>
      <c r="G4248" s="7" t="s">
        <v>217</v>
      </c>
      <c r="H4248" s="4"/>
      <c r="I4248" s="9" t="s">
        <v>13098</v>
      </c>
    </row>
    <row r="4249" spans="1:9" ht="60">
      <c r="A4249" s="6" t="s">
        <v>13099</v>
      </c>
      <c r="B4249" s="7" t="s">
        <v>364</v>
      </c>
      <c r="C4249" s="6" t="s">
        <v>12964</v>
      </c>
      <c r="D4249" s="8" t="s">
        <v>13100</v>
      </c>
      <c r="E4249" s="6" t="s">
        <v>378</v>
      </c>
      <c r="F4249" s="7" t="s">
        <v>367</v>
      </c>
      <c r="G4249" s="7" t="s">
        <v>374</v>
      </c>
      <c r="H4249" s="4"/>
      <c r="I4249" s="9" t="s">
        <v>13101</v>
      </c>
    </row>
    <row r="4250" spans="1:9" ht="60">
      <c r="A4250" s="6" t="s">
        <v>13102</v>
      </c>
      <c r="B4250" s="7" t="s">
        <v>364</v>
      </c>
      <c r="C4250" s="6" t="s">
        <v>12964</v>
      </c>
      <c r="D4250" s="8" t="s">
        <v>13103</v>
      </c>
      <c r="E4250" s="6" t="s">
        <v>378</v>
      </c>
      <c r="F4250" s="7" t="s">
        <v>367</v>
      </c>
      <c r="G4250" s="7" t="s">
        <v>374</v>
      </c>
      <c r="H4250" s="4"/>
      <c r="I4250" s="9" t="s">
        <v>13104</v>
      </c>
    </row>
    <row r="4251" spans="1:9" ht="60">
      <c r="A4251" s="6" t="s">
        <v>13105</v>
      </c>
      <c r="B4251" s="7" t="s">
        <v>364</v>
      </c>
      <c r="C4251" s="6" t="s">
        <v>12964</v>
      </c>
      <c r="D4251" s="8" t="s">
        <v>13106</v>
      </c>
      <c r="E4251" s="6" t="s">
        <v>2556</v>
      </c>
      <c r="F4251" s="7" t="s">
        <v>216</v>
      </c>
      <c r="G4251" s="7" t="s">
        <v>374</v>
      </c>
      <c r="H4251" s="4"/>
      <c r="I4251" s="9" t="s">
        <v>13107</v>
      </c>
    </row>
    <row r="4252" spans="1:9" ht="60">
      <c r="A4252" s="6" t="s">
        <v>13108</v>
      </c>
      <c r="B4252" s="7" t="s">
        <v>364</v>
      </c>
      <c r="C4252" s="6" t="s">
        <v>12964</v>
      </c>
      <c r="D4252" s="8" t="s">
        <v>13109</v>
      </c>
      <c r="E4252" s="6" t="s">
        <v>373</v>
      </c>
      <c r="F4252" s="7" t="s">
        <v>367</v>
      </c>
      <c r="G4252" s="7" t="s">
        <v>374</v>
      </c>
      <c r="H4252" s="4"/>
      <c r="I4252" s="9" t="s">
        <v>13110</v>
      </c>
    </row>
    <row r="4253" spans="1:9" ht="45">
      <c r="A4253" s="6" t="s">
        <v>13111</v>
      </c>
      <c r="B4253" s="7" t="s">
        <v>364</v>
      </c>
      <c r="C4253" s="6" t="s">
        <v>12964</v>
      </c>
      <c r="D4253" s="8" t="s">
        <v>13112</v>
      </c>
      <c r="E4253" s="6" t="s">
        <v>221</v>
      </c>
      <c r="F4253" s="7" t="s">
        <v>367</v>
      </c>
      <c r="G4253" s="7" t="s">
        <v>217</v>
      </c>
      <c r="H4253" s="4"/>
      <c r="I4253" s="9" t="s">
        <v>13113</v>
      </c>
    </row>
    <row r="4254" spans="1:9" ht="60">
      <c r="A4254" s="6" t="s">
        <v>13114</v>
      </c>
      <c r="B4254" s="7" t="s">
        <v>364</v>
      </c>
      <c r="C4254" s="6" t="s">
        <v>12964</v>
      </c>
      <c r="D4254" s="8" t="s">
        <v>13115</v>
      </c>
      <c r="E4254" s="6" t="s">
        <v>2556</v>
      </c>
      <c r="F4254" s="7" t="s">
        <v>367</v>
      </c>
      <c r="G4254" s="7" t="s">
        <v>217</v>
      </c>
      <c r="H4254" s="4"/>
      <c r="I4254" s="9" t="s">
        <v>13116</v>
      </c>
    </row>
    <row r="4255" spans="1:9" ht="45">
      <c r="A4255" s="6" t="s">
        <v>13117</v>
      </c>
      <c r="B4255" s="7" t="s">
        <v>364</v>
      </c>
      <c r="C4255" s="6" t="s">
        <v>12964</v>
      </c>
      <c r="D4255" s="8" t="s">
        <v>13118</v>
      </c>
      <c r="E4255" s="6" t="s">
        <v>229</v>
      </c>
      <c r="F4255" s="7" t="s">
        <v>367</v>
      </c>
      <c r="G4255" s="7" t="s">
        <v>217</v>
      </c>
      <c r="H4255" s="4"/>
      <c r="I4255" s="9" t="s">
        <v>13119</v>
      </c>
    </row>
    <row r="4256" spans="1:9" ht="45">
      <c r="A4256" s="6" t="s">
        <v>13120</v>
      </c>
      <c r="B4256" s="7" t="s">
        <v>364</v>
      </c>
      <c r="C4256" s="6" t="s">
        <v>12964</v>
      </c>
      <c r="D4256" s="8" t="s">
        <v>13121</v>
      </c>
      <c r="E4256" s="6" t="s">
        <v>535</v>
      </c>
      <c r="F4256" s="7" t="s">
        <v>367</v>
      </c>
      <c r="G4256" s="7" t="s">
        <v>217</v>
      </c>
      <c r="H4256" s="4"/>
      <c r="I4256" s="9" t="s">
        <v>13122</v>
      </c>
    </row>
    <row r="4257" spans="1:9" ht="60">
      <c r="A4257" s="6" t="s">
        <v>13123</v>
      </c>
      <c r="B4257" s="7" t="s">
        <v>364</v>
      </c>
      <c r="C4257" s="6" t="s">
        <v>12964</v>
      </c>
      <c r="D4257" s="8" t="s">
        <v>13124</v>
      </c>
      <c r="E4257" s="6" t="s">
        <v>2556</v>
      </c>
      <c r="F4257" s="7" t="s">
        <v>216</v>
      </c>
      <c r="G4257" s="7" t="s">
        <v>379</v>
      </c>
      <c r="H4257" s="4"/>
      <c r="I4257" s="9" t="s">
        <v>13125</v>
      </c>
    </row>
    <row r="4258" spans="1:9" ht="45">
      <c r="A4258" s="6" t="s">
        <v>13126</v>
      </c>
      <c r="B4258" s="7" t="s">
        <v>364</v>
      </c>
      <c r="C4258" s="6" t="s">
        <v>12964</v>
      </c>
      <c r="D4258" s="8" t="s">
        <v>13127</v>
      </c>
      <c r="E4258" s="6" t="s">
        <v>378</v>
      </c>
      <c r="F4258" s="7" t="s">
        <v>498</v>
      </c>
      <c r="G4258" s="7" t="s">
        <v>374</v>
      </c>
      <c r="H4258" s="4"/>
      <c r="I4258" s="9" t="s">
        <v>13128</v>
      </c>
    </row>
    <row r="4259" spans="1:9" ht="45">
      <c r="A4259" s="6" t="s">
        <v>13129</v>
      </c>
      <c r="B4259" s="7" t="s">
        <v>364</v>
      </c>
      <c r="C4259" s="6" t="s">
        <v>12964</v>
      </c>
      <c r="D4259" s="8" t="s">
        <v>13130</v>
      </c>
      <c r="E4259" s="6" t="s">
        <v>221</v>
      </c>
      <c r="F4259" s="7" t="s">
        <v>498</v>
      </c>
      <c r="G4259" s="7" t="s">
        <v>217</v>
      </c>
      <c r="H4259" s="4"/>
      <c r="I4259" s="9" t="s">
        <v>13131</v>
      </c>
    </row>
    <row r="4260" spans="1:9" ht="45">
      <c r="A4260" s="6" t="s">
        <v>13132</v>
      </c>
      <c r="B4260" s="7" t="s">
        <v>364</v>
      </c>
      <c r="C4260" s="6" t="s">
        <v>12964</v>
      </c>
      <c r="D4260" s="8" t="s">
        <v>13133</v>
      </c>
      <c r="E4260" s="6" t="s">
        <v>2556</v>
      </c>
      <c r="F4260" s="7" t="s">
        <v>498</v>
      </c>
      <c r="G4260" s="7" t="s">
        <v>217</v>
      </c>
      <c r="H4260" s="4"/>
      <c r="I4260" s="9" t="s">
        <v>13134</v>
      </c>
    </row>
    <row r="4261" spans="1:9" ht="45">
      <c r="A4261" s="6" t="s">
        <v>13135</v>
      </c>
      <c r="B4261" s="7" t="s">
        <v>364</v>
      </c>
      <c r="C4261" s="6" t="s">
        <v>12964</v>
      </c>
      <c r="D4261" s="8" t="s">
        <v>13136</v>
      </c>
      <c r="E4261" s="6" t="s">
        <v>535</v>
      </c>
      <c r="F4261" s="7" t="s">
        <v>498</v>
      </c>
      <c r="G4261" s="7" t="s">
        <v>217</v>
      </c>
      <c r="H4261" s="4"/>
      <c r="I4261" s="9" t="s">
        <v>13137</v>
      </c>
    </row>
    <row r="4262" spans="1:9" ht="30">
      <c r="A4262" s="6" t="s">
        <v>13138</v>
      </c>
      <c r="B4262" s="7" t="s">
        <v>364</v>
      </c>
      <c r="C4262" s="6" t="s">
        <v>12964</v>
      </c>
      <c r="D4262" s="8" t="s">
        <v>13139</v>
      </c>
      <c r="E4262" s="6" t="s">
        <v>221</v>
      </c>
      <c r="F4262" s="7" t="s">
        <v>498</v>
      </c>
      <c r="G4262" s="7" t="s">
        <v>217</v>
      </c>
      <c r="H4262" s="4"/>
      <c r="I4262" s="9" t="s">
        <v>13140</v>
      </c>
    </row>
    <row r="4263" spans="1:9" ht="60">
      <c r="A4263" s="6" t="s">
        <v>13141</v>
      </c>
      <c r="B4263" s="7" t="s">
        <v>364</v>
      </c>
      <c r="C4263" s="6" t="s">
        <v>12964</v>
      </c>
      <c r="D4263" s="8" t="s">
        <v>13142</v>
      </c>
      <c r="E4263" s="6" t="s">
        <v>378</v>
      </c>
      <c r="F4263" s="7" t="s">
        <v>216</v>
      </c>
      <c r="G4263" s="7" t="s">
        <v>217</v>
      </c>
      <c r="H4263" s="4"/>
      <c r="I4263" s="9" t="s">
        <v>13143</v>
      </c>
    </row>
    <row r="4264" spans="1:9" ht="60">
      <c r="A4264" s="6" t="s">
        <v>13144</v>
      </c>
      <c r="B4264" s="7" t="s">
        <v>364</v>
      </c>
      <c r="C4264" s="6" t="s">
        <v>12964</v>
      </c>
      <c r="D4264" s="8" t="s">
        <v>13142</v>
      </c>
      <c r="E4264" s="6" t="s">
        <v>378</v>
      </c>
      <c r="F4264" s="7" t="s">
        <v>498</v>
      </c>
      <c r="G4264" s="7" t="s">
        <v>217</v>
      </c>
      <c r="H4264" s="4"/>
      <c r="I4264" s="9" t="s">
        <v>13143</v>
      </c>
    </row>
    <row r="4265" spans="1:9" ht="45">
      <c r="A4265" s="6" t="s">
        <v>13145</v>
      </c>
      <c r="B4265" s="7" t="s">
        <v>364</v>
      </c>
      <c r="C4265" s="6" t="s">
        <v>12964</v>
      </c>
      <c r="D4265" s="8" t="s">
        <v>13146</v>
      </c>
      <c r="E4265" s="6" t="s">
        <v>221</v>
      </c>
      <c r="F4265" s="7" t="s">
        <v>498</v>
      </c>
      <c r="G4265" s="7" t="s">
        <v>217</v>
      </c>
      <c r="H4265" s="4"/>
      <c r="I4265" s="9" t="s">
        <v>13147</v>
      </c>
    </row>
    <row r="4266" spans="1:9" ht="45">
      <c r="A4266" s="6" t="s">
        <v>13148</v>
      </c>
      <c r="B4266" s="7" t="s">
        <v>364</v>
      </c>
      <c r="C4266" s="6" t="s">
        <v>12964</v>
      </c>
      <c r="D4266" s="8" t="s">
        <v>13149</v>
      </c>
      <c r="E4266" s="6" t="s">
        <v>535</v>
      </c>
      <c r="F4266" s="7" t="s">
        <v>498</v>
      </c>
      <c r="G4266" s="7" t="s">
        <v>217</v>
      </c>
      <c r="H4266" s="4"/>
      <c r="I4266" s="9" t="s">
        <v>13150</v>
      </c>
    </row>
    <row r="4267" spans="1:9" ht="45">
      <c r="A4267" s="6" t="s">
        <v>13151</v>
      </c>
      <c r="B4267" s="7" t="s">
        <v>364</v>
      </c>
      <c r="C4267" s="6" t="s">
        <v>12964</v>
      </c>
      <c r="D4267" s="8" t="s">
        <v>13152</v>
      </c>
      <c r="E4267" s="6" t="s">
        <v>221</v>
      </c>
      <c r="F4267" s="7" t="s">
        <v>367</v>
      </c>
      <c r="G4267" s="7" t="s">
        <v>217</v>
      </c>
      <c r="H4267" s="4"/>
      <c r="I4267" s="9" t="s">
        <v>13153</v>
      </c>
    </row>
    <row r="4268" spans="1:9" ht="45">
      <c r="A4268" s="6" t="s">
        <v>13154</v>
      </c>
      <c r="B4268" s="7" t="s">
        <v>364</v>
      </c>
      <c r="C4268" s="6" t="s">
        <v>12964</v>
      </c>
      <c r="D4268" s="8" t="s">
        <v>13155</v>
      </c>
      <c r="E4268" s="6" t="s">
        <v>535</v>
      </c>
      <c r="F4268" s="7" t="s">
        <v>367</v>
      </c>
      <c r="G4268" s="7" t="s">
        <v>217</v>
      </c>
      <c r="H4268" s="4"/>
      <c r="I4268" s="9" t="s">
        <v>13156</v>
      </c>
    </row>
    <row r="4269" spans="1:9" ht="45">
      <c r="A4269" s="6" t="s">
        <v>13157</v>
      </c>
      <c r="B4269" s="7" t="s">
        <v>364</v>
      </c>
      <c r="C4269" s="6" t="s">
        <v>12964</v>
      </c>
      <c r="D4269" s="8" t="s">
        <v>13158</v>
      </c>
      <c r="E4269" s="6" t="s">
        <v>535</v>
      </c>
      <c r="F4269" s="7" t="s">
        <v>498</v>
      </c>
      <c r="G4269" s="7" t="s">
        <v>374</v>
      </c>
      <c r="H4269" s="4"/>
      <c r="I4269" s="9" t="s">
        <v>13159</v>
      </c>
    </row>
    <row r="4270" spans="1:9" ht="60">
      <c r="A4270" s="6" t="s">
        <v>13160</v>
      </c>
      <c r="B4270" s="7" t="s">
        <v>364</v>
      </c>
      <c r="C4270" s="6" t="s">
        <v>12964</v>
      </c>
      <c r="D4270" s="8" t="s">
        <v>13161</v>
      </c>
      <c r="E4270" s="6" t="s">
        <v>378</v>
      </c>
      <c r="F4270" s="7" t="s">
        <v>216</v>
      </c>
      <c r="G4270" s="7" t="s">
        <v>374</v>
      </c>
      <c r="H4270" s="4"/>
      <c r="I4270" s="9" t="s">
        <v>13162</v>
      </c>
    </row>
    <row r="4271" spans="1:9" ht="45">
      <c r="A4271" s="6" t="s">
        <v>13163</v>
      </c>
      <c r="B4271" s="7" t="s">
        <v>364</v>
      </c>
      <c r="C4271" s="6" t="s">
        <v>12964</v>
      </c>
      <c r="D4271" s="8" t="s">
        <v>13164</v>
      </c>
      <c r="E4271" s="6" t="s">
        <v>221</v>
      </c>
      <c r="F4271" s="7" t="s">
        <v>367</v>
      </c>
      <c r="G4271" s="7" t="s">
        <v>217</v>
      </c>
      <c r="H4271" s="4"/>
      <c r="I4271" s="9" t="s">
        <v>13165</v>
      </c>
    </row>
    <row r="4272" spans="1:9" ht="45">
      <c r="A4272" s="6" t="s">
        <v>13166</v>
      </c>
      <c r="B4272" s="7" t="s">
        <v>364</v>
      </c>
      <c r="C4272" s="6" t="s">
        <v>12964</v>
      </c>
      <c r="D4272" s="8" t="s">
        <v>13167</v>
      </c>
      <c r="E4272" s="6" t="s">
        <v>535</v>
      </c>
      <c r="F4272" s="7" t="s">
        <v>367</v>
      </c>
      <c r="G4272" s="7" t="s">
        <v>217</v>
      </c>
      <c r="H4272" s="4"/>
      <c r="I4272" s="9" t="s">
        <v>13168</v>
      </c>
    </row>
    <row r="4273" spans="1:9" ht="45">
      <c r="A4273" s="6" t="s">
        <v>13169</v>
      </c>
      <c r="B4273" s="7" t="s">
        <v>364</v>
      </c>
      <c r="C4273" s="6" t="s">
        <v>12964</v>
      </c>
      <c r="D4273" s="8" t="s">
        <v>13170</v>
      </c>
      <c r="E4273" s="6" t="s">
        <v>221</v>
      </c>
      <c r="F4273" s="7" t="s">
        <v>367</v>
      </c>
      <c r="G4273" s="7" t="s">
        <v>217</v>
      </c>
      <c r="H4273" s="4"/>
      <c r="I4273" s="9" t="s">
        <v>13171</v>
      </c>
    </row>
    <row r="4274" spans="1:9" ht="45">
      <c r="A4274" s="6" t="s">
        <v>13172</v>
      </c>
      <c r="B4274" s="7" t="s">
        <v>364</v>
      </c>
      <c r="C4274" s="6" t="s">
        <v>12964</v>
      </c>
      <c r="D4274" s="8" t="s">
        <v>13173</v>
      </c>
      <c r="E4274" s="6" t="s">
        <v>535</v>
      </c>
      <c r="F4274" s="7" t="s">
        <v>367</v>
      </c>
      <c r="G4274" s="7" t="s">
        <v>217</v>
      </c>
      <c r="H4274" s="4"/>
      <c r="I4274" s="9" t="s">
        <v>13174</v>
      </c>
    </row>
    <row r="4275" spans="1:9" ht="45">
      <c r="A4275" s="6" t="s">
        <v>13175</v>
      </c>
      <c r="B4275" s="7" t="s">
        <v>364</v>
      </c>
      <c r="C4275" s="6" t="s">
        <v>12964</v>
      </c>
      <c r="D4275" s="8" t="s">
        <v>13176</v>
      </c>
      <c r="E4275" s="6" t="s">
        <v>535</v>
      </c>
      <c r="F4275" s="7" t="s">
        <v>367</v>
      </c>
      <c r="G4275" s="7" t="s">
        <v>217</v>
      </c>
      <c r="H4275" s="4"/>
      <c r="I4275" s="9" t="s">
        <v>13177</v>
      </c>
    </row>
    <row r="4276" spans="1:9" ht="45">
      <c r="A4276" s="6" t="s">
        <v>13178</v>
      </c>
      <c r="B4276" s="7" t="s">
        <v>364</v>
      </c>
      <c r="C4276" s="6" t="s">
        <v>12964</v>
      </c>
      <c r="D4276" s="8" t="s">
        <v>13179</v>
      </c>
      <c r="E4276" s="6" t="s">
        <v>378</v>
      </c>
      <c r="F4276" s="7" t="s">
        <v>367</v>
      </c>
      <c r="G4276" s="7" t="s">
        <v>374</v>
      </c>
      <c r="H4276" s="4"/>
      <c r="I4276" s="9" t="s">
        <v>13180</v>
      </c>
    </row>
    <row r="4277" spans="1:9" ht="45">
      <c r="A4277" s="6" t="s">
        <v>13181</v>
      </c>
      <c r="B4277" s="7" t="s">
        <v>364</v>
      </c>
      <c r="C4277" s="6" t="s">
        <v>12964</v>
      </c>
      <c r="D4277" s="8" t="s">
        <v>13182</v>
      </c>
      <c r="E4277" s="6" t="s">
        <v>229</v>
      </c>
      <c r="F4277" s="7" t="s">
        <v>498</v>
      </c>
      <c r="G4277" s="7" t="s">
        <v>374</v>
      </c>
      <c r="H4277" s="4"/>
      <c r="I4277" s="9" t="s">
        <v>13183</v>
      </c>
    </row>
    <row r="4278" spans="1:9" ht="45">
      <c r="A4278" s="6" t="s">
        <v>13184</v>
      </c>
      <c r="B4278" s="7" t="s">
        <v>364</v>
      </c>
      <c r="C4278" s="6" t="s">
        <v>12964</v>
      </c>
      <c r="D4278" s="8" t="s">
        <v>13185</v>
      </c>
      <c r="E4278" s="6" t="s">
        <v>378</v>
      </c>
      <c r="F4278" s="7" t="s">
        <v>216</v>
      </c>
      <c r="G4278" s="7" t="s">
        <v>374</v>
      </c>
      <c r="H4278" s="4"/>
      <c r="I4278" s="9" t="s">
        <v>13186</v>
      </c>
    </row>
    <row r="4279" spans="1:9" ht="45">
      <c r="A4279" s="6" t="s">
        <v>13187</v>
      </c>
      <c r="B4279" s="7" t="s">
        <v>364</v>
      </c>
      <c r="C4279" s="6" t="s">
        <v>12964</v>
      </c>
      <c r="D4279" s="8" t="s">
        <v>13188</v>
      </c>
      <c r="E4279" s="6" t="s">
        <v>373</v>
      </c>
      <c r="F4279" s="7" t="s">
        <v>216</v>
      </c>
      <c r="G4279" s="7" t="s">
        <v>374</v>
      </c>
      <c r="H4279" s="4"/>
      <c r="I4279" s="9" t="s">
        <v>13189</v>
      </c>
    </row>
    <row r="4280" spans="1:9" ht="45">
      <c r="A4280" s="6" t="s">
        <v>13190</v>
      </c>
      <c r="B4280" s="7" t="s">
        <v>364</v>
      </c>
      <c r="C4280" s="6" t="s">
        <v>12964</v>
      </c>
      <c r="D4280" s="8" t="s">
        <v>13191</v>
      </c>
      <c r="E4280" s="6" t="s">
        <v>221</v>
      </c>
      <c r="F4280" s="7" t="s">
        <v>367</v>
      </c>
      <c r="G4280" s="7" t="s">
        <v>217</v>
      </c>
      <c r="H4280" s="4"/>
      <c r="I4280" s="9" t="s">
        <v>13192</v>
      </c>
    </row>
    <row r="4281" spans="1:9" ht="45">
      <c r="A4281" s="6" t="s">
        <v>13193</v>
      </c>
      <c r="B4281" s="7" t="s">
        <v>364</v>
      </c>
      <c r="C4281" s="6" t="s">
        <v>12964</v>
      </c>
      <c r="D4281" s="8" t="s">
        <v>13194</v>
      </c>
      <c r="E4281" s="6" t="s">
        <v>2556</v>
      </c>
      <c r="F4281" s="7" t="s">
        <v>367</v>
      </c>
      <c r="G4281" s="7" t="s">
        <v>217</v>
      </c>
      <c r="H4281" s="4"/>
      <c r="I4281" s="9" t="s">
        <v>13195</v>
      </c>
    </row>
    <row r="4282" spans="1:9" ht="30">
      <c r="A4282" s="6" t="s">
        <v>13196</v>
      </c>
      <c r="B4282" s="7" t="s">
        <v>364</v>
      </c>
      <c r="C4282" s="6" t="s">
        <v>12964</v>
      </c>
      <c r="D4282" s="8" t="s">
        <v>13197</v>
      </c>
      <c r="E4282" s="6" t="s">
        <v>229</v>
      </c>
      <c r="F4282" s="7" t="s">
        <v>367</v>
      </c>
      <c r="G4282" s="7" t="s">
        <v>217</v>
      </c>
      <c r="H4282" s="4"/>
      <c r="I4282" s="9" t="s">
        <v>13198</v>
      </c>
    </row>
    <row r="4283" spans="1:9" ht="45">
      <c r="A4283" s="6" t="s">
        <v>13199</v>
      </c>
      <c r="B4283" s="7" t="s">
        <v>364</v>
      </c>
      <c r="C4283" s="6" t="s">
        <v>12964</v>
      </c>
      <c r="D4283" s="8" t="s">
        <v>13200</v>
      </c>
      <c r="E4283" s="6" t="s">
        <v>535</v>
      </c>
      <c r="F4283" s="7" t="s">
        <v>367</v>
      </c>
      <c r="G4283" s="7" t="s">
        <v>217</v>
      </c>
      <c r="H4283" s="4"/>
      <c r="I4283" s="9" t="s">
        <v>13201</v>
      </c>
    </row>
    <row r="4284" spans="1:9" ht="60">
      <c r="A4284" s="6" t="s">
        <v>13202</v>
      </c>
      <c r="B4284" s="7" t="s">
        <v>364</v>
      </c>
      <c r="C4284" s="6" t="s">
        <v>12964</v>
      </c>
      <c r="D4284" s="8" t="s">
        <v>13203</v>
      </c>
      <c r="E4284" s="6" t="s">
        <v>2556</v>
      </c>
      <c r="F4284" s="7" t="s">
        <v>216</v>
      </c>
      <c r="G4284" s="7" t="s">
        <v>379</v>
      </c>
      <c r="H4284" s="4"/>
      <c r="I4284" s="9" t="s">
        <v>13204</v>
      </c>
    </row>
    <row r="4285" spans="1:9" ht="45">
      <c r="A4285" s="6" t="s">
        <v>13205</v>
      </c>
      <c r="B4285" s="7" t="s">
        <v>364</v>
      </c>
      <c r="C4285" s="6" t="s">
        <v>12964</v>
      </c>
      <c r="D4285" s="8" t="s">
        <v>13206</v>
      </c>
      <c r="E4285" s="6" t="s">
        <v>378</v>
      </c>
      <c r="F4285" s="7" t="s">
        <v>367</v>
      </c>
      <c r="G4285" s="7" t="s">
        <v>374</v>
      </c>
      <c r="H4285" s="4"/>
      <c r="I4285" s="9" t="s">
        <v>13207</v>
      </c>
    </row>
    <row r="4286" spans="1:9" ht="45">
      <c r="A4286" s="6" t="s">
        <v>13208</v>
      </c>
      <c r="B4286" s="7" t="s">
        <v>364</v>
      </c>
      <c r="C4286" s="6" t="s">
        <v>12964</v>
      </c>
      <c r="D4286" s="8" t="s">
        <v>13209</v>
      </c>
      <c r="E4286" s="6" t="s">
        <v>221</v>
      </c>
      <c r="F4286" s="7" t="s">
        <v>367</v>
      </c>
      <c r="G4286" s="7" t="s">
        <v>217</v>
      </c>
      <c r="H4286" s="4"/>
      <c r="I4286" s="9" t="s">
        <v>13210</v>
      </c>
    </row>
    <row r="4287" spans="1:9" ht="45">
      <c r="A4287" s="6" t="s">
        <v>13211</v>
      </c>
      <c r="B4287" s="7" t="s">
        <v>364</v>
      </c>
      <c r="C4287" s="6" t="s">
        <v>12964</v>
      </c>
      <c r="D4287" s="8" t="s">
        <v>13212</v>
      </c>
      <c r="E4287" s="6" t="s">
        <v>2556</v>
      </c>
      <c r="F4287" s="7" t="s">
        <v>367</v>
      </c>
      <c r="G4287" s="7" t="s">
        <v>217</v>
      </c>
      <c r="H4287" s="4"/>
      <c r="I4287" s="9" t="s">
        <v>13213</v>
      </c>
    </row>
    <row r="4288" spans="1:9" ht="30">
      <c r="A4288" s="6" t="s">
        <v>13214</v>
      </c>
      <c r="B4288" s="7" t="s">
        <v>364</v>
      </c>
      <c r="C4288" s="6" t="s">
        <v>12964</v>
      </c>
      <c r="D4288" s="8" t="s">
        <v>13215</v>
      </c>
      <c r="E4288" s="6" t="s">
        <v>229</v>
      </c>
      <c r="F4288" s="7" t="s">
        <v>367</v>
      </c>
      <c r="G4288" s="7" t="s">
        <v>217</v>
      </c>
      <c r="H4288" s="4"/>
      <c r="I4288" s="9" t="s">
        <v>13216</v>
      </c>
    </row>
    <row r="4289" spans="1:9" ht="45">
      <c r="A4289" s="6" t="s">
        <v>13217</v>
      </c>
      <c r="B4289" s="7" t="s">
        <v>364</v>
      </c>
      <c r="C4289" s="6" t="s">
        <v>12964</v>
      </c>
      <c r="D4289" s="8" t="s">
        <v>13218</v>
      </c>
      <c r="E4289" s="6" t="s">
        <v>535</v>
      </c>
      <c r="F4289" s="7" t="s">
        <v>367</v>
      </c>
      <c r="G4289" s="7" t="s">
        <v>217</v>
      </c>
      <c r="H4289" s="4"/>
      <c r="I4289" s="9" t="s">
        <v>13219</v>
      </c>
    </row>
    <row r="4290" spans="1:9" ht="45">
      <c r="A4290" s="6" t="s">
        <v>13220</v>
      </c>
      <c r="B4290" s="7" t="s">
        <v>364</v>
      </c>
      <c r="C4290" s="6" t="s">
        <v>12964</v>
      </c>
      <c r="D4290" s="8" t="s">
        <v>13221</v>
      </c>
      <c r="E4290" s="6" t="s">
        <v>535</v>
      </c>
      <c r="F4290" s="7" t="s">
        <v>367</v>
      </c>
      <c r="G4290" s="7" t="s">
        <v>217</v>
      </c>
      <c r="H4290" s="4"/>
      <c r="I4290" s="9" t="s">
        <v>13222</v>
      </c>
    </row>
    <row r="4291" spans="1:9" ht="45">
      <c r="A4291" s="6" t="s">
        <v>13223</v>
      </c>
      <c r="B4291" s="7" t="s">
        <v>364</v>
      </c>
      <c r="C4291" s="6" t="s">
        <v>12964</v>
      </c>
      <c r="D4291" s="8" t="s">
        <v>13224</v>
      </c>
      <c r="E4291" s="6" t="s">
        <v>221</v>
      </c>
      <c r="F4291" s="7" t="s">
        <v>498</v>
      </c>
      <c r="G4291" s="7" t="s">
        <v>217</v>
      </c>
      <c r="H4291" s="4"/>
      <c r="I4291" s="9" t="s">
        <v>13225</v>
      </c>
    </row>
    <row r="4292" spans="1:9" ht="45">
      <c r="A4292" s="6" t="s">
        <v>13226</v>
      </c>
      <c r="B4292" s="7" t="s">
        <v>364</v>
      </c>
      <c r="C4292" s="6" t="s">
        <v>12964</v>
      </c>
      <c r="D4292" s="8" t="s">
        <v>13227</v>
      </c>
      <c r="E4292" s="6" t="s">
        <v>535</v>
      </c>
      <c r="F4292" s="7" t="s">
        <v>498</v>
      </c>
      <c r="G4292" s="7" t="s">
        <v>217</v>
      </c>
      <c r="H4292" s="4"/>
      <c r="I4292" s="9" t="s">
        <v>13228</v>
      </c>
    </row>
    <row r="4293" spans="1:9" ht="45">
      <c r="A4293" s="6" t="s">
        <v>13229</v>
      </c>
      <c r="B4293" s="7" t="s">
        <v>364</v>
      </c>
      <c r="C4293" s="6" t="s">
        <v>12964</v>
      </c>
      <c r="D4293" s="8" t="s">
        <v>13230</v>
      </c>
      <c r="E4293" s="6" t="s">
        <v>535</v>
      </c>
      <c r="F4293" s="7" t="s">
        <v>367</v>
      </c>
      <c r="G4293" s="7" t="s">
        <v>217</v>
      </c>
      <c r="H4293" s="4"/>
      <c r="I4293" s="9" t="s">
        <v>13231</v>
      </c>
    </row>
    <row r="4294" spans="1:9" ht="45">
      <c r="A4294" s="6" t="s">
        <v>13232</v>
      </c>
      <c r="B4294" s="7" t="s">
        <v>364</v>
      </c>
      <c r="C4294" s="6" t="s">
        <v>12964</v>
      </c>
      <c r="D4294" s="8" t="s">
        <v>13233</v>
      </c>
      <c r="E4294" s="6" t="s">
        <v>378</v>
      </c>
      <c r="F4294" s="7" t="s">
        <v>367</v>
      </c>
      <c r="G4294" s="7" t="s">
        <v>374</v>
      </c>
      <c r="H4294" s="4"/>
      <c r="I4294" s="9" t="s">
        <v>13234</v>
      </c>
    </row>
    <row r="4295" spans="1:9" ht="60">
      <c r="A4295" s="6" t="s">
        <v>13235</v>
      </c>
      <c r="B4295" s="7" t="s">
        <v>364</v>
      </c>
      <c r="C4295" s="6" t="s">
        <v>12964</v>
      </c>
      <c r="D4295" s="8" t="s">
        <v>13236</v>
      </c>
      <c r="E4295" s="6" t="s">
        <v>2556</v>
      </c>
      <c r="F4295" s="7" t="s">
        <v>367</v>
      </c>
      <c r="G4295" s="7" t="s">
        <v>374</v>
      </c>
      <c r="H4295" s="4"/>
      <c r="I4295" s="9" t="s">
        <v>13237</v>
      </c>
    </row>
    <row r="4296" spans="1:9" ht="45">
      <c r="A4296" s="6" t="s">
        <v>13238</v>
      </c>
      <c r="B4296" s="7" t="s">
        <v>364</v>
      </c>
      <c r="C4296" s="6" t="s">
        <v>12964</v>
      </c>
      <c r="D4296" s="8" t="s">
        <v>13239</v>
      </c>
      <c r="E4296" s="6" t="s">
        <v>221</v>
      </c>
      <c r="F4296" s="7" t="s">
        <v>367</v>
      </c>
      <c r="G4296" s="7" t="s">
        <v>217</v>
      </c>
      <c r="H4296" s="4"/>
      <c r="I4296" s="9" t="s">
        <v>13240</v>
      </c>
    </row>
    <row r="4297" spans="1:9" ht="45">
      <c r="A4297" s="6" t="s">
        <v>13241</v>
      </c>
      <c r="B4297" s="7" t="s">
        <v>364</v>
      </c>
      <c r="C4297" s="6" t="s">
        <v>12964</v>
      </c>
      <c r="D4297" s="8" t="s">
        <v>13242</v>
      </c>
      <c r="E4297" s="6" t="s">
        <v>2556</v>
      </c>
      <c r="F4297" s="7" t="s">
        <v>367</v>
      </c>
      <c r="G4297" s="7" t="s">
        <v>217</v>
      </c>
      <c r="H4297" s="4"/>
      <c r="I4297" s="9" t="s">
        <v>13243</v>
      </c>
    </row>
    <row r="4298" spans="1:9" ht="30">
      <c r="A4298" s="6" t="s">
        <v>13244</v>
      </c>
      <c r="B4298" s="7" t="s">
        <v>364</v>
      </c>
      <c r="C4298" s="6" t="s">
        <v>12964</v>
      </c>
      <c r="D4298" s="8" t="s">
        <v>13245</v>
      </c>
      <c r="E4298" s="6" t="s">
        <v>229</v>
      </c>
      <c r="F4298" s="7" t="s">
        <v>367</v>
      </c>
      <c r="G4298" s="7" t="s">
        <v>217</v>
      </c>
      <c r="H4298" s="4"/>
      <c r="I4298" s="9" t="s">
        <v>13246</v>
      </c>
    </row>
    <row r="4299" spans="1:9" ht="45">
      <c r="A4299" s="6" t="s">
        <v>13247</v>
      </c>
      <c r="B4299" s="7" t="s">
        <v>364</v>
      </c>
      <c r="C4299" s="6" t="s">
        <v>12964</v>
      </c>
      <c r="D4299" s="8" t="s">
        <v>13248</v>
      </c>
      <c r="E4299" s="6" t="s">
        <v>535</v>
      </c>
      <c r="F4299" s="7" t="s">
        <v>367</v>
      </c>
      <c r="G4299" s="7" t="s">
        <v>217</v>
      </c>
      <c r="H4299" s="4"/>
      <c r="I4299" s="9" t="s">
        <v>13249</v>
      </c>
    </row>
    <row r="4300" spans="1:9" ht="60">
      <c r="A4300" s="6" t="s">
        <v>13250</v>
      </c>
      <c r="B4300" s="7" t="s">
        <v>364</v>
      </c>
      <c r="C4300" s="6" t="s">
        <v>12964</v>
      </c>
      <c r="D4300" s="8" t="s">
        <v>13251</v>
      </c>
      <c r="E4300" s="6" t="s">
        <v>221</v>
      </c>
      <c r="F4300" s="7" t="s">
        <v>367</v>
      </c>
      <c r="G4300" s="7" t="s">
        <v>374</v>
      </c>
      <c r="H4300" s="4"/>
      <c r="I4300" s="9" t="s">
        <v>13252</v>
      </c>
    </row>
    <row r="4301" spans="1:9" ht="75">
      <c r="A4301" s="6" t="s">
        <v>13253</v>
      </c>
      <c r="B4301" s="7" t="s">
        <v>364</v>
      </c>
      <c r="C4301" s="6" t="s">
        <v>12964</v>
      </c>
      <c r="D4301" s="8" t="s">
        <v>13254</v>
      </c>
      <c r="E4301" s="6" t="s">
        <v>2556</v>
      </c>
      <c r="F4301" s="7" t="s">
        <v>367</v>
      </c>
      <c r="G4301" s="7" t="s">
        <v>374</v>
      </c>
      <c r="H4301" s="4"/>
      <c r="I4301" s="9" t="s">
        <v>13255</v>
      </c>
    </row>
    <row r="4302" spans="1:9" ht="60">
      <c r="A4302" s="6" t="s">
        <v>13256</v>
      </c>
      <c r="B4302" s="7" t="s">
        <v>364</v>
      </c>
      <c r="C4302" s="6" t="s">
        <v>12964</v>
      </c>
      <c r="D4302" s="8" t="s">
        <v>13257</v>
      </c>
      <c r="E4302" s="6" t="s">
        <v>2556</v>
      </c>
      <c r="F4302" s="7" t="s">
        <v>367</v>
      </c>
      <c r="G4302" s="7" t="s">
        <v>217</v>
      </c>
      <c r="H4302" s="4"/>
      <c r="I4302" s="9" t="s">
        <v>13258</v>
      </c>
    </row>
    <row r="4303" spans="1:9" ht="45">
      <c r="A4303" s="6" t="s">
        <v>13259</v>
      </c>
      <c r="B4303" s="7" t="s">
        <v>364</v>
      </c>
      <c r="C4303" s="6" t="s">
        <v>12964</v>
      </c>
      <c r="D4303" s="8" t="s">
        <v>13260</v>
      </c>
      <c r="E4303" s="6" t="s">
        <v>535</v>
      </c>
      <c r="F4303" s="7" t="s">
        <v>367</v>
      </c>
      <c r="G4303" s="7" t="s">
        <v>217</v>
      </c>
      <c r="H4303" s="4"/>
      <c r="I4303" s="9" t="s">
        <v>13261</v>
      </c>
    </row>
    <row r="4304" spans="1:9" ht="45">
      <c r="A4304" s="6" t="s">
        <v>13262</v>
      </c>
      <c r="B4304" s="7" t="s">
        <v>364</v>
      </c>
      <c r="C4304" s="6" t="s">
        <v>12964</v>
      </c>
      <c r="D4304" s="8" t="s">
        <v>13263</v>
      </c>
      <c r="E4304" s="6" t="s">
        <v>378</v>
      </c>
      <c r="F4304" s="7" t="s">
        <v>367</v>
      </c>
      <c r="G4304" s="7" t="s">
        <v>374</v>
      </c>
      <c r="H4304" s="4"/>
      <c r="I4304" s="9" t="s">
        <v>13264</v>
      </c>
    </row>
    <row r="4305" spans="1:9" ht="45">
      <c r="A4305" s="6" t="s">
        <v>13265</v>
      </c>
      <c r="B4305" s="7" t="s">
        <v>364</v>
      </c>
      <c r="C4305" s="6" t="s">
        <v>12964</v>
      </c>
      <c r="D4305" s="8" t="s">
        <v>13266</v>
      </c>
      <c r="E4305" s="6" t="s">
        <v>221</v>
      </c>
      <c r="F4305" s="7" t="s">
        <v>367</v>
      </c>
      <c r="G4305" s="7" t="s">
        <v>217</v>
      </c>
      <c r="H4305" s="4"/>
      <c r="I4305" s="9" t="s">
        <v>13267</v>
      </c>
    </row>
    <row r="4306" spans="1:9" ht="45">
      <c r="A4306" s="6" t="s">
        <v>13268</v>
      </c>
      <c r="B4306" s="7" t="s">
        <v>364</v>
      </c>
      <c r="C4306" s="6" t="s">
        <v>12964</v>
      </c>
      <c r="D4306" s="8" t="s">
        <v>13269</v>
      </c>
      <c r="E4306" s="6" t="s">
        <v>2556</v>
      </c>
      <c r="F4306" s="7" t="s">
        <v>367</v>
      </c>
      <c r="G4306" s="7" t="s">
        <v>217</v>
      </c>
      <c r="H4306" s="4"/>
      <c r="I4306" s="9" t="s">
        <v>13270</v>
      </c>
    </row>
    <row r="4307" spans="1:9" ht="30">
      <c r="A4307" s="6" t="s">
        <v>13271</v>
      </c>
      <c r="B4307" s="7" t="s">
        <v>364</v>
      </c>
      <c r="C4307" s="6" t="s">
        <v>12964</v>
      </c>
      <c r="D4307" s="8" t="s">
        <v>13272</v>
      </c>
      <c r="E4307" s="6" t="s">
        <v>229</v>
      </c>
      <c r="F4307" s="7" t="s">
        <v>367</v>
      </c>
      <c r="G4307" s="7" t="s">
        <v>217</v>
      </c>
      <c r="H4307" s="4"/>
      <c r="I4307" s="9" t="s">
        <v>13273</v>
      </c>
    </row>
    <row r="4308" spans="1:9" ht="45">
      <c r="A4308" s="6" t="s">
        <v>13274</v>
      </c>
      <c r="B4308" s="7" t="s">
        <v>364</v>
      </c>
      <c r="C4308" s="6" t="s">
        <v>12964</v>
      </c>
      <c r="D4308" s="8" t="s">
        <v>13275</v>
      </c>
      <c r="E4308" s="6" t="s">
        <v>535</v>
      </c>
      <c r="F4308" s="7" t="s">
        <v>367</v>
      </c>
      <c r="G4308" s="7" t="s">
        <v>217</v>
      </c>
      <c r="H4308" s="4"/>
      <c r="I4308" s="9" t="s">
        <v>13276</v>
      </c>
    </row>
    <row r="4309" spans="1:9" ht="45">
      <c r="A4309" s="6" t="s">
        <v>13277</v>
      </c>
      <c r="B4309" s="7" t="s">
        <v>364</v>
      </c>
      <c r="C4309" s="6" t="s">
        <v>12964</v>
      </c>
      <c r="D4309" s="8" t="s">
        <v>13278</v>
      </c>
      <c r="E4309" s="6" t="s">
        <v>221</v>
      </c>
      <c r="F4309" s="7" t="s">
        <v>367</v>
      </c>
      <c r="G4309" s="7" t="s">
        <v>374</v>
      </c>
      <c r="H4309" s="4"/>
      <c r="I4309" s="9" t="s">
        <v>13279</v>
      </c>
    </row>
    <row r="4310" spans="1:9" ht="45">
      <c r="A4310" s="6" t="s">
        <v>13280</v>
      </c>
      <c r="B4310" s="7" t="s">
        <v>364</v>
      </c>
      <c r="C4310" s="6" t="s">
        <v>12964</v>
      </c>
      <c r="D4310" s="8" t="s">
        <v>13281</v>
      </c>
      <c r="E4310" s="6" t="s">
        <v>221</v>
      </c>
      <c r="F4310" s="7" t="s">
        <v>367</v>
      </c>
      <c r="G4310" s="7" t="s">
        <v>217</v>
      </c>
      <c r="H4310" s="4"/>
      <c r="I4310" s="9" t="s">
        <v>13282</v>
      </c>
    </row>
    <row r="4311" spans="1:9" ht="45">
      <c r="A4311" s="6" t="s">
        <v>13283</v>
      </c>
      <c r="B4311" s="7" t="s">
        <v>364</v>
      </c>
      <c r="C4311" s="6" t="s">
        <v>12964</v>
      </c>
      <c r="D4311" s="8" t="s">
        <v>13284</v>
      </c>
      <c r="E4311" s="6" t="s">
        <v>535</v>
      </c>
      <c r="F4311" s="7" t="s">
        <v>367</v>
      </c>
      <c r="G4311" s="7" t="s">
        <v>217</v>
      </c>
      <c r="H4311" s="4"/>
      <c r="I4311" s="9" t="s">
        <v>13285</v>
      </c>
    </row>
    <row r="4312" spans="1:9" ht="45">
      <c r="A4312" s="6" t="s">
        <v>13286</v>
      </c>
      <c r="B4312" s="7" t="s">
        <v>364</v>
      </c>
      <c r="C4312" s="6" t="s">
        <v>12964</v>
      </c>
      <c r="D4312" s="8" t="s">
        <v>13287</v>
      </c>
      <c r="E4312" s="6" t="s">
        <v>229</v>
      </c>
      <c r="F4312" s="7" t="s">
        <v>498</v>
      </c>
      <c r="G4312" s="7" t="s">
        <v>374</v>
      </c>
      <c r="H4312" s="4"/>
      <c r="I4312" s="9" t="s">
        <v>13288</v>
      </c>
    </row>
    <row r="4313" spans="1:9" ht="60">
      <c r="A4313" s="6" t="s">
        <v>13289</v>
      </c>
      <c r="B4313" s="7" t="s">
        <v>364</v>
      </c>
      <c r="C4313" s="6" t="s">
        <v>12964</v>
      </c>
      <c r="D4313" s="8" t="s">
        <v>13290</v>
      </c>
      <c r="E4313" s="6" t="s">
        <v>378</v>
      </c>
      <c r="F4313" s="7" t="s">
        <v>367</v>
      </c>
      <c r="G4313" s="7" t="s">
        <v>374</v>
      </c>
      <c r="H4313" s="4"/>
      <c r="I4313" s="9" t="s">
        <v>13291</v>
      </c>
    </row>
    <row r="4314" spans="1:9" ht="45">
      <c r="A4314" s="6" t="s">
        <v>13292</v>
      </c>
      <c r="B4314" s="7" t="s">
        <v>364</v>
      </c>
      <c r="C4314" s="6" t="s">
        <v>12964</v>
      </c>
      <c r="D4314" s="8" t="s">
        <v>13293</v>
      </c>
      <c r="E4314" s="6" t="s">
        <v>221</v>
      </c>
      <c r="F4314" s="7" t="s">
        <v>367</v>
      </c>
      <c r="G4314" s="7" t="s">
        <v>217</v>
      </c>
      <c r="H4314" s="4"/>
      <c r="I4314" s="9" t="s">
        <v>13294</v>
      </c>
    </row>
    <row r="4315" spans="1:9" ht="60">
      <c r="A4315" s="6" t="s">
        <v>13295</v>
      </c>
      <c r="B4315" s="7" t="s">
        <v>364</v>
      </c>
      <c r="C4315" s="6" t="s">
        <v>12964</v>
      </c>
      <c r="D4315" s="8" t="s">
        <v>13296</v>
      </c>
      <c r="E4315" s="6" t="s">
        <v>2556</v>
      </c>
      <c r="F4315" s="7" t="s">
        <v>367</v>
      </c>
      <c r="G4315" s="7" t="s">
        <v>217</v>
      </c>
      <c r="H4315" s="4"/>
      <c r="I4315" s="9" t="s">
        <v>13297</v>
      </c>
    </row>
    <row r="4316" spans="1:9" ht="45">
      <c r="A4316" s="6" t="s">
        <v>13298</v>
      </c>
      <c r="B4316" s="7" t="s">
        <v>364</v>
      </c>
      <c r="C4316" s="6" t="s">
        <v>12964</v>
      </c>
      <c r="D4316" s="8" t="s">
        <v>13299</v>
      </c>
      <c r="E4316" s="6" t="s">
        <v>229</v>
      </c>
      <c r="F4316" s="7" t="s">
        <v>367</v>
      </c>
      <c r="G4316" s="7" t="s">
        <v>217</v>
      </c>
      <c r="H4316" s="4"/>
      <c r="I4316" s="9" t="s">
        <v>13300</v>
      </c>
    </row>
    <row r="4317" spans="1:9" ht="45">
      <c r="A4317" s="6" t="s">
        <v>13301</v>
      </c>
      <c r="B4317" s="7" t="s">
        <v>364</v>
      </c>
      <c r="C4317" s="6" t="s">
        <v>12964</v>
      </c>
      <c r="D4317" s="8" t="s">
        <v>13302</v>
      </c>
      <c r="E4317" s="6" t="s">
        <v>535</v>
      </c>
      <c r="F4317" s="7" t="s">
        <v>367</v>
      </c>
      <c r="G4317" s="7" t="s">
        <v>217</v>
      </c>
      <c r="H4317" s="4"/>
      <c r="I4317" s="9" t="s">
        <v>13303</v>
      </c>
    </row>
    <row r="4318" spans="1:9" ht="45">
      <c r="A4318" s="6" t="s">
        <v>13304</v>
      </c>
      <c r="B4318" s="7" t="s">
        <v>364</v>
      </c>
      <c r="C4318" s="6" t="s">
        <v>12964</v>
      </c>
      <c r="D4318" s="8" t="s">
        <v>13305</v>
      </c>
      <c r="E4318" s="6" t="s">
        <v>221</v>
      </c>
      <c r="F4318" s="7" t="s">
        <v>498</v>
      </c>
      <c r="G4318" s="7" t="s">
        <v>217</v>
      </c>
      <c r="H4318" s="4"/>
      <c r="I4318" s="9" t="s">
        <v>13306</v>
      </c>
    </row>
    <row r="4319" spans="1:9" ht="45">
      <c r="A4319" s="6" t="s">
        <v>13307</v>
      </c>
      <c r="B4319" s="7" t="s">
        <v>364</v>
      </c>
      <c r="C4319" s="6" t="s">
        <v>12964</v>
      </c>
      <c r="D4319" s="8" t="s">
        <v>13308</v>
      </c>
      <c r="E4319" s="6" t="s">
        <v>535</v>
      </c>
      <c r="F4319" s="7" t="s">
        <v>498</v>
      </c>
      <c r="G4319" s="7" t="s">
        <v>217</v>
      </c>
      <c r="H4319" s="4"/>
      <c r="I4319" s="9" t="s">
        <v>13309</v>
      </c>
    </row>
    <row r="4320" spans="1:9" ht="45">
      <c r="A4320" s="6" t="s">
        <v>13310</v>
      </c>
      <c r="B4320" s="7" t="s">
        <v>364</v>
      </c>
      <c r="C4320" s="6" t="s">
        <v>12964</v>
      </c>
      <c r="D4320" s="8" t="s">
        <v>13311</v>
      </c>
      <c r="E4320" s="6" t="s">
        <v>221</v>
      </c>
      <c r="F4320" s="7" t="s">
        <v>367</v>
      </c>
      <c r="G4320" s="7" t="s">
        <v>217</v>
      </c>
      <c r="H4320" s="4"/>
      <c r="I4320" s="9" t="s">
        <v>13312</v>
      </c>
    </row>
    <row r="4321" spans="1:9" ht="60">
      <c r="A4321" s="6" t="s">
        <v>13313</v>
      </c>
      <c r="B4321" s="7" t="s">
        <v>364</v>
      </c>
      <c r="C4321" s="6" t="s">
        <v>12964</v>
      </c>
      <c r="D4321" s="8" t="s">
        <v>13314</v>
      </c>
      <c r="E4321" s="6" t="s">
        <v>2556</v>
      </c>
      <c r="F4321" s="7" t="s">
        <v>367</v>
      </c>
      <c r="G4321" s="7" t="s">
        <v>217</v>
      </c>
      <c r="H4321" s="4"/>
      <c r="I4321" s="9" t="s">
        <v>13315</v>
      </c>
    </row>
    <row r="4322" spans="1:9" ht="45">
      <c r="A4322" s="6" t="s">
        <v>13316</v>
      </c>
      <c r="B4322" s="7" t="s">
        <v>364</v>
      </c>
      <c r="C4322" s="6" t="s">
        <v>12964</v>
      </c>
      <c r="D4322" s="8" t="s">
        <v>13317</v>
      </c>
      <c r="E4322" s="6" t="s">
        <v>229</v>
      </c>
      <c r="F4322" s="7" t="s">
        <v>367</v>
      </c>
      <c r="G4322" s="7" t="s">
        <v>217</v>
      </c>
      <c r="H4322" s="4"/>
      <c r="I4322" s="9" t="s">
        <v>13318</v>
      </c>
    </row>
    <row r="4323" spans="1:9" ht="45">
      <c r="A4323" s="6" t="s">
        <v>13319</v>
      </c>
      <c r="B4323" s="7" t="s">
        <v>364</v>
      </c>
      <c r="C4323" s="6" t="s">
        <v>12964</v>
      </c>
      <c r="D4323" s="8" t="s">
        <v>13320</v>
      </c>
      <c r="E4323" s="6" t="s">
        <v>535</v>
      </c>
      <c r="F4323" s="7" t="s">
        <v>367</v>
      </c>
      <c r="G4323" s="7" t="s">
        <v>217</v>
      </c>
      <c r="H4323" s="4"/>
      <c r="I4323" s="9" t="s">
        <v>13321</v>
      </c>
    </row>
    <row r="4324" spans="1:9" ht="60">
      <c r="A4324" s="6" t="s">
        <v>13322</v>
      </c>
      <c r="B4324" s="7" t="s">
        <v>364</v>
      </c>
      <c r="C4324" s="6" t="s">
        <v>12964</v>
      </c>
      <c r="D4324" s="8" t="s">
        <v>13323</v>
      </c>
      <c r="E4324" s="6" t="s">
        <v>378</v>
      </c>
      <c r="F4324" s="7" t="s">
        <v>367</v>
      </c>
      <c r="G4324" s="7" t="s">
        <v>374</v>
      </c>
      <c r="H4324" s="4"/>
      <c r="I4324" s="9" t="s">
        <v>13324</v>
      </c>
    </row>
    <row r="4325" spans="1:9" ht="45">
      <c r="A4325" s="6" t="s">
        <v>13325</v>
      </c>
      <c r="B4325" s="7" t="s">
        <v>364</v>
      </c>
      <c r="C4325" s="6" t="s">
        <v>12964</v>
      </c>
      <c r="D4325" s="8" t="s">
        <v>13326</v>
      </c>
      <c r="E4325" s="6" t="s">
        <v>221</v>
      </c>
      <c r="F4325" s="7" t="s">
        <v>367</v>
      </c>
      <c r="G4325" s="7" t="s">
        <v>217</v>
      </c>
      <c r="H4325" s="4"/>
      <c r="I4325" s="9" t="s">
        <v>13327</v>
      </c>
    </row>
    <row r="4326" spans="1:9" ht="60">
      <c r="A4326" s="6" t="s">
        <v>13328</v>
      </c>
      <c r="B4326" s="7" t="s">
        <v>364</v>
      </c>
      <c r="C4326" s="6" t="s">
        <v>12964</v>
      </c>
      <c r="D4326" s="8" t="s">
        <v>13329</v>
      </c>
      <c r="E4326" s="6" t="s">
        <v>2556</v>
      </c>
      <c r="F4326" s="7" t="s">
        <v>367</v>
      </c>
      <c r="G4326" s="7" t="s">
        <v>217</v>
      </c>
      <c r="H4326" s="4"/>
      <c r="I4326" s="9" t="s">
        <v>13330</v>
      </c>
    </row>
    <row r="4327" spans="1:9" ht="45">
      <c r="A4327" s="6" t="s">
        <v>13331</v>
      </c>
      <c r="B4327" s="7" t="s">
        <v>364</v>
      </c>
      <c r="C4327" s="6" t="s">
        <v>12964</v>
      </c>
      <c r="D4327" s="8" t="s">
        <v>13332</v>
      </c>
      <c r="E4327" s="6" t="s">
        <v>229</v>
      </c>
      <c r="F4327" s="7" t="s">
        <v>367</v>
      </c>
      <c r="G4327" s="7" t="s">
        <v>217</v>
      </c>
      <c r="H4327" s="4"/>
      <c r="I4327" s="9" t="s">
        <v>13333</v>
      </c>
    </row>
    <row r="4328" spans="1:9" ht="45">
      <c r="A4328" s="6" t="s">
        <v>13334</v>
      </c>
      <c r="B4328" s="7" t="s">
        <v>364</v>
      </c>
      <c r="C4328" s="6" t="s">
        <v>12964</v>
      </c>
      <c r="D4328" s="8" t="s">
        <v>13335</v>
      </c>
      <c r="E4328" s="6" t="s">
        <v>535</v>
      </c>
      <c r="F4328" s="7" t="s">
        <v>367</v>
      </c>
      <c r="G4328" s="7" t="s">
        <v>217</v>
      </c>
      <c r="H4328" s="4"/>
      <c r="I4328" s="9" t="s">
        <v>13336</v>
      </c>
    </row>
    <row r="4329" spans="1:9" ht="45">
      <c r="A4329" s="6" t="s">
        <v>13337</v>
      </c>
      <c r="B4329" s="7" t="s">
        <v>364</v>
      </c>
      <c r="C4329" s="6" t="s">
        <v>12964</v>
      </c>
      <c r="D4329" s="8" t="s">
        <v>13338</v>
      </c>
      <c r="E4329" s="6" t="s">
        <v>535</v>
      </c>
      <c r="F4329" s="7" t="s">
        <v>216</v>
      </c>
      <c r="G4329" s="7" t="s">
        <v>217</v>
      </c>
      <c r="H4329" s="4"/>
      <c r="I4329" s="9" t="s">
        <v>13339</v>
      </c>
    </row>
    <row r="4330" spans="1:9" ht="45">
      <c r="A4330" s="6" t="s">
        <v>13340</v>
      </c>
      <c r="B4330" s="7" t="s">
        <v>364</v>
      </c>
      <c r="C4330" s="6" t="s">
        <v>12964</v>
      </c>
      <c r="D4330" s="8" t="s">
        <v>13341</v>
      </c>
      <c r="E4330" s="6" t="s">
        <v>535</v>
      </c>
      <c r="F4330" s="7" t="s">
        <v>367</v>
      </c>
      <c r="G4330" s="7" t="s">
        <v>217</v>
      </c>
      <c r="H4330" s="4"/>
      <c r="I4330" s="9" t="s">
        <v>13342</v>
      </c>
    </row>
    <row r="4331" spans="1:9" ht="45">
      <c r="A4331" s="6" t="s">
        <v>13343</v>
      </c>
      <c r="B4331" s="7" t="s">
        <v>364</v>
      </c>
      <c r="C4331" s="6" t="s">
        <v>12964</v>
      </c>
      <c r="D4331" s="8" t="s">
        <v>13344</v>
      </c>
      <c r="E4331" s="6" t="s">
        <v>221</v>
      </c>
      <c r="F4331" s="7" t="s">
        <v>367</v>
      </c>
      <c r="G4331" s="7" t="s">
        <v>217</v>
      </c>
      <c r="H4331" s="4"/>
      <c r="I4331" s="9" t="s">
        <v>13345</v>
      </c>
    </row>
    <row r="4332" spans="1:9" ht="45">
      <c r="A4332" s="6" t="s">
        <v>13346</v>
      </c>
      <c r="B4332" s="7" t="s">
        <v>364</v>
      </c>
      <c r="C4332" s="6" t="s">
        <v>12964</v>
      </c>
      <c r="D4332" s="8" t="s">
        <v>13347</v>
      </c>
      <c r="E4332" s="6" t="s">
        <v>229</v>
      </c>
      <c r="F4332" s="7" t="s">
        <v>367</v>
      </c>
      <c r="G4332" s="7" t="s">
        <v>217</v>
      </c>
      <c r="H4332" s="4"/>
      <c r="I4332" s="9" t="s">
        <v>13348</v>
      </c>
    </row>
    <row r="4333" spans="1:9" ht="45">
      <c r="A4333" s="6" t="s">
        <v>13349</v>
      </c>
      <c r="B4333" s="7" t="s">
        <v>364</v>
      </c>
      <c r="C4333" s="6" t="s">
        <v>12964</v>
      </c>
      <c r="D4333" s="8" t="s">
        <v>13350</v>
      </c>
      <c r="E4333" s="6" t="s">
        <v>535</v>
      </c>
      <c r="F4333" s="7" t="s">
        <v>367</v>
      </c>
      <c r="G4333" s="7" t="s">
        <v>217</v>
      </c>
      <c r="H4333" s="4"/>
      <c r="I4333" s="9" t="s">
        <v>13351</v>
      </c>
    </row>
    <row r="4334" spans="1:9" ht="45">
      <c r="A4334" s="6" t="s">
        <v>13352</v>
      </c>
      <c r="B4334" s="7" t="s">
        <v>364</v>
      </c>
      <c r="C4334" s="6" t="s">
        <v>12964</v>
      </c>
      <c r="D4334" s="8" t="s">
        <v>13353</v>
      </c>
      <c r="E4334" s="6" t="s">
        <v>535</v>
      </c>
      <c r="F4334" s="7" t="s">
        <v>367</v>
      </c>
      <c r="G4334" s="7" t="s">
        <v>217</v>
      </c>
      <c r="H4334" s="4"/>
      <c r="I4334" s="9" t="s">
        <v>13354</v>
      </c>
    </row>
    <row r="4335" spans="1:9" ht="45">
      <c r="A4335" s="6" t="s">
        <v>13355</v>
      </c>
      <c r="B4335" s="7" t="s">
        <v>364</v>
      </c>
      <c r="C4335" s="6" t="s">
        <v>12964</v>
      </c>
      <c r="D4335" s="8" t="s">
        <v>13356</v>
      </c>
      <c r="E4335" s="6" t="s">
        <v>221</v>
      </c>
      <c r="F4335" s="7" t="s">
        <v>367</v>
      </c>
      <c r="G4335" s="7" t="s">
        <v>217</v>
      </c>
      <c r="H4335" s="4"/>
      <c r="I4335" s="9" t="s">
        <v>13357</v>
      </c>
    </row>
    <row r="4336" spans="1:9" ht="45">
      <c r="A4336" s="6" t="s">
        <v>13358</v>
      </c>
      <c r="B4336" s="7" t="s">
        <v>364</v>
      </c>
      <c r="C4336" s="6" t="s">
        <v>12964</v>
      </c>
      <c r="D4336" s="8" t="s">
        <v>13359</v>
      </c>
      <c r="E4336" s="6" t="s">
        <v>535</v>
      </c>
      <c r="F4336" s="7" t="s">
        <v>367</v>
      </c>
      <c r="G4336" s="7" t="s">
        <v>217</v>
      </c>
      <c r="H4336" s="4"/>
      <c r="I4336" s="9" t="s">
        <v>13360</v>
      </c>
    </row>
    <row r="4337" spans="1:9" ht="60">
      <c r="A4337" s="6" t="s">
        <v>13361</v>
      </c>
      <c r="B4337" s="7" t="s">
        <v>364</v>
      </c>
      <c r="C4337" s="6" t="s">
        <v>12964</v>
      </c>
      <c r="D4337" s="8" t="s">
        <v>13362</v>
      </c>
      <c r="E4337" s="6" t="s">
        <v>378</v>
      </c>
      <c r="F4337" s="7" t="s">
        <v>216</v>
      </c>
      <c r="G4337" s="7" t="s">
        <v>374</v>
      </c>
      <c r="H4337" s="4"/>
      <c r="I4337" s="9" t="s">
        <v>13363</v>
      </c>
    </row>
    <row r="4338" spans="1:9" ht="45">
      <c r="A4338" s="6" t="s">
        <v>13364</v>
      </c>
      <c r="B4338" s="7" t="s">
        <v>364</v>
      </c>
      <c r="C4338" s="6" t="s">
        <v>12964</v>
      </c>
      <c r="D4338" s="8" t="s">
        <v>13365</v>
      </c>
      <c r="E4338" s="6" t="s">
        <v>221</v>
      </c>
      <c r="F4338" s="7" t="s">
        <v>367</v>
      </c>
      <c r="G4338" s="7" t="s">
        <v>217</v>
      </c>
      <c r="H4338" s="4"/>
      <c r="I4338" s="9" t="s">
        <v>13366</v>
      </c>
    </row>
    <row r="4339" spans="1:9" ht="60">
      <c r="A4339" s="6" t="s">
        <v>13367</v>
      </c>
      <c r="B4339" s="7" t="s">
        <v>364</v>
      </c>
      <c r="C4339" s="6" t="s">
        <v>12964</v>
      </c>
      <c r="D4339" s="8" t="s">
        <v>13368</v>
      </c>
      <c r="E4339" s="6" t="s">
        <v>2556</v>
      </c>
      <c r="F4339" s="7" t="s">
        <v>367</v>
      </c>
      <c r="G4339" s="7" t="s">
        <v>217</v>
      </c>
      <c r="H4339" s="4"/>
      <c r="I4339" s="9" t="s">
        <v>13369</v>
      </c>
    </row>
    <row r="4340" spans="1:9" ht="45">
      <c r="A4340" s="6" t="s">
        <v>13370</v>
      </c>
      <c r="B4340" s="7" t="s">
        <v>364</v>
      </c>
      <c r="C4340" s="6" t="s">
        <v>12964</v>
      </c>
      <c r="D4340" s="8" t="s">
        <v>13371</v>
      </c>
      <c r="E4340" s="6" t="s">
        <v>229</v>
      </c>
      <c r="F4340" s="7" t="s">
        <v>367</v>
      </c>
      <c r="G4340" s="7" t="s">
        <v>217</v>
      </c>
      <c r="H4340" s="4"/>
      <c r="I4340" s="9" t="s">
        <v>13372</v>
      </c>
    </row>
    <row r="4341" spans="1:9" ht="45">
      <c r="A4341" s="6" t="s">
        <v>13373</v>
      </c>
      <c r="B4341" s="7" t="s">
        <v>364</v>
      </c>
      <c r="C4341" s="6" t="s">
        <v>12964</v>
      </c>
      <c r="D4341" s="8" t="s">
        <v>13374</v>
      </c>
      <c r="E4341" s="6" t="s">
        <v>535</v>
      </c>
      <c r="F4341" s="7" t="s">
        <v>367</v>
      </c>
      <c r="G4341" s="7" t="s">
        <v>217</v>
      </c>
      <c r="H4341" s="4"/>
      <c r="I4341" s="9" t="s">
        <v>13375</v>
      </c>
    </row>
    <row r="4342" spans="1:9" ht="45">
      <c r="A4342" s="6" t="s">
        <v>13376</v>
      </c>
      <c r="B4342" s="7" t="s">
        <v>364</v>
      </c>
      <c r="C4342" s="6" t="s">
        <v>13377</v>
      </c>
      <c r="D4342" s="8" t="s">
        <v>13378</v>
      </c>
      <c r="E4342" s="6"/>
      <c r="F4342" s="7" t="s">
        <v>498</v>
      </c>
      <c r="G4342" s="7" t="s">
        <v>368</v>
      </c>
      <c r="H4342" s="4"/>
      <c r="I4342" s="9" t="s">
        <v>13379</v>
      </c>
    </row>
    <row r="4343" spans="1:9" ht="60">
      <c r="A4343" s="6" t="s">
        <v>13380</v>
      </c>
      <c r="B4343" s="7" t="s">
        <v>364</v>
      </c>
      <c r="C4343" s="6" t="s">
        <v>13381</v>
      </c>
      <c r="D4343" s="8" t="s">
        <v>13382</v>
      </c>
      <c r="E4343" s="6" t="s">
        <v>1022</v>
      </c>
      <c r="F4343" s="7" t="s">
        <v>498</v>
      </c>
      <c r="G4343" s="7" t="s">
        <v>225</v>
      </c>
      <c r="H4343" s="4"/>
      <c r="I4343" s="9" t="s">
        <v>13383</v>
      </c>
    </row>
    <row r="4344" spans="1:9" ht="60">
      <c r="A4344" s="6" t="s">
        <v>13384</v>
      </c>
      <c r="B4344" s="7" t="s">
        <v>364</v>
      </c>
      <c r="C4344" s="6" t="s">
        <v>13381</v>
      </c>
      <c r="D4344" s="8" t="s">
        <v>13385</v>
      </c>
      <c r="E4344" s="6" t="s">
        <v>1022</v>
      </c>
      <c r="F4344" s="7" t="s">
        <v>498</v>
      </c>
      <c r="G4344" s="7" t="s">
        <v>225</v>
      </c>
      <c r="H4344" s="4"/>
      <c r="I4344" s="9" t="s">
        <v>13386</v>
      </c>
    </row>
    <row r="4345" spans="1:9" ht="60">
      <c r="A4345" s="6" t="s">
        <v>13387</v>
      </c>
      <c r="B4345" s="7" t="s">
        <v>364</v>
      </c>
      <c r="C4345" s="6" t="s">
        <v>13381</v>
      </c>
      <c r="D4345" s="8" t="s">
        <v>13388</v>
      </c>
      <c r="E4345" s="6" t="s">
        <v>1022</v>
      </c>
      <c r="F4345" s="7" t="s">
        <v>498</v>
      </c>
      <c r="G4345" s="7" t="s">
        <v>225</v>
      </c>
      <c r="H4345" s="4"/>
      <c r="I4345" s="9" t="s">
        <v>13389</v>
      </c>
    </row>
    <row r="4346" spans="1:9" ht="60">
      <c r="A4346" s="6" t="s">
        <v>13390</v>
      </c>
      <c r="B4346" s="7" t="s">
        <v>364</v>
      </c>
      <c r="C4346" s="6" t="s">
        <v>13381</v>
      </c>
      <c r="D4346" s="8" t="s">
        <v>13391</v>
      </c>
      <c r="E4346" s="6" t="s">
        <v>1022</v>
      </c>
      <c r="F4346" s="7" t="s">
        <v>498</v>
      </c>
      <c r="G4346" s="7" t="s">
        <v>225</v>
      </c>
      <c r="H4346" s="4"/>
      <c r="I4346" s="9" t="s">
        <v>13392</v>
      </c>
    </row>
    <row r="4347" spans="1:9" ht="60">
      <c r="A4347" s="6" t="s">
        <v>13393</v>
      </c>
      <c r="B4347" s="7" t="s">
        <v>364</v>
      </c>
      <c r="C4347" s="6" t="s">
        <v>13381</v>
      </c>
      <c r="D4347" s="8" t="s">
        <v>13394</v>
      </c>
      <c r="E4347" s="6" t="s">
        <v>1022</v>
      </c>
      <c r="F4347" s="7" t="s">
        <v>498</v>
      </c>
      <c r="G4347" s="7" t="s">
        <v>225</v>
      </c>
      <c r="H4347" s="4"/>
      <c r="I4347" s="9" t="s">
        <v>13395</v>
      </c>
    </row>
    <row r="4348" spans="1:9" ht="45">
      <c r="A4348" s="6" t="s">
        <v>13396</v>
      </c>
      <c r="B4348" s="7" t="s">
        <v>364</v>
      </c>
      <c r="C4348" s="6" t="s">
        <v>13397</v>
      </c>
      <c r="D4348" s="8" t="s">
        <v>13398</v>
      </c>
      <c r="E4348" s="6" t="s">
        <v>221</v>
      </c>
      <c r="F4348" s="7" t="s">
        <v>498</v>
      </c>
      <c r="G4348" s="7" t="s">
        <v>217</v>
      </c>
      <c r="H4348" s="4"/>
      <c r="I4348" s="9" t="s">
        <v>13399</v>
      </c>
    </row>
    <row r="4349" spans="1:9" ht="45">
      <c r="A4349" s="6" t="s">
        <v>13400</v>
      </c>
      <c r="B4349" s="7" t="s">
        <v>364</v>
      </c>
      <c r="C4349" s="6" t="s">
        <v>13397</v>
      </c>
      <c r="D4349" s="8" t="s">
        <v>13401</v>
      </c>
      <c r="E4349" s="6" t="s">
        <v>229</v>
      </c>
      <c r="F4349" s="7" t="s">
        <v>498</v>
      </c>
      <c r="G4349" s="7" t="s">
        <v>217</v>
      </c>
      <c r="H4349" s="4"/>
      <c r="I4349" s="9" t="s">
        <v>13402</v>
      </c>
    </row>
    <row r="4350" spans="1:9" ht="45">
      <c r="A4350" s="6" t="s">
        <v>13403</v>
      </c>
      <c r="B4350" s="7" t="s">
        <v>364</v>
      </c>
      <c r="C4350" s="6" t="s">
        <v>13397</v>
      </c>
      <c r="D4350" s="8" t="s">
        <v>13404</v>
      </c>
      <c r="E4350" s="6" t="s">
        <v>535</v>
      </c>
      <c r="F4350" s="7" t="s">
        <v>498</v>
      </c>
      <c r="G4350" s="7" t="s">
        <v>217</v>
      </c>
      <c r="H4350" s="4"/>
      <c r="I4350" s="9" t="s">
        <v>13405</v>
      </c>
    </row>
    <row r="4351" spans="1:9" ht="45">
      <c r="A4351" s="6" t="s">
        <v>13406</v>
      </c>
      <c r="B4351" s="7" t="s">
        <v>364</v>
      </c>
      <c r="C4351" s="6" t="s">
        <v>13397</v>
      </c>
      <c r="D4351" s="8" t="s">
        <v>13407</v>
      </c>
      <c r="E4351" s="6" t="s">
        <v>215</v>
      </c>
      <c r="F4351" s="7" t="s">
        <v>367</v>
      </c>
      <c r="G4351" s="7" t="s">
        <v>374</v>
      </c>
      <c r="H4351" s="4"/>
      <c r="I4351" s="9" t="s">
        <v>13408</v>
      </c>
    </row>
    <row r="4352" spans="1:9" ht="45">
      <c r="A4352" s="6" t="s">
        <v>13409</v>
      </c>
      <c r="B4352" s="7" t="s">
        <v>364</v>
      </c>
      <c r="C4352" s="6" t="s">
        <v>13397</v>
      </c>
      <c r="D4352" s="8" t="s">
        <v>13410</v>
      </c>
      <c r="E4352" s="6" t="s">
        <v>221</v>
      </c>
      <c r="F4352" s="7" t="s">
        <v>367</v>
      </c>
      <c r="G4352" s="7" t="s">
        <v>217</v>
      </c>
      <c r="H4352" s="4"/>
      <c r="I4352" s="9" t="s">
        <v>13411</v>
      </c>
    </row>
    <row r="4353" spans="1:9" ht="45">
      <c r="A4353" s="6" t="s">
        <v>13412</v>
      </c>
      <c r="B4353" s="7" t="s">
        <v>364</v>
      </c>
      <c r="C4353" s="6" t="s">
        <v>13397</v>
      </c>
      <c r="D4353" s="8" t="s">
        <v>13413</v>
      </c>
      <c r="E4353" s="6" t="s">
        <v>229</v>
      </c>
      <c r="F4353" s="7" t="s">
        <v>367</v>
      </c>
      <c r="G4353" s="7" t="s">
        <v>217</v>
      </c>
      <c r="H4353" s="4"/>
      <c r="I4353" s="9" t="s">
        <v>13414</v>
      </c>
    </row>
    <row r="4354" spans="1:9" ht="45">
      <c r="A4354" s="6" t="s">
        <v>13415</v>
      </c>
      <c r="B4354" s="7" t="s">
        <v>364</v>
      </c>
      <c r="C4354" s="6" t="s">
        <v>13397</v>
      </c>
      <c r="D4354" s="8" t="s">
        <v>13416</v>
      </c>
      <c r="E4354" s="6" t="s">
        <v>535</v>
      </c>
      <c r="F4354" s="7" t="s">
        <v>367</v>
      </c>
      <c r="G4354" s="7" t="s">
        <v>217</v>
      </c>
      <c r="H4354" s="4"/>
      <c r="I4354" s="9" t="s">
        <v>13417</v>
      </c>
    </row>
    <row r="4355" spans="1:9" ht="45">
      <c r="A4355" s="6" t="s">
        <v>13418</v>
      </c>
      <c r="B4355" s="7" t="s">
        <v>364</v>
      </c>
      <c r="C4355" s="6" t="s">
        <v>13397</v>
      </c>
      <c r="D4355" s="8" t="s">
        <v>13419</v>
      </c>
      <c r="E4355" s="6" t="s">
        <v>215</v>
      </c>
      <c r="F4355" s="7" t="s">
        <v>216</v>
      </c>
      <c r="G4355" s="7" t="s">
        <v>379</v>
      </c>
      <c r="H4355" s="4"/>
      <c r="I4355" s="9" t="s">
        <v>13420</v>
      </c>
    </row>
    <row r="4356" spans="1:9" ht="45">
      <c r="A4356" s="6" t="s">
        <v>13421</v>
      </c>
      <c r="B4356" s="7" t="s">
        <v>364</v>
      </c>
      <c r="C4356" s="6" t="s">
        <v>13397</v>
      </c>
      <c r="D4356" s="8" t="s">
        <v>13422</v>
      </c>
      <c r="E4356" s="6" t="s">
        <v>215</v>
      </c>
      <c r="F4356" s="7" t="s">
        <v>367</v>
      </c>
      <c r="G4356" s="7" t="s">
        <v>374</v>
      </c>
      <c r="H4356" s="4"/>
      <c r="I4356" s="9" t="s">
        <v>13423</v>
      </c>
    </row>
    <row r="4357" spans="1:9" ht="30">
      <c r="A4357" s="6" t="s">
        <v>13424</v>
      </c>
      <c r="B4357" s="7" t="s">
        <v>364</v>
      </c>
      <c r="C4357" s="6" t="s">
        <v>13397</v>
      </c>
      <c r="D4357" s="8" t="s">
        <v>13425</v>
      </c>
      <c r="E4357" s="6" t="s">
        <v>221</v>
      </c>
      <c r="F4357" s="7" t="s">
        <v>216</v>
      </c>
      <c r="G4357" s="7" t="s">
        <v>217</v>
      </c>
      <c r="H4357" s="4"/>
      <c r="I4357" s="9" t="s">
        <v>13426</v>
      </c>
    </row>
    <row r="4358" spans="1:9" ht="30">
      <c r="A4358" s="6" t="s">
        <v>13427</v>
      </c>
      <c r="B4358" s="7" t="s">
        <v>364</v>
      </c>
      <c r="C4358" s="6" t="s">
        <v>13397</v>
      </c>
      <c r="D4358" s="8" t="s">
        <v>13428</v>
      </c>
      <c r="E4358" s="6" t="s">
        <v>229</v>
      </c>
      <c r="F4358" s="7" t="s">
        <v>216</v>
      </c>
      <c r="G4358" s="7" t="s">
        <v>217</v>
      </c>
      <c r="H4358" s="4"/>
      <c r="I4358" s="9" t="s">
        <v>13429</v>
      </c>
    </row>
    <row r="4359" spans="1:9" ht="30">
      <c r="A4359" s="6" t="s">
        <v>13430</v>
      </c>
      <c r="B4359" s="7" t="s">
        <v>364</v>
      </c>
      <c r="C4359" s="6" t="s">
        <v>13397</v>
      </c>
      <c r="D4359" s="8" t="s">
        <v>13431</v>
      </c>
      <c r="E4359" s="6" t="s">
        <v>535</v>
      </c>
      <c r="F4359" s="7" t="s">
        <v>216</v>
      </c>
      <c r="G4359" s="7" t="s">
        <v>217</v>
      </c>
      <c r="H4359" s="4"/>
      <c r="I4359" s="9" t="s">
        <v>13432</v>
      </c>
    </row>
    <row r="4360" spans="1:9" ht="30">
      <c r="A4360" s="6" t="s">
        <v>13433</v>
      </c>
      <c r="B4360" s="7" t="s">
        <v>364</v>
      </c>
      <c r="C4360" s="6" t="s">
        <v>13397</v>
      </c>
      <c r="D4360" s="8" t="s">
        <v>13434</v>
      </c>
      <c r="E4360" s="6" t="s">
        <v>221</v>
      </c>
      <c r="F4360" s="7" t="s">
        <v>367</v>
      </c>
      <c r="G4360" s="7" t="s">
        <v>217</v>
      </c>
      <c r="H4360" s="4"/>
      <c r="I4360" s="9" t="s">
        <v>13435</v>
      </c>
    </row>
    <row r="4361" spans="1:9" ht="30">
      <c r="A4361" s="6" t="s">
        <v>13436</v>
      </c>
      <c r="B4361" s="7" t="s">
        <v>364</v>
      </c>
      <c r="C4361" s="6" t="s">
        <v>13397</v>
      </c>
      <c r="D4361" s="8" t="s">
        <v>13437</v>
      </c>
      <c r="E4361" s="6" t="s">
        <v>229</v>
      </c>
      <c r="F4361" s="7" t="s">
        <v>367</v>
      </c>
      <c r="G4361" s="7" t="s">
        <v>217</v>
      </c>
      <c r="H4361" s="4"/>
      <c r="I4361" s="9" t="s">
        <v>13438</v>
      </c>
    </row>
    <row r="4362" spans="1:9" ht="30">
      <c r="A4362" s="6" t="s">
        <v>13439</v>
      </c>
      <c r="B4362" s="7" t="s">
        <v>364</v>
      </c>
      <c r="C4362" s="6" t="s">
        <v>13397</v>
      </c>
      <c r="D4362" s="8" t="s">
        <v>13440</v>
      </c>
      <c r="E4362" s="6" t="s">
        <v>535</v>
      </c>
      <c r="F4362" s="7" t="s">
        <v>367</v>
      </c>
      <c r="G4362" s="7" t="s">
        <v>217</v>
      </c>
      <c r="H4362" s="4"/>
      <c r="I4362" s="9" t="s">
        <v>13441</v>
      </c>
    </row>
    <row r="4363" spans="1:9" ht="45">
      <c r="A4363" s="6" t="s">
        <v>13442</v>
      </c>
      <c r="B4363" s="7" t="s">
        <v>364</v>
      </c>
      <c r="C4363" s="6" t="s">
        <v>13397</v>
      </c>
      <c r="D4363" s="8" t="s">
        <v>13443</v>
      </c>
      <c r="E4363" s="6" t="s">
        <v>221</v>
      </c>
      <c r="F4363" s="7" t="s">
        <v>216</v>
      </c>
      <c r="G4363" s="7" t="s">
        <v>217</v>
      </c>
      <c r="H4363" s="4"/>
      <c r="I4363" s="9" t="s">
        <v>13444</v>
      </c>
    </row>
    <row r="4364" spans="1:9" ht="45">
      <c r="A4364" s="6" t="s">
        <v>13445</v>
      </c>
      <c r="B4364" s="7" t="s">
        <v>364</v>
      </c>
      <c r="C4364" s="6" t="s">
        <v>13397</v>
      </c>
      <c r="D4364" s="8" t="s">
        <v>13446</v>
      </c>
      <c r="E4364" s="6" t="s">
        <v>229</v>
      </c>
      <c r="F4364" s="7" t="s">
        <v>216</v>
      </c>
      <c r="G4364" s="7" t="s">
        <v>217</v>
      </c>
      <c r="H4364" s="4"/>
      <c r="I4364" s="9" t="s">
        <v>13447</v>
      </c>
    </row>
    <row r="4365" spans="1:9" ht="45">
      <c r="A4365" s="6" t="s">
        <v>13448</v>
      </c>
      <c r="B4365" s="7" t="s">
        <v>364</v>
      </c>
      <c r="C4365" s="6" t="s">
        <v>13397</v>
      </c>
      <c r="D4365" s="8" t="s">
        <v>13449</v>
      </c>
      <c r="E4365" s="6" t="s">
        <v>535</v>
      </c>
      <c r="F4365" s="7" t="s">
        <v>216</v>
      </c>
      <c r="G4365" s="7" t="s">
        <v>217</v>
      </c>
      <c r="H4365" s="4"/>
      <c r="I4365" s="9" t="s">
        <v>13450</v>
      </c>
    </row>
    <row r="4366" spans="1:9" ht="45">
      <c r="A4366" s="6" t="s">
        <v>13451</v>
      </c>
      <c r="B4366" s="7" t="s">
        <v>364</v>
      </c>
      <c r="C4366" s="6" t="s">
        <v>13397</v>
      </c>
      <c r="D4366" s="8" t="s">
        <v>13452</v>
      </c>
      <c r="E4366" s="6" t="s">
        <v>221</v>
      </c>
      <c r="F4366" s="7" t="s">
        <v>498</v>
      </c>
      <c r="G4366" s="7" t="s">
        <v>217</v>
      </c>
      <c r="H4366" s="4"/>
      <c r="I4366" s="9" t="s">
        <v>13453</v>
      </c>
    </row>
    <row r="4367" spans="1:9" ht="30">
      <c r="A4367" s="6" t="s">
        <v>13454</v>
      </c>
      <c r="B4367" s="7" t="s">
        <v>364</v>
      </c>
      <c r="C4367" s="6" t="s">
        <v>13397</v>
      </c>
      <c r="D4367" s="8" t="s">
        <v>13455</v>
      </c>
      <c r="E4367" s="6" t="s">
        <v>229</v>
      </c>
      <c r="F4367" s="7" t="s">
        <v>498</v>
      </c>
      <c r="G4367" s="7" t="s">
        <v>217</v>
      </c>
      <c r="H4367" s="4"/>
      <c r="I4367" s="9" t="s">
        <v>13456</v>
      </c>
    </row>
    <row r="4368" spans="1:9" ht="45">
      <c r="A4368" s="6" t="s">
        <v>13457</v>
      </c>
      <c r="B4368" s="7" t="s">
        <v>364</v>
      </c>
      <c r="C4368" s="6" t="s">
        <v>13397</v>
      </c>
      <c r="D4368" s="8" t="s">
        <v>13458</v>
      </c>
      <c r="E4368" s="6" t="s">
        <v>535</v>
      </c>
      <c r="F4368" s="7" t="s">
        <v>498</v>
      </c>
      <c r="G4368" s="7" t="s">
        <v>217</v>
      </c>
      <c r="H4368" s="4"/>
      <c r="I4368" s="9" t="s">
        <v>13459</v>
      </c>
    </row>
    <row r="4369" spans="1:9" ht="45">
      <c r="A4369" s="6" t="s">
        <v>13460</v>
      </c>
      <c r="B4369" s="7" t="s">
        <v>364</v>
      </c>
      <c r="C4369" s="6" t="s">
        <v>13397</v>
      </c>
      <c r="D4369" s="8" t="s">
        <v>13461</v>
      </c>
      <c r="E4369" s="6" t="s">
        <v>215</v>
      </c>
      <c r="F4369" s="7" t="s">
        <v>367</v>
      </c>
      <c r="G4369" s="7" t="s">
        <v>379</v>
      </c>
      <c r="H4369" s="4"/>
      <c r="I4369" s="9" t="s">
        <v>13462</v>
      </c>
    </row>
    <row r="4370" spans="1:9" ht="45">
      <c r="A4370" s="6" t="s">
        <v>13463</v>
      </c>
      <c r="B4370" s="7" t="s">
        <v>364</v>
      </c>
      <c r="C4370" s="6" t="s">
        <v>13397</v>
      </c>
      <c r="D4370" s="8" t="s">
        <v>13464</v>
      </c>
      <c r="E4370" s="6" t="s">
        <v>215</v>
      </c>
      <c r="F4370" s="7" t="s">
        <v>367</v>
      </c>
      <c r="G4370" s="7" t="s">
        <v>374</v>
      </c>
      <c r="H4370" s="4"/>
      <c r="I4370" s="9" t="s">
        <v>13465</v>
      </c>
    </row>
    <row r="4371" spans="1:9" ht="45">
      <c r="A4371" s="6" t="s">
        <v>13466</v>
      </c>
      <c r="B4371" s="7" t="s">
        <v>364</v>
      </c>
      <c r="C4371" s="6" t="s">
        <v>13397</v>
      </c>
      <c r="D4371" s="8" t="s">
        <v>13467</v>
      </c>
      <c r="E4371" s="6" t="s">
        <v>221</v>
      </c>
      <c r="F4371" s="7" t="s">
        <v>367</v>
      </c>
      <c r="G4371" s="7" t="s">
        <v>374</v>
      </c>
      <c r="H4371" s="4"/>
      <c r="I4371" s="9" t="s">
        <v>13468</v>
      </c>
    </row>
    <row r="4372" spans="1:9" ht="45">
      <c r="A4372" s="6" t="s">
        <v>13469</v>
      </c>
      <c r="B4372" s="7" t="s">
        <v>364</v>
      </c>
      <c r="C4372" s="6" t="s">
        <v>13397</v>
      </c>
      <c r="D4372" s="8" t="s">
        <v>13470</v>
      </c>
      <c r="E4372" s="6" t="s">
        <v>221</v>
      </c>
      <c r="F4372" s="7" t="s">
        <v>367</v>
      </c>
      <c r="G4372" s="7" t="s">
        <v>217</v>
      </c>
      <c r="H4372" s="4"/>
      <c r="I4372" s="9" t="s">
        <v>13471</v>
      </c>
    </row>
    <row r="4373" spans="1:9" ht="30">
      <c r="A4373" s="6" t="s">
        <v>13472</v>
      </c>
      <c r="B4373" s="7" t="s">
        <v>364</v>
      </c>
      <c r="C4373" s="6" t="s">
        <v>13397</v>
      </c>
      <c r="D4373" s="8" t="s">
        <v>13473</v>
      </c>
      <c r="E4373" s="6" t="s">
        <v>229</v>
      </c>
      <c r="F4373" s="7" t="s">
        <v>367</v>
      </c>
      <c r="G4373" s="7" t="s">
        <v>217</v>
      </c>
      <c r="H4373" s="4"/>
      <c r="I4373" s="9" t="s">
        <v>13474</v>
      </c>
    </row>
    <row r="4374" spans="1:9" ht="45">
      <c r="A4374" s="6" t="s">
        <v>13475</v>
      </c>
      <c r="B4374" s="7" t="s">
        <v>364</v>
      </c>
      <c r="C4374" s="6" t="s">
        <v>13397</v>
      </c>
      <c r="D4374" s="8" t="s">
        <v>13476</v>
      </c>
      <c r="E4374" s="6" t="s">
        <v>535</v>
      </c>
      <c r="F4374" s="7" t="s">
        <v>367</v>
      </c>
      <c r="G4374" s="7" t="s">
        <v>217</v>
      </c>
      <c r="H4374" s="4"/>
      <c r="I4374" s="9" t="s">
        <v>13477</v>
      </c>
    </row>
    <row r="4375" spans="1:9" ht="60">
      <c r="A4375" s="6" t="s">
        <v>13478</v>
      </c>
      <c r="B4375" s="7" t="s">
        <v>364</v>
      </c>
      <c r="C4375" s="6" t="s">
        <v>13397</v>
      </c>
      <c r="D4375" s="8" t="s">
        <v>13479</v>
      </c>
      <c r="E4375" s="6" t="s">
        <v>221</v>
      </c>
      <c r="F4375" s="7" t="s">
        <v>498</v>
      </c>
      <c r="G4375" s="7" t="s">
        <v>379</v>
      </c>
      <c r="H4375" s="4"/>
      <c r="I4375" s="9" t="s">
        <v>13480</v>
      </c>
    </row>
    <row r="4376" spans="1:9" ht="45">
      <c r="A4376" s="6" t="s">
        <v>13481</v>
      </c>
      <c r="B4376" s="7" t="s">
        <v>364</v>
      </c>
      <c r="C4376" s="6" t="s">
        <v>13397</v>
      </c>
      <c r="D4376" s="8" t="s">
        <v>13482</v>
      </c>
      <c r="E4376" s="6" t="s">
        <v>221</v>
      </c>
      <c r="F4376" s="7" t="s">
        <v>216</v>
      </c>
      <c r="G4376" s="7" t="s">
        <v>217</v>
      </c>
      <c r="H4376" s="4"/>
      <c r="I4376" s="9" t="s">
        <v>13483</v>
      </c>
    </row>
    <row r="4377" spans="1:9" ht="45">
      <c r="A4377" s="6" t="s">
        <v>13484</v>
      </c>
      <c r="B4377" s="7" t="s">
        <v>364</v>
      </c>
      <c r="C4377" s="6" t="s">
        <v>13397</v>
      </c>
      <c r="D4377" s="8" t="s">
        <v>13485</v>
      </c>
      <c r="E4377" s="6" t="s">
        <v>229</v>
      </c>
      <c r="F4377" s="7" t="s">
        <v>216</v>
      </c>
      <c r="G4377" s="7" t="s">
        <v>217</v>
      </c>
      <c r="H4377" s="4"/>
      <c r="I4377" s="9" t="s">
        <v>13486</v>
      </c>
    </row>
    <row r="4378" spans="1:9" ht="45">
      <c r="A4378" s="6" t="s">
        <v>13487</v>
      </c>
      <c r="B4378" s="7" t="s">
        <v>364</v>
      </c>
      <c r="C4378" s="6" t="s">
        <v>13397</v>
      </c>
      <c r="D4378" s="8" t="s">
        <v>13488</v>
      </c>
      <c r="E4378" s="6" t="s">
        <v>535</v>
      </c>
      <c r="F4378" s="7" t="s">
        <v>216</v>
      </c>
      <c r="G4378" s="7" t="s">
        <v>217</v>
      </c>
      <c r="H4378" s="4"/>
      <c r="I4378" s="9" t="s">
        <v>13489</v>
      </c>
    </row>
    <row r="4379" spans="1:9" ht="45">
      <c r="A4379" s="6" t="s">
        <v>13490</v>
      </c>
      <c r="B4379" s="7" t="s">
        <v>364</v>
      </c>
      <c r="C4379" s="6" t="s">
        <v>13397</v>
      </c>
      <c r="D4379" s="8" t="s">
        <v>13491</v>
      </c>
      <c r="E4379" s="6" t="s">
        <v>373</v>
      </c>
      <c r="F4379" s="7" t="s">
        <v>498</v>
      </c>
      <c r="G4379" s="7" t="s">
        <v>374</v>
      </c>
      <c r="H4379" s="4"/>
      <c r="I4379" s="9" t="s">
        <v>13492</v>
      </c>
    </row>
    <row r="4380" spans="1:9" ht="45">
      <c r="A4380" s="6" t="s">
        <v>13493</v>
      </c>
      <c r="B4380" s="7" t="s">
        <v>364</v>
      </c>
      <c r="C4380" s="6" t="s">
        <v>13397</v>
      </c>
      <c r="D4380" s="8" t="s">
        <v>13494</v>
      </c>
      <c r="E4380" s="6" t="s">
        <v>221</v>
      </c>
      <c r="F4380" s="7" t="s">
        <v>498</v>
      </c>
      <c r="G4380" s="7" t="s">
        <v>374</v>
      </c>
      <c r="H4380" s="4"/>
      <c r="I4380" s="9" t="s">
        <v>13495</v>
      </c>
    </row>
    <row r="4381" spans="1:9" ht="30">
      <c r="A4381" s="6" t="s">
        <v>13496</v>
      </c>
      <c r="B4381" s="7" t="s">
        <v>364</v>
      </c>
      <c r="C4381" s="6" t="s">
        <v>13397</v>
      </c>
      <c r="D4381" s="8" t="s">
        <v>13497</v>
      </c>
      <c r="E4381" s="6" t="s">
        <v>221</v>
      </c>
      <c r="F4381" s="7" t="s">
        <v>498</v>
      </c>
      <c r="G4381" s="7" t="s">
        <v>217</v>
      </c>
      <c r="H4381" s="4"/>
      <c r="I4381" s="9" t="s">
        <v>13498</v>
      </c>
    </row>
    <row r="4382" spans="1:9" ht="30">
      <c r="A4382" s="6" t="s">
        <v>13499</v>
      </c>
      <c r="B4382" s="7" t="s">
        <v>364</v>
      </c>
      <c r="C4382" s="6" t="s">
        <v>13397</v>
      </c>
      <c r="D4382" s="8" t="s">
        <v>13500</v>
      </c>
      <c r="E4382" s="6" t="s">
        <v>229</v>
      </c>
      <c r="F4382" s="7" t="s">
        <v>498</v>
      </c>
      <c r="G4382" s="7" t="s">
        <v>217</v>
      </c>
      <c r="H4382" s="4"/>
      <c r="I4382" s="9" t="s">
        <v>13501</v>
      </c>
    </row>
    <row r="4383" spans="1:9" ht="30">
      <c r="A4383" s="6" t="s">
        <v>13502</v>
      </c>
      <c r="B4383" s="7" t="s">
        <v>364</v>
      </c>
      <c r="C4383" s="6" t="s">
        <v>13397</v>
      </c>
      <c r="D4383" s="8" t="s">
        <v>13503</v>
      </c>
      <c r="E4383" s="6" t="s">
        <v>535</v>
      </c>
      <c r="F4383" s="7" t="s">
        <v>498</v>
      </c>
      <c r="G4383" s="7" t="s">
        <v>217</v>
      </c>
      <c r="H4383" s="4"/>
      <c r="I4383" s="9" t="s">
        <v>13504</v>
      </c>
    </row>
    <row r="4384" spans="1:9" ht="60">
      <c r="A4384" s="6" t="s">
        <v>13505</v>
      </c>
      <c r="B4384" s="7" t="s">
        <v>364</v>
      </c>
      <c r="C4384" s="6" t="s">
        <v>13397</v>
      </c>
      <c r="D4384" s="8" t="s">
        <v>13506</v>
      </c>
      <c r="E4384" s="6" t="s">
        <v>215</v>
      </c>
      <c r="F4384" s="7" t="s">
        <v>498</v>
      </c>
      <c r="G4384" s="7" t="s">
        <v>379</v>
      </c>
      <c r="H4384" s="4"/>
      <c r="I4384" s="9" t="s">
        <v>13507</v>
      </c>
    </row>
    <row r="4385" spans="1:9" ht="45">
      <c r="A4385" s="6" t="s">
        <v>13508</v>
      </c>
      <c r="B4385" s="7" t="s">
        <v>364</v>
      </c>
      <c r="C4385" s="6" t="s">
        <v>13397</v>
      </c>
      <c r="D4385" s="8" t="s">
        <v>13509</v>
      </c>
      <c r="E4385" s="6" t="s">
        <v>221</v>
      </c>
      <c r="F4385" s="7" t="s">
        <v>216</v>
      </c>
      <c r="G4385" s="7" t="s">
        <v>217</v>
      </c>
      <c r="H4385" s="4"/>
      <c r="I4385" s="9" t="s">
        <v>13510</v>
      </c>
    </row>
    <row r="4386" spans="1:9" ht="45">
      <c r="A4386" s="6" t="s">
        <v>13511</v>
      </c>
      <c r="B4386" s="7" t="s">
        <v>364</v>
      </c>
      <c r="C4386" s="6" t="s">
        <v>13397</v>
      </c>
      <c r="D4386" s="8" t="s">
        <v>13512</v>
      </c>
      <c r="E4386" s="6" t="s">
        <v>221</v>
      </c>
      <c r="F4386" s="7" t="s">
        <v>216</v>
      </c>
      <c r="G4386" s="7" t="s">
        <v>217</v>
      </c>
      <c r="H4386" s="4"/>
      <c r="I4386" s="9" t="s">
        <v>13513</v>
      </c>
    </row>
    <row r="4387" spans="1:9" ht="45">
      <c r="A4387" s="6" t="s">
        <v>13514</v>
      </c>
      <c r="B4387" s="7" t="s">
        <v>364</v>
      </c>
      <c r="C4387" s="6" t="s">
        <v>13397</v>
      </c>
      <c r="D4387" s="8" t="s">
        <v>13515</v>
      </c>
      <c r="E4387" s="6" t="s">
        <v>229</v>
      </c>
      <c r="F4387" s="7" t="s">
        <v>216</v>
      </c>
      <c r="G4387" s="7" t="s">
        <v>217</v>
      </c>
      <c r="H4387" s="4"/>
      <c r="I4387" s="9" t="s">
        <v>13516</v>
      </c>
    </row>
    <row r="4388" spans="1:9" ht="45">
      <c r="A4388" s="6" t="s">
        <v>13517</v>
      </c>
      <c r="B4388" s="7" t="s">
        <v>364</v>
      </c>
      <c r="C4388" s="6" t="s">
        <v>13397</v>
      </c>
      <c r="D4388" s="8" t="s">
        <v>13518</v>
      </c>
      <c r="E4388" s="6" t="s">
        <v>535</v>
      </c>
      <c r="F4388" s="7" t="s">
        <v>216</v>
      </c>
      <c r="G4388" s="7" t="s">
        <v>217</v>
      </c>
      <c r="H4388" s="4"/>
      <c r="I4388" s="9" t="s">
        <v>13519</v>
      </c>
    </row>
    <row r="4389" spans="1:9" ht="45">
      <c r="A4389" s="6" t="s">
        <v>13520</v>
      </c>
      <c r="B4389" s="7" t="s">
        <v>364</v>
      </c>
      <c r="C4389" s="6" t="s">
        <v>13397</v>
      </c>
      <c r="D4389" s="8" t="s">
        <v>12339</v>
      </c>
      <c r="E4389" s="6" t="s">
        <v>221</v>
      </c>
      <c r="F4389" s="7" t="s">
        <v>498</v>
      </c>
      <c r="G4389" s="7" t="s">
        <v>379</v>
      </c>
      <c r="H4389" s="4"/>
      <c r="I4389" s="9" t="s">
        <v>13521</v>
      </c>
    </row>
    <row r="4390" spans="1:9" ht="45">
      <c r="A4390" s="6" t="s">
        <v>13522</v>
      </c>
      <c r="B4390" s="7" t="s">
        <v>364</v>
      </c>
      <c r="C4390" s="6" t="s">
        <v>13397</v>
      </c>
      <c r="D4390" s="8" t="s">
        <v>13523</v>
      </c>
      <c r="E4390" s="6" t="s">
        <v>221</v>
      </c>
      <c r="F4390" s="7" t="s">
        <v>498</v>
      </c>
      <c r="G4390" s="7" t="s">
        <v>374</v>
      </c>
      <c r="H4390" s="4"/>
      <c r="I4390" s="9" t="s">
        <v>13524</v>
      </c>
    </row>
    <row r="4391" spans="1:9" ht="30">
      <c r="A4391" s="6" t="s">
        <v>13525</v>
      </c>
      <c r="B4391" s="7" t="s">
        <v>364</v>
      </c>
      <c r="C4391" s="6" t="s">
        <v>13397</v>
      </c>
      <c r="D4391" s="8" t="s">
        <v>12012</v>
      </c>
      <c r="E4391" s="6" t="s">
        <v>221</v>
      </c>
      <c r="F4391" s="7" t="s">
        <v>216</v>
      </c>
      <c r="G4391" s="7" t="s">
        <v>217</v>
      </c>
      <c r="H4391" s="4"/>
      <c r="I4391" s="9" t="s">
        <v>13526</v>
      </c>
    </row>
    <row r="4392" spans="1:9" ht="30">
      <c r="A4392" s="6" t="s">
        <v>13527</v>
      </c>
      <c r="B4392" s="7" t="s">
        <v>364</v>
      </c>
      <c r="C4392" s="6" t="s">
        <v>13397</v>
      </c>
      <c r="D4392" s="8" t="s">
        <v>13528</v>
      </c>
      <c r="E4392" s="6" t="s">
        <v>215</v>
      </c>
      <c r="F4392" s="7" t="s">
        <v>216</v>
      </c>
      <c r="G4392" s="7" t="s">
        <v>217</v>
      </c>
      <c r="H4392" s="4"/>
      <c r="I4392" s="9" t="s">
        <v>13529</v>
      </c>
    </row>
    <row r="4393" spans="1:9" ht="30">
      <c r="A4393" s="6" t="s">
        <v>13530</v>
      </c>
      <c r="B4393" s="7" t="s">
        <v>364</v>
      </c>
      <c r="C4393" s="6" t="s">
        <v>13397</v>
      </c>
      <c r="D4393" s="8" t="s">
        <v>12356</v>
      </c>
      <c r="E4393" s="6" t="s">
        <v>229</v>
      </c>
      <c r="F4393" s="7" t="s">
        <v>216</v>
      </c>
      <c r="G4393" s="7" t="s">
        <v>217</v>
      </c>
      <c r="H4393" s="4"/>
      <c r="I4393" s="9" t="s">
        <v>13531</v>
      </c>
    </row>
    <row r="4394" spans="1:9" ht="30">
      <c r="A4394" s="6" t="s">
        <v>13532</v>
      </c>
      <c r="B4394" s="7" t="s">
        <v>364</v>
      </c>
      <c r="C4394" s="6" t="s">
        <v>13397</v>
      </c>
      <c r="D4394" s="8" t="s">
        <v>12359</v>
      </c>
      <c r="E4394" s="6" t="s">
        <v>535</v>
      </c>
      <c r="F4394" s="7" t="s">
        <v>216</v>
      </c>
      <c r="G4394" s="7" t="s">
        <v>217</v>
      </c>
      <c r="H4394" s="4"/>
      <c r="I4394" s="9" t="s">
        <v>13533</v>
      </c>
    </row>
    <row r="4395" spans="1:9" ht="60">
      <c r="A4395" s="6" t="s">
        <v>13534</v>
      </c>
      <c r="B4395" s="7" t="s">
        <v>364</v>
      </c>
      <c r="C4395" s="6" t="s">
        <v>13397</v>
      </c>
      <c r="D4395" s="8" t="s">
        <v>13535</v>
      </c>
      <c r="E4395" s="6" t="s">
        <v>215</v>
      </c>
      <c r="F4395" s="7" t="s">
        <v>498</v>
      </c>
      <c r="G4395" s="7" t="s">
        <v>379</v>
      </c>
      <c r="H4395" s="4"/>
      <c r="I4395" s="9" t="s">
        <v>13536</v>
      </c>
    </row>
    <row r="4396" spans="1:9" ht="45">
      <c r="A4396" s="6" t="s">
        <v>13537</v>
      </c>
      <c r="B4396" s="7" t="s">
        <v>364</v>
      </c>
      <c r="C4396" s="6" t="s">
        <v>13397</v>
      </c>
      <c r="D4396" s="8" t="s">
        <v>13538</v>
      </c>
      <c r="E4396" s="6" t="s">
        <v>221</v>
      </c>
      <c r="F4396" s="7" t="s">
        <v>216</v>
      </c>
      <c r="G4396" s="7" t="s">
        <v>225</v>
      </c>
      <c r="H4396" s="4"/>
      <c r="I4396" s="9" t="s">
        <v>13539</v>
      </c>
    </row>
    <row r="4397" spans="1:9" ht="45">
      <c r="A4397" s="6" t="s">
        <v>13540</v>
      </c>
      <c r="B4397" s="7" t="s">
        <v>364</v>
      </c>
      <c r="C4397" s="6" t="s">
        <v>13397</v>
      </c>
      <c r="D4397" s="8" t="s">
        <v>13541</v>
      </c>
      <c r="E4397" s="6" t="s">
        <v>221</v>
      </c>
      <c r="F4397" s="7" t="s">
        <v>498</v>
      </c>
      <c r="G4397" s="7" t="s">
        <v>217</v>
      </c>
      <c r="H4397" s="4"/>
      <c r="I4397" s="9" t="s">
        <v>13542</v>
      </c>
    </row>
    <row r="4398" spans="1:9" ht="45">
      <c r="A4398" s="6" t="s">
        <v>13543</v>
      </c>
      <c r="B4398" s="7" t="s">
        <v>364</v>
      </c>
      <c r="C4398" s="6" t="s">
        <v>13397</v>
      </c>
      <c r="D4398" s="8" t="s">
        <v>13544</v>
      </c>
      <c r="E4398" s="6" t="s">
        <v>229</v>
      </c>
      <c r="F4398" s="7" t="s">
        <v>498</v>
      </c>
      <c r="G4398" s="7" t="s">
        <v>217</v>
      </c>
      <c r="H4398" s="4"/>
      <c r="I4398" s="9" t="s">
        <v>13545</v>
      </c>
    </row>
    <row r="4399" spans="1:9" ht="45">
      <c r="A4399" s="6" t="s">
        <v>13546</v>
      </c>
      <c r="B4399" s="7" t="s">
        <v>364</v>
      </c>
      <c r="C4399" s="6" t="s">
        <v>13397</v>
      </c>
      <c r="D4399" s="8" t="s">
        <v>13547</v>
      </c>
      <c r="E4399" s="6" t="s">
        <v>535</v>
      </c>
      <c r="F4399" s="7" t="s">
        <v>498</v>
      </c>
      <c r="G4399" s="7" t="s">
        <v>217</v>
      </c>
      <c r="H4399" s="4"/>
      <c r="I4399" s="9" t="s">
        <v>13548</v>
      </c>
    </row>
    <row r="4400" spans="1:9" ht="60">
      <c r="A4400" s="6" t="s">
        <v>13549</v>
      </c>
      <c r="B4400" s="7" t="s">
        <v>364</v>
      </c>
      <c r="C4400" s="6" t="s">
        <v>13550</v>
      </c>
      <c r="D4400" s="8" t="s">
        <v>13551</v>
      </c>
      <c r="E4400" s="6" t="s">
        <v>221</v>
      </c>
      <c r="F4400" s="7" t="s">
        <v>498</v>
      </c>
      <c r="G4400" s="7" t="s">
        <v>217</v>
      </c>
      <c r="H4400" s="4"/>
      <c r="I4400" s="9" t="s">
        <v>13552</v>
      </c>
    </row>
    <row r="4401" spans="1:9" ht="60">
      <c r="A4401" s="6" t="s">
        <v>13553</v>
      </c>
      <c r="B4401" s="7" t="s">
        <v>364</v>
      </c>
      <c r="C4401" s="6" t="s">
        <v>13550</v>
      </c>
      <c r="D4401" s="8" t="s">
        <v>13554</v>
      </c>
      <c r="E4401" s="6" t="s">
        <v>535</v>
      </c>
      <c r="F4401" s="7" t="s">
        <v>498</v>
      </c>
      <c r="G4401" s="7" t="s">
        <v>217</v>
      </c>
      <c r="H4401" s="4"/>
      <c r="I4401" s="9" t="s">
        <v>13555</v>
      </c>
    </row>
    <row r="4402" spans="1:9" ht="45">
      <c r="A4402" s="6" t="s">
        <v>13556</v>
      </c>
      <c r="B4402" s="7" t="s">
        <v>364</v>
      </c>
      <c r="C4402" s="6" t="s">
        <v>13550</v>
      </c>
      <c r="D4402" s="8" t="s">
        <v>13557</v>
      </c>
      <c r="E4402" s="6" t="s">
        <v>221</v>
      </c>
      <c r="F4402" s="7" t="s">
        <v>367</v>
      </c>
      <c r="G4402" s="7" t="s">
        <v>217</v>
      </c>
      <c r="H4402" s="4"/>
      <c r="I4402" s="9" t="s">
        <v>13558</v>
      </c>
    </row>
    <row r="4403" spans="1:9" ht="45">
      <c r="A4403" s="6" t="s">
        <v>13559</v>
      </c>
      <c r="B4403" s="7" t="s">
        <v>364</v>
      </c>
      <c r="C4403" s="6" t="s">
        <v>13550</v>
      </c>
      <c r="D4403" s="8" t="s">
        <v>13560</v>
      </c>
      <c r="E4403" s="6" t="s">
        <v>229</v>
      </c>
      <c r="F4403" s="7" t="s">
        <v>367</v>
      </c>
      <c r="G4403" s="7" t="s">
        <v>217</v>
      </c>
      <c r="H4403" s="4"/>
      <c r="I4403" s="9" t="s">
        <v>13561</v>
      </c>
    </row>
    <row r="4404" spans="1:9" ht="45">
      <c r="A4404" s="6" t="s">
        <v>13562</v>
      </c>
      <c r="B4404" s="7" t="s">
        <v>364</v>
      </c>
      <c r="C4404" s="6" t="s">
        <v>13550</v>
      </c>
      <c r="D4404" s="8" t="s">
        <v>13563</v>
      </c>
      <c r="E4404" s="6" t="s">
        <v>535</v>
      </c>
      <c r="F4404" s="7" t="s">
        <v>367</v>
      </c>
      <c r="G4404" s="7" t="s">
        <v>217</v>
      </c>
      <c r="H4404" s="4"/>
      <c r="I4404" s="9" t="s">
        <v>13564</v>
      </c>
    </row>
    <row r="4405" spans="1:9" ht="45">
      <c r="A4405" s="6" t="s">
        <v>13565</v>
      </c>
      <c r="B4405" s="7" t="s">
        <v>364</v>
      </c>
      <c r="C4405" s="6" t="s">
        <v>13550</v>
      </c>
      <c r="D4405" s="8" t="s">
        <v>13566</v>
      </c>
      <c r="E4405" s="6" t="s">
        <v>221</v>
      </c>
      <c r="F4405" s="7" t="s">
        <v>498</v>
      </c>
      <c r="G4405" s="7" t="s">
        <v>217</v>
      </c>
      <c r="H4405" s="4"/>
      <c r="I4405" s="9" t="s">
        <v>13567</v>
      </c>
    </row>
    <row r="4406" spans="1:9" ht="45">
      <c r="A4406" s="6" t="s">
        <v>13568</v>
      </c>
      <c r="B4406" s="7" t="s">
        <v>364</v>
      </c>
      <c r="C4406" s="6" t="s">
        <v>13550</v>
      </c>
      <c r="D4406" s="8" t="s">
        <v>13569</v>
      </c>
      <c r="E4406" s="6" t="s">
        <v>535</v>
      </c>
      <c r="F4406" s="7" t="s">
        <v>498</v>
      </c>
      <c r="G4406" s="7" t="s">
        <v>217</v>
      </c>
      <c r="H4406" s="4"/>
      <c r="I4406" s="9" t="s">
        <v>13570</v>
      </c>
    </row>
    <row r="4407" spans="1:9" ht="60">
      <c r="A4407" s="6" t="s">
        <v>13571</v>
      </c>
      <c r="B4407" s="7" t="s">
        <v>364</v>
      </c>
      <c r="C4407" s="6" t="s">
        <v>13550</v>
      </c>
      <c r="D4407" s="8" t="s">
        <v>13572</v>
      </c>
      <c r="E4407" s="6" t="s">
        <v>221</v>
      </c>
      <c r="F4407" s="7" t="s">
        <v>367</v>
      </c>
      <c r="G4407" s="7" t="s">
        <v>217</v>
      </c>
      <c r="H4407" s="4"/>
      <c r="I4407" s="9" t="s">
        <v>13573</v>
      </c>
    </row>
    <row r="4408" spans="1:9" ht="45">
      <c r="A4408" s="6" t="s">
        <v>13574</v>
      </c>
      <c r="B4408" s="7" t="s">
        <v>364</v>
      </c>
      <c r="C4408" s="6" t="s">
        <v>13550</v>
      </c>
      <c r="D4408" s="8" t="s">
        <v>13575</v>
      </c>
      <c r="E4408" s="6" t="s">
        <v>229</v>
      </c>
      <c r="F4408" s="7" t="s">
        <v>367</v>
      </c>
      <c r="G4408" s="7" t="s">
        <v>217</v>
      </c>
      <c r="H4408" s="4"/>
      <c r="I4408" s="9" t="s">
        <v>13576</v>
      </c>
    </row>
    <row r="4409" spans="1:9" ht="60">
      <c r="A4409" s="6" t="s">
        <v>13577</v>
      </c>
      <c r="B4409" s="7" t="s">
        <v>364</v>
      </c>
      <c r="C4409" s="6" t="s">
        <v>13550</v>
      </c>
      <c r="D4409" s="8" t="s">
        <v>13578</v>
      </c>
      <c r="E4409" s="6" t="s">
        <v>535</v>
      </c>
      <c r="F4409" s="7" t="s">
        <v>367</v>
      </c>
      <c r="G4409" s="7" t="s">
        <v>217</v>
      </c>
      <c r="H4409" s="4"/>
      <c r="I4409" s="9" t="s">
        <v>13579</v>
      </c>
    </row>
    <row r="4410" spans="1:9" ht="60">
      <c r="A4410" s="6" t="s">
        <v>13580</v>
      </c>
      <c r="B4410" s="7" t="s">
        <v>364</v>
      </c>
      <c r="C4410" s="6" t="s">
        <v>13550</v>
      </c>
      <c r="D4410" s="8" t="s">
        <v>13581</v>
      </c>
      <c r="E4410" s="6" t="s">
        <v>221</v>
      </c>
      <c r="F4410" s="7" t="s">
        <v>498</v>
      </c>
      <c r="G4410" s="7" t="s">
        <v>217</v>
      </c>
      <c r="H4410" s="4"/>
      <c r="I4410" s="9" t="s">
        <v>13582</v>
      </c>
    </row>
    <row r="4411" spans="1:9" ht="60">
      <c r="A4411" s="6" t="s">
        <v>13583</v>
      </c>
      <c r="B4411" s="7" t="s">
        <v>364</v>
      </c>
      <c r="C4411" s="6" t="s">
        <v>13550</v>
      </c>
      <c r="D4411" s="8" t="s">
        <v>13584</v>
      </c>
      <c r="E4411" s="6" t="s">
        <v>535</v>
      </c>
      <c r="F4411" s="7" t="s">
        <v>498</v>
      </c>
      <c r="G4411" s="7" t="s">
        <v>217</v>
      </c>
      <c r="H4411" s="4"/>
      <c r="I4411" s="9" t="s">
        <v>13585</v>
      </c>
    </row>
    <row r="4412" spans="1:9" ht="45">
      <c r="A4412" s="6" t="s">
        <v>13586</v>
      </c>
      <c r="B4412" s="7" t="s">
        <v>364</v>
      </c>
      <c r="C4412" s="6" t="s">
        <v>13550</v>
      </c>
      <c r="D4412" s="8" t="s">
        <v>13587</v>
      </c>
      <c r="E4412" s="6" t="s">
        <v>221</v>
      </c>
      <c r="F4412" s="7" t="s">
        <v>367</v>
      </c>
      <c r="G4412" s="7" t="s">
        <v>217</v>
      </c>
      <c r="H4412" s="4"/>
      <c r="I4412" s="9" t="s">
        <v>13588</v>
      </c>
    </row>
    <row r="4413" spans="1:9" ht="45">
      <c r="A4413" s="6" t="s">
        <v>13589</v>
      </c>
      <c r="B4413" s="7" t="s">
        <v>364</v>
      </c>
      <c r="C4413" s="6" t="s">
        <v>13550</v>
      </c>
      <c r="D4413" s="8" t="s">
        <v>13590</v>
      </c>
      <c r="E4413" s="6" t="s">
        <v>229</v>
      </c>
      <c r="F4413" s="7" t="s">
        <v>367</v>
      </c>
      <c r="G4413" s="7" t="s">
        <v>217</v>
      </c>
      <c r="H4413" s="4"/>
      <c r="I4413" s="9" t="s">
        <v>13591</v>
      </c>
    </row>
    <row r="4414" spans="1:9" ht="45">
      <c r="A4414" s="6" t="s">
        <v>13592</v>
      </c>
      <c r="B4414" s="7" t="s">
        <v>364</v>
      </c>
      <c r="C4414" s="6" t="s">
        <v>13550</v>
      </c>
      <c r="D4414" s="8" t="s">
        <v>13593</v>
      </c>
      <c r="E4414" s="6" t="s">
        <v>535</v>
      </c>
      <c r="F4414" s="7" t="s">
        <v>367</v>
      </c>
      <c r="G4414" s="7" t="s">
        <v>217</v>
      </c>
      <c r="H4414" s="4"/>
      <c r="I4414" s="9" t="s">
        <v>13594</v>
      </c>
    </row>
    <row r="4415" spans="1:9" ht="30">
      <c r="A4415" s="6" t="s">
        <v>13595</v>
      </c>
      <c r="B4415" s="7" t="s">
        <v>364</v>
      </c>
      <c r="C4415" s="6" t="s">
        <v>13550</v>
      </c>
      <c r="D4415" s="8" t="s">
        <v>13425</v>
      </c>
      <c r="E4415" s="6" t="s">
        <v>221</v>
      </c>
      <c r="F4415" s="7" t="s">
        <v>498</v>
      </c>
      <c r="G4415" s="7" t="s">
        <v>217</v>
      </c>
      <c r="H4415" s="4"/>
      <c r="I4415" s="9" t="s">
        <v>13596</v>
      </c>
    </row>
    <row r="4416" spans="1:9" ht="30">
      <c r="A4416" s="6" t="s">
        <v>13597</v>
      </c>
      <c r="B4416" s="7" t="s">
        <v>364</v>
      </c>
      <c r="C4416" s="6" t="s">
        <v>13550</v>
      </c>
      <c r="D4416" s="8" t="s">
        <v>13428</v>
      </c>
      <c r="E4416" s="6" t="s">
        <v>229</v>
      </c>
      <c r="F4416" s="7" t="s">
        <v>498</v>
      </c>
      <c r="G4416" s="7" t="s">
        <v>217</v>
      </c>
      <c r="H4416" s="4"/>
      <c r="I4416" s="9" t="s">
        <v>13598</v>
      </c>
    </row>
    <row r="4417" spans="1:9" ht="30">
      <c r="A4417" s="6" t="s">
        <v>13599</v>
      </c>
      <c r="B4417" s="7" t="s">
        <v>364</v>
      </c>
      <c r="C4417" s="6" t="s">
        <v>13550</v>
      </c>
      <c r="D4417" s="8" t="s">
        <v>13431</v>
      </c>
      <c r="E4417" s="6" t="s">
        <v>535</v>
      </c>
      <c r="F4417" s="7" t="s">
        <v>498</v>
      </c>
      <c r="G4417" s="7" t="s">
        <v>217</v>
      </c>
      <c r="H4417" s="4"/>
      <c r="I4417" s="9" t="s">
        <v>13600</v>
      </c>
    </row>
    <row r="4418" spans="1:9" ht="30">
      <c r="A4418" s="6" t="s">
        <v>13601</v>
      </c>
      <c r="B4418" s="7" t="s">
        <v>364</v>
      </c>
      <c r="C4418" s="6" t="s">
        <v>13550</v>
      </c>
      <c r="D4418" s="8" t="s">
        <v>12012</v>
      </c>
      <c r="E4418" s="6" t="s">
        <v>221</v>
      </c>
      <c r="F4418" s="7" t="s">
        <v>498</v>
      </c>
      <c r="G4418" s="7" t="s">
        <v>217</v>
      </c>
      <c r="H4418" s="4"/>
      <c r="I4418" s="9" t="s">
        <v>13602</v>
      </c>
    </row>
    <row r="4419" spans="1:9" ht="30">
      <c r="A4419" s="6" t="s">
        <v>13603</v>
      </c>
      <c r="B4419" s="7" t="s">
        <v>364</v>
      </c>
      <c r="C4419" s="6" t="s">
        <v>13550</v>
      </c>
      <c r="D4419" s="8" t="s">
        <v>12359</v>
      </c>
      <c r="E4419" s="6" t="s">
        <v>535</v>
      </c>
      <c r="F4419" s="7" t="s">
        <v>498</v>
      </c>
      <c r="G4419" s="7" t="s">
        <v>217</v>
      </c>
      <c r="H4419" s="4"/>
      <c r="I4419" s="9" t="s">
        <v>13604</v>
      </c>
    </row>
    <row r="4420" spans="1:9" ht="45">
      <c r="A4420" s="6" t="s">
        <v>13605</v>
      </c>
      <c r="B4420" s="7" t="s">
        <v>364</v>
      </c>
      <c r="C4420" s="6" t="s">
        <v>13550</v>
      </c>
      <c r="D4420" s="8" t="s">
        <v>13606</v>
      </c>
      <c r="E4420" s="6" t="s">
        <v>221</v>
      </c>
      <c r="F4420" s="7" t="s">
        <v>498</v>
      </c>
      <c r="G4420" s="7" t="s">
        <v>217</v>
      </c>
      <c r="H4420" s="4"/>
      <c r="I4420" s="9" t="s">
        <v>13607</v>
      </c>
    </row>
    <row r="4421" spans="1:9" ht="45">
      <c r="A4421" s="6" t="s">
        <v>13608</v>
      </c>
      <c r="B4421" s="7" t="s">
        <v>364</v>
      </c>
      <c r="C4421" s="6" t="s">
        <v>13550</v>
      </c>
      <c r="D4421" s="8" t="s">
        <v>13609</v>
      </c>
      <c r="E4421" s="6" t="s">
        <v>535</v>
      </c>
      <c r="F4421" s="7" t="s">
        <v>498</v>
      </c>
      <c r="G4421" s="7" t="s">
        <v>217</v>
      </c>
      <c r="H4421" s="4"/>
      <c r="I4421" s="9" t="s">
        <v>13610</v>
      </c>
    </row>
    <row r="4422" spans="1:9" ht="45">
      <c r="A4422" s="6" t="s">
        <v>13611</v>
      </c>
      <c r="B4422" s="7" t="s">
        <v>364</v>
      </c>
      <c r="C4422" s="6" t="s">
        <v>13550</v>
      </c>
      <c r="D4422" s="8" t="s">
        <v>13612</v>
      </c>
      <c r="E4422" s="6" t="s">
        <v>535</v>
      </c>
      <c r="F4422" s="7" t="s">
        <v>498</v>
      </c>
      <c r="G4422" s="7" t="s">
        <v>217</v>
      </c>
      <c r="H4422" s="4"/>
      <c r="I4422" s="9" t="s">
        <v>13613</v>
      </c>
    </row>
    <row r="4423" spans="1:9" ht="45">
      <c r="A4423" s="6" t="s">
        <v>13614</v>
      </c>
      <c r="B4423" s="7" t="s">
        <v>364</v>
      </c>
      <c r="C4423" s="6" t="s">
        <v>13550</v>
      </c>
      <c r="D4423" s="8" t="s">
        <v>13615</v>
      </c>
      <c r="E4423" s="6" t="s">
        <v>995</v>
      </c>
      <c r="F4423" s="7" t="s">
        <v>498</v>
      </c>
      <c r="G4423" s="7" t="s">
        <v>217</v>
      </c>
      <c r="H4423" s="4"/>
      <c r="I4423" s="9" t="s">
        <v>13616</v>
      </c>
    </row>
    <row r="4424" spans="1:9" ht="45">
      <c r="A4424" s="6" t="s">
        <v>13617</v>
      </c>
      <c r="B4424" s="7" t="s">
        <v>364</v>
      </c>
      <c r="C4424" s="6" t="s">
        <v>13550</v>
      </c>
      <c r="D4424" s="8" t="s">
        <v>13618</v>
      </c>
      <c r="E4424" s="6" t="s">
        <v>215</v>
      </c>
      <c r="F4424" s="7" t="s">
        <v>367</v>
      </c>
      <c r="G4424" s="7" t="s">
        <v>217</v>
      </c>
      <c r="H4424" s="4"/>
      <c r="I4424" s="9" t="s">
        <v>13619</v>
      </c>
    </row>
    <row r="4425" spans="1:9" ht="45">
      <c r="A4425" s="6" t="s">
        <v>13620</v>
      </c>
      <c r="B4425" s="7" t="s">
        <v>364</v>
      </c>
      <c r="C4425" s="6" t="s">
        <v>13550</v>
      </c>
      <c r="D4425" s="8" t="s">
        <v>13621</v>
      </c>
      <c r="E4425" s="6" t="s">
        <v>221</v>
      </c>
      <c r="F4425" s="7" t="s">
        <v>367</v>
      </c>
      <c r="G4425" s="7" t="s">
        <v>217</v>
      </c>
      <c r="H4425" s="4"/>
      <c r="I4425" s="9" t="s">
        <v>13622</v>
      </c>
    </row>
    <row r="4426" spans="1:9" ht="45">
      <c r="A4426" s="6" t="s">
        <v>13623</v>
      </c>
      <c r="B4426" s="7" t="s">
        <v>364</v>
      </c>
      <c r="C4426" s="6" t="s">
        <v>13550</v>
      </c>
      <c r="D4426" s="8" t="s">
        <v>13624</v>
      </c>
      <c r="E4426" s="6" t="s">
        <v>535</v>
      </c>
      <c r="F4426" s="7" t="s">
        <v>367</v>
      </c>
      <c r="G4426" s="7" t="s">
        <v>217</v>
      </c>
      <c r="H4426" s="4"/>
      <c r="I4426" s="9" t="s">
        <v>13625</v>
      </c>
    </row>
    <row r="4427" spans="1:9" ht="45">
      <c r="A4427" s="6" t="s">
        <v>13626</v>
      </c>
      <c r="B4427" s="7" t="s">
        <v>364</v>
      </c>
      <c r="C4427" s="6" t="s">
        <v>13550</v>
      </c>
      <c r="D4427" s="8" t="s">
        <v>13627</v>
      </c>
      <c r="E4427" s="6" t="s">
        <v>221</v>
      </c>
      <c r="F4427" s="7" t="s">
        <v>367</v>
      </c>
      <c r="G4427" s="7" t="s">
        <v>217</v>
      </c>
      <c r="H4427" s="4"/>
      <c r="I4427" s="9" t="s">
        <v>13628</v>
      </c>
    </row>
    <row r="4428" spans="1:9" ht="45">
      <c r="A4428" s="6" t="s">
        <v>13629</v>
      </c>
      <c r="B4428" s="7" t="s">
        <v>364</v>
      </c>
      <c r="C4428" s="6" t="s">
        <v>13550</v>
      </c>
      <c r="D4428" s="8" t="s">
        <v>13630</v>
      </c>
      <c r="E4428" s="6" t="s">
        <v>229</v>
      </c>
      <c r="F4428" s="7" t="s">
        <v>367</v>
      </c>
      <c r="G4428" s="7" t="s">
        <v>217</v>
      </c>
      <c r="H4428" s="4"/>
      <c r="I4428" s="9" t="s">
        <v>13631</v>
      </c>
    </row>
    <row r="4429" spans="1:9" ht="45">
      <c r="A4429" s="6" t="s">
        <v>13632</v>
      </c>
      <c r="B4429" s="7" t="s">
        <v>364</v>
      </c>
      <c r="C4429" s="6" t="s">
        <v>13550</v>
      </c>
      <c r="D4429" s="8" t="s">
        <v>13633</v>
      </c>
      <c r="E4429" s="6" t="s">
        <v>535</v>
      </c>
      <c r="F4429" s="7" t="s">
        <v>367</v>
      </c>
      <c r="G4429" s="7" t="s">
        <v>217</v>
      </c>
      <c r="H4429" s="4"/>
      <c r="I4429" s="9" t="s">
        <v>13634</v>
      </c>
    </row>
    <row r="4430" spans="1:9" ht="30">
      <c r="A4430" s="6" t="s">
        <v>13635</v>
      </c>
      <c r="B4430" s="7" t="s">
        <v>364</v>
      </c>
      <c r="C4430" s="6" t="s">
        <v>13550</v>
      </c>
      <c r="D4430" s="8" t="s">
        <v>13636</v>
      </c>
      <c r="E4430" s="6" t="s">
        <v>229</v>
      </c>
      <c r="F4430" s="7" t="s">
        <v>367</v>
      </c>
      <c r="G4430" s="7" t="s">
        <v>217</v>
      </c>
      <c r="H4430" s="4"/>
      <c r="I4430" s="9" t="s">
        <v>13637</v>
      </c>
    </row>
    <row r="4431" spans="1:9" ht="60">
      <c r="A4431" s="6" t="s">
        <v>13638</v>
      </c>
      <c r="B4431" s="7" t="s">
        <v>364</v>
      </c>
      <c r="C4431" s="6" t="s">
        <v>13639</v>
      </c>
      <c r="D4431" s="8" t="s">
        <v>13640</v>
      </c>
      <c r="E4431" s="6" t="s">
        <v>373</v>
      </c>
      <c r="F4431" s="7" t="s">
        <v>216</v>
      </c>
      <c r="G4431" s="7" t="s">
        <v>217</v>
      </c>
      <c r="H4431" s="4"/>
      <c r="I4431" s="9" t="s">
        <v>13641</v>
      </c>
    </row>
    <row r="4432" spans="1:9" ht="45">
      <c r="A4432" s="6" t="s">
        <v>13642</v>
      </c>
      <c r="B4432" s="7" t="s">
        <v>364</v>
      </c>
      <c r="C4432" s="6" t="s">
        <v>13639</v>
      </c>
      <c r="D4432" s="8" t="s">
        <v>13643</v>
      </c>
      <c r="E4432" s="6" t="s">
        <v>373</v>
      </c>
      <c r="F4432" s="7" t="s">
        <v>216</v>
      </c>
      <c r="G4432" s="7" t="s">
        <v>217</v>
      </c>
      <c r="H4432" s="4"/>
      <c r="I4432" s="9" t="s">
        <v>13644</v>
      </c>
    </row>
    <row r="4433" spans="1:9" ht="45">
      <c r="A4433" s="6" t="s">
        <v>13645</v>
      </c>
      <c r="B4433" s="7" t="s">
        <v>364</v>
      </c>
      <c r="C4433" s="6" t="s">
        <v>13639</v>
      </c>
      <c r="D4433" s="8" t="s">
        <v>13646</v>
      </c>
      <c r="E4433" s="6" t="s">
        <v>373</v>
      </c>
      <c r="F4433" s="7" t="s">
        <v>367</v>
      </c>
      <c r="G4433" s="7" t="s">
        <v>217</v>
      </c>
      <c r="H4433" s="4"/>
      <c r="I4433" s="9" t="s">
        <v>13647</v>
      </c>
    </row>
    <row r="4434" spans="1:9" ht="45">
      <c r="A4434" s="6" t="s">
        <v>13648</v>
      </c>
      <c r="B4434" s="7" t="s">
        <v>364</v>
      </c>
      <c r="C4434" s="6" t="s">
        <v>13639</v>
      </c>
      <c r="D4434" s="8" t="s">
        <v>13649</v>
      </c>
      <c r="E4434" s="6" t="s">
        <v>373</v>
      </c>
      <c r="F4434" s="7" t="s">
        <v>367</v>
      </c>
      <c r="G4434" s="7" t="s">
        <v>225</v>
      </c>
      <c r="H4434" s="4"/>
      <c r="I4434" s="9" t="s">
        <v>13650</v>
      </c>
    </row>
    <row r="4435" spans="1:9" ht="45">
      <c r="A4435" s="6" t="s">
        <v>13651</v>
      </c>
      <c r="B4435" s="7" t="s">
        <v>364</v>
      </c>
      <c r="C4435" s="6" t="s">
        <v>13639</v>
      </c>
      <c r="D4435" s="8" t="s">
        <v>13652</v>
      </c>
      <c r="E4435" s="6" t="s">
        <v>373</v>
      </c>
      <c r="F4435" s="7" t="s">
        <v>216</v>
      </c>
      <c r="G4435" s="7" t="s">
        <v>217</v>
      </c>
      <c r="H4435" s="4"/>
      <c r="I4435" s="9" t="s">
        <v>13653</v>
      </c>
    </row>
    <row r="4436" spans="1:9" ht="60">
      <c r="A4436" s="6" t="s">
        <v>13654</v>
      </c>
      <c r="B4436" s="7" t="s">
        <v>364</v>
      </c>
      <c r="C4436" s="6" t="s">
        <v>13639</v>
      </c>
      <c r="D4436" s="8" t="s">
        <v>13655</v>
      </c>
      <c r="E4436" s="6" t="s">
        <v>373</v>
      </c>
      <c r="F4436" s="7" t="s">
        <v>367</v>
      </c>
      <c r="G4436" s="7" t="s">
        <v>217</v>
      </c>
      <c r="H4436" s="4"/>
      <c r="I4436" s="9" t="s">
        <v>13656</v>
      </c>
    </row>
    <row r="4437" spans="1:9" ht="60">
      <c r="A4437" s="6" t="s">
        <v>13657</v>
      </c>
      <c r="B4437" s="7" t="s">
        <v>364</v>
      </c>
      <c r="C4437" s="6" t="s">
        <v>13639</v>
      </c>
      <c r="D4437" s="8" t="s">
        <v>13658</v>
      </c>
      <c r="E4437" s="6" t="s">
        <v>373</v>
      </c>
      <c r="F4437" s="7" t="s">
        <v>367</v>
      </c>
      <c r="G4437" s="7" t="s">
        <v>217</v>
      </c>
      <c r="H4437" s="4"/>
      <c r="I4437" s="9" t="s">
        <v>13659</v>
      </c>
    </row>
    <row r="4438" spans="1:9" ht="60">
      <c r="A4438" s="6" t="s">
        <v>13660</v>
      </c>
      <c r="B4438" s="7" t="s">
        <v>364</v>
      </c>
      <c r="C4438" s="6" t="s">
        <v>13639</v>
      </c>
      <c r="D4438" s="8" t="s">
        <v>13661</v>
      </c>
      <c r="E4438" s="6" t="s">
        <v>373</v>
      </c>
      <c r="F4438" s="7" t="s">
        <v>367</v>
      </c>
      <c r="G4438" s="7" t="s">
        <v>225</v>
      </c>
      <c r="H4438" s="4"/>
      <c r="I4438" s="9" t="s">
        <v>13662</v>
      </c>
    </row>
    <row r="4439" spans="1:9" ht="60">
      <c r="A4439" s="6" t="s">
        <v>13663</v>
      </c>
      <c r="B4439" s="7" t="s">
        <v>364</v>
      </c>
      <c r="C4439" s="6" t="s">
        <v>13639</v>
      </c>
      <c r="D4439" s="8" t="s">
        <v>13664</v>
      </c>
      <c r="E4439" s="6" t="s">
        <v>373</v>
      </c>
      <c r="F4439" s="7" t="s">
        <v>367</v>
      </c>
      <c r="G4439" s="7" t="s">
        <v>217</v>
      </c>
      <c r="H4439" s="4"/>
      <c r="I4439" s="9" t="s">
        <v>13665</v>
      </c>
    </row>
    <row r="4440" spans="1:9" ht="60">
      <c r="A4440" s="6" t="s">
        <v>13666</v>
      </c>
      <c r="B4440" s="7" t="s">
        <v>364</v>
      </c>
      <c r="C4440" s="6" t="s">
        <v>13639</v>
      </c>
      <c r="D4440" s="8" t="s">
        <v>13667</v>
      </c>
      <c r="E4440" s="6" t="s">
        <v>373</v>
      </c>
      <c r="F4440" s="7" t="s">
        <v>216</v>
      </c>
      <c r="G4440" s="7" t="s">
        <v>217</v>
      </c>
      <c r="H4440" s="4"/>
      <c r="I4440" s="9" t="s">
        <v>13668</v>
      </c>
    </row>
    <row r="4441" spans="1:9" ht="60">
      <c r="A4441" s="6" t="s">
        <v>13669</v>
      </c>
      <c r="B4441" s="7" t="s">
        <v>364</v>
      </c>
      <c r="C4441" s="6" t="s">
        <v>13639</v>
      </c>
      <c r="D4441" s="8" t="s">
        <v>13670</v>
      </c>
      <c r="E4441" s="6" t="s">
        <v>373</v>
      </c>
      <c r="F4441" s="7" t="s">
        <v>216</v>
      </c>
      <c r="G4441" s="7" t="s">
        <v>225</v>
      </c>
      <c r="H4441" s="4"/>
      <c r="I4441" s="9" t="s">
        <v>13671</v>
      </c>
    </row>
    <row r="4442" spans="1:9" ht="60">
      <c r="A4442" s="6" t="s">
        <v>13672</v>
      </c>
      <c r="B4442" s="7" t="s">
        <v>364</v>
      </c>
      <c r="C4442" s="6" t="s">
        <v>13639</v>
      </c>
      <c r="D4442" s="8" t="s">
        <v>13673</v>
      </c>
      <c r="E4442" s="6" t="s">
        <v>373</v>
      </c>
      <c r="F4442" s="7" t="s">
        <v>216</v>
      </c>
      <c r="G4442" s="7" t="s">
        <v>217</v>
      </c>
      <c r="H4442" s="4"/>
      <c r="I4442" s="9" t="s">
        <v>13674</v>
      </c>
    </row>
    <row r="4443" spans="1:9" ht="60">
      <c r="A4443" s="6" t="s">
        <v>13675</v>
      </c>
      <c r="B4443" s="7" t="s">
        <v>364</v>
      </c>
      <c r="C4443" s="6" t="s">
        <v>13639</v>
      </c>
      <c r="D4443" s="8" t="s">
        <v>13676</v>
      </c>
      <c r="E4443" s="6" t="s">
        <v>373</v>
      </c>
      <c r="F4443" s="7" t="s">
        <v>367</v>
      </c>
      <c r="G4443" s="7" t="s">
        <v>225</v>
      </c>
      <c r="H4443" s="4"/>
      <c r="I4443" s="9" t="s">
        <v>13677</v>
      </c>
    </row>
    <row r="4444" spans="1:9" ht="60">
      <c r="A4444" s="6" t="s">
        <v>13678</v>
      </c>
      <c r="B4444" s="7" t="s">
        <v>364</v>
      </c>
      <c r="C4444" s="6" t="s">
        <v>13639</v>
      </c>
      <c r="D4444" s="8" t="s">
        <v>13679</v>
      </c>
      <c r="E4444" s="6" t="s">
        <v>373</v>
      </c>
      <c r="F4444" s="7" t="s">
        <v>367</v>
      </c>
      <c r="G4444" s="7" t="s">
        <v>217</v>
      </c>
      <c r="H4444" s="4"/>
      <c r="I4444" s="9" t="s">
        <v>13680</v>
      </c>
    </row>
    <row r="4445" spans="1:9" ht="45">
      <c r="A4445" s="6" t="s">
        <v>13681</v>
      </c>
      <c r="B4445" s="7" t="s">
        <v>364</v>
      </c>
      <c r="C4445" s="6" t="s">
        <v>13639</v>
      </c>
      <c r="D4445" s="8" t="s">
        <v>13682</v>
      </c>
      <c r="E4445" s="6" t="s">
        <v>373</v>
      </c>
      <c r="F4445" s="7" t="s">
        <v>367</v>
      </c>
      <c r="G4445" s="7" t="s">
        <v>217</v>
      </c>
      <c r="H4445" s="4"/>
      <c r="I4445" s="9" t="s">
        <v>13683</v>
      </c>
    </row>
    <row r="4446" spans="1:9" ht="45">
      <c r="A4446" s="6" t="s">
        <v>13684</v>
      </c>
      <c r="B4446" s="7" t="s">
        <v>364</v>
      </c>
      <c r="C4446" s="6" t="s">
        <v>13639</v>
      </c>
      <c r="D4446" s="8" t="s">
        <v>13685</v>
      </c>
      <c r="E4446" s="6" t="s">
        <v>373</v>
      </c>
      <c r="F4446" s="7" t="s">
        <v>367</v>
      </c>
      <c r="G4446" s="7" t="s">
        <v>225</v>
      </c>
      <c r="H4446" s="4"/>
      <c r="I4446" s="9" t="s">
        <v>13686</v>
      </c>
    </row>
    <row r="4447" spans="1:9" ht="60">
      <c r="A4447" s="6" t="s">
        <v>13687</v>
      </c>
      <c r="B4447" s="7" t="s">
        <v>364</v>
      </c>
      <c r="C4447" s="6" t="s">
        <v>13639</v>
      </c>
      <c r="D4447" s="8" t="s">
        <v>13688</v>
      </c>
      <c r="E4447" s="6" t="s">
        <v>373</v>
      </c>
      <c r="F4447" s="7" t="s">
        <v>367</v>
      </c>
      <c r="G4447" s="7" t="s">
        <v>217</v>
      </c>
      <c r="H4447" s="4"/>
      <c r="I4447" s="9" t="s">
        <v>13689</v>
      </c>
    </row>
    <row r="4448" spans="1:9" ht="45">
      <c r="A4448" s="6" t="s">
        <v>13690</v>
      </c>
      <c r="B4448" s="7" t="s">
        <v>364</v>
      </c>
      <c r="C4448" s="6" t="s">
        <v>13639</v>
      </c>
      <c r="D4448" s="8" t="s">
        <v>13691</v>
      </c>
      <c r="E4448" s="6" t="s">
        <v>373</v>
      </c>
      <c r="F4448" s="7" t="s">
        <v>216</v>
      </c>
      <c r="G4448" s="7" t="s">
        <v>217</v>
      </c>
      <c r="H4448" s="4"/>
      <c r="I4448" s="9" t="s">
        <v>13692</v>
      </c>
    </row>
    <row r="4449" spans="1:9" ht="60">
      <c r="A4449" s="6" t="s">
        <v>13693</v>
      </c>
      <c r="B4449" s="7" t="s">
        <v>364</v>
      </c>
      <c r="C4449" s="6" t="s">
        <v>13639</v>
      </c>
      <c r="D4449" s="8" t="s">
        <v>13694</v>
      </c>
      <c r="E4449" s="6" t="s">
        <v>373</v>
      </c>
      <c r="F4449" s="7" t="s">
        <v>216</v>
      </c>
      <c r="G4449" s="7" t="s">
        <v>225</v>
      </c>
      <c r="H4449" s="4"/>
      <c r="I4449" s="9" t="s">
        <v>13695</v>
      </c>
    </row>
    <row r="4450" spans="1:9" ht="60">
      <c r="A4450" s="6" t="s">
        <v>13696</v>
      </c>
      <c r="B4450" s="7" t="s">
        <v>364</v>
      </c>
      <c r="C4450" s="6" t="s">
        <v>13639</v>
      </c>
      <c r="D4450" s="8" t="s">
        <v>13697</v>
      </c>
      <c r="E4450" s="6" t="s">
        <v>373</v>
      </c>
      <c r="F4450" s="7" t="s">
        <v>216</v>
      </c>
      <c r="G4450" s="7" t="s">
        <v>217</v>
      </c>
      <c r="H4450" s="4"/>
      <c r="I4450" s="9" t="s">
        <v>13698</v>
      </c>
    </row>
    <row r="4451" spans="1:9" ht="45">
      <c r="A4451" s="6" t="s">
        <v>13699</v>
      </c>
      <c r="B4451" s="7" t="s">
        <v>364</v>
      </c>
      <c r="C4451" s="6" t="s">
        <v>13700</v>
      </c>
      <c r="D4451" s="8" t="s">
        <v>13701</v>
      </c>
      <c r="E4451" s="6" t="s">
        <v>373</v>
      </c>
      <c r="F4451" s="7" t="s">
        <v>498</v>
      </c>
      <c r="G4451" s="7" t="s">
        <v>217</v>
      </c>
      <c r="H4451" s="4"/>
      <c r="I4451" s="9" t="s">
        <v>13702</v>
      </c>
    </row>
    <row r="4452" spans="1:9" ht="45">
      <c r="A4452" s="6" t="s">
        <v>13703</v>
      </c>
      <c r="B4452" s="7" t="s">
        <v>364</v>
      </c>
      <c r="C4452" s="6" t="s">
        <v>13700</v>
      </c>
      <c r="D4452" s="8" t="s">
        <v>13704</v>
      </c>
      <c r="E4452" s="6" t="s">
        <v>373</v>
      </c>
      <c r="F4452" s="7" t="s">
        <v>498</v>
      </c>
      <c r="G4452" s="7" t="s">
        <v>225</v>
      </c>
      <c r="H4452" s="4"/>
      <c r="I4452" s="9" t="s">
        <v>13705</v>
      </c>
    </row>
    <row r="4453" spans="1:9" ht="60">
      <c r="A4453" s="6" t="s">
        <v>13706</v>
      </c>
      <c r="B4453" s="7" t="s">
        <v>364</v>
      </c>
      <c r="C4453" s="6" t="s">
        <v>13700</v>
      </c>
      <c r="D4453" s="8" t="s">
        <v>13707</v>
      </c>
      <c r="E4453" s="6" t="s">
        <v>215</v>
      </c>
      <c r="F4453" s="7" t="s">
        <v>367</v>
      </c>
      <c r="G4453" s="7" t="s">
        <v>379</v>
      </c>
      <c r="H4453" s="4"/>
      <c r="I4453" s="9" t="s">
        <v>13708</v>
      </c>
    </row>
    <row r="4454" spans="1:9" ht="45">
      <c r="A4454" s="6" t="s">
        <v>13709</v>
      </c>
      <c r="B4454" s="7" t="s">
        <v>364</v>
      </c>
      <c r="C4454" s="6" t="s">
        <v>13700</v>
      </c>
      <c r="D4454" s="8" t="s">
        <v>13710</v>
      </c>
      <c r="E4454" s="6" t="s">
        <v>229</v>
      </c>
      <c r="F4454" s="7" t="s">
        <v>367</v>
      </c>
      <c r="G4454" s="7" t="s">
        <v>217</v>
      </c>
      <c r="H4454" s="4"/>
      <c r="I4454" s="9" t="s">
        <v>13711</v>
      </c>
    </row>
    <row r="4455" spans="1:9" ht="45">
      <c r="A4455" s="6" t="s">
        <v>13712</v>
      </c>
      <c r="B4455" s="7" t="s">
        <v>364</v>
      </c>
      <c r="C4455" s="6" t="s">
        <v>13700</v>
      </c>
      <c r="D4455" s="8" t="s">
        <v>13713</v>
      </c>
      <c r="E4455" s="6" t="s">
        <v>535</v>
      </c>
      <c r="F4455" s="7" t="s">
        <v>367</v>
      </c>
      <c r="G4455" s="7" t="s">
        <v>217</v>
      </c>
      <c r="H4455" s="4"/>
      <c r="I4455" s="9" t="s">
        <v>13714</v>
      </c>
    </row>
    <row r="4456" spans="1:9" ht="45">
      <c r="A4456" s="6" t="s">
        <v>13715</v>
      </c>
      <c r="B4456" s="7" t="s">
        <v>364</v>
      </c>
      <c r="C4456" s="6" t="s">
        <v>13700</v>
      </c>
      <c r="D4456" s="8" t="s">
        <v>13716</v>
      </c>
      <c r="E4456" s="6" t="s">
        <v>215</v>
      </c>
      <c r="F4456" s="7" t="s">
        <v>367</v>
      </c>
      <c r="G4456" s="7" t="s">
        <v>217</v>
      </c>
      <c r="H4456" s="4"/>
      <c r="I4456" s="9" t="s">
        <v>13717</v>
      </c>
    </row>
    <row r="4457" spans="1:9" ht="30">
      <c r="A4457" s="6" t="s">
        <v>13718</v>
      </c>
      <c r="B4457" s="7" t="s">
        <v>364</v>
      </c>
      <c r="C4457" s="6" t="s">
        <v>13700</v>
      </c>
      <c r="D4457" s="8" t="s">
        <v>13719</v>
      </c>
      <c r="E4457" s="6" t="s">
        <v>229</v>
      </c>
      <c r="F4457" s="7" t="s">
        <v>367</v>
      </c>
      <c r="G4457" s="7" t="s">
        <v>217</v>
      </c>
      <c r="H4457" s="4"/>
      <c r="I4457" s="9" t="s">
        <v>13720</v>
      </c>
    </row>
    <row r="4458" spans="1:9" ht="45">
      <c r="A4458" s="6" t="s">
        <v>13721</v>
      </c>
      <c r="B4458" s="7" t="s">
        <v>364</v>
      </c>
      <c r="C4458" s="6" t="s">
        <v>13700</v>
      </c>
      <c r="D4458" s="8" t="s">
        <v>13722</v>
      </c>
      <c r="E4458" s="6" t="s">
        <v>535</v>
      </c>
      <c r="F4458" s="7" t="s">
        <v>367</v>
      </c>
      <c r="G4458" s="7" t="s">
        <v>217</v>
      </c>
      <c r="H4458" s="4"/>
      <c r="I4458" s="9" t="s">
        <v>13723</v>
      </c>
    </row>
    <row r="4459" spans="1:9" ht="45">
      <c r="A4459" s="6" t="s">
        <v>13724</v>
      </c>
      <c r="B4459" s="7" t="s">
        <v>364</v>
      </c>
      <c r="C4459" s="6" t="s">
        <v>13700</v>
      </c>
      <c r="D4459" s="8" t="s">
        <v>13725</v>
      </c>
      <c r="E4459" s="6" t="s">
        <v>985</v>
      </c>
      <c r="F4459" s="7" t="s">
        <v>367</v>
      </c>
      <c r="G4459" s="7" t="s">
        <v>217</v>
      </c>
      <c r="H4459" s="4"/>
      <c r="I4459" s="9" t="s">
        <v>13726</v>
      </c>
    </row>
    <row r="4460" spans="1:9" ht="45">
      <c r="A4460" s="6" t="s">
        <v>13727</v>
      </c>
      <c r="B4460" s="7" t="s">
        <v>364</v>
      </c>
      <c r="C4460" s="6" t="s">
        <v>13700</v>
      </c>
      <c r="D4460" s="8" t="s">
        <v>13728</v>
      </c>
      <c r="E4460" s="6" t="s">
        <v>215</v>
      </c>
      <c r="F4460" s="7" t="s">
        <v>367</v>
      </c>
      <c r="G4460" s="7" t="s">
        <v>374</v>
      </c>
      <c r="H4460" s="4"/>
      <c r="I4460" s="9" t="s">
        <v>13729</v>
      </c>
    </row>
    <row r="4461" spans="1:9" ht="45">
      <c r="A4461" s="6" t="s">
        <v>13730</v>
      </c>
      <c r="B4461" s="7" t="s">
        <v>364</v>
      </c>
      <c r="C4461" s="6" t="s">
        <v>13700</v>
      </c>
      <c r="D4461" s="8" t="s">
        <v>13731</v>
      </c>
      <c r="E4461" s="6" t="s">
        <v>535</v>
      </c>
      <c r="F4461" s="7" t="s">
        <v>367</v>
      </c>
      <c r="G4461" s="7" t="s">
        <v>374</v>
      </c>
      <c r="H4461" s="4"/>
      <c r="I4461" s="9" t="s">
        <v>13732</v>
      </c>
    </row>
    <row r="4462" spans="1:9" ht="60">
      <c r="A4462" s="6" t="s">
        <v>13733</v>
      </c>
      <c r="B4462" s="7" t="s">
        <v>364</v>
      </c>
      <c r="C4462" s="6" t="s">
        <v>13700</v>
      </c>
      <c r="D4462" s="8" t="s">
        <v>13734</v>
      </c>
      <c r="E4462" s="6" t="s">
        <v>535</v>
      </c>
      <c r="F4462" s="7" t="s">
        <v>367</v>
      </c>
      <c r="G4462" s="7" t="s">
        <v>374</v>
      </c>
      <c r="H4462" s="4"/>
      <c r="I4462" s="9" t="s">
        <v>13735</v>
      </c>
    </row>
    <row r="4463" spans="1:9" ht="45">
      <c r="A4463" s="6" t="s">
        <v>13736</v>
      </c>
      <c r="B4463" s="7" t="s">
        <v>364</v>
      </c>
      <c r="C4463" s="6" t="s">
        <v>13700</v>
      </c>
      <c r="D4463" s="8" t="s">
        <v>13737</v>
      </c>
      <c r="E4463" s="6" t="s">
        <v>215</v>
      </c>
      <c r="F4463" s="7" t="s">
        <v>367</v>
      </c>
      <c r="G4463" s="7" t="s">
        <v>379</v>
      </c>
      <c r="H4463" s="4"/>
      <c r="I4463" s="9" t="s">
        <v>13738</v>
      </c>
    </row>
    <row r="4464" spans="1:9" ht="45">
      <c r="A4464" s="6" t="s">
        <v>13739</v>
      </c>
      <c r="B4464" s="7" t="s">
        <v>364</v>
      </c>
      <c r="C4464" s="6" t="s">
        <v>13700</v>
      </c>
      <c r="D4464" s="8" t="s">
        <v>13740</v>
      </c>
      <c r="E4464" s="6" t="s">
        <v>215</v>
      </c>
      <c r="F4464" s="7" t="s">
        <v>367</v>
      </c>
      <c r="G4464" s="7" t="s">
        <v>374</v>
      </c>
      <c r="H4464" s="4"/>
      <c r="I4464" s="9" t="s">
        <v>13741</v>
      </c>
    </row>
    <row r="4465" spans="1:9" ht="45">
      <c r="A4465" s="6" t="s">
        <v>13742</v>
      </c>
      <c r="B4465" s="7" t="s">
        <v>364</v>
      </c>
      <c r="C4465" s="6" t="s">
        <v>13700</v>
      </c>
      <c r="D4465" s="8" t="s">
        <v>13743</v>
      </c>
      <c r="E4465" s="6" t="s">
        <v>535</v>
      </c>
      <c r="F4465" s="7" t="s">
        <v>367</v>
      </c>
      <c r="G4465" s="7" t="s">
        <v>217</v>
      </c>
      <c r="H4465" s="4"/>
      <c r="I4465" s="9" t="s">
        <v>13744</v>
      </c>
    </row>
    <row r="4466" spans="1:9" ht="45">
      <c r="A4466" s="6" t="s">
        <v>13745</v>
      </c>
      <c r="B4466" s="7" t="s">
        <v>364</v>
      </c>
      <c r="C4466" s="6" t="s">
        <v>13700</v>
      </c>
      <c r="D4466" s="8" t="s">
        <v>13746</v>
      </c>
      <c r="E4466" s="6" t="s">
        <v>985</v>
      </c>
      <c r="F4466" s="7" t="s">
        <v>367</v>
      </c>
      <c r="G4466" s="7" t="s">
        <v>217</v>
      </c>
      <c r="H4466" s="4"/>
      <c r="I4466" s="9" t="s">
        <v>13747</v>
      </c>
    </row>
    <row r="4467" spans="1:9" ht="30">
      <c r="A4467" s="6" t="s">
        <v>13748</v>
      </c>
      <c r="B4467" s="7" t="s">
        <v>364</v>
      </c>
      <c r="C4467" s="6" t="s">
        <v>13700</v>
      </c>
      <c r="D4467" s="8" t="s">
        <v>13749</v>
      </c>
      <c r="E4467" s="6" t="s">
        <v>229</v>
      </c>
      <c r="F4467" s="7" t="s">
        <v>367</v>
      </c>
      <c r="G4467" s="7" t="s">
        <v>217</v>
      </c>
      <c r="H4467" s="4"/>
      <c r="I4467" s="9" t="s">
        <v>13750</v>
      </c>
    </row>
    <row r="4468" spans="1:9" ht="45">
      <c r="A4468" s="6" t="s">
        <v>13751</v>
      </c>
      <c r="B4468" s="7" t="s">
        <v>364</v>
      </c>
      <c r="C4468" s="6" t="s">
        <v>13700</v>
      </c>
      <c r="D4468" s="8" t="s">
        <v>13752</v>
      </c>
      <c r="E4468" s="6" t="s">
        <v>535</v>
      </c>
      <c r="F4468" s="7" t="s">
        <v>367</v>
      </c>
      <c r="G4468" s="7" t="s">
        <v>217</v>
      </c>
      <c r="H4468" s="4"/>
      <c r="I4468" s="9" t="s">
        <v>13753</v>
      </c>
    </row>
    <row r="4469" spans="1:9" ht="45">
      <c r="A4469" s="6" t="s">
        <v>13754</v>
      </c>
      <c r="B4469" s="7" t="s">
        <v>364</v>
      </c>
      <c r="C4469" s="6" t="s">
        <v>13700</v>
      </c>
      <c r="D4469" s="8" t="s">
        <v>13755</v>
      </c>
      <c r="E4469" s="6" t="s">
        <v>985</v>
      </c>
      <c r="F4469" s="7" t="s">
        <v>367</v>
      </c>
      <c r="G4469" s="7" t="s">
        <v>217</v>
      </c>
      <c r="H4469" s="4"/>
      <c r="I4469" s="9" t="s">
        <v>13756</v>
      </c>
    </row>
    <row r="4470" spans="1:9" ht="45">
      <c r="A4470" s="6" t="s">
        <v>13757</v>
      </c>
      <c r="B4470" s="7" t="s">
        <v>364</v>
      </c>
      <c r="C4470" s="6" t="s">
        <v>13700</v>
      </c>
      <c r="D4470" s="8" t="s">
        <v>13758</v>
      </c>
      <c r="E4470" s="6" t="s">
        <v>535</v>
      </c>
      <c r="F4470" s="7" t="s">
        <v>367</v>
      </c>
      <c r="G4470" s="7" t="s">
        <v>374</v>
      </c>
      <c r="H4470" s="4"/>
      <c r="I4470" s="9" t="s">
        <v>13759</v>
      </c>
    </row>
    <row r="4471" spans="1:9" ht="45">
      <c r="A4471" s="6" t="s">
        <v>13760</v>
      </c>
      <c r="B4471" s="7" t="s">
        <v>364</v>
      </c>
      <c r="C4471" s="6" t="s">
        <v>13700</v>
      </c>
      <c r="D4471" s="8" t="s">
        <v>13761</v>
      </c>
      <c r="E4471" s="6" t="s">
        <v>535</v>
      </c>
      <c r="F4471" s="7" t="s">
        <v>367</v>
      </c>
      <c r="G4471" s="7" t="s">
        <v>217</v>
      </c>
      <c r="H4471" s="4"/>
      <c r="I4471" s="9" t="s">
        <v>13762</v>
      </c>
    </row>
    <row r="4472" spans="1:9" ht="60">
      <c r="A4472" s="6" t="s">
        <v>13763</v>
      </c>
      <c r="B4472" s="7" t="s">
        <v>364</v>
      </c>
      <c r="C4472" s="6" t="s">
        <v>13700</v>
      </c>
      <c r="D4472" s="8" t="s">
        <v>13764</v>
      </c>
      <c r="E4472" s="6" t="s">
        <v>229</v>
      </c>
      <c r="F4472" s="7" t="s">
        <v>367</v>
      </c>
      <c r="G4472" s="7" t="s">
        <v>217</v>
      </c>
      <c r="H4472" s="4"/>
      <c r="I4472" s="9" t="s">
        <v>13765</v>
      </c>
    </row>
    <row r="4473" spans="1:9" ht="60">
      <c r="A4473" s="6" t="s">
        <v>13766</v>
      </c>
      <c r="B4473" s="7" t="s">
        <v>364</v>
      </c>
      <c r="C4473" s="6" t="s">
        <v>13700</v>
      </c>
      <c r="D4473" s="8" t="s">
        <v>13767</v>
      </c>
      <c r="E4473" s="6" t="s">
        <v>535</v>
      </c>
      <c r="F4473" s="7" t="s">
        <v>367</v>
      </c>
      <c r="G4473" s="7" t="s">
        <v>217</v>
      </c>
      <c r="H4473" s="4"/>
      <c r="I4473" s="9" t="s">
        <v>13768</v>
      </c>
    </row>
    <row r="4474" spans="1:9" ht="45">
      <c r="A4474" s="6" t="s">
        <v>13769</v>
      </c>
      <c r="B4474" s="7" t="s">
        <v>364</v>
      </c>
      <c r="C4474" s="6" t="s">
        <v>13700</v>
      </c>
      <c r="D4474" s="8" t="s">
        <v>13770</v>
      </c>
      <c r="E4474" s="6" t="s">
        <v>221</v>
      </c>
      <c r="F4474" s="7" t="s">
        <v>498</v>
      </c>
      <c r="G4474" s="7" t="s">
        <v>379</v>
      </c>
      <c r="H4474" s="4"/>
      <c r="I4474" s="9" t="s">
        <v>13771</v>
      </c>
    </row>
    <row r="4475" spans="1:9" ht="45">
      <c r="A4475" s="6" t="s">
        <v>13772</v>
      </c>
      <c r="B4475" s="7" t="s">
        <v>364</v>
      </c>
      <c r="C4475" s="6" t="s">
        <v>13700</v>
      </c>
      <c r="D4475" s="8" t="s">
        <v>13773</v>
      </c>
      <c r="E4475" s="6" t="s">
        <v>373</v>
      </c>
      <c r="F4475" s="7" t="s">
        <v>498</v>
      </c>
      <c r="G4475" s="7" t="s">
        <v>374</v>
      </c>
      <c r="H4475" s="4"/>
      <c r="I4475" s="9" t="s">
        <v>13774</v>
      </c>
    </row>
    <row r="4476" spans="1:9" ht="45">
      <c r="A4476" s="6" t="s">
        <v>13775</v>
      </c>
      <c r="B4476" s="7" t="s">
        <v>364</v>
      </c>
      <c r="C4476" s="6" t="s">
        <v>13700</v>
      </c>
      <c r="D4476" s="8" t="s">
        <v>13776</v>
      </c>
      <c r="E4476" s="6" t="s">
        <v>373</v>
      </c>
      <c r="F4476" s="7" t="s">
        <v>498</v>
      </c>
      <c r="G4476" s="7" t="s">
        <v>374</v>
      </c>
      <c r="H4476" s="4"/>
      <c r="I4476" s="9" t="s">
        <v>13777</v>
      </c>
    </row>
    <row r="4477" spans="1:9" ht="45">
      <c r="A4477" s="6" t="s">
        <v>13778</v>
      </c>
      <c r="B4477" s="7" t="s">
        <v>364</v>
      </c>
      <c r="C4477" s="6" t="s">
        <v>13700</v>
      </c>
      <c r="D4477" s="8" t="s">
        <v>13779</v>
      </c>
      <c r="E4477" s="6" t="s">
        <v>221</v>
      </c>
      <c r="F4477" s="7" t="s">
        <v>498</v>
      </c>
      <c r="G4477" s="7" t="s">
        <v>217</v>
      </c>
      <c r="H4477" s="4"/>
      <c r="I4477" s="9" t="s">
        <v>13780</v>
      </c>
    </row>
    <row r="4478" spans="1:9" ht="45">
      <c r="A4478" s="6" t="s">
        <v>13781</v>
      </c>
      <c r="B4478" s="7" t="s">
        <v>364</v>
      </c>
      <c r="C4478" s="6" t="s">
        <v>13700</v>
      </c>
      <c r="D4478" s="8" t="s">
        <v>13782</v>
      </c>
      <c r="E4478" s="6" t="s">
        <v>215</v>
      </c>
      <c r="F4478" s="7" t="s">
        <v>498</v>
      </c>
      <c r="G4478" s="7" t="s">
        <v>217</v>
      </c>
      <c r="H4478" s="4"/>
      <c r="I4478" s="9" t="s">
        <v>13783</v>
      </c>
    </row>
    <row r="4479" spans="1:9" ht="45">
      <c r="A4479" s="6" t="s">
        <v>13784</v>
      </c>
      <c r="B4479" s="7" t="s">
        <v>364</v>
      </c>
      <c r="C4479" s="6" t="s">
        <v>13700</v>
      </c>
      <c r="D4479" s="8" t="s">
        <v>13785</v>
      </c>
      <c r="E4479" s="6" t="s">
        <v>535</v>
      </c>
      <c r="F4479" s="7" t="s">
        <v>498</v>
      </c>
      <c r="G4479" s="7" t="s">
        <v>217</v>
      </c>
      <c r="H4479" s="4"/>
      <c r="I4479" s="9" t="s">
        <v>13786</v>
      </c>
    </row>
    <row r="4480" spans="1:9" ht="60">
      <c r="A4480" s="6" t="s">
        <v>13787</v>
      </c>
      <c r="B4480" s="7" t="s">
        <v>364</v>
      </c>
      <c r="C4480" s="6" t="s">
        <v>13700</v>
      </c>
      <c r="D4480" s="8" t="s">
        <v>13788</v>
      </c>
      <c r="E4480" s="6" t="s">
        <v>215</v>
      </c>
      <c r="F4480" s="7" t="s">
        <v>498</v>
      </c>
      <c r="G4480" s="7" t="s">
        <v>379</v>
      </c>
      <c r="H4480" s="4"/>
      <c r="I4480" s="9" t="s">
        <v>13789</v>
      </c>
    </row>
    <row r="4481" spans="1:9" ht="45">
      <c r="A4481" s="6" t="s">
        <v>13790</v>
      </c>
      <c r="B4481" s="7" t="s">
        <v>364</v>
      </c>
      <c r="C4481" s="6" t="s">
        <v>13700</v>
      </c>
      <c r="D4481" s="8" t="s">
        <v>13791</v>
      </c>
      <c r="E4481" s="6" t="s">
        <v>221</v>
      </c>
      <c r="F4481" s="7" t="s">
        <v>498</v>
      </c>
      <c r="G4481" s="7" t="s">
        <v>374</v>
      </c>
      <c r="H4481" s="4"/>
      <c r="I4481" s="9" t="s">
        <v>13792</v>
      </c>
    </row>
    <row r="4482" spans="1:9" ht="45">
      <c r="A4482" s="6" t="s">
        <v>13793</v>
      </c>
      <c r="B4482" s="7" t="s">
        <v>364</v>
      </c>
      <c r="C4482" s="6" t="s">
        <v>13700</v>
      </c>
      <c r="D4482" s="8" t="s">
        <v>13794</v>
      </c>
      <c r="E4482" s="6" t="s">
        <v>221</v>
      </c>
      <c r="F4482" s="7" t="s">
        <v>498</v>
      </c>
      <c r="G4482" s="7" t="s">
        <v>379</v>
      </c>
      <c r="H4482" s="4"/>
      <c r="I4482" s="9" t="s">
        <v>13795</v>
      </c>
    </row>
    <row r="4483" spans="1:9" ht="60">
      <c r="A4483" s="6" t="s">
        <v>13796</v>
      </c>
      <c r="B4483" s="7" t="s">
        <v>364</v>
      </c>
      <c r="C4483" s="6" t="s">
        <v>13700</v>
      </c>
      <c r="D4483" s="8" t="s">
        <v>13797</v>
      </c>
      <c r="E4483" s="6" t="s">
        <v>221</v>
      </c>
      <c r="F4483" s="7" t="s">
        <v>498</v>
      </c>
      <c r="G4483" s="7" t="s">
        <v>379</v>
      </c>
      <c r="H4483" s="4"/>
      <c r="I4483" s="9" t="s">
        <v>13798</v>
      </c>
    </row>
    <row r="4484" spans="1:9" ht="30">
      <c r="A4484" s="6" t="s">
        <v>13799</v>
      </c>
      <c r="B4484" s="7" t="s">
        <v>364</v>
      </c>
      <c r="C4484" s="6" t="s">
        <v>13700</v>
      </c>
      <c r="D4484" s="8" t="s">
        <v>13800</v>
      </c>
      <c r="E4484" s="6" t="s">
        <v>535</v>
      </c>
      <c r="F4484" s="7" t="s">
        <v>498</v>
      </c>
      <c r="G4484" s="7" t="s">
        <v>217</v>
      </c>
      <c r="H4484" s="4"/>
      <c r="I4484" s="9" t="s">
        <v>13801</v>
      </c>
    </row>
    <row r="4485" spans="1:9" ht="30">
      <c r="A4485" s="6" t="s">
        <v>13802</v>
      </c>
      <c r="B4485" s="7" t="s">
        <v>364</v>
      </c>
      <c r="C4485" s="6" t="s">
        <v>13700</v>
      </c>
      <c r="D4485" s="8" t="s">
        <v>13803</v>
      </c>
      <c r="E4485" s="6" t="s">
        <v>215</v>
      </c>
      <c r="F4485" s="7" t="s">
        <v>498</v>
      </c>
      <c r="G4485" s="7" t="s">
        <v>217</v>
      </c>
      <c r="H4485" s="4"/>
      <c r="I4485" s="9" t="s">
        <v>13804</v>
      </c>
    </row>
    <row r="4486" spans="1:9" ht="30">
      <c r="A4486" s="6" t="s">
        <v>13805</v>
      </c>
      <c r="B4486" s="7" t="s">
        <v>364</v>
      </c>
      <c r="C4486" s="6" t="s">
        <v>13700</v>
      </c>
      <c r="D4486" s="8" t="s">
        <v>13806</v>
      </c>
      <c r="E4486" s="6" t="s">
        <v>229</v>
      </c>
      <c r="F4486" s="7" t="s">
        <v>498</v>
      </c>
      <c r="G4486" s="7" t="s">
        <v>217</v>
      </c>
      <c r="H4486" s="4"/>
      <c r="I4486" s="9" t="s">
        <v>13807</v>
      </c>
    </row>
    <row r="4487" spans="1:9" ht="45">
      <c r="A4487" s="6" t="s">
        <v>13808</v>
      </c>
      <c r="B4487" s="7" t="s">
        <v>364</v>
      </c>
      <c r="C4487" s="6" t="s">
        <v>13700</v>
      </c>
      <c r="D4487" s="8" t="s">
        <v>13809</v>
      </c>
      <c r="E4487" s="6" t="s">
        <v>221</v>
      </c>
      <c r="F4487" s="7" t="s">
        <v>498</v>
      </c>
      <c r="G4487" s="7" t="s">
        <v>379</v>
      </c>
      <c r="H4487" s="4"/>
      <c r="I4487" s="9" t="s">
        <v>13810</v>
      </c>
    </row>
    <row r="4488" spans="1:9" ht="45">
      <c r="A4488" s="6" t="s">
        <v>13811</v>
      </c>
      <c r="B4488" s="7" t="s">
        <v>364</v>
      </c>
      <c r="C4488" s="6" t="s">
        <v>13700</v>
      </c>
      <c r="D4488" s="8" t="s">
        <v>13812</v>
      </c>
      <c r="E4488" s="6" t="s">
        <v>221</v>
      </c>
      <c r="F4488" s="7" t="s">
        <v>216</v>
      </c>
      <c r="G4488" s="7" t="s">
        <v>217</v>
      </c>
      <c r="H4488" s="4"/>
      <c r="I4488" s="9" t="s">
        <v>13813</v>
      </c>
    </row>
    <row r="4489" spans="1:9" ht="45">
      <c r="A4489" s="6" t="s">
        <v>13814</v>
      </c>
      <c r="B4489" s="7" t="s">
        <v>364</v>
      </c>
      <c r="C4489" s="6" t="s">
        <v>13700</v>
      </c>
      <c r="D4489" s="8" t="s">
        <v>13815</v>
      </c>
      <c r="E4489" s="6" t="s">
        <v>215</v>
      </c>
      <c r="F4489" s="7" t="s">
        <v>216</v>
      </c>
      <c r="G4489" s="7" t="s">
        <v>217</v>
      </c>
      <c r="H4489" s="4"/>
      <c r="I4489" s="9" t="s">
        <v>13816</v>
      </c>
    </row>
    <row r="4490" spans="1:9" ht="30">
      <c r="A4490" s="6" t="s">
        <v>13817</v>
      </c>
      <c r="B4490" s="7" t="s">
        <v>364</v>
      </c>
      <c r="C4490" s="6" t="s">
        <v>13700</v>
      </c>
      <c r="D4490" s="8" t="s">
        <v>13818</v>
      </c>
      <c r="E4490" s="6" t="s">
        <v>229</v>
      </c>
      <c r="F4490" s="7" t="s">
        <v>216</v>
      </c>
      <c r="G4490" s="7" t="s">
        <v>217</v>
      </c>
      <c r="H4490" s="4"/>
      <c r="I4490" s="9" t="s">
        <v>13819</v>
      </c>
    </row>
    <row r="4491" spans="1:9" ht="45">
      <c r="A4491" s="6" t="s">
        <v>13820</v>
      </c>
      <c r="B4491" s="7" t="s">
        <v>364</v>
      </c>
      <c r="C4491" s="6" t="s">
        <v>13700</v>
      </c>
      <c r="D4491" s="8" t="s">
        <v>13821</v>
      </c>
      <c r="E4491" s="6" t="s">
        <v>535</v>
      </c>
      <c r="F4491" s="7" t="s">
        <v>216</v>
      </c>
      <c r="G4491" s="7" t="s">
        <v>217</v>
      </c>
      <c r="H4491" s="4"/>
      <c r="I4491" s="9" t="s">
        <v>13822</v>
      </c>
    </row>
    <row r="4492" spans="1:9" ht="60">
      <c r="A4492" s="6" t="s">
        <v>13823</v>
      </c>
      <c r="B4492" s="7" t="s">
        <v>364</v>
      </c>
      <c r="C4492" s="6" t="s">
        <v>13700</v>
      </c>
      <c r="D4492" s="8" t="s">
        <v>13824</v>
      </c>
      <c r="E4492" s="6" t="s">
        <v>221</v>
      </c>
      <c r="F4492" s="7" t="s">
        <v>498</v>
      </c>
      <c r="G4492" s="7" t="s">
        <v>379</v>
      </c>
      <c r="H4492" s="4"/>
      <c r="I4492" s="9" t="s">
        <v>13825</v>
      </c>
    </row>
    <row r="4493" spans="1:9" ht="45">
      <c r="A4493" s="6" t="s">
        <v>13826</v>
      </c>
      <c r="B4493" s="7" t="s">
        <v>364</v>
      </c>
      <c r="C4493" s="6" t="s">
        <v>13700</v>
      </c>
      <c r="D4493" s="8" t="s">
        <v>13827</v>
      </c>
      <c r="E4493" s="6" t="s">
        <v>221</v>
      </c>
      <c r="F4493" s="7" t="s">
        <v>216</v>
      </c>
      <c r="G4493" s="7" t="s">
        <v>374</v>
      </c>
      <c r="H4493" s="4"/>
      <c r="I4493" s="9" t="s">
        <v>13828</v>
      </c>
    </row>
    <row r="4494" spans="1:9" ht="60">
      <c r="A4494" s="6" t="s">
        <v>13829</v>
      </c>
      <c r="B4494" s="7" t="s">
        <v>364</v>
      </c>
      <c r="C4494" s="6" t="s">
        <v>13700</v>
      </c>
      <c r="D4494" s="8" t="s">
        <v>13830</v>
      </c>
      <c r="E4494" s="6" t="s">
        <v>373</v>
      </c>
      <c r="F4494" s="7" t="s">
        <v>216</v>
      </c>
      <c r="G4494" s="7" t="s">
        <v>374</v>
      </c>
      <c r="H4494" s="4"/>
      <c r="I4494" s="9" t="s">
        <v>13831</v>
      </c>
    </row>
    <row r="4495" spans="1:9" ht="60">
      <c r="A4495" s="6" t="s">
        <v>13832</v>
      </c>
      <c r="B4495" s="7" t="s">
        <v>364</v>
      </c>
      <c r="C4495" s="6" t="s">
        <v>13700</v>
      </c>
      <c r="D4495" s="8" t="s">
        <v>13833</v>
      </c>
      <c r="E4495" s="6" t="s">
        <v>2556</v>
      </c>
      <c r="F4495" s="7" t="s">
        <v>216</v>
      </c>
      <c r="G4495" s="7" t="s">
        <v>379</v>
      </c>
      <c r="H4495" s="4"/>
      <c r="I4495" s="9" t="s">
        <v>13834</v>
      </c>
    </row>
    <row r="4496" spans="1:9" ht="45">
      <c r="A4496" s="6" t="s">
        <v>13835</v>
      </c>
      <c r="B4496" s="7" t="s">
        <v>364</v>
      </c>
      <c r="C4496" s="6" t="s">
        <v>13700</v>
      </c>
      <c r="D4496" s="8" t="s">
        <v>13836</v>
      </c>
      <c r="E4496" s="6" t="s">
        <v>221</v>
      </c>
      <c r="F4496" s="7" t="s">
        <v>498</v>
      </c>
      <c r="G4496" s="7" t="s">
        <v>225</v>
      </c>
      <c r="H4496" s="4"/>
      <c r="I4496" s="9" t="s">
        <v>13837</v>
      </c>
    </row>
    <row r="4497" spans="1:9" ht="45">
      <c r="A4497" s="6" t="s">
        <v>13838</v>
      </c>
      <c r="B4497" s="7" t="s">
        <v>364</v>
      </c>
      <c r="C4497" s="6" t="s">
        <v>13700</v>
      </c>
      <c r="D4497" s="8" t="s">
        <v>13839</v>
      </c>
      <c r="E4497" s="6" t="s">
        <v>221</v>
      </c>
      <c r="F4497" s="7" t="s">
        <v>498</v>
      </c>
      <c r="G4497" s="7" t="s">
        <v>225</v>
      </c>
      <c r="H4497" s="4"/>
      <c r="I4497" s="9" t="s">
        <v>13840</v>
      </c>
    </row>
    <row r="4498" spans="1:9" ht="30">
      <c r="A4498" s="6" t="s">
        <v>13841</v>
      </c>
      <c r="B4498" s="7" t="s">
        <v>364</v>
      </c>
      <c r="C4498" s="6" t="s">
        <v>13700</v>
      </c>
      <c r="D4498" s="8" t="s">
        <v>13842</v>
      </c>
      <c r="E4498" s="6" t="s">
        <v>221</v>
      </c>
      <c r="F4498" s="7" t="s">
        <v>498</v>
      </c>
      <c r="G4498" s="7" t="s">
        <v>217</v>
      </c>
      <c r="H4498" s="4"/>
      <c r="I4498" s="9" t="s">
        <v>13843</v>
      </c>
    </row>
    <row r="4499" spans="1:9" ht="30">
      <c r="A4499" s="6" t="s">
        <v>13844</v>
      </c>
      <c r="B4499" s="7" t="s">
        <v>364</v>
      </c>
      <c r="C4499" s="6" t="s">
        <v>13700</v>
      </c>
      <c r="D4499" s="8" t="s">
        <v>13845</v>
      </c>
      <c r="E4499" s="6" t="s">
        <v>535</v>
      </c>
      <c r="F4499" s="7" t="s">
        <v>498</v>
      </c>
      <c r="G4499" s="7" t="s">
        <v>217</v>
      </c>
      <c r="H4499" s="4"/>
      <c r="I4499" s="9" t="s">
        <v>13846</v>
      </c>
    </row>
    <row r="4500" spans="1:9" ht="45">
      <c r="A4500" s="6" t="s">
        <v>13847</v>
      </c>
      <c r="B4500" s="7" t="s">
        <v>364</v>
      </c>
      <c r="C4500" s="6" t="s">
        <v>13700</v>
      </c>
      <c r="D4500" s="8" t="s">
        <v>13848</v>
      </c>
      <c r="E4500" s="6" t="s">
        <v>221</v>
      </c>
      <c r="F4500" s="7" t="s">
        <v>498</v>
      </c>
      <c r="G4500" s="7" t="s">
        <v>374</v>
      </c>
      <c r="H4500" s="4"/>
      <c r="I4500" s="9" t="s">
        <v>13849</v>
      </c>
    </row>
    <row r="4501" spans="1:9" ht="60">
      <c r="A4501" s="6" t="s">
        <v>13850</v>
      </c>
      <c r="B4501" s="7" t="s">
        <v>364</v>
      </c>
      <c r="C4501" s="6" t="s">
        <v>13700</v>
      </c>
      <c r="D4501" s="8" t="s">
        <v>13851</v>
      </c>
      <c r="E4501" s="6" t="s">
        <v>373</v>
      </c>
      <c r="F4501" s="7" t="s">
        <v>498</v>
      </c>
      <c r="G4501" s="7" t="s">
        <v>374</v>
      </c>
      <c r="H4501" s="4"/>
      <c r="I4501" s="9" t="s">
        <v>13852</v>
      </c>
    </row>
    <row r="4502" spans="1:9" ht="45">
      <c r="A4502" s="6" t="s">
        <v>13853</v>
      </c>
      <c r="B4502" s="7" t="s">
        <v>364</v>
      </c>
      <c r="C4502" s="6" t="s">
        <v>13700</v>
      </c>
      <c r="D4502" s="8" t="s">
        <v>13854</v>
      </c>
      <c r="E4502" s="6" t="s">
        <v>221</v>
      </c>
      <c r="F4502" s="7" t="s">
        <v>367</v>
      </c>
      <c r="G4502" s="7" t="s">
        <v>217</v>
      </c>
      <c r="H4502" s="4"/>
      <c r="I4502" s="9" t="s">
        <v>13855</v>
      </c>
    </row>
    <row r="4503" spans="1:9" ht="45">
      <c r="A4503" s="6" t="s">
        <v>13856</v>
      </c>
      <c r="B4503" s="7" t="s">
        <v>364</v>
      </c>
      <c r="C4503" s="6" t="s">
        <v>13700</v>
      </c>
      <c r="D4503" s="8" t="s">
        <v>13857</v>
      </c>
      <c r="E4503" s="6" t="s">
        <v>229</v>
      </c>
      <c r="F4503" s="7" t="s">
        <v>367</v>
      </c>
      <c r="G4503" s="7" t="s">
        <v>217</v>
      </c>
      <c r="H4503" s="4"/>
      <c r="I4503" s="9" t="s">
        <v>13858</v>
      </c>
    </row>
    <row r="4504" spans="1:9" ht="45">
      <c r="A4504" s="6" t="s">
        <v>13859</v>
      </c>
      <c r="B4504" s="7" t="s">
        <v>364</v>
      </c>
      <c r="C4504" s="6" t="s">
        <v>13700</v>
      </c>
      <c r="D4504" s="8" t="s">
        <v>13860</v>
      </c>
      <c r="E4504" s="6" t="s">
        <v>535</v>
      </c>
      <c r="F4504" s="7" t="s">
        <v>367</v>
      </c>
      <c r="G4504" s="7" t="s">
        <v>217</v>
      </c>
      <c r="H4504" s="4"/>
      <c r="I4504" s="9" t="s">
        <v>13861</v>
      </c>
    </row>
    <row r="4505" spans="1:9" ht="45">
      <c r="A4505" s="6" t="s">
        <v>13862</v>
      </c>
      <c r="B4505" s="7" t="s">
        <v>364</v>
      </c>
      <c r="C4505" s="6" t="s">
        <v>13700</v>
      </c>
      <c r="D4505" s="8" t="s">
        <v>13863</v>
      </c>
      <c r="E4505" s="6" t="s">
        <v>221</v>
      </c>
      <c r="F4505" s="7" t="s">
        <v>367</v>
      </c>
      <c r="G4505" s="7" t="s">
        <v>217</v>
      </c>
      <c r="H4505" s="4"/>
      <c r="I4505" s="9" t="s">
        <v>13864</v>
      </c>
    </row>
    <row r="4506" spans="1:9" ht="60">
      <c r="A4506" s="6" t="s">
        <v>13865</v>
      </c>
      <c r="B4506" s="7" t="s">
        <v>364</v>
      </c>
      <c r="C4506" s="6" t="s">
        <v>13700</v>
      </c>
      <c r="D4506" s="8" t="s">
        <v>13866</v>
      </c>
      <c r="E4506" s="6" t="s">
        <v>215</v>
      </c>
      <c r="F4506" s="7" t="s">
        <v>367</v>
      </c>
      <c r="G4506" s="7" t="s">
        <v>379</v>
      </c>
      <c r="H4506" s="4"/>
      <c r="I4506" s="9" t="s">
        <v>13867</v>
      </c>
    </row>
    <row r="4507" spans="1:9" ht="60">
      <c r="A4507" s="6" t="s">
        <v>13868</v>
      </c>
      <c r="B4507" s="7" t="s">
        <v>364</v>
      </c>
      <c r="C4507" s="6" t="s">
        <v>13700</v>
      </c>
      <c r="D4507" s="8" t="s">
        <v>13869</v>
      </c>
      <c r="E4507" s="6" t="s">
        <v>215</v>
      </c>
      <c r="F4507" s="7" t="s">
        <v>367</v>
      </c>
      <c r="G4507" s="7" t="s">
        <v>374</v>
      </c>
      <c r="H4507" s="4"/>
      <c r="I4507" s="9" t="s">
        <v>13870</v>
      </c>
    </row>
    <row r="4508" spans="1:9" ht="60">
      <c r="A4508" s="6" t="s">
        <v>13871</v>
      </c>
      <c r="B4508" s="7" t="s">
        <v>364</v>
      </c>
      <c r="C4508" s="6" t="s">
        <v>13700</v>
      </c>
      <c r="D4508" s="8" t="s">
        <v>13872</v>
      </c>
      <c r="E4508" s="6" t="s">
        <v>535</v>
      </c>
      <c r="F4508" s="7" t="s">
        <v>367</v>
      </c>
      <c r="G4508" s="7" t="s">
        <v>374</v>
      </c>
      <c r="H4508" s="4"/>
      <c r="I4508" s="9" t="s">
        <v>13873</v>
      </c>
    </row>
    <row r="4509" spans="1:9" ht="45">
      <c r="A4509" s="6" t="s">
        <v>13874</v>
      </c>
      <c r="B4509" s="7" t="s">
        <v>364</v>
      </c>
      <c r="C4509" s="6" t="s">
        <v>13700</v>
      </c>
      <c r="D4509" s="8" t="s">
        <v>13875</v>
      </c>
      <c r="E4509" s="6" t="s">
        <v>2556</v>
      </c>
      <c r="F4509" s="7" t="s">
        <v>498</v>
      </c>
      <c r="G4509" s="7" t="s">
        <v>217</v>
      </c>
      <c r="H4509" s="4"/>
      <c r="I4509" s="9" t="s">
        <v>13876</v>
      </c>
    </row>
    <row r="4510" spans="1:9" ht="30">
      <c r="A4510" s="6" t="s">
        <v>13877</v>
      </c>
      <c r="B4510" s="7" t="s">
        <v>364</v>
      </c>
      <c r="C4510" s="6" t="s">
        <v>13700</v>
      </c>
      <c r="D4510" s="8" t="s">
        <v>13878</v>
      </c>
      <c r="E4510" s="6" t="s">
        <v>221</v>
      </c>
      <c r="F4510" s="7" t="s">
        <v>498</v>
      </c>
      <c r="G4510" s="7" t="s">
        <v>217</v>
      </c>
      <c r="H4510" s="4"/>
      <c r="I4510" s="9" t="s">
        <v>13879</v>
      </c>
    </row>
    <row r="4511" spans="1:9" ht="30">
      <c r="A4511" s="6" t="s">
        <v>13880</v>
      </c>
      <c r="B4511" s="7" t="s">
        <v>364</v>
      </c>
      <c r="C4511" s="6" t="s">
        <v>13700</v>
      </c>
      <c r="D4511" s="8" t="s">
        <v>13881</v>
      </c>
      <c r="E4511" s="6" t="s">
        <v>229</v>
      </c>
      <c r="F4511" s="7" t="s">
        <v>498</v>
      </c>
      <c r="G4511" s="7" t="s">
        <v>217</v>
      </c>
      <c r="H4511" s="4"/>
      <c r="I4511" s="9" t="s">
        <v>13882</v>
      </c>
    </row>
    <row r="4512" spans="1:9" ht="30">
      <c r="A4512" s="6" t="s">
        <v>13883</v>
      </c>
      <c r="B4512" s="7" t="s">
        <v>364</v>
      </c>
      <c r="C4512" s="6" t="s">
        <v>13700</v>
      </c>
      <c r="D4512" s="8" t="s">
        <v>13884</v>
      </c>
      <c r="E4512" s="6" t="s">
        <v>535</v>
      </c>
      <c r="F4512" s="7" t="s">
        <v>498</v>
      </c>
      <c r="G4512" s="7" t="s">
        <v>217</v>
      </c>
      <c r="H4512" s="4"/>
      <c r="I4512" s="9" t="s">
        <v>13885</v>
      </c>
    </row>
    <row r="4513" spans="1:9" ht="60">
      <c r="A4513" s="6" t="s">
        <v>13886</v>
      </c>
      <c r="B4513" s="7" t="s">
        <v>364</v>
      </c>
      <c r="C4513" s="6" t="s">
        <v>13700</v>
      </c>
      <c r="D4513" s="8" t="s">
        <v>13887</v>
      </c>
      <c r="E4513" s="6" t="s">
        <v>215</v>
      </c>
      <c r="F4513" s="7" t="s">
        <v>498</v>
      </c>
      <c r="G4513" s="7" t="s">
        <v>379</v>
      </c>
      <c r="H4513" s="4"/>
      <c r="I4513" s="9" t="s">
        <v>13888</v>
      </c>
    </row>
    <row r="4514" spans="1:9" ht="60">
      <c r="A4514" s="6" t="s">
        <v>13889</v>
      </c>
      <c r="B4514" s="7" t="s">
        <v>364</v>
      </c>
      <c r="C4514" s="6" t="s">
        <v>13700</v>
      </c>
      <c r="D4514" s="8" t="s">
        <v>13890</v>
      </c>
      <c r="E4514" s="6" t="s">
        <v>373</v>
      </c>
      <c r="F4514" s="7" t="s">
        <v>498</v>
      </c>
      <c r="G4514" s="7" t="s">
        <v>374</v>
      </c>
      <c r="H4514" s="4"/>
      <c r="I4514" s="9" t="s">
        <v>13891</v>
      </c>
    </row>
    <row r="4515" spans="1:9" ht="45">
      <c r="A4515" s="6" t="s">
        <v>13892</v>
      </c>
      <c r="B4515" s="7" t="s">
        <v>364</v>
      </c>
      <c r="C4515" s="6" t="s">
        <v>13700</v>
      </c>
      <c r="D4515" s="8" t="s">
        <v>13893</v>
      </c>
      <c r="E4515" s="6" t="s">
        <v>229</v>
      </c>
      <c r="F4515" s="7" t="s">
        <v>498</v>
      </c>
      <c r="G4515" s="7" t="s">
        <v>217</v>
      </c>
      <c r="H4515" s="4"/>
      <c r="I4515" s="9" t="s">
        <v>13894</v>
      </c>
    </row>
    <row r="4516" spans="1:9" ht="45">
      <c r="A4516" s="6" t="s">
        <v>13895</v>
      </c>
      <c r="B4516" s="7" t="s">
        <v>364</v>
      </c>
      <c r="C4516" s="6" t="s">
        <v>13700</v>
      </c>
      <c r="D4516" s="8" t="s">
        <v>13896</v>
      </c>
      <c r="E4516" s="6" t="s">
        <v>221</v>
      </c>
      <c r="F4516" s="7" t="s">
        <v>367</v>
      </c>
      <c r="G4516" s="7" t="s">
        <v>217</v>
      </c>
      <c r="H4516" s="4"/>
      <c r="I4516" s="9" t="s">
        <v>13897</v>
      </c>
    </row>
    <row r="4517" spans="1:9" ht="45">
      <c r="A4517" s="6" t="s">
        <v>13898</v>
      </c>
      <c r="B4517" s="7" t="s">
        <v>364</v>
      </c>
      <c r="C4517" s="6" t="s">
        <v>13700</v>
      </c>
      <c r="D4517" s="8" t="s">
        <v>13899</v>
      </c>
      <c r="E4517" s="6" t="s">
        <v>229</v>
      </c>
      <c r="F4517" s="7" t="s">
        <v>367</v>
      </c>
      <c r="G4517" s="7" t="s">
        <v>217</v>
      </c>
      <c r="H4517" s="4"/>
      <c r="I4517" s="9" t="s">
        <v>13900</v>
      </c>
    </row>
    <row r="4518" spans="1:9" ht="45">
      <c r="A4518" s="6" t="s">
        <v>13901</v>
      </c>
      <c r="B4518" s="7" t="s">
        <v>364</v>
      </c>
      <c r="C4518" s="6" t="s">
        <v>13700</v>
      </c>
      <c r="D4518" s="8" t="s">
        <v>13902</v>
      </c>
      <c r="E4518" s="6" t="s">
        <v>535</v>
      </c>
      <c r="F4518" s="7" t="s">
        <v>367</v>
      </c>
      <c r="G4518" s="7" t="s">
        <v>217</v>
      </c>
      <c r="H4518" s="4"/>
      <c r="I4518" s="9" t="s">
        <v>13903</v>
      </c>
    </row>
    <row r="4519" spans="1:9" ht="45">
      <c r="A4519" s="6" t="s">
        <v>13904</v>
      </c>
      <c r="B4519" s="7" t="s">
        <v>364</v>
      </c>
      <c r="C4519" s="6" t="s">
        <v>13700</v>
      </c>
      <c r="D4519" s="8" t="s">
        <v>13905</v>
      </c>
      <c r="E4519" s="6" t="s">
        <v>221</v>
      </c>
      <c r="F4519" s="7" t="s">
        <v>216</v>
      </c>
      <c r="G4519" s="7" t="s">
        <v>217</v>
      </c>
      <c r="H4519" s="4"/>
      <c r="I4519" s="9" t="s">
        <v>13906</v>
      </c>
    </row>
    <row r="4520" spans="1:9" ht="45">
      <c r="A4520" s="6" t="s">
        <v>13907</v>
      </c>
      <c r="B4520" s="7" t="s">
        <v>364</v>
      </c>
      <c r="C4520" s="6" t="s">
        <v>13700</v>
      </c>
      <c r="D4520" s="8" t="s">
        <v>13908</v>
      </c>
      <c r="E4520" s="6" t="s">
        <v>535</v>
      </c>
      <c r="F4520" s="7" t="s">
        <v>216</v>
      </c>
      <c r="G4520" s="7" t="s">
        <v>217</v>
      </c>
      <c r="H4520" s="4"/>
      <c r="I4520" s="9" t="s">
        <v>13909</v>
      </c>
    </row>
    <row r="4521" spans="1:9" ht="60">
      <c r="A4521" s="6" t="s">
        <v>13910</v>
      </c>
      <c r="B4521" s="7" t="s">
        <v>364</v>
      </c>
      <c r="C4521" s="6" t="s">
        <v>13700</v>
      </c>
      <c r="D4521" s="8" t="s">
        <v>13911</v>
      </c>
      <c r="E4521" s="6" t="s">
        <v>215</v>
      </c>
      <c r="F4521" s="7" t="s">
        <v>216</v>
      </c>
      <c r="G4521" s="7" t="s">
        <v>379</v>
      </c>
      <c r="H4521" s="4"/>
      <c r="I4521" s="9" t="s">
        <v>13912</v>
      </c>
    </row>
    <row r="4522" spans="1:9" ht="45">
      <c r="A4522" s="6" t="s">
        <v>13913</v>
      </c>
      <c r="B4522" s="7" t="s">
        <v>364</v>
      </c>
      <c r="C4522" s="6" t="s">
        <v>13700</v>
      </c>
      <c r="D4522" s="8" t="s">
        <v>13914</v>
      </c>
      <c r="E4522" s="6" t="s">
        <v>215</v>
      </c>
      <c r="F4522" s="7" t="s">
        <v>216</v>
      </c>
      <c r="G4522" s="7" t="s">
        <v>374</v>
      </c>
      <c r="H4522" s="4"/>
      <c r="I4522" s="9" t="s">
        <v>13915</v>
      </c>
    </row>
    <row r="4523" spans="1:9" ht="45">
      <c r="A4523" s="6" t="s">
        <v>13916</v>
      </c>
      <c r="B4523" s="7" t="s">
        <v>364</v>
      </c>
      <c r="C4523" s="6" t="s">
        <v>13700</v>
      </c>
      <c r="D4523" s="8" t="s">
        <v>13917</v>
      </c>
      <c r="E4523" s="6" t="s">
        <v>535</v>
      </c>
      <c r="F4523" s="7" t="s">
        <v>216</v>
      </c>
      <c r="G4523" s="7" t="s">
        <v>374</v>
      </c>
      <c r="H4523" s="4"/>
      <c r="I4523" s="9" t="s">
        <v>13918</v>
      </c>
    </row>
    <row r="4524" spans="1:9" ht="45">
      <c r="A4524" s="6" t="s">
        <v>13919</v>
      </c>
      <c r="B4524" s="7" t="s">
        <v>364</v>
      </c>
      <c r="C4524" s="6" t="s">
        <v>13700</v>
      </c>
      <c r="D4524" s="8" t="s">
        <v>13920</v>
      </c>
      <c r="E4524" s="6" t="s">
        <v>221</v>
      </c>
      <c r="F4524" s="7" t="s">
        <v>498</v>
      </c>
      <c r="G4524" s="7" t="s">
        <v>379</v>
      </c>
      <c r="H4524" s="4"/>
      <c r="I4524" s="9" t="s">
        <v>13921</v>
      </c>
    </row>
    <row r="4525" spans="1:9" ht="45">
      <c r="A4525" s="6" t="s">
        <v>13922</v>
      </c>
      <c r="B4525" s="7" t="s">
        <v>364</v>
      </c>
      <c r="C4525" s="6" t="s">
        <v>13700</v>
      </c>
      <c r="D4525" s="8" t="s">
        <v>11487</v>
      </c>
      <c r="E4525" s="6" t="s">
        <v>221</v>
      </c>
      <c r="F4525" s="7" t="s">
        <v>498</v>
      </c>
      <c r="G4525" s="7" t="s">
        <v>379</v>
      </c>
      <c r="H4525" s="4"/>
      <c r="I4525" s="9" t="s">
        <v>13923</v>
      </c>
    </row>
    <row r="4526" spans="1:9" ht="45">
      <c r="A4526" s="6" t="s">
        <v>13924</v>
      </c>
      <c r="B4526" s="7" t="s">
        <v>364</v>
      </c>
      <c r="C4526" s="6" t="s">
        <v>13700</v>
      </c>
      <c r="D4526" s="8" t="s">
        <v>13925</v>
      </c>
      <c r="E4526" s="6" t="s">
        <v>373</v>
      </c>
      <c r="F4526" s="7" t="s">
        <v>498</v>
      </c>
      <c r="G4526" s="7" t="s">
        <v>374</v>
      </c>
      <c r="H4526" s="4"/>
      <c r="I4526" s="9" t="s">
        <v>13926</v>
      </c>
    </row>
    <row r="4527" spans="1:9" ht="60">
      <c r="A4527" s="6" t="s">
        <v>13927</v>
      </c>
      <c r="B4527" s="7" t="s">
        <v>364</v>
      </c>
      <c r="C4527" s="6" t="s">
        <v>13700</v>
      </c>
      <c r="D4527" s="8" t="s">
        <v>13928</v>
      </c>
      <c r="E4527" s="6" t="s">
        <v>221</v>
      </c>
      <c r="F4527" s="7" t="s">
        <v>498</v>
      </c>
      <c r="G4527" s="7" t="s">
        <v>379</v>
      </c>
      <c r="H4527" s="4"/>
      <c r="I4527" s="9" t="s">
        <v>13929</v>
      </c>
    </row>
    <row r="4528" spans="1:9" ht="60">
      <c r="A4528" s="6" t="s">
        <v>13930</v>
      </c>
      <c r="B4528" s="7" t="s">
        <v>364</v>
      </c>
      <c r="C4528" s="6" t="s">
        <v>13700</v>
      </c>
      <c r="D4528" s="8" t="s">
        <v>13931</v>
      </c>
      <c r="E4528" s="6" t="s">
        <v>221</v>
      </c>
      <c r="F4528" s="7" t="s">
        <v>498</v>
      </c>
      <c r="G4528" s="7" t="s">
        <v>379</v>
      </c>
      <c r="H4528" s="4"/>
      <c r="I4528" s="9" t="s">
        <v>13932</v>
      </c>
    </row>
    <row r="4529" spans="1:9" ht="60">
      <c r="A4529" s="6" t="s">
        <v>13933</v>
      </c>
      <c r="B4529" s="7" t="s">
        <v>364</v>
      </c>
      <c r="C4529" s="6" t="s">
        <v>13700</v>
      </c>
      <c r="D4529" s="8" t="s">
        <v>13934</v>
      </c>
      <c r="E4529" s="6" t="s">
        <v>373</v>
      </c>
      <c r="F4529" s="7" t="s">
        <v>498</v>
      </c>
      <c r="G4529" s="7" t="s">
        <v>374</v>
      </c>
      <c r="H4529" s="4"/>
      <c r="I4529" s="9" t="s">
        <v>13935</v>
      </c>
    </row>
    <row r="4530" spans="1:9" ht="45">
      <c r="A4530" s="6" t="s">
        <v>13936</v>
      </c>
      <c r="B4530" s="7" t="s">
        <v>364</v>
      </c>
      <c r="C4530" s="6" t="s">
        <v>13700</v>
      </c>
      <c r="D4530" s="8" t="s">
        <v>13937</v>
      </c>
      <c r="E4530" s="6" t="s">
        <v>221</v>
      </c>
      <c r="F4530" s="7" t="s">
        <v>498</v>
      </c>
      <c r="G4530" s="7" t="s">
        <v>217</v>
      </c>
      <c r="H4530" s="4"/>
      <c r="I4530" s="9" t="s">
        <v>13938</v>
      </c>
    </row>
    <row r="4531" spans="1:9" ht="45">
      <c r="A4531" s="6" t="s">
        <v>13939</v>
      </c>
      <c r="B4531" s="7" t="s">
        <v>364</v>
      </c>
      <c r="C4531" s="6" t="s">
        <v>13700</v>
      </c>
      <c r="D4531" s="8" t="s">
        <v>13940</v>
      </c>
      <c r="E4531" s="6" t="s">
        <v>215</v>
      </c>
      <c r="F4531" s="7" t="s">
        <v>498</v>
      </c>
      <c r="G4531" s="7" t="s">
        <v>217</v>
      </c>
      <c r="H4531" s="4"/>
      <c r="I4531" s="9" t="s">
        <v>13941</v>
      </c>
    </row>
    <row r="4532" spans="1:9" ht="45">
      <c r="A4532" s="6" t="s">
        <v>13942</v>
      </c>
      <c r="B4532" s="7" t="s">
        <v>364</v>
      </c>
      <c r="C4532" s="6" t="s">
        <v>13700</v>
      </c>
      <c r="D4532" s="8" t="s">
        <v>13943</v>
      </c>
      <c r="E4532" s="6" t="s">
        <v>229</v>
      </c>
      <c r="F4532" s="7" t="s">
        <v>498</v>
      </c>
      <c r="G4532" s="7" t="s">
        <v>217</v>
      </c>
      <c r="H4532" s="4"/>
      <c r="I4532" s="9" t="s">
        <v>13944</v>
      </c>
    </row>
    <row r="4533" spans="1:9" ht="75">
      <c r="A4533" s="6" t="s">
        <v>13945</v>
      </c>
      <c r="B4533" s="7" t="s">
        <v>364</v>
      </c>
      <c r="C4533" s="6" t="s">
        <v>13700</v>
      </c>
      <c r="D4533" s="8" t="s">
        <v>13946</v>
      </c>
      <c r="E4533" s="6" t="s">
        <v>2556</v>
      </c>
      <c r="F4533" s="7" t="s">
        <v>498</v>
      </c>
      <c r="G4533" s="7" t="s">
        <v>379</v>
      </c>
      <c r="H4533" s="4"/>
      <c r="I4533" s="9" t="s">
        <v>13947</v>
      </c>
    </row>
    <row r="4534" spans="1:9" ht="60">
      <c r="A4534" s="6" t="s">
        <v>13948</v>
      </c>
      <c r="B4534" s="7" t="s">
        <v>364</v>
      </c>
      <c r="C4534" s="6" t="s">
        <v>13700</v>
      </c>
      <c r="D4534" s="8" t="s">
        <v>13949</v>
      </c>
      <c r="E4534" s="6" t="s">
        <v>221</v>
      </c>
      <c r="F4534" s="7" t="s">
        <v>498</v>
      </c>
      <c r="G4534" s="7" t="s">
        <v>374</v>
      </c>
      <c r="H4534" s="4"/>
      <c r="I4534" s="9" t="s">
        <v>13950</v>
      </c>
    </row>
    <row r="4535" spans="1:9" ht="45">
      <c r="A4535" s="6" t="s">
        <v>13951</v>
      </c>
      <c r="B4535" s="7" t="s">
        <v>364</v>
      </c>
      <c r="C4535" s="6" t="s">
        <v>13700</v>
      </c>
      <c r="D4535" s="8" t="s">
        <v>13952</v>
      </c>
      <c r="E4535" s="6" t="s">
        <v>221</v>
      </c>
      <c r="F4535" s="7" t="s">
        <v>498</v>
      </c>
      <c r="G4535" s="7" t="s">
        <v>217</v>
      </c>
      <c r="H4535" s="4"/>
      <c r="I4535" s="9" t="s">
        <v>13953</v>
      </c>
    </row>
    <row r="4536" spans="1:9" ht="45">
      <c r="A4536" s="6" t="s">
        <v>13954</v>
      </c>
      <c r="B4536" s="7" t="s">
        <v>364</v>
      </c>
      <c r="C4536" s="6" t="s">
        <v>13700</v>
      </c>
      <c r="D4536" s="8" t="s">
        <v>13955</v>
      </c>
      <c r="E4536" s="6" t="s">
        <v>215</v>
      </c>
      <c r="F4536" s="7" t="s">
        <v>498</v>
      </c>
      <c r="G4536" s="7" t="s">
        <v>217</v>
      </c>
      <c r="H4536" s="4"/>
      <c r="I4536" s="9" t="s">
        <v>13956</v>
      </c>
    </row>
    <row r="4537" spans="1:9" ht="30">
      <c r="A4537" s="6" t="s">
        <v>13957</v>
      </c>
      <c r="B4537" s="7" t="s">
        <v>364</v>
      </c>
      <c r="C4537" s="6" t="s">
        <v>13700</v>
      </c>
      <c r="D4537" s="8" t="s">
        <v>13958</v>
      </c>
      <c r="E4537" s="6" t="s">
        <v>229</v>
      </c>
      <c r="F4537" s="7" t="s">
        <v>498</v>
      </c>
      <c r="G4537" s="7" t="s">
        <v>217</v>
      </c>
      <c r="H4537" s="4"/>
      <c r="I4537" s="9" t="s">
        <v>13959</v>
      </c>
    </row>
    <row r="4538" spans="1:9" ht="45">
      <c r="A4538" s="6" t="s">
        <v>13960</v>
      </c>
      <c r="B4538" s="7" t="s">
        <v>364</v>
      </c>
      <c r="C4538" s="6" t="s">
        <v>13700</v>
      </c>
      <c r="D4538" s="8" t="s">
        <v>13961</v>
      </c>
      <c r="E4538" s="6" t="s">
        <v>535</v>
      </c>
      <c r="F4538" s="7" t="s">
        <v>498</v>
      </c>
      <c r="G4538" s="7" t="s">
        <v>217</v>
      </c>
      <c r="H4538" s="4"/>
      <c r="I4538" s="9" t="s">
        <v>13962</v>
      </c>
    </row>
    <row r="4539" spans="1:9" ht="60">
      <c r="A4539" s="6" t="s">
        <v>13963</v>
      </c>
      <c r="B4539" s="7" t="s">
        <v>364</v>
      </c>
      <c r="C4539" s="6" t="s">
        <v>13700</v>
      </c>
      <c r="D4539" s="8" t="s">
        <v>13964</v>
      </c>
      <c r="E4539" s="6" t="s">
        <v>2556</v>
      </c>
      <c r="F4539" s="7" t="s">
        <v>498</v>
      </c>
      <c r="G4539" s="7" t="s">
        <v>379</v>
      </c>
      <c r="H4539" s="4"/>
      <c r="I4539" s="9" t="s">
        <v>13965</v>
      </c>
    </row>
    <row r="4540" spans="1:9" ht="45">
      <c r="A4540" s="6" t="s">
        <v>13966</v>
      </c>
      <c r="B4540" s="7" t="s">
        <v>364</v>
      </c>
      <c r="C4540" s="6" t="s">
        <v>13700</v>
      </c>
      <c r="D4540" s="8" t="s">
        <v>13967</v>
      </c>
      <c r="E4540" s="6" t="s">
        <v>221</v>
      </c>
      <c r="F4540" s="7" t="s">
        <v>498</v>
      </c>
      <c r="G4540" s="7" t="s">
        <v>374</v>
      </c>
      <c r="H4540" s="4"/>
      <c r="I4540" s="9" t="s">
        <v>13968</v>
      </c>
    </row>
    <row r="4541" spans="1:9" ht="45">
      <c r="A4541" s="6" t="s">
        <v>13969</v>
      </c>
      <c r="B4541" s="7" t="s">
        <v>364</v>
      </c>
      <c r="C4541" s="6" t="s">
        <v>13700</v>
      </c>
      <c r="D4541" s="8" t="s">
        <v>13970</v>
      </c>
      <c r="E4541" s="6" t="s">
        <v>221</v>
      </c>
      <c r="F4541" s="7" t="s">
        <v>498</v>
      </c>
      <c r="G4541" s="7" t="s">
        <v>225</v>
      </c>
      <c r="H4541" s="4"/>
      <c r="I4541" s="9" t="s">
        <v>13971</v>
      </c>
    </row>
    <row r="4542" spans="1:9" ht="45">
      <c r="A4542" s="6" t="s">
        <v>13972</v>
      </c>
      <c r="B4542" s="7" t="s">
        <v>364</v>
      </c>
      <c r="C4542" s="6" t="s">
        <v>13700</v>
      </c>
      <c r="D4542" s="8" t="s">
        <v>13973</v>
      </c>
      <c r="E4542" s="6" t="s">
        <v>373</v>
      </c>
      <c r="F4542" s="7" t="s">
        <v>498</v>
      </c>
      <c r="G4542" s="7" t="s">
        <v>379</v>
      </c>
      <c r="H4542" s="4"/>
      <c r="I4542" s="9" t="s">
        <v>13974</v>
      </c>
    </row>
    <row r="4543" spans="1:9" ht="45">
      <c r="A4543" s="6" t="s">
        <v>13975</v>
      </c>
      <c r="B4543" s="7" t="s">
        <v>364</v>
      </c>
      <c r="C4543" s="6" t="s">
        <v>13700</v>
      </c>
      <c r="D4543" s="8" t="s">
        <v>13976</v>
      </c>
      <c r="E4543" s="6" t="s">
        <v>221</v>
      </c>
      <c r="F4543" s="7" t="s">
        <v>498</v>
      </c>
      <c r="G4543" s="7" t="s">
        <v>379</v>
      </c>
      <c r="H4543" s="4"/>
      <c r="I4543" s="9" t="s">
        <v>13977</v>
      </c>
    </row>
    <row r="4544" spans="1:9" ht="45">
      <c r="A4544" s="6" t="s">
        <v>13978</v>
      </c>
      <c r="B4544" s="7" t="s">
        <v>364</v>
      </c>
      <c r="C4544" s="6" t="s">
        <v>13700</v>
      </c>
      <c r="D4544" s="8" t="s">
        <v>13979</v>
      </c>
      <c r="E4544" s="6" t="s">
        <v>535</v>
      </c>
      <c r="F4544" s="7" t="s">
        <v>498</v>
      </c>
      <c r="G4544" s="7" t="s">
        <v>379</v>
      </c>
      <c r="H4544" s="4"/>
      <c r="I4544" s="9" t="s">
        <v>13980</v>
      </c>
    </row>
    <row r="4545" spans="1:9" ht="45">
      <c r="A4545" s="6" t="s">
        <v>13981</v>
      </c>
      <c r="B4545" s="7" t="s">
        <v>364</v>
      </c>
      <c r="C4545" s="6" t="s">
        <v>13700</v>
      </c>
      <c r="D4545" s="8" t="s">
        <v>13982</v>
      </c>
      <c r="E4545" s="6" t="s">
        <v>221</v>
      </c>
      <c r="F4545" s="7" t="s">
        <v>498</v>
      </c>
      <c r="G4545" s="7" t="s">
        <v>217</v>
      </c>
      <c r="H4545" s="4"/>
      <c r="I4545" s="9" t="s">
        <v>13983</v>
      </c>
    </row>
    <row r="4546" spans="1:9" ht="30">
      <c r="A4546" s="6" t="s">
        <v>13984</v>
      </c>
      <c r="B4546" s="7" t="s">
        <v>364</v>
      </c>
      <c r="C4546" s="6" t="s">
        <v>13700</v>
      </c>
      <c r="D4546" s="8" t="s">
        <v>13985</v>
      </c>
      <c r="E4546" s="6" t="s">
        <v>229</v>
      </c>
      <c r="F4546" s="7" t="s">
        <v>498</v>
      </c>
      <c r="G4546" s="7" t="s">
        <v>217</v>
      </c>
      <c r="H4546" s="4"/>
      <c r="I4546" s="9" t="s">
        <v>13986</v>
      </c>
    </row>
    <row r="4547" spans="1:9" ht="45">
      <c r="A4547" s="6" t="s">
        <v>13987</v>
      </c>
      <c r="B4547" s="7" t="s">
        <v>364</v>
      </c>
      <c r="C4547" s="6" t="s">
        <v>13700</v>
      </c>
      <c r="D4547" s="8" t="s">
        <v>13988</v>
      </c>
      <c r="E4547" s="6" t="s">
        <v>535</v>
      </c>
      <c r="F4547" s="7" t="s">
        <v>498</v>
      </c>
      <c r="G4547" s="7" t="s">
        <v>217</v>
      </c>
      <c r="H4547" s="4"/>
      <c r="I4547" s="9" t="s">
        <v>13989</v>
      </c>
    </row>
    <row r="4548" spans="1:9" ht="60">
      <c r="A4548" s="6" t="s">
        <v>13990</v>
      </c>
      <c r="B4548" s="7" t="s">
        <v>364</v>
      </c>
      <c r="C4548" s="6" t="s">
        <v>13700</v>
      </c>
      <c r="D4548" s="8" t="s">
        <v>13991</v>
      </c>
      <c r="E4548" s="6" t="s">
        <v>215</v>
      </c>
      <c r="F4548" s="7" t="s">
        <v>498</v>
      </c>
      <c r="G4548" s="7" t="s">
        <v>379</v>
      </c>
      <c r="H4548" s="4"/>
      <c r="I4548" s="9" t="s">
        <v>13992</v>
      </c>
    </row>
    <row r="4549" spans="1:9" ht="60">
      <c r="A4549" s="6" t="s">
        <v>13993</v>
      </c>
      <c r="B4549" s="7" t="s">
        <v>364</v>
      </c>
      <c r="C4549" s="6" t="s">
        <v>13700</v>
      </c>
      <c r="D4549" s="8" t="s">
        <v>13994</v>
      </c>
      <c r="E4549" s="6" t="s">
        <v>373</v>
      </c>
      <c r="F4549" s="7" t="s">
        <v>498</v>
      </c>
      <c r="G4549" s="7" t="s">
        <v>374</v>
      </c>
      <c r="H4549" s="4"/>
      <c r="I4549" s="9" t="s">
        <v>13995</v>
      </c>
    </row>
    <row r="4550" spans="1:9" ht="30">
      <c r="A4550" s="6" t="s">
        <v>13996</v>
      </c>
      <c r="B4550" s="7" t="s">
        <v>364</v>
      </c>
      <c r="C4550" s="6" t="s">
        <v>13700</v>
      </c>
      <c r="D4550" s="8" t="s">
        <v>13997</v>
      </c>
      <c r="E4550" s="6" t="s">
        <v>221</v>
      </c>
      <c r="F4550" s="7" t="s">
        <v>367</v>
      </c>
      <c r="G4550" s="7" t="s">
        <v>217</v>
      </c>
      <c r="H4550" s="4"/>
      <c r="I4550" s="9" t="s">
        <v>13998</v>
      </c>
    </row>
    <row r="4551" spans="1:9" ht="30">
      <c r="A4551" s="6" t="s">
        <v>13999</v>
      </c>
      <c r="B4551" s="7" t="s">
        <v>364</v>
      </c>
      <c r="C4551" s="6" t="s">
        <v>13700</v>
      </c>
      <c r="D4551" s="8" t="s">
        <v>14000</v>
      </c>
      <c r="E4551" s="6" t="s">
        <v>229</v>
      </c>
      <c r="F4551" s="7" t="s">
        <v>367</v>
      </c>
      <c r="G4551" s="7" t="s">
        <v>217</v>
      </c>
      <c r="H4551" s="4"/>
      <c r="I4551" s="9" t="s">
        <v>14001</v>
      </c>
    </row>
    <row r="4552" spans="1:9" ht="30">
      <c r="A4552" s="6" t="s">
        <v>14002</v>
      </c>
      <c r="B4552" s="7" t="s">
        <v>364</v>
      </c>
      <c r="C4552" s="6" t="s">
        <v>13700</v>
      </c>
      <c r="D4552" s="8" t="s">
        <v>14003</v>
      </c>
      <c r="E4552" s="6" t="s">
        <v>535</v>
      </c>
      <c r="F4552" s="7" t="s">
        <v>367</v>
      </c>
      <c r="G4552" s="7" t="s">
        <v>217</v>
      </c>
      <c r="H4552" s="4"/>
      <c r="I4552" s="9" t="s">
        <v>14004</v>
      </c>
    </row>
    <row r="4553" spans="1:9" ht="30">
      <c r="A4553" s="6" t="s">
        <v>14005</v>
      </c>
      <c r="B4553" s="7" t="s">
        <v>364</v>
      </c>
      <c r="C4553" s="6" t="s">
        <v>13700</v>
      </c>
      <c r="D4553" s="8" t="s">
        <v>14006</v>
      </c>
      <c r="E4553" s="6" t="s">
        <v>229</v>
      </c>
      <c r="F4553" s="7" t="s">
        <v>367</v>
      </c>
      <c r="G4553" s="7" t="s">
        <v>217</v>
      </c>
      <c r="H4553" s="4"/>
      <c r="I4553" s="9" t="s">
        <v>14007</v>
      </c>
    </row>
    <row r="4554" spans="1:9" ht="30">
      <c r="A4554" s="6" t="s">
        <v>14008</v>
      </c>
      <c r="B4554" s="7" t="s">
        <v>364</v>
      </c>
      <c r="C4554" s="6" t="s">
        <v>13700</v>
      </c>
      <c r="D4554" s="8" t="s">
        <v>14009</v>
      </c>
      <c r="E4554" s="6" t="s">
        <v>535</v>
      </c>
      <c r="F4554" s="7" t="s">
        <v>367</v>
      </c>
      <c r="G4554" s="7" t="s">
        <v>217</v>
      </c>
      <c r="H4554" s="4"/>
      <c r="I4554" s="9" t="s">
        <v>14010</v>
      </c>
    </row>
    <row r="4555" spans="1:9" ht="30">
      <c r="A4555" s="6" t="s">
        <v>14011</v>
      </c>
      <c r="B4555" s="7" t="s">
        <v>364</v>
      </c>
      <c r="C4555" s="6" t="s">
        <v>13700</v>
      </c>
      <c r="D4555" s="8" t="s">
        <v>14012</v>
      </c>
      <c r="E4555" s="6" t="s">
        <v>221</v>
      </c>
      <c r="F4555" s="7" t="s">
        <v>367</v>
      </c>
      <c r="G4555" s="7" t="s">
        <v>217</v>
      </c>
      <c r="H4555" s="4"/>
      <c r="I4555" s="9" t="s">
        <v>14013</v>
      </c>
    </row>
    <row r="4556" spans="1:9" ht="45">
      <c r="A4556" s="6" t="s">
        <v>14014</v>
      </c>
      <c r="B4556" s="7" t="s">
        <v>364</v>
      </c>
      <c r="C4556" s="6" t="s">
        <v>13700</v>
      </c>
      <c r="D4556" s="8" t="s">
        <v>14015</v>
      </c>
      <c r="E4556" s="6" t="s">
        <v>535</v>
      </c>
      <c r="F4556" s="7" t="s">
        <v>367</v>
      </c>
      <c r="G4556" s="7" t="s">
        <v>374</v>
      </c>
      <c r="H4556" s="4"/>
      <c r="I4556" s="9" t="s">
        <v>14016</v>
      </c>
    </row>
    <row r="4557" spans="1:9" ht="45">
      <c r="A4557" s="6" t="s">
        <v>14017</v>
      </c>
      <c r="B4557" s="7" t="s">
        <v>364</v>
      </c>
      <c r="C4557" s="6" t="s">
        <v>13700</v>
      </c>
      <c r="D4557" s="8" t="s">
        <v>14018</v>
      </c>
      <c r="E4557" s="6" t="s">
        <v>215</v>
      </c>
      <c r="F4557" s="7" t="s">
        <v>367</v>
      </c>
      <c r="G4557" s="7" t="s">
        <v>379</v>
      </c>
      <c r="H4557" s="4"/>
      <c r="I4557" s="9" t="s">
        <v>14019</v>
      </c>
    </row>
    <row r="4558" spans="1:9" ht="45">
      <c r="A4558" s="6" t="s">
        <v>14020</v>
      </c>
      <c r="B4558" s="7" t="s">
        <v>364</v>
      </c>
      <c r="C4558" s="6" t="s">
        <v>13700</v>
      </c>
      <c r="D4558" s="8" t="s">
        <v>14018</v>
      </c>
      <c r="E4558" s="6" t="s">
        <v>215</v>
      </c>
      <c r="F4558" s="7" t="s">
        <v>367</v>
      </c>
      <c r="G4558" s="7" t="s">
        <v>379</v>
      </c>
      <c r="H4558" s="4"/>
      <c r="I4558" s="9" t="s">
        <v>14019</v>
      </c>
    </row>
    <row r="4559" spans="1:9" ht="45">
      <c r="A4559" s="6" t="s">
        <v>14021</v>
      </c>
      <c r="B4559" s="7" t="s">
        <v>364</v>
      </c>
      <c r="C4559" s="6" t="s">
        <v>13700</v>
      </c>
      <c r="D4559" s="8" t="s">
        <v>14022</v>
      </c>
      <c r="E4559" s="6" t="s">
        <v>215</v>
      </c>
      <c r="F4559" s="7" t="s">
        <v>367</v>
      </c>
      <c r="G4559" s="7" t="s">
        <v>374</v>
      </c>
      <c r="H4559" s="4"/>
      <c r="I4559" s="9" t="s">
        <v>14023</v>
      </c>
    </row>
    <row r="4560" spans="1:9" ht="60">
      <c r="A4560" s="6" t="s">
        <v>14024</v>
      </c>
      <c r="B4560" s="7" t="s">
        <v>364</v>
      </c>
      <c r="C4560" s="6" t="s">
        <v>13700</v>
      </c>
      <c r="D4560" s="8" t="s">
        <v>14025</v>
      </c>
      <c r="E4560" s="6" t="s">
        <v>215</v>
      </c>
      <c r="F4560" s="7" t="s">
        <v>367</v>
      </c>
      <c r="G4560" s="7" t="s">
        <v>217</v>
      </c>
      <c r="H4560" s="4"/>
      <c r="I4560" s="9" t="s">
        <v>14026</v>
      </c>
    </row>
    <row r="4561" spans="1:9" ht="60">
      <c r="A4561" s="6" t="s">
        <v>14027</v>
      </c>
      <c r="B4561" s="7" t="s">
        <v>364</v>
      </c>
      <c r="C4561" s="6" t="s">
        <v>13700</v>
      </c>
      <c r="D4561" s="8" t="s">
        <v>14028</v>
      </c>
      <c r="E4561" s="6" t="s">
        <v>221</v>
      </c>
      <c r="F4561" s="7" t="s">
        <v>367</v>
      </c>
      <c r="G4561" s="7" t="s">
        <v>374</v>
      </c>
      <c r="H4561" s="4"/>
      <c r="I4561" s="9" t="s">
        <v>14029</v>
      </c>
    </row>
    <row r="4562" spans="1:9" ht="45">
      <c r="A4562" s="6" t="s">
        <v>14030</v>
      </c>
      <c r="B4562" s="7" t="s">
        <v>364</v>
      </c>
      <c r="C4562" s="6" t="s">
        <v>13700</v>
      </c>
      <c r="D4562" s="8" t="s">
        <v>14031</v>
      </c>
      <c r="E4562" s="6" t="s">
        <v>229</v>
      </c>
      <c r="F4562" s="7" t="s">
        <v>367</v>
      </c>
      <c r="G4562" s="7" t="s">
        <v>217</v>
      </c>
      <c r="H4562" s="4"/>
      <c r="I4562" s="9" t="s">
        <v>14032</v>
      </c>
    </row>
    <row r="4563" spans="1:9" ht="45">
      <c r="A4563" s="6" t="s">
        <v>14033</v>
      </c>
      <c r="B4563" s="7" t="s">
        <v>364</v>
      </c>
      <c r="C4563" s="6" t="s">
        <v>13700</v>
      </c>
      <c r="D4563" s="8" t="s">
        <v>14034</v>
      </c>
      <c r="E4563" s="6" t="s">
        <v>535</v>
      </c>
      <c r="F4563" s="7" t="s">
        <v>367</v>
      </c>
      <c r="G4563" s="7" t="s">
        <v>217</v>
      </c>
      <c r="H4563" s="4"/>
      <c r="I4563" s="9" t="s">
        <v>14035</v>
      </c>
    </row>
    <row r="4564" spans="1:9" ht="60">
      <c r="A4564" s="6" t="s">
        <v>14036</v>
      </c>
      <c r="B4564" s="7" t="s">
        <v>364</v>
      </c>
      <c r="C4564" s="6" t="s">
        <v>13700</v>
      </c>
      <c r="D4564" s="8" t="s">
        <v>14037</v>
      </c>
      <c r="E4564" s="6" t="s">
        <v>215</v>
      </c>
      <c r="F4564" s="7" t="s">
        <v>367</v>
      </c>
      <c r="G4564" s="7" t="s">
        <v>217</v>
      </c>
      <c r="H4564" s="4"/>
      <c r="I4564" s="9" t="s">
        <v>14038</v>
      </c>
    </row>
    <row r="4565" spans="1:9" ht="30">
      <c r="A4565" s="6" t="s">
        <v>14039</v>
      </c>
      <c r="B4565" s="7" t="s">
        <v>364</v>
      </c>
      <c r="C4565" s="6" t="s">
        <v>13700</v>
      </c>
      <c r="D4565" s="8" t="s">
        <v>14040</v>
      </c>
      <c r="E4565" s="6" t="s">
        <v>229</v>
      </c>
      <c r="F4565" s="7" t="s">
        <v>367</v>
      </c>
      <c r="G4565" s="7" t="s">
        <v>217</v>
      </c>
      <c r="H4565" s="4"/>
      <c r="I4565" s="9" t="s">
        <v>14041</v>
      </c>
    </row>
    <row r="4566" spans="1:9" ht="30">
      <c r="A4566" s="6" t="s">
        <v>14042</v>
      </c>
      <c r="B4566" s="7" t="s">
        <v>364</v>
      </c>
      <c r="C4566" s="6" t="s">
        <v>13700</v>
      </c>
      <c r="D4566" s="8" t="s">
        <v>14043</v>
      </c>
      <c r="E4566" s="6" t="s">
        <v>221</v>
      </c>
      <c r="F4566" s="7" t="s">
        <v>367</v>
      </c>
      <c r="G4566" s="7" t="s">
        <v>217</v>
      </c>
      <c r="H4566" s="4"/>
      <c r="I4566" s="9" t="s">
        <v>14044</v>
      </c>
    </row>
    <row r="4567" spans="1:9" ht="30">
      <c r="A4567" s="6" t="s">
        <v>14045</v>
      </c>
      <c r="B4567" s="7" t="s">
        <v>364</v>
      </c>
      <c r="C4567" s="6" t="s">
        <v>13700</v>
      </c>
      <c r="D4567" s="8" t="s">
        <v>14046</v>
      </c>
      <c r="E4567" s="6" t="s">
        <v>535</v>
      </c>
      <c r="F4567" s="7" t="s">
        <v>367</v>
      </c>
      <c r="G4567" s="7" t="s">
        <v>217</v>
      </c>
      <c r="H4567" s="4"/>
      <c r="I4567" s="9" t="s">
        <v>14047</v>
      </c>
    </row>
    <row r="4568" spans="1:9" ht="45">
      <c r="A4568" s="6" t="s">
        <v>14048</v>
      </c>
      <c r="B4568" s="7" t="s">
        <v>364</v>
      </c>
      <c r="C4568" s="6" t="s">
        <v>13700</v>
      </c>
      <c r="D4568" s="8" t="s">
        <v>14049</v>
      </c>
      <c r="E4568" s="6" t="s">
        <v>535</v>
      </c>
      <c r="F4568" s="7" t="s">
        <v>367</v>
      </c>
      <c r="G4568" s="7" t="s">
        <v>374</v>
      </c>
      <c r="H4568" s="4"/>
      <c r="I4568" s="9" t="s">
        <v>14050</v>
      </c>
    </row>
    <row r="4569" spans="1:9" ht="60">
      <c r="A4569" s="6" t="s">
        <v>14051</v>
      </c>
      <c r="B4569" s="7" t="s">
        <v>364</v>
      </c>
      <c r="C4569" s="6" t="s">
        <v>13700</v>
      </c>
      <c r="D4569" s="8" t="s">
        <v>14052</v>
      </c>
      <c r="E4569" s="6" t="s">
        <v>215</v>
      </c>
      <c r="F4569" s="7" t="s">
        <v>216</v>
      </c>
      <c r="G4569" s="7" t="s">
        <v>379</v>
      </c>
      <c r="H4569" s="4"/>
      <c r="I4569" s="9" t="s">
        <v>14053</v>
      </c>
    </row>
    <row r="4570" spans="1:9" ht="60">
      <c r="A4570" s="6" t="s">
        <v>14054</v>
      </c>
      <c r="B4570" s="7" t="s">
        <v>364</v>
      </c>
      <c r="C4570" s="6" t="s">
        <v>13700</v>
      </c>
      <c r="D4570" s="8" t="s">
        <v>14055</v>
      </c>
      <c r="E4570" s="6" t="s">
        <v>215</v>
      </c>
      <c r="F4570" s="7" t="s">
        <v>216</v>
      </c>
      <c r="G4570" s="7" t="s">
        <v>217</v>
      </c>
      <c r="H4570" s="4"/>
      <c r="I4570" s="9" t="s">
        <v>14056</v>
      </c>
    </row>
    <row r="4571" spans="1:9" ht="45">
      <c r="A4571" s="6" t="s">
        <v>14057</v>
      </c>
      <c r="B4571" s="7" t="s">
        <v>364</v>
      </c>
      <c r="C4571" s="6" t="s">
        <v>13700</v>
      </c>
      <c r="D4571" s="8" t="s">
        <v>14058</v>
      </c>
      <c r="E4571" s="6" t="s">
        <v>373</v>
      </c>
      <c r="F4571" s="7" t="s">
        <v>367</v>
      </c>
      <c r="G4571" s="7" t="s">
        <v>217</v>
      </c>
      <c r="H4571" s="4"/>
      <c r="I4571" s="9" t="s">
        <v>14059</v>
      </c>
    </row>
    <row r="4572" spans="1:9" ht="45">
      <c r="A4572" s="6" t="s">
        <v>14060</v>
      </c>
      <c r="B4572" s="7" t="s">
        <v>364</v>
      </c>
      <c r="C4572" s="6" t="s">
        <v>13700</v>
      </c>
      <c r="D4572" s="8" t="s">
        <v>14061</v>
      </c>
      <c r="E4572" s="6" t="s">
        <v>215</v>
      </c>
      <c r="F4572" s="7" t="s">
        <v>367</v>
      </c>
      <c r="G4572" s="7" t="s">
        <v>217</v>
      </c>
      <c r="H4572" s="4"/>
      <c r="I4572" s="9" t="s">
        <v>14062</v>
      </c>
    </row>
    <row r="4573" spans="1:9" ht="45">
      <c r="A4573" s="6" t="s">
        <v>14063</v>
      </c>
      <c r="B4573" s="7" t="s">
        <v>364</v>
      </c>
      <c r="C4573" s="6" t="s">
        <v>13700</v>
      </c>
      <c r="D4573" s="8" t="s">
        <v>14064</v>
      </c>
      <c r="E4573" s="6" t="s">
        <v>535</v>
      </c>
      <c r="F4573" s="7" t="s">
        <v>367</v>
      </c>
      <c r="G4573" s="7" t="s">
        <v>217</v>
      </c>
      <c r="H4573" s="4"/>
      <c r="I4573" s="9" t="s">
        <v>14065</v>
      </c>
    </row>
    <row r="4574" spans="1:9" ht="45">
      <c r="A4574" s="6" t="s">
        <v>14066</v>
      </c>
      <c r="B4574" s="7" t="s">
        <v>364</v>
      </c>
      <c r="C4574" s="6" t="s">
        <v>13700</v>
      </c>
      <c r="D4574" s="8" t="s">
        <v>14067</v>
      </c>
      <c r="E4574" s="6" t="s">
        <v>985</v>
      </c>
      <c r="F4574" s="7" t="s">
        <v>367</v>
      </c>
      <c r="G4574" s="7" t="s">
        <v>217</v>
      </c>
      <c r="H4574" s="4"/>
      <c r="I4574" s="9" t="s">
        <v>14068</v>
      </c>
    </row>
    <row r="4575" spans="1:9" ht="60">
      <c r="A4575" s="6" t="s">
        <v>14069</v>
      </c>
      <c r="B4575" s="7" t="s">
        <v>364</v>
      </c>
      <c r="C4575" s="6" t="s">
        <v>13700</v>
      </c>
      <c r="D4575" s="8" t="s">
        <v>14070</v>
      </c>
      <c r="E4575" s="6" t="s">
        <v>229</v>
      </c>
      <c r="F4575" s="7" t="s">
        <v>367</v>
      </c>
      <c r="G4575" s="7" t="s">
        <v>217</v>
      </c>
      <c r="H4575" s="4"/>
      <c r="I4575" s="9" t="s">
        <v>14071</v>
      </c>
    </row>
    <row r="4576" spans="1:9" ht="60">
      <c r="A4576" s="6" t="s">
        <v>14072</v>
      </c>
      <c r="B4576" s="7" t="s">
        <v>364</v>
      </c>
      <c r="C4576" s="6" t="s">
        <v>13700</v>
      </c>
      <c r="D4576" s="8" t="s">
        <v>14073</v>
      </c>
      <c r="E4576" s="6" t="s">
        <v>535</v>
      </c>
      <c r="F4576" s="7" t="s">
        <v>367</v>
      </c>
      <c r="G4576" s="7" t="s">
        <v>217</v>
      </c>
      <c r="H4576" s="4"/>
      <c r="I4576" s="9" t="s">
        <v>14074</v>
      </c>
    </row>
    <row r="4577" spans="1:9" ht="60">
      <c r="A4577" s="6" t="s">
        <v>14075</v>
      </c>
      <c r="B4577" s="7" t="s">
        <v>364</v>
      </c>
      <c r="C4577" s="6" t="s">
        <v>13700</v>
      </c>
      <c r="D4577" s="8" t="s">
        <v>14076</v>
      </c>
      <c r="E4577" s="6" t="s">
        <v>985</v>
      </c>
      <c r="F4577" s="7" t="s">
        <v>367</v>
      </c>
      <c r="G4577" s="7" t="s">
        <v>217</v>
      </c>
      <c r="H4577" s="4"/>
      <c r="I4577" s="9" t="s">
        <v>14077</v>
      </c>
    </row>
    <row r="4578" spans="1:9" ht="60">
      <c r="A4578" s="6" t="s">
        <v>14078</v>
      </c>
      <c r="B4578" s="7" t="s">
        <v>364</v>
      </c>
      <c r="C4578" s="6" t="s">
        <v>13700</v>
      </c>
      <c r="D4578" s="8" t="s">
        <v>14079</v>
      </c>
      <c r="E4578" s="6" t="s">
        <v>215</v>
      </c>
      <c r="F4578" s="7" t="s">
        <v>367</v>
      </c>
      <c r="G4578" s="7" t="s">
        <v>374</v>
      </c>
      <c r="H4578" s="4"/>
      <c r="I4578" s="9" t="s">
        <v>14080</v>
      </c>
    </row>
    <row r="4579" spans="1:9" ht="60">
      <c r="A4579" s="6" t="s">
        <v>14081</v>
      </c>
      <c r="B4579" s="7" t="s">
        <v>364</v>
      </c>
      <c r="C4579" s="6" t="s">
        <v>13700</v>
      </c>
      <c r="D4579" s="8" t="s">
        <v>14082</v>
      </c>
      <c r="E4579" s="6" t="s">
        <v>535</v>
      </c>
      <c r="F4579" s="7" t="s">
        <v>367</v>
      </c>
      <c r="G4579" s="7" t="s">
        <v>374</v>
      </c>
      <c r="H4579" s="4"/>
      <c r="I4579" s="9" t="s">
        <v>14083</v>
      </c>
    </row>
    <row r="4580" spans="1:9" ht="60">
      <c r="A4580" s="6" t="s">
        <v>14084</v>
      </c>
      <c r="B4580" s="7" t="s">
        <v>364</v>
      </c>
      <c r="C4580" s="6" t="s">
        <v>13700</v>
      </c>
      <c r="D4580" s="8" t="s">
        <v>14085</v>
      </c>
      <c r="E4580" s="6" t="s">
        <v>535</v>
      </c>
      <c r="F4580" s="7" t="s">
        <v>367</v>
      </c>
      <c r="G4580" s="7" t="s">
        <v>374</v>
      </c>
      <c r="H4580" s="4"/>
      <c r="I4580" s="9" t="s">
        <v>14086</v>
      </c>
    </row>
    <row r="4581" spans="1:9" ht="60">
      <c r="A4581" s="6" t="s">
        <v>14087</v>
      </c>
      <c r="B4581" s="7" t="s">
        <v>364</v>
      </c>
      <c r="C4581" s="6" t="s">
        <v>13700</v>
      </c>
      <c r="D4581" s="8" t="s">
        <v>14088</v>
      </c>
      <c r="E4581" s="6" t="s">
        <v>215</v>
      </c>
      <c r="F4581" s="7" t="s">
        <v>367</v>
      </c>
      <c r="G4581" s="7" t="s">
        <v>379</v>
      </c>
      <c r="H4581" s="4"/>
      <c r="I4581" s="9" t="s">
        <v>14089</v>
      </c>
    </row>
    <row r="4582" spans="1:9" ht="60">
      <c r="A4582" s="6" t="s">
        <v>14090</v>
      </c>
      <c r="B4582" s="7" t="s">
        <v>364</v>
      </c>
      <c r="C4582" s="6" t="s">
        <v>14091</v>
      </c>
      <c r="D4582" s="8" t="s">
        <v>14092</v>
      </c>
      <c r="E4582" s="6" t="s">
        <v>5133</v>
      </c>
      <c r="F4582" s="7" t="s">
        <v>367</v>
      </c>
      <c r="G4582" s="7" t="s">
        <v>1013</v>
      </c>
      <c r="H4582" s="4"/>
      <c r="I4582" s="9" t="s">
        <v>14093</v>
      </c>
    </row>
    <row r="4583" spans="1:9" ht="90">
      <c r="A4583" s="6" t="s">
        <v>14094</v>
      </c>
      <c r="B4583" s="7" t="s">
        <v>364</v>
      </c>
      <c r="C4583" s="6" t="s">
        <v>14095</v>
      </c>
      <c r="D4583" s="8" t="s">
        <v>14096</v>
      </c>
      <c r="E4583" s="6"/>
      <c r="F4583" s="7" t="s">
        <v>367</v>
      </c>
      <c r="G4583" s="7" t="s">
        <v>368</v>
      </c>
      <c r="H4583" s="4"/>
      <c r="I4583" s="9" t="s">
        <v>14097</v>
      </c>
    </row>
    <row r="4584" spans="1:9" ht="45">
      <c r="A4584" s="6" t="s">
        <v>14098</v>
      </c>
      <c r="B4584" s="7" t="s">
        <v>364</v>
      </c>
      <c r="C4584" s="6" t="s">
        <v>14099</v>
      </c>
      <c r="D4584" s="8" t="s">
        <v>14100</v>
      </c>
      <c r="E4584" s="6" t="s">
        <v>2556</v>
      </c>
      <c r="F4584" s="7" t="s">
        <v>367</v>
      </c>
      <c r="G4584" s="7" t="s">
        <v>374</v>
      </c>
      <c r="H4584" s="4"/>
      <c r="I4584" s="9" t="s">
        <v>14101</v>
      </c>
    </row>
    <row r="4585" spans="1:9" ht="75">
      <c r="A4585" s="6" t="s">
        <v>14102</v>
      </c>
      <c r="B4585" s="7" t="s">
        <v>364</v>
      </c>
      <c r="C4585" s="6" t="s">
        <v>14099</v>
      </c>
      <c r="D4585" s="8" t="s">
        <v>14103</v>
      </c>
      <c r="E4585" s="6" t="s">
        <v>2556</v>
      </c>
      <c r="F4585" s="7" t="s">
        <v>367</v>
      </c>
      <c r="G4585" s="7" t="s">
        <v>374</v>
      </c>
      <c r="H4585" s="4"/>
      <c r="I4585" s="9" t="s">
        <v>14104</v>
      </c>
    </row>
    <row r="4586" spans="1:9" ht="75">
      <c r="A4586" s="6" t="s">
        <v>14105</v>
      </c>
      <c r="B4586" s="7" t="s">
        <v>364</v>
      </c>
      <c r="C4586" s="6" t="s">
        <v>14099</v>
      </c>
      <c r="D4586" s="8" t="s">
        <v>14106</v>
      </c>
      <c r="E4586" s="6" t="s">
        <v>2556</v>
      </c>
      <c r="F4586" s="7" t="s">
        <v>367</v>
      </c>
      <c r="G4586" s="7" t="s">
        <v>374</v>
      </c>
      <c r="H4586" s="4"/>
      <c r="I4586" s="9" t="s">
        <v>14107</v>
      </c>
    </row>
    <row r="4587" spans="1:9" ht="60">
      <c r="A4587" s="6" t="s">
        <v>14108</v>
      </c>
      <c r="B4587" s="7" t="s">
        <v>364</v>
      </c>
      <c r="C4587" s="6" t="s">
        <v>14099</v>
      </c>
      <c r="D4587" s="8" t="s">
        <v>14109</v>
      </c>
      <c r="E4587" s="6" t="s">
        <v>2556</v>
      </c>
      <c r="F4587" s="7" t="s">
        <v>367</v>
      </c>
      <c r="G4587" s="7" t="s">
        <v>374</v>
      </c>
      <c r="H4587" s="4"/>
      <c r="I4587" s="9" t="s">
        <v>14110</v>
      </c>
    </row>
    <row r="4588" spans="1:9" ht="60">
      <c r="A4588" s="6" t="s">
        <v>14111</v>
      </c>
      <c r="B4588" s="7" t="s">
        <v>364</v>
      </c>
      <c r="C4588" s="6" t="s">
        <v>14099</v>
      </c>
      <c r="D4588" s="8" t="s">
        <v>14112</v>
      </c>
      <c r="E4588" s="6" t="s">
        <v>2556</v>
      </c>
      <c r="F4588" s="7" t="s">
        <v>367</v>
      </c>
      <c r="G4588" s="7" t="s">
        <v>374</v>
      </c>
      <c r="H4588" s="4"/>
      <c r="I4588" s="9" t="s">
        <v>14113</v>
      </c>
    </row>
    <row r="4589" spans="1:9" ht="75">
      <c r="A4589" s="6" t="s">
        <v>14114</v>
      </c>
      <c r="B4589" s="7" t="s">
        <v>364</v>
      </c>
      <c r="C4589" s="6" t="s">
        <v>14099</v>
      </c>
      <c r="D4589" s="8" t="s">
        <v>14115</v>
      </c>
      <c r="E4589" s="6" t="s">
        <v>2556</v>
      </c>
      <c r="F4589" s="7" t="s">
        <v>367</v>
      </c>
      <c r="G4589" s="7" t="s">
        <v>374</v>
      </c>
      <c r="H4589" s="4"/>
      <c r="I4589" s="9" t="s">
        <v>14116</v>
      </c>
    </row>
    <row r="4590" spans="1:9" ht="45">
      <c r="A4590" s="6" t="s">
        <v>14117</v>
      </c>
      <c r="B4590" s="7" t="s">
        <v>364</v>
      </c>
      <c r="C4590" s="6" t="s">
        <v>14099</v>
      </c>
      <c r="D4590" s="8" t="s">
        <v>14118</v>
      </c>
      <c r="E4590" s="6" t="s">
        <v>2556</v>
      </c>
      <c r="F4590" s="7" t="s">
        <v>367</v>
      </c>
      <c r="G4590" s="7" t="s">
        <v>374</v>
      </c>
      <c r="H4590" s="4"/>
      <c r="I4590" s="9" t="s">
        <v>14119</v>
      </c>
    </row>
    <row r="4591" spans="1:9" ht="75">
      <c r="A4591" s="6" t="s">
        <v>14120</v>
      </c>
      <c r="B4591" s="7" t="s">
        <v>364</v>
      </c>
      <c r="C4591" s="6" t="s">
        <v>14099</v>
      </c>
      <c r="D4591" s="8" t="s">
        <v>14121</v>
      </c>
      <c r="E4591" s="6" t="s">
        <v>2556</v>
      </c>
      <c r="F4591" s="7" t="s">
        <v>367</v>
      </c>
      <c r="G4591" s="7" t="s">
        <v>374</v>
      </c>
      <c r="H4591" s="4"/>
      <c r="I4591" s="9" t="s">
        <v>14122</v>
      </c>
    </row>
    <row r="4592" spans="1:9" ht="75">
      <c r="A4592" s="6" t="s">
        <v>14123</v>
      </c>
      <c r="B4592" s="7" t="s">
        <v>364</v>
      </c>
      <c r="C4592" s="6" t="s">
        <v>14099</v>
      </c>
      <c r="D4592" s="8" t="s">
        <v>14124</v>
      </c>
      <c r="E4592" s="6" t="s">
        <v>2556</v>
      </c>
      <c r="F4592" s="7" t="s">
        <v>367</v>
      </c>
      <c r="G4592" s="7" t="s">
        <v>374</v>
      </c>
      <c r="H4592" s="4"/>
      <c r="I4592" s="9" t="s">
        <v>14125</v>
      </c>
    </row>
    <row r="4593" spans="1:9" ht="45">
      <c r="A4593" s="6" t="s">
        <v>14126</v>
      </c>
      <c r="B4593" s="7" t="s">
        <v>364</v>
      </c>
      <c r="C4593" s="6" t="s">
        <v>14099</v>
      </c>
      <c r="D4593" s="8" t="s">
        <v>14127</v>
      </c>
      <c r="E4593" s="6" t="s">
        <v>2556</v>
      </c>
      <c r="F4593" s="7" t="s">
        <v>367</v>
      </c>
      <c r="G4593" s="7" t="s">
        <v>374</v>
      </c>
      <c r="H4593" s="4"/>
      <c r="I4593" s="9" t="s">
        <v>14128</v>
      </c>
    </row>
    <row r="4594" spans="1:9" ht="75">
      <c r="A4594" s="6" t="s">
        <v>14129</v>
      </c>
      <c r="B4594" s="7" t="s">
        <v>364</v>
      </c>
      <c r="C4594" s="6" t="s">
        <v>14099</v>
      </c>
      <c r="D4594" s="8" t="s">
        <v>14130</v>
      </c>
      <c r="E4594" s="6" t="s">
        <v>2556</v>
      </c>
      <c r="F4594" s="7" t="s">
        <v>367</v>
      </c>
      <c r="G4594" s="7" t="s">
        <v>374</v>
      </c>
      <c r="H4594" s="4"/>
      <c r="I4594" s="9" t="s">
        <v>14131</v>
      </c>
    </row>
    <row r="4595" spans="1:9" ht="45">
      <c r="A4595" s="6" t="s">
        <v>14132</v>
      </c>
      <c r="B4595" s="7" t="s">
        <v>364</v>
      </c>
      <c r="C4595" s="6" t="s">
        <v>14133</v>
      </c>
      <c r="D4595" s="8" t="s">
        <v>14134</v>
      </c>
      <c r="E4595" s="6" t="s">
        <v>535</v>
      </c>
      <c r="F4595" s="7" t="s">
        <v>216</v>
      </c>
      <c r="G4595" s="7" t="s">
        <v>217</v>
      </c>
      <c r="H4595" s="4"/>
      <c r="I4595" s="9" t="s">
        <v>14135</v>
      </c>
    </row>
    <row r="4596" spans="1:9" ht="45">
      <c r="A4596" s="6" t="s">
        <v>14136</v>
      </c>
      <c r="B4596" s="7" t="s">
        <v>364</v>
      </c>
      <c r="C4596" s="6" t="s">
        <v>14133</v>
      </c>
      <c r="D4596" s="8" t="s">
        <v>14137</v>
      </c>
      <c r="E4596" s="6" t="s">
        <v>985</v>
      </c>
      <c r="F4596" s="7" t="s">
        <v>498</v>
      </c>
      <c r="G4596" s="7" t="s">
        <v>217</v>
      </c>
      <c r="H4596" s="4"/>
      <c r="I4596" s="9" t="s">
        <v>14138</v>
      </c>
    </row>
    <row r="4597" spans="1:9" ht="60">
      <c r="A4597" s="6" t="s">
        <v>14139</v>
      </c>
      <c r="B4597" s="7" t="s">
        <v>364</v>
      </c>
      <c r="C4597" s="6" t="s">
        <v>14133</v>
      </c>
      <c r="D4597" s="8" t="s">
        <v>14140</v>
      </c>
      <c r="E4597" s="6" t="s">
        <v>535</v>
      </c>
      <c r="F4597" s="7" t="s">
        <v>498</v>
      </c>
      <c r="G4597" s="7" t="s">
        <v>217</v>
      </c>
      <c r="H4597" s="4"/>
      <c r="I4597" s="9" t="s">
        <v>14141</v>
      </c>
    </row>
    <row r="4598" spans="1:9" ht="45">
      <c r="A4598" s="6" t="s">
        <v>14142</v>
      </c>
      <c r="B4598" s="7" t="s">
        <v>212</v>
      </c>
      <c r="C4598" s="6" t="s">
        <v>14143</v>
      </c>
      <c r="D4598" s="8" t="s">
        <v>14144</v>
      </c>
      <c r="E4598" s="6" t="s">
        <v>221</v>
      </c>
      <c r="F4598" s="7" t="s">
        <v>498</v>
      </c>
      <c r="G4598" s="7" t="s">
        <v>217</v>
      </c>
      <c r="H4598" s="4"/>
      <c r="I4598" s="9" t="s">
        <v>14145</v>
      </c>
    </row>
    <row r="4599" spans="1:9" ht="45">
      <c r="A4599" s="6" t="s">
        <v>14146</v>
      </c>
      <c r="B4599" s="7" t="s">
        <v>212</v>
      </c>
      <c r="C4599" s="6" t="s">
        <v>14143</v>
      </c>
      <c r="D4599" s="8" t="s">
        <v>14147</v>
      </c>
      <c r="E4599" s="6" t="s">
        <v>221</v>
      </c>
      <c r="F4599" s="7" t="s">
        <v>367</v>
      </c>
      <c r="G4599" s="7" t="s">
        <v>217</v>
      </c>
      <c r="H4599" s="4"/>
      <c r="I4599" s="9" t="s">
        <v>14148</v>
      </c>
    </row>
    <row r="4600" spans="1:9" ht="45">
      <c r="A4600" s="6" t="s">
        <v>14149</v>
      </c>
      <c r="B4600" s="7" t="s">
        <v>212</v>
      </c>
      <c r="C4600" s="6" t="s">
        <v>14143</v>
      </c>
      <c r="D4600" s="8" t="s">
        <v>14150</v>
      </c>
      <c r="E4600" s="6" t="s">
        <v>221</v>
      </c>
      <c r="F4600" s="7" t="s">
        <v>216</v>
      </c>
      <c r="G4600" s="7" t="s">
        <v>217</v>
      </c>
      <c r="H4600" s="4"/>
      <c r="I4600" s="9" t="s">
        <v>14151</v>
      </c>
    </row>
    <row r="4601" spans="1:9" ht="45">
      <c r="A4601" s="6" t="s">
        <v>14152</v>
      </c>
      <c r="B4601" s="7" t="s">
        <v>212</v>
      </c>
      <c r="C4601" s="6" t="s">
        <v>14143</v>
      </c>
      <c r="D4601" s="8" t="s">
        <v>14153</v>
      </c>
      <c r="E4601" s="6" t="s">
        <v>221</v>
      </c>
      <c r="F4601" s="7" t="s">
        <v>216</v>
      </c>
      <c r="G4601" s="7" t="s">
        <v>217</v>
      </c>
      <c r="H4601" s="4"/>
      <c r="I4601" s="9" t="s">
        <v>14154</v>
      </c>
    </row>
    <row r="4602" spans="1:9" ht="45">
      <c r="A4602" s="6" t="s">
        <v>14155</v>
      </c>
      <c r="B4602" s="7" t="s">
        <v>212</v>
      </c>
      <c r="C4602" s="6" t="s">
        <v>14143</v>
      </c>
      <c r="D4602" s="8" t="s">
        <v>14156</v>
      </c>
      <c r="E4602" s="6" t="s">
        <v>221</v>
      </c>
      <c r="F4602" s="7" t="s">
        <v>367</v>
      </c>
      <c r="G4602" s="7" t="s">
        <v>217</v>
      </c>
      <c r="H4602" s="4"/>
      <c r="I4602" s="9" t="s">
        <v>14157</v>
      </c>
    </row>
    <row r="4603" spans="1:9" ht="45">
      <c r="A4603" s="6" t="s">
        <v>14158</v>
      </c>
      <c r="B4603" s="7" t="s">
        <v>212</v>
      </c>
      <c r="C4603" s="6" t="s">
        <v>14143</v>
      </c>
      <c r="D4603" s="8" t="s">
        <v>14159</v>
      </c>
      <c r="E4603" s="6" t="s">
        <v>221</v>
      </c>
      <c r="F4603" s="7" t="s">
        <v>216</v>
      </c>
      <c r="G4603" s="7" t="s">
        <v>217</v>
      </c>
      <c r="H4603" s="4"/>
      <c r="I4603" s="9" t="s">
        <v>14160</v>
      </c>
    </row>
    <row r="4604" spans="1:9" ht="30">
      <c r="A4604" s="6" t="s">
        <v>14161</v>
      </c>
      <c r="B4604" s="7" t="s">
        <v>212</v>
      </c>
      <c r="C4604" s="6" t="s">
        <v>14162</v>
      </c>
      <c r="D4604" s="8" t="s">
        <v>14163</v>
      </c>
      <c r="E4604" s="6" t="s">
        <v>221</v>
      </c>
      <c r="F4604" s="7" t="s">
        <v>367</v>
      </c>
      <c r="G4604" s="7" t="s">
        <v>217</v>
      </c>
      <c r="H4604" s="4"/>
      <c r="I4604" s="9" t="s">
        <v>14164</v>
      </c>
    </row>
    <row r="4605" spans="1:9" ht="45">
      <c r="A4605" s="6" t="s">
        <v>14165</v>
      </c>
      <c r="B4605" s="7" t="s">
        <v>212</v>
      </c>
      <c r="C4605" s="6" t="s">
        <v>14162</v>
      </c>
      <c r="D4605" s="8" t="s">
        <v>14166</v>
      </c>
      <c r="E4605" s="6" t="s">
        <v>221</v>
      </c>
      <c r="F4605" s="7" t="s">
        <v>216</v>
      </c>
      <c r="G4605" s="7" t="s">
        <v>225</v>
      </c>
      <c r="H4605" s="4"/>
      <c r="I4605" s="9" t="s">
        <v>14167</v>
      </c>
    </row>
    <row r="4606" spans="1:9" ht="30">
      <c r="A4606" s="6" t="s">
        <v>14168</v>
      </c>
      <c r="B4606" s="7" t="s">
        <v>212</v>
      </c>
      <c r="C4606" s="6" t="s">
        <v>14162</v>
      </c>
      <c r="D4606" s="8" t="s">
        <v>14169</v>
      </c>
      <c r="E4606" s="6" t="s">
        <v>1905</v>
      </c>
      <c r="F4606" s="7" t="s">
        <v>216</v>
      </c>
      <c r="G4606" s="7" t="s">
        <v>1013</v>
      </c>
      <c r="H4606" s="4"/>
      <c r="I4606" s="9" t="s">
        <v>14170</v>
      </c>
    </row>
    <row r="4607" spans="1:9" ht="30">
      <c r="A4607" s="6" t="s">
        <v>14171</v>
      </c>
      <c r="B4607" s="7" t="s">
        <v>212</v>
      </c>
      <c r="C4607" s="6" t="s">
        <v>14162</v>
      </c>
      <c r="D4607" s="8" t="s">
        <v>14172</v>
      </c>
      <c r="E4607" s="6" t="s">
        <v>535</v>
      </c>
      <c r="F4607" s="7" t="s">
        <v>367</v>
      </c>
      <c r="G4607" s="7" t="s">
        <v>217</v>
      </c>
      <c r="H4607" s="4"/>
      <c r="I4607" s="9" t="s">
        <v>14173</v>
      </c>
    </row>
    <row r="4608" spans="1:9" ht="30">
      <c r="A4608" s="6" t="s">
        <v>14174</v>
      </c>
      <c r="B4608" s="7" t="s">
        <v>212</v>
      </c>
      <c r="C4608" s="6" t="s">
        <v>14162</v>
      </c>
      <c r="D4608" s="8" t="s">
        <v>14175</v>
      </c>
      <c r="E4608" s="6" t="s">
        <v>535</v>
      </c>
      <c r="F4608" s="7" t="s">
        <v>367</v>
      </c>
      <c r="G4608" s="7" t="s">
        <v>217</v>
      </c>
      <c r="H4608" s="4"/>
      <c r="I4608" s="9" t="s">
        <v>14176</v>
      </c>
    </row>
    <row r="4609" spans="1:9" ht="30">
      <c r="A4609" s="6" t="s">
        <v>14177</v>
      </c>
      <c r="B4609" s="7" t="s">
        <v>212</v>
      </c>
      <c r="C4609" s="6" t="s">
        <v>14162</v>
      </c>
      <c r="D4609" s="8" t="s">
        <v>14178</v>
      </c>
      <c r="E4609" s="6" t="s">
        <v>221</v>
      </c>
      <c r="F4609" s="7" t="s">
        <v>367</v>
      </c>
      <c r="G4609" s="7" t="s">
        <v>217</v>
      </c>
      <c r="H4609" s="4"/>
      <c r="I4609" s="9" t="s">
        <v>14179</v>
      </c>
    </row>
    <row r="4610" spans="1:9" ht="45">
      <c r="A4610" s="6" t="s">
        <v>14180</v>
      </c>
      <c r="B4610" s="7" t="s">
        <v>212</v>
      </c>
      <c r="C4610" s="6" t="s">
        <v>14162</v>
      </c>
      <c r="D4610" s="8" t="s">
        <v>14181</v>
      </c>
      <c r="E4610" s="6" t="s">
        <v>221</v>
      </c>
      <c r="F4610" s="7" t="s">
        <v>367</v>
      </c>
      <c r="G4610" s="7" t="s">
        <v>225</v>
      </c>
      <c r="H4610" s="4"/>
      <c r="I4610" s="9" t="s">
        <v>14182</v>
      </c>
    </row>
    <row r="4611" spans="1:9" ht="30">
      <c r="A4611" s="6" t="s">
        <v>14183</v>
      </c>
      <c r="B4611" s="7" t="s">
        <v>212</v>
      </c>
      <c r="C4611" s="6" t="s">
        <v>14162</v>
      </c>
      <c r="D4611" s="8" t="s">
        <v>14184</v>
      </c>
      <c r="E4611" s="6" t="s">
        <v>1905</v>
      </c>
      <c r="F4611" s="7" t="s">
        <v>367</v>
      </c>
      <c r="G4611" s="7" t="s">
        <v>1013</v>
      </c>
      <c r="H4611" s="4"/>
      <c r="I4611" s="9" t="s">
        <v>14185</v>
      </c>
    </row>
    <row r="4612" spans="1:9" ht="30">
      <c r="A4612" s="6" t="s">
        <v>14186</v>
      </c>
      <c r="B4612" s="7" t="s">
        <v>212</v>
      </c>
      <c r="C4612" s="6" t="s">
        <v>14162</v>
      </c>
      <c r="D4612" s="8" t="s">
        <v>14187</v>
      </c>
      <c r="E4612" s="6" t="s">
        <v>535</v>
      </c>
      <c r="F4612" s="7" t="s">
        <v>367</v>
      </c>
      <c r="G4612" s="7" t="s">
        <v>217</v>
      </c>
      <c r="H4612" s="4"/>
      <c r="I4612" s="9" t="s">
        <v>14188</v>
      </c>
    </row>
    <row r="4613" spans="1:9" ht="45">
      <c r="A4613" s="6" t="s">
        <v>14189</v>
      </c>
      <c r="B4613" s="7" t="s">
        <v>212</v>
      </c>
      <c r="C4613" s="6" t="s">
        <v>14162</v>
      </c>
      <c r="D4613" s="8" t="s">
        <v>14190</v>
      </c>
      <c r="E4613" s="6" t="s">
        <v>221</v>
      </c>
      <c r="F4613" s="7" t="s">
        <v>216</v>
      </c>
      <c r="G4613" s="7" t="s">
        <v>217</v>
      </c>
      <c r="H4613" s="4"/>
      <c r="I4613" s="9" t="s">
        <v>14191</v>
      </c>
    </row>
    <row r="4614" spans="1:9" ht="45">
      <c r="A4614" s="6" t="s">
        <v>14192</v>
      </c>
      <c r="B4614" s="7" t="s">
        <v>212</v>
      </c>
      <c r="C4614" s="6" t="s">
        <v>14162</v>
      </c>
      <c r="D4614" s="8" t="s">
        <v>14193</v>
      </c>
      <c r="E4614" s="6" t="s">
        <v>221</v>
      </c>
      <c r="F4614" s="7" t="s">
        <v>216</v>
      </c>
      <c r="G4614" s="7" t="s">
        <v>225</v>
      </c>
      <c r="H4614" s="4"/>
      <c r="I4614" s="9" t="s">
        <v>14194</v>
      </c>
    </row>
    <row r="4615" spans="1:9" ht="45">
      <c r="A4615" s="6" t="s">
        <v>14195</v>
      </c>
      <c r="B4615" s="7" t="s">
        <v>212</v>
      </c>
      <c r="C4615" s="6" t="s">
        <v>14162</v>
      </c>
      <c r="D4615" s="8" t="s">
        <v>14196</v>
      </c>
      <c r="E4615" s="6" t="s">
        <v>1905</v>
      </c>
      <c r="F4615" s="7" t="s">
        <v>216</v>
      </c>
      <c r="G4615" s="7" t="s">
        <v>1013</v>
      </c>
      <c r="H4615" s="4"/>
      <c r="I4615" s="9" t="s">
        <v>14197</v>
      </c>
    </row>
    <row r="4616" spans="1:9" ht="30">
      <c r="A4616" s="6" t="s">
        <v>14198</v>
      </c>
      <c r="B4616" s="7" t="s">
        <v>212</v>
      </c>
      <c r="C4616" s="6" t="s">
        <v>14162</v>
      </c>
      <c r="D4616" s="8" t="s">
        <v>14199</v>
      </c>
      <c r="E4616" s="6" t="s">
        <v>1905</v>
      </c>
      <c r="F4616" s="7" t="s">
        <v>216</v>
      </c>
      <c r="G4616" s="7" t="s">
        <v>1013</v>
      </c>
      <c r="H4616" s="4"/>
      <c r="I4616" s="9" t="s">
        <v>14200</v>
      </c>
    </row>
    <row r="4617" spans="1:9" ht="30">
      <c r="A4617" s="6" t="s">
        <v>14201</v>
      </c>
      <c r="B4617" s="7" t="s">
        <v>212</v>
      </c>
      <c r="C4617" s="6" t="s">
        <v>14162</v>
      </c>
      <c r="D4617" s="8" t="s">
        <v>14202</v>
      </c>
      <c r="E4617" s="6" t="s">
        <v>535</v>
      </c>
      <c r="F4617" s="7" t="s">
        <v>216</v>
      </c>
      <c r="G4617" s="7" t="s">
        <v>217</v>
      </c>
      <c r="H4617" s="4"/>
      <c r="I4617" s="9" t="s">
        <v>14203</v>
      </c>
    </row>
    <row r="4618" spans="1:9" ht="45">
      <c r="A4618" s="6" t="s">
        <v>14204</v>
      </c>
      <c r="B4618" s="7" t="s">
        <v>212</v>
      </c>
      <c r="C4618" s="6" t="s">
        <v>14162</v>
      </c>
      <c r="D4618" s="8" t="s">
        <v>14205</v>
      </c>
      <c r="E4618" s="6" t="s">
        <v>535</v>
      </c>
      <c r="F4618" s="7" t="s">
        <v>216</v>
      </c>
      <c r="G4618" s="7" t="s">
        <v>225</v>
      </c>
      <c r="H4618" s="4"/>
      <c r="I4618" s="9" t="s">
        <v>14206</v>
      </c>
    </row>
    <row r="4619" spans="1:9" ht="45">
      <c r="A4619" s="6" t="s">
        <v>14207</v>
      </c>
      <c r="B4619" s="7" t="s">
        <v>212</v>
      </c>
      <c r="C4619" s="6" t="s">
        <v>14162</v>
      </c>
      <c r="D4619" s="8" t="s">
        <v>14208</v>
      </c>
      <c r="E4619" s="6" t="s">
        <v>3041</v>
      </c>
      <c r="F4619" s="7" t="s">
        <v>216</v>
      </c>
      <c r="G4619" s="7" t="s">
        <v>374</v>
      </c>
      <c r="H4619" s="4"/>
      <c r="I4619" s="9" t="s">
        <v>14209</v>
      </c>
    </row>
    <row r="4620" spans="1:9" ht="45">
      <c r="A4620" s="6" t="s">
        <v>14210</v>
      </c>
      <c r="B4620" s="7" t="s">
        <v>212</v>
      </c>
      <c r="C4620" s="6" t="s">
        <v>14162</v>
      </c>
      <c r="D4620" s="8" t="s">
        <v>14211</v>
      </c>
      <c r="E4620" s="6" t="s">
        <v>3041</v>
      </c>
      <c r="F4620" s="7" t="s">
        <v>216</v>
      </c>
      <c r="G4620" s="7" t="s">
        <v>225</v>
      </c>
      <c r="H4620" s="4"/>
      <c r="I4620" s="9" t="s">
        <v>14212</v>
      </c>
    </row>
    <row r="4621" spans="1:9" ht="45">
      <c r="A4621" s="6" t="s">
        <v>14213</v>
      </c>
      <c r="B4621" s="7" t="s">
        <v>212</v>
      </c>
      <c r="C4621" s="6" t="s">
        <v>14162</v>
      </c>
      <c r="D4621" s="8" t="s">
        <v>14214</v>
      </c>
      <c r="E4621" s="6" t="s">
        <v>221</v>
      </c>
      <c r="F4621" s="7" t="s">
        <v>367</v>
      </c>
      <c r="G4621" s="7" t="s">
        <v>217</v>
      </c>
      <c r="H4621" s="4"/>
      <c r="I4621" s="9" t="s">
        <v>14215</v>
      </c>
    </row>
    <row r="4622" spans="1:9" ht="45">
      <c r="A4622" s="6" t="s">
        <v>14216</v>
      </c>
      <c r="B4622" s="7" t="s">
        <v>212</v>
      </c>
      <c r="C4622" s="6" t="s">
        <v>14162</v>
      </c>
      <c r="D4622" s="8" t="s">
        <v>14217</v>
      </c>
      <c r="E4622" s="6" t="s">
        <v>221</v>
      </c>
      <c r="F4622" s="7" t="s">
        <v>216</v>
      </c>
      <c r="G4622" s="7" t="s">
        <v>225</v>
      </c>
      <c r="H4622" s="4"/>
      <c r="I4622" s="9" t="s">
        <v>14218</v>
      </c>
    </row>
    <row r="4623" spans="1:9" ht="45">
      <c r="A4623" s="6" t="s">
        <v>14219</v>
      </c>
      <c r="B4623" s="7" t="s">
        <v>212</v>
      </c>
      <c r="C4623" s="6" t="s">
        <v>14162</v>
      </c>
      <c r="D4623" s="8" t="s">
        <v>14220</v>
      </c>
      <c r="E4623" s="6" t="s">
        <v>1905</v>
      </c>
      <c r="F4623" s="7" t="s">
        <v>216</v>
      </c>
      <c r="G4623" s="7" t="s">
        <v>1013</v>
      </c>
      <c r="H4623" s="4"/>
      <c r="I4623" s="9" t="s">
        <v>14221</v>
      </c>
    </row>
    <row r="4624" spans="1:9" ht="30">
      <c r="A4624" s="6" t="s">
        <v>14222</v>
      </c>
      <c r="B4624" s="7" t="s">
        <v>212</v>
      </c>
      <c r="C4624" s="6" t="s">
        <v>14162</v>
      </c>
      <c r="D4624" s="8" t="s">
        <v>14223</v>
      </c>
      <c r="E4624" s="6" t="s">
        <v>229</v>
      </c>
      <c r="F4624" s="7" t="s">
        <v>216</v>
      </c>
      <c r="G4624" s="7" t="s">
        <v>217</v>
      </c>
      <c r="H4624" s="4"/>
      <c r="I4624" s="9" t="s">
        <v>14224</v>
      </c>
    </row>
    <row r="4625" spans="1:9" ht="45">
      <c r="A4625" s="6" t="s">
        <v>14225</v>
      </c>
      <c r="B4625" s="7" t="s">
        <v>212</v>
      </c>
      <c r="C4625" s="6" t="s">
        <v>14162</v>
      </c>
      <c r="D4625" s="8" t="s">
        <v>14226</v>
      </c>
      <c r="E4625" s="6" t="s">
        <v>535</v>
      </c>
      <c r="F4625" s="7" t="s">
        <v>367</v>
      </c>
      <c r="G4625" s="7" t="s">
        <v>217</v>
      </c>
      <c r="H4625" s="4"/>
      <c r="I4625" s="9" t="s">
        <v>14227</v>
      </c>
    </row>
    <row r="4626" spans="1:9" ht="45">
      <c r="A4626" s="6" t="s">
        <v>14228</v>
      </c>
      <c r="B4626" s="7" t="s">
        <v>212</v>
      </c>
      <c r="C4626" s="6" t="s">
        <v>14162</v>
      </c>
      <c r="D4626" s="8" t="s">
        <v>14229</v>
      </c>
      <c r="E4626" s="6" t="s">
        <v>535</v>
      </c>
      <c r="F4626" s="7" t="s">
        <v>216</v>
      </c>
      <c r="G4626" s="7" t="s">
        <v>225</v>
      </c>
      <c r="H4626" s="4"/>
      <c r="I4626" s="9" t="s">
        <v>14230</v>
      </c>
    </row>
    <row r="4627" spans="1:9" ht="45">
      <c r="A4627" s="6" t="s">
        <v>14231</v>
      </c>
      <c r="B4627" s="7" t="s">
        <v>212</v>
      </c>
      <c r="C4627" s="6" t="s">
        <v>14162</v>
      </c>
      <c r="D4627" s="8" t="s">
        <v>14232</v>
      </c>
      <c r="E4627" s="6" t="s">
        <v>229</v>
      </c>
      <c r="F4627" s="7" t="s">
        <v>216</v>
      </c>
      <c r="G4627" s="7" t="s">
        <v>374</v>
      </c>
      <c r="H4627" s="4"/>
      <c r="I4627" s="9" t="s">
        <v>14233</v>
      </c>
    </row>
    <row r="4628" spans="1:9" ht="60">
      <c r="A4628" s="6" t="s">
        <v>14234</v>
      </c>
      <c r="B4628" s="7" t="s">
        <v>212</v>
      </c>
      <c r="C4628" s="6" t="s">
        <v>14162</v>
      </c>
      <c r="D4628" s="8" t="s">
        <v>14235</v>
      </c>
      <c r="E4628" s="6" t="s">
        <v>229</v>
      </c>
      <c r="F4628" s="7" t="s">
        <v>216</v>
      </c>
      <c r="G4628" s="7" t="s">
        <v>225</v>
      </c>
      <c r="H4628" s="4"/>
      <c r="I4628" s="9" t="s">
        <v>14236</v>
      </c>
    </row>
    <row r="4629" spans="1:9" ht="45">
      <c r="A4629" s="6" t="s">
        <v>14237</v>
      </c>
      <c r="B4629" s="7" t="s">
        <v>212</v>
      </c>
      <c r="C4629" s="6" t="s">
        <v>14162</v>
      </c>
      <c r="D4629" s="8" t="s">
        <v>14238</v>
      </c>
      <c r="E4629" s="6" t="s">
        <v>215</v>
      </c>
      <c r="F4629" s="7" t="s">
        <v>367</v>
      </c>
      <c r="G4629" s="7" t="s">
        <v>379</v>
      </c>
      <c r="H4629" s="4"/>
      <c r="I4629" s="9" t="s">
        <v>14239</v>
      </c>
    </row>
    <row r="4630" spans="1:9" ht="45">
      <c r="A4630" s="6" t="s">
        <v>14240</v>
      </c>
      <c r="B4630" s="7" t="s">
        <v>212</v>
      </c>
      <c r="C4630" s="6" t="s">
        <v>14162</v>
      </c>
      <c r="D4630" s="8" t="s">
        <v>14241</v>
      </c>
      <c r="E4630" s="6" t="s">
        <v>1905</v>
      </c>
      <c r="F4630" s="7" t="s">
        <v>216</v>
      </c>
      <c r="G4630" s="7" t="s">
        <v>1013</v>
      </c>
      <c r="H4630" s="4"/>
      <c r="I4630" s="9" t="s">
        <v>14242</v>
      </c>
    </row>
    <row r="4631" spans="1:9" ht="45">
      <c r="A4631" s="6" t="s">
        <v>14243</v>
      </c>
      <c r="B4631" s="7" t="s">
        <v>212</v>
      </c>
      <c r="C4631" s="6" t="s">
        <v>14162</v>
      </c>
      <c r="D4631" s="8" t="s">
        <v>14244</v>
      </c>
      <c r="E4631" s="6" t="s">
        <v>535</v>
      </c>
      <c r="F4631" s="7" t="s">
        <v>216</v>
      </c>
      <c r="G4631" s="7" t="s">
        <v>217</v>
      </c>
      <c r="H4631" s="4"/>
      <c r="I4631" s="9" t="s">
        <v>14245</v>
      </c>
    </row>
    <row r="4632" spans="1:9" ht="45">
      <c r="A4632" s="6" t="s">
        <v>14246</v>
      </c>
      <c r="B4632" s="7" t="s">
        <v>212</v>
      </c>
      <c r="C4632" s="6" t="s">
        <v>14162</v>
      </c>
      <c r="D4632" s="8" t="s">
        <v>14247</v>
      </c>
      <c r="E4632" s="6" t="s">
        <v>535</v>
      </c>
      <c r="F4632" s="7" t="s">
        <v>216</v>
      </c>
      <c r="G4632" s="7" t="s">
        <v>225</v>
      </c>
      <c r="H4632" s="4"/>
      <c r="I4632" s="9" t="s">
        <v>14248</v>
      </c>
    </row>
    <row r="4633" spans="1:9" ht="30">
      <c r="A4633" s="6" t="s">
        <v>14249</v>
      </c>
      <c r="B4633" s="7" t="s">
        <v>212</v>
      </c>
      <c r="C4633" s="6" t="s">
        <v>14162</v>
      </c>
      <c r="D4633" s="8" t="s">
        <v>14250</v>
      </c>
      <c r="E4633" s="6" t="s">
        <v>1905</v>
      </c>
      <c r="F4633" s="7" t="s">
        <v>367</v>
      </c>
      <c r="G4633" s="7" t="s">
        <v>1013</v>
      </c>
      <c r="H4633" s="4"/>
      <c r="I4633" s="9" t="s">
        <v>14251</v>
      </c>
    </row>
    <row r="4634" spans="1:9" ht="30">
      <c r="A4634" s="6" t="s">
        <v>14252</v>
      </c>
      <c r="B4634" s="7" t="s">
        <v>212</v>
      </c>
      <c r="C4634" s="6" t="s">
        <v>14162</v>
      </c>
      <c r="D4634" s="8" t="s">
        <v>14253</v>
      </c>
      <c r="E4634" s="6" t="s">
        <v>535</v>
      </c>
      <c r="F4634" s="7" t="s">
        <v>367</v>
      </c>
      <c r="G4634" s="7" t="s">
        <v>217</v>
      </c>
      <c r="H4634" s="4"/>
      <c r="I4634" s="9" t="s">
        <v>14254</v>
      </c>
    </row>
    <row r="4635" spans="1:9" ht="45">
      <c r="A4635" s="6" t="s">
        <v>14255</v>
      </c>
      <c r="B4635" s="7" t="s">
        <v>212</v>
      </c>
      <c r="C4635" s="6" t="s">
        <v>14162</v>
      </c>
      <c r="D4635" s="8" t="s">
        <v>14256</v>
      </c>
      <c r="E4635" s="6" t="s">
        <v>535</v>
      </c>
      <c r="F4635" s="7" t="s">
        <v>367</v>
      </c>
      <c r="G4635" s="7" t="s">
        <v>225</v>
      </c>
      <c r="H4635" s="4"/>
      <c r="I4635" s="9" t="s">
        <v>14257</v>
      </c>
    </row>
    <row r="4636" spans="1:9" ht="30">
      <c r="A4636" s="6" t="s">
        <v>14258</v>
      </c>
      <c r="B4636" s="7" t="s">
        <v>212</v>
      </c>
      <c r="C4636" s="6" t="s">
        <v>14162</v>
      </c>
      <c r="D4636" s="8" t="s">
        <v>14259</v>
      </c>
      <c r="E4636" s="6" t="s">
        <v>221</v>
      </c>
      <c r="F4636" s="7" t="s">
        <v>216</v>
      </c>
      <c r="G4636" s="7" t="s">
        <v>217</v>
      </c>
      <c r="H4636" s="4"/>
      <c r="I4636" s="9" t="s">
        <v>14260</v>
      </c>
    </row>
    <row r="4637" spans="1:9" ht="45">
      <c r="A4637" s="6" t="s">
        <v>14261</v>
      </c>
      <c r="B4637" s="7" t="s">
        <v>212</v>
      </c>
      <c r="C4637" s="6" t="s">
        <v>14162</v>
      </c>
      <c r="D4637" s="8" t="s">
        <v>14262</v>
      </c>
      <c r="E4637" s="6" t="s">
        <v>221</v>
      </c>
      <c r="F4637" s="7" t="s">
        <v>367</v>
      </c>
      <c r="G4637" s="7" t="s">
        <v>225</v>
      </c>
      <c r="H4637" s="4"/>
      <c r="I4637" s="9" t="s">
        <v>14263</v>
      </c>
    </row>
    <row r="4638" spans="1:9" ht="30">
      <c r="A4638" s="6" t="s">
        <v>14264</v>
      </c>
      <c r="B4638" s="7" t="s">
        <v>212</v>
      </c>
      <c r="C4638" s="6" t="s">
        <v>14162</v>
      </c>
      <c r="D4638" s="8" t="s">
        <v>14265</v>
      </c>
      <c r="E4638" s="6" t="s">
        <v>1905</v>
      </c>
      <c r="F4638" s="7" t="s">
        <v>367</v>
      </c>
      <c r="G4638" s="7" t="s">
        <v>1013</v>
      </c>
      <c r="H4638" s="4"/>
      <c r="I4638" s="9" t="s">
        <v>14266</v>
      </c>
    </row>
    <row r="4639" spans="1:9" ht="30">
      <c r="A4639" s="6" t="s">
        <v>14267</v>
      </c>
      <c r="B4639" s="7" t="s">
        <v>212</v>
      </c>
      <c r="C4639" s="6" t="s">
        <v>14162</v>
      </c>
      <c r="D4639" s="8" t="s">
        <v>14268</v>
      </c>
      <c r="E4639" s="6" t="s">
        <v>535</v>
      </c>
      <c r="F4639" s="7" t="s">
        <v>367</v>
      </c>
      <c r="G4639" s="7" t="s">
        <v>217</v>
      </c>
      <c r="H4639" s="4"/>
      <c r="I4639" s="9" t="s">
        <v>14269</v>
      </c>
    </row>
    <row r="4640" spans="1:9" ht="45">
      <c r="A4640" s="6" t="s">
        <v>14270</v>
      </c>
      <c r="B4640" s="7" t="s">
        <v>212</v>
      </c>
      <c r="C4640" s="6" t="s">
        <v>14162</v>
      </c>
      <c r="D4640" s="8" t="s">
        <v>14271</v>
      </c>
      <c r="E4640" s="6" t="s">
        <v>1905</v>
      </c>
      <c r="F4640" s="7" t="s">
        <v>216</v>
      </c>
      <c r="G4640" s="7" t="s">
        <v>1013</v>
      </c>
      <c r="H4640" s="4"/>
      <c r="I4640" s="9" t="s">
        <v>14272</v>
      </c>
    </row>
    <row r="4641" spans="1:9" ht="60">
      <c r="A4641" s="6" t="s">
        <v>14273</v>
      </c>
      <c r="B4641" s="7" t="s">
        <v>212</v>
      </c>
      <c r="C4641" s="6" t="s">
        <v>14162</v>
      </c>
      <c r="D4641" s="8" t="s">
        <v>14274</v>
      </c>
      <c r="E4641" s="6" t="s">
        <v>535</v>
      </c>
      <c r="F4641" s="7" t="s">
        <v>216</v>
      </c>
      <c r="G4641" s="7" t="s">
        <v>368</v>
      </c>
      <c r="H4641" s="4"/>
      <c r="I4641" s="9" t="s">
        <v>14275</v>
      </c>
    </row>
    <row r="4642" spans="1:9" ht="45">
      <c r="A4642" s="6" t="s">
        <v>14276</v>
      </c>
      <c r="B4642" s="7" t="s">
        <v>212</v>
      </c>
      <c r="C4642" s="6" t="s">
        <v>14162</v>
      </c>
      <c r="D4642" s="8" t="s">
        <v>14277</v>
      </c>
      <c r="E4642" s="6" t="s">
        <v>535</v>
      </c>
      <c r="F4642" s="7" t="s">
        <v>216</v>
      </c>
      <c r="G4642" s="7" t="s">
        <v>225</v>
      </c>
      <c r="H4642" s="4"/>
      <c r="I4642" s="9" t="s">
        <v>14278</v>
      </c>
    </row>
    <row r="4643" spans="1:9" ht="45">
      <c r="A4643" s="6" t="s">
        <v>14279</v>
      </c>
      <c r="B4643" s="7" t="s">
        <v>212</v>
      </c>
      <c r="C4643" s="6" t="s">
        <v>14162</v>
      </c>
      <c r="D4643" s="8" t="s">
        <v>14280</v>
      </c>
      <c r="E4643" s="6" t="s">
        <v>1905</v>
      </c>
      <c r="F4643" s="7" t="s">
        <v>216</v>
      </c>
      <c r="G4643" s="7" t="s">
        <v>1013</v>
      </c>
      <c r="H4643" s="4"/>
      <c r="I4643" s="9" t="s">
        <v>14281</v>
      </c>
    </row>
    <row r="4644" spans="1:9" ht="45">
      <c r="A4644" s="6" t="s">
        <v>14282</v>
      </c>
      <c r="B4644" s="7" t="s">
        <v>212</v>
      </c>
      <c r="C4644" s="6" t="s">
        <v>14162</v>
      </c>
      <c r="D4644" s="8" t="s">
        <v>14283</v>
      </c>
      <c r="E4644" s="6" t="s">
        <v>535</v>
      </c>
      <c r="F4644" s="7" t="s">
        <v>216</v>
      </c>
      <c r="G4644" s="7" t="s">
        <v>225</v>
      </c>
      <c r="H4644" s="4"/>
      <c r="I4644" s="9" t="s">
        <v>14284</v>
      </c>
    </row>
    <row r="4645" spans="1:9" ht="30">
      <c r="A4645" s="6" t="s">
        <v>14285</v>
      </c>
      <c r="B4645" s="7" t="s">
        <v>212</v>
      </c>
      <c r="C4645" s="6" t="s">
        <v>14162</v>
      </c>
      <c r="D4645" s="8" t="s">
        <v>14286</v>
      </c>
      <c r="E4645" s="6" t="s">
        <v>1905</v>
      </c>
      <c r="F4645" s="7" t="s">
        <v>216</v>
      </c>
      <c r="G4645" s="7" t="s">
        <v>1013</v>
      </c>
      <c r="H4645" s="4"/>
      <c r="I4645" s="9" t="s">
        <v>14287</v>
      </c>
    </row>
    <row r="4646" spans="1:9" ht="30">
      <c r="A4646" s="6" t="s">
        <v>14288</v>
      </c>
      <c r="B4646" s="7" t="s">
        <v>212</v>
      </c>
      <c r="C4646" s="6" t="s">
        <v>14162</v>
      </c>
      <c r="D4646" s="8" t="s">
        <v>14289</v>
      </c>
      <c r="E4646" s="6" t="s">
        <v>535</v>
      </c>
      <c r="F4646" s="7" t="s">
        <v>216</v>
      </c>
      <c r="G4646" s="7" t="s">
        <v>217</v>
      </c>
      <c r="H4646" s="4"/>
      <c r="I4646" s="9" t="s">
        <v>14290</v>
      </c>
    </row>
    <row r="4647" spans="1:9" ht="45">
      <c r="A4647" s="6" t="s">
        <v>14291</v>
      </c>
      <c r="B4647" s="7" t="s">
        <v>212</v>
      </c>
      <c r="C4647" s="6" t="s">
        <v>14162</v>
      </c>
      <c r="D4647" s="8" t="s">
        <v>14292</v>
      </c>
      <c r="E4647" s="6" t="s">
        <v>535</v>
      </c>
      <c r="F4647" s="7" t="s">
        <v>216</v>
      </c>
      <c r="G4647" s="7" t="s">
        <v>225</v>
      </c>
      <c r="H4647" s="4"/>
      <c r="I4647" s="9" t="s">
        <v>14293</v>
      </c>
    </row>
    <row r="4648" spans="1:9" ht="45">
      <c r="A4648" s="6" t="s">
        <v>14294</v>
      </c>
      <c r="B4648" s="7" t="s">
        <v>212</v>
      </c>
      <c r="C4648" s="6" t="s">
        <v>14162</v>
      </c>
      <c r="D4648" s="8" t="s">
        <v>14295</v>
      </c>
      <c r="E4648" s="6" t="s">
        <v>3041</v>
      </c>
      <c r="F4648" s="7" t="s">
        <v>216</v>
      </c>
      <c r="G4648" s="7" t="s">
        <v>374</v>
      </c>
      <c r="H4648" s="4"/>
      <c r="I4648" s="9" t="s">
        <v>14296</v>
      </c>
    </row>
    <row r="4649" spans="1:9" ht="45">
      <c r="A4649" s="6" t="s">
        <v>14297</v>
      </c>
      <c r="B4649" s="7" t="s">
        <v>212</v>
      </c>
      <c r="C4649" s="6" t="s">
        <v>14162</v>
      </c>
      <c r="D4649" s="8" t="s">
        <v>14298</v>
      </c>
      <c r="E4649" s="6" t="s">
        <v>3041</v>
      </c>
      <c r="F4649" s="7" t="s">
        <v>216</v>
      </c>
      <c r="G4649" s="7" t="s">
        <v>225</v>
      </c>
      <c r="H4649" s="4"/>
      <c r="I4649" s="9" t="s">
        <v>14299</v>
      </c>
    </row>
    <row r="4650" spans="1:9" ht="30">
      <c r="A4650" s="6" t="s">
        <v>14300</v>
      </c>
      <c r="B4650" s="7" t="s">
        <v>212</v>
      </c>
      <c r="C4650" s="6" t="s">
        <v>14162</v>
      </c>
      <c r="D4650" s="8" t="s">
        <v>14301</v>
      </c>
      <c r="E4650" s="6" t="s">
        <v>221</v>
      </c>
      <c r="F4650" s="7" t="s">
        <v>367</v>
      </c>
      <c r="G4650" s="7" t="s">
        <v>217</v>
      </c>
      <c r="H4650" s="4"/>
      <c r="I4650" s="9" t="s">
        <v>14302</v>
      </c>
    </row>
    <row r="4651" spans="1:9" ht="45">
      <c r="A4651" s="6" t="s">
        <v>14303</v>
      </c>
      <c r="B4651" s="7" t="s">
        <v>212</v>
      </c>
      <c r="C4651" s="6" t="s">
        <v>14162</v>
      </c>
      <c r="D4651" s="8" t="s">
        <v>14304</v>
      </c>
      <c r="E4651" s="6" t="s">
        <v>221</v>
      </c>
      <c r="F4651" s="7" t="s">
        <v>367</v>
      </c>
      <c r="G4651" s="7" t="s">
        <v>225</v>
      </c>
      <c r="H4651" s="4"/>
      <c r="I4651" s="9" t="s">
        <v>14305</v>
      </c>
    </row>
    <row r="4652" spans="1:9" ht="30">
      <c r="A4652" s="6" t="s">
        <v>14306</v>
      </c>
      <c r="B4652" s="7" t="s">
        <v>212</v>
      </c>
      <c r="C4652" s="6" t="s">
        <v>14162</v>
      </c>
      <c r="D4652" s="8" t="s">
        <v>14307</v>
      </c>
      <c r="E4652" s="6" t="s">
        <v>1905</v>
      </c>
      <c r="F4652" s="7" t="s">
        <v>367</v>
      </c>
      <c r="G4652" s="7" t="s">
        <v>1013</v>
      </c>
      <c r="H4652" s="4"/>
      <c r="I4652" s="9" t="s">
        <v>14308</v>
      </c>
    </row>
    <row r="4653" spans="1:9" ht="30">
      <c r="A4653" s="6" t="s">
        <v>14309</v>
      </c>
      <c r="B4653" s="7" t="s">
        <v>212</v>
      </c>
      <c r="C4653" s="6" t="s">
        <v>14162</v>
      </c>
      <c r="D4653" s="8" t="s">
        <v>14310</v>
      </c>
      <c r="E4653" s="6" t="s">
        <v>1905</v>
      </c>
      <c r="F4653" s="7" t="s">
        <v>216</v>
      </c>
      <c r="G4653" s="7" t="s">
        <v>1013</v>
      </c>
      <c r="H4653" s="4"/>
      <c r="I4653" s="9" t="s">
        <v>14311</v>
      </c>
    </row>
    <row r="4654" spans="1:9" ht="30">
      <c r="A4654" s="6" t="s">
        <v>14312</v>
      </c>
      <c r="B4654" s="7" t="s">
        <v>212</v>
      </c>
      <c r="C4654" s="6" t="s">
        <v>14162</v>
      </c>
      <c r="D4654" s="8" t="s">
        <v>14313</v>
      </c>
      <c r="E4654" s="6" t="s">
        <v>535</v>
      </c>
      <c r="F4654" s="7" t="s">
        <v>367</v>
      </c>
      <c r="G4654" s="7" t="s">
        <v>217</v>
      </c>
      <c r="H4654" s="4"/>
      <c r="I4654" s="9" t="s">
        <v>14314</v>
      </c>
    </row>
    <row r="4655" spans="1:9" ht="45">
      <c r="A4655" s="6" t="s">
        <v>14315</v>
      </c>
      <c r="B4655" s="7" t="s">
        <v>212</v>
      </c>
      <c r="C4655" s="6" t="s">
        <v>14162</v>
      </c>
      <c r="D4655" s="8" t="s">
        <v>14316</v>
      </c>
      <c r="E4655" s="6" t="s">
        <v>535</v>
      </c>
      <c r="F4655" s="7" t="s">
        <v>216</v>
      </c>
      <c r="G4655" s="7" t="s">
        <v>225</v>
      </c>
      <c r="H4655" s="4"/>
      <c r="I4655" s="9" t="s">
        <v>14317</v>
      </c>
    </row>
    <row r="4656" spans="1:9" ht="60">
      <c r="A4656" s="6" t="s">
        <v>14318</v>
      </c>
      <c r="B4656" s="7" t="s">
        <v>212</v>
      </c>
      <c r="C4656" s="6" t="s">
        <v>14162</v>
      </c>
      <c r="D4656" s="8" t="s">
        <v>14319</v>
      </c>
      <c r="E4656" s="6" t="s">
        <v>535</v>
      </c>
      <c r="F4656" s="7" t="s">
        <v>498</v>
      </c>
      <c r="G4656" s="7" t="s">
        <v>368</v>
      </c>
      <c r="H4656" s="4"/>
      <c r="I4656" s="9" t="s">
        <v>14320</v>
      </c>
    </row>
    <row r="4657" spans="1:9" ht="45">
      <c r="A4657" s="6" t="s">
        <v>14321</v>
      </c>
      <c r="B4657" s="7" t="s">
        <v>212</v>
      </c>
      <c r="C4657" s="6" t="s">
        <v>14162</v>
      </c>
      <c r="D4657" s="8" t="s">
        <v>14322</v>
      </c>
      <c r="E4657" s="6" t="s">
        <v>221</v>
      </c>
      <c r="F4657" s="7" t="s">
        <v>367</v>
      </c>
      <c r="G4657" s="7" t="s">
        <v>217</v>
      </c>
      <c r="H4657" s="4"/>
      <c r="I4657" s="9" t="s">
        <v>14323</v>
      </c>
    </row>
    <row r="4658" spans="1:9" ht="45">
      <c r="A4658" s="6" t="s">
        <v>14324</v>
      </c>
      <c r="B4658" s="7" t="s">
        <v>212</v>
      </c>
      <c r="C4658" s="6" t="s">
        <v>14162</v>
      </c>
      <c r="D4658" s="8" t="s">
        <v>14325</v>
      </c>
      <c r="E4658" s="6" t="s">
        <v>221</v>
      </c>
      <c r="F4658" s="7" t="s">
        <v>216</v>
      </c>
      <c r="G4658" s="7" t="s">
        <v>225</v>
      </c>
      <c r="H4658" s="4"/>
      <c r="I4658" s="9" t="s">
        <v>14326</v>
      </c>
    </row>
    <row r="4659" spans="1:9" ht="45">
      <c r="A4659" s="6" t="s">
        <v>14327</v>
      </c>
      <c r="B4659" s="7" t="s">
        <v>212</v>
      </c>
      <c r="C4659" s="6" t="s">
        <v>14162</v>
      </c>
      <c r="D4659" s="8" t="s">
        <v>14328</v>
      </c>
      <c r="E4659" s="6" t="s">
        <v>1905</v>
      </c>
      <c r="F4659" s="7" t="s">
        <v>216</v>
      </c>
      <c r="G4659" s="7" t="s">
        <v>1013</v>
      </c>
      <c r="H4659" s="4"/>
      <c r="I4659" s="9" t="s">
        <v>14329</v>
      </c>
    </row>
    <row r="4660" spans="1:9" ht="45">
      <c r="A4660" s="6" t="s">
        <v>14330</v>
      </c>
      <c r="B4660" s="7" t="s">
        <v>212</v>
      </c>
      <c r="C4660" s="6" t="s">
        <v>14162</v>
      </c>
      <c r="D4660" s="8" t="s">
        <v>14331</v>
      </c>
      <c r="E4660" s="6" t="s">
        <v>535</v>
      </c>
      <c r="F4660" s="7" t="s">
        <v>367</v>
      </c>
      <c r="G4660" s="7" t="s">
        <v>217</v>
      </c>
      <c r="H4660" s="4"/>
      <c r="I4660" s="9" t="s">
        <v>14332</v>
      </c>
    </row>
    <row r="4661" spans="1:9" ht="45">
      <c r="A4661" s="6" t="s">
        <v>14333</v>
      </c>
      <c r="B4661" s="7" t="s">
        <v>212</v>
      </c>
      <c r="C4661" s="6" t="s">
        <v>14162</v>
      </c>
      <c r="D4661" s="8" t="s">
        <v>14334</v>
      </c>
      <c r="E4661" s="6" t="s">
        <v>1905</v>
      </c>
      <c r="F4661" s="7" t="s">
        <v>367</v>
      </c>
      <c r="G4661" s="7" t="s">
        <v>1013</v>
      </c>
      <c r="H4661" s="4"/>
      <c r="I4661" s="9" t="s">
        <v>14335</v>
      </c>
    </row>
    <row r="4662" spans="1:9" ht="45">
      <c r="A4662" s="6" t="s">
        <v>14336</v>
      </c>
      <c r="B4662" s="7" t="s">
        <v>212</v>
      </c>
      <c r="C4662" s="6" t="s">
        <v>14162</v>
      </c>
      <c r="D4662" s="8" t="s">
        <v>14337</v>
      </c>
      <c r="E4662" s="6" t="s">
        <v>535</v>
      </c>
      <c r="F4662" s="7" t="s">
        <v>367</v>
      </c>
      <c r="G4662" s="7" t="s">
        <v>217</v>
      </c>
      <c r="H4662" s="4"/>
      <c r="I4662" s="9" t="s">
        <v>14338</v>
      </c>
    </row>
    <row r="4663" spans="1:9" ht="45">
      <c r="A4663" s="6" t="s">
        <v>14339</v>
      </c>
      <c r="B4663" s="7" t="s">
        <v>212</v>
      </c>
      <c r="C4663" s="6" t="s">
        <v>14162</v>
      </c>
      <c r="D4663" s="8" t="s">
        <v>14340</v>
      </c>
      <c r="E4663" s="6" t="s">
        <v>535</v>
      </c>
      <c r="F4663" s="7" t="s">
        <v>367</v>
      </c>
      <c r="G4663" s="7" t="s">
        <v>225</v>
      </c>
      <c r="H4663" s="4"/>
      <c r="I4663" s="9" t="s">
        <v>14341</v>
      </c>
    </row>
    <row r="4664" spans="1:9" ht="75">
      <c r="A4664" s="6" t="s">
        <v>14342</v>
      </c>
      <c r="B4664" s="7" t="s">
        <v>212</v>
      </c>
      <c r="C4664" s="6" t="s">
        <v>14162</v>
      </c>
      <c r="D4664" s="8" t="s">
        <v>14343</v>
      </c>
      <c r="E4664" s="6" t="s">
        <v>8992</v>
      </c>
      <c r="F4664" s="7" t="s">
        <v>216</v>
      </c>
      <c r="G4664" s="7" t="s">
        <v>368</v>
      </c>
      <c r="H4664" s="4"/>
      <c r="I4664" s="9" t="s">
        <v>14344</v>
      </c>
    </row>
    <row r="4665" spans="1:9" ht="45">
      <c r="A4665" s="6" t="s">
        <v>14345</v>
      </c>
      <c r="B4665" s="7" t="s">
        <v>212</v>
      </c>
      <c r="C4665" s="6" t="s">
        <v>14162</v>
      </c>
      <c r="D4665" s="8" t="s">
        <v>14346</v>
      </c>
      <c r="E4665" s="6" t="s">
        <v>1905</v>
      </c>
      <c r="F4665" s="7" t="s">
        <v>216</v>
      </c>
      <c r="G4665" s="7" t="s">
        <v>1013</v>
      </c>
      <c r="H4665" s="4"/>
      <c r="I4665" s="9" t="s">
        <v>14347</v>
      </c>
    </row>
    <row r="4666" spans="1:9" ht="45">
      <c r="A4666" s="6" t="s">
        <v>14348</v>
      </c>
      <c r="B4666" s="7" t="s">
        <v>212</v>
      </c>
      <c r="C4666" s="6" t="s">
        <v>14162</v>
      </c>
      <c r="D4666" s="8" t="s">
        <v>14349</v>
      </c>
      <c r="E4666" s="6" t="s">
        <v>535</v>
      </c>
      <c r="F4666" s="7" t="s">
        <v>367</v>
      </c>
      <c r="G4666" s="7" t="s">
        <v>217</v>
      </c>
      <c r="H4666" s="4"/>
      <c r="I4666" s="9" t="s">
        <v>14350</v>
      </c>
    </row>
    <row r="4667" spans="1:9" ht="45">
      <c r="A4667" s="6" t="s">
        <v>14351</v>
      </c>
      <c r="B4667" s="7" t="s">
        <v>212</v>
      </c>
      <c r="C4667" s="6" t="s">
        <v>14162</v>
      </c>
      <c r="D4667" s="8" t="s">
        <v>14352</v>
      </c>
      <c r="E4667" s="6" t="s">
        <v>535</v>
      </c>
      <c r="F4667" s="7" t="s">
        <v>216</v>
      </c>
      <c r="G4667" s="7" t="s">
        <v>225</v>
      </c>
      <c r="H4667" s="4"/>
      <c r="I4667" s="9" t="s">
        <v>14353</v>
      </c>
    </row>
    <row r="4668" spans="1:9" ht="30">
      <c r="A4668" s="6" t="s">
        <v>14354</v>
      </c>
      <c r="B4668" s="7" t="s">
        <v>212</v>
      </c>
      <c r="C4668" s="6" t="s">
        <v>14162</v>
      </c>
      <c r="D4668" s="8" t="s">
        <v>14355</v>
      </c>
      <c r="E4668" s="6" t="s">
        <v>221</v>
      </c>
      <c r="F4668" s="7" t="s">
        <v>367</v>
      </c>
      <c r="G4668" s="7" t="s">
        <v>217</v>
      </c>
      <c r="H4668" s="4"/>
      <c r="I4668" s="9" t="s">
        <v>14356</v>
      </c>
    </row>
    <row r="4669" spans="1:9" ht="45">
      <c r="A4669" s="6" t="s">
        <v>14357</v>
      </c>
      <c r="B4669" s="7" t="s">
        <v>212</v>
      </c>
      <c r="C4669" s="6" t="s">
        <v>14162</v>
      </c>
      <c r="D4669" s="8" t="s">
        <v>14358</v>
      </c>
      <c r="E4669" s="6" t="s">
        <v>221</v>
      </c>
      <c r="F4669" s="7" t="s">
        <v>367</v>
      </c>
      <c r="G4669" s="7" t="s">
        <v>225</v>
      </c>
      <c r="H4669" s="4"/>
      <c r="I4669" s="9" t="s">
        <v>14359</v>
      </c>
    </row>
    <row r="4670" spans="1:9" ht="30">
      <c r="A4670" s="6" t="s">
        <v>14360</v>
      </c>
      <c r="B4670" s="7" t="s">
        <v>212</v>
      </c>
      <c r="C4670" s="6" t="s">
        <v>14162</v>
      </c>
      <c r="D4670" s="8" t="s">
        <v>14361</v>
      </c>
      <c r="E4670" s="6" t="s">
        <v>1905</v>
      </c>
      <c r="F4670" s="7" t="s">
        <v>367</v>
      </c>
      <c r="G4670" s="7" t="s">
        <v>1013</v>
      </c>
      <c r="H4670" s="4"/>
      <c r="I4670" s="9" t="s">
        <v>14362</v>
      </c>
    </row>
    <row r="4671" spans="1:9" ht="30">
      <c r="A4671" s="6" t="s">
        <v>14363</v>
      </c>
      <c r="B4671" s="7" t="s">
        <v>212</v>
      </c>
      <c r="C4671" s="6" t="s">
        <v>14162</v>
      </c>
      <c r="D4671" s="8" t="s">
        <v>14364</v>
      </c>
      <c r="E4671" s="6" t="s">
        <v>535</v>
      </c>
      <c r="F4671" s="7" t="s">
        <v>367</v>
      </c>
      <c r="G4671" s="7" t="s">
        <v>217</v>
      </c>
      <c r="H4671" s="4"/>
      <c r="I4671" s="9" t="s">
        <v>14365</v>
      </c>
    </row>
    <row r="4672" spans="1:9" ht="30">
      <c r="A4672" s="6" t="s">
        <v>14366</v>
      </c>
      <c r="B4672" s="7" t="s">
        <v>212</v>
      </c>
      <c r="C4672" s="6" t="s">
        <v>14162</v>
      </c>
      <c r="D4672" s="8" t="s">
        <v>14367</v>
      </c>
      <c r="E4672" s="6" t="s">
        <v>221</v>
      </c>
      <c r="F4672" s="7" t="s">
        <v>498</v>
      </c>
      <c r="G4672" s="7" t="s">
        <v>217</v>
      </c>
      <c r="H4672" s="4"/>
      <c r="I4672" s="9" t="s">
        <v>14368</v>
      </c>
    </row>
    <row r="4673" spans="1:9" ht="45">
      <c r="A4673" s="6" t="s">
        <v>14369</v>
      </c>
      <c r="B4673" s="7" t="s">
        <v>212</v>
      </c>
      <c r="C4673" s="6" t="s">
        <v>14162</v>
      </c>
      <c r="D4673" s="8" t="s">
        <v>14370</v>
      </c>
      <c r="E4673" s="6" t="s">
        <v>221</v>
      </c>
      <c r="F4673" s="7" t="s">
        <v>216</v>
      </c>
      <c r="G4673" s="7" t="s">
        <v>225</v>
      </c>
      <c r="H4673" s="4"/>
      <c r="I4673" s="9" t="s">
        <v>14371</v>
      </c>
    </row>
    <row r="4674" spans="1:9" ht="30">
      <c r="A4674" s="6" t="s">
        <v>14372</v>
      </c>
      <c r="B4674" s="7" t="s">
        <v>212</v>
      </c>
      <c r="C4674" s="6" t="s">
        <v>14162</v>
      </c>
      <c r="D4674" s="8" t="s">
        <v>14373</v>
      </c>
      <c r="E4674" s="6" t="s">
        <v>1905</v>
      </c>
      <c r="F4674" s="7" t="s">
        <v>216</v>
      </c>
      <c r="G4674" s="7" t="s">
        <v>1013</v>
      </c>
      <c r="H4674" s="4"/>
      <c r="I4674" s="9" t="s">
        <v>14374</v>
      </c>
    </row>
    <row r="4675" spans="1:9" ht="30">
      <c r="A4675" s="6" t="s">
        <v>14375</v>
      </c>
      <c r="B4675" s="7" t="s">
        <v>212</v>
      </c>
      <c r="C4675" s="6" t="s">
        <v>14162</v>
      </c>
      <c r="D4675" s="8" t="s">
        <v>14376</v>
      </c>
      <c r="E4675" s="6" t="s">
        <v>221</v>
      </c>
      <c r="F4675" s="7" t="s">
        <v>498</v>
      </c>
      <c r="G4675" s="7" t="s">
        <v>217</v>
      </c>
      <c r="H4675" s="4"/>
      <c r="I4675" s="9" t="s">
        <v>14377</v>
      </c>
    </row>
    <row r="4676" spans="1:9" ht="45">
      <c r="A4676" s="6" t="s">
        <v>14378</v>
      </c>
      <c r="B4676" s="7" t="s">
        <v>212</v>
      </c>
      <c r="C4676" s="6" t="s">
        <v>14162</v>
      </c>
      <c r="D4676" s="8" t="s">
        <v>14379</v>
      </c>
      <c r="E4676" s="6" t="s">
        <v>221</v>
      </c>
      <c r="F4676" s="7" t="s">
        <v>498</v>
      </c>
      <c r="G4676" s="7" t="s">
        <v>225</v>
      </c>
      <c r="H4676" s="4"/>
      <c r="I4676" s="9" t="s">
        <v>14380</v>
      </c>
    </row>
    <row r="4677" spans="1:9" ht="30">
      <c r="A4677" s="6" t="s">
        <v>14381</v>
      </c>
      <c r="B4677" s="7" t="s">
        <v>212</v>
      </c>
      <c r="C4677" s="6" t="s">
        <v>14162</v>
      </c>
      <c r="D4677" s="8" t="s">
        <v>14382</v>
      </c>
      <c r="E4677" s="6" t="s">
        <v>1905</v>
      </c>
      <c r="F4677" s="7" t="s">
        <v>498</v>
      </c>
      <c r="G4677" s="7" t="s">
        <v>1013</v>
      </c>
      <c r="H4677" s="4"/>
      <c r="I4677" s="9" t="s">
        <v>14383</v>
      </c>
    </row>
    <row r="4678" spans="1:9" ht="30">
      <c r="A4678" s="6" t="s">
        <v>14384</v>
      </c>
      <c r="B4678" s="7" t="s">
        <v>212</v>
      </c>
      <c r="C4678" s="6" t="s">
        <v>14162</v>
      </c>
      <c r="D4678" s="8" t="s">
        <v>14385</v>
      </c>
      <c r="E4678" s="6" t="s">
        <v>535</v>
      </c>
      <c r="F4678" s="7" t="s">
        <v>498</v>
      </c>
      <c r="G4678" s="7" t="s">
        <v>217</v>
      </c>
      <c r="H4678" s="4"/>
      <c r="I4678" s="9" t="s">
        <v>14386</v>
      </c>
    </row>
    <row r="4679" spans="1:9" ht="30">
      <c r="A4679" s="6" t="s">
        <v>14387</v>
      </c>
      <c r="B4679" s="7" t="s">
        <v>212</v>
      </c>
      <c r="C4679" s="6" t="s">
        <v>14162</v>
      </c>
      <c r="D4679" s="8" t="s">
        <v>14388</v>
      </c>
      <c r="E4679" s="6" t="s">
        <v>221</v>
      </c>
      <c r="F4679" s="7" t="s">
        <v>367</v>
      </c>
      <c r="G4679" s="7" t="s">
        <v>217</v>
      </c>
      <c r="H4679" s="4"/>
      <c r="I4679" s="9" t="s">
        <v>14389</v>
      </c>
    </row>
    <row r="4680" spans="1:9" ht="45">
      <c r="A4680" s="6" t="s">
        <v>14390</v>
      </c>
      <c r="B4680" s="7" t="s">
        <v>212</v>
      </c>
      <c r="C4680" s="6" t="s">
        <v>14162</v>
      </c>
      <c r="D4680" s="8" t="s">
        <v>14391</v>
      </c>
      <c r="E4680" s="6" t="s">
        <v>221</v>
      </c>
      <c r="F4680" s="7" t="s">
        <v>367</v>
      </c>
      <c r="G4680" s="7" t="s">
        <v>225</v>
      </c>
      <c r="H4680" s="4"/>
      <c r="I4680" s="9" t="s">
        <v>14392</v>
      </c>
    </row>
    <row r="4681" spans="1:9" ht="30">
      <c r="A4681" s="6" t="s">
        <v>14393</v>
      </c>
      <c r="B4681" s="7" t="s">
        <v>212</v>
      </c>
      <c r="C4681" s="6" t="s">
        <v>14162</v>
      </c>
      <c r="D4681" s="8" t="s">
        <v>14394</v>
      </c>
      <c r="E4681" s="6" t="s">
        <v>1905</v>
      </c>
      <c r="F4681" s="7" t="s">
        <v>367</v>
      </c>
      <c r="G4681" s="7" t="s">
        <v>1013</v>
      </c>
      <c r="H4681" s="4"/>
      <c r="I4681" s="9" t="s">
        <v>14395</v>
      </c>
    </row>
    <row r="4682" spans="1:9" ht="30">
      <c r="A4682" s="6" t="s">
        <v>14396</v>
      </c>
      <c r="B4682" s="7" t="s">
        <v>212</v>
      </c>
      <c r="C4682" s="6" t="s">
        <v>14162</v>
      </c>
      <c r="D4682" s="8" t="s">
        <v>14397</v>
      </c>
      <c r="E4682" s="6" t="s">
        <v>535</v>
      </c>
      <c r="F4682" s="7" t="s">
        <v>367</v>
      </c>
      <c r="G4682" s="7" t="s">
        <v>217</v>
      </c>
      <c r="H4682" s="4"/>
      <c r="I4682" s="9" t="s">
        <v>14398</v>
      </c>
    </row>
    <row r="4683" spans="1:9" ht="30">
      <c r="A4683" s="6" t="s">
        <v>14399</v>
      </c>
      <c r="B4683" s="7" t="s">
        <v>212</v>
      </c>
      <c r="C4683" s="6" t="s">
        <v>14162</v>
      </c>
      <c r="D4683" s="8" t="s">
        <v>14400</v>
      </c>
      <c r="E4683" s="6" t="s">
        <v>535</v>
      </c>
      <c r="F4683" s="7" t="s">
        <v>367</v>
      </c>
      <c r="G4683" s="7" t="s">
        <v>217</v>
      </c>
      <c r="H4683" s="4"/>
      <c r="I4683" s="9" t="s">
        <v>14401</v>
      </c>
    </row>
    <row r="4684" spans="1:9" ht="30">
      <c r="A4684" s="6" t="s">
        <v>14402</v>
      </c>
      <c r="B4684" s="7" t="s">
        <v>212</v>
      </c>
      <c r="C4684" s="6" t="s">
        <v>14162</v>
      </c>
      <c r="D4684" s="8" t="s">
        <v>14403</v>
      </c>
      <c r="E4684" s="6" t="s">
        <v>221</v>
      </c>
      <c r="F4684" s="7" t="s">
        <v>367</v>
      </c>
      <c r="G4684" s="7" t="s">
        <v>217</v>
      </c>
      <c r="H4684" s="4"/>
      <c r="I4684" s="9" t="s">
        <v>14404</v>
      </c>
    </row>
    <row r="4685" spans="1:9" ht="45">
      <c r="A4685" s="6" t="s">
        <v>14405</v>
      </c>
      <c r="B4685" s="7" t="s">
        <v>212</v>
      </c>
      <c r="C4685" s="6" t="s">
        <v>14162</v>
      </c>
      <c r="D4685" s="8" t="s">
        <v>14406</v>
      </c>
      <c r="E4685" s="6" t="s">
        <v>221</v>
      </c>
      <c r="F4685" s="7" t="s">
        <v>367</v>
      </c>
      <c r="G4685" s="7" t="s">
        <v>225</v>
      </c>
      <c r="H4685" s="4"/>
      <c r="I4685" s="9" t="s">
        <v>14407</v>
      </c>
    </row>
    <row r="4686" spans="1:9" ht="30">
      <c r="A4686" s="6" t="s">
        <v>14408</v>
      </c>
      <c r="B4686" s="7" t="s">
        <v>212</v>
      </c>
      <c r="C4686" s="6" t="s">
        <v>14162</v>
      </c>
      <c r="D4686" s="8" t="s">
        <v>14409</v>
      </c>
      <c r="E4686" s="6" t="s">
        <v>1905</v>
      </c>
      <c r="F4686" s="7" t="s">
        <v>367</v>
      </c>
      <c r="G4686" s="7" t="s">
        <v>1013</v>
      </c>
      <c r="H4686" s="4"/>
      <c r="I4686" s="9" t="s">
        <v>14410</v>
      </c>
    </row>
    <row r="4687" spans="1:9" ht="30">
      <c r="A4687" s="6" t="s">
        <v>14411</v>
      </c>
      <c r="B4687" s="7" t="s">
        <v>212</v>
      </c>
      <c r="C4687" s="6" t="s">
        <v>14162</v>
      </c>
      <c r="D4687" s="8" t="s">
        <v>14412</v>
      </c>
      <c r="E4687" s="6" t="s">
        <v>1905</v>
      </c>
      <c r="F4687" s="7" t="s">
        <v>216</v>
      </c>
      <c r="G4687" s="7" t="s">
        <v>1013</v>
      </c>
      <c r="H4687" s="4"/>
      <c r="I4687" s="9" t="s">
        <v>14413</v>
      </c>
    </row>
    <row r="4688" spans="1:9" ht="30">
      <c r="A4688" s="6" t="s">
        <v>14414</v>
      </c>
      <c r="B4688" s="7" t="s">
        <v>212</v>
      </c>
      <c r="C4688" s="6" t="s">
        <v>14162</v>
      </c>
      <c r="D4688" s="8" t="s">
        <v>14415</v>
      </c>
      <c r="E4688" s="6" t="s">
        <v>535</v>
      </c>
      <c r="F4688" s="7" t="s">
        <v>216</v>
      </c>
      <c r="G4688" s="7" t="s">
        <v>217</v>
      </c>
      <c r="H4688" s="4"/>
      <c r="I4688" s="9" t="s">
        <v>14416</v>
      </c>
    </row>
    <row r="4689" spans="1:9" ht="30">
      <c r="A4689" s="6" t="s">
        <v>14417</v>
      </c>
      <c r="B4689" s="7" t="s">
        <v>212</v>
      </c>
      <c r="C4689" s="6" t="s">
        <v>14162</v>
      </c>
      <c r="D4689" s="8" t="s">
        <v>14418</v>
      </c>
      <c r="E4689" s="6" t="s">
        <v>535</v>
      </c>
      <c r="F4689" s="7" t="s">
        <v>216</v>
      </c>
      <c r="G4689" s="7" t="s">
        <v>225</v>
      </c>
      <c r="H4689" s="4"/>
      <c r="I4689" s="9" t="s">
        <v>14419</v>
      </c>
    </row>
    <row r="4690" spans="1:9" ht="45">
      <c r="A4690" s="6" t="s">
        <v>14420</v>
      </c>
      <c r="B4690" s="7" t="s">
        <v>212</v>
      </c>
      <c r="C4690" s="6" t="s">
        <v>14162</v>
      </c>
      <c r="D4690" s="8" t="s">
        <v>14421</v>
      </c>
      <c r="E4690" s="6" t="s">
        <v>221</v>
      </c>
      <c r="F4690" s="7" t="s">
        <v>367</v>
      </c>
      <c r="G4690" s="7" t="s">
        <v>225</v>
      </c>
      <c r="H4690" s="4"/>
      <c r="I4690" s="9" t="s">
        <v>14422</v>
      </c>
    </row>
    <row r="4691" spans="1:9" ht="45">
      <c r="A4691" s="6" t="s">
        <v>14423</v>
      </c>
      <c r="B4691" s="7" t="s">
        <v>212</v>
      </c>
      <c r="C4691" s="6" t="s">
        <v>14162</v>
      </c>
      <c r="D4691" s="8" t="s">
        <v>14424</v>
      </c>
      <c r="E4691" s="6" t="s">
        <v>1905</v>
      </c>
      <c r="F4691" s="7" t="s">
        <v>367</v>
      </c>
      <c r="G4691" s="7" t="s">
        <v>1013</v>
      </c>
      <c r="H4691" s="4"/>
      <c r="I4691" s="9" t="s">
        <v>14425</v>
      </c>
    </row>
    <row r="4692" spans="1:9" ht="45">
      <c r="A4692" s="6" t="s">
        <v>14426</v>
      </c>
      <c r="B4692" s="7" t="s">
        <v>212</v>
      </c>
      <c r="C4692" s="6" t="s">
        <v>14162</v>
      </c>
      <c r="D4692" s="8" t="s">
        <v>14427</v>
      </c>
      <c r="E4692" s="6" t="s">
        <v>535</v>
      </c>
      <c r="F4692" s="7" t="s">
        <v>367</v>
      </c>
      <c r="G4692" s="7" t="s">
        <v>217</v>
      </c>
      <c r="H4692" s="4"/>
      <c r="I4692" s="9" t="s">
        <v>14428</v>
      </c>
    </row>
    <row r="4693" spans="1:9" ht="30">
      <c r="A4693" s="6" t="s">
        <v>14429</v>
      </c>
      <c r="B4693" s="7" t="s">
        <v>212</v>
      </c>
      <c r="C4693" s="6" t="s">
        <v>14162</v>
      </c>
      <c r="D4693" s="8" t="s">
        <v>14430</v>
      </c>
      <c r="E4693" s="6" t="s">
        <v>1905</v>
      </c>
      <c r="F4693" s="7" t="s">
        <v>367</v>
      </c>
      <c r="G4693" s="7" t="s">
        <v>1013</v>
      </c>
      <c r="H4693" s="4"/>
      <c r="I4693" s="9" t="s">
        <v>14431</v>
      </c>
    </row>
    <row r="4694" spans="1:9" ht="30">
      <c r="A4694" s="6" t="s">
        <v>14432</v>
      </c>
      <c r="B4694" s="7" t="s">
        <v>212</v>
      </c>
      <c r="C4694" s="6" t="s">
        <v>14162</v>
      </c>
      <c r="D4694" s="8" t="s">
        <v>14433</v>
      </c>
      <c r="E4694" s="6" t="s">
        <v>535</v>
      </c>
      <c r="F4694" s="7" t="s">
        <v>367</v>
      </c>
      <c r="G4694" s="7" t="s">
        <v>217</v>
      </c>
      <c r="H4694" s="4"/>
      <c r="I4694" s="9" t="s">
        <v>14434</v>
      </c>
    </row>
    <row r="4695" spans="1:9" ht="30">
      <c r="A4695" s="6" t="s">
        <v>14435</v>
      </c>
      <c r="B4695" s="7" t="s">
        <v>212</v>
      </c>
      <c r="C4695" s="6" t="s">
        <v>14162</v>
      </c>
      <c r="D4695" s="8" t="s">
        <v>14436</v>
      </c>
      <c r="E4695" s="6" t="s">
        <v>535</v>
      </c>
      <c r="F4695" s="7" t="s">
        <v>367</v>
      </c>
      <c r="G4695" s="7" t="s">
        <v>225</v>
      </c>
      <c r="H4695" s="4"/>
      <c r="I4695" s="9" t="s">
        <v>14437</v>
      </c>
    </row>
    <row r="4696" spans="1:9" ht="45">
      <c r="A4696" s="6" t="s">
        <v>14438</v>
      </c>
      <c r="B4696" s="7" t="s">
        <v>212</v>
      </c>
      <c r="C4696" s="6" t="s">
        <v>14162</v>
      </c>
      <c r="D4696" s="8" t="s">
        <v>14439</v>
      </c>
      <c r="E4696" s="6" t="s">
        <v>1905</v>
      </c>
      <c r="F4696" s="7" t="s">
        <v>216</v>
      </c>
      <c r="G4696" s="7" t="s">
        <v>1013</v>
      </c>
      <c r="H4696" s="4"/>
      <c r="I4696" s="9" t="s">
        <v>14440</v>
      </c>
    </row>
    <row r="4697" spans="1:9" ht="45">
      <c r="A4697" s="6" t="s">
        <v>14441</v>
      </c>
      <c r="B4697" s="7" t="s">
        <v>212</v>
      </c>
      <c r="C4697" s="6" t="s">
        <v>14162</v>
      </c>
      <c r="D4697" s="8" t="s">
        <v>14442</v>
      </c>
      <c r="E4697" s="6" t="s">
        <v>535</v>
      </c>
      <c r="F4697" s="7" t="s">
        <v>216</v>
      </c>
      <c r="G4697" s="7" t="s">
        <v>217</v>
      </c>
      <c r="H4697" s="4"/>
      <c r="I4697" s="9" t="s">
        <v>14443</v>
      </c>
    </row>
    <row r="4698" spans="1:9" ht="45">
      <c r="A4698" s="6" t="s">
        <v>14444</v>
      </c>
      <c r="B4698" s="7" t="s">
        <v>212</v>
      </c>
      <c r="C4698" s="6" t="s">
        <v>14162</v>
      </c>
      <c r="D4698" s="8" t="s">
        <v>14445</v>
      </c>
      <c r="E4698" s="6" t="s">
        <v>535</v>
      </c>
      <c r="F4698" s="7" t="s">
        <v>216</v>
      </c>
      <c r="G4698" s="7" t="s">
        <v>225</v>
      </c>
      <c r="H4698" s="4"/>
      <c r="I4698" s="9" t="s">
        <v>14446</v>
      </c>
    </row>
    <row r="4699" spans="1:9" ht="30">
      <c r="A4699" s="6" t="s">
        <v>14447</v>
      </c>
      <c r="B4699" s="7" t="s">
        <v>212</v>
      </c>
      <c r="C4699" s="6" t="s">
        <v>14162</v>
      </c>
      <c r="D4699" s="8" t="s">
        <v>8191</v>
      </c>
      <c r="E4699" s="6" t="s">
        <v>221</v>
      </c>
      <c r="F4699" s="7" t="s">
        <v>498</v>
      </c>
      <c r="G4699" s="7" t="s">
        <v>217</v>
      </c>
      <c r="H4699" s="4"/>
      <c r="I4699" s="9" t="s">
        <v>14448</v>
      </c>
    </row>
    <row r="4700" spans="1:9" ht="45">
      <c r="A4700" s="6" t="s">
        <v>14449</v>
      </c>
      <c r="B4700" s="7" t="s">
        <v>212</v>
      </c>
      <c r="C4700" s="6" t="s">
        <v>14162</v>
      </c>
      <c r="D4700" s="8" t="s">
        <v>14450</v>
      </c>
      <c r="E4700" s="6" t="s">
        <v>221</v>
      </c>
      <c r="F4700" s="7" t="s">
        <v>498</v>
      </c>
      <c r="G4700" s="7" t="s">
        <v>225</v>
      </c>
      <c r="H4700" s="4"/>
      <c r="I4700" s="9" t="s">
        <v>14451</v>
      </c>
    </row>
    <row r="4701" spans="1:9" ht="30">
      <c r="A4701" s="6" t="s">
        <v>14452</v>
      </c>
      <c r="B4701" s="7" t="s">
        <v>212</v>
      </c>
      <c r="C4701" s="6" t="s">
        <v>14162</v>
      </c>
      <c r="D4701" s="8" t="s">
        <v>14453</v>
      </c>
      <c r="E4701" s="6" t="s">
        <v>1905</v>
      </c>
      <c r="F4701" s="7" t="s">
        <v>498</v>
      </c>
      <c r="G4701" s="7" t="s">
        <v>1013</v>
      </c>
      <c r="H4701" s="4"/>
      <c r="I4701" s="9" t="s">
        <v>14454</v>
      </c>
    </row>
    <row r="4702" spans="1:9" ht="30">
      <c r="A4702" s="6" t="s">
        <v>14455</v>
      </c>
      <c r="B4702" s="7" t="s">
        <v>212</v>
      </c>
      <c r="C4702" s="6" t="s">
        <v>14162</v>
      </c>
      <c r="D4702" s="8" t="s">
        <v>8194</v>
      </c>
      <c r="E4702" s="6" t="s">
        <v>535</v>
      </c>
      <c r="F4702" s="7" t="s">
        <v>498</v>
      </c>
      <c r="G4702" s="7" t="s">
        <v>217</v>
      </c>
      <c r="H4702" s="4"/>
      <c r="I4702" s="9" t="s">
        <v>14456</v>
      </c>
    </row>
    <row r="4703" spans="1:9" ht="30">
      <c r="A4703" s="6" t="s">
        <v>14457</v>
      </c>
      <c r="B4703" s="7" t="s">
        <v>212</v>
      </c>
      <c r="C4703" s="6" t="s">
        <v>14162</v>
      </c>
      <c r="D4703" s="8" t="s">
        <v>14458</v>
      </c>
      <c r="E4703" s="6" t="s">
        <v>221</v>
      </c>
      <c r="F4703" s="7" t="s">
        <v>367</v>
      </c>
      <c r="G4703" s="7" t="s">
        <v>217</v>
      </c>
      <c r="H4703" s="4"/>
      <c r="I4703" s="9" t="s">
        <v>14459</v>
      </c>
    </row>
    <row r="4704" spans="1:9" ht="45">
      <c r="A4704" s="6" t="s">
        <v>14460</v>
      </c>
      <c r="B4704" s="7" t="s">
        <v>212</v>
      </c>
      <c r="C4704" s="6" t="s">
        <v>14162</v>
      </c>
      <c r="D4704" s="8" t="s">
        <v>14461</v>
      </c>
      <c r="E4704" s="6" t="s">
        <v>221</v>
      </c>
      <c r="F4704" s="7" t="s">
        <v>367</v>
      </c>
      <c r="G4704" s="7" t="s">
        <v>225</v>
      </c>
      <c r="H4704" s="4"/>
      <c r="I4704" s="9" t="s">
        <v>14462</v>
      </c>
    </row>
    <row r="4705" spans="1:9" ht="30">
      <c r="A4705" s="6" t="s">
        <v>14463</v>
      </c>
      <c r="B4705" s="7" t="s">
        <v>212</v>
      </c>
      <c r="C4705" s="6" t="s">
        <v>14162</v>
      </c>
      <c r="D4705" s="8" t="s">
        <v>14464</v>
      </c>
      <c r="E4705" s="6" t="s">
        <v>1905</v>
      </c>
      <c r="F4705" s="7" t="s">
        <v>367</v>
      </c>
      <c r="G4705" s="7" t="s">
        <v>1013</v>
      </c>
      <c r="H4705" s="4"/>
      <c r="I4705" s="9" t="s">
        <v>14465</v>
      </c>
    </row>
    <row r="4706" spans="1:9" ht="30">
      <c r="A4706" s="6" t="s">
        <v>14466</v>
      </c>
      <c r="B4706" s="7" t="s">
        <v>212</v>
      </c>
      <c r="C4706" s="6" t="s">
        <v>14162</v>
      </c>
      <c r="D4706" s="8" t="s">
        <v>14467</v>
      </c>
      <c r="E4706" s="6" t="s">
        <v>535</v>
      </c>
      <c r="F4706" s="7" t="s">
        <v>367</v>
      </c>
      <c r="G4706" s="7" t="s">
        <v>217</v>
      </c>
      <c r="H4706" s="4"/>
      <c r="I4706" s="9" t="s">
        <v>14468</v>
      </c>
    </row>
    <row r="4707" spans="1:9" ht="45">
      <c r="A4707" s="6" t="s">
        <v>14469</v>
      </c>
      <c r="B4707" s="7" t="s">
        <v>212</v>
      </c>
      <c r="C4707" s="6" t="s">
        <v>14162</v>
      </c>
      <c r="D4707" s="8" t="s">
        <v>14470</v>
      </c>
      <c r="E4707" s="6" t="s">
        <v>1905</v>
      </c>
      <c r="F4707" s="7" t="s">
        <v>498</v>
      </c>
      <c r="G4707" s="7" t="s">
        <v>1013</v>
      </c>
      <c r="H4707" s="4"/>
      <c r="I4707" s="9" t="s">
        <v>14471</v>
      </c>
    </row>
    <row r="4708" spans="1:9" ht="45">
      <c r="A4708" s="6" t="s">
        <v>14472</v>
      </c>
      <c r="B4708" s="7" t="s">
        <v>212</v>
      </c>
      <c r="C4708" s="6" t="s">
        <v>14162</v>
      </c>
      <c r="D4708" s="8" t="s">
        <v>14473</v>
      </c>
      <c r="E4708" s="6" t="s">
        <v>535</v>
      </c>
      <c r="F4708" s="7" t="s">
        <v>498</v>
      </c>
      <c r="G4708" s="7" t="s">
        <v>217</v>
      </c>
      <c r="H4708" s="4"/>
      <c r="I4708" s="9" t="s">
        <v>14474</v>
      </c>
    </row>
    <row r="4709" spans="1:9" ht="45">
      <c r="A4709" s="6" t="s">
        <v>14475</v>
      </c>
      <c r="B4709" s="7" t="s">
        <v>212</v>
      </c>
      <c r="C4709" s="6" t="s">
        <v>14162</v>
      </c>
      <c r="D4709" s="8" t="s">
        <v>14476</v>
      </c>
      <c r="E4709" s="6" t="s">
        <v>535</v>
      </c>
      <c r="F4709" s="7" t="s">
        <v>498</v>
      </c>
      <c r="G4709" s="7" t="s">
        <v>225</v>
      </c>
      <c r="H4709" s="4"/>
      <c r="I4709" s="9" t="s">
        <v>14477</v>
      </c>
    </row>
    <row r="4710" spans="1:9" ht="45">
      <c r="A4710" s="6" t="s">
        <v>14478</v>
      </c>
      <c r="B4710" s="7" t="s">
        <v>212</v>
      </c>
      <c r="C4710" s="6" t="s">
        <v>14162</v>
      </c>
      <c r="D4710" s="8" t="s">
        <v>14479</v>
      </c>
      <c r="E4710" s="6" t="s">
        <v>3041</v>
      </c>
      <c r="F4710" s="7" t="s">
        <v>216</v>
      </c>
      <c r="G4710" s="7" t="s">
        <v>374</v>
      </c>
      <c r="H4710" s="4"/>
      <c r="I4710" s="9" t="s">
        <v>14480</v>
      </c>
    </row>
    <row r="4711" spans="1:9" ht="45">
      <c r="A4711" s="6" t="s">
        <v>14481</v>
      </c>
      <c r="B4711" s="7" t="s">
        <v>212</v>
      </c>
      <c r="C4711" s="6" t="s">
        <v>14162</v>
      </c>
      <c r="D4711" s="8" t="s">
        <v>14482</v>
      </c>
      <c r="E4711" s="6" t="s">
        <v>3041</v>
      </c>
      <c r="F4711" s="7" t="s">
        <v>216</v>
      </c>
      <c r="G4711" s="7" t="s">
        <v>225</v>
      </c>
      <c r="H4711" s="4"/>
      <c r="I4711" s="9" t="s">
        <v>14483</v>
      </c>
    </row>
    <row r="4712" spans="1:9" ht="30">
      <c r="A4712" s="6" t="s">
        <v>14484</v>
      </c>
      <c r="B4712" s="7" t="s">
        <v>212</v>
      </c>
      <c r="C4712" s="6" t="s">
        <v>14162</v>
      </c>
      <c r="D4712" s="8" t="s">
        <v>14485</v>
      </c>
      <c r="E4712" s="6" t="s">
        <v>1905</v>
      </c>
      <c r="F4712" s="7" t="s">
        <v>216</v>
      </c>
      <c r="G4712" s="7" t="s">
        <v>1013</v>
      </c>
      <c r="H4712" s="4"/>
      <c r="I4712" s="9" t="s">
        <v>14486</v>
      </c>
    </row>
    <row r="4713" spans="1:9" ht="30">
      <c r="A4713" s="6" t="s">
        <v>14487</v>
      </c>
      <c r="B4713" s="7" t="s">
        <v>212</v>
      </c>
      <c r="C4713" s="6" t="s">
        <v>14162</v>
      </c>
      <c r="D4713" s="8" t="s">
        <v>14488</v>
      </c>
      <c r="E4713" s="6" t="s">
        <v>535</v>
      </c>
      <c r="F4713" s="7" t="s">
        <v>367</v>
      </c>
      <c r="G4713" s="7" t="s">
        <v>217</v>
      </c>
      <c r="H4713" s="4"/>
      <c r="I4713" s="9" t="s">
        <v>14489</v>
      </c>
    </row>
    <row r="4714" spans="1:9" ht="45">
      <c r="A4714" s="6" t="s">
        <v>14490</v>
      </c>
      <c r="B4714" s="7" t="s">
        <v>212</v>
      </c>
      <c r="C4714" s="6" t="s">
        <v>14162</v>
      </c>
      <c r="D4714" s="8" t="s">
        <v>14491</v>
      </c>
      <c r="E4714" s="6" t="s">
        <v>535</v>
      </c>
      <c r="F4714" s="7" t="s">
        <v>216</v>
      </c>
      <c r="G4714" s="7" t="s">
        <v>225</v>
      </c>
      <c r="H4714" s="4"/>
      <c r="I4714" s="9" t="s">
        <v>14492</v>
      </c>
    </row>
    <row r="4715" spans="1:9" ht="45">
      <c r="A4715" s="6" t="s">
        <v>14493</v>
      </c>
      <c r="B4715" s="7" t="s">
        <v>212</v>
      </c>
      <c r="C4715" s="6" t="s">
        <v>14162</v>
      </c>
      <c r="D4715" s="8" t="s">
        <v>14494</v>
      </c>
      <c r="E4715" s="6" t="s">
        <v>3041</v>
      </c>
      <c r="F4715" s="7" t="s">
        <v>216</v>
      </c>
      <c r="G4715" s="7" t="s">
        <v>374</v>
      </c>
      <c r="H4715" s="4"/>
      <c r="I4715" s="9" t="s">
        <v>14495</v>
      </c>
    </row>
    <row r="4716" spans="1:9" ht="45">
      <c r="A4716" s="6" t="s">
        <v>14496</v>
      </c>
      <c r="B4716" s="7" t="s">
        <v>212</v>
      </c>
      <c r="C4716" s="6" t="s">
        <v>14162</v>
      </c>
      <c r="D4716" s="8" t="s">
        <v>14497</v>
      </c>
      <c r="E4716" s="6" t="s">
        <v>3041</v>
      </c>
      <c r="F4716" s="7" t="s">
        <v>216</v>
      </c>
      <c r="G4716" s="7" t="s">
        <v>225</v>
      </c>
      <c r="H4716" s="4"/>
      <c r="I4716" s="9" t="s">
        <v>14498</v>
      </c>
    </row>
    <row r="4717" spans="1:9" ht="45">
      <c r="A4717" s="6" t="s">
        <v>14499</v>
      </c>
      <c r="B4717" s="7" t="s">
        <v>212</v>
      </c>
      <c r="C4717" s="6" t="s">
        <v>14162</v>
      </c>
      <c r="D4717" s="8" t="s">
        <v>14500</v>
      </c>
      <c r="E4717" s="6" t="s">
        <v>3041</v>
      </c>
      <c r="F4717" s="7" t="s">
        <v>216</v>
      </c>
      <c r="G4717" s="7" t="s">
        <v>374</v>
      </c>
      <c r="H4717" s="4"/>
      <c r="I4717" s="9" t="s">
        <v>14501</v>
      </c>
    </row>
    <row r="4718" spans="1:9" ht="45">
      <c r="A4718" s="6" t="s">
        <v>14502</v>
      </c>
      <c r="B4718" s="7" t="s">
        <v>212</v>
      </c>
      <c r="C4718" s="6" t="s">
        <v>14162</v>
      </c>
      <c r="D4718" s="8" t="s">
        <v>14503</v>
      </c>
      <c r="E4718" s="6" t="s">
        <v>3041</v>
      </c>
      <c r="F4718" s="7" t="s">
        <v>216</v>
      </c>
      <c r="G4718" s="7" t="s">
        <v>225</v>
      </c>
      <c r="H4718" s="4"/>
      <c r="I4718" s="9" t="s">
        <v>14504</v>
      </c>
    </row>
    <row r="4719" spans="1:9" ht="30">
      <c r="A4719" s="6" t="s">
        <v>14505</v>
      </c>
      <c r="B4719" s="7" t="s">
        <v>212</v>
      </c>
      <c r="C4719" s="6" t="s">
        <v>14162</v>
      </c>
      <c r="D4719" s="8" t="s">
        <v>14506</v>
      </c>
      <c r="E4719" s="6" t="s">
        <v>1905</v>
      </c>
      <c r="F4719" s="7" t="s">
        <v>367</v>
      </c>
      <c r="G4719" s="7" t="s">
        <v>1013</v>
      </c>
      <c r="H4719" s="4"/>
      <c r="I4719" s="9" t="s">
        <v>14507</v>
      </c>
    </row>
    <row r="4720" spans="1:9" ht="30">
      <c r="A4720" s="6" t="s">
        <v>14508</v>
      </c>
      <c r="B4720" s="7" t="s">
        <v>212</v>
      </c>
      <c r="C4720" s="6" t="s">
        <v>14162</v>
      </c>
      <c r="D4720" s="8" t="s">
        <v>14509</v>
      </c>
      <c r="E4720" s="6" t="s">
        <v>535</v>
      </c>
      <c r="F4720" s="7" t="s">
        <v>367</v>
      </c>
      <c r="G4720" s="7" t="s">
        <v>217</v>
      </c>
      <c r="H4720" s="4"/>
      <c r="I4720" s="9" t="s">
        <v>14510</v>
      </c>
    </row>
    <row r="4721" spans="1:9" ht="45">
      <c r="A4721" s="6" t="s">
        <v>14511</v>
      </c>
      <c r="B4721" s="7" t="s">
        <v>212</v>
      </c>
      <c r="C4721" s="6" t="s">
        <v>14162</v>
      </c>
      <c r="D4721" s="8" t="s">
        <v>14512</v>
      </c>
      <c r="E4721" s="6" t="s">
        <v>535</v>
      </c>
      <c r="F4721" s="7" t="s">
        <v>367</v>
      </c>
      <c r="G4721" s="7" t="s">
        <v>225</v>
      </c>
      <c r="H4721" s="4"/>
      <c r="I4721" s="9" t="s">
        <v>14513</v>
      </c>
    </row>
    <row r="4722" spans="1:9" ht="30">
      <c r="A4722" s="6" t="s">
        <v>14514</v>
      </c>
      <c r="B4722" s="7" t="s">
        <v>212</v>
      </c>
      <c r="C4722" s="6" t="s">
        <v>14162</v>
      </c>
      <c r="D4722" s="8" t="s">
        <v>14515</v>
      </c>
      <c r="E4722" s="6" t="s">
        <v>221</v>
      </c>
      <c r="F4722" s="7" t="s">
        <v>216</v>
      </c>
      <c r="G4722" s="7" t="s">
        <v>217</v>
      </c>
      <c r="H4722" s="4"/>
      <c r="I4722" s="9" t="s">
        <v>14516</v>
      </c>
    </row>
    <row r="4723" spans="1:9" ht="45">
      <c r="A4723" s="6" t="s">
        <v>14517</v>
      </c>
      <c r="B4723" s="7" t="s">
        <v>212</v>
      </c>
      <c r="C4723" s="6" t="s">
        <v>14162</v>
      </c>
      <c r="D4723" s="8" t="s">
        <v>14518</v>
      </c>
      <c r="E4723" s="6" t="s">
        <v>221</v>
      </c>
      <c r="F4723" s="7" t="s">
        <v>216</v>
      </c>
      <c r="G4723" s="7" t="s">
        <v>225</v>
      </c>
      <c r="H4723" s="4"/>
      <c r="I4723" s="9" t="s">
        <v>14519</v>
      </c>
    </row>
    <row r="4724" spans="1:9" ht="30">
      <c r="A4724" s="6" t="s">
        <v>14520</v>
      </c>
      <c r="B4724" s="7" t="s">
        <v>212</v>
      </c>
      <c r="C4724" s="6" t="s">
        <v>14162</v>
      </c>
      <c r="D4724" s="8" t="s">
        <v>14521</v>
      </c>
      <c r="E4724" s="6" t="s">
        <v>1905</v>
      </c>
      <c r="F4724" s="7" t="s">
        <v>216</v>
      </c>
      <c r="G4724" s="7" t="s">
        <v>1013</v>
      </c>
      <c r="H4724" s="4"/>
      <c r="I4724" s="9" t="s">
        <v>14522</v>
      </c>
    </row>
    <row r="4725" spans="1:9" ht="30">
      <c r="A4725" s="6" t="s">
        <v>14523</v>
      </c>
      <c r="B4725" s="7" t="s">
        <v>212</v>
      </c>
      <c r="C4725" s="6" t="s">
        <v>14162</v>
      </c>
      <c r="D4725" s="8" t="s">
        <v>14524</v>
      </c>
      <c r="E4725" s="6" t="s">
        <v>535</v>
      </c>
      <c r="F4725" s="7" t="s">
        <v>216</v>
      </c>
      <c r="G4725" s="7" t="s">
        <v>217</v>
      </c>
      <c r="H4725" s="4"/>
      <c r="I4725" s="9" t="s">
        <v>14525</v>
      </c>
    </row>
    <row r="4726" spans="1:9" ht="30">
      <c r="A4726" s="6" t="s">
        <v>14526</v>
      </c>
      <c r="B4726" s="7" t="s">
        <v>212</v>
      </c>
      <c r="C4726" s="6" t="s">
        <v>14162</v>
      </c>
      <c r="D4726" s="8" t="s">
        <v>14527</v>
      </c>
      <c r="E4726" s="6" t="s">
        <v>1905</v>
      </c>
      <c r="F4726" s="7" t="s">
        <v>367</v>
      </c>
      <c r="G4726" s="7" t="s">
        <v>1013</v>
      </c>
      <c r="H4726" s="4"/>
      <c r="I4726" s="9" t="s">
        <v>14528</v>
      </c>
    </row>
    <row r="4727" spans="1:9" ht="30">
      <c r="A4727" s="6" t="s">
        <v>14529</v>
      </c>
      <c r="B4727" s="7" t="s">
        <v>212</v>
      </c>
      <c r="C4727" s="6" t="s">
        <v>14162</v>
      </c>
      <c r="D4727" s="8" t="s">
        <v>14530</v>
      </c>
      <c r="E4727" s="6" t="s">
        <v>535</v>
      </c>
      <c r="F4727" s="7" t="s">
        <v>367</v>
      </c>
      <c r="G4727" s="7" t="s">
        <v>217</v>
      </c>
      <c r="H4727" s="4"/>
      <c r="I4727" s="9" t="s">
        <v>14531</v>
      </c>
    </row>
    <row r="4728" spans="1:9" ht="30">
      <c r="A4728" s="6" t="s">
        <v>14532</v>
      </c>
      <c r="B4728" s="7" t="s">
        <v>212</v>
      </c>
      <c r="C4728" s="6" t="s">
        <v>14162</v>
      </c>
      <c r="D4728" s="8" t="s">
        <v>14533</v>
      </c>
      <c r="E4728" s="6" t="s">
        <v>535</v>
      </c>
      <c r="F4728" s="7" t="s">
        <v>367</v>
      </c>
      <c r="G4728" s="7" t="s">
        <v>225</v>
      </c>
      <c r="H4728" s="4"/>
      <c r="I4728" s="9" t="s">
        <v>14534</v>
      </c>
    </row>
    <row r="4729" spans="1:9" ht="30">
      <c r="A4729" s="6" t="s">
        <v>14535</v>
      </c>
      <c r="B4729" s="7" t="s">
        <v>212</v>
      </c>
      <c r="C4729" s="6" t="s">
        <v>14162</v>
      </c>
      <c r="D4729" s="8" t="s">
        <v>14536</v>
      </c>
      <c r="E4729" s="6" t="s">
        <v>1905</v>
      </c>
      <c r="F4729" s="7" t="s">
        <v>216</v>
      </c>
      <c r="G4729" s="7" t="s">
        <v>1013</v>
      </c>
      <c r="H4729" s="4"/>
      <c r="I4729" s="9" t="s">
        <v>14537</v>
      </c>
    </row>
    <row r="4730" spans="1:9" ht="30">
      <c r="A4730" s="6" t="s">
        <v>14538</v>
      </c>
      <c r="B4730" s="7" t="s">
        <v>212</v>
      </c>
      <c r="C4730" s="6" t="s">
        <v>14162</v>
      </c>
      <c r="D4730" s="8" t="s">
        <v>14539</v>
      </c>
      <c r="E4730" s="6" t="s">
        <v>535</v>
      </c>
      <c r="F4730" s="7" t="s">
        <v>216</v>
      </c>
      <c r="G4730" s="7" t="s">
        <v>217</v>
      </c>
      <c r="H4730" s="4"/>
      <c r="I4730" s="9" t="s">
        <v>14540</v>
      </c>
    </row>
    <row r="4731" spans="1:9" ht="45">
      <c r="A4731" s="6" t="s">
        <v>14541</v>
      </c>
      <c r="B4731" s="7" t="s">
        <v>212</v>
      </c>
      <c r="C4731" s="6" t="s">
        <v>14162</v>
      </c>
      <c r="D4731" s="8" t="s">
        <v>14542</v>
      </c>
      <c r="E4731" s="6" t="s">
        <v>535</v>
      </c>
      <c r="F4731" s="7" t="s">
        <v>216</v>
      </c>
      <c r="G4731" s="7" t="s">
        <v>217</v>
      </c>
      <c r="H4731" s="4"/>
      <c r="I4731" s="9" t="s">
        <v>14543</v>
      </c>
    </row>
    <row r="4732" spans="1:9" ht="30">
      <c r="A4732" s="6" t="s">
        <v>14544</v>
      </c>
      <c r="B4732" s="7" t="s">
        <v>212</v>
      </c>
      <c r="C4732" s="6" t="s">
        <v>14162</v>
      </c>
      <c r="D4732" s="8" t="s">
        <v>14545</v>
      </c>
      <c r="E4732" s="6" t="s">
        <v>1905</v>
      </c>
      <c r="F4732" s="7" t="s">
        <v>216</v>
      </c>
      <c r="G4732" s="7" t="s">
        <v>1013</v>
      </c>
      <c r="H4732" s="4"/>
      <c r="I4732" s="9" t="s">
        <v>14546</v>
      </c>
    </row>
    <row r="4733" spans="1:9" ht="30">
      <c r="A4733" s="6" t="s">
        <v>14547</v>
      </c>
      <c r="B4733" s="7" t="s">
        <v>212</v>
      </c>
      <c r="C4733" s="6" t="s">
        <v>14162</v>
      </c>
      <c r="D4733" s="8" t="s">
        <v>14548</v>
      </c>
      <c r="E4733" s="6" t="s">
        <v>535</v>
      </c>
      <c r="F4733" s="7" t="s">
        <v>216</v>
      </c>
      <c r="G4733" s="7" t="s">
        <v>217</v>
      </c>
      <c r="H4733" s="4"/>
      <c r="I4733" s="9" t="s">
        <v>14549</v>
      </c>
    </row>
    <row r="4734" spans="1:9" ht="45">
      <c r="A4734" s="6" t="s">
        <v>14550</v>
      </c>
      <c r="B4734" s="7" t="s">
        <v>212</v>
      </c>
      <c r="C4734" s="6" t="s">
        <v>14162</v>
      </c>
      <c r="D4734" s="8" t="s">
        <v>14551</v>
      </c>
      <c r="E4734" s="6" t="s">
        <v>535</v>
      </c>
      <c r="F4734" s="7" t="s">
        <v>216</v>
      </c>
      <c r="G4734" s="7" t="s">
        <v>225</v>
      </c>
      <c r="H4734" s="4"/>
      <c r="I4734" s="9" t="s">
        <v>14552</v>
      </c>
    </row>
    <row r="4735" spans="1:9" ht="30">
      <c r="A4735" s="6" t="s">
        <v>14553</v>
      </c>
      <c r="B4735" s="7" t="s">
        <v>212</v>
      </c>
      <c r="C4735" s="6" t="s">
        <v>14162</v>
      </c>
      <c r="D4735" s="8" t="s">
        <v>14554</v>
      </c>
      <c r="E4735" s="6" t="s">
        <v>1905</v>
      </c>
      <c r="F4735" s="7" t="s">
        <v>216</v>
      </c>
      <c r="G4735" s="7" t="s">
        <v>1013</v>
      </c>
      <c r="H4735" s="4"/>
      <c r="I4735" s="9" t="s">
        <v>14555</v>
      </c>
    </row>
    <row r="4736" spans="1:9" ht="30">
      <c r="A4736" s="6" t="s">
        <v>14556</v>
      </c>
      <c r="B4736" s="7" t="s">
        <v>212</v>
      </c>
      <c r="C4736" s="6" t="s">
        <v>14162</v>
      </c>
      <c r="D4736" s="8" t="s">
        <v>14557</v>
      </c>
      <c r="E4736" s="6" t="s">
        <v>535</v>
      </c>
      <c r="F4736" s="7" t="s">
        <v>216</v>
      </c>
      <c r="G4736" s="7" t="s">
        <v>217</v>
      </c>
      <c r="H4736" s="4"/>
      <c r="I4736" s="9" t="s">
        <v>14558</v>
      </c>
    </row>
    <row r="4737" spans="1:9" ht="45">
      <c r="A4737" s="6" t="s">
        <v>14559</v>
      </c>
      <c r="B4737" s="7" t="s">
        <v>212</v>
      </c>
      <c r="C4737" s="6" t="s">
        <v>14162</v>
      </c>
      <c r="D4737" s="8" t="s">
        <v>14560</v>
      </c>
      <c r="E4737" s="6" t="s">
        <v>535</v>
      </c>
      <c r="F4737" s="7" t="s">
        <v>216</v>
      </c>
      <c r="G4737" s="7" t="s">
        <v>225</v>
      </c>
      <c r="H4737" s="4"/>
      <c r="I4737" s="9" t="s">
        <v>14561</v>
      </c>
    </row>
    <row r="4738" spans="1:9" ht="45">
      <c r="A4738" s="6" t="s">
        <v>14562</v>
      </c>
      <c r="B4738" s="7" t="s">
        <v>212</v>
      </c>
      <c r="C4738" s="6" t="s">
        <v>14162</v>
      </c>
      <c r="D4738" s="8" t="s">
        <v>14563</v>
      </c>
      <c r="E4738" s="6" t="s">
        <v>221</v>
      </c>
      <c r="F4738" s="7" t="s">
        <v>367</v>
      </c>
      <c r="G4738" s="7" t="s">
        <v>217</v>
      </c>
      <c r="H4738" s="4"/>
      <c r="I4738" s="9" t="s">
        <v>14564</v>
      </c>
    </row>
    <row r="4739" spans="1:9" ht="45">
      <c r="A4739" s="6" t="s">
        <v>14565</v>
      </c>
      <c r="B4739" s="7" t="s">
        <v>212</v>
      </c>
      <c r="C4739" s="6" t="s">
        <v>14162</v>
      </c>
      <c r="D4739" s="8" t="s">
        <v>14566</v>
      </c>
      <c r="E4739" s="6" t="s">
        <v>221</v>
      </c>
      <c r="F4739" s="7" t="s">
        <v>216</v>
      </c>
      <c r="G4739" s="7" t="s">
        <v>225</v>
      </c>
      <c r="H4739" s="4"/>
      <c r="I4739" s="9" t="s">
        <v>14567</v>
      </c>
    </row>
    <row r="4740" spans="1:9" ht="45">
      <c r="A4740" s="6" t="s">
        <v>14568</v>
      </c>
      <c r="B4740" s="7" t="s">
        <v>212</v>
      </c>
      <c r="C4740" s="6" t="s">
        <v>14162</v>
      </c>
      <c r="D4740" s="8" t="s">
        <v>14569</v>
      </c>
      <c r="E4740" s="6" t="s">
        <v>1905</v>
      </c>
      <c r="F4740" s="7" t="s">
        <v>216</v>
      </c>
      <c r="G4740" s="7" t="s">
        <v>1013</v>
      </c>
      <c r="H4740" s="4"/>
      <c r="I4740" s="9" t="s">
        <v>14570</v>
      </c>
    </row>
    <row r="4741" spans="1:9" ht="45">
      <c r="A4741" s="6" t="s">
        <v>14571</v>
      </c>
      <c r="B4741" s="7" t="s">
        <v>212</v>
      </c>
      <c r="C4741" s="6" t="s">
        <v>14162</v>
      </c>
      <c r="D4741" s="8" t="s">
        <v>14572</v>
      </c>
      <c r="E4741" s="6" t="s">
        <v>535</v>
      </c>
      <c r="F4741" s="7" t="s">
        <v>367</v>
      </c>
      <c r="G4741" s="7" t="s">
        <v>217</v>
      </c>
      <c r="H4741" s="4"/>
      <c r="I4741" s="9" t="s">
        <v>14573</v>
      </c>
    </row>
    <row r="4742" spans="1:9" ht="30">
      <c r="A4742" s="6" t="s">
        <v>14574</v>
      </c>
      <c r="B4742" s="7" t="s">
        <v>212</v>
      </c>
      <c r="C4742" s="6" t="s">
        <v>14162</v>
      </c>
      <c r="D4742" s="8" t="s">
        <v>14575</v>
      </c>
      <c r="E4742" s="6" t="s">
        <v>221</v>
      </c>
      <c r="F4742" s="7" t="s">
        <v>216</v>
      </c>
      <c r="G4742" s="7" t="s">
        <v>217</v>
      </c>
      <c r="H4742" s="4"/>
      <c r="I4742" s="9" t="s">
        <v>14576</v>
      </c>
    </row>
    <row r="4743" spans="1:9" ht="45">
      <c r="A4743" s="6" t="s">
        <v>14577</v>
      </c>
      <c r="B4743" s="7" t="s">
        <v>212</v>
      </c>
      <c r="C4743" s="6" t="s">
        <v>14162</v>
      </c>
      <c r="D4743" s="8" t="s">
        <v>14578</v>
      </c>
      <c r="E4743" s="6" t="s">
        <v>221</v>
      </c>
      <c r="F4743" s="7" t="s">
        <v>216</v>
      </c>
      <c r="G4743" s="7" t="s">
        <v>225</v>
      </c>
      <c r="H4743" s="4"/>
      <c r="I4743" s="9" t="s">
        <v>14579</v>
      </c>
    </row>
    <row r="4744" spans="1:9" ht="30">
      <c r="A4744" s="6" t="s">
        <v>14580</v>
      </c>
      <c r="B4744" s="7" t="s">
        <v>212</v>
      </c>
      <c r="C4744" s="6" t="s">
        <v>14162</v>
      </c>
      <c r="D4744" s="8" t="s">
        <v>14581</v>
      </c>
      <c r="E4744" s="6" t="s">
        <v>1905</v>
      </c>
      <c r="F4744" s="7" t="s">
        <v>216</v>
      </c>
      <c r="G4744" s="7" t="s">
        <v>1013</v>
      </c>
      <c r="H4744" s="4"/>
      <c r="I4744" s="9" t="s">
        <v>14582</v>
      </c>
    </row>
    <row r="4745" spans="1:9" ht="30">
      <c r="A4745" s="6" t="s">
        <v>14583</v>
      </c>
      <c r="B4745" s="7" t="s">
        <v>212</v>
      </c>
      <c r="C4745" s="6" t="s">
        <v>14162</v>
      </c>
      <c r="D4745" s="8" t="s">
        <v>14584</v>
      </c>
      <c r="E4745" s="6" t="s">
        <v>535</v>
      </c>
      <c r="F4745" s="7" t="s">
        <v>216</v>
      </c>
      <c r="G4745" s="7" t="s">
        <v>217</v>
      </c>
      <c r="H4745" s="4"/>
      <c r="I4745" s="9" t="s">
        <v>14585</v>
      </c>
    </row>
    <row r="4746" spans="1:9" ht="60">
      <c r="A4746" s="6" t="s">
        <v>14586</v>
      </c>
      <c r="B4746" s="7" t="s">
        <v>212</v>
      </c>
      <c r="C4746" s="6" t="s">
        <v>14162</v>
      </c>
      <c r="D4746" s="8" t="s">
        <v>14587</v>
      </c>
      <c r="E4746" s="6" t="s">
        <v>8992</v>
      </c>
      <c r="F4746" s="7" t="s">
        <v>216</v>
      </c>
      <c r="G4746" s="7" t="s">
        <v>368</v>
      </c>
      <c r="H4746" s="4"/>
      <c r="I4746" s="9" t="s">
        <v>14588</v>
      </c>
    </row>
    <row r="4747" spans="1:9" ht="30">
      <c r="A4747" s="6" t="s">
        <v>14589</v>
      </c>
      <c r="B4747" s="7" t="s">
        <v>212</v>
      </c>
      <c r="C4747" s="6" t="s">
        <v>14162</v>
      </c>
      <c r="D4747" s="8" t="s">
        <v>14590</v>
      </c>
      <c r="E4747" s="6" t="s">
        <v>221</v>
      </c>
      <c r="F4747" s="7" t="s">
        <v>216</v>
      </c>
      <c r="G4747" s="7" t="s">
        <v>217</v>
      </c>
      <c r="H4747" s="4"/>
      <c r="I4747" s="9" t="s">
        <v>14591</v>
      </c>
    </row>
    <row r="4748" spans="1:9" ht="45">
      <c r="A4748" s="6" t="s">
        <v>14592</v>
      </c>
      <c r="B4748" s="7" t="s">
        <v>212</v>
      </c>
      <c r="C4748" s="6" t="s">
        <v>14162</v>
      </c>
      <c r="D4748" s="8" t="s">
        <v>14593</v>
      </c>
      <c r="E4748" s="6" t="s">
        <v>221</v>
      </c>
      <c r="F4748" s="7" t="s">
        <v>216</v>
      </c>
      <c r="G4748" s="7" t="s">
        <v>225</v>
      </c>
      <c r="H4748" s="4"/>
      <c r="I4748" s="9" t="s">
        <v>14594</v>
      </c>
    </row>
    <row r="4749" spans="1:9" ht="75">
      <c r="A4749" s="6" t="s">
        <v>14595</v>
      </c>
      <c r="B4749" s="7" t="s">
        <v>212</v>
      </c>
      <c r="C4749" s="6" t="s">
        <v>14162</v>
      </c>
      <c r="D4749" s="8" t="s">
        <v>14596</v>
      </c>
      <c r="E4749" s="6" t="s">
        <v>8992</v>
      </c>
      <c r="F4749" s="7" t="s">
        <v>216</v>
      </c>
      <c r="G4749" s="7" t="s">
        <v>368</v>
      </c>
      <c r="H4749" s="4"/>
      <c r="I4749" s="9" t="s">
        <v>14597</v>
      </c>
    </row>
    <row r="4750" spans="1:9" ht="30">
      <c r="A4750" s="6" t="s">
        <v>14598</v>
      </c>
      <c r="B4750" s="7" t="s">
        <v>212</v>
      </c>
      <c r="C4750" s="6" t="s">
        <v>14162</v>
      </c>
      <c r="D4750" s="8" t="s">
        <v>14599</v>
      </c>
      <c r="E4750" s="6" t="s">
        <v>1905</v>
      </c>
      <c r="F4750" s="7" t="s">
        <v>216</v>
      </c>
      <c r="G4750" s="7" t="s">
        <v>1013</v>
      </c>
      <c r="H4750" s="4"/>
      <c r="I4750" s="9" t="s">
        <v>14600</v>
      </c>
    </row>
    <row r="4751" spans="1:9" ht="30">
      <c r="A4751" s="6" t="s">
        <v>14601</v>
      </c>
      <c r="B4751" s="7" t="s">
        <v>212</v>
      </c>
      <c r="C4751" s="6" t="s">
        <v>14162</v>
      </c>
      <c r="D4751" s="8" t="s">
        <v>14602</v>
      </c>
      <c r="E4751" s="6" t="s">
        <v>1905</v>
      </c>
      <c r="F4751" s="7" t="s">
        <v>216</v>
      </c>
      <c r="G4751" s="7" t="s">
        <v>1013</v>
      </c>
      <c r="H4751" s="4"/>
      <c r="I4751" s="9" t="s">
        <v>14603</v>
      </c>
    </row>
    <row r="4752" spans="1:9" ht="30">
      <c r="A4752" s="6" t="s">
        <v>14604</v>
      </c>
      <c r="B4752" s="7" t="s">
        <v>212</v>
      </c>
      <c r="C4752" s="6" t="s">
        <v>14162</v>
      </c>
      <c r="D4752" s="8" t="s">
        <v>14605</v>
      </c>
      <c r="E4752" s="6" t="s">
        <v>535</v>
      </c>
      <c r="F4752" s="7" t="s">
        <v>367</v>
      </c>
      <c r="G4752" s="7" t="s">
        <v>217</v>
      </c>
      <c r="H4752" s="4"/>
      <c r="I4752" s="9" t="s">
        <v>14606</v>
      </c>
    </row>
    <row r="4753" spans="1:9" ht="30">
      <c r="A4753" s="6" t="s">
        <v>14607</v>
      </c>
      <c r="B4753" s="7" t="s">
        <v>212</v>
      </c>
      <c r="C4753" s="6" t="s">
        <v>14162</v>
      </c>
      <c r="D4753" s="8" t="s">
        <v>14608</v>
      </c>
      <c r="E4753" s="6" t="s">
        <v>535</v>
      </c>
      <c r="F4753" s="7" t="s">
        <v>216</v>
      </c>
      <c r="G4753" s="7" t="s">
        <v>225</v>
      </c>
      <c r="H4753" s="4"/>
      <c r="I4753" s="9" t="s">
        <v>14609</v>
      </c>
    </row>
    <row r="4754" spans="1:9" ht="30">
      <c r="A4754" s="6" t="s">
        <v>14610</v>
      </c>
      <c r="B4754" s="7" t="s">
        <v>212</v>
      </c>
      <c r="C4754" s="6" t="s">
        <v>14162</v>
      </c>
      <c r="D4754" s="8" t="s">
        <v>14611</v>
      </c>
      <c r="E4754" s="6" t="s">
        <v>1905</v>
      </c>
      <c r="F4754" s="7" t="s">
        <v>216</v>
      </c>
      <c r="G4754" s="7" t="s">
        <v>1013</v>
      </c>
      <c r="H4754" s="4"/>
      <c r="I4754" s="9" t="s">
        <v>14612</v>
      </c>
    </row>
    <row r="4755" spans="1:9" ht="30">
      <c r="A4755" s="6" t="s">
        <v>14613</v>
      </c>
      <c r="B4755" s="7" t="s">
        <v>212</v>
      </c>
      <c r="C4755" s="6" t="s">
        <v>14162</v>
      </c>
      <c r="D4755" s="8" t="s">
        <v>14614</v>
      </c>
      <c r="E4755" s="6" t="s">
        <v>535</v>
      </c>
      <c r="F4755" s="7" t="s">
        <v>216</v>
      </c>
      <c r="G4755" s="7" t="s">
        <v>217</v>
      </c>
      <c r="H4755" s="4"/>
      <c r="I4755" s="9" t="s">
        <v>14615</v>
      </c>
    </row>
    <row r="4756" spans="1:9" ht="45">
      <c r="A4756" s="6" t="s">
        <v>14616</v>
      </c>
      <c r="B4756" s="7" t="s">
        <v>212</v>
      </c>
      <c r="C4756" s="6" t="s">
        <v>14162</v>
      </c>
      <c r="D4756" s="8" t="s">
        <v>14617</v>
      </c>
      <c r="E4756" s="6" t="s">
        <v>535</v>
      </c>
      <c r="F4756" s="7" t="s">
        <v>216</v>
      </c>
      <c r="G4756" s="7" t="s">
        <v>225</v>
      </c>
      <c r="H4756" s="4"/>
      <c r="I4756" s="9" t="s">
        <v>14618</v>
      </c>
    </row>
    <row r="4757" spans="1:9" ht="30">
      <c r="A4757" s="6" t="s">
        <v>14619</v>
      </c>
      <c r="B4757" s="7" t="s">
        <v>212</v>
      </c>
      <c r="C4757" s="6" t="s">
        <v>14162</v>
      </c>
      <c r="D4757" s="8" t="s">
        <v>14620</v>
      </c>
      <c r="E4757" s="6" t="s">
        <v>221</v>
      </c>
      <c r="F4757" s="7" t="s">
        <v>367</v>
      </c>
      <c r="G4757" s="7" t="s">
        <v>217</v>
      </c>
      <c r="H4757" s="4"/>
      <c r="I4757" s="9" t="s">
        <v>14621</v>
      </c>
    </row>
    <row r="4758" spans="1:9" ht="45">
      <c r="A4758" s="6" t="s">
        <v>14622</v>
      </c>
      <c r="B4758" s="7" t="s">
        <v>212</v>
      </c>
      <c r="C4758" s="6" t="s">
        <v>14162</v>
      </c>
      <c r="D4758" s="8" t="s">
        <v>14623</v>
      </c>
      <c r="E4758" s="6" t="s">
        <v>221</v>
      </c>
      <c r="F4758" s="7" t="s">
        <v>216</v>
      </c>
      <c r="G4758" s="7" t="s">
        <v>225</v>
      </c>
      <c r="H4758" s="4"/>
      <c r="I4758" s="9" t="s">
        <v>14624</v>
      </c>
    </row>
    <row r="4759" spans="1:9" ht="30">
      <c r="A4759" s="6" t="s">
        <v>14625</v>
      </c>
      <c r="B4759" s="7" t="s">
        <v>212</v>
      </c>
      <c r="C4759" s="6" t="s">
        <v>14162</v>
      </c>
      <c r="D4759" s="8" t="s">
        <v>14626</v>
      </c>
      <c r="E4759" s="6" t="s">
        <v>1905</v>
      </c>
      <c r="F4759" s="7" t="s">
        <v>216</v>
      </c>
      <c r="G4759" s="7" t="s">
        <v>1013</v>
      </c>
      <c r="H4759" s="4"/>
      <c r="I4759" s="9" t="s">
        <v>14627</v>
      </c>
    </row>
    <row r="4760" spans="1:9" ht="30">
      <c r="A4760" s="6" t="s">
        <v>14628</v>
      </c>
      <c r="B4760" s="7" t="s">
        <v>212</v>
      </c>
      <c r="C4760" s="6" t="s">
        <v>14162</v>
      </c>
      <c r="D4760" s="8" t="s">
        <v>14629</v>
      </c>
      <c r="E4760" s="6" t="s">
        <v>535</v>
      </c>
      <c r="F4760" s="7" t="s">
        <v>367</v>
      </c>
      <c r="G4760" s="7" t="s">
        <v>217</v>
      </c>
      <c r="H4760" s="4"/>
      <c r="I4760" s="9" t="s">
        <v>14630</v>
      </c>
    </row>
    <row r="4761" spans="1:9" ht="45">
      <c r="A4761" s="6" t="s">
        <v>14631</v>
      </c>
      <c r="B4761" s="7" t="s">
        <v>212</v>
      </c>
      <c r="C4761" s="6" t="s">
        <v>14162</v>
      </c>
      <c r="D4761" s="8" t="s">
        <v>14632</v>
      </c>
      <c r="E4761" s="6" t="s">
        <v>3041</v>
      </c>
      <c r="F4761" s="7" t="s">
        <v>216</v>
      </c>
      <c r="G4761" s="7" t="s">
        <v>374</v>
      </c>
      <c r="H4761" s="4"/>
      <c r="I4761" s="9" t="s">
        <v>14633</v>
      </c>
    </row>
    <row r="4762" spans="1:9" ht="45">
      <c r="A4762" s="6" t="s">
        <v>14634</v>
      </c>
      <c r="B4762" s="7" t="s">
        <v>212</v>
      </c>
      <c r="C4762" s="6" t="s">
        <v>14162</v>
      </c>
      <c r="D4762" s="8" t="s">
        <v>14635</v>
      </c>
      <c r="E4762" s="6" t="s">
        <v>3041</v>
      </c>
      <c r="F4762" s="7" t="s">
        <v>216</v>
      </c>
      <c r="G4762" s="7" t="s">
        <v>225</v>
      </c>
      <c r="H4762" s="4"/>
      <c r="I4762" s="9" t="s">
        <v>14636</v>
      </c>
    </row>
    <row r="4763" spans="1:9" ht="30">
      <c r="A4763" s="6" t="s">
        <v>14637</v>
      </c>
      <c r="B4763" s="7" t="s">
        <v>212</v>
      </c>
      <c r="C4763" s="6" t="s">
        <v>14162</v>
      </c>
      <c r="D4763" s="8" t="s">
        <v>14638</v>
      </c>
      <c r="E4763" s="6" t="s">
        <v>221</v>
      </c>
      <c r="F4763" s="7" t="s">
        <v>216</v>
      </c>
      <c r="G4763" s="7" t="s">
        <v>217</v>
      </c>
      <c r="H4763" s="4"/>
      <c r="I4763" s="9" t="s">
        <v>14639</v>
      </c>
    </row>
    <row r="4764" spans="1:9" ht="45">
      <c r="A4764" s="6" t="s">
        <v>14640</v>
      </c>
      <c r="B4764" s="7" t="s">
        <v>212</v>
      </c>
      <c r="C4764" s="6" t="s">
        <v>14162</v>
      </c>
      <c r="D4764" s="8" t="s">
        <v>14641</v>
      </c>
      <c r="E4764" s="6" t="s">
        <v>221</v>
      </c>
      <c r="F4764" s="7" t="s">
        <v>216</v>
      </c>
      <c r="G4764" s="7" t="s">
        <v>225</v>
      </c>
      <c r="H4764" s="4"/>
      <c r="I4764" s="9" t="s">
        <v>14642</v>
      </c>
    </row>
    <row r="4765" spans="1:9" ht="30">
      <c r="A4765" s="6" t="s">
        <v>14643</v>
      </c>
      <c r="B4765" s="7" t="s">
        <v>212</v>
      </c>
      <c r="C4765" s="6" t="s">
        <v>14162</v>
      </c>
      <c r="D4765" s="8" t="s">
        <v>14644</v>
      </c>
      <c r="E4765" s="6" t="s">
        <v>1905</v>
      </c>
      <c r="F4765" s="7" t="s">
        <v>216</v>
      </c>
      <c r="G4765" s="7" t="s">
        <v>1013</v>
      </c>
      <c r="H4765" s="4"/>
      <c r="I4765" s="9" t="s">
        <v>14645</v>
      </c>
    </row>
    <row r="4766" spans="1:9" ht="30">
      <c r="A4766" s="6" t="s">
        <v>14646</v>
      </c>
      <c r="B4766" s="7" t="s">
        <v>212</v>
      </c>
      <c r="C4766" s="6" t="s">
        <v>14162</v>
      </c>
      <c r="D4766" s="8" t="s">
        <v>14647</v>
      </c>
      <c r="E4766" s="6" t="s">
        <v>535</v>
      </c>
      <c r="F4766" s="7" t="s">
        <v>216</v>
      </c>
      <c r="G4766" s="7" t="s">
        <v>217</v>
      </c>
      <c r="H4766" s="4"/>
      <c r="I4766" s="9" t="s">
        <v>14648</v>
      </c>
    </row>
    <row r="4767" spans="1:9" ht="60">
      <c r="A4767" s="6" t="s">
        <v>14649</v>
      </c>
      <c r="B4767" s="7" t="s">
        <v>212</v>
      </c>
      <c r="C4767" s="6" t="s">
        <v>14162</v>
      </c>
      <c r="D4767" s="8" t="s">
        <v>14650</v>
      </c>
      <c r="E4767" s="6" t="s">
        <v>8992</v>
      </c>
      <c r="F4767" s="7" t="s">
        <v>216</v>
      </c>
      <c r="G4767" s="7" t="s">
        <v>368</v>
      </c>
      <c r="H4767" s="4"/>
      <c r="I4767" s="9" t="s">
        <v>14651</v>
      </c>
    </row>
    <row r="4768" spans="1:9" ht="45">
      <c r="A4768" s="6" t="s">
        <v>14652</v>
      </c>
      <c r="B4768" s="7" t="s">
        <v>212</v>
      </c>
      <c r="C4768" s="6" t="s">
        <v>14162</v>
      </c>
      <c r="D4768" s="8" t="s">
        <v>14653</v>
      </c>
      <c r="E4768" s="6" t="s">
        <v>221</v>
      </c>
      <c r="F4768" s="7" t="s">
        <v>216</v>
      </c>
      <c r="G4768" s="7" t="s">
        <v>217</v>
      </c>
      <c r="H4768" s="4"/>
      <c r="I4768" s="9" t="s">
        <v>14654</v>
      </c>
    </row>
    <row r="4769" spans="1:9" ht="45">
      <c r="A4769" s="6" t="s">
        <v>14655</v>
      </c>
      <c r="B4769" s="7" t="s">
        <v>212</v>
      </c>
      <c r="C4769" s="6" t="s">
        <v>14162</v>
      </c>
      <c r="D4769" s="8" t="s">
        <v>14656</v>
      </c>
      <c r="E4769" s="6" t="s">
        <v>221</v>
      </c>
      <c r="F4769" s="7" t="s">
        <v>216</v>
      </c>
      <c r="G4769" s="7" t="s">
        <v>225</v>
      </c>
      <c r="H4769" s="4"/>
      <c r="I4769" s="9" t="s">
        <v>14657</v>
      </c>
    </row>
    <row r="4770" spans="1:9" ht="45">
      <c r="A4770" s="6" t="s">
        <v>14658</v>
      </c>
      <c r="B4770" s="7" t="s">
        <v>212</v>
      </c>
      <c r="C4770" s="6" t="s">
        <v>14162</v>
      </c>
      <c r="D4770" s="8" t="s">
        <v>14659</v>
      </c>
      <c r="E4770" s="6" t="s">
        <v>1905</v>
      </c>
      <c r="F4770" s="7" t="s">
        <v>216</v>
      </c>
      <c r="G4770" s="7" t="s">
        <v>1013</v>
      </c>
      <c r="H4770" s="4"/>
      <c r="I4770" s="9" t="s">
        <v>14660</v>
      </c>
    </row>
    <row r="4771" spans="1:9" ht="45">
      <c r="A4771" s="6" t="s">
        <v>14661</v>
      </c>
      <c r="B4771" s="7" t="s">
        <v>212</v>
      </c>
      <c r="C4771" s="6" t="s">
        <v>14162</v>
      </c>
      <c r="D4771" s="8" t="s">
        <v>14662</v>
      </c>
      <c r="E4771" s="6" t="s">
        <v>535</v>
      </c>
      <c r="F4771" s="7" t="s">
        <v>216</v>
      </c>
      <c r="G4771" s="7" t="s">
        <v>217</v>
      </c>
      <c r="H4771" s="4"/>
      <c r="I4771" s="9" t="s">
        <v>14663</v>
      </c>
    </row>
    <row r="4772" spans="1:9" ht="30">
      <c r="A4772" s="6" t="s">
        <v>14664</v>
      </c>
      <c r="B4772" s="7" t="s">
        <v>212</v>
      </c>
      <c r="C4772" s="6" t="s">
        <v>14162</v>
      </c>
      <c r="D4772" s="8" t="s">
        <v>14665</v>
      </c>
      <c r="E4772" s="6" t="s">
        <v>221</v>
      </c>
      <c r="F4772" s="7" t="s">
        <v>367</v>
      </c>
      <c r="G4772" s="7" t="s">
        <v>217</v>
      </c>
      <c r="H4772" s="4"/>
      <c r="I4772" s="9" t="s">
        <v>14666</v>
      </c>
    </row>
    <row r="4773" spans="1:9" ht="45">
      <c r="A4773" s="6" t="s">
        <v>14667</v>
      </c>
      <c r="B4773" s="7" t="s">
        <v>212</v>
      </c>
      <c r="C4773" s="6" t="s">
        <v>14162</v>
      </c>
      <c r="D4773" s="8" t="s">
        <v>14668</v>
      </c>
      <c r="E4773" s="6" t="s">
        <v>221</v>
      </c>
      <c r="F4773" s="7" t="s">
        <v>367</v>
      </c>
      <c r="G4773" s="7" t="s">
        <v>225</v>
      </c>
      <c r="H4773" s="4"/>
      <c r="I4773" s="9" t="s">
        <v>14669</v>
      </c>
    </row>
    <row r="4774" spans="1:9" ht="30">
      <c r="A4774" s="6" t="s">
        <v>14670</v>
      </c>
      <c r="B4774" s="7" t="s">
        <v>212</v>
      </c>
      <c r="C4774" s="6" t="s">
        <v>14162</v>
      </c>
      <c r="D4774" s="8" t="s">
        <v>14671</v>
      </c>
      <c r="E4774" s="6" t="s">
        <v>1905</v>
      </c>
      <c r="F4774" s="7" t="s">
        <v>367</v>
      </c>
      <c r="G4774" s="7" t="s">
        <v>1013</v>
      </c>
      <c r="H4774" s="4"/>
      <c r="I4774" s="9" t="s">
        <v>14672</v>
      </c>
    </row>
    <row r="4775" spans="1:9" ht="45">
      <c r="A4775" s="6" t="s">
        <v>14673</v>
      </c>
      <c r="B4775" s="7" t="s">
        <v>212</v>
      </c>
      <c r="C4775" s="6" t="s">
        <v>14162</v>
      </c>
      <c r="D4775" s="8" t="s">
        <v>14674</v>
      </c>
      <c r="E4775" s="6" t="s">
        <v>221</v>
      </c>
      <c r="F4775" s="7" t="s">
        <v>367</v>
      </c>
      <c r="G4775" s="7" t="s">
        <v>217</v>
      </c>
      <c r="H4775" s="4"/>
      <c r="I4775" s="9" t="s">
        <v>14675</v>
      </c>
    </row>
    <row r="4776" spans="1:9" ht="45">
      <c r="A4776" s="6" t="s">
        <v>14676</v>
      </c>
      <c r="B4776" s="7" t="s">
        <v>212</v>
      </c>
      <c r="C4776" s="6" t="s">
        <v>14162</v>
      </c>
      <c r="D4776" s="8" t="s">
        <v>14677</v>
      </c>
      <c r="E4776" s="6" t="s">
        <v>221</v>
      </c>
      <c r="F4776" s="7" t="s">
        <v>216</v>
      </c>
      <c r="G4776" s="7" t="s">
        <v>225</v>
      </c>
      <c r="H4776" s="4"/>
      <c r="I4776" s="9" t="s">
        <v>14678</v>
      </c>
    </row>
    <row r="4777" spans="1:9" ht="45">
      <c r="A4777" s="6" t="s">
        <v>14679</v>
      </c>
      <c r="B4777" s="7" t="s">
        <v>212</v>
      </c>
      <c r="C4777" s="6" t="s">
        <v>14162</v>
      </c>
      <c r="D4777" s="8" t="s">
        <v>14680</v>
      </c>
      <c r="E4777" s="6" t="s">
        <v>1905</v>
      </c>
      <c r="F4777" s="7" t="s">
        <v>216</v>
      </c>
      <c r="G4777" s="7" t="s">
        <v>1013</v>
      </c>
      <c r="H4777" s="4"/>
      <c r="I4777" s="9" t="s">
        <v>14681</v>
      </c>
    </row>
    <row r="4778" spans="1:9" ht="30">
      <c r="A4778" s="6" t="s">
        <v>14682</v>
      </c>
      <c r="B4778" s="7" t="s">
        <v>212</v>
      </c>
      <c r="C4778" s="6" t="s">
        <v>14162</v>
      </c>
      <c r="D4778" s="8" t="s">
        <v>14683</v>
      </c>
      <c r="E4778" s="6" t="s">
        <v>221</v>
      </c>
      <c r="F4778" s="7" t="s">
        <v>216</v>
      </c>
      <c r="G4778" s="7" t="s">
        <v>217</v>
      </c>
      <c r="H4778" s="4"/>
      <c r="I4778" s="9" t="s">
        <v>14684</v>
      </c>
    </row>
    <row r="4779" spans="1:9" ht="45">
      <c r="A4779" s="6" t="s">
        <v>14685</v>
      </c>
      <c r="B4779" s="7" t="s">
        <v>212</v>
      </c>
      <c r="C4779" s="6" t="s">
        <v>14162</v>
      </c>
      <c r="D4779" s="8" t="s">
        <v>14686</v>
      </c>
      <c r="E4779" s="6" t="s">
        <v>221</v>
      </c>
      <c r="F4779" s="7" t="s">
        <v>216</v>
      </c>
      <c r="G4779" s="7" t="s">
        <v>225</v>
      </c>
      <c r="H4779" s="4"/>
      <c r="I4779" s="9" t="s">
        <v>14687</v>
      </c>
    </row>
    <row r="4780" spans="1:9" ht="30">
      <c r="A4780" s="6" t="s">
        <v>14688</v>
      </c>
      <c r="B4780" s="7" t="s">
        <v>212</v>
      </c>
      <c r="C4780" s="6" t="s">
        <v>14162</v>
      </c>
      <c r="D4780" s="8" t="s">
        <v>14689</v>
      </c>
      <c r="E4780" s="6" t="s">
        <v>1905</v>
      </c>
      <c r="F4780" s="7" t="s">
        <v>216</v>
      </c>
      <c r="G4780" s="7" t="s">
        <v>1013</v>
      </c>
      <c r="H4780" s="4"/>
      <c r="I4780" s="9" t="s">
        <v>14690</v>
      </c>
    </row>
    <row r="4781" spans="1:9" ht="30">
      <c r="A4781" s="6" t="s">
        <v>14691</v>
      </c>
      <c r="B4781" s="7" t="s">
        <v>212</v>
      </c>
      <c r="C4781" s="6" t="s">
        <v>14162</v>
      </c>
      <c r="D4781" s="8" t="s">
        <v>14692</v>
      </c>
      <c r="E4781" s="6" t="s">
        <v>535</v>
      </c>
      <c r="F4781" s="7" t="s">
        <v>367</v>
      </c>
      <c r="G4781" s="7" t="s">
        <v>217</v>
      </c>
      <c r="H4781" s="4"/>
      <c r="I4781" s="9" t="s">
        <v>14693</v>
      </c>
    </row>
    <row r="4782" spans="1:9" ht="30">
      <c r="A4782" s="6" t="s">
        <v>14694</v>
      </c>
      <c r="B4782" s="7" t="s">
        <v>212</v>
      </c>
      <c r="C4782" s="6" t="s">
        <v>14162</v>
      </c>
      <c r="D4782" s="8" t="s">
        <v>14695</v>
      </c>
      <c r="E4782" s="6" t="s">
        <v>1905</v>
      </c>
      <c r="F4782" s="7" t="s">
        <v>216</v>
      </c>
      <c r="G4782" s="7" t="s">
        <v>1013</v>
      </c>
      <c r="H4782" s="4"/>
      <c r="I4782" s="9" t="s">
        <v>14696</v>
      </c>
    </row>
    <row r="4783" spans="1:9" ht="45">
      <c r="A4783" s="6" t="s">
        <v>14697</v>
      </c>
      <c r="B4783" s="7" t="s">
        <v>212</v>
      </c>
      <c r="C4783" s="6" t="s">
        <v>14162</v>
      </c>
      <c r="D4783" s="8" t="s">
        <v>14698</v>
      </c>
      <c r="E4783" s="6" t="s">
        <v>535</v>
      </c>
      <c r="F4783" s="7" t="s">
        <v>216</v>
      </c>
      <c r="G4783" s="7" t="s">
        <v>225</v>
      </c>
      <c r="H4783" s="4"/>
      <c r="I4783" s="9" t="s">
        <v>14699</v>
      </c>
    </row>
    <row r="4784" spans="1:9" ht="45">
      <c r="A4784" s="6" t="s">
        <v>14700</v>
      </c>
      <c r="B4784" s="7" t="s">
        <v>212</v>
      </c>
      <c r="C4784" s="6" t="s">
        <v>14162</v>
      </c>
      <c r="D4784" s="8" t="s">
        <v>14701</v>
      </c>
      <c r="E4784" s="6" t="s">
        <v>221</v>
      </c>
      <c r="F4784" s="7" t="s">
        <v>216</v>
      </c>
      <c r="G4784" s="7" t="s">
        <v>225</v>
      </c>
      <c r="H4784" s="4"/>
      <c r="I4784" s="9" t="s">
        <v>14702</v>
      </c>
    </row>
    <row r="4785" spans="1:9" ht="30">
      <c r="A4785" s="6" t="s">
        <v>14703</v>
      </c>
      <c r="B4785" s="7" t="s">
        <v>212</v>
      </c>
      <c r="C4785" s="6" t="s">
        <v>14162</v>
      </c>
      <c r="D4785" s="8" t="s">
        <v>14704</v>
      </c>
      <c r="E4785" s="6" t="s">
        <v>1905</v>
      </c>
      <c r="F4785" s="7" t="s">
        <v>216</v>
      </c>
      <c r="G4785" s="7" t="s">
        <v>1013</v>
      </c>
      <c r="H4785" s="4"/>
      <c r="I4785" s="9" t="s">
        <v>14705</v>
      </c>
    </row>
    <row r="4786" spans="1:9" ht="30">
      <c r="A4786" s="6" t="s">
        <v>14706</v>
      </c>
      <c r="B4786" s="7" t="s">
        <v>212</v>
      </c>
      <c r="C4786" s="6" t="s">
        <v>14162</v>
      </c>
      <c r="D4786" s="8" t="s">
        <v>14707</v>
      </c>
      <c r="E4786" s="6" t="s">
        <v>535</v>
      </c>
      <c r="F4786" s="7" t="s">
        <v>216</v>
      </c>
      <c r="G4786" s="7" t="s">
        <v>217</v>
      </c>
      <c r="H4786" s="4"/>
      <c r="I4786" s="9" t="s">
        <v>14708</v>
      </c>
    </row>
    <row r="4787" spans="1:9" ht="30">
      <c r="A4787" s="6" t="s">
        <v>14709</v>
      </c>
      <c r="B4787" s="7" t="s">
        <v>212</v>
      </c>
      <c r="C4787" s="6" t="s">
        <v>14162</v>
      </c>
      <c r="D4787" s="8" t="s">
        <v>14710</v>
      </c>
      <c r="E4787" s="6" t="s">
        <v>221</v>
      </c>
      <c r="F4787" s="7" t="s">
        <v>216</v>
      </c>
      <c r="G4787" s="7" t="s">
        <v>217</v>
      </c>
      <c r="H4787" s="4"/>
      <c r="I4787" s="9" t="s">
        <v>14711</v>
      </c>
    </row>
    <row r="4788" spans="1:9" ht="45">
      <c r="A4788" s="6" t="s">
        <v>14712</v>
      </c>
      <c r="B4788" s="7" t="s">
        <v>212</v>
      </c>
      <c r="C4788" s="6" t="s">
        <v>14162</v>
      </c>
      <c r="D4788" s="8" t="s">
        <v>14713</v>
      </c>
      <c r="E4788" s="6" t="s">
        <v>221</v>
      </c>
      <c r="F4788" s="7" t="s">
        <v>216</v>
      </c>
      <c r="G4788" s="7" t="s">
        <v>225</v>
      </c>
      <c r="H4788" s="4"/>
      <c r="I4788" s="9" t="s">
        <v>14714</v>
      </c>
    </row>
    <row r="4789" spans="1:9" ht="30">
      <c r="A4789" s="6" t="s">
        <v>14715</v>
      </c>
      <c r="B4789" s="7" t="s">
        <v>212</v>
      </c>
      <c r="C4789" s="6" t="s">
        <v>14162</v>
      </c>
      <c r="D4789" s="8" t="s">
        <v>14716</v>
      </c>
      <c r="E4789" s="6" t="s">
        <v>1905</v>
      </c>
      <c r="F4789" s="7" t="s">
        <v>216</v>
      </c>
      <c r="G4789" s="7" t="s">
        <v>1013</v>
      </c>
      <c r="H4789" s="4"/>
      <c r="I4789" s="9" t="s">
        <v>14717</v>
      </c>
    </row>
    <row r="4790" spans="1:9" ht="30">
      <c r="A4790" s="6" t="s">
        <v>14718</v>
      </c>
      <c r="B4790" s="7" t="s">
        <v>212</v>
      </c>
      <c r="C4790" s="6" t="s">
        <v>14162</v>
      </c>
      <c r="D4790" s="8" t="s">
        <v>14719</v>
      </c>
      <c r="E4790" s="6" t="s">
        <v>535</v>
      </c>
      <c r="F4790" s="7" t="s">
        <v>367</v>
      </c>
      <c r="G4790" s="7" t="s">
        <v>217</v>
      </c>
      <c r="H4790" s="4"/>
      <c r="I4790" s="9" t="s">
        <v>14720</v>
      </c>
    </row>
    <row r="4791" spans="1:9" ht="30">
      <c r="A4791" s="6" t="s">
        <v>14721</v>
      </c>
      <c r="B4791" s="7" t="s">
        <v>212</v>
      </c>
      <c r="C4791" s="6" t="s">
        <v>14162</v>
      </c>
      <c r="D4791" s="8" t="s">
        <v>14722</v>
      </c>
      <c r="E4791" s="6" t="s">
        <v>1905</v>
      </c>
      <c r="F4791" s="7" t="s">
        <v>216</v>
      </c>
      <c r="G4791" s="7" t="s">
        <v>1013</v>
      </c>
      <c r="H4791" s="4"/>
      <c r="I4791" s="9" t="s">
        <v>14723</v>
      </c>
    </row>
    <row r="4792" spans="1:9" ht="45">
      <c r="A4792" s="6" t="s">
        <v>14724</v>
      </c>
      <c r="B4792" s="7" t="s">
        <v>212</v>
      </c>
      <c r="C4792" s="6" t="s">
        <v>14162</v>
      </c>
      <c r="D4792" s="8" t="s">
        <v>14725</v>
      </c>
      <c r="E4792" s="6" t="s">
        <v>535</v>
      </c>
      <c r="F4792" s="7" t="s">
        <v>216</v>
      </c>
      <c r="G4792" s="7" t="s">
        <v>225</v>
      </c>
      <c r="H4792" s="4"/>
      <c r="I4792" s="9" t="s">
        <v>14726</v>
      </c>
    </row>
    <row r="4793" spans="1:9" ht="30">
      <c r="A4793" s="6" t="s">
        <v>14727</v>
      </c>
      <c r="B4793" s="7" t="s">
        <v>212</v>
      </c>
      <c r="C4793" s="6" t="s">
        <v>14162</v>
      </c>
      <c r="D4793" s="8" t="s">
        <v>14728</v>
      </c>
      <c r="E4793" s="6" t="s">
        <v>535</v>
      </c>
      <c r="F4793" s="7" t="s">
        <v>216</v>
      </c>
      <c r="G4793" s="7" t="s">
        <v>217</v>
      </c>
      <c r="H4793" s="4"/>
      <c r="I4793" s="9" t="s">
        <v>14729</v>
      </c>
    </row>
    <row r="4794" spans="1:9" ht="45">
      <c r="A4794" s="6" t="s">
        <v>14730</v>
      </c>
      <c r="B4794" s="7" t="s">
        <v>212</v>
      </c>
      <c r="C4794" s="6" t="s">
        <v>14162</v>
      </c>
      <c r="D4794" s="8" t="s">
        <v>14731</v>
      </c>
      <c r="E4794" s="6" t="s">
        <v>221</v>
      </c>
      <c r="F4794" s="7" t="s">
        <v>216</v>
      </c>
      <c r="G4794" s="7" t="s">
        <v>217</v>
      </c>
      <c r="H4794" s="4"/>
      <c r="I4794" s="9" t="s">
        <v>14732</v>
      </c>
    </row>
    <row r="4795" spans="1:9" ht="45">
      <c r="A4795" s="6" t="s">
        <v>14733</v>
      </c>
      <c r="B4795" s="7" t="s">
        <v>212</v>
      </c>
      <c r="C4795" s="6" t="s">
        <v>14162</v>
      </c>
      <c r="D4795" s="8" t="s">
        <v>14734</v>
      </c>
      <c r="E4795" s="6" t="s">
        <v>221</v>
      </c>
      <c r="F4795" s="7" t="s">
        <v>216</v>
      </c>
      <c r="G4795" s="7" t="s">
        <v>225</v>
      </c>
      <c r="H4795" s="4"/>
      <c r="I4795" s="9" t="s">
        <v>14735</v>
      </c>
    </row>
    <row r="4796" spans="1:9" ht="45">
      <c r="A4796" s="6" t="s">
        <v>14736</v>
      </c>
      <c r="B4796" s="7" t="s">
        <v>212</v>
      </c>
      <c r="C4796" s="6" t="s">
        <v>14162</v>
      </c>
      <c r="D4796" s="8" t="s">
        <v>14737</v>
      </c>
      <c r="E4796" s="6" t="s">
        <v>1905</v>
      </c>
      <c r="F4796" s="7" t="s">
        <v>216</v>
      </c>
      <c r="G4796" s="7" t="s">
        <v>1013</v>
      </c>
      <c r="H4796" s="4"/>
      <c r="I4796" s="9" t="s">
        <v>14738</v>
      </c>
    </row>
    <row r="4797" spans="1:9" ht="45">
      <c r="A4797" s="6" t="s">
        <v>14739</v>
      </c>
      <c r="B4797" s="7" t="s">
        <v>212</v>
      </c>
      <c r="C4797" s="6" t="s">
        <v>14162</v>
      </c>
      <c r="D4797" s="8" t="s">
        <v>14740</v>
      </c>
      <c r="E4797" s="6" t="s">
        <v>535</v>
      </c>
      <c r="F4797" s="7" t="s">
        <v>367</v>
      </c>
      <c r="G4797" s="7" t="s">
        <v>217</v>
      </c>
      <c r="H4797" s="4"/>
      <c r="I4797" s="9" t="s">
        <v>14741</v>
      </c>
    </row>
    <row r="4798" spans="1:9" ht="30">
      <c r="A4798" s="6" t="s">
        <v>14742</v>
      </c>
      <c r="B4798" s="7" t="s">
        <v>212</v>
      </c>
      <c r="C4798" s="6" t="s">
        <v>14162</v>
      </c>
      <c r="D4798" s="8" t="s">
        <v>14743</v>
      </c>
      <c r="E4798" s="6" t="s">
        <v>1905</v>
      </c>
      <c r="F4798" s="7" t="s">
        <v>367</v>
      </c>
      <c r="G4798" s="7" t="s">
        <v>1013</v>
      </c>
      <c r="H4798" s="4"/>
      <c r="I4798" s="9" t="s">
        <v>14744</v>
      </c>
    </row>
    <row r="4799" spans="1:9" ht="30">
      <c r="A4799" s="6" t="s">
        <v>14745</v>
      </c>
      <c r="B4799" s="7" t="s">
        <v>212</v>
      </c>
      <c r="C4799" s="6" t="s">
        <v>14162</v>
      </c>
      <c r="D4799" s="8" t="s">
        <v>14746</v>
      </c>
      <c r="E4799" s="6" t="s">
        <v>535</v>
      </c>
      <c r="F4799" s="7" t="s">
        <v>367</v>
      </c>
      <c r="G4799" s="7" t="s">
        <v>217</v>
      </c>
      <c r="H4799" s="4"/>
      <c r="I4799" s="9" t="s">
        <v>14747</v>
      </c>
    </row>
    <row r="4800" spans="1:9" ht="45">
      <c r="A4800" s="6" t="s">
        <v>14748</v>
      </c>
      <c r="B4800" s="7" t="s">
        <v>212</v>
      </c>
      <c r="C4800" s="6" t="s">
        <v>14162</v>
      </c>
      <c r="D4800" s="8" t="s">
        <v>14749</v>
      </c>
      <c r="E4800" s="6" t="s">
        <v>535</v>
      </c>
      <c r="F4800" s="7" t="s">
        <v>367</v>
      </c>
      <c r="G4800" s="7" t="s">
        <v>225</v>
      </c>
      <c r="H4800" s="4"/>
      <c r="I4800" s="9" t="s">
        <v>14750</v>
      </c>
    </row>
    <row r="4801" spans="1:9" ht="45">
      <c r="A4801" s="6" t="s">
        <v>14751</v>
      </c>
      <c r="B4801" s="7" t="s">
        <v>212</v>
      </c>
      <c r="C4801" s="6" t="s">
        <v>14162</v>
      </c>
      <c r="D4801" s="8" t="s">
        <v>14752</v>
      </c>
      <c r="E4801" s="6" t="s">
        <v>1905</v>
      </c>
      <c r="F4801" s="7" t="s">
        <v>367</v>
      </c>
      <c r="G4801" s="7" t="s">
        <v>1013</v>
      </c>
      <c r="H4801" s="4"/>
      <c r="I4801" s="9" t="s">
        <v>14753</v>
      </c>
    </row>
    <row r="4802" spans="1:9" ht="45">
      <c r="A4802" s="6" t="s">
        <v>14754</v>
      </c>
      <c r="B4802" s="7" t="s">
        <v>212</v>
      </c>
      <c r="C4802" s="6" t="s">
        <v>14162</v>
      </c>
      <c r="D4802" s="8" t="s">
        <v>14755</v>
      </c>
      <c r="E4802" s="6" t="s">
        <v>535</v>
      </c>
      <c r="F4802" s="7" t="s">
        <v>367</v>
      </c>
      <c r="G4802" s="7" t="s">
        <v>217</v>
      </c>
      <c r="H4802" s="4"/>
      <c r="I4802" s="9" t="s">
        <v>14756</v>
      </c>
    </row>
    <row r="4803" spans="1:9" ht="45">
      <c r="A4803" s="6" t="s">
        <v>14757</v>
      </c>
      <c r="B4803" s="7" t="s">
        <v>212</v>
      </c>
      <c r="C4803" s="6" t="s">
        <v>14162</v>
      </c>
      <c r="D4803" s="8" t="s">
        <v>14758</v>
      </c>
      <c r="E4803" s="6" t="s">
        <v>535</v>
      </c>
      <c r="F4803" s="7" t="s">
        <v>367</v>
      </c>
      <c r="G4803" s="7" t="s">
        <v>225</v>
      </c>
      <c r="H4803" s="4"/>
      <c r="I4803" s="9" t="s">
        <v>14759</v>
      </c>
    </row>
    <row r="4804" spans="1:9" ht="45">
      <c r="A4804" s="6" t="s">
        <v>14760</v>
      </c>
      <c r="B4804" s="7" t="s">
        <v>212</v>
      </c>
      <c r="C4804" s="6" t="s">
        <v>14162</v>
      </c>
      <c r="D4804" s="8" t="s">
        <v>14761</v>
      </c>
      <c r="E4804" s="6" t="s">
        <v>3041</v>
      </c>
      <c r="F4804" s="7" t="s">
        <v>216</v>
      </c>
      <c r="G4804" s="7" t="s">
        <v>374</v>
      </c>
      <c r="H4804" s="4"/>
      <c r="I4804" s="9" t="s">
        <v>14762</v>
      </c>
    </row>
    <row r="4805" spans="1:9" ht="45">
      <c r="A4805" s="6" t="s">
        <v>14763</v>
      </c>
      <c r="B4805" s="7" t="s">
        <v>212</v>
      </c>
      <c r="C4805" s="6" t="s">
        <v>14162</v>
      </c>
      <c r="D4805" s="8" t="s">
        <v>14764</v>
      </c>
      <c r="E4805" s="6" t="s">
        <v>3041</v>
      </c>
      <c r="F4805" s="7" t="s">
        <v>216</v>
      </c>
      <c r="G4805" s="7" t="s">
        <v>225</v>
      </c>
      <c r="H4805" s="4"/>
      <c r="I4805" s="9" t="s">
        <v>14765</v>
      </c>
    </row>
    <row r="4806" spans="1:9" ht="30">
      <c r="A4806" s="6" t="s">
        <v>14766</v>
      </c>
      <c r="B4806" s="7" t="s">
        <v>212</v>
      </c>
      <c r="C4806" s="6" t="s">
        <v>14162</v>
      </c>
      <c r="D4806" s="8" t="s">
        <v>14767</v>
      </c>
      <c r="E4806" s="6" t="s">
        <v>221</v>
      </c>
      <c r="F4806" s="7" t="s">
        <v>216</v>
      </c>
      <c r="G4806" s="7" t="s">
        <v>217</v>
      </c>
      <c r="H4806" s="4"/>
      <c r="I4806" s="9" t="s">
        <v>14768</v>
      </c>
    </row>
    <row r="4807" spans="1:9" ht="45">
      <c r="A4807" s="6" t="s">
        <v>14769</v>
      </c>
      <c r="B4807" s="7" t="s">
        <v>212</v>
      </c>
      <c r="C4807" s="6" t="s">
        <v>14162</v>
      </c>
      <c r="D4807" s="8" t="s">
        <v>14770</v>
      </c>
      <c r="E4807" s="6" t="s">
        <v>221</v>
      </c>
      <c r="F4807" s="7" t="s">
        <v>216</v>
      </c>
      <c r="G4807" s="7" t="s">
        <v>225</v>
      </c>
      <c r="H4807" s="4"/>
      <c r="I4807" s="9" t="s">
        <v>14771</v>
      </c>
    </row>
    <row r="4808" spans="1:9" ht="30">
      <c r="A4808" s="6" t="s">
        <v>14772</v>
      </c>
      <c r="B4808" s="7" t="s">
        <v>212</v>
      </c>
      <c r="C4808" s="6" t="s">
        <v>14162</v>
      </c>
      <c r="D4808" s="8" t="s">
        <v>14773</v>
      </c>
      <c r="E4808" s="6" t="s">
        <v>1905</v>
      </c>
      <c r="F4808" s="7" t="s">
        <v>216</v>
      </c>
      <c r="G4808" s="7" t="s">
        <v>1013</v>
      </c>
      <c r="H4808" s="4"/>
      <c r="I4808" s="9" t="s">
        <v>14774</v>
      </c>
    </row>
    <row r="4809" spans="1:9" ht="30">
      <c r="A4809" s="6" t="s">
        <v>14775</v>
      </c>
      <c r="B4809" s="7" t="s">
        <v>212</v>
      </c>
      <c r="C4809" s="6" t="s">
        <v>14162</v>
      </c>
      <c r="D4809" s="8" t="s">
        <v>14776</v>
      </c>
      <c r="E4809" s="6" t="s">
        <v>535</v>
      </c>
      <c r="F4809" s="7" t="s">
        <v>216</v>
      </c>
      <c r="G4809" s="7" t="s">
        <v>217</v>
      </c>
      <c r="H4809" s="4"/>
      <c r="I4809" s="9" t="s">
        <v>14777</v>
      </c>
    </row>
    <row r="4810" spans="1:9" ht="30">
      <c r="A4810" s="6" t="s">
        <v>14778</v>
      </c>
      <c r="B4810" s="7" t="s">
        <v>212</v>
      </c>
      <c r="C4810" s="6" t="s">
        <v>14162</v>
      </c>
      <c r="D4810" s="8" t="s">
        <v>14779</v>
      </c>
      <c r="E4810" s="6" t="s">
        <v>221</v>
      </c>
      <c r="F4810" s="7" t="s">
        <v>498</v>
      </c>
      <c r="G4810" s="7" t="s">
        <v>217</v>
      </c>
      <c r="H4810" s="4"/>
      <c r="I4810" s="9" t="s">
        <v>14780</v>
      </c>
    </row>
    <row r="4811" spans="1:9" ht="45">
      <c r="A4811" s="6" t="s">
        <v>14781</v>
      </c>
      <c r="B4811" s="7" t="s">
        <v>212</v>
      </c>
      <c r="C4811" s="6" t="s">
        <v>14162</v>
      </c>
      <c r="D4811" s="8" t="s">
        <v>14782</v>
      </c>
      <c r="E4811" s="6" t="s">
        <v>221</v>
      </c>
      <c r="F4811" s="7" t="s">
        <v>498</v>
      </c>
      <c r="G4811" s="7" t="s">
        <v>225</v>
      </c>
      <c r="H4811" s="4"/>
      <c r="I4811" s="9" t="s">
        <v>14783</v>
      </c>
    </row>
    <row r="4812" spans="1:9" ht="30">
      <c r="A4812" s="6" t="s">
        <v>14784</v>
      </c>
      <c r="B4812" s="7" t="s">
        <v>212</v>
      </c>
      <c r="C4812" s="6" t="s">
        <v>14162</v>
      </c>
      <c r="D4812" s="8" t="s">
        <v>14785</v>
      </c>
      <c r="E4812" s="6" t="s">
        <v>1905</v>
      </c>
      <c r="F4812" s="7" t="s">
        <v>498</v>
      </c>
      <c r="G4812" s="7" t="s">
        <v>1013</v>
      </c>
      <c r="H4812" s="4"/>
      <c r="I4812" s="9" t="s">
        <v>14786</v>
      </c>
    </row>
    <row r="4813" spans="1:9" ht="30">
      <c r="A4813" s="6" t="s">
        <v>14787</v>
      </c>
      <c r="B4813" s="7" t="s">
        <v>212</v>
      </c>
      <c r="C4813" s="6" t="s">
        <v>14162</v>
      </c>
      <c r="D4813" s="8" t="s">
        <v>14788</v>
      </c>
      <c r="E4813" s="6" t="s">
        <v>535</v>
      </c>
      <c r="F4813" s="7" t="s">
        <v>498</v>
      </c>
      <c r="G4813" s="7" t="s">
        <v>217</v>
      </c>
      <c r="H4813" s="4"/>
      <c r="I4813" s="9" t="s">
        <v>14789</v>
      </c>
    </row>
    <row r="4814" spans="1:9" ht="30">
      <c r="A4814" s="6" t="s">
        <v>14790</v>
      </c>
      <c r="B4814" s="7" t="s">
        <v>212</v>
      </c>
      <c r="C4814" s="6" t="s">
        <v>14162</v>
      </c>
      <c r="D4814" s="8" t="s">
        <v>14791</v>
      </c>
      <c r="E4814" s="6" t="s">
        <v>1905</v>
      </c>
      <c r="F4814" s="7" t="s">
        <v>216</v>
      </c>
      <c r="G4814" s="7" t="s">
        <v>1013</v>
      </c>
      <c r="H4814" s="4"/>
      <c r="I4814" s="9" t="s">
        <v>14792</v>
      </c>
    </row>
    <row r="4815" spans="1:9" ht="30">
      <c r="A4815" s="6" t="s">
        <v>14793</v>
      </c>
      <c r="B4815" s="7" t="s">
        <v>212</v>
      </c>
      <c r="C4815" s="6" t="s">
        <v>14162</v>
      </c>
      <c r="D4815" s="8" t="s">
        <v>14794</v>
      </c>
      <c r="E4815" s="6" t="s">
        <v>535</v>
      </c>
      <c r="F4815" s="7" t="s">
        <v>216</v>
      </c>
      <c r="G4815" s="7" t="s">
        <v>217</v>
      </c>
      <c r="H4815" s="4"/>
      <c r="I4815" s="9" t="s">
        <v>14795</v>
      </c>
    </row>
    <row r="4816" spans="1:9" ht="45">
      <c r="A4816" s="6" t="s">
        <v>14796</v>
      </c>
      <c r="B4816" s="7" t="s">
        <v>212</v>
      </c>
      <c r="C4816" s="6" t="s">
        <v>14162</v>
      </c>
      <c r="D4816" s="8" t="s">
        <v>14797</v>
      </c>
      <c r="E4816" s="6" t="s">
        <v>535</v>
      </c>
      <c r="F4816" s="7" t="s">
        <v>216</v>
      </c>
      <c r="G4816" s="7" t="s">
        <v>225</v>
      </c>
      <c r="H4816" s="4"/>
      <c r="I4816" s="9" t="s">
        <v>14798</v>
      </c>
    </row>
    <row r="4817" spans="1:9" ht="30">
      <c r="A4817" s="6" t="s">
        <v>14799</v>
      </c>
      <c r="B4817" s="7" t="s">
        <v>212</v>
      </c>
      <c r="C4817" s="6" t="s">
        <v>14162</v>
      </c>
      <c r="D4817" s="8" t="s">
        <v>14800</v>
      </c>
      <c r="E4817" s="6" t="s">
        <v>221</v>
      </c>
      <c r="F4817" s="7" t="s">
        <v>367</v>
      </c>
      <c r="G4817" s="7" t="s">
        <v>217</v>
      </c>
      <c r="H4817" s="4"/>
      <c r="I4817" s="9" t="s">
        <v>14801</v>
      </c>
    </row>
    <row r="4818" spans="1:9" ht="45">
      <c r="A4818" s="6" t="s">
        <v>14802</v>
      </c>
      <c r="B4818" s="7" t="s">
        <v>212</v>
      </c>
      <c r="C4818" s="6" t="s">
        <v>14162</v>
      </c>
      <c r="D4818" s="8" t="s">
        <v>14803</v>
      </c>
      <c r="E4818" s="6" t="s">
        <v>221</v>
      </c>
      <c r="F4818" s="7" t="s">
        <v>216</v>
      </c>
      <c r="G4818" s="7" t="s">
        <v>225</v>
      </c>
      <c r="H4818" s="4"/>
      <c r="I4818" s="9" t="s">
        <v>14804</v>
      </c>
    </row>
    <row r="4819" spans="1:9" ht="30">
      <c r="A4819" s="6" t="s">
        <v>14805</v>
      </c>
      <c r="B4819" s="7" t="s">
        <v>212</v>
      </c>
      <c r="C4819" s="6" t="s">
        <v>14162</v>
      </c>
      <c r="D4819" s="8" t="s">
        <v>14806</v>
      </c>
      <c r="E4819" s="6" t="s">
        <v>1905</v>
      </c>
      <c r="F4819" s="7" t="s">
        <v>216</v>
      </c>
      <c r="G4819" s="7" t="s">
        <v>1013</v>
      </c>
      <c r="H4819" s="4"/>
      <c r="I4819" s="9" t="s">
        <v>14807</v>
      </c>
    </row>
    <row r="4820" spans="1:9" ht="45">
      <c r="A4820" s="6" t="s">
        <v>14808</v>
      </c>
      <c r="B4820" s="7" t="s">
        <v>364</v>
      </c>
      <c r="C4820" s="6" t="s">
        <v>14809</v>
      </c>
      <c r="D4820" s="8" t="s">
        <v>14810</v>
      </c>
      <c r="E4820" s="6" t="s">
        <v>221</v>
      </c>
      <c r="F4820" s="7" t="s">
        <v>498</v>
      </c>
      <c r="G4820" s="7" t="s">
        <v>225</v>
      </c>
      <c r="H4820" s="4"/>
      <c r="I4820" s="9" t="s">
        <v>14811</v>
      </c>
    </row>
    <row r="4821" spans="1:9" ht="45">
      <c r="A4821" s="6" t="s">
        <v>14812</v>
      </c>
      <c r="B4821" s="7" t="s">
        <v>364</v>
      </c>
      <c r="C4821" s="6" t="s">
        <v>14809</v>
      </c>
      <c r="D4821" s="8" t="s">
        <v>14813</v>
      </c>
      <c r="E4821" s="6" t="s">
        <v>1022</v>
      </c>
      <c r="F4821" s="7" t="s">
        <v>367</v>
      </c>
      <c r="G4821" s="7" t="s">
        <v>225</v>
      </c>
      <c r="H4821" s="4"/>
      <c r="I4821" s="9" t="s">
        <v>14814</v>
      </c>
    </row>
    <row r="4822" spans="1:9" ht="45">
      <c r="A4822" s="6" t="s">
        <v>14815</v>
      </c>
      <c r="B4822" s="7" t="s">
        <v>364</v>
      </c>
      <c r="C4822" s="6" t="s">
        <v>14809</v>
      </c>
      <c r="D4822" s="8" t="s">
        <v>14816</v>
      </c>
      <c r="E4822" s="6" t="s">
        <v>221</v>
      </c>
      <c r="F4822" s="7" t="s">
        <v>498</v>
      </c>
      <c r="G4822" s="7" t="s">
        <v>225</v>
      </c>
      <c r="H4822" s="4"/>
      <c r="I4822" s="9" t="s">
        <v>14817</v>
      </c>
    </row>
    <row r="4823" spans="1:9" ht="45">
      <c r="A4823" s="6" t="s">
        <v>14818</v>
      </c>
      <c r="B4823" s="7" t="s">
        <v>364</v>
      </c>
      <c r="C4823" s="6" t="s">
        <v>14809</v>
      </c>
      <c r="D4823" s="8" t="s">
        <v>14819</v>
      </c>
      <c r="E4823" s="6" t="s">
        <v>221</v>
      </c>
      <c r="F4823" s="7" t="s">
        <v>367</v>
      </c>
      <c r="G4823" s="7" t="s">
        <v>225</v>
      </c>
      <c r="H4823" s="4"/>
      <c r="I4823" s="9" t="s">
        <v>14820</v>
      </c>
    </row>
    <row r="4824" spans="1:9" ht="60">
      <c r="A4824" s="6" t="s">
        <v>14821</v>
      </c>
      <c r="B4824" s="7" t="s">
        <v>364</v>
      </c>
      <c r="C4824" s="6" t="s">
        <v>14822</v>
      </c>
      <c r="D4824" s="8" t="s">
        <v>14823</v>
      </c>
      <c r="E4824" s="6" t="s">
        <v>229</v>
      </c>
      <c r="F4824" s="7" t="s">
        <v>216</v>
      </c>
      <c r="G4824" s="7" t="s">
        <v>217</v>
      </c>
      <c r="H4824" s="4"/>
      <c r="I4824" s="9" t="s">
        <v>14824</v>
      </c>
    </row>
    <row r="4825" spans="1:9" ht="60">
      <c r="A4825" s="6" t="s">
        <v>14825</v>
      </c>
      <c r="B4825" s="7" t="s">
        <v>364</v>
      </c>
      <c r="C4825" s="6" t="s">
        <v>14822</v>
      </c>
      <c r="D4825" s="8" t="s">
        <v>14826</v>
      </c>
      <c r="E4825" s="6" t="s">
        <v>535</v>
      </c>
      <c r="F4825" s="7" t="s">
        <v>216</v>
      </c>
      <c r="G4825" s="7" t="s">
        <v>217</v>
      </c>
      <c r="H4825" s="4"/>
      <c r="I4825" s="9" t="s">
        <v>14827</v>
      </c>
    </row>
    <row r="4826" spans="1:9" ht="60">
      <c r="A4826" s="6" t="s">
        <v>14828</v>
      </c>
      <c r="B4826" s="7" t="s">
        <v>364</v>
      </c>
      <c r="C4826" s="6" t="s">
        <v>14822</v>
      </c>
      <c r="D4826" s="8" t="s">
        <v>14829</v>
      </c>
      <c r="E4826" s="6" t="s">
        <v>985</v>
      </c>
      <c r="F4826" s="7" t="s">
        <v>216</v>
      </c>
      <c r="G4826" s="7" t="s">
        <v>217</v>
      </c>
      <c r="H4826" s="4"/>
      <c r="I4826" s="9" t="s">
        <v>14830</v>
      </c>
    </row>
    <row r="4827" spans="1:9" ht="45">
      <c r="A4827" s="6" t="s">
        <v>14831</v>
      </c>
      <c r="B4827" s="7" t="s">
        <v>364</v>
      </c>
      <c r="C4827" s="6" t="s">
        <v>14822</v>
      </c>
      <c r="D4827" s="8" t="s">
        <v>14832</v>
      </c>
      <c r="E4827" s="6" t="s">
        <v>229</v>
      </c>
      <c r="F4827" s="7" t="s">
        <v>216</v>
      </c>
      <c r="G4827" s="7" t="s">
        <v>217</v>
      </c>
      <c r="H4827" s="4"/>
      <c r="I4827" s="9" t="s">
        <v>14833</v>
      </c>
    </row>
    <row r="4828" spans="1:9" ht="45">
      <c r="A4828" s="6" t="s">
        <v>14834</v>
      </c>
      <c r="B4828" s="7" t="s">
        <v>364</v>
      </c>
      <c r="C4828" s="6" t="s">
        <v>14822</v>
      </c>
      <c r="D4828" s="8" t="s">
        <v>14835</v>
      </c>
      <c r="E4828" s="6" t="s">
        <v>535</v>
      </c>
      <c r="F4828" s="7" t="s">
        <v>216</v>
      </c>
      <c r="G4828" s="7" t="s">
        <v>217</v>
      </c>
      <c r="H4828" s="4"/>
      <c r="I4828" s="9" t="s">
        <v>14836</v>
      </c>
    </row>
    <row r="4829" spans="1:9" ht="45">
      <c r="A4829" s="6" t="s">
        <v>14837</v>
      </c>
      <c r="B4829" s="7" t="s">
        <v>364</v>
      </c>
      <c r="C4829" s="6" t="s">
        <v>14822</v>
      </c>
      <c r="D4829" s="8" t="s">
        <v>14838</v>
      </c>
      <c r="E4829" s="6" t="s">
        <v>985</v>
      </c>
      <c r="F4829" s="7" t="s">
        <v>216</v>
      </c>
      <c r="G4829" s="7" t="s">
        <v>217</v>
      </c>
      <c r="H4829" s="4"/>
      <c r="I4829" s="9" t="s">
        <v>14839</v>
      </c>
    </row>
    <row r="4830" spans="1:9" ht="60">
      <c r="A4830" s="6" t="s">
        <v>14840</v>
      </c>
      <c r="B4830" s="7" t="s">
        <v>364</v>
      </c>
      <c r="C4830" s="6" t="s">
        <v>14822</v>
      </c>
      <c r="D4830" s="8" t="s">
        <v>14841</v>
      </c>
      <c r="E4830" s="6" t="s">
        <v>229</v>
      </c>
      <c r="F4830" s="7" t="s">
        <v>216</v>
      </c>
      <c r="G4830" s="7" t="s">
        <v>217</v>
      </c>
      <c r="H4830" s="4"/>
      <c r="I4830" s="9" t="s">
        <v>14842</v>
      </c>
    </row>
    <row r="4831" spans="1:9" ht="60">
      <c r="A4831" s="6" t="s">
        <v>14843</v>
      </c>
      <c r="B4831" s="7" t="s">
        <v>364</v>
      </c>
      <c r="C4831" s="6" t="s">
        <v>14822</v>
      </c>
      <c r="D4831" s="8" t="s">
        <v>14844</v>
      </c>
      <c r="E4831" s="6" t="s">
        <v>535</v>
      </c>
      <c r="F4831" s="7" t="s">
        <v>216</v>
      </c>
      <c r="G4831" s="7" t="s">
        <v>217</v>
      </c>
      <c r="H4831" s="4"/>
      <c r="I4831" s="9" t="s">
        <v>14845</v>
      </c>
    </row>
    <row r="4832" spans="1:9" ht="60">
      <c r="A4832" s="6" t="s">
        <v>14846</v>
      </c>
      <c r="B4832" s="7" t="s">
        <v>364</v>
      </c>
      <c r="C4832" s="6" t="s">
        <v>14822</v>
      </c>
      <c r="D4832" s="8" t="s">
        <v>14847</v>
      </c>
      <c r="E4832" s="6" t="s">
        <v>985</v>
      </c>
      <c r="F4832" s="7" t="s">
        <v>216</v>
      </c>
      <c r="G4832" s="7" t="s">
        <v>217</v>
      </c>
      <c r="H4832" s="4"/>
      <c r="I4832" s="9" t="s">
        <v>14848</v>
      </c>
    </row>
    <row r="4833" spans="1:9" ht="60">
      <c r="A4833" s="6" t="s">
        <v>14849</v>
      </c>
      <c r="B4833" s="7" t="s">
        <v>364</v>
      </c>
      <c r="C4833" s="6" t="s">
        <v>14822</v>
      </c>
      <c r="D4833" s="8" t="s">
        <v>14850</v>
      </c>
      <c r="E4833" s="6" t="s">
        <v>229</v>
      </c>
      <c r="F4833" s="7" t="s">
        <v>216</v>
      </c>
      <c r="G4833" s="7" t="s">
        <v>217</v>
      </c>
      <c r="H4833" s="4"/>
      <c r="I4833" s="9" t="s">
        <v>14851</v>
      </c>
    </row>
    <row r="4834" spans="1:9" ht="60">
      <c r="A4834" s="6" t="s">
        <v>14852</v>
      </c>
      <c r="B4834" s="7" t="s">
        <v>364</v>
      </c>
      <c r="C4834" s="6" t="s">
        <v>14822</v>
      </c>
      <c r="D4834" s="8" t="s">
        <v>14853</v>
      </c>
      <c r="E4834" s="6" t="s">
        <v>373</v>
      </c>
      <c r="F4834" s="7" t="s">
        <v>216</v>
      </c>
      <c r="G4834" s="7" t="s">
        <v>217</v>
      </c>
      <c r="H4834" s="4"/>
      <c r="I4834" s="9" t="s">
        <v>14854</v>
      </c>
    </row>
    <row r="4835" spans="1:9" ht="60">
      <c r="A4835" s="6" t="s">
        <v>14855</v>
      </c>
      <c r="B4835" s="7" t="s">
        <v>364</v>
      </c>
      <c r="C4835" s="6" t="s">
        <v>14822</v>
      </c>
      <c r="D4835" s="8" t="s">
        <v>14856</v>
      </c>
      <c r="E4835" s="6" t="s">
        <v>229</v>
      </c>
      <c r="F4835" s="7" t="s">
        <v>216</v>
      </c>
      <c r="G4835" s="7" t="s">
        <v>217</v>
      </c>
      <c r="H4835" s="4"/>
      <c r="I4835" s="9" t="s">
        <v>14857</v>
      </c>
    </row>
    <row r="4836" spans="1:9" ht="60">
      <c r="A4836" s="6" t="s">
        <v>14858</v>
      </c>
      <c r="B4836" s="7" t="s">
        <v>364</v>
      </c>
      <c r="C4836" s="6" t="s">
        <v>14822</v>
      </c>
      <c r="D4836" s="8" t="s">
        <v>14859</v>
      </c>
      <c r="E4836" s="6" t="s">
        <v>373</v>
      </c>
      <c r="F4836" s="7" t="s">
        <v>216</v>
      </c>
      <c r="G4836" s="7" t="s">
        <v>217</v>
      </c>
      <c r="H4836" s="4"/>
      <c r="I4836" s="9" t="s">
        <v>14860</v>
      </c>
    </row>
    <row r="4837" spans="1:9" ht="60">
      <c r="A4837" s="6" t="s">
        <v>14861</v>
      </c>
      <c r="B4837" s="7" t="s">
        <v>364</v>
      </c>
      <c r="C4837" s="6" t="s">
        <v>14822</v>
      </c>
      <c r="D4837" s="8" t="s">
        <v>14862</v>
      </c>
      <c r="E4837" s="6" t="s">
        <v>215</v>
      </c>
      <c r="F4837" s="7" t="s">
        <v>367</v>
      </c>
      <c r="G4837" s="7" t="s">
        <v>374</v>
      </c>
      <c r="H4837" s="4"/>
      <c r="I4837" s="9" t="s">
        <v>14863</v>
      </c>
    </row>
    <row r="4838" spans="1:9" ht="45">
      <c r="A4838" s="6" t="s">
        <v>14864</v>
      </c>
      <c r="B4838" s="7" t="s">
        <v>364</v>
      </c>
      <c r="C4838" s="6" t="s">
        <v>14822</v>
      </c>
      <c r="D4838" s="8" t="s">
        <v>14865</v>
      </c>
      <c r="E4838" s="6" t="s">
        <v>985</v>
      </c>
      <c r="F4838" s="7" t="s">
        <v>367</v>
      </c>
      <c r="G4838" s="7" t="s">
        <v>217</v>
      </c>
      <c r="H4838" s="4"/>
      <c r="I4838" s="9" t="s">
        <v>14866</v>
      </c>
    </row>
    <row r="4839" spans="1:9" ht="45">
      <c r="A4839" s="6" t="s">
        <v>14867</v>
      </c>
      <c r="B4839" s="7" t="s">
        <v>364</v>
      </c>
      <c r="C4839" s="6" t="s">
        <v>14822</v>
      </c>
      <c r="D4839" s="8" t="s">
        <v>14868</v>
      </c>
      <c r="E4839" s="6" t="s">
        <v>985</v>
      </c>
      <c r="F4839" s="7" t="s">
        <v>367</v>
      </c>
      <c r="G4839" s="7" t="s">
        <v>217</v>
      </c>
      <c r="H4839" s="4"/>
      <c r="I4839" s="9" t="s">
        <v>14869</v>
      </c>
    </row>
    <row r="4840" spans="1:9" ht="60">
      <c r="A4840" s="6" t="s">
        <v>14870</v>
      </c>
      <c r="B4840" s="7" t="s">
        <v>364</v>
      </c>
      <c r="C4840" s="6" t="s">
        <v>14822</v>
      </c>
      <c r="D4840" s="8" t="s">
        <v>14871</v>
      </c>
      <c r="E4840" s="6" t="s">
        <v>221</v>
      </c>
      <c r="F4840" s="7" t="s">
        <v>498</v>
      </c>
      <c r="G4840" s="7" t="s">
        <v>217</v>
      </c>
      <c r="H4840" s="4"/>
      <c r="I4840" s="9" t="s">
        <v>14872</v>
      </c>
    </row>
    <row r="4841" spans="1:9" ht="60">
      <c r="A4841" s="6" t="s">
        <v>14873</v>
      </c>
      <c r="B4841" s="7" t="s">
        <v>364</v>
      </c>
      <c r="C4841" s="6" t="s">
        <v>14822</v>
      </c>
      <c r="D4841" s="8" t="s">
        <v>14874</v>
      </c>
      <c r="E4841" s="6" t="s">
        <v>756</v>
      </c>
      <c r="F4841" s="7" t="s">
        <v>498</v>
      </c>
      <c r="G4841" s="7" t="s">
        <v>217</v>
      </c>
      <c r="H4841" s="4"/>
      <c r="I4841" s="9" t="s">
        <v>14875</v>
      </c>
    </row>
    <row r="4842" spans="1:9" ht="45">
      <c r="A4842" s="6" t="s">
        <v>14876</v>
      </c>
      <c r="B4842" s="7" t="s">
        <v>364</v>
      </c>
      <c r="C4842" s="6" t="s">
        <v>14822</v>
      </c>
      <c r="D4842" s="8" t="s">
        <v>8197</v>
      </c>
      <c r="E4842" s="6" t="s">
        <v>221</v>
      </c>
      <c r="F4842" s="7" t="s">
        <v>498</v>
      </c>
      <c r="G4842" s="7" t="s">
        <v>217</v>
      </c>
      <c r="H4842" s="4"/>
      <c r="I4842" s="9" t="s">
        <v>14877</v>
      </c>
    </row>
    <row r="4843" spans="1:9" ht="45">
      <c r="A4843" s="6" t="s">
        <v>14878</v>
      </c>
      <c r="B4843" s="7" t="s">
        <v>364</v>
      </c>
      <c r="C4843" s="6" t="s">
        <v>14822</v>
      </c>
      <c r="D4843" s="8" t="s">
        <v>14879</v>
      </c>
      <c r="E4843" s="6" t="s">
        <v>2085</v>
      </c>
      <c r="F4843" s="7" t="s">
        <v>498</v>
      </c>
      <c r="G4843" s="7" t="s">
        <v>217</v>
      </c>
      <c r="H4843" s="4"/>
      <c r="I4843" s="9" t="s">
        <v>14880</v>
      </c>
    </row>
    <row r="4844" spans="1:9" ht="45">
      <c r="A4844" s="6" t="s">
        <v>14881</v>
      </c>
      <c r="B4844" s="7" t="s">
        <v>364</v>
      </c>
      <c r="C4844" s="6" t="s">
        <v>14822</v>
      </c>
      <c r="D4844" s="8" t="s">
        <v>14882</v>
      </c>
      <c r="E4844" s="6" t="s">
        <v>756</v>
      </c>
      <c r="F4844" s="7" t="s">
        <v>498</v>
      </c>
      <c r="G4844" s="7" t="s">
        <v>217</v>
      </c>
      <c r="H4844" s="4"/>
      <c r="I4844" s="9" t="s">
        <v>14883</v>
      </c>
    </row>
    <row r="4845" spans="1:9" ht="60">
      <c r="A4845" s="6" t="s">
        <v>14884</v>
      </c>
      <c r="B4845" s="7" t="s">
        <v>364</v>
      </c>
      <c r="C4845" s="6" t="s">
        <v>14822</v>
      </c>
      <c r="D4845" s="8" t="s">
        <v>14885</v>
      </c>
      <c r="E4845" s="6" t="s">
        <v>221</v>
      </c>
      <c r="F4845" s="7" t="s">
        <v>498</v>
      </c>
      <c r="G4845" s="7" t="s">
        <v>217</v>
      </c>
      <c r="H4845" s="4"/>
      <c r="I4845" s="9" t="s">
        <v>14886</v>
      </c>
    </row>
    <row r="4846" spans="1:9" ht="60">
      <c r="A4846" s="6" t="s">
        <v>14887</v>
      </c>
      <c r="B4846" s="7" t="s">
        <v>364</v>
      </c>
      <c r="C4846" s="6" t="s">
        <v>14822</v>
      </c>
      <c r="D4846" s="8" t="s">
        <v>14888</v>
      </c>
      <c r="E4846" s="6" t="s">
        <v>756</v>
      </c>
      <c r="F4846" s="7" t="s">
        <v>498</v>
      </c>
      <c r="G4846" s="7" t="s">
        <v>217</v>
      </c>
      <c r="H4846" s="4"/>
      <c r="I4846" s="9" t="s">
        <v>14889</v>
      </c>
    </row>
    <row r="4847" spans="1:9" ht="45">
      <c r="A4847" s="6" t="s">
        <v>14890</v>
      </c>
      <c r="B4847" s="7" t="s">
        <v>364</v>
      </c>
      <c r="C4847" s="6" t="s">
        <v>14822</v>
      </c>
      <c r="D4847" s="8" t="s">
        <v>14891</v>
      </c>
      <c r="E4847" s="6" t="s">
        <v>221</v>
      </c>
      <c r="F4847" s="7" t="s">
        <v>498</v>
      </c>
      <c r="G4847" s="7" t="s">
        <v>217</v>
      </c>
      <c r="H4847" s="4"/>
      <c r="I4847" s="9" t="s">
        <v>14892</v>
      </c>
    </row>
    <row r="4848" spans="1:9" ht="45">
      <c r="A4848" s="6" t="s">
        <v>14893</v>
      </c>
      <c r="B4848" s="7" t="s">
        <v>364</v>
      </c>
      <c r="C4848" s="6" t="s">
        <v>14822</v>
      </c>
      <c r="D4848" s="8" t="s">
        <v>14894</v>
      </c>
      <c r="E4848" s="6" t="s">
        <v>221</v>
      </c>
      <c r="F4848" s="7" t="s">
        <v>498</v>
      </c>
      <c r="G4848" s="7" t="s">
        <v>217</v>
      </c>
      <c r="H4848" s="4"/>
      <c r="I4848" s="9" t="s">
        <v>14895</v>
      </c>
    </row>
    <row r="4849" spans="1:9" ht="45">
      <c r="A4849" s="6" t="s">
        <v>14896</v>
      </c>
      <c r="B4849" s="7" t="s">
        <v>364</v>
      </c>
      <c r="C4849" s="6" t="s">
        <v>14822</v>
      </c>
      <c r="D4849" s="8" t="s">
        <v>14897</v>
      </c>
      <c r="E4849" s="6" t="s">
        <v>535</v>
      </c>
      <c r="F4849" s="7" t="s">
        <v>498</v>
      </c>
      <c r="G4849" s="7" t="s">
        <v>217</v>
      </c>
      <c r="H4849" s="4"/>
      <c r="I4849" s="9" t="s">
        <v>14898</v>
      </c>
    </row>
    <row r="4850" spans="1:9" ht="75">
      <c r="A4850" s="6" t="s">
        <v>14899</v>
      </c>
      <c r="B4850" s="7" t="s">
        <v>364</v>
      </c>
      <c r="C4850" s="6" t="s">
        <v>14822</v>
      </c>
      <c r="D4850" s="8" t="s">
        <v>14900</v>
      </c>
      <c r="E4850" s="6" t="s">
        <v>221</v>
      </c>
      <c r="F4850" s="7" t="s">
        <v>498</v>
      </c>
      <c r="G4850" s="7" t="s">
        <v>217</v>
      </c>
      <c r="H4850" s="4"/>
      <c r="I4850" s="9" t="s">
        <v>14901</v>
      </c>
    </row>
    <row r="4851" spans="1:9" ht="75">
      <c r="A4851" s="6" t="s">
        <v>14902</v>
      </c>
      <c r="B4851" s="7" t="s">
        <v>364</v>
      </c>
      <c r="C4851" s="6" t="s">
        <v>14822</v>
      </c>
      <c r="D4851" s="8" t="s">
        <v>14903</v>
      </c>
      <c r="E4851" s="6" t="s">
        <v>756</v>
      </c>
      <c r="F4851" s="7" t="s">
        <v>498</v>
      </c>
      <c r="G4851" s="7" t="s">
        <v>217</v>
      </c>
      <c r="H4851" s="4"/>
      <c r="I4851" s="9" t="s">
        <v>14904</v>
      </c>
    </row>
    <row r="4852" spans="1:9" ht="60">
      <c r="A4852" s="6" t="s">
        <v>14905</v>
      </c>
      <c r="B4852" s="7" t="s">
        <v>364</v>
      </c>
      <c r="C4852" s="6" t="s">
        <v>14822</v>
      </c>
      <c r="D4852" s="8" t="s">
        <v>14906</v>
      </c>
      <c r="E4852" s="6" t="s">
        <v>221</v>
      </c>
      <c r="F4852" s="7" t="s">
        <v>498</v>
      </c>
      <c r="G4852" s="7" t="s">
        <v>217</v>
      </c>
      <c r="H4852" s="4"/>
      <c r="I4852" s="9" t="s">
        <v>14907</v>
      </c>
    </row>
    <row r="4853" spans="1:9" ht="60">
      <c r="A4853" s="6" t="s">
        <v>14908</v>
      </c>
      <c r="B4853" s="7" t="s">
        <v>364</v>
      </c>
      <c r="C4853" s="6" t="s">
        <v>14822</v>
      </c>
      <c r="D4853" s="8" t="s">
        <v>14909</v>
      </c>
      <c r="E4853" s="6" t="s">
        <v>756</v>
      </c>
      <c r="F4853" s="7" t="s">
        <v>498</v>
      </c>
      <c r="G4853" s="7" t="s">
        <v>217</v>
      </c>
      <c r="H4853" s="4"/>
      <c r="I4853" s="9" t="s">
        <v>14910</v>
      </c>
    </row>
    <row r="4854" spans="1:9" ht="60">
      <c r="A4854" s="6" t="s">
        <v>14911</v>
      </c>
      <c r="B4854" s="7" t="s">
        <v>364</v>
      </c>
      <c r="C4854" s="6" t="s">
        <v>14822</v>
      </c>
      <c r="D4854" s="8" t="s">
        <v>14912</v>
      </c>
      <c r="E4854" s="6" t="s">
        <v>221</v>
      </c>
      <c r="F4854" s="7" t="s">
        <v>498</v>
      </c>
      <c r="G4854" s="7" t="s">
        <v>217</v>
      </c>
      <c r="H4854" s="4"/>
      <c r="I4854" s="9" t="s">
        <v>14913</v>
      </c>
    </row>
    <row r="4855" spans="1:9" ht="60">
      <c r="A4855" s="6" t="s">
        <v>14914</v>
      </c>
      <c r="B4855" s="7" t="s">
        <v>364</v>
      </c>
      <c r="C4855" s="6" t="s">
        <v>14822</v>
      </c>
      <c r="D4855" s="8" t="s">
        <v>14915</v>
      </c>
      <c r="E4855" s="6" t="s">
        <v>2085</v>
      </c>
      <c r="F4855" s="7" t="s">
        <v>498</v>
      </c>
      <c r="G4855" s="7" t="s">
        <v>217</v>
      </c>
      <c r="H4855" s="4"/>
      <c r="I4855" s="9" t="s">
        <v>14916</v>
      </c>
    </row>
    <row r="4856" spans="1:9" ht="60">
      <c r="A4856" s="6" t="s">
        <v>14917</v>
      </c>
      <c r="B4856" s="7" t="s">
        <v>364</v>
      </c>
      <c r="C4856" s="6" t="s">
        <v>14822</v>
      </c>
      <c r="D4856" s="8" t="s">
        <v>14918</v>
      </c>
      <c r="E4856" s="6" t="s">
        <v>756</v>
      </c>
      <c r="F4856" s="7" t="s">
        <v>498</v>
      </c>
      <c r="G4856" s="7" t="s">
        <v>217</v>
      </c>
      <c r="H4856" s="4"/>
      <c r="I4856" s="9" t="s">
        <v>14919</v>
      </c>
    </row>
    <row r="4857" spans="1:9" ht="60">
      <c r="A4857" s="6" t="s">
        <v>14920</v>
      </c>
      <c r="B4857" s="7" t="s">
        <v>364</v>
      </c>
      <c r="C4857" s="6" t="s">
        <v>14822</v>
      </c>
      <c r="D4857" s="8" t="s">
        <v>14921</v>
      </c>
      <c r="E4857" s="6" t="s">
        <v>221</v>
      </c>
      <c r="F4857" s="7" t="s">
        <v>498</v>
      </c>
      <c r="G4857" s="7" t="s">
        <v>217</v>
      </c>
      <c r="H4857" s="4"/>
      <c r="I4857" s="9" t="s">
        <v>14922</v>
      </c>
    </row>
    <row r="4858" spans="1:9" ht="60">
      <c r="A4858" s="6" t="s">
        <v>14923</v>
      </c>
      <c r="B4858" s="7" t="s">
        <v>364</v>
      </c>
      <c r="C4858" s="6" t="s">
        <v>14822</v>
      </c>
      <c r="D4858" s="8" t="s">
        <v>14924</v>
      </c>
      <c r="E4858" s="6" t="s">
        <v>756</v>
      </c>
      <c r="F4858" s="7" t="s">
        <v>498</v>
      </c>
      <c r="G4858" s="7" t="s">
        <v>217</v>
      </c>
      <c r="H4858" s="4"/>
      <c r="I4858" s="9" t="s">
        <v>14925</v>
      </c>
    </row>
    <row r="4859" spans="1:9" ht="60">
      <c r="A4859" s="6" t="s">
        <v>14926</v>
      </c>
      <c r="B4859" s="7" t="s">
        <v>364</v>
      </c>
      <c r="C4859" s="6" t="s">
        <v>14822</v>
      </c>
      <c r="D4859" s="8" t="s">
        <v>14927</v>
      </c>
      <c r="E4859" s="6" t="s">
        <v>215</v>
      </c>
      <c r="F4859" s="7" t="s">
        <v>498</v>
      </c>
      <c r="G4859" s="7" t="s">
        <v>379</v>
      </c>
      <c r="H4859" s="4"/>
      <c r="I4859" s="9" t="s">
        <v>14928</v>
      </c>
    </row>
    <row r="4860" spans="1:9" ht="45">
      <c r="A4860" s="6" t="s">
        <v>14929</v>
      </c>
      <c r="B4860" s="7" t="s">
        <v>364</v>
      </c>
      <c r="C4860" s="6" t="s">
        <v>14822</v>
      </c>
      <c r="D4860" s="8" t="s">
        <v>14930</v>
      </c>
      <c r="E4860" s="6" t="s">
        <v>229</v>
      </c>
      <c r="F4860" s="7" t="s">
        <v>216</v>
      </c>
      <c r="G4860" s="7" t="s">
        <v>217</v>
      </c>
      <c r="H4860" s="4"/>
      <c r="I4860" s="9" t="s">
        <v>14931</v>
      </c>
    </row>
    <row r="4861" spans="1:9" ht="45">
      <c r="A4861" s="6" t="s">
        <v>14932</v>
      </c>
      <c r="B4861" s="7" t="s">
        <v>364</v>
      </c>
      <c r="C4861" s="6" t="s">
        <v>14822</v>
      </c>
      <c r="D4861" s="8" t="s">
        <v>14933</v>
      </c>
      <c r="E4861" s="6" t="s">
        <v>535</v>
      </c>
      <c r="F4861" s="7" t="s">
        <v>216</v>
      </c>
      <c r="G4861" s="7" t="s">
        <v>217</v>
      </c>
      <c r="H4861" s="4"/>
      <c r="I4861" s="9" t="s">
        <v>14934</v>
      </c>
    </row>
    <row r="4862" spans="1:9" ht="45">
      <c r="A4862" s="6" t="s">
        <v>14935</v>
      </c>
      <c r="B4862" s="7" t="s">
        <v>364</v>
      </c>
      <c r="C4862" s="6" t="s">
        <v>14822</v>
      </c>
      <c r="D4862" s="8" t="s">
        <v>14936</v>
      </c>
      <c r="E4862" s="6" t="s">
        <v>985</v>
      </c>
      <c r="F4862" s="7" t="s">
        <v>216</v>
      </c>
      <c r="G4862" s="7" t="s">
        <v>217</v>
      </c>
      <c r="H4862" s="4"/>
      <c r="I4862" s="9" t="s">
        <v>14937</v>
      </c>
    </row>
    <row r="4863" spans="1:9" ht="45">
      <c r="A4863" s="6" t="s">
        <v>14938</v>
      </c>
      <c r="B4863" s="7" t="s">
        <v>364</v>
      </c>
      <c r="C4863" s="6" t="s">
        <v>14822</v>
      </c>
      <c r="D4863" s="8" t="s">
        <v>14939</v>
      </c>
      <c r="E4863" s="6" t="s">
        <v>229</v>
      </c>
      <c r="F4863" s="7" t="s">
        <v>216</v>
      </c>
      <c r="G4863" s="7" t="s">
        <v>217</v>
      </c>
      <c r="H4863" s="4"/>
      <c r="I4863" s="9" t="s">
        <v>14940</v>
      </c>
    </row>
    <row r="4864" spans="1:9" ht="45">
      <c r="A4864" s="6" t="s">
        <v>14941</v>
      </c>
      <c r="B4864" s="7" t="s">
        <v>364</v>
      </c>
      <c r="C4864" s="6" t="s">
        <v>14822</v>
      </c>
      <c r="D4864" s="8" t="s">
        <v>14942</v>
      </c>
      <c r="E4864" s="6" t="s">
        <v>535</v>
      </c>
      <c r="F4864" s="7" t="s">
        <v>216</v>
      </c>
      <c r="G4864" s="7" t="s">
        <v>217</v>
      </c>
      <c r="H4864" s="4"/>
      <c r="I4864" s="9" t="s">
        <v>14943</v>
      </c>
    </row>
    <row r="4865" spans="1:9" ht="45">
      <c r="A4865" s="6" t="s">
        <v>14944</v>
      </c>
      <c r="B4865" s="7" t="s">
        <v>364</v>
      </c>
      <c r="C4865" s="6" t="s">
        <v>14822</v>
      </c>
      <c r="D4865" s="8" t="s">
        <v>14945</v>
      </c>
      <c r="E4865" s="6" t="s">
        <v>985</v>
      </c>
      <c r="F4865" s="7" t="s">
        <v>216</v>
      </c>
      <c r="G4865" s="7" t="s">
        <v>217</v>
      </c>
      <c r="H4865" s="4"/>
      <c r="I4865" s="9" t="s">
        <v>14946</v>
      </c>
    </row>
    <row r="4866" spans="1:9" ht="45">
      <c r="A4866" s="6" t="s">
        <v>14947</v>
      </c>
      <c r="B4866" s="7" t="s">
        <v>364</v>
      </c>
      <c r="C4866" s="6" t="s">
        <v>14822</v>
      </c>
      <c r="D4866" s="8" t="s">
        <v>14948</v>
      </c>
      <c r="E4866" s="6" t="s">
        <v>229</v>
      </c>
      <c r="F4866" s="7" t="s">
        <v>367</v>
      </c>
      <c r="G4866" s="7" t="s">
        <v>217</v>
      </c>
      <c r="H4866" s="4"/>
      <c r="I4866" s="9" t="s">
        <v>14949</v>
      </c>
    </row>
    <row r="4867" spans="1:9" ht="45">
      <c r="A4867" s="6" t="s">
        <v>14950</v>
      </c>
      <c r="B4867" s="7" t="s">
        <v>364</v>
      </c>
      <c r="C4867" s="6" t="s">
        <v>14822</v>
      </c>
      <c r="D4867" s="8" t="s">
        <v>14951</v>
      </c>
      <c r="E4867" s="6" t="s">
        <v>535</v>
      </c>
      <c r="F4867" s="7" t="s">
        <v>367</v>
      </c>
      <c r="G4867" s="7" t="s">
        <v>217</v>
      </c>
      <c r="H4867" s="4"/>
      <c r="I4867" s="9" t="s">
        <v>14952</v>
      </c>
    </row>
    <row r="4868" spans="1:9" ht="45">
      <c r="A4868" s="6" t="s">
        <v>14953</v>
      </c>
      <c r="B4868" s="7" t="s">
        <v>364</v>
      </c>
      <c r="C4868" s="6" t="s">
        <v>14822</v>
      </c>
      <c r="D4868" s="8" t="s">
        <v>14954</v>
      </c>
      <c r="E4868" s="6" t="s">
        <v>985</v>
      </c>
      <c r="F4868" s="7" t="s">
        <v>367</v>
      </c>
      <c r="G4868" s="7" t="s">
        <v>217</v>
      </c>
      <c r="H4868" s="4"/>
      <c r="I4868" s="9" t="s">
        <v>14955</v>
      </c>
    </row>
    <row r="4869" spans="1:9" ht="60">
      <c r="A4869" s="6" t="s">
        <v>14956</v>
      </c>
      <c r="B4869" s="7" t="s">
        <v>364</v>
      </c>
      <c r="C4869" s="6" t="s">
        <v>14822</v>
      </c>
      <c r="D4869" s="8" t="s">
        <v>14957</v>
      </c>
      <c r="E4869" s="6" t="s">
        <v>215</v>
      </c>
      <c r="F4869" s="7" t="s">
        <v>367</v>
      </c>
      <c r="G4869" s="7" t="s">
        <v>217</v>
      </c>
      <c r="H4869" s="4"/>
      <c r="I4869" s="9" t="s">
        <v>14958</v>
      </c>
    </row>
    <row r="4870" spans="1:9" ht="45">
      <c r="A4870" s="6" t="s">
        <v>14959</v>
      </c>
      <c r="B4870" s="7" t="s">
        <v>364</v>
      </c>
      <c r="C4870" s="6" t="s">
        <v>14822</v>
      </c>
      <c r="D4870" s="8" t="s">
        <v>14960</v>
      </c>
      <c r="E4870" s="6" t="s">
        <v>229</v>
      </c>
      <c r="F4870" s="7" t="s">
        <v>367</v>
      </c>
      <c r="G4870" s="7" t="s">
        <v>217</v>
      </c>
      <c r="H4870" s="4"/>
      <c r="I4870" s="9" t="s">
        <v>14961</v>
      </c>
    </row>
    <row r="4871" spans="1:9" ht="45">
      <c r="A4871" s="6" t="s">
        <v>14962</v>
      </c>
      <c r="B4871" s="7" t="s">
        <v>364</v>
      </c>
      <c r="C4871" s="6" t="s">
        <v>14822</v>
      </c>
      <c r="D4871" s="8" t="s">
        <v>14963</v>
      </c>
      <c r="E4871" s="6" t="s">
        <v>535</v>
      </c>
      <c r="F4871" s="7" t="s">
        <v>367</v>
      </c>
      <c r="G4871" s="7" t="s">
        <v>217</v>
      </c>
      <c r="H4871" s="4"/>
      <c r="I4871" s="9" t="s">
        <v>14964</v>
      </c>
    </row>
    <row r="4872" spans="1:9" ht="45">
      <c r="A4872" s="6" t="s">
        <v>14965</v>
      </c>
      <c r="B4872" s="7" t="s">
        <v>364</v>
      </c>
      <c r="C4872" s="6" t="s">
        <v>14822</v>
      </c>
      <c r="D4872" s="8" t="s">
        <v>14966</v>
      </c>
      <c r="E4872" s="6" t="s">
        <v>985</v>
      </c>
      <c r="F4872" s="7" t="s">
        <v>367</v>
      </c>
      <c r="G4872" s="7" t="s">
        <v>217</v>
      </c>
      <c r="H4872" s="4"/>
      <c r="I4872" s="9" t="s">
        <v>14967</v>
      </c>
    </row>
    <row r="4873" spans="1:9" ht="45">
      <c r="A4873" s="6" t="s">
        <v>14968</v>
      </c>
      <c r="B4873" s="7" t="s">
        <v>364</v>
      </c>
      <c r="C4873" s="6" t="s">
        <v>14822</v>
      </c>
      <c r="D4873" s="8" t="s">
        <v>14969</v>
      </c>
      <c r="E4873" s="6" t="s">
        <v>229</v>
      </c>
      <c r="F4873" s="7" t="s">
        <v>216</v>
      </c>
      <c r="G4873" s="7" t="s">
        <v>217</v>
      </c>
      <c r="H4873" s="4"/>
      <c r="I4873" s="9" t="s">
        <v>14970</v>
      </c>
    </row>
    <row r="4874" spans="1:9" ht="60">
      <c r="A4874" s="6" t="s">
        <v>14971</v>
      </c>
      <c r="B4874" s="7" t="s">
        <v>364</v>
      </c>
      <c r="C4874" s="6" t="s">
        <v>14822</v>
      </c>
      <c r="D4874" s="8" t="s">
        <v>14972</v>
      </c>
      <c r="E4874" s="6" t="s">
        <v>535</v>
      </c>
      <c r="F4874" s="7" t="s">
        <v>216</v>
      </c>
      <c r="G4874" s="7" t="s">
        <v>217</v>
      </c>
      <c r="H4874" s="4"/>
      <c r="I4874" s="9" t="s">
        <v>14973</v>
      </c>
    </row>
    <row r="4875" spans="1:9" ht="60">
      <c r="A4875" s="6" t="s">
        <v>14974</v>
      </c>
      <c r="B4875" s="7" t="s">
        <v>364</v>
      </c>
      <c r="C4875" s="6" t="s">
        <v>14822</v>
      </c>
      <c r="D4875" s="8" t="s">
        <v>14975</v>
      </c>
      <c r="E4875" s="6" t="s">
        <v>985</v>
      </c>
      <c r="F4875" s="7" t="s">
        <v>216</v>
      </c>
      <c r="G4875" s="7" t="s">
        <v>374</v>
      </c>
      <c r="H4875" s="4"/>
      <c r="I4875" s="9" t="s">
        <v>14976</v>
      </c>
    </row>
    <row r="4876" spans="1:9" ht="60">
      <c r="A4876" s="6" t="s">
        <v>14977</v>
      </c>
      <c r="B4876" s="7" t="s">
        <v>364</v>
      </c>
      <c r="C4876" s="6" t="s">
        <v>14822</v>
      </c>
      <c r="D4876" s="8" t="s">
        <v>14978</v>
      </c>
      <c r="E4876" s="6" t="s">
        <v>229</v>
      </c>
      <c r="F4876" s="7" t="s">
        <v>367</v>
      </c>
      <c r="G4876" s="7" t="s">
        <v>217</v>
      </c>
      <c r="H4876" s="4"/>
      <c r="I4876" s="9" t="s">
        <v>14979</v>
      </c>
    </row>
    <row r="4877" spans="1:9" ht="60">
      <c r="A4877" s="6" t="s">
        <v>14980</v>
      </c>
      <c r="B4877" s="7" t="s">
        <v>364</v>
      </c>
      <c r="C4877" s="6" t="s">
        <v>14822</v>
      </c>
      <c r="D4877" s="8" t="s">
        <v>14981</v>
      </c>
      <c r="E4877" s="6" t="s">
        <v>535</v>
      </c>
      <c r="F4877" s="7" t="s">
        <v>367</v>
      </c>
      <c r="G4877" s="7" t="s">
        <v>217</v>
      </c>
      <c r="H4877" s="4"/>
      <c r="I4877" s="9" t="s">
        <v>14982</v>
      </c>
    </row>
    <row r="4878" spans="1:9" ht="60">
      <c r="A4878" s="6" t="s">
        <v>14983</v>
      </c>
      <c r="B4878" s="7" t="s">
        <v>364</v>
      </c>
      <c r="C4878" s="6" t="s">
        <v>14822</v>
      </c>
      <c r="D4878" s="8" t="s">
        <v>14984</v>
      </c>
      <c r="E4878" s="6" t="s">
        <v>985</v>
      </c>
      <c r="F4878" s="7" t="s">
        <v>367</v>
      </c>
      <c r="G4878" s="7" t="s">
        <v>217</v>
      </c>
      <c r="H4878" s="4"/>
      <c r="I4878" s="9" t="s">
        <v>14985</v>
      </c>
    </row>
    <row r="4879" spans="1:9" ht="45">
      <c r="A4879" s="6" t="s">
        <v>14986</v>
      </c>
      <c r="B4879" s="7" t="s">
        <v>364</v>
      </c>
      <c r="C4879" s="6" t="s">
        <v>14822</v>
      </c>
      <c r="D4879" s="8" t="s">
        <v>14987</v>
      </c>
      <c r="E4879" s="6" t="s">
        <v>229</v>
      </c>
      <c r="F4879" s="7" t="s">
        <v>216</v>
      </c>
      <c r="G4879" s="7" t="s">
        <v>217</v>
      </c>
      <c r="H4879" s="4"/>
      <c r="I4879" s="9" t="s">
        <v>14988</v>
      </c>
    </row>
    <row r="4880" spans="1:9" ht="45">
      <c r="A4880" s="6" t="s">
        <v>14989</v>
      </c>
      <c r="B4880" s="7" t="s">
        <v>364</v>
      </c>
      <c r="C4880" s="6" t="s">
        <v>14822</v>
      </c>
      <c r="D4880" s="8" t="s">
        <v>14990</v>
      </c>
      <c r="E4880" s="6" t="s">
        <v>535</v>
      </c>
      <c r="F4880" s="7" t="s">
        <v>216</v>
      </c>
      <c r="G4880" s="7" t="s">
        <v>217</v>
      </c>
      <c r="H4880" s="4"/>
      <c r="I4880" s="9" t="s">
        <v>14991</v>
      </c>
    </row>
    <row r="4881" spans="1:9" ht="45">
      <c r="A4881" s="6" t="s">
        <v>14992</v>
      </c>
      <c r="B4881" s="7" t="s">
        <v>364</v>
      </c>
      <c r="C4881" s="6" t="s">
        <v>14822</v>
      </c>
      <c r="D4881" s="8" t="s">
        <v>14993</v>
      </c>
      <c r="E4881" s="6" t="s">
        <v>985</v>
      </c>
      <c r="F4881" s="7" t="s">
        <v>216</v>
      </c>
      <c r="G4881" s="7" t="s">
        <v>217</v>
      </c>
      <c r="H4881" s="4"/>
      <c r="I4881" s="9" t="s">
        <v>14994</v>
      </c>
    </row>
    <row r="4882" spans="1:9" ht="45">
      <c r="A4882" s="6" t="s">
        <v>14995</v>
      </c>
      <c r="B4882" s="7" t="s">
        <v>364</v>
      </c>
      <c r="C4882" s="6" t="s">
        <v>14822</v>
      </c>
      <c r="D4882" s="8" t="s">
        <v>14996</v>
      </c>
      <c r="E4882" s="6" t="s">
        <v>229</v>
      </c>
      <c r="F4882" s="7" t="s">
        <v>367</v>
      </c>
      <c r="G4882" s="7" t="s">
        <v>217</v>
      </c>
      <c r="H4882" s="4"/>
      <c r="I4882" s="9" t="s">
        <v>14997</v>
      </c>
    </row>
    <row r="4883" spans="1:9" ht="45">
      <c r="A4883" s="6" t="s">
        <v>14998</v>
      </c>
      <c r="B4883" s="7" t="s">
        <v>364</v>
      </c>
      <c r="C4883" s="6" t="s">
        <v>14822</v>
      </c>
      <c r="D4883" s="8" t="s">
        <v>14999</v>
      </c>
      <c r="E4883" s="6" t="s">
        <v>535</v>
      </c>
      <c r="F4883" s="7" t="s">
        <v>367</v>
      </c>
      <c r="G4883" s="7" t="s">
        <v>217</v>
      </c>
      <c r="H4883" s="4"/>
      <c r="I4883" s="9" t="s">
        <v>15000</v>
      </c>
    </row>
    <row r="4884" spans="1:9" ht="45">
      <c r="A4884" s="6" t="s">
        <v>15001</v>
      </c>
      <c r="B4884" s="7" t="s">
        <v>364</v>
      </c>
      <c r="C4884" s="6" t="s">
        <v>14822</v>
      </c>
      <c r="D4884" s="8" t="s">
        <v>15002</v>
      </c>
      <c r="E4884" s="6" t="s">
        <v>985</v>
      </c>
      <c r="F4884" s="7" t="s">
        <v>367</v>
      </c>
      <c r="G4884" s="7" t="s">
        <v>217</v>
      </c>
      <c r="H4884" s="4"/>
      <c r="I4884" s="9" t="s">
        <v>15003</v>
      </c>
    </row>
    <row r="4885" spans="1:9" ht="60">
      <c r="A4885" s="6" t="s">
        <v>15004</v>
      </c>
      <c r="B4885" s="7" t="s">
        <v>364</v>
      </c>
      <c r="C4885" s="6" t="s">
        <v>14822</v>
      </c>
      <c r="D4885" s="8" t="s">
        <v>15005</v>
      </c>
      <c r="E4885" s="6" t="s">
        <v>221</v>
      </c>
      <c r="F4885" s="7" t="s">
        <v>216</v>
      </c>
      <c r="G4885" s="7" t="s">
        <v>217</v>
      </c>
      <c r="H4885" s="4"/>
      <c r="I4885" s="9" t="s">
        <v>15006</v>
      </c>
    </row>
    <row r="4886" spans="1:9" ht="45">
      <c r="A4886" s="6" t="s">
        <v>15007</v>
      </c>
      <c r="B4886" s="7" t="s">
        <v>364</v>
      </c>
      <c r="C4886" s="6" t="s">
        <v>14822</v>
      </c>
      <c r="D4886" s="8" t="s">
        <v>15008</v>
      </c>
      <c r="E4886" s="6" t="s">
        <v>535</v>
      </c>
      <c r="F4886" s="7" t="s">
        <v>367</v>
      </c>
      <c r="G4886" s="7" t="s">
        <v>217</v>
      </c>
      <c r="H4886" s="4"/>
      <c r="I4886" s="9" t="s">
        <v>15009</v>
      </c>
    </row>
    <row r="4887" spans="1:9" ht="45">
      <c r="A4887" s="6" t="s">
        <v>15010</v>
      </c>
      <c r="B4887" s="7" t="s">
        <v>364</v>
      </c>
      <c r="C4887" s="6" t="s">
        <v>14822</v>
      </c>
      <c r="D4887" s="8" t="s">
        <v>15011</v>
      </c>
      <c r="E4887" s="6" t="s">
        <v>373</v>
      </c>
      <c r="F4887" s="7" t="s">
        <v>367</v>
      </c>
      <c r="G4887" s="7" t="s">
        <v>217</v>
      </c>
      <c r="H4887" s="4"/>
      <c r="I4887" s="9" t="s">
        <v>15012</v>
      </c>
    </row>
    <row r="4888" spans="1:9" ht="45">
      <c r="A4888" s="6" t="s">
        <v>15013</v>
      </c>
      <c r="B4888" s="7" t="s">
        <v>364</v>
      </c>
      <c r="C4888" s="6" t="s">
        <v>14822</v>
      </c>
      <c r="D4888" s="8" t="s">
        <v>15014</v>
      </c>
      <c r="E4888" s="6" t="s">
        <v>1022</v>
      </c>
      <c r="F4888" s="7" t="s">
        <v>367</v>
      </c>
      <c r="G4888" s="7" t="s">
        <v>217</v>
      </c>
      <c r="H4888" s="4"/>
      <c r="I4888" s="9" t="s">
        <v>15015</v>
      </c>
    </row>
    <row r="4889" spans="1:9" ht="45">
      <c r="A4889" s="6" t="s">
        <v>15016</v>
      </c>
      <c r="B4889" s="7" t="s">
        <v>364</v>
      </c>
      <c r="C4889" s="6" t="s">
        <v>14822</v>
      </c>
      <c r="D4889" s="8" t="s">
        <v>15017</v>
      </c>
      <c r="E4889" s="6" t="s">
        <v>535</v>
      </c>
      <c r="F4889" s="7" t="s">
        <v>367</v>
      </c>
      <c r="G4889" s="7" t="s">
        <v>217</v>
      </c>
      <c r="H4889" s="4"/>
      <c r="I4889" s="9" t="s">
        <v>15018</v>
      </c>
    </row>
    <row r="4890" spans="1:9" ht="45">
      <c r="A4890" s="6" t="s">
        <v>15019</v>
      </c>
      <c r="B4890" s="7" t="s">
        <v>364</v>
      </c>
      <c r="C4890" s="6" t="s">
        <v>14822</v>
      </c>
      <c r="D4890" s="8" t="s">
        <v>15020</v>
      </c>
      <c r="E4890" s="6" t="s">
        <v>373</v>
      </c>
      <c r="F4890" s="7" t="s">
        <v>367</v>
      </c>
      <c r="G4890" s="7" t="s">
        <v>217</v>
      </c>
      <c r="H4890" s="4"/>
      <c r="I4890" s="9" t="s">
        <v>15021</v>
      </c>
    </row>
    <row r="4891" spans="1:9" ht="45">
      <c r="A4891" s="6" t="s">
        <v>15022</v>
      </c>
      <c r="B4891" s="7" t="s">
        <v>364</v>
      </c>
      <c r="C4891" s="6" t="s">
        <v>14822</v>
      </c>
      <c r="D4891" s="8" t="s">
        <v>15023</v>
      </c>
      <c r="E4891" s="6" t="s">
        <v>985</v>
      </c>
      <c r="F4891" s="7" t="s">
        <v>367</v>
      </c>
      <c r="G4891" s="7" t="s">
        <v>217</v>
      </c>
      <c r="H4891" s="4"/>
      <c r="I4891" s="9" t="s">
        <v>15024</v>
      </c>
    </row>
    <row r="4892" spans="1:9" ht="45">
      <c r="A4892" s="6" t="s">
        <v>15025</v>
      </c>
      <c r="B4892" s="7" t="s">
        <v>364</v>
      </c>
      <c r="C4892" s="6" t="s">
        <v>14822</v>
      </c>
      <c r="D4892" s="8" t="s">
        <v>15026</v>
      </c>
      <c r="E4892" s="6" t="s">
        <v>221</v>
      </c>
      <c r="F4892" s="7" t="s">
        <v>367</v>
      </c>
      <c r="G4892" s="7" t="s">
        <v>217</v>
      </c>
      <c r="H4892" s="4"/>
      <c r="I4892" s="9" t="s">
        <v>15027</v>
      </c>
    </row>
    <row r="4893" spans="1:9" ht="45">
      <c r="A4893" s="6" t="s">
        <v>15028</v>
      </c>
      <c r="B4893" s="7" t="s">
        <v>364</v>
      </c>
      <c r="C4893" s="6" t="s">
        <v>14822</v>
      </c>
      <c r="D4893" s="8" t="s">
        <v>15029</v>
      </c>
      <c r="E4893" s="6" t="s">
        <v>576</v>
      </c>
      <c r="F4893" s="7" t="s">
        <v>498</v>
      </c>
      <c r="G4893" s="7" t="s">
        <v>217</v>
      </c>
      <c r="H4893" s="4"/>
      <c r="I4893" s="9" t="s">
        <v>15030</v>
      </c>
    </row>
    <row r="4894" spans="1:9" ht="45">
      <c r="A4894" s="6" t="s">
        <v>15031</v>
      </c>
      <c r="B4894" s="7" t="s">
        <v>364</v>
      </c>
      <c r="C4894" s="6" t="s">
        <v>14822</v>
      </c>
      <c r="D4894" s="8" t="s">
        <v>15032</v>
      </c>
      <c r="E4894" s="6" t="s">
        <v>221</v>
      </c>
      <c r="F4894" s="7" t="s">
        <v>216</v>
      </c>
      <c r="G4894" s="7" t="s">
        <v>217</v>
      </c>
      <c r="H4894" s="4"/>
      <c r="I4894" s="9" t="s">
        <v>15033</v>
      </c>
    </row>
    <row r="4895" spans="1:9" ht="45">
      <c r="A4895" s="6" t="s">
        <v>15034</v>
      </c>
      <c r="B4895" s="7" t="s">
        <v>364</v>
      </c>
      <c r="C4895" s="6" t="s">
        <v>14822</v>
      </c>
      <c r="D4895" s="8" t="s">
        <v>15035</v>
      </c>
      <c r="E4895" s="6" t="s">
        <v>756</v>
      </c>
      <c r="F4895" s="7" t="s">
        <v>216</v>
      </c>
      <c r="G4895" s="7" t="s">
        <v>217</v>
      </c>
      <c r="H4895" s="4"/>
      <c r="I4895" s="9" t="s">
        <v>15036</v>
      </c>
    </row>
    <row r="4896" spans="1:9" ht="45">
      <c r="A4896" s="6" t="s">
        <v>15037</v>
      </c>
      <c r="B4896" s="7" t="s">
        <v>364</v>
      </c>
      <c r="C4896" s="6" t="s">
        <v>14822</v>
      </c>
      <c r="D4896" s="8" t="s">
        <v>15038</v>
      </c>
      <c r="E4896" s="6" t="s">
        <v>221</v>
      </c>
      <c r="F4896" s="7" t="s">
        <v>498</v>
      </c>
      <c r="G4896" s="7" t="s">
        <v>217</v>
      </c>
      <c r="H4896" s="4"/>
      <c r="I4896" s="9" t="s">
        <v>15039</v>
      </c>
    </row>
    <row r="4897" spans="1:9" ht="45">
      <c r="A4897" s="6" t="s">
        <v>15040</v>
      </c>
      <c r="B4897" s="7" t="s">
        <v>364</v>
      </c>
      <c r="C4897" s="6" t="s">
        <v>14822</v>
      </c>
      <c r="D4897" s="8" t="s">
        <v>15041</v>
      </c>
      <c r="E4897" s="6" t="s">
        <v>2085</v>
      </c>
      <c r="F4897" s="7" t="s">
        <v>498</v>
      </c>
      <c r="G4897" s="7" t="s">
        <v>217</v>
      </c>
      <c r="H4897" s="4"/>
      <c r="I4897" s="9" t="s">
        <v>15042</v>
      </c>
    </row>
    <row r="4898" spans="1:9" ht="45">
      <c r="A4898" s="6" t="s">
        <v>15043</v>
      </c>
      <c r="B4898" s="7" t="s">
        <v>364</v>
      </c>
      <c r="C4898" s="6" t="s">
        <v>14822</v>
      </c>
      <c r="D4898" s="8" t="s">
        <v>15044</v>
      </c>
      <c r="E4898" s="6" t="s">
        <v>756</v>
      </c>
      <c r="F4898" s="7" t="s">
        <v>498</v>
      </c>
      <c r="G4898" s="7" t="s">
        <v>217</v>
      </c>
      <c r="H4898" s="4"/>
      <c r="I4898" s="9" t="s">
        <v>15045</v>
      </c>
    </row>
    <row r="4899" spans="1:9" ht="45">
      <c r="A4899" s="6" t="s">
        <v>15046</v>
      </c>
      <c r="B4899" s="7" t="s">
        <v>364</v>
      </c>
      <c r="C4899" s="6" t="s">
        <v>14822</v>
      </c>
      <c r="D4899" s="8" t="s">
        <v>15047</v>
      </c>
      <c r="E4899" s="6" t="s">
        <v>221</v>
      </c>
      <c r="F4899" s="7" t="s">
        <v>216</v>
      </c>
      <c r="G4899" s="7" t="s">
        <v>217</v>
      </c>
      <c r="H4899" s="4"/>
      <c r="I4899" s="9" t="s">
        <v>15048</v>
      </c>
    </row>
    <row r="4900" spans="1:9" ht="45">
      <c r="A4900" s="6" t="s">
        <v>15049</v>
      </c>
      <c r="B4900" s="7" t="s">
        <v>364</v>
      </c>
      <c r="C4900" s="6" t="s">
        <v>14822</v>
      </c>
      <c r="D4900" s="8" t="s">
        <v>15050</v>
      </c>
      <c r="E4900" s="6" t="s">
        <v>756</v>
      </c>
      <c r="F4900" s="7" t="s">
        <v>216</v>
      </c>
      <c r="G4900" s="7" t="s">
        <v>217</v>
      </c>
      <c r="H4900" s="4"/>
      <c r="I4900" s="9" t="s">
        <v>15051</v>
      </c>
    </row>
    <row r="4901" spans="1:9" ht="60">
      <c r="A4901" s="6" t="s">
        <v>15052</v>
      </c>
      <c r="B4901" s="7" t="s">
        <v>364</v>
      </c>
      <c r="C4901" s="6" t="s">
        <v>14822</v>
      </c>
      <c r="D4901" s="8" t="s">
        <v>15053</v>
      </c>
      <c r="E4901" s="6" t="s">
        <v>221</v>
      </c>
      <c r="F4901" s="7" t="s">
        <v>216</v>
      </c>
      <c r="G4901" s="7" t="s">
        <v>217</v>
      </c>
      <c r="H4901" s="4"/>
      <c r="I4901" s="9" t="s">
        <v>15054</v>
      </c>
    </row>
    <row r="4902" spans="1:9" ht="60">
      <c r="A4902" s="6" t="s">
        <v>15055</v>
      </c>
      <c r="B4902" s="7" t="s">
        <v>364</v>
      </c>
      <c r="C4902" s="6" t="s">
        <v>14822</v>
      </c>
      <c r="D4902" s="8" t="s">
        <v>15056</v>
      </c>
      <c r="E4902" s="6" t="s">
        <v>756</v>
      </c>
      <c r="F4902" s="7" t="s">
        <v>216</v>
      </c>
      <c r="G4902" s="7" t="s">
        <v>217</v>
      </c>
      <c r="H4902" s="4"/>
      <c r="I4902" s="9" t="s">
        <v>15057</v>
      </c>
    </row>
    <row r="4903" spans="1:9" ht="60">
      <c r="A4903" s="6" t="s">
        <v>15058</v>
      </c>
      <c r="B4903" s="7" t="s">
        <v>364</v>
      </c>
      <c r="C4903" s="6" t="s">
        <v>15059</v>
      </c>
      <c r="D4903" s="8" t="s">
        <v>15060</v>
      </c>
      <c r="E4903" s="6" t="s">
        <v>535</v>
      </c>
      <c r="F4903" s="7" t="s">
        <v>498</v>
      </c>
      <c r="G4903" s="7" t="s">
        <v>217</v>
      </c>
      <c r="H4903" s="4"/>
      <c r="I4903" s="9" t="s">
        <v>15061</v>
      </c>
    </row>
    <row r="4904" spans="1:9" ht="60">
      <c r="A4904" s="6" t="s">
        <v>15062</v>
      </c>
      <c r="B4904" s="7" t="s">
        <v>364</v>
      </c>
      <c r="C4904" s="6" t="s">
        <v>15059</v>
      </c>
      <c r="D4904" s="8" t="s">
        <v>15063</v>
      </c>
      <c r="E4904" s="6" t="s">
        <v>221</v>
      </c>
      <c r="F4904" s="7" t="s">
        <v>498</v>
      </c>
      <c r="G4904" s="7" t="s">
        <v>217</v>
      </c>
      <c r="H4904" s="4"/>
      <c r="I4904" s="9" t="s">
        <v>15064</v>
      </c>
    </row>
    <row r="4905" spans="1:9" ht="60">
      <c r="A4905" s="6" t="s">
        <v>15065</v>
      </c>
      <c r="B4905" s="7" t="s">
        <v>364</v>
      </c>
      <c r="C4905" s="6" t="s">
        <v>15059</v>
      </c>
      <c r="D4905" s="8" t="s">
        <v>15066</v>
      </c>
      <c r="E4905" s="6" t="s">
        <v>756</v>
      </c>
      <c r="F4905" s="7" t="s">
        <v>498</v>
      </c>
      <c r="G4905" s="7" t="s">
        <v>217</v>
      </c>
      <c r="H4905" s="4"/>
      <c r="I4905" s="9" t="s">
        <v>15067</v>
      </c>
    </row>
    <row r="4906" spans="1:9" ht="60">
      <c r="A4906" s="6" t="s">
        <v>15068</v>
      </c>
      <c r="B4906" s="7" t="s">
        <v>364</v>
      </c>
      <c r="C4906" s="6" t="s">
        <v>15059</v>
      </c>
      <c r="D4906" s="8" t="s">
        <v>15069</v>
      </c>
      <c r="E4906" s="6"/>
      <c r="F4906" s="7" t="s">
        <v>498</v>
      </c>
      <c r="G4906" s="7" t="s">
        <v>368</v>
      </c>
      <c r="H4906" s="4"/>
      <c r="I4906" s="9" t="s">
        <v>15070</v>
      </c>
    </row>
    <row r="4907" spans="1:9" ht="45">
      <c r="A4907" s="6" t="s">
        <v>15071</v>
      </c>
      <c r="B4907" s="7" t="s">
        <v>364</v>
      </c>
      <c r="C4907" s="6" t="s">
        <v>15059</v>
      </c>
      <c r="D4907" s="8" t="s">
        <v>15072</v>
      </c>
      <c r="E4907" s="6"/>
      <c r="F4907" s="7" t="s">
        <v>498</v>
      </c>
      <c r="G4907" s="7" t="s">
        <v>368</v>
      </c>
      <c r="H4907" s="4"/>
      <c r="I4907" s="9" t="s">
        <v>15073</v>
      </c>
    </row>
    <row r="4908" spans="1:9" ht="45">
      <c r="A4908" s="6" t="s">
        <v>15074</v>
      </c>
      <c r="B4908" s="7" t="s">
        <v>364</v>
      </c>
      <c r="C4908" s="6" t="s">
        <v>15075</v>
      </c>
      <c r="D4908" s="8" t="s">
        <v>15076</v>
      </c>
      <c r="E4908" s="6" t="s">
        <v>229</v>
      </c>
      <c r="F4908" s="7" t="s">
        <v>367</v>
      </c>
      <c r="G4908" s="7" t="s">
        <v>217</v>
      </c>
      <c r="H4908" s="4"/>
      <c r="I4908" s="9" t="s">
        <v>15077</v>
      </c>
    </row>
    <row r="4909" spans="1:9" ht="45">
      <c r="A4909" s="6" t="s">
        <v>15078</v>
      </c>
      <c r="B4909" s="7" t="s">
        <v>364</v>
      </c>
      <c r="C4909" s="6" t="s">
        <v>15075</v>
      </c>
      <c r="D4909" s="8" t="s">
        <v>15079</v>
      </c>
      <c r="E4909" s="6" t="s">
        <v>535</v>
      </c>
      <c r="F4909" s="7" t="s">
        <v>367</v>
      </c>
      <c r="G4909" s="7" t="s">
        <v>217</v>
      </c>
      <c r="H4909" s="4"/>
      <c r="I4909" s="9" t="s">
        <v>15080</v>
      </c>
    </row>
    <row r="4910" spans="1:9" ht="45">
      <c r="A4910" s="6" t="s">
        <v>15081</v>
      </c>
      <c r="B4910" s="7" t="s">
        <v>364</v>
      </c>
      <c r="C4910" s="6" t="s">
        <v>15075</v>
      </c>
      <c r="D4910" s="8" t="s">
        <v>15082</v>
      </c>
      <c r="E4910" s="6" t="s">
        <v>985</v>
      </c>
      <c r="F4910" s="7" t="s">
        <v>367</v>
      </c>
      <c r="G4910" s="7" t="s">
        <v>217</v>
      </c>
      <c r="H4910" s="4"/>
      <c r="I4910" s="9" t="s">
        <v>15083</v>
      </c>
    </row>
    <row r="4911" spans="1:9" ht="45">
      <c r="A4911" s="6" t="s">
        <v>15084</v>
      </c>
      <c r="B4911" s="7" t="s">
        <v>364</v>
      </c>
      <c r="C4911" s="6" t="s">
        <v>15075</v>
      </c>
      <c r="D4911" s="8" t="s">
        <v>15085</v>
      </c>
      <c r="E4911" s="6" t="s">
        <v>229</v>
      </c>
      <c r="F4911" s="7" t="s">
        <v>367</v>
      </c>
      <c r="G4911" s="7" t="s">
        <v>217</v>
      </c>
      <c r="H4911" s="4"/>
      <c r="I4911" s="9" t="s">
        <v>15086</v>
      </c>
    </row>
    <row r="4912" spans="1:9" ht="45">
      <c r="A4912" s="6" t="s">
        <v>15087</v>
      </c>
      <c r="B4912" s="7" t="s">
        <v>364</v>
      </c>
      <c r="C4912" s="6" t="s">
        <v>15075</v>
      </c>
      <c r="D4912" s="8" t="s">
        <v>15088</v>
      </c>
      <c r="E4912" s="6" t="s">
        <v>535</v>
      </c>
      <c r="F4912" s="7" t="s">
        <v>367</v>
      </c>
      <c r="G4912" s="7" t="s">
        <v>217</v>
      </c>
      <c r="H4912" s="4"/>
      <c r="I4912" s="9" t="s">
        <v>15089</v>
      </c>
    </row>
    <row r="4913" spans="1:9" ht="45">
      <c r="A4913" s="6" t="s">
        <v>15090</v>
      </c>
      <c r="B4913" s="7" t="s">
        <v>364</v>
      </c>
      <c r="C4913" s="6" t="s">
        <v>15075</v>
      </c>
      <c r="D4913" s="8" t="s">
        <v>15091</v>
      </c>
      <c r="E4913" s="6" t="s">
        <v>985</v>
      </c>
      <c r="F4913" s="7" t="s">
        <v>367</v>
      </c>
      <c r="G4913" s="7" t="s">
        <v>217</v>
      </c>
      <c r="H4913" s="4"/>
      <c r="I4913" s="9" t="s">
        <v>15092</v>
      </c>
    </row>
    <row r="4914" spans="1:9" ht="45">
      <c r="A4914" s="6" t="s">
        <v>15093</v>
      </c>
      <c r="B4914" s="7" t="s">
        <v>364</v>
      </c>
      <c r="C4914" s="6" t="s">
        <v>15075</v>
      </c>
      <c r="D4914" s="8" t="s">
        <v>15094</v>
      </c>
      <c r="E4914" s="6" t="s">
        <v>221</v>
      </c>
      <c r="F4914" s="7" t="s">
        <v>367</v>
      </c>
      <c r="G4914" s="7" t="s">
        <v>217</v>
      </c>
      <c r="H4914" s="4"/>
      <c r="I4914" s="9" t="s">
        <v>15095</v>
      </c>
    </row>
    <row r="4915" spans="1:9" ht="45">
      <c r="A4915" s="6" t="s">
        <v>15096</v>
      </c>
      <c r="B4915" s="7" t="s">
        <v>364</v>
      </c>
      <c r="C4915" s="6" t="s">
        <v>15075</v>
      </c>
      <c r="D4915" s="8" t="s">
        <v>15097</v>
      </c>
      <c r="E4915" s="6" t="s">
        <v>229</v>
      </c>
      <c r="F4915" s="7" t="s">
        <v>367</v>
      </c>
      <c r="G4915" s="7" t="s">
        <v>217</v>
      </c>
      <c r="H4915" s="4"/>
      <c r="I4915" s="9" t="s">
        <v>15098</v>
      </c>
    </row>
    <row r="4916" spans="1:9" ht="45">
      <c r="A4916" s="6" t="s">
        <v>15099</v>
      </c>
      <c r="B4916" s="7" t="s">
        <v>364</v>
      </c>
      <c r="C4916" s="6" t="s">
        <v>15075</v>
      </c>
      <c r="D4916" s="8" t="s">
        <v>15100</v>
      </c>
      <c r="E4916" s="6" t="s">
        <v>535</v>
      </c>
      <c r="F4916" s="7" t="s">
        <v>367</v>
      </c>
      <c r="G4916" s="7" t="s">
        <v>217</v>
      </c>
      <c r="H4916" s="4"/>
      <c r="I4916" s="9" t="s">
        <v>15101</v>
      </c>
    </row>
    <row r="4917" spans="1:9" ht="45">
      <c r="A4917" s="6" t="s">
        <v>15102</v>
      </c>
      <c r="B4917" s="7" t="s">
        <v>364</v>
      </c>
      <c r="C4917" s="6" t="s">
        <v>15075</v>
      </c>
      <c r="D4917" s="8" t="s">
        <v>15103</v>
      </c>
      <c r="E4917" s="6" t="s">
        <v>221</v>
      </c>
      <c r="F4917" s="7" t="s">
        <v>498</v>
      </c>
      <c r="G4917" s="7" t="s">
        <v>217</v>
      </c>
      <c r="H4917" s="4"/>
      <c r="I4917" s="9" t="s">
        <v>15104</v>
      </c>
    </row>
    <row r="4918" spans="1:9" ht="45">
      <c r="A4918" s="6" t="s">
        <v>15105</v>
      </c>
      <c r="B4918" s="7" t="s">
        <v>364</v>
      </c>
      <c r="C4918" s="6" t="s">
        <v>15075</v>
      </c>
      <c r="D4918" s="8" t="s">
        <v>15106</v>
      </c>
      <c r="E4918" s="6" t="s">
        <v>535</v>
      </c>
      <c r="F4918" s="7" t="s">
        <v>498</v>
      </c>
      <c r="G4918" s="7" t="s">
        <v>217</v>
      </c>
      <c r="H4918" s="4"/>
      <c r="I4918" s="9" t="s">
        <v>15107</v>
      </c>
    </row>
    <row r="4919" spans="1:9" ht="45">
      <c r="A4919" s="6" t="s">
        <v>15108</v>
      </c>
      <c r="B4919" s="7" t="s">
        <v>364</v>
      </c>
      <c r="C4919" s="6" t="s">
        <v>15075</v>
      </c>
      <c r="D4919" s="8" t="s">
        <v>15109</v>
      </c>
      <c r="E4919" s="6" t="s">
        <v>221</v>
      </c>
      <c r="F4919" s="7" t="s">
        <v>367</v>
      </c>
      <c r="G4919" s="7" t="s">
        <v>217</v>
      </c>
      <c r="H4919" s="4"/>
      <c r="I4919" s="9" t="s">
        <v>15110</v>
      </c>
    </row>
    <row r="4920" spans="1:9" ht="45">
      <c r="A4920" s="6" t="s">
        <v>15111</v>
      </c>
      <c r="B4920" s="7" t="s">
        <v>364</v>
      </c>
      <c r="C4920" s="6" t="s">
        <v>15075</v>
      </c>
      <c r="D4920" s="8" t="s">
        <v>15112</v>
      </c>
      <c r="E4920" s="6" t="s">
        <v>229</v>
      </c>
      <c r="F4920" s="7" t="s">
        <v>367</v>
      </c>
      <c r="G4920" s="7" t="s">
        <v>217</v>
      </c>
      <c r="H4920" s="4"/>
      <c r="I4920" s="9" t="s">
        <v>15113</v>
      </c>
    </row>
    <row r="4921" spans="1:9" ht="45">
      <c r="A4921" s="6" t="s">
        <v>15114</v>
      </c>
      <c r="B4921" s="7" t="s">
        <v>364</v>
      </c>
      <c r="C4921" s="6" t="s">
        <v>15075</v>
      </c>
      <c r="D4921" s="8" t="s">
        <v>15115</v>
      </c>
      <c r="E4921" s="6" t="s">
        <v>535</v>
      </c>
      <c r="F4921" s="7" t="s">
        <v>367</v>
      </c>
      <c r="G4921" s="7" t="s">
        <v>217</v>
      </c>
      <c r="H4921" s="4"/>
      <c r="I4921" s="9" t="s">
        <v>15116</v>
      </c>
    </row>
    <row r="4922" spans="1:9" ht="60">
      <c r="A4922" s="6" t="s">
        <v>15117</v>
      </c>
      <c r="B4922" s="7" t="s">
        <v>364</v>
      </c>
      <c r="C4922" s="6" t="s">
        <v>15075</v>
      </c>
      <c r="D4922" s="8" t="s">
        <v>15118</v>
      </c>
      <c r="E4922" s="6" t="s">
        <v>215</v>
      </c>
      <c r="F4922" s="7" t="s">
        <v>367</v>
      </c>
      <c r="G4922" s="7" t="s">
        <v>374</v>
      </c>
      <c r="H4922" s="4"/>
      <c r="I4922" s="9" t="s">
        <v>15119</v>
      </c>
    </row>
    <row r="4923" spans="1:9" ht="60">
      <c r="A4923" s="6" t="s">
        <v>15120</v>
      </c>
      <c r="B4923" s="7" t="s">
        <v>364</v>
      </c>
      <c r="C4923" s="6" t="s">
        <v>15075</v>
      </c>
      <c r="D4923" s="8" t="s">
        <v>15121</v>
      </c>
      <c r="E4923" s="6" t="s">
        <v>221</v>
      </c>
      <c r="F4923" s="7" t="s">
        <v>367</v>
      </c>
      <c r="G4923" s="7" t="s">
        <v>374</v>
      </c>
      <c r="H4923" s="4"/>
      <c r="I4923" s="9" t="s">
        <v>15122</v>
      </c>
    </row>
    <row r="4924" spans="1:9" ht="60">
      <c r="A4924" s="6" t="s">
        <v>15123</v>
      </c>
      <c r="B4924" s="7" t="s">
        <v>364</v>
      </c>
      <c r="C4924" s="6" t="s">
        <v>15075</v>
      </c>
      <c r="D4924" s="8" t="s">
        <v>15124</v>
      </c>
      <c r="E4924" s="6" t="s">
        <v>215</v>
      </c>
      <c r="F4924" s="7" t="s">
        <v>498</v>
      </c>
      <c r="G4924" s="7" t="s">
        <v>379</v>
      </c>
      <c r="H4924" s="4"/>
      <c r="I4924" s="9" t="s">
        <v>15125</v>
      </c>
    </row>
    <row r="4925" spans="1:9" ht="45">
      <c r="A4925" s="6" t="s">
        <v>15126</v>
      </c>
      <c r="B4925" s="7" t="s">
        <v>364</v>
      </c>
      <c r="C4925" s="6" t="s">
        <v>15075</v>
      </c>
      <c r="D4925" s="8" t="s">
        <v>15127</v>
      </c>
      <c r="E4925" s="6" t="s">
        <v>576</v>
      </c>
      <c r="F4925" s="7" t="s">
        <v>498</v>
      </c>
      <c r="G4925" s="7" t="s">
        <v>374</v>
      </c>
      <c r="H4925" s="4"/>
      <c r="I4925" s="9" t="s">
        <v>15128</v>
      </c>
    </row>
    <row r="4926" spans="1:9" ht="45">
      <c r="A4926" s="6" t="s">
        <v>15129</v>
      </c>
      <c r="B4926" s="7" t="s">
        <v>364</v>
      </c>
      <c r="C4926" s="6" t="s">
        <v>15075</v>
      </c>
      <c r="D4926" s="8" t="s">
        <v>15130</v>
      </c>
      <c r="E4926" s="6" t="s">
        <v>221</v>
      </c>
      <c r="F4926" s="7" t="s">
        <v>498</v>
      </c>
      <c r="G4926" s="7" t="s">
        <v>217</v>
      </c>
      <c r="H4926" s="4"/>
      <c r="I4926" s="9" t="s">
        <v>15131</v>
      </c>
    </row>
    <row r="4927" spans="1:9" ht="45">
      <c r="A4927" s="6" t="s">
        <v>15132</v>
      </c>
      <c r="B4927" s="7" t="s">
        <v>364</v>
      </c>
      <c r="C4927" s="6" t="s">
        <v>15075</v>
      </c>
      <c r="D4927" s="8" t="s">
        <v>15133</v>
      </c>
      <c r="E4927" s="6" t="s">
        <v>229</v>
      </c>
      <c r="F4927" s="7" t="s">
        <v>498</v>
      </c>
      <c r="G4927" s="7" t="s">
        <v>217</v>
      </c>
      <c r="H4927" s="4"/>
      <c r="I4927" s="9" t="s">
        <v>15134</v>
      </c>
    </row>
    <row r="4928" spans="1:9" ht="45">
      <c r="A4928" s="6" t="s">
        <v>15135</v>
      </c>
      <c r="B4928" s="7" t="s">
        <v>364</v>
      </c>
      <c r="C4928" s="6" t="s">
        <v>15075</v>
      </c>
      <c r="D4928" s="8" t="s">
        <v>15136</v>
      </c>
      <c r="E4928" s="6" t="s">
        <v>535</v>
      </c>
      <c r="F4928" s="7" t="s">
        <v>498</v>
      </c>
      <c r="G4928" s="7" t="s">
        <v>217</v>
      </c>
      <c r="H4928" s="4"/>
      <c r="I4928" s="9" t="s">
        <v>15137</v>
      </c>
    </row>
    <row r="4929" spans="1:9" ht="45">
      <c r="A4929" s="6" t="s">
        <v>15138</v>
      </c>
      <c r="B4929" s="7" t="s">
        <v>364</v>
      </c>
      <c r="C4929" s="6" t="s">
        <v>15075</v>
      </c>
      <c r="D4929" s="8" t="s">
        <v>15139</v>
      </c>
      <c r="E4929" s="6" t="s">
        <v>229</v>
      </c>
      <c r="F4929" s="7" t="s">
        <v>367</v>
      </c>
      <c r="G4929" s="7" t="s">
        <v>217</v>
      </c>
      <c r="H4929" s="4"/>
      <c r="I4929" s="9" t="s">
        <v>15140</v>
      </c>
    </row>
    <row r="4930" spans="1:9" ht="45">
      <c r="A4930" s="6" t="s">
        <v>15141</v>
      </c>
      <c r="B4930" s="7" t="s">
        <v>364</v>
      </c>
      <c r="C4930" s="6" t="s">
        <v>15075</v>
      </c>
      <c r="D4930" s="8" t="s">
        <v>15142</v>
      </c>
      <c r="E4930" s="6" t="s">
        <v>535</v>
      </c>
      <c r="F4930" s="7" t="s">
        <v>367</v>
      </c>
      <c r="G4930" s="7" t="s">
        <v>217</v>
      </c>
      <c r="H4930" s="4"/>
      <c r="I4930" s="9" t="s">
        <v>15143</v>
      </c>
    </row>
    <row r="4931" spans="1:9" ht="45">
      <c r="A4931" s="6" t="s">
        <v>15144</v>
      </c>
      <c r="B4931" s="7" t="s">
        <v>364</v>
      </c>
      <c r="C4931" s="6" t="s">
        <v>15075</v>
      </c>
      <c r="D4931" s="8" t="s">
        <v>15145</v>
      </c>
      <c r="E4931" s="6" t="s">
        <v>229</v>
      </c>
      <c r="F4931" s="7" t="s">
        <v>498</v>
      </c>
      <c r="G4931" s="7" t="s">
        <v>217</v>
      </c>
      <c r="H4931" s="4"/>
      <c r="I4931" s="9" t="s">
        <v>15146</v>
      </c>
    </row>
    <row r="4932" spans="1:9" ht="45">
      <c r="A4932" s="6" t="s">
        <v>15147</v>
      </c>
      <c r="B4932" s="7" t="s">
        <v>364</v>
      </c>
      <c r="C4932" s="6" t="s">
        <v>15075</v>
      </c>
      <c r="D4932" s="8" t="s">
        <v>15148</v>
      </c>
      <c r="E4932" s="6" t="s">
        <v>535</v>
      </c>
      <c r="F4932" s="7" t="s">
        <v>498</v>
      </c>
      <c r="G4932" s="7" t="s">
        <v>217</v>
      </c>
      <c r="H4932" s="4"/>
      <c r="I4932" s="9" t="s">
        <v>15149</v>
      </c>
    </row>
    <row r="4933" spans="1:9" ht="45">
      <c r="A4933" s="6" t="s">
        <v>15150</v>
      </c>
      <c r="B4933" s="7" t="s">
        <v>364</v>
      </c>
      <c r="C4933" s="6" t="s">
        <v>15075</v>
      </c>
      <c r="D4933" s="8" t="s">
        <v>15151</v>
      </c>
      <c r="E4933" s="6" t="s">
        <v>221</v>
      </c>
      <c r="F4933" s="7" t="s">
        <v>216</v>
      </c>
      <c r="G4933" s="7" t="s">
        <v>217</v>
      </c>
      <c r="H4933" s="4"/>
      <c r="I4933" s="9" t="s">
        <v>15152</v>
      </c>
    </row>
    <row r="4934" spans="1:9" ht="45">
      <c r="A4934" s="6" t="s">
        <v>15153</v>
      </c>
      <c r="B4934" s="7" t="s">
        <v>364</v>
      </c>
      <c r="C4934" s="6" t="s">
        <v>15075</v>
      </c>
      <c r="D4934" s="8" t="s">
        <v>15154</v>
      </c>
      <c r="E4934" s="6" t="s">
        <v>229</v>
      </c>
      <c r="F4934" s="7" t="s">
        <v>216</v>
      </c>
      <c r="G4934" s="7" t="s">
        <v>217</v>
      </c>
      <c r="H4934" s="4"/>
      <c r="I4934" s="9" t="s">
        <v>15155</v>
      </c>
    </row>
    <row r="4935" spans="1:9" ht="45">
      <c r="A4935" s="6" t="s">
        <v>15156</v>
      </c>
      <c r="B4935" s="7" t="s">
        <v>364</v>
      </c>
      <c r="C4935" s="6" t="s">
        <v>15075</v>
      </c>
      <c r="D4935" s="8" t="s">
        <v>15157</v>
      </c>
      <c r="E4935" s="6" t="s">
        <v>535</v>
      </c>
      <c r="F4935" s="7" t="s">
        <v>216</v>
      </c>
      <c r="G4935" s="7" t="s">
        <v>217</v>
      </c>
      <c r="H4935" s="4"/>
      <c r="I4935" s="9" t="s">
        <v>15158</v>
      </c>
    </row>
    <row r="4936" spans="1:9" ht="30">
      <c r="A4936" s="6" t="s">
        <v>15159</v>
      </c>
      <c r="B4936" s="7" t="s">
        <v>364</v>
      </c>
      <c r="C4936" s="6" t="s">
        <v>15160</v>
      </c>
      <c r="D4936" s="8" t="s">
        <v>15161</v>
      </c>
      <c r="E4936" s="6" t="s">
        <v>535</v>
      </c>
      <c r="F4936" s="7" t="s">
        <v>498</v>
      </c>
      <c r="G4936" s="7" t="s">
        <v>217</v>
      </c>
      <c r="H4936" s="4"/>
      <c r="I4936" s="9" t="s">
        <v>15162</v>
      </c>
    </row>
    <row r="4937" spans="1:9" ht="45">
      <c r="A4937" s="6" t="s">
        <v>15163</v>
      </c>
      <c r="B4937" s="7" t="s">
        <v>364</v>
      </c>
      <c r="C4937" s="6" t="s">
        <v>15164</v>
      </c>
      <c r="D4937" s="8" t="s">
        <v>15165</v>
      </c>
      <c r="E4937" s="6" t="s">
        <v>221</v>
      </c>
      <c r="F4937" s="7" t="s">
        <v>498</v>
      </c>
      <c r="G4937" s="7" t="s">
        <v>217</v>
      </c>
      <c r="H4937" s="4"/>
      <c r="I4937" s="9" t="s">
        <v>15166</v>
      </c>
    </row>
    <row r="4938" spans="1:9" ht="45">
      <c r="A4938" s="6" t="s">
        <v>15167</v>
      </c>
      <c r="B4938" s="7" t="s">
        <v>364</v>
      </c>
      <c r="C4938" s="6" t="s">
        <v>15168</v>
      </c>
      <c r="D4938" s="8" t="s">
        <v>15169</v>
      </c>
      <c r="E4938" s="6" t="s">
        <v>221</v>
      </c>
      <c r="F4938" s="7" t="s">
        <v>367</v>
      </c>
      <c r="G4938" s="7" t="s">
        <v>225</v>
      </c>
      <c r="H4938" s="4"/>
      <c r="I4938" s="9" t="s">
        <v>15170</v>
      </c>
    </row>
    <row r="4939" spans="1:9" ht="45">
      <c r="A4939" s="6" t="s">
        <v>15171</v>
      </c>
      <c r="B4939" s="7" t="s">
        <v>364</v>
      </c>
      <c r="C4939" s="6" t="s">
        <v>15168</v>
      </c>
      <c r="D4939" s="8" t="s">
        <v>15172</v>
      </c>
      <c r="E4939" s="6" t="s">
        <v>221</v>
      </c>
      <c r="F4939" s="7" t="s">
        <v>367</v>
      </c>
      <c r="G4939" s="7" t="s">
        <v>225</v>
      </c>
      <c r="H4939" s="4"/>
      <c r="I4939" s="9" t="s">
        <v>15173</v>
      </c>
    </row>
    <row r="4940" spans="1:9" ht="45">
      <c r="A4940" s="6" t="s">
        <v>15174</v>
      </c>
      <c r="B4940" s="7" t="s">
        <v>364</v>
      </c>
      <c r="C4940" s="6" t="s">
        <v>15168</v>
      </c>
      <c r="D4940" s="8" t="s">
        <v>15175</v>
      </c>
      <c r="E4940" s="6" t="s">
        <v>221</v>
      </c>
      <c r="F4940" s="7" t="s">
        <v>367</v>
      </c>
      <c r="G4940" s="7" t="s">
        <v>225</v>
      </c>
      <c r="H4940" s="4"/>
      <c r="I4940" s="9" t="s">
        <v>15176</v>
      </c>
    </row>
    <row r="4941" spans="1:9" ht="30">
      <c r="A4941" s="6" t="s">
        <v>15177</v>
      </c>
      <c r="B4941" s="7" t="s">
        <v>364</v>
      </c>
      <c r="C4941" s="6" t="s">
        <v>15168</v>
      </c>
      <c r="D4941" s="8" t="s">
        <v>15178</v>
      </c>
      <c r="E4941" s="6" t="s">
        <v>221</v>
      </c>
      <c r="F4941" s="7" t="s">
        <v>498</v>
      </c>
      <c r="G4941" s="7" t="s">
        <v>217</v>
      </c>
      <c r="H4941" s="4"/>
      <c r="I4941" s="9" t="s">
        <v>15179</v>
      </c>
    </row>
    <row r="4942" spans="1:9" ht="30">
      <c r="A4942" s="6" t="s">
        <v>15180</v>
      </c>
      <c r="B4942" s="7" t="s">
        <v>364</v>
      </c>
      <c r="C4942" s="6" t="s">
        <v>15168</v>
      </c>
      <c r="D4942" s="8" t="s">
        <v>15181</v>
      </c>
      <c r="E4942" s="6" t="s">
        <v>221</v>
      </c>
      <c r="F4942" s="7" t="s">
        <v>498</v>
      </c>
      <c r="G4942" s="7" t="s">
        <v>217</v>
      </c>
      <c r="H4942" s="4"/>
      <c r="I4942" s="9" t="s">
        <v>15182</v>
      </c>
    </row>
    <row r="4943" spans="1:9" ht="45">
      <c r="A4943" s="6" t="s">
        <v>15183</v>
      </c>
      <c r="B4943" s="7" t="s">
        <v>364</v>
      </c>
      <c r="C4943" s="6" t="s">
        <v>15168</v>
      </c>
      <c r="D4943" s="8" t="s">
        <v>15184</v>
      </c>
      <c r="E4943" s="6" t="s">
        <v>221</v>
      </c>
      <c r="F4943" s="7" t="s">
        <v>367</v>
      </c>
      <c r="G4943" s="7" t="s">
        <v>225</v>
      </c>
      <c r="H4943" s="4"/>
      <c r="I4943" s="9" t="s">
        <v>15185</v>
      </c>
    </row>
    <row r="4944" spans="1:9" ht="45">
      <c r="A4944" s="6" t="s">
        <v>15186</v>
      </c>
      <c r="B4944" s="7" t="s">
        <v>364</v>
      </c>
      <c r="C4944" s="6" t="s">
        <v>15168</v>
      </c>
      <c r="D4944" s="8" t="s">
        <v>15187</v>
      </c>
      <c r="E4944" s="6" t="s">
        <v>221</v>
      </c>
      <c r="F4944" s="7" t="s">
        <v>367</v>
      </c>
      <c r="G4944" s="7" t="s">
        <v>217</v>
      </c>
      <c r="H4944" s="4"/>
      <c r="I4944" s="9" t="s">
        <v>15188</v>
      </c>
    </row>
    <row r="4945" spans="1:9" ht="45">
      <c r="A4945" s="6" t="s">
        <v>15189</v>
      </c>
      <c r="B4945" s="7" t="s">
        <v>364</v>
      </c>
      <c r="C4945" s="6" t="s">
        <v>15168</v>
      </c>
      <c r="D4945" s="8" t="s">
        <v>15190</v>
      </c>
      <c r="E4945" s="6" t="s">
        <v>221</v>
      </c>
      <c r="F4945" s="7" t="s">
        <v>367</v>
      </c>
      <c r="G4945" s="7" t="s">
        <v>225</v>
      </c>
      <c r="H4945" s="4"/>
      <c r="I4945" s="9" t="s">
        <v>15191</v>
      </c>
    </row>
    <row r="4946" spans="1:9" ht="45">
      <c r="A4946" s="6" t="s">
        <v>15192</v>
      </c>
      <c r="B4946" s="7" t="s">
        <v>364</v>
      </c>
      <c r="C4946" s="6" t="s">
        <v>15168</v>
      </c>
      <c r="D4946" s="8" t="s">
        <v>15193</v>
      </c>
      <c r="E4946" s="6" t="s">
        <v>1022</v>
      </c>
      <c r="F4946" s="7" t="s">
        <v>498</v>
      </c>
      <c r="G4946" s="7" t="s">
        <v>217</v>
      </c>
      <c r="H4946" s="4"/>
      <c r="I4946" s="9" t="s">
        <v>15194</v>
      </c>
    </row>
    <row r="4947" spans="1:9" ht="60">
      <c r="A4947" s="6" t="s">
        <v>15195</v>
      </c>
      <c r="B4947" s="7" t="s">
        <v>364</v>
      </c>
      <c r="C4947" s="6" t="s">
        <v>15196</v>
      </c>
      <c r="D4947" s="8" t="s">
        <v>15197</v>
      </c>
      <c r="E4947" s="6" t="s">
        <v>221</v>
      </c>
      <c r="F4947" s="7" t="s">
        <v>498</v>
      </c>
      <c r="G4947" s="7" t="s">
        <v>217</v>
      </c>
      <c r="H4947" s="4"/>
      <c r="I4947" s="9" t="s">
        <v>15198</v>
      </c>
    </row>
    <row r="4948" spans="1:9" ht="30">
      <c r="A4948" s="6" t="s">
        <v>15199</v>
      </c>
      <c r="B4948" s="7" t="s">
        <v>364</v>
      </c>
      <c r="C4948" s="6" t="s">
        <v>15200</v>
      </c>
      <c r="D4948" s="8" t="s">
        <v>15201</v>
      </c>
      <c r="E4948" s="6" t="s">
        <v>221</v>
      </c>
      <c r="F4948" s="7" t="s">
        <v>498</v>
      </c>
      <c r="G4948" s="7" t="s">
        <v>217</v>
      </c>
      <c r="H4948" s="4"/>
      <c r="I4948" s="9" t="s">
        <v>15202</v>
      </c>
    </row>
    <row r="4949" spans="1:9" ht="30">
      <c r="A4949" s="6" t="s">
        <v>15203</v>
      </c>
      <c r="B4949" s="7" t="s">
        <v>364</v>
      </c>
      <c r="C4949" s="6" t="s">
        <v>15200</v>
      </c>
      <c r="D4949" s="8" t="s">
        <v>15204</v>
      </c>
      <c r="E4949" s="6" t="s">
        <v>3413</v>
      </c>
      <c r="F4949" s="7" t="s">
        <v>498</v>
      </c>
      <c r="G4949" s="7" t="s">
        <v>217</v>
      </c>
      <c r="H4949" s="4"/>
      <c r="I4949" s="9" t="s">
        <v>15205</v>
      </c>
    </row>
    <row r="4950" spans="1:9" ht="30">
      <c r="A4950" s="6" t="s">
        <v>15206</v>
      </c>
      <c r="B4950" s="7" t="s">
        <v>364</v>
      </c>
      <c r="C4950" s="6" t="s">
        <v>15200</v>
      </c>
      <c r="D4950" s="8" t="s">
        <v>15207</v>
      </c>
      <c r="E4950" s="6" t="s">
        <v>221</v>
      </c>
      <c r="F4950" s="7" t="s">
        <v>498</v>
      </c>
      <c r="G4950" s="7" t="s">
        <v>217</v>
      </c>
      <c r="H4950" s="4"/>
      <c r="I4950" s="9" t="s">
        <v>15208</v>
      </c>
    </row>
    <row r="4951" spans="1:9" ht="60">
      <c r="A4951" s="6" t="s">
        <v>15209</v>
      </c>
      <c r="B4951" s="7" t="s">
        <v>212</v>
      </c>
      <c r="C4951" s="6" t="s">
        <v>967</v>
      </c>
      <c r="D4951" s="8" t="s">
        <v>15210</v>
      </c>
      <c r="E4951" s="6" t="s">
        <v>969</v>
      </c>
      <c r="F4951" s="7" t="s">
        <v>498</v>
      </c>
      <c r="G4951" s="7" t="s">
        <v>217</v>
      </c>
      <c r="H4951" s="4"/>
      <c r="I4951" s="9" t="s">
        <v>15211</v>
      </c>
    </row>
    <row r="4952" spans="1:9" ht="60">
      <c r="A4952" s="6" t="s">
        <v>15212</v>
      </c>
      <c r="B4952" s="7" t="s">
        <v>212</v>
      </c>
      <c r="C4952" s="6" t="s">
        <v>967</v>
      </c>
      <c r="D4952" s="8" t="s">
        <v>15213</v>
      </c>
      <c r="E4952" s="6" t="s">
        <v>969</v>
      </c>
      <c r="F4952" s="7" t="s">
        <v>367</v>
      </c>
      <c r="G4952" s="7" t="s">
        <v>217</v>
      </c>
      <c r="H4952" s="4"/>
      <c r="I4952" s="9" t="s">
        <v>15214</v>
      </c>
    </row>
    <row r="4953" spans="1:9" ht="45">
      <c r="A4953" s="6" t="s">
        <v>15215</v>
      </c>
      <c r="B4953" s="7" t="s">
        <v>364</v>
      </c>
      <c r="C4953" s="6" t="s">
        <v>15216</v>
      </c>
      <c r="D4953" s="8" t="s">
        <v>15217</v>
      </c>
      <c r="E4953" s="6" t="s">
        <v>221</v>
      </c>
      <c r="F4953" s="7" t="s">
        <v>367</v>
      </c>
      <c r="G4953" s="7" t="s">
        <v>217</v>
      </c>
      <c r="H4953" s="4"/>
      <c r="I4953" s="9" t="s">
        <v>15218</v>
      </c>
    </row>
    <row r="4954" spans="1:9" ht="45">
      <c r="A4954" s="6" t="s">
        <v>15219</v>
      </c>
      <c r="B4954" s="7" t="s">
        <v>364</v>
      </c>
      <c r="C4954" s="6" t="s">
        <v>1016</v>
      </c>
      <c r="D4954" s="8" t="s">
        <v>15220</v>
      </c>
      <c r="E4954" s="6" t="s">
        <v>221</v>
      </c>
      <c r="F4954" s="7" t="s">
        <v>498</v>
      </c>
      <c r="G4954" s="7" t="s">
        <v>217</v>
      </c>
      <c r="H4954" s="4"/>
      <c r="I4954" s="9" t="s">
        <v>15221</v>
      </c>
    </row>
    <row r="4955" spans="1:9" ht="45">
      <c r="A4955" s="6" t="s">
        <v>15222</v>
      </c>
      <c r="B4955" s="7" t="s">
        <v>364</v>
      </c>
      <c r="C4955" s="6" t="s">
        <v>1016</v>
      </c>
      <c r="D4955" s="8" t="s">
        <v>1735</v>
      </c>
      <c r="E4955" s="6" t="s">
        <v>221</v>
      </c>
      <c r="F4955" s="7" t="s">
        <v>498</v>
      </c>
      <c r="G4955" s="7" t="s">
        <v>217</v>
      </c>
      <c r="H4955" s="4"/>
      <c r="I4955" s="9" t="s">
        <v>15223</v>
      </c>
    </row>
    <row r="4956" spans="1:9" ht="45">
      <c r="A4956" s="6" t="s">
        <v>15224</v>
      </c>
      <c r="B4956" s="7" t="s">
        <v>364</v>
      </c>
      <c r="C4956" s="6" t="s">
        <v>1016</v>
      </c>
      <c r="D4956" s="8" t="s">
        <v>15225</v>
      </c>
      <c r="E4956" s="6" t="s">
        <v>221</v>
      </c>
      <c r="F4956" s="7" t="s">
        <v>498</v>
      </c>
      <c r="G4956" s="7" t="s">
        <v>217</v>
      </c>
      <c r="H4956" s="4"/>
      <c r="I4956" s="9" t="s">
        <v>15226</v>
      </c>
    </row>
    <row r="4957" spans="1:9" ht="45">
      <c r="A4957" s="6" t="s">
        <v>15227</v>
      </c>
      <c r="B4957" s="7" t="s">
        <v>364</v>
      </c>
      <c r="C4957" s="6" t="s">
        <v>1016</v>
      </c>
      <c r="D4957" s="8" t="s">
        <v>15228</v>
      </c>
      <c r="E4957" s="6"/>
      <c r="F4957" s="7" t="s">
        <v>367</v>
      </c>
      <c r="G4957" s="7" t="s">
        <v>368</v>
      </c>
      <c r="H4957" s="4"/>
      <c r="I4957" s="9" t="s">
        <v>15229</v>
      </c>
    </row>
    <row r="4958" spans="1:9" ht="45">
      <c r="A4958" s="6" t="s">
        <v>15230</v>
      </c>
      <c r="B4958" s="7" t="s">
        <v>364</v>
      </c>
      <c r="C4958" s="6" t="s">
        <v>15231</v>
      </c>
      <c r="D4958" s="8" t="s">
        <v>15232</v>
      </c>
      <c r="E4958" s="6" t="s">
        <v>221</v>
      </c>
      <c r="F4958" s="7" t="s">
        <v>498</v>
      </c>
      <c r="G4958" s="7" t="s">
        <v>217</v>
      </c>
      <c r="H4958" s="4"/>
      <c r="I4958" s="9" t="s">
        <v>15233</v>
      </c>
    </row>
    <row r="4959" spans="1:9" ht="45">
      <c r="A4959" s="6" t="s">
        <v>15234</v>
      </c>
      <c r="B4959" s="7" t="s">
        <v>364</v>
      </c>
      <c r="C4959" s="6" t="s">
        <v>15231</v>
      </c>
      <c r="D4959" s="8" t="s">
        <v>15235</v>
      </c>
      <c r="E4959" s="6" t="s">
        <v>221</v>
      </c>
      <c r="F4959" s="7" t="s">
        <v>498</v>
      </c>
      <c r="G4959" s="7" t="s">
        <v>217</v>
      </c>
      <c r="H4959" s="4"/>
      <c r="I4959" s="9" t="s">
        <v>15236</v>
      </c>
    </row>
    <row r="4960" spans="1:9" ht="45">
      <c r="A4960" s="6" t="s">
        <v>15237</v>
      </c>
      <c r="B4960" s="7" t="s">
        <v>364</v>
      </c>
      <c r="C4960" s="6" t="s">
        <v>1824</v>
      </c>
      <c r="D4960" s="8" t="s">
        <v>15238</v>
      </c>
      <c r="E4960" s="6" t="s">
        <v>221</v>
      </c>
      <c r="F4960" s="7" t="s">
        <v>367</v>
      </c>
      <c r="G4960" s="7" t="s">
        <v>225</v>
      </c>
      <c r="H4960" s="4"/>
      <c r="I4960" s="9" t="s">
        <v>15239</v>
      </c>
    </row>
    <row r="4961" spans="1:9" ht="30">
      <c r="A4961" s="6" t="s">
        <v>15240</v>
      </c>
      <c r="B4961" s="7" t="s">
        <v>364</v>
      </c>
      <c r="C4961" s="6" t="s">
        <v>1824</v>
      </c>
      <c r="D4961" s="8" t="s">
        <v>15241</v>
      </c>
      <c r="E4961" s="6" t="s">
        <v>373</v>
      </c>
      <c r="F4961" s="7" t="s">
        <v>367</v>
      </c>
      <c r="G4961" s="7" t="s">
        <v>217</v>
      </c>
      <c r="H4961" s="4"/>
      <c r="I4961" s="9" t="s">
        <v>15242</v>
      </c>
    </row>
    <row r="4962" spans="1:9" ht="45">
      <c r="A4962" s="6" t="s">
        <v>15243</v>
      </c>
      <c r="B4962" s="7" t="s">
        <v>364</v>
      </c>
      <c r="C4962" s="6" t="s">
        <v>1824</v>
      </c>
      <c r="D4962" s="8" t="s">
        <v>15244</v>
      </c>
      <c r="E4962" s="6" t="s">
        <v>221</v>
      </c>
      <c r="F4962" s="7" t="s">
        <v>367</v>
      </c>
      <c r="G4962" s="7" t="s">
        <v>217</v>
      </c>
      <c r="H4962" s="4"/>
      <c r="I4962" s="9" t="s">
        <v>15245</v>
      </c>
    </row>
    <row r="4963" spans="1:9" ht="45">
      <c r="A4963" s="6" t="s">
        <v>15246</v>
      </c>
      <c r="B4963" s="7" t="s">
        <v>364</v>
      </c>
      <c r="C4963" s="6" t="s">
        <v>1824</v>
      </c>
      <c r="D4963" s="8" t="s">
        <v>15247</v>
      </c>
      <c r="E4963" s="6" t="s">
        <v>221</v>
      </c>
      <c r="F4963" s="7" t="s">
        <v>367</v>
      </c>
      <c r="G4963" s="7" t="s">
        <v>225</v>
      </c>
      <c r="H4963" s="4"/>
      <c r="I4963" s="9" t="s">
        <v>15248</v>
      </c>
    </row>
    <row r="4964" spans="1:9" ht="30">
      <c r="A4964" s="6" t="s">
        <v>15249</v>
      </c>
      <c r="B4964" s="7" t="s">
        <v>364</v>
      </c>
      <c r="C4964" s="6" t="s">
        <v>1824</v>
      </c>
      <c r="D4964" s="8" t="s">
        <v>15250</v>
      </c>
      <c r="E4964" s="6" t="s">
        <v>221</v>
      </c>
      <c r="F4964" s="7" t="s">
        <v>367</v>
      </c>
      <c r="G4964" s="7" t="s">
        <v>217</v>
      </c>
      <c r="H4964" s="4"/>
      <c r="I4964" s="9" t="s">
        <v>15251</v>
      </c>
    </row>
    <row r="4965" spans="1:9" ht="45">
      <c r="A4965" s="6" t="s">
        <v>15252</v>
      </c>
      <c r="B4965" s="7" t="s">
        <v>364</v>
      </c>
      <c r="C4965" s="6" t="s">
        <v>1824</v>
      </c>
      <c r="D4965" s="8" t="s">
        <v>15253</v>
      </c>
      <c r="E4965" s="6" t="s">
        <v>221</v>
      </c>
      <c r="F4965" s="7" t="s">
        <v>498</v>
      </c>
      <c r="G4965" s="7" t="s">
        <v>225</v>
      </c>
      <c r="H4965" s="4"/>
      <c r="I4965" s="9" t="s">
        <v>15254</v>
      </c>
    </row>
    <row r="4966" spans="1:9" ht="45">
      <c r="A4966" s="6" t="s">
        <v>15255</v>
      </c>
      <c r="B4966" s="7" t="s">
        <v>364</v>
      </c>
      <c r="C4966" s="6" t="s">
        <v>1824</v>
      </c>
      <c r="D4966" s="8" t="s">
        <v>15256</v>
      </c>
      <c r="E4966" s="6"/>
      <c r="F4966" s="7" t="s">
        <v>498</v>
      </c>
      <c r="G4966" s="7" t="s">
        <v>368</v>
      </c>
      <c r="H4966" s="4"/>
      <c r="I4966" s="9" t="s">
        <v>15257</v>
      </c>
    </row>
    <row r="4967" spans="1:9" ht="45">
      <c r="A4967" s="6" t="s">
        <v>15258</v>
      </c>
      <c r="B4967" s="7" t="s">
        <v>364</v>
      </c>
      <c r="C4967" s="6" t="s">
        <v>1824</v>
      </c>
      <c r="D4967" s="8" t="s">
        <v>15259</v>
      </c>
      <c r="E4967" s="6"/>
      <c r="F4967" s="7" t="s">
        <v>367</v>
      </c>
      <c r="G4967" s="7" t="s">
        <v>368</v>
      </c>
      <c r="H4967" s="4"/>
      <c r="I4967" s="9" t="s">
        <v>15260</v>
      </c>
    </row>
    <row r="4968" spans="1:9" ht="45">
      <c r="A4968" s="6" t="s">
        <v>15261</v>
      </c>
      <c r="B4968" s="7" t="s">
        <v>364</v>
      </c>
      <c r="C4968" s="6" t="s">
        <v>1824</v>
      </c>
      <c r="D4968" s="8" t="s">
        <v>15262</v>
      </c>
      <c r="E4968" s="6" t="s">
        <v>221</v>
      </c>
      <c r="F4968" s="7" t="s">
        <v>367</v>
      </c>
      <c r="G4968" s="7" t="s">
        <v>225</v>
      </c>
      <c r="H4968" s="4"/>
      <c r="I4968" s="9" t="s">
        <v>15263</v>
      </c>
    </row>
    <row r="4969" spans="1:9" ht="45">
      <c r="A4969" s="6" t="s">
        <v>15264</v>
      </c>
      <c r="B4969" s="7" t="s">
        <v>364</v>
      </c>
      <c r="C4969" s="6" t="s">
        <v>1824</v>
      </c>
      <c r="D4969" s="8" t="s">
        <v>15265</v>
      </c>
      <c r="E4969" s="6" t="s">
        <v>221</v>
      </c>
      <c r="F4969" s="7" t="s">
        <v>367</v>
      </c>
      <c r="G4969" s="7" t="s">
        <v>225</v>
      </c>
      <c r="H4969" s="4"/>
      <c r="I4969" s="9" t="s">
        <v>15266</v>
      </c>
    </row>
    <row r="4970" spans="1:9" ht="45">
      <c r="A4970" s="6" t="s">
        <v>15267</v>
      </c>
      <c r="B4970" s="7" t="s">
        <v>364</v>
      </c>
      <c r="C4970" s="6" t="s">
        <v>1824</v>
      </c>
      <c r="D4970" s="8" t="s">
        <v>15268</v>
      </c>
      <c r="E4970" s="6" t="s">
        <v>221</v>
      </c>
      <c r="F4970" s="7" t="s">
        <v>367</v>
      </c>
      <c r="G4970" s="7" t="s">
        <v>225</v>
      </c>
      <c r="H4970" s="4"/>
      <c r="I4970" s="9" t="s">
        <v>15269</v>
      </c>
    </row>
    <row r="4971" spans="1:9" ht="45">
      <c r="A4971" s="6" t="s">
        <v>15270</v>
      </c>
      <c r="B4971" s="7" t="s">
        <v>364</v>
      </c>
      <c r="C4971" s="6" t="s">
        <v>1824</v>
      </c>
      <c r="D4971" s="8" t="s">
        <v>15271</v>
      </c>
      <c r="E4971" s="6" t="s">
        <v>221</v>
      </c>
      <c r="F4971" s="7" t="s">
        <v>498</v>
      </c>
      <c r="G4971" s="7" t="s">
        <v>225</v>
      </c>
      <c r="H4971" s="4"/>
      <c r="I4971" s="9" t="s">
        <v>15272</v>
      </c>
    </row>
    <row r="4972" spans="1:9" ht="45">
      <c r="A4972" s="6" t="s">
        <v>15273</v>
      </c>
      <c r="B4972" s="7" t="s">
        <v>364</v>
      </c>
      <c r="C4972" s="6" t="s">
        <v>1995</v>
      </c>
      <c r="D4972" s="8" t="s">
        <v>15274</v>
      </c>
      <c r="E4972" s="6" t="s">
        <v>373</v>
      </c>
      <c r="F4972" s="7" t="s">
        <v>367</v>
      </c>
      <c r="G4972" s="7" t="s">
        <v>217</v>
      </c>
      <c r="H4972" s="4"/>
      <c r="I4972" s="9" t="s">
        <v>15275</v>
      </c>
    </row>
    <row r="4973" spans="1:9" ht="45">
      <c r="A4973" s="6" t="s">
        <v>15276</v>
      </c>
      <c r="B4973" s="7" t="s">
        <v>364</v>
      </c>
      <c r="C4973" s="6" t="s">
        <v>1995</v>
      </c>
      <c r="D4973" s="8" t="s">
        <v>15277</v>
      </c>
      <c r="E4973" s="6" t="s">
        <v>221</v>
      </c>
      <c r="F4973" s="7" t="s">
        <v>498</v>
      </c>
      <c r="G4973" s="7" t="s">
        <v>225</v>
      </c>
      <c r="H4973" s="4"/>
      <c r="I4973" s="9" t="s">
        <v>15278</v>
      </c>
    </row>
    <row r="4974" spans="1:9" ht="45">
      <c r="A4974" s="6" t="s">
        <v>15279</v>
      </c>
      <c r="B4974" s="7" t="s">
        <v>364</v>
      </c>
      <c r="C4974" s="6" t="s">
        <v>1995</v>
      </c>
      <c r="D4974" s="8" t="s">
        <v>15280</v>
      </c>
      <c r="E4974" s="6" t="s">
        <v>2080</v>
      </c>
      <c r="F4974" s="7" t="s">
        <v>367</v>
      </c>
      <c r="G4974" s="7" t="s">
        <v>225</v>
      </c>
      <c r="H4974" s="4"/>
      <c r="I4974" s="9" t="s">
        <v>15281</v>
      </c>
    </row>
    <row r="4975" spans="1:9" ht="45">
      <c r="A4975" s="6" t="s">
        <v>15282</v>
      </c>
      <c r="B4975" s="7" t="s">
        <v>364</v>
      </c>
      <c r="C4975" s="6" t="s">
        <v>1995</v>
      </c>
      <c r="D4975" s="8" t="s">
        <v>1740</v>
      </c>
      <c r="E4975" s="6" t="s">
        <v>221</v>
      </c>
      <c r="F4975" s="7" t="s">
        <v>498</v>
      </c>
      <c r="G4975" s="7" t="s">
        <v>225</v>
      </c>
      <c r="H4975" s="4"/>
      <c r="I4975" s="9" t="s">
        <v>15283</v>
      </c>
    </row>
    <row r="4976" spans="1:9" ht="30">
      <c r="A4976" s="6" t="s">
        <v>15284</v>
      </c>
      <c r="B4976" s="7" t="s">
        <v>364</v>
      </c>
      <c r="C4976" s="6" t="s">
        <v>2396</v>
      </c>
      <c r="D4976" s="8" t="s">
        <v>15285</v>
      </c>
      <c r="E4976" s="6" t="s">
        <v>535</v>
      </c>
      <c r="F4976" s="7" t="s">
        <v>367</v>
      </c>
      <c r="G4976" s="7" t="s">
        <v>217</v>
      </c>
      <c r="H4976" s="4"/>
      <c r="I4976" s="9" t="s">
        <v>15286</v>
      </c>
    </row>
    <row r="4977" spans="1:9" ht="45">
      <c r="A4977" s="6" t="s">
        <v>15287</v>
      </c>
      <c r="B4977" s="7" t="s">
        <v>364</v>
      </c>
      <c r="C4977" s="6" t="s">
        <v>2418</v>
      </c>
      <c r="D4977" s="8" t="s">
        <v>15288</v>
      </c>
      <c r="E4977" s="6" t="s">
        <v>221</v>
      </c>
      <c r="F4977" s="7" t="s">
        <v>367</v>
      </c>
      <c r="G4977" s="7" t="s">
        <v>225</v>
      </c>
      <c r="H4977" s="4"/>
      <c r="I4977" s="9" t="s">
        <v>15289</v>
      </c>
    </row>
    <row r="4978" spans="1:9" ht="60">
      <c r="A4978" s="6" t="s">
        <v>15290</v>
      </c>
      <c r="B4978" s="7" t="s">
        <v>364</v>
      </c>
      <c r="C4978" s="6" t="s">
        <v>2418</v>
      </c>
      <c r="D4978" s="8" t="s">
        <v>15291</v>
      </c>
      <c r="E4978" s="6" t="s">
        <v>221</v>
      </c>
      <c r="F4978" s="7" t="s">
        <v>498</v>
      </c>
      <c r="G4978" s="7" t="s">
        <v>217</v>
      </c>
      <c r="H4978" s="4"/>
      <c r="I4978" s="9" t="s">
        <v>15292</v>
      </c>
    </row>
    <row r="4979" spans="1:9" ht="45">
      <c r="A4979" s="6" t="s">
        <v>15293</v>
      </c>
      <c r="B4979" s="7" t="s">
        <v>364</v>
      </c>
      <c r="C4979" s="6" t="s">
        <v>2418</v>
      </c>
      <c r="D4979" s="8" t="s">
        <v>15294</v>
      </c>
      <c r="E4979" s="6" t="s">
        <v>221</v>
      </c>
      <c r="F4979" s="7" t="s">
        <v>498</v>
      </c>
      <c r="G4979" s="7" t="s">
        <v>217</v>
      </c>
      <c r="H4979" s="4"/>
      <c r="I4979" s="9" t="s">
        <v>15295</v>
      </c>
    </row>
    <row r="4980" spans="1:9" ht="45">
      <c r="A4980" s="6" t="s">
        <v>15296</v>
      </c>
      <c r="B4980" s="7" t="s">
        <v>364</v>
      </c>
      <c r="C4980" s="6" t="s">
        <v>2418</v>
      </c>
      <c r="D4980" s="8" t="s">
        <v>15297</v>
      </c>
      <c r="E4980" s="6" t="s">
        <v>221</v>
      </c>
      <c r="F4980" s="7" t="s">
        <v>367</v>
      </c>
      <c r="G4980" s="7" t="s">
        <v>217</v>
      </c>
      <c r="H4980" s="4"/>
      <c r="I4980" s="9" t="s">
        <v>15298</v>
      </c>
    </row>
    <row r="4981" spans="1:9" ht="45">
      <c r="A4981" s="6" t="s">
        <v>15299</v>
      </c>
      <c r="B4981" s="7" t="s">
        <v>364</v>
      </c>
      <c r="C4981" s="6" t="s">
        <v>2418</v>
      </c>
      <c r="D4981" s="8" t="s">
        <v>15300</v>
      </c>
      <c r="E4981" s="6" t="s">
        <v>221</v>
      </c>
      <c r="F4981" s="7" t="s">
        <v>498</v>
      </c>
      <c r="G4981" s="7" t="s">
        <v>225</v>
      </c>
      <c r="H4981" s="4"/>
      <c r="I4981" s="9" t="s">
        <v>15301</v>
      </c>
    </row>
    <row r="4982" spans="1:9" ht="45">
      <c r="A4982" s="6" t="s">
        <v>15302</v>
      </c>
      <c r="B4982" s="7" t="s">
        <v>364</v>
      </c>
      <c r="C4982" s="6" t="s">
        <v>2418</v>
      </c>
      <c r="D4982" s="8" t="s">
        <v>15303</v>
      </c>
      <c r="E4982" s="6" t="s">
        <v>215</v>
      </c>
      <c r="F4982" s="7" t="s">
        <v>498</v>
      </c>
      <c r="G4982" s="7" t="s">
        <v>217</v>
      </c>
      <c r="H4982" s="4"/>
      <c r="I4982" s="9" t="s">
        <v>15304</v>
      </c>
    </row>
    <row r="4983" spans="1:9" ht="45">
      <c r="A4983" s="6" t="s">
        <v>15305</v>
      </c>
      <c r="B4983" s="7" t="s">
        <v>364</v>
      </c>
      <c r="C4983" s="6" t="s">
        <v>2418</v>
      </c>
      <c r="D4983" s="8" t="s">
        <v>15306</v>
      </c>
      <c r="E4983" s="6" t="s">
        <v>221</v>
      </c>
      <c r="F4983" s="7" t="s">
        <v>367</v>
      </c>
      <c r="G4983" s="7" t="s">
        <v>225</v>
      </c>
      <c r="H4983" s="4"/>
      <c r="I4983" s="9" t="s">
        <v>15307</v>
      </c>
    </row>
    <row r="4984" spans="1:9" ht="45">
      <c r="A4984" s="6" t="s">
        <v>15308</v>
      </c>
      <c r="B4984" s="7" t="s">
        <v>364</v>
      </c>
      <c r="C4984" s="6" t="s">
        <v>2418</v>
      </c>
      <c r="D4984" s="8" t="s">
        <v>2496</v>
      </c>
      <c r="E4984" s="6" t="s">
        <v>221</v>
      </c>
      <c r="F4984" s="7" t="s">
        <v>498</v>
      </c>
      <c r="G4984" s="7" t="s">
        <v>217</v>
      </c>
      <c r="H4984" s="4"/>
      <c r="I4984" s="9" t="s">
        <v>2497</v>
      </c>
    </row>
    <row r="4985" spans="1:9" ht="45">
      <c r="A4985" s="6" t="s">
        <v>15309</v>
      </c>
      <c r="B4985" s="7" t="s">
        <v>364</v>
      </c>
      <c r="C4985" s="6" t="s">
        <v>2418</v>
      </c>
      <c r="D4985" s="8" t="s">
        <v>15310</v>
      </c>
      <c r="E4985" s="6" t="s">
        <v>221</v>
      </c>
      <c r="F4985" s="7" t="s">
        <v>498</v>
      </c>
      <c r="G4985" s="7" t="s">
        <v>225</v>
      </c>
      <c r="H4985" s="4"/>
      <c r="I4985" s="9" t="s">
        <v>15311</v>
      </c>
    </row>
    <row r="4986" spans="1:9" ht="45">
      <c r="A4986" s="6" t="s">
        <v>15312</v>
      </c>
      <c r="B4986" s="7" t="s">
        <v>364</v>
      </c>
      <c r="C4986" s="6" t="s">
        <v>2418</v>
      </c>
      <c r="D4986" s="8" t="s">
        <v>15313</v>
      </c>
      <c r="E4986" s="6" t="s">
        <v>221</v>
      </c>
      <c r="F4986" s="7" t="s">
        <v>498</v>
      </c>
      <c r="G4986" s="7" t="s">
        <v>217</v>
      </c>
      <c r="H4986" s="4"/>
      <c r="I4986" s="9" t="s">
        <v>15314</v>
      </c>
    </row>
    <row r="4987" spans="1:9" ht="45">
      <c r="A4987" s="6" t="s">
        <v>15315</v>
      </c>
      <c r="B4987" s="7" t="s">
        <v>364</v>
      </c>
      <c r="C4987" s="6" t="s">
        <v>2418</v>
      </c>
      <c r="D4987" s="8" t="s">
        <v>15316</v>
      </c>
      <c r="E4987" s="6" t="s">
        <v>221</v>
      </c>
      <c r="F4987" s="7" t="s">
        <v>367</v>
      </c>
      <c r="G4987" s="7" t="s">
        <v>225</v>
      </c>
      <c r="H4987" s="4"/>
      <c r="I4987" s="9" t="s">
        <v>15317</v>
      </c>
    </row>
    <row r="4988" spans="1:9" ht="45">
      <c r="A4988" s="6" t="s">
        <v>15318</v>
      </c>
      <c r="B4988" s="7" t="s">
        <v>364</v>
      </c>
      <c r="C4988" s="6" t="s">
        <v>2418</v>
      </c>
      <c r="D4988" s="8" t="s">
        <v>15319</v>
      </c>
      <c r="E4988" s="6" t="s">
        <v>221</v>
      </c>
      <c r="F4988" s="7" t="s">
        <v>498</v>
      </c>
      <c r="G4988" s="7" t="s">
        <v>217</v>
      </c>
      <c r="H4988" s="4"/>
      <c r="I4988" s="9" t="s">
        <v>15320</v>
      </c>
    </row>
    <row r="4989" spans="1:9" ht="60">
      <c r="A4989" s="6" t="s">
        <v>15321</v>
      </c>
      <c r="B4989" s="7" t="s">
        <v>364</v>
      </c>
      <c r="C4989" s="6" t="s">
        <v>2606</v>
      </c>
      <c r="D4989" s="8" t="s">
        <v>15322</v>
      </c>
      <c r="E4989" s="6" t="s">
        <v>221</v>
      </c>
      <c r="F4989" s="7" t="s">
        <v>498</v>
      </c>
      <c r="G4989" s="7" t="s">
        <v>225</v>
      </c>
      <c r="H4989" s="4"/>
      <c r="I4989" s="9" t="s">
        <v>15323</v>
      </c>
    </row>
    <row r="4990" spans="1:9" ht="45">
      <c r="A4990" s="6" t="s">
        <v>15324</v>
      </c>
      <c r="B4990" s="7" t="s">
        <v>364</v>
      </c>
      <c r="C4990" s="6" t="s">
        <v>2606</v>
      </c>
      <c r="D4990" s="8" t="s">
        <v>15325</v>
      </c>
      <c r="E4990" s="6" t="s">
        <v>221</v>
      </c>
      <c r="F4990" s="7" t="s">
        <v>367</v>
      </c>
      <c r="G4990" s="7" t="s">
        <v>217</v>
      </c>
      <c r="H4990" s="4"/>
      <c r="I4990" s="9" t="s">
        <v>15326</v>
      </c>
    </row>
    <row r="4991" spans="1:9" ht="45">
      <c r="A4991" s="6" t="s">
        <v>15327</v>
      </c>
      <c r="B4991" s="7" t="s">
        <v>364</v>
      </c>
      <c r="C4991" s="6" t="s">
        <v>2606</v>
      </c>
      <c r="D4991" s="8" t="s">
        <v>15328</v>
      </c>
      <c r="E4991" s="6" t="s">
        <v>221</v>
      </c>
      <c r="F4991" s="7" t="s">
        <v>498</v>
      </c>
      <c r="G4991" s="7" t="s">
        <v>225</v>
      </c>
      <c r="H4991" s="4"/>
      <c r="I4991" s="9" t="s">
        <v>15329</v>
      </c>
    </row>
    <row r="4992" spans="1:9" ht="45">
      <c r="A4992" s="6" t="s">
        <v>15330</v>
      </c>
      <c r="B4992" s="7" t="s">
        <v>364</v>
      </c>
      <c r="C4992" s="6" t="s">
        <v>2606</v>
      </c>
      <c r="D4992" s="8" t="s">
        <v>15331</v>
      </c>
      <c r="E4992" s="6" t="s">
        <v>221</v>
      </c>
      <c r="F4992" s="7" t="s">
        <v>498</v>
      </c>
      <c r="G4992" s="7" t="s">
        <v>217</v>
      </c>
      <c r="H4992" s="4"/>
      <c r="I4992" s="9" t="s">
        <v>15332</v>
      </c>
    </row>
    <row r="4993" spans="1:9" ht="45">
      <c r="A4993" s="6" t="s">
        <v>15333</v>
      </c>
      <c r="B4993" s="7" t="s">
        <v>364</v>
      </c>
      <c r="C4993" s="6" t="s">
        <v>2606</v>
      </c>
      <c r="D4993" s="8" t="s">
        <v>15334</v>
      </c>
      <c r="E4993" s="6" t="s">
        <v>378</v>
      </c>
      <c r="F4993" s="7" t="s">
        <v>498</v>
      </c>
      <c r="G4993" s="7" t="s">
        <v>217</v>
      </c>
      <c r="H4993" s="4"/>
      <c r="I4993" s="9" t="s">
        <v>15335</v>
      </c>
    </row>
    <row r="4994" spans="1:9" ht="45">
      <c r="A4994" s="6" t="s">
        <v>15336</v>
      </c>
      <c r="B4994" s="7" t="s">
        <v>364</v>
      </c>
      <c r="C4994" s="6" t="s">
        <v>2606</v>
      </c>
      <c r="D4994" s="8" t="s">
        <v>15337</v>
      </c>
      <c r="E4994" s="6" t="s">
        <v>995</v>
      </c>
      <c r="F4994" s="7" t="s">
        <v>367</v>
      </c>
      <c r="G4994" s="7" t="s">
        <v>217</v>
      </c>
      <c r="H4994" s="4"/>
      <c r="I4994" s="9" t="s">
        <v>15338</v>
      </c>
    </row>
    <row r="4995" spans="1:9" ht="60">
      <c r="A4995" s="6" t="s">
        <v>15339</v>
      </c>
      <c r="B4995" s="7" t="s">
        <v>364</v>
      </c>
      <c r="C4995" s="6" t="s">
        <v>2606</v>
      </c>
      <c r="D4995" s="8" t="s">
        <v>15340</v>
      </c>
      <c r="E4995" s="6" t="s">
        <v>995</v>
      </c>
      <c r="F4995" s="7" t="s">
        <v>367</v>
      </c>
      <c r="G4995" s="7" t="s">
        <v>225</v>
      </c>
      <c r="H4995" s="4"/>
      <c r="I4995" s="9" t="s">
        <v>15341</v>
      </c>
    </row>
    <row r="4996" spans="1:9" ht="45">
      <c r="A4996" s="6" t="s">
        <v>15342</v>
      </c>
      <c r="B4996" s="7" t="s">
        <v>364</v>
      </c>
      <c r="C4996" s="6" t="s">
        <v>2606</v>
      </c>
      <c r="D4996" s="8" t="s">
        <v>15343</v>
      </c>
      <c r="E4996" s="6" t="s">
        <v>221</v>
      </c>
      <c r="F4996" s="7" t="s">
        <v>498</v>
      </c>
      <c r="G4996" s="7" t="s">
        <v>217</v>
      </c>
      <c r="H4996" s="4"/>
      <c r="I4996" s="9" t="s">
        <v>15344</v>
      </c>
    </row>
    <row r="4997" spans="1:9" ht="45">
      <c r="A4997" s="6" t="s">
        <v>15345</v>
      </c>
      <c r="B4997" s="7" t="s">
        <v>364</v>
      </c>
      <c r="C4997" s="6" t="s">
        <v>2716</v>
      </c>
      <c r="D4997" s="8" t="s">
        <v>15346</v>
      </c>
      <c r="E4997" s="6" t="s">
        <v>221</v>
      </c>
      <c r="F4997" s="7" t="s">
        <v>498</v>
      </c>
      <c r="G4997" s="7" t="s">
        <v>225</v>
      </c>
      <c r="H4997" s="4"/>
      <c r="I4997" s="9" t="s">
        <v>15347</v>
      </c>
    </row>
    <row r="4998" spans="1:9" ht="45">
      <c r="A4998" s="6" t="s">
        <v>15348</v>
      </c>
      <c r="B4998" s="7" t="s">
        <v>364</v>
      </c>
      <c r="C4998" s="6" t="s">
        <v>2716</v>
      </c>
      <c r="D4998" s="8" t="s">
        <v>15349</v>
      </c>
      <c r="E4998" s="6" t="s">
        <v>378</v>
      </c>
      <c r="F4998" s="7" t="s">
        <v>498</v>
      </c>
      <c r="G4998" s="7" t="s">
        <v>217</v>
      </c>
      <c r="H4998" s="4"/>
      <c r="I4998" s="9" t="s">
        <v>15350</v>
      </c>
    </row>
    <row r="4999" spans="1:9" ht="30">
      <c r="A4999" s="6" t="s">
        <v>15351</v>
      </c>
      <c r="B4999" s="7" t="s">
        <v>364</v>
      </c>
      <c r="C4999" s="6" t="s">
        <v>2893</v>
      </c>
      <c r="D4999" s="8" t="s">
        <v>15352</v>
      </c>
      <c r="E4999" s="6" t="s">
        <v>221</v>
      </c>
      <c r="F4999" s="7" t="s">
        <v>367</v>
      </c>
      <c r="G4999" s="7" t="s">
        <v>217</v>
      </c>
      <c r="H4999" s="4"/>
      <c r="I4999" s="9" t="s">
        <v>15353</v>
      </c>
    </row>
    <row r="5000" spans="1:9" ht="45">
      <c r="A5000" s="6" t="s">
        <v>15354</v>
      </c>
      <c r="B5000" s="7" t="s">
        <v>364</v>
      </c>
      <c r="C5000" s="6" t="s">
        <v>2893</v>
      </c>
      <c r="D5000" s="8" t="s">
        <v>15355</v>
      </c>
      <c r="E5000" s="6" t="s">
        <v>221</v>
      </c>
      <c r="F5000" s="7" t="s">
        <v>498</v>
      </c>
      <c r="G5000" s="7" t="s">
        <v>217</v>
      </c>
      <c r="H5000" s="4"/>
      <c r="I5000" s="9" t="s">
        <v>15356</v>
      </c>
    </row>
    <row r="5001" spans="1:9" ht="45">
      <c r="A5001" s="6" t="s">
        <v>15357</v>
      </c>
      <c r="B5001" s="7" t="s">
        <v>364</v>
      </c>
      <c r="C5001" s="6" t="s">
        <v>2893</v>
      </c>
      <c r="D5001" s="8" t="s">
        <v>15358</v>
      </c>
      <c r="E5001" s="6" t="s">
        <v>535</v>
      </c>
      <c r="F5001" s="7" t="s">
        <v>498</v>
      </c>
      <c r="G5001" s="7" t="s">
        <v>217</v>
      </c>
      <c r="H5001" s="4"/>
      <c r="I5001" s="9" t="s">
        <v>15359</v>
      </c>
    </row>
    <row r="5002" spans="1:9" ht="45">
      <c r="A5002" s="6" t="s">
        <v>15360</v>
      </c>
      <c r="B5002" s="7" t="s">
        <v>364</v>
      </c>
      <c r="C5002" s="6" t="s">
        <v>2893</v>
      </c>
      <c r="D5002" s="8" t="s">
        <v>15361</v>
      </c>
      <c r="E5002" s="6" t="s">
        <v>221</v>
      </c>
      <c r="F5002" s="7" t="s">
        <v>367</v>
      </c>
      <c r="G5002" s="7" t="s">
        <v>217</v>
      </c>
      <c r="H5002" s="4"/>
      <c r="I5002" s="9" t="s">
        <v>15362</v>
      </c>
    </row>
    <row r="5003" spans="1:9" ht="45">
      <c r="A5003" s="6" t="s">
        <v>15363</v>
      </c>
      <c r="B5003" s="7" t="s">
        <v>364</v>
      </c>
      <c r="C5003" s="6" t="s">
        <v>2893</v>
      </c>
      <c r="D5003" s="8" t="s">
        <v>15364</v>
      </c>
      <c r="E5003" s="6" t="s">
        <v>535</v>
      </c>
      <c r="F5003" s="7" t="s">
        <v>367</v>
      </c>
      <c r="G5003" s="7" t="s">
        <v>217</v>
      </c>
      <c r="H5003" s="4"/>
      <c r="I5003" s="9" t="s">
        <v>15365</v>
      </c>
    </row>
    <row r="5004" spans="1:9" ht="45">
      <c r="A5004" s="6" t="s">
        <v>15366</v>
      </c>
      <c r="B5004" s="7" t="s">
        <v>364</v>
      </c>
      <c r="C5004" s="6" t="s">
        <v>2893</v>
      </c>
      <c r="D5004" s="8" t="s">
        <v>15367</v>
      </c>
      <c r="E5004" s="6" t="s">
        <v>221</v>
      </c>
      <c r="F5004" s="7" t="s">
        <v>498</v>
      </c>
      <c r="G5004" s="7" t="s">
        <v>217</v>
      </c>
      <c r="H5004" s="4"/>
      <c r="I5004" s="9" t="s">
        <v>15368</v>
      </c>
    </row>
    <row r="5005" spans="1:9" ht="45">
      <c r="A5005" s="6" t="s">
        <v>15369</v>
      </c>
      <c r="B5005" s="7" t="s">
        <v>364</v>
      </c>
      <c r="C5005" s="6" t="s">
        <v>2893</v>
      </c>
      <c r="D5005" s="8" t="s">
        <v>15370</v>
      </c>
      <c r="E5005" s="6" t="s">
        <v>221</v>
      </c>
      <c r="F5005" s="7" t="s">
        <v>367</v>
      </c>
      <c r="G5005" s="7" t="s">
        <v>217</v>
      </c>
      <c r="H5005" s="4"/>
      <c r="I5005" s="9" t="s">
        <v>15371</v>
      </c>
    </row>
    <row r="5006" spans="1:9" ht="30">
      <c r="A5006" s="6" t="s">
        <v>15372</v>
      </c>
      <c r="B5006" s="7" t="s">
        <v>364</v>
      </c>
      <c r="C5006" s="6" t="s">
        <v>2893</v>
      </c>
      <c r="D5006" s="8" t="s">
        <v>15373</v>
      </c>
      <c r="E5006" s="6" t="s">
        <v>221</v>
      </c>
      <c r="F5006" s="7" t="s">
        <v>367</v>
      </c>
      <c r="G5006" s="7" t="s">
        <v>217</v>
      </c>
      <c r="H5006" s="4"/>
      <c r="I5006" s="9" t="s">
        <v>15374</v>
      </c>
    </row>
    <row r="5007" spans="1:9" ht="30">
      <c r="A5007" s="6" t="s">
        <v>15375</v>
      </c>
      <c r="B5007" s="7" t="s">
        <v>364</v>
      </c>
      <c r="C5007" s="6" t="s">
        <v>2909</v>
      </c>
      <c r="D5007" s="8" t="s">
        <v>15376</v>
      </c>
      <c r="E5007" s="6" t="s">
        <v>373</v>
      </c>
      <c r="F5007" s="7" t="s">
        <v>367</v>
      </c>
      <c r="G5007" s="7" t="s">
        <v>217</v>
      </c>
      <c r="H5007" s="4"/>
      <c r="I5007" s="9" t="s">
        <v>15377</v>
      </c>
    </row>
    <row r="5008" spans="1:9" ht="30">
      <c r="A5008" s="6" t="s">
        <v>15378</v>
      </c>
      <c r="B5008" s="7" t="s">
        <v>364</v>
      </c>
      <c r="C5008" s="6" t="s">
        <v>2909</v>
      </c>
      <c r="D5008" s="8" t="s">
        <v>12009</v>
      </c>
      <c r="E5008" s="6" t="s">
        <v>373</v>
      </c>
      <c r="F5008" s="7" t="s">
        <v>367</v>
      </c>
      <c r="G5008" s="7" t="s">
        <v>217</v>
      </c>
      <c r="H5008" s="4"/>
      <c r="I5008" s="9" t="s">
        <v>15379</v>
      </c>
    </row>
    <row r="5009" spans="1:9" ht="45">
      <c r="A5009" s="6" t="s">
        <v>15380</v>
      </c>
      <c r="B5009" s="7" t="s">
        <v>364</v>
      </c>
      <c r="C5009" s="6" t="s">
        <v>2913</v>
      </c>
      <c r="D5009" s="8" t="s">
        <v>15381</v>
      </c>
      <c r="E5009" s="6" t="s">
        <v>995</v>
      </c>
      <c r="F5009" s="7" t="s">
        <v>216</v>
      </c>
      <c r="G5009" s="7" t="s">
        <v>225</v>
      </c>
      <c r="H5009" s="4"/>
      <c r="I5009" s="9" t="s">
        <v>15382</v>
      </c>
    </row>
    <row r="5010" spans="1:9" ht="45">
      <c r="A5010" s="6" t="s">
        <v>15383</v>
      </c>
      <c r="B5010" s="7" t="s">
        <v>364</v>
      </c>
      <c r="C5010" s="6" t="s">
        <v>2913</v>
      </c>
      <c r="D5010" s="8" t="s">
        <v>15384</v>
      </c>
      <c r="E5010" s="6" t="s">
        <v>995</v>
      </c>
      <c r="F5010" s="7" t="s">
        <v>216</v>
      </c>
      <c r="G5010" s="7" t="s">
        <v>217</v>
      </c>
      <c r="H5010" s="4"/>
      <c r="I5010" s="9" t="s">
        <v>15385</v>
      </c>
    </row>
    <row r="5011" spans="1:9" ht="30">
      <c r="A5011" s="6" t="s">
        <v>15386</v>
      </c>
      <c r="B5011" s="7" t="s">
        <v>364</v>
      </c>
      <c r="C5011" s="6" t="s">
        <v>3475</v>
      </c>
      <c r="D5011" s="8" t="s">
        <v>15387</v>
      </c>
      <c r="E5011" s="6" t="s">
        <v>373</v>
      </c>
      <c r="F5011" s="7" t="s">
        <v>498</v>
      </c>
      <c r="G5011" s="7" t="s">
        <v>217</v>
      </c>
      <c r="H5011" s="4"/>
      <c r="I5011" s="9" t="s">
        <v>15388</v>
      </c>
    </row>
    <row r="5012" spans="1:9" ht="30">
      <c r="A5012" s="6" t="s">
        <v>15389</v>
      </c>
      <c r="B5012" s="7" t="s">
        <v>364</v>
      </c>
      <c r="C5012" s="6" t="s">
        <v>3475</v>
      </c>
      <c r="D5012" s="8" t="s">
        <v>15390</v>
      </c>
      <c r="E5012" s="6" t="s">
        <v>1022</v>
      </c>
      <c r="F5012" s="7" t="s">
        <v>367</v>
      </c>
      <c r="G5012" s="7" t="s">
        <v>217</v>
      </c>
      <c r="H5012" s="4"/>
      <c r="I5012" s="9" t="s">
        <v>15391</v>
      </c>
    </row>
    <row r="5013" spans="1:9" ht="45">
      <c r="A5013" s="6" t="s">
        <v>15392</v>
      </c>
      <c r="B5013" s="7" t="s">
        <v>364</v>
      </c>
      <c r="C5013" s="6" t="s">
        <v>15393</v>
      </c>
      <c r="D5013" s="8" t="s">
        <v>15394</v>
      </c>
      <c r="E5013" s="6" t="s">
        <v>221</v>
      </c>
      <c r="F5013" s="7" t="s">
        <v>498</v>
      </c>
      <c r="G5013" s="7" t="s">
        <v>217</v>
      </c>
      <c r="H5013" s="4"/>
      <c r="I5013" s="9" t="s">
        <v>15395</v>
      </c>
    </row>
    <row r="5014" spans="1:9" ht="30">
      <c r="A5014" s="6" t="s">
        <v>15396</v>
      </c>
      <c r="B5014" s="7" t="s">
        <v>364</v>
      </c>
      <c r="C5014" s="6" t="s">
        <v>3113</v>
      </c>
      <c r="D5014" s="8" t="s">
        <v>15397</v>
      </c>
      <c r="E5014" s="6" t="s">
        <v>985</v>
      </c>
      <c r="F5014" s="7" t="s">
        <v>367</v>
      </c>
      <c r="G5014" s="7" t="s">
        <v>217</v>
      </c>
      <c r="H5014" s="4"/>
      <c r="I5014" s="9" t="s">
        <v>15398</v>
      </c>
    </row>
    <row r="5015" spans="1:9" ht="45">
      <c r="A5015" s="6" t="s">
        <v>15399</v>
      </c>
      <c r="B5015" s="7" t="s">
        <v>364</v>
      </c>
      <c r="C5015" s="6" t="s">
        <v>3113</v>
      </c>
      <c r="D5015" s="8" t="s">
        <v>15400</v>
      </c>
      <c r="E5015" s="6" t="s">
        <v>985</v>
      </c>
      <c r="F5015" s="7" t="s">
        <v>367</v>
      </c>
      <c r="G5015" s="7" t="s">
        <v>225</v>
      </c>
      <c r="H5015" s="4"/>
      <c r="I5015" s="9" t="s">
        <v>15401</v>
      </c>
    </row>
    <row r="5016" spans="1:9" ht="60">
      <c r="A5016" s="6" t="s">
        <v>15402</v>
      </c>
      <c r="B5016" s="7" t="s">
        <v>364</v>
      </c>
      <c r="C5016" s="6" t="s">
        <v>15403</v>
      </c>
      <c r="D5016" s="8" t="s">
        <v>15404</v>
      </c>
      <c r="E5016" s="6" t="s">
        <v>221</v>
      </c>
      <c r="F5016" s="7" t="s">
        <v>367</v>
      </c>
      <c r="G5016" s="7" t="s">
        <v>217</v>
      </c>
      <c r="H5016" s="4"/>
      <c r="I5016" s="9" t="s">
        <v>15405</v>
      </c>
    </row>
    <row r="5017" spans="1:9" ht="45">
      <c r="A5017" s="6" t="s">
        <v>15406</v>
      </c>
      <c r="B5017" s="7" t="s">
        <v>962</v>
      </c>
      <c r="C5017" s="6" t="s">
        <v>3335</v>
      </c>
      <c r="D5017" s="8" t="s">
        <v>15407</v>
      </c>
      <c r="E5017" s="6" t="s">
        <v>1022</v>
      </c>
      <c r="F5017" s="7" t="s">
        <v>498</v>
      </c>
      <c r="G5017" s="7" t="s">
        <v>225</v>
      </c>
      <c r="H5017" s="4"/>
      <c r="I5017" s="9" t="s">
        <v>15408</v>
      </c>
    </row>
    <row r="5018" spans="1:9" ht="45">
      <c r="A5018" s="6" t="s">
        <v>15409</v>
      </c>
      <c r="B5018" s="7" t="s">
        <v>962</v>
      </c>
      <c r="C5018" s="6" t="s">
        <v>3335</v>
      </c>
      <c r="D5018" s="8" t="s">
        <v>15410</v>
      </c>
      <c r="E5018" s="6" t="s">
        <v>1022</v>
      </c>
      <c r="F5018" s="7" t="s">
        <v>498</v>
      </c>
      <c r="G5018" s="7" t="s">
        <v>225</v>
      </c>
      <c r="H5018" s="4"/>
      <c r="I5018" s="9" t="s">
        <v>15411</v>
      </c>
    </row>
    <row r="5019" spans="1:9" ht="45">
      <c r="A5019" s="6" t="s">
        <v>15412</v>
      </c>
      <c r="B5019" s="7" t="s">
        <v>962</v>
      </c>
      <c r="C5019" s="6" t="s">
        <v>3335</v>
      </c>
      <c r="D5019" s="8" t="s">
        <v>15413</v>
      </c>
      <c r="E5019" s="6" t="s">
        <v>221</v>
      </c>
      <c r="F5019" s="7" t="s">
        <v>367</v>
      </c>
      <c r="G5019" s="7" t="s">
        <v>225</v>
      </c>
      <c r="H5019" s="4"/>
      <c r="I5019" s="9" t="s">
        <v>15414</v>
      </c>
    </row>
    <row r="5020" spans="1:9" ht="45">
      <c r="A5020" s="6" t="s">
        <v>15415</v>
      </c>
      <c r="B5020" s="7" t="s">
        <v>962</v>
      </c>
      <c r="C5020" s="6" t="s">
        <v>3335</v>
      </c>
      <c r="D5020" s="8" t="s">
        <v>15416</v>
      </c>
      <c r="E5020" s="6" t="s">
        <v>221</v>
      </c>
      <c r="F5020" s="7" t="s">
        <v>498</v>
      </c>
      <c r="G5020" s="7" t="s">
        <v>217</v>
      </c>
      <c r="H5020" s="4"/>
      <c r="I5020" s="9" t="s">
        <v>15417</v>
      </c>
    </row>
    <row r="5021" spans="1:9" ht="30">
      <c r="A5021" s="6" t="s">
        <v>15418</v>
      </c>
      <c r="B5021" s="7" t="s">
        <v>364</v>
      </c>
      <c r="C5021" s="6" t="s">
        <v>15419</v>
      </c>
      <c r="D5021" s="8" t="s">
        <v>15420</v>
      </c>
      <c r="E5021" s="6" t="s">
        <v>221</v>
      </c>
      <c r="F5021" s="7" t="s">
        <v>498</v>
      </c>
      <c r="G5021" s="7" t="s">
        <v>217</v>
      </c>
      <c r="H5021" s="4"/>
      <c r="I5021" s="9" t="s">
        <v>15421</v>
      </c>
    </row>
    <row r="5022" spans="1:9" ht="60">
      <c r="A5022" s="6" t="s">
        <v>15422</v>
      </c>
      <c r="B5022" s="7" t="s">
        <v>364</v>
      </c>
      <c r="C5022" s="6" t="s">
        <v>4309</v>
      </c>
      <c r="D5022" s="8" t="s">
        <v>15423</v>
      </c>
      <c r="E5022" s="6" t="s">
        <v>1022</v>
      </c>
      <c r="F5022" s="7" t="s">
        <v>498</v>
      </c>
      <c r="G5022" s="7" t="s">
        <v>225</v>
      </c>
      <c r="H5022" s="4"/>
      <c r="I5022" s="9" t="s">
        <v>15424</v>
      </c>
    </row>
    <row r="5023" spans="1:9" ht="60">
      <c r="A5023" s="6" t="s">
        <v>15425</v>
      </c>
      <c r="B5023" s="7" t="s">
        <v>364</v>
      </c>
      <c r="C5023" s="6" t="s">
        <v>4309</v>
      </c>
      <c r="D5023" s="8" t="s">
        <v>15426</v>
      </c>
      <c r="E5023" s="6" t="s">
        <v>1022</v>
      </c>
      <c r="F5023" s="7" t="s">
        <v>498</v>
      </c>
      <c r="G5023" s="7" t="s">
        <v>225</v>
      </c>
      <c r="H5023" s="4"/>
      <c r="I5023" s="9" t="s">
        <v>15427</v>
      </c>
    </row>
    <row r="5024" spans="1:9" ht="60">
      <c r="A5024" s="6" t="s">
        <v>15428</v>
      </c>
      <c r="B5024" s="7" t="s">
        <v>364</v>
      </c>
      <c r="C5024" s="6" t="s">
        <v>4309</v>
      </c>
      <c r="D5024" s="8" t="s">
        <v>15429</v>
      </c>
      <c r="E5024" s="6" t="s">
        <v>221</v>
      </c>
      <c r="F5024" s="7" t="s">
        <v>367</v>
      </c>
      <c r="G5024" s="7" t="s">
        <v>225</v>
      </c>
      <c r="H5024" s="4"/>
      <c r="I5024" s="9" t="s">
        <v>15430</v>
      </c>
    </row>
    <row r="5025" spans="1:9" ht="60">
      <c r="A5025" s="6" t="s">
        <v>15431</v>
      </c>
      <c r="B5025" s="7" t="s">
        <v>364</v>
      </c>
      <c r="C5025" s="6" t="s">
        <v>4309</v>
      </c>
      <c r="D5025" s="8" t="s">
        <v>15432</v>
      </c>
      <c r="E5025" s="6" t="s">
        <v>221</v>
      </c>
      <c r="F5025" s="7" t="s">
        <v>498</v>
      </c>
      <c r="G5025" s="7" t="s">
        <v>225</v>
      </c>
      <c r="H5025" s="4"/>
      <c r="I5025" s="9" t="s">
        <v>15433</v>
      </c>
    </row>
    <row r="5026" spans="1:9" ht="60">
      <c r="A5026" s="6" t="s">
        <v>15434</v>
      </c>
      <c r="B5026" s="7" t="s">
        <v>364</v>
      </c>
      <c r="C5026" s="6" t="s">
        <v>4309</v>
      </c>
      <c r="D5026" s="8" t="s">
        <v>15435</v>
      </c>
      <c r="E5026" s="6" t="s">
        <v>221</v>
      </c>
      <c r="F5026" s="7" t="s">
        <v>498</v>
      </c>
      <c r="G5026" s="7" t="s">
        <v>217</v>
      </c>
      <c r="H5026" s="4"/>
      <c r="I5026" s="9" t="s">
        <v>15436</v>
      </c>
    </row>
    <row r="5027" spans="1:9" ht="60">
      <c r="A5027" s="6" t="s">
        <v>15437</v>
      </c>
      <c r="B5027" s="7" t="s">
        <v>364</v>
      </c>
      <c r="C5027" s="6" t="s">
        <v>4309</v>
      </c>
      <c r="D5027" s="8" t="s">
        <v>15438</v>
      </c>
      <c r="E5027" s="6" t="s">
        <v>221</v>
      </c>
      <c r="F5027" s="7" t="s">
        <v>367</v>
      </c>
      <c r="G5027" s="7" t="s">
        <v>225</v>
      </c>
      <c r="H5027" s="4"/>
      <c r="I5027" s="9" t="s">
        <v>15439</v>
      </c>
    </row>
    <row r="5028" spans="1:9" ht="45">
      <c r="A5028" s="6" t="s">
        <v>15440</v>
      </c>
      <c r="B5028" s="7" t="s">
        <v>364</v>
      </c>
      <c r="C5028" s="6" t="s">
        <v>4309</v>
      </c>
      <c r="D5028" s="8" t="s">
        <v>15441</v>
      </c>
      <c r="E5028" s="6" t="s">
        <v>221</v>
      </c>
      <c r="F5028" s="7" t="s">
        <v>367</v>
      </c>
      <c r="G5028" s="7" t="s">
        <v>225</v>
      </c>
      <c r="H5028" s="4"/>
      <c r="I5028" s="9" t="s">
        <v>15442</v>
      </c>
    </row>
    <row r="5029" spans="1:9" ht="60">
      <c r="A5029" s="6" t="s">
        <v>15443</v>
      </c>
      <c r="B5029" s="7" t="s">
        <v>364</v>
      </c>
      <c r="C5029" s="6" t="s">
        <v>4309</v>
      </c>
      <c r="D5029" s="8" t="s">
        <v>15444</v>
      </c>
      <c r="E5029" s="6"/>
      <c r="F5029" s="7" t="s">
        <v>367</v>
      </c>
      <c r="G5029" s="7" t="s">
        <v>368</v>
      </c>
      <c r="H5029" s="4"/>
      <c r="I5029" s="9" t="s">
        <v>15445</v>
      </c>
    </row>
    <row r="5030" spans="1:9" ht="45">
      <c r="A5030" s="6" t="s">
        <v>15446</v>
      </c>
      <c r="B5030" s="7" t="s">
        <v>364</v>
      </c>
      <c r="C5030" s="6" t="s">
        <v>15447</v>
      </c>
      <c r="D5030" s="8" t="s">
        <v>15448</v>
      </c>
      <c r="E5030" s="6" t="s">
        <v>221</v>
      </c>
      <c r="F5030" s="7" t="s">
        <v>498</v>
      </c>
      <c r="G5030" s="7" t="s">
        <v>217</v>
      </c>
      <c r="H5030" s="4"/>
      <c r="I5030" s="9" t="s">
        <v>15449</v>
      </c>
    </row>
    <row r="5031" spans="1:9" ht="45">
      <c r="A5031" s="6" t="s">
        <v>15450</v>
      </c>
      <c r="B5031" s="7" t="s">
        <v>364</v>
      </c>
      <c r="C5031" s="6" t="s">
        <v>15447</v>
      </c>
      <c r="D5031" s="8" t="s">
        <v>15451</v>
      </c>
      <c r="E5031" s="6" t="s">
        <v>221</v>
      </c>
      <c r="F5031" s="7" t="s">
        <v>498</v>
      </c>
      <c r="G5031" s="7" t="s">
        <v>217</v>
      </c>
      <c r="H5031" s="4"/>
      <c r="I5031" s="9" t="s">
        <v>15452</v>
      </c>
    </row>
    <row r="5032" spans="1:9" ht="30">
      <c r="A5032" s="6" t="s">
        <v>15453</v>
      </c>
      <c r="B5032" s="7" t="s">
        <v>364</v>
      </c>
      <c r="C5032" s="6" t="s">
        <v>15447</v>
      </c>
      <c r="D5032" s="8" t="s">
        <v>15454</v>
      </c>
      <c r="E5032" s="6" t="s">
        <v>221</v>
      </c>
      <c r="F5032" s="7" t="s">
        <v>498</v>
      </c>
      <c r="G5032" s="7" t="s">
        <v>217</v>
      </c>
      <c r="H5032" s="4"/>
      <c r="I5032" s="9" t="s">
        <v>15455</v>
      </c>
    </row>
    <row r="5033" spans="1:9" ht="45">
      <c r="A5033" s="6" t="s">
        <v>15456</v>
      </c>
      <c r="B5033" s="7" t="s">
        <v>364</v>
      </c>
      <c r="C5033" s="6" t="s">
        <v>15447</v>
      </c>
      <c r="D5033" s="8" t="s">
        <v>15457</v>
      </c>
      <c r="E5033" s="6" t="s">
        <v>221</v>
      </c>
      <c r="F5033" s="7" t="s">
        <v>498</v>
      </c>
      <c r="G5033" s="7" t="s">
        <v>217</v>
      </c>
      <c r="H5033" s="4"/>
      <c r="I5033" s="9" t="s">
        <v>15458</v>
      </c>
    </row>
    <row r="5034" spans="1:9" ht="45">
      <c r="A5034" s="6" t="s">
        <v>15459</v>
      </c>
      <c r="B5034" s="7" t="s">
        <v>364</v>
      </c>
      <c r="C5034" s="6" t="s">
        <v>4698</v>
      </c>
      <c r="D5034" s="8" t="s">
        <v>15460</v>
      </c>
      <c r="E5034" s="6" t="s">
        <v>985</v>
      </c>
      <c r="F5034" s="7" t="s">
        <v>367</v>
      </c>
      <c r="G5034" s="7" t="s">
        <v>217</v>
      </c>
      <c r="H5034" s="4"/>
      <c r="I5034" s="9" t="s">
        <v>15461</v>
      </c>
    </row>
    <row r="5035" spans="1:9" ht="45">
      <c r="A5035" s="6" t="s">
        <v>15462</v>
      </c>
      <c r="B5035" s="7" t="s">
        <v>364</v>
      </c>
      <c r="C5035" s="6" t="s">
        <v>4698</v>
      </c>
      <c r="D5035" s="8" t="s">
        <v>15463</v>
      </c>
      <c r="E5035" s="6" t="s">
        <v>985</v>
      </c>
      <c r="F5035" s="7" t="s">
        <v>367</v>
      </c>
      <c r="G5035" s="7" t="s">
        <v>225</v>
      </c>
      <c r="H5035" s="4"/>
      <c r="I5035" s="9" t="s">
        <v>15464</v>
      </c>
    </row>
    <row r="5036" spans="1:9" ht="45">
      <c r="A5036" s="6" t="s">
        <v>15465</v>
      </c>
      <c r="B5036" s="7" t="s">
        <v>364</v>
      </c>
      <c r="C5036" s="6" t="s">
        <v>4871</v>
      </c>
      <c r="D5036" s="8" t="s">
        <v>15466</v>
      </c>
      <c r="E5036" s="6" t="s">
        <v>995</v>
      </c>
      <c r="F5036" s="7" t="s">
        <v>367</v>
      </c>
      <c r="G5036" s="7" t="s">
        <v>217</v>
      </c>
      <c r="H5036" s="4"/>
      <c r="I5036" s="9" t="s">
        <v>15467</v>
      </c>
    </row>
    <row r="5037" spans="1:9" ht="45">
      <c r="A5037" s="6" t="s">
        <v>15468</v>
      </c>
      <c r="B5037" s="7" t="s">
        <v>364</v>
      </c>
      <c r="C5037" s="6" t="s">
        <v>5634</v>
      </c>
      <c r="D5037" s="8" t="s">
        <v>15469</v>
      </c>
      <c r="E5037" s="6" t="s">
        <v>221</v>
      </c>
      <c r="F5037" s="7" t="s">
        <v>367</v>
      </c>
      <c r="G5037" s="7" t="s">
        <v>217</v>
      </c>
      <c r="H5037" s="4"/>
      <c r="I5037" s="9" t="s">
        <v>15470</v>
      </c>
    </row>
    <row r="5038" spans="1:9" ht="30">
      <c r="A5038" s="6" t="s">
        <v>15471</v>
      </c>
      <c r="B5038" s="7" t="s">
        <v>364</v>
      </c>
      <c r="C5038" s="6" t="s">
        <v>15472</v>
      </c>
      <c r="D5038" s="8" t="s">
        <v>15473</v>
      </c>
      <c r="E5038" s="6" t="s">
        <v>221</v>
      </c>
      <c r="F5038" s="7" t="s">
        <v>498</v>
      </c>
      <c r="G5038" s="7" t="s">
        <v>225</v>
      </c>
      <c r="H5038" s="4"/>
      <c r="I5038" s="9" t="s">
        <v>15474</v>
      </c>
    </row>
    <row r="5039" spans="1:9" ht="60">
      <c r="A5039" s="6" t="s">
        <v>15475</v>
      </c>
      <c r="B5039" s="7" t="s">
        <v>364</v>
      </c>
      <c r="C5039" s="6" t="s">
        <v>5634</v>
      </c>
      <c r="D5039" s="8" t="s">
        <v>15476</v>
      </c>
      <c r="E5039" s="6" t="s">
        <v>221</v>
      </c>
      <c r="F5039" s="7" t="s">
        <v>216</v>
      </c>
      <c r="G5039" s="7" t="s">
        <v>217</v>
      </c>
      <c r="H5039" s="4"/>
      <c r="I5039" s="9" t="s">
        <v>15477</v>
      </c>
    </row>
    <row r="5040" spans="1:9" ht="45">
      <c r="A5040" s="6" t="s">
        <v>15478</v>
      </c>
      <c r="B5040" s="7" t="s">
        <v>364</v>
      </c>
      <c r="C5040" s="6" t="s">
        <v>5634</v>
      </c>
      <c r="D5040" s="8" t="s">
        <v>15479</v>
      </c>
      <c r="E5040" s="6" t="s">
        <v>221</v>
      </c>
      <c r="F5040" s="7" t="s">
        <v>216</v>
      </c>
      <c r="G5040" s="7" t="s">
        <v>217</v>
      </c>
      <c r="H5040" s="4"/>
      <c r="I5040" s="9" t="s">
        <v>15480</v>
      </c>
    </row>
    <row r="5041" spans="1:9" ht="45">
      <c r="A5041" s="6" t="s">
        <v>15481</v>
      </c>
      <c r="B5041" s="7" t="s">
        <v>364</v>
      </c>
      <c r="C5041" s="6" t="s">
        <v>5634</v>
      </c>
      <c r="D5041" s="8" t="s">
        <v>15482</v>
      </c>
      <c r="E5041" s="6" t="s">
        <v>221</v>
      </c>
      <c r="F5041" s="7" t="s">
        <v>216</v>
      </c>
      <c r="G5041" s="7" t="s">
        <v>217</v>
      </c>
      <c r="H5041" s="4"/>
      <c r="I5041" s="9" t="s">
        <v>15483</v>
      </c>
    </row>
    <row r="5042" spans="1:9" ht="45">
      <c r="A5042" s="6" t="s">
        <v>15484</v>
      </c>
      <c r="B5042" s="7" t="s">
        <v>364</v>
      </c>
      <c r="C5042" s="6" t="s">
        <v>5869</v>
      </c>
      <c r="D5042" s="8" t="s">
        <v>15485</v>
      </c>
      <c r="E5042" s="6" t="s">
        <v>221</v>
      </c>
      <c r="F5042" s="7" t="s">
        <v>367</v>
      </c>
      <c r="G5042" s="7" t="s">
        <v>225</v>
      </c>
      <c r="H5042" s="4"/>
      <c r="I5042" s="9" t="s">
        <v>15486</v>
      </c>
    </row>
    <row r="5043" spans="1:9" ht="45">
      <c r="A5043" s="6" t="s">
        <v>15487</v>
      </c>
      <c r="B5043" s="7" t="s">
        <v>364</v>
      </c>
      <c r="C5043" s="6" t="s">
        <v>5869</v>
      </c>
      <c r="D5043" s="8" t="s">
        <v>15488</v>
      </c>
      <c r="E5043" s="6" t="s">
        <v>221</v>
      </c>
      <c r="F5043" s="7" t="s">
        <v>498</v>
      </c>
      <c r="G5043" s="7" t="s">
        <v>225</v>
      </c>
      <c r="H5043" s="4"/>
      <c r="I5043" s="9" t="s">
        <v>15489</v>
      </c>
    </row>
    <row r="5044" spans="1:9" ht="45">
      <c r="A5044" s="6" t="s">
        <v>15490</v>
      </c>
      <c r="B5044" s="7" t="s">
        <v>364</v>
      </c>
      <c r="C5044" s="6" t="s">
        <v>5869</v>
      </c>
      <c r="D5044" s="8" t="s">
        <v>15491</v>
      </c>
      <c r="E5044" s="6" t="s">
        <v>221</v>
      </c>
      <c r="F5044" s="7" t="s">
        <v>498</v>
      </c>
      <c r="G5044" s="7" t="s">
        <v>225</v>
      </c>
      <c r="H5044" s="4"/>
      <c r="I5044" s="9" t="s">
        <v>15492</v>
      </c>
    </row>
    <row r="5045" spans="1:9" ht="45">
      <c r="A5045" s="6" t="s">
        <v>15493</v>
      </c>
      <c r="B5045" s="7" t="s">
        <v>364</v>
      </c>
      <c r="C5045" s="6" t="s">
        <v>5869</v>
      </c>
      <c r="D5045" s="8" t="s">
        <v>15494</v>
      </c>
      <c r="E5045" s="6" t="s">
        <v>221</v>
      </c>
      <c r="F5045" s="7" t="s">
        <v>498</v>
      </c>
      <c r="G5045" s="7" t="s">
        <v>225</v>
      </c>
      <c r="H5045" s="4"/>
      <c r="I5045" s="9" t="s">
        <v>15495</v>
      </c>
    </row>
    <row r="5046" spans="1:9" ht="45">
      <c r="A5046" s="6" t="s">
        <v>15496</v>
      </c>
      <c r="B5046" s="7" t="s">
        <v>364</v>
      </c>
      <c r="C5046" s="6" t="s">
        <v>5869</v>
      </c>
      <c r="D5046" s="8" t="s">
        <v>15497</v>
      </c>
      <c r="E5046" s="6" t="s">
        <v>221</v>
      </c>
      <c r="F5046" s="7" t="s">
        <v>498</v>
      </c>
      <c r="G5046" s="7" t="s">
        <v>225</v>
      </c>
      <c r="H5046" s="4"/>
      <c r="I5046" s="9" t="s">
        <v>15498</v>
      </c>
    </row>
    <row r="5047" spans="1:9" ht="45">
      <c r="A5047" s="6" t="s">
        <v>15499</v>
      </c>
      <c r="B5047" s="7" t="s">
        <v>364</v>
      </c>
      <c r="C5047" s="6" t="s">
        <v>5869</v>
      </c>
      <c r="D5047" s="8" t="s">
        <v>15500</v>
      </c>
      <c r="E5047" s="6" t="s">
        <v>221</v>
      </c>
      <c r="F5047" s="7" t="s">
        <v>498</v>
      </c>
      <c r="G5047" s="7" t="s">
        <v>225</v>
      </c>
      <c r="H5047" s="4"/>
      <c r="I5047" s="9" t="s">
        <v>15501</v>
      </c>
    </row>
    <row r="5048" spans="1:9" ht="45">
      <c r="A5048" s="6" t="s">
        <v>15502</v>
      </c>
      <c r="B5048" s="7" t="s">
        <v>364</v>
      </c>
      <c r="C5048" s="6" t="s">
        <v>5869</v>
      </c>
      <c r="D5048" s="8" t="s">
        <v>15503</v>
      </c>
      <c r="E5048" s="6" t="s">
        <v>995</v>
      </c>
      <c r="F5048" s="7" t="s">
        <v>367</v>
      </c>
      <c r="G5048" s="7" t="s">
        <v>225</v>
      </c>
      <c r="H5048" s="4"/>
      <c r="I5048" s="9" t="s">
        <v>15504</v>
      </c>
    </row>
    <row r="5049" spans="1:9" ht="45">
      <c r="A5049" s="6" t="s">
        <v>15505</v>
      </c>
      <c r="B5049" s="7" t="s">
        <v>364</v>
      </c>
      <c r="C5049" s="6" t="s">
        <v>5869</v>
      </c>
      <c r="D5049" s="8" t="s">
        <v>15506</v>
      </c>
      <c r="E5049" s="6" t="s">
        <v>995</v>
      </c>
      <c r="F5049" s="7" t="s">
        <v>367</v>
      </c>
      <c r="G5049" s="7" t="s">
        <v>225</v>
      </c>
      <c r="H5049" s="4"/>
      <c r="I5049" s="9" t="s">
        <v>15507</v>
      </c>
    </row>
    <row r="5050" spans="1:9" ht="45">
      <c r="A5050" s="6" t="s">
        <v>15508</v>
      </c>
      <c r="B5050" s="7" t="s">
        <v>364</v>
      </c>
      <c r="C5050" s="6" t="s">
        <v>5869</v>
      </c>
      <c r="D5050" s="8" t="s">
        <v>15509</v>
      </c>
      <c r="E5050" s="6" t="s">
        <v>995</v>
      </c>
      <c r="F5050" s="7" t="s">
        <v>367</v>
      </c>
      <c r="G5050" s="7" t="s">
        <v>225</v>
      </c>
      <c r="H5050" s="4"/>
      <c r="I5050" s="9" t="s">
        <v>15510</v>
      </c>
    </row>
    <row r="5051" spans="1:9" ht="45">
      <c r="A5051" s="6" t="s">
        <v>15511</v>
      </c>
      <c r="B5051" s="7" t="s">
        <v>364</v>
      </c>
      <c r="C5051" s="6" t="s">
        <v>5869</v>
      </c>
      <c r="D5051" s="8" t="s">
        <v>15512</v>
      </c>
      <c r="E5051" s="6" t="s">
        <v>221</v>
      </c>
      <c r="F5051" s="7" t="s">
        <v>498</v>
      </c>
      <c r="G5051" s="7" t="s">
        <v>225</v>
      </c>
      <c r="H5051" s="4"/>
      <c r="I5051" s="9" t="s">
        <v>15513</v>
      </c>
    </row>
    <row r="5052" spans="1:9" ht="45">
      <c r="A5052" s="6" t="s">
        <v>15514</v>
      </c>
      <c r="B5052" s="7" t="s">
        <v>364</v>
      </c>
      <c r="C5052" s="6" t="s">
        <v>5869</v>
      </c>
      <c r="D5052" s="8" t="s">
        <v>1740</v>
      </c>
      <c r="E5052" s="6" t="s">
        <v>221</v>
      </c>
      <c r="F5052" s="7" t="s">
        <v>498</v>
      </c>
      <c r="G5052" s="7" t="s">
        <v>225</v>
      </c>
      <c r="H5052" s="4"/>
      <c r="I5052" s="9" t="s">
        <v>15515</v>
      </c>
    </row>
    <row r="5053" spans="1:9" ht="45">
      <c r="A5053" s="6" t="s">
        <v>15516</v>
      </c>
      <c r="B5053" s="7" t="s">
        <v>364</v>
      </c>
      <c r="C5053" s="6" t="s">
        <v>5869</v>
      </c>
      <c r="D5053" s="8" t="s">
        <v>15517</v>
      </c>
      <c r="E5053" s="6" t="s">
        <v>373</v>
      </c>
      <c r="F5053" s="7" t="s">
        <v>367</v>
      </c>
      <c r="G5053" s="7" t="s">
        <v>225</v>
      </c>
      <c r="H5053" s="4"/>
      <c r="I5053" s="9" t="s">
        <v>15518</v>
      </c>
    </row>
    <row r="5054" spans="1:9" ht="30">
      <c r="A5054" s="6" t="s">
        <v>15519</v>
      </c>
      <c r="B5054" s="7" t="s">
        <v>364</v>
      </c>
      <c r="C5054" s="6" t="s">
        <v>5869</v>
      </c>
      <c r="D5054" s="8" t="s">
        <v>15520</v>
      </c>
      <c r="E5054" s="6" t="s">
        <v>221</v>
      </c>
      <c r="F5054" s="7" t="s">
        <v>498</v>
      </c>
      <c r="G5054" s="7" t="s">
        <v>217</v>
      </c>
      <c r="H5054" s="4"/>
      <c r="I5054" s="9" t="s">
        <v>15521</v>
      </c>
    </row>
    <row r="5055" spans="1:9" ht="45">
      <c r="A5055" s="6" t="s">
        <v>15522</v>
      </c>
      <c r="B5055" s="7" t="s">
        <v>364</v>
      </c>
      <c r="C5055" s="6" t="s">
        <v>6117</v>
      </c>
      <c r="D5055" s="8" t="s">
        <v>15523</v>
      </c>
      <c r="E5055" s="6" t="s">
        <v>221</v>
      </c>
      <c r="F5055" s="7" t="s">
        <v>367</v>
      </c>
      <c r="G5055" s="7" t="s">
        <v>217</v>
      </c>
      <c r="H5055" s="4"/>
      <c r="I5055" s="9" t="s">
        <v>15524</v>
      </c>
    </row>
    <row r="5056" spans="1:9" ht="45">
      <c r="A5056" s="6" t="s">
        <v>15525</v>
      </c>
      <c r="B5056" s="7" t="s">
        <v>364</v>
      </c>
      <c r="C5056" s="6" t="s">
        <v>6117</v>
      </c>
      <c r="D5056" s="8" t="s">
        <v>15526</v>
      </c>
      <c r="E5056" s="6" t="s">
        <v>221</v>
      </c>
      <c r="F5056" s="7" t="s">
        <v>367</v>
      </c>
      <c r="G5056" s="7" t="s">
        <v>217</v>
      </c>
      <c r="H5056" s="4"/>
      <c r="I5056" s="9" t="s">
        <v>15527</v>
      </c>
    </row>
    <row r="5057" spans="1:9" ht="45">
      <c r="A5057" s="6" t="s">
        <v>15528</v>
      </c>
      <c r="B5057" s="7" t="s">
        <v>364</v>
      </c>
      <c r="C5057" s="6" t="s">
        <v>6117</v>
      </c>
      <c r="D5057" s="8" t="s">
        <v>15529</v>
      </c>
      <c r="E5057" s="6" t="s">
        <v>985</v>
      </c>
      <c r="F5057" s="7" t="s">
        <v>498</v>
      </c>
      <c r="G5057" s="7" t="s">
        <v>217</v>
      </c>
      <c r="H5057" s="4"/>
      <c r="I5057" s="9" t="s">
        <v>15530</v>
      </c>
    </row>
    <row r="5058" spans="1:9" ht="45">
      <c r="A5058" s="6" t="s">
        <v>15531</v>
      </c>
      <c r="B5058" s="7" t="s">
        <v>364</v>
      </c>
      <c r="C5058" s="6" t="s">
        <v>6117</v>
      </c>
      <c r="D5058" s="8" t="s">
        <v>15532</v>
      </c>
      <c r="E5058" s="6" t="s">
        <v>985</v>
      </c>
      <c r="F5058" s="7" t="s">
        <v>498</v>
      </c>
      <c r="G5058" s="7" t="s">
        <v>225</v>
      </c>
      <c r="H5058" s="4"/>
      <c r="I5058" s="9" t="s">
        <v>15533</v>
      </c>
    </row>
    <row r="5059" spans="1:9" ht="45">
      <c r="A5059" s="6" t="s">
        <v>15534</v>
      </c>
      <c r="B5059" s="7" t="s">
        <v>364</v>
      </c>
      <c r="C5059" s="6" t="s">
        <v>6117</v>
      </c>
      <c r="D5059" s="8" t="s">
        <v>15535</v>
      </c>
      <c r="E5059" s="6" t="s">
        <v>985</v>
      </c>
      <c r="F5059" s="7" t="s">
        <v>498</v>
      </c>
      <c r="G5059" s="7" t="s">
        <v>217</v>
      </c>
      <c r="H5059" s="4"/>
      <c r="I5059" s="9" t="s">
        <v>15536</v>
      </c>
    </row>
    <row r="5060" spans="1:9" ht="30">
      <c r="A5060" s="6" t="s">
        <v>15537</v>
      </c>
      <c r="B5060" s="7" t="s">
        <v>364</v>
      </c>
      <c r="C5060" s="6" t="s">
        <v>6117</v>
      </c>
      <c r="D5060" s="8" t="s">
        <v>15538</v>
      </c>
      <c r="E5060" s="6" t="s">
        <v>373</v>
      </c>
      <c r="F5060" s="7" t="s">
        <v>367</v>
      </c>
      <c r="G5060" s="7" t="s">
        <v>217</v>
      </c>
      <c r="H5060" s="4"/>
      <c r="I5060" s="9" t="s">
        <v>15539</v>
      </c>
    </row>
    <row r="5061" spans="1:9" ht="30">
      <c r="A5061" s="6" t="s">
        <v>15540</v>
      </c>
      <c r="B5061" s="7" t="s">
        <v>364</v>
      </c>
      <c r="C5061" s="6" t="s">
        <v>6117</v>
      </c>
      <c r="D5061" s="8" t="s">
        <v>15541</v>
      </c>
      <c r="E5061" s="6" t="s">
        <v>373</v>
      </c>
      <c r="F5061" s="7" t="s">
        <v>367</v>
      </c>
      <c r="G5061" s="7" t="s">
        <v>217</v>
      </c>
      <c r="H5061" s="4"/>
      <c r="I5061" s="9" t="s">
        <v>15542</v>
      </c>
    </row>
    <row r="5062" spans="1:9" ht="45">
      <c r="A5062" s="6" t="s">
        <v>15543</v>
      </c>
      <c r="B5062" s="7" t="s">
        <v>364</v>
      </c>
      <c r="C5062" s="6" t="s">
        <v>6274</v>
      </c>
      <c r="D5062" s="8" t="s">
        <v>15544</v>
      </c>
      <c r="E5062" s="6" t="s">
        <v>1022</v>
      </c>
      <c r="F5062" s="7" t="s">
        <v>367</v>
      </c>
      <c r="G5062" s="7" t="s">
        <v>217</v>
      </c>
      <c r="H5062" s="4"/>
      <c r="I5062" s="9" t="s">
        <v>15545</v>
      </c>
    </row>
    <row r="5063" spans="1:9" ht="45">
      <c r="A5063" s="6" t="s">
        <v>15546</v>
      </c>
      <c r="B5063" s="7" t="s">
        <v>364</v>
      </c>
      <c r="C5063" s="6" t="s">
        <v>6274</v>
      </c>
      <c r="D5063" s="8" t="s">
        <v>15547</v>
      </c>
      <c r="E5063" s="6" t="s">
        <v>221</v>
      </c>
      <c r="F5063" s="7" t="s">
        <v>367</v>
      </c>
      <c r="G5063" s="7" t="s">
        <v>217</v>
      </c>
      <c r="H5063" s="4"/>
      <c r="I5063" s="9" t="s">
        <v>15548</v>
      </c>
    </row>
    <row r="5064" spans="1:9" ht="45">
      <c r="A5064" s="6" t="s">
        <v>15549</v>
      </c>
      <c r="B5064" s="7" t="s">
        <v>364</v>
      </c>
      <c r="C5064" s="6" t="s">
        <v>6274</v>
      </c>
      <c r="D5064" s="8" t="s">
        <v>15550</v>
      </c>
      <c r="E5064" s="6" t="s">
        <v>221</v>
      </c>
      <c r="F5064" s="7" t="s">
        <v>367</v>
      </c>
      <c r="G5064" s="7" t="s">
        <v>217</v>
      </c>
      <c r="H5064" s="4"/>
      <c r="I5064" s="9" t="s">
        <v>15551</v>
      </c>
    </row>
    <row r="5065" spans="1:9" ht="30">
      <c r="A5065" s="6" t="s">
        <v>15552</v>
      </c>
      <c r="B5065" s="7" t="s">
        <v>962</v>
      </c>
      <c r="C5065" s="6" t="s">
        <v>6639</v>
      </c>
      <c r="D5065" s="8" t="s">
        <v>15553</v>
      </c>
      <c r="E5065" s="6" t="s">
        <v>221</v>
      </c>
      <c r="F5065" s="7" t="s">
        <v>367</v>
      </c>
      <c r="G5065" s="7" t="s">
        <v>217</v>
      </c>
      <c r="H5065" s="4"/>
      <c r="I5065" s="9" t="s">
        <v>15554</v>
      </c>
    </row>
    <row r="5066" spans="1:9" ht="45">
      <c r="A5066" s="6" t="s">
        <v>15555</v>
      </c>
      <c r="B5066" s="7" t="s">
        <v>962</v>
      </c>
      <c r="C5066" s="6" t="s">
        <v>6639</v>
      </c>
      <c r="D5066" s="8" t="s">
        <v>15556</v>
      </c>
      <c r="E5066" s="6" t="s">
        <v>221</v>
      </c>
      <c r="F5066" s="7" t="s">
        <v>498</v>
      </c>
      <c r="G5066" s="7" t="s">
        <v>217</v>
      </c>
      <c r="H5066" s="4"/>
      <c r="I5066" s="9" t="s">
        <v>15557</v>
      </c>
    </row>
    <row r="5067" spans="1:9" ht="45">
      <c r="A5067" s="6" t="s">
        <v>15558</v>
      </c>
      <c r="B5067" s="7" t="s">
        <v>962</v>
      </c>
      <c r="C5067" s="6" t="s">
        <v>6639</v>
      </c>
      <c r="D5067" s="8" t="s">
        <v>15559</v>
      </c>
      <c r="E5067" s="6" t="s">
        <v>373</v>
      </c>
      <c r="F5067" s="7" t="s">
        <v>367</v>
      </c>
      <c r="G5067" s="7" t="s">
        <v>217</v>
      </c>
      <c r="H5067" s="4"/>
      <c r="I5067" s="9" t="s">
        <v>15560</v>
      </c>
    </row>
    <row r="5068" spans="1:9" ht="45">
      <c r="A5068" s="6" t="s">
        <v>15561</v>
      </c>
      <c r="B5068" s="7" t="s">
        <v>364</v>
      </c>
      <c r="C5068" s="6" t="s">
        <v>6665</v>
      </c>
      <c r="D5068" s="8" t="s">
        <v>15562</v>
      </c>
      <c r="E5068" s="6"/>
      <c r="F5068" s="7" t="s">
        <v>367</v>
      </c>
      <c r="G5068" s="7" t="s">
        <v>217</v>
      </c>
      <c r="H5068" s="4"/>
      <c r="I5068" s="9" t="s">
        <v>15563</v>
      </c>
    </row>
    <row r="5069" spans="1:9" ht="45">
      <c r="A5069" s="6" t="s">
        <v>15564</v>
      </c>
      <c r="B5069" s="7" t="s">
        <v>364</v>
      </c>
      <c r="C5069" s="6" t="s">
        <v>6665</v>
      </c>
      <c r="D5069" s="8" t="s">
        <v>15565</v>
      </c>
      <c r="E5069" s="6" t="s">
        <v>215</v>
      </c>
      <c r="F5069" s="7" t="s">
        <v>498</v>
      </c>
      <c r="G5069" s="7" t="s">
        <v>217</v>
      </c>
      <c r="H5069" s="4"/>
      <c r="I5069" s="9" t="s">
        <v>15566</v>
      </c>
    </row>
    <row r="5070" spans="1:9" ht="60">
      <c r="A5070" s="6" t="s">
        <v>15567</v>
      </c>
      <c r="B5070" s="7" t="s">
        <v>364</v>
      </c>
      <c r="C5070" s="6" t="s">
        <v>6665</v>
      </c>
      <c r="D5070" s="8" t="s">
        <v>15568</v>
      </c>
      <c r="E5070" s="6"/>
      <c r="F5070" s="7" t="s">
        <v>498</v>
      </c>
      <c r="G5070" s="7" t="s">
        <v>368</v>
      </c>
      <c r="H5070" s="4"/>
      <c r="I5070" s="9" t="s">
        <v>15569</v>
      </c>
    </row>
    <row r="5071" spans="1:9" ht="60">
      <c r="A5071" s="6" t="s">
        <v>15570</v>
      </c>
      <c r="B5071" s="7" t="s">
        <v>364</v>
      </c>
      <c r="C5071" s="6" t="s">
        <v>6665</v>
      </c>
      <c r="D5071" s="8" t="s">
        <v>15571</v>
      </c>
      <c r="E5071" s="6"/>
      <c r="F5071" s="7" t="s">
        <v>367</v>
      </c>
      <c r="G5071" s="7" t="s">
        <v>368</v>
      </c>
      <c r="H5071" s="4"/>
      <c r="I5071" s="9" t="s">
        <v>15572</v>
      </c>
    </row>
    <row r="5072" spans="1:9" ht="45">
      <c r="A5072" s="6" t="s">
        <v>15573</v>
      </c>
      <c r="B5072" s="7" t="s">
        <v>962</v>
      </c>
      <c r="C5072" s="6" t="s">
        <v>3351</v>
      </c>
      <c r="D5072" s="8" t="s">
        <v>15574</v>
      </c>
      <c r="E5072" s="6" t="s">
        <v>221</v>
      </c>
      <c r="F5072" s="7" t="s">
        <v>498</v>
      </c>
      <c r="G5072" s="7" t="s">
        <v>217</v>
      </c>
      <c r="H5072" s="4"/>
      <c r="I5072" s="9" t="s">
        <v>15575</v>
      </c>
    </row>
    <row r="5073" spans="1:9" ht="45">
      <c r="A5073" s="6" t="s">
        <v>15576</v>
      </c>
      <c r="B5073" s="7" t="s">
        <v>962</v>
      </c>
      <c r="C5073" s="6" t="s">
        <v>3351</v>
      </c>
      <c r="D5073" s="8" t="s">
        <v>15577</v>
      </c>
      <c r="E5073" s="6" t="s">
        <v>215</v>
      </c>
      <c r="F5073" s="7" t="s">
        <v>498</v>
      </c>
      <c r="G5073" s="7" t="s">
        <v>217</v>
      </c>
      <c r="H5073" s="4"/>
      <c r="I5073" s="9" t="s">
        <v>15578</v>
      </c>
    </row>
    <row r="5074" spans="1:9" ht="60">
      <c r="A5074" s="6" t="s">
        <v>15579</v>
      </c>
      <c r="B5074" s="7" t="s">
        <v>962</v>
      </c>
      <c r="C5074" s="6" t="s">
        <v>3351</v>
      </c>
      <c r="D5074" s="8" t="s">
        <v>15580</v>
      </c>
      <c r="E5074" s="6" t="s">
        <v>221</v>
      </c>
      <c r="F5074" s="7" t="s">
        <v>498</v>
      </c>
      <c r="G5074" s="7" t="s">
        <v>217</v>
      </c>
      <c r="H5074" s="4"/>
      <c r="I5074" s="9" t="s">
        <v>15581</v>
      </c>
    </row>
    <row r="5075" spans="1:9" ht="60">
      <c r="A5075" s="6" t="s">
        <v>15582</v>
      </c>
      <c r="B5075" s="7" t="s">
        <v>962</v>
      </c>
      <c r="C5075" s="6" t="s">
        <v>3351</v>
      </c>
      <c r="D5075" s="8" t="s">
        <v>15583</v>
      </c>
      <c r="E5075" s="6"/>
      <c r="F5075" s="7" t="s">
        <v>498</v>
      </c>
      <c r="G5075" s="7" t="s">
        <v>368</v>
      </c>
      <c r="H5075" s="4"/>
      <c r="I5075" s="9" t="s">
        <v>15584</v>
      </c>
    </row>
    <row r="5076" spans="1:9" ht="45">
      <c r="A5076" s="6" t="s">
        <v>15585</v>
      </c>
      <c r="B5076" s="7" t="s">
        <v>962</v>
      </c>
      <c r="C5076" s="6" t="s">
        <v>3351</v>
      </c>
      <c r="D5076" s="8" t="s">
        <v>15586</v>
      </c>
      <c r="E5076" s="6" t="s">
        <v>221</v>
      </c>
      <c r="F5076" s="7" t="s">
        <v>498</v>
      </c>
      <c r="G5076" s="7" t="s">
        <v>217</v>
      </c>
      <c r="H5076" s="4"/>
      <c r="I5076" s="9" t="s">
        <v>15587</v>
      </c>
    </row>
    <row r="5077" spans="1:9" ht="45">
      <c r="A5077" s="6" t="s">
        <v>15588</v>
      </c>
      <c r="B5077" s="7" t="s">
        <v>962</v>
      </c>
      <c r="C5077" s="6" t="s">
        <v>3351</v>
      </c>
      <c r="D5077" s="8" t="s">
        <v>15589</v>
      </c>
      <c r="E5077" s="6" t="s">
        <v>221</v>
      </c>
      <c r="F5077" s="7" t="s">
        <v>498</v>
      </c>
      <c r="G5077" s="7" t="s">
        <v>225</v>
      </c>
      <c r="H5077" s="4"/>
      <c r="I5077" s="9" t="s">
        <v>15590</v>
      </c>
    </row>
    <row r="5078" spans="1:9" ht="45">
      <c r="A5078" s="6" t="s">
        <v>15591</v>
      </c>
      <c r="B5078" s="7" t="s">
        <v>962</v>
      </c>
      <c r="C5078" s="6" t="s">
        <v>3351</v>
      </c>
      <c r="D5078" s="8" t="s">
        <v>15592</v>
      </c>
      <c r="E5078" s="6" t="s">
        <v>373</v>
      </c>
      <c r="F5078" s="7" t="s">
        <v>498</v>
      </c>
      <c r="G5078" s="7" t="s">
        <v>217</v>
      </c>
      <c r="H5078" s="4"/>
      <c r="I5078" s="9" t="s">
        <v>15593</v>
      </c>
    </row>
    <row r="5079" spans="1:9" ht="45">
      <c r="A5079" s="6" t="s">
        <v>15594</v>
      </c>
      <c r="B5079" s="7" t="s">
        <v>962</v>
      </c>
      <c r="C5079" s="6" t="s">
        <v>3351</v>
      </c>
      <c r="D5079" s="8" t="s">
        <v>15595</v>
      </c>
      <c r="E5079" s="6" t="s">
        <v>535</v>
      </c>
      <c r="F5079" s="7" t="s">
        <v>367</v>
      </c>
      <c r="G5079" s="7" t="s">
        <v>217</v>
      </c>
      <c r="H5079" s="4"/>
      <c r="I5079" s="9" t="s">
        <v>15596</v>
      </c>
    </row>
    <row r="5080" spans="1:9" ht="45">
      <c r="A5080" s="6" t="s">
        <v>15597</v>
      </c>
      <c r="B5080" s="7" t="s">
        <v>962</v>
      </c>
      <c r="C5080" s="6" t="s">
        <v>3351</v>
      </c>
      <c r="D5080" s="8" t="s">
        <v>15598</v>
      </c>
      <c r="E5080" s="6" t="s">
        <v>985</v>
      </c>
      <c r="F5080" s="7" t="s">
        <v>367</v>
      </c>
      <c r="G5080" s="7" t="s">
        <v>217</v>
      </c>
      <c r="H5080" s="4"/>
      <c r="I5080" s="9" t="s">
        <v>15599</v>
      </c>
    </row>
    <row r="5081" spans="1:9" ht="30">
      <c r="A5081" s="6" t="s">
        <v>15600</v>
      </c>
      <c r="B5081" s="7" t="s">
        <v>962</v>
      </c>
      <c r="C5081" s="6" t="s">
        <v>3351</v>
      </c>
      <c r="D5081" s="8" t="s">
        <v>15601</v>
      </c>
      <c r="E5081" s="6" t="s">
        <v>215</v>
      </c>
      <c r="F5081" s="7" t="s">
        <v>498</v>
      </c>
      <c r="G5081" s="7" t="s">
        <v>217</v>
      </c>
      <c r="H5081" s="4"/>
      <c r="I5081" s="9" t="s">
        <v>15602</v>
      </c>
    </row>
    <row r="5082" spans="1:9" ht="30">
      <c r="A5082" s="6" t="s">
        <v>15603</v>
      </c>
      <c r="B5082" s="7" t="s">
        <v>962</v>
      </c>
      <c r="C5082" s="6" t="s">
        <v>3351</v>
      </c>
      <c r="D5082" s="8" t="s">
        <v>15604</v>
      </c>
      <c r="E5082" s="6" t="s">
        <v>1022</v>
      </c>
      <c r="F5082" s="7" t="s">
        <v>498</v>
      </c>
      <c r="G5082" s="7" t="s">
        <v>217</v>
      </c>
      <c r="H5082" s="4"/>
      <c r="I5082" s="9" t="s">
        <v>15605</v>
      </c>
    </row>
    <row r="5083" spans="1:9" ht="30">
      <c r="A5083" s="6" t="s">
        <v>15606</v>
      </c>
      <c r="B5083" s="7" t="s">
        <v>962</v>
      </c>
      <c r="C5083" s="6" t="s">
        <v>3351</v>
      </c>
      <c r="D5083" s="8" t="s">
        <v>15607</v>
      </c>
      <c r="E5083" s="6" t="s">
        <v>373</v>
      </c>
      <c r="F5083" s="7" t="s">
        <v>498</v>
      </c>
      <c r="G5083" s="7" t="s">
        <v>217</v>
      </c>
      <c r="H5083" s="4"/>
      <c r="I5083" s="9" t="s">
        <v>15608</v>
      </c>
    </row>
    <row r="5084" spans="1:9" ht="45">
      <c r="A5084" s="6" t="s">
        <v>15609</v>
      </c>
      <c r="B5084" s="7" t="s">
        <v>962</v>
      </c>
      <c r="C5084" s="6" t="s">
        <v>3351</v>
      </c>
      <c r="D5084" s="8" t="s">
        <v>15610</v>
      </c>
      <c r="E5084" s="6" t="s">
        <v>1022</v>
      </c>
      <c r="F5084" s="7" t="s">
        <v>498</v>
      </c>
      <c r="G5084" s="7" t="s">
        <v>225</v>
      </c>
      <c r="H5084" s="4"/>
      <c r="I5084" s="9" t="s">
        <v>15611</v>
      </c>
    </row>
    <row r="5085" spans="1:9" ht="45">
      <c r="A5085" s="6" t="s">
        <v>15612</v>
      </c>
      <c r="B5085" s="7" t="s">
        <v>962</v>
      </c>
      <c r="C5085" s="6" t="s">
        <v>3351</v>
      </c>
      <c r="D5085" s="8" t="s">
        <v>15613</v>
      </c>
      <c r="E5085" s="6" t="s">
        <v>373</v>
      </c>
      <c r="F5085" s="7" t="s">
        <v>367</v>
      </c>
      <c r="G5085" s="7" t="s">
        <v>225</v>
      </c>
      <c r="H5085" s="4"/>
      <c r="I5085" s="9" t="s">
        <v>15614</v>
      </c>
    </row>
    <row r="5086" spans="1:9" ht="45">
      <c r="A5086" s="6" t="s">
        <v>15615</v>
      </c>
      <c r="B5086" s="7" t="s">
        <v>962</v>
      </c>
      <c r="C5086" s="6" t="s">
        <v>3351</v>
      </c>
      <c r="D5086" s="8" t="s">
        <v>15616</v>
      </c>
      <c r="E5086" s="6" t="s">
        <v>221</v>
      </c>
      <c r="F5086" s="7" t="s">
        <v>498</v>
      </c>
      <c r="G5086" s="7" t="s">
        <v>225</v>
      </c>
      <c r="H5086" s="4"/>
      <c r="I5086" s="9" t="s">
        <v>15617</v>
      </c>
    </row>
    <row r="5087" spans="1:9" ht="30">
      <c r="A5087" s="6" t="s">
        <v>15618</v>
      </c>
      <c r="B5087" s="7" t="s">
        <v>962</v>
      </c>
      <c r="C5087" s="6" t="s">
        <v>3351</v>
      </c>
      <c r="D5087" s="8" t="s">
        <v>15619</v>
      </c>
      <c r="E5087" s="6" t="s">
        <v>1022</v>
      </c>
      <c r="F5087" s="7" t="s">
        <v>498</v>
      </c>
      <c r="G5087" s="7" t="s">
        <v>217</v>
      </c>
      <c r="H5087" s="4"/>
      <c r="I5087" s="9" t="s">
        <v>15620</v>
      </c>
    </row>
    <row r="5088" spans="1:9" ht="60">
      <c r="A5088" s="6" t="s">
        <v>15621</v>
      </c>
      <c r="B5088" s="7" t="s">
        <v>962</v>
      </c>
      <c r="C5088" s="6" t="s">
        <v>3351</v>
      </c>
      <c r="D5088" s="8" t="s">
        <v>15622</v>
      </c>
      <c r="E5088" s="6" t="s">
        <v>221</v>
      </c>
      <c r="F5088" s="7" t="s">
        <v>498</v>
      </c>
      <c r="G5088" s="7" t="s">
        <v>225</v>
      </c>
      <c r="H5088" s="4"/>
      <c r="I5088" s="9" t="s">
        <v>15623</v>
      </c>
    </row>
    <row r="5089" spans="1:9" ht="60">
      <c r="A5089" s="6" t="s">
        <v>15624</v>
      </c>
      <c r="B5089" s="7" t="s">
        <v>364</v>
      </c>
      <c r="C5089" s="6" t="s">
        <v>7109</v>
      </c>
      <c r="D5089" s="8" t="s">
        <v>15625</v>
      </c>
      <c r="E5089" s="6" t="s">
        <v>221</v>
      </c>
      <c r="F5089" s="7" t="s">
        <v>216</v>
      </c>
      <c r="G5089" s="7" t="s">
        <v>225</v>
      </c>
      <c r="H5089" s="4"/>
      <c r="I5089" s="9" t="s">
        <v>15626</v>
      </c>
    </row>
    <row r="5090" spans="1:9" ht="45">
      <c r="A5090" s="6" t="s">
        <v>15627</v>
      </c>
      <c r="B5090" s="7" t="s">
        <v>364</v>
      </c>
      <c r="C5090" s="6" t="s">
        <v>7109</v>
      </c>
      <c r="D5090" s="8" t="s">
        <v>15628</v>
      </c>
      <c r="E5090" s="6" t="s">
        <v>221</v>
      </c>
      <c r="F5090" s="7" t="s">
        <v>216</v>
      </c>
      <c r="G5090" s="7" t="s">
        <v>225</v>
      </c>
      <c r="H5090" s="4"/>
      <c r="I5090" s="9" t="s">
        <v>15629</v>
      </c>
    </row>
    <row r="5091" spans="1:9" ht="45">
      <c r="A5091" s="6" t="s">
        <v>15630</v>
      </c>
      <c r="B5091" s="7" t="s">
        <v>364</v>
      </c>
      <c r="C5091" s="6" t="s">
        <v>7109</v>
      </c>
      <c r="D5091" s="8" t="s">
        <v>15631</v>
      </c>
      <c r="E5091" s="6" t="s">
        <v>221</v>
      </c>
      <c r="F5091" s="7" t="s">
        <v>216</v>
      </c>
      <c r="G5091" s="7" t="s">
        <v>217</v>
      </c>
      <c r="H5091" s="4"/>
      <c r="I5091" s="9" t="s">
        <v>15632</v>
      </c>
    </row>
    <row r="5092" spans="1:9" ht="75">
      <c r="A5092" s="6" t="s">
        <v>15633</v>
      </c>
      <c r="B5092" s="7" t="s">
        <v>364</v>
      </c>
      <c r="C5092" s="6" t="s">
        <v>7109</v>
      </c>
      <c r="D5092" s="8" t="s">
        <v>15634</v>
      </c>
      <c r="E5092" s="6" t="s">
        <v>221</v>
      </c>
      <c r="F5092" s="7" t="s">
        <v>216</v>
      </c>
      <c r="G5092" s="7" t="s">
        <v>225</v>
      </c>
      <c r="H5092" s="4"/>
      <c r="I5092" s="9" t="s">
        <v>15635</v>
      </c>
    </row>
    <row r="5093" spans="1:9" ht="45">
      <c r="A5093" s="6" t="s">
        <v>15636</v>
      </c>
      <c r="B5093" s="7" t="s">
        <v>364</v>
      </c>
      <c r="C5093" s="6" t="s">
        <v>7269</v>
      </c>
      <c r="D5093" s="8" t="s">
        <v>15637</v>
      </c>
      <c r="E5093" s="6" t="s">
        <v>221</v>
      </c>
      <c r="F5093" s="7" t="s">
        <v>498</v>
      </c>
      <c r="G5093" s="7" t="s">
        <v>225</v>
      </c>
      <c r="H5093" s="4"/>
      <c r="I5093" s="9" t="s">
        <v>15638</v>
      </c>
    </row>
    <row r="5094" spans="1:9" ht="45">
      <c r="A5094" s="6" t="s">
        <v>15639</v>
      </c>
      <c r="B5094" s="7" t="s">
        <v>364</v>
      </c>
      <c r="C5094" s="6" t="s">
        <v>7269</v>
      </c>
      <c r="D5094" s="8" t="s">
        <v>15640</v>
      </c>
      <c r="E5094" s="6" t="s">
        <v>221</v>
      </c>
      <c r="F5094" s="7" t="s">
        <v>498</v>
      </c>
      <c r="G5094" s="7" t="s">
        <v>217</v>
      </c>
      <c r="H5094" s="4"/>
      <c r="I5094" s="9" t="s">
        <v>15641</v>
      </c>
    </row>
    <row r="5095" spans="1:9" ht="30">
      <c r="A5095" s="6" t="s">
        <v>15642</v>
      </c>
      <c r="B5095" s="7" t="s">
        <v>364</v>
      </c>
      <c r="C5095" s="6" t="s">
        <v>7273</v>
      </c>
      <c r="D5095" s="8" t="s">
        <v>15643</v>
      </c>
      <c r="E5095" s="6" t="s">
        <v>221</v>
      </c>
      <c r="F5095" s="7" t="s">
        <v>498</v>
      </c>
      <c r="G5095" s="7" t="s">
        <v>217</v>
      </c>
      <c r="H5095" s="4"/>
      <c r="I5095" s="9" t="s">
        <v>15644</v>
      </c>
    </row>
    <row r="5096" spans="1:9" ht="60">
      <c r="A5096" s="6" t="s">
        <v>15645</v>
      </c>
      <c r="B5096" s="7" t="s">
        <v>364</v>
      </c>
      <c r="C5096" s="6" t="s">
        <v>7290</v>
      </c>
      <c r="D5096" s="8" t="s">
        <v>15646</v>
      </c>
      <c r="E5096" s="6" t="s">
        <v>1022</v>
      </c>
      <c r="F5096" s="7" t="s">
        <v>498</v>
      </c>
      <c r="G5096" s="7" t="s">
        <v>225</v>
      </c>
      <c r="H5096" s="4"/>
      <c r="I5096" s="9" t="s">
        <v>15647</v>
      </c>
    </row>
    <row r="5097" spans="1:9" ht="45">
      <c r="A5097" s="6" t="s">
        <v>15648</v>
      </c>
      <c r="B5097" s="7" t="s">
        <v>364</v>
      </c>
      <c r="C5097" s="6" t="s">
        <v>7290</v>
      </c>
      <c r="D5097" s="8" t="s">
        <v>15649</v>
      </c>
      <c r="E5097" s="6" t="s">
        <v>1022</v>
      </c>
      <c r="F5097" s="7" t="s">
        <v>498</v>
      </c>
      <c r="G5097" s="7" t="s">
        <v>225</v>
      </c>
      <c r="H5097" s="4"/>
      <c r="I5097" s="9" t="s">
        <v>15650</v>
      </c>
    </row>
    <row r="5098" spans="1:9" ht="45">
      <c r="A5098" s="6" t="s">
        <v>15651</v>
      </c>
      <c r="B5098" s="7" t="s">
        <v>15652</v>
      </c>
      <c r="C5098" s="6" t="s">
        <v>7433</v>
      </c>
      <c r="D5098" s="8" t="s">
        <v>15653</v>
      </c>
      <c r="E5098" s="6" t="s">
        <v>221</v>
      </c>
      <c r="F5098" s="7" t="s">
        <v>367</v>
      </c>
      <c r="G5098" s="7" t="s">
        <v>217</v>
      </c>
      <c r="H5098" s="4"/>
      <c r="I5098" s="9" t="s">
        <v>15654</v>
      </c>
    </row>
    <row r="5099" spans="1:9" ht="45">
      <c r="A5099" s="6" t="s">
        <v>15655</v>
      </c>
      <c r="B5099" s="7" t="s">
        <v>364</v>
      </c>
      <c r="C5099" s="6" t="s">
        <v>7450</v>
      </c>
      <c r="D5099" s="8" t="s">
        <v>15656</v>
      </c>
      <c r="E5099" s="6" t="s">
        <v>221</v>
      </c>
      <c r="F5099" s="7" t="s">
        <v>367</v>
      </c>
      <c r="G5099" s="7" t="s">
        <v>225</v>
      </c>
      <c r="H5099" s="4"/>
      <c r="I5099" s="9" t="s">
        <v>15657</v>
      </c>
    </row>
    <row r="5100" spans="1:9" ht="45">
      <c r="A5100" s="6" t="s">
        <v>15658</v>
      </c>
      <c r="B5100" s="7" t="s">
        <v>364</v>
      </c>
      <c r="C5100" s="6" t="s">
        <v>7450</v>
      </c>
      <c r="D5100" s="8" t="s">
        <v>15659</v>
      </c>
      <c r="E5100" s="6" t="s">
        <v>221</v>
      </c>
      <c r="F5100" s="7" t="s">
        <v>367</v>
      </c>
      <c r="G5100" s="7" t="s">
        <v>225</v>
      </c>
      <c r="H5100" s="4"/>
      <c r="I5100" s="9" t="s">
        <v>15660</v>
      </c>
    </row>
    <row r="5101" spans="1:9" ht="30">
      <c r="A5101" s="6" t="s">
        <v>15661</v>
      </c>
      <c r="B5101" s="7" t="s">
        <v>364</v>
      </c>
      <c r="C5101" s="6" t="s">
        <v>7858</v>
      </c>
      <c r="D5101" s="8" t="s">
        <v>15662</v>
      </c>
      <c r="E5101" s="6" t="s">
        <v>1022</v>
      </c>
      <c r="F5101" s="7" t="s">
        <v>498</v>
      </c>
      <c r="G5101" s="7" t="s">
        <v>217</v>
      </c>
      <c r="H5101" s="4"/>
      <c r="I5101" s="9" t="s">
        <v>15663</v>
      </c>
    </row>
    <row r="5102" spans="1:9" ht="30">
      <c r="A5102" s="6" t="s">
        <v>15664</v>
      </c>
      <c r="B5102" s="7" t="s">
        <v>364</v>
      </c>
      <c r="C5102" s="6" t="s">
        <v>7858</v>
      </c>
      <c r="D5102" s="8" t="s">
        <v>15665</v>
      </c>
      <c r="E5102" s="6" t="s">
        <v>215</v>
      </c>
      <c r="F5102" s="7" t="s">
        <v>498</v>
      </c>
      <c r="G5102" s="7" t="s">
        <v>217</v>
      </c>
      <c r="H5102" s="4"/>
      <c r="I5102" s="9" t="s">
        <v>15666</v>
      </c>
    </row>
    <row r="5103" spans="1:9" ht="45">
      <c r="A5103" s="6" t="s">
        <v>15667</v>
      </c>
      <c r="B5103" s="7" t="s">
        <v>364</v>
      </c>
      <c r="C5103" s="6" t="s">
        <v>7858</v>
      </c>
      <c r="D5103" s="8" t="s">
        <v>15668</v>
      </c>
      <c r="E5103" s="6" t="s">
        <v>1022</v>
      </c>
      <c r="F5103" s="7" t="s">
        <v>498</v>
      </c>
      <c r="G5103" s="7" t="s">
        <v>217</v>
      </c>
      <c r="H5103" s="4"/>
      <c r="I5103" s="9" t="s">
        <v>15669</v>
      </c>
    </row>
    <row r="5104" spans="1:9" ht="30">
      <c r="A5104" s="6" t="s">
        <v>15670</v>
      </c>
      <c r="B5104" s="7" t="s">
        <v>364</v>
      </c>
      <c r="C5104" s="6" t="s">
        <v>7858</v>
      </c>
      <c r="D5104" s="8" t="s">
        <v>15671</v>
      </c>
      <c r="E5104" s="6" t="s">
        <v>221</v>
      </c>
      <c r="F5104" s="7" t="s">
        <v>498</v>
      </c>
      <c r="G5104" s="7" t="s">
        <v>217</v>
      </c>
      <c r="H5104" s="4"/>
      <c r="I5104" s="9" t="s">
        <v>15672</v>
      </c>
    </row>
    <row r="5105" spans="1:9" ht="45">
      <c r="A5105" s="6" t="s">
        <v>15673</v>
      </c>
      <c r="B5105" s="7" t="s">
        <v>364</v>
      </c>
      <c r="C5105" s="6" t="s">
        <v>15674</v>
      </c>
      <c r="D5105" s="8" t="s">
        <v>15675</v>
      </c>
      <c r="E5105" s="6" t="s">
        <v>221</v>
      </c>
      <c r="F5105" s="7" t="s">
        <v>367</v>
      </c>
      <c r="G5105" s="7" t="s">
        <v>217</v>
      </c>
      <c r="H5105" s="4"/>
      <c r="I5105" s="9" t="s">
        <v>15676</v>
      </c>
    </row>
    <row r="5106" spans="1:9" ht="60">
      <c r="A5106" s="6" t="s">
        <v>15677</v>
      </c>
      <c r="B5106" s="7" t="s">
        <v>364</v>
      </c>
      <c r="C5106" s="6" t="s">
        <v>15674</v>
      </c>
      <c r="D5106" s="8" t="s">
        <v>15678</v>
      </c>
      <c r="E5106" s="6" t="s">
        <v>221</v>
      </c>
      <c r="F5106" s="7" t="s">
        <v>367</v>
      </c>
      <c r="G5106" s="7" t="s">
        <v>217</v>
      </c>
      <c r="H5106" s="4"/>
      <c r="I5106" s="9" t="s">
        <v>15679</v>
      </c>
    </row>
    <row r="5107" spans="1:9" ht="60">
      <c r="A5107" s="6" t="s">
        <v>15680</v>
      </c>
      <c r="B5107" s="7" t="s">
        <v>364</v>
      </c>
      <c r="C5107" s="6" t="s">
        <v>15674</v>
      </c>
      <c r="D5107" s="8" t="s">
        <v>15681</v>
      </c>
      <c r="E5107" s="6" t="s">
        <v>221</v>
      </c>
      <c r="F5107" s="7" t="s">
        <v>367</v>
      </c>
      <c r="G5107" s="7" t="s">
        <v>217</v>
      </c>
      <c r="H5107" s="4"/>
      <c r="I5107" s="9" t="s">
        <v>15682</v>
      </c>
    </row>
    <row r="5108" spans="1:9" ht="45">
      <c r="A5108" s="6" t="s">
        <v>15683</v>
      </c>
      <c r="B5108" s="7" t="s">
        <v>364</v>
      </c>
      <c r="C5108" s="6" t="s">
        <v>15674</v>
      </c>
      <c r="D5108" s="8" t="s">
        <v>15684</v>
      </c>
      <c r="E5108" s="6" t="s">
        <v>221</v>
      </c>
      <c r="F5108" s="7" t="s">
        <v>367</v>
      </c>
      <c r="G5108" s="7" t="s">
        <v>217</v>
      </c>
      <c r="H5108" s="4"/>
      <c r="I5108" s="9" t="s">
        <v>15685</v>
      </c>
    </row>
    <row r="5109" spans="1:9" ht="45">
      <c r="A5109" s="6" t="s">
        <v>15686</v>
      </c>
      <c r="B5109" s="7" t="s">
        <v>364</v>
      </c>
      <c r="C5109" s="6" t="s">
        <v>8136</v>
      </c>
      <c r="D5109" s="8" t="s">
        <v>15687</v>
      </c>
      <c r="E5109" s="6" t="s">
        <v>221</v>
      </c>
      <c r="F5109" s="7" t="s">
        <v>367</v>
      </c>
      <c r="G5109" s="7" t="s">
        <v>225</v>
      </c>
      <c r="H5109" s="4"/>
      <c r="I5109" s="9" t="s">
        <v>15688</v>
      </c>
    </row>
    <row r="5110" spans="1:9" ht="30">
      <c r="A5110" s="6" t="s">
        <v>15689</v>
      </c>
      <c r="B5110" s="7" t="s">
        <v>364</v>
      </c>
      <c r="C5110" s="6" t="s">
        <v>8637</v>
      </c>
      <c r="D5110" s="8" t="s">
        <v>15690</v>
      </c>
      <c r="E5110" s="6" t="s">
        <v>985</v>
      </c>
      <c r="F5110" s="7" t="s">
        <v>498</v>
      </c>
      <c r="G5110" s="7" t="s">
        <v>217</v>
      </c>
      <c r="H5110" s="4"/>
      <c r="I5110" s="9" t="s">
        <v>15691</v>
      </c>
    </row>
    <row r="5111" spans="1:9" ht="45">
      <c r="A5111" s="6" t="s">
        <v>15692</v>
      </c>
      <c r="B5111" s="7" t="s">
        <v>364</v>
      </c>
      <c r="C5111" s="6" t="s">
        <v>8637</v>
      </c>
      <c r="D5111" s="8" t="s">
        <v>1740</v>
      </c>
      <c r="E5111" s="6" t="s">
        <v>221</v>
      </c>
      <c r="F5111" s="7" t="s">
        <v>498</v>
      </c>
      <c r="G5111" s="7" t="s">
        <v>217</v>
      </c>
      <c r="H5111" s="4"/>
      <c r="I5111" s="9" t="s">
        <v>15693</v>
      </c>
    </row>
    <row r="5112" spans="1:9" ht="30">
      <c r="A5112" s="6" t="s">
        <v>15694</v>
      </c>
      <c r="B5112" s="7" t="s">
        <v>364</v>
      </c>
      <c r="C5112" s="6" t="s">
        <v>8637</v>
      </c>
      <c r="D5112" s="8" t="s">
        <v>15695</v>
      </c>
      <c r="E5112" s="6" t="s">
        <v>1022</v>
      </c>
      <c r="F5112" s="7" t="s">
        <v>498</v>
      </c>
      <c r="G5112" s="7" t="s">
        <v>217</v>
      </c>
      <c r="H5112" s="4"/>
      <c r="I5112" s="9" t="s">
        <v>15696</v>
      </c>
    </row>
    <row r="5113" spans="1:9" ht="45">
      <c r="A5113" s="6" t="s">
        <v>15697</v>
      </c>
      <c r="B5113" s="7" t="s">
        <v>364</v>
      </c>
      <c r="C5113" s="6" t="s">
        <v>8637</v>
      </c>
      <c r="D5113" s="8" t="s">
        <v>15698</v>
      </c>
      <c r="E5113" s="6" t="s">
        <v>985</v>
      </c>
      <c r="F5113" s="7" t="s">
        <v>367</v>
      </c>
      <c r="G5113" s="7" t="s">
        <v>217</v>
      </c>
      <c r="H5113" s="4"/>
      <c r="I5113" s="9" t="s">
        <v>15699</v>
      </c>
    </row>
    <row r="5114" spans="1:9" ht="30">
      <c r="A5114" s="6" t="s">
        <v>15700</v>
      </c>
      <c r="B5114" s="7" t="s">
        <v>364</v>
      </c>
      <c r="C5114" s="6" t="s">
        <v>8637</v>
      </c>
      <c r="D5114" s="8" t="s">
        <v>15701</v>
      </c>
      <c r="E5114" s="6" t="s">
        <v>1022</v>
      </c>
      <c r="F5114" s="7" t="s">
        <v>498</v>
      </c>
      <c r="G5114" s="7" t="s">
        <v>217</v>
      </c>
      <c r="H5114" s="4"/>
      <c r="I5114" s="9" t="s">
        <v>15702</v>
      </c>
    </row>
    <row r="5115" spans="1:9" ht="45">
      <c r="A5115" s="6" t="s">
        <v>15703</v>
      </c>
      <c r="B5115" s="7" t="s">
        <v>364</v>
      </c>
      <c r="C5115" s="6" t="s">
        <v>9614</v>
      </c>
      <c r="D5115" s="8" t="s">
        <v>15704</v>
      </c>
      <c r="E5115" s="6" t="s">
        <v>3239</v>
      </c>
      <c r="F5115" s="7" t="s">
        <v>216</v>
      </c>
      <c r="G5115" s="7" t="s">
        <v>225</v>
      </c>
      <c r="H5115" s="4"/>
      <c r="I5115" s="9" t="s">
        <v>15705</v>
      </c>
    </row>
    <row r="5116" spans="1:9" ht="60">
      <c r="A5116" s="6" t="s">
        <v>15706</v>
      </c>
      <c r="B5116" s="7" t="s">
        <v>364</v>
      </c>
      <c r="C5116" s="6" t="s">
        <v>5634</v>
      </c>
      <c r="D5116" s="8" t="s">
        <v>15707</v>
      </c>
      <c r="E5116" s="6" t="s">
        <v>373</v>
      </c>
      <c r="F5116" s="7" t="s">
        <v>498</v>
      </c>
      <c r="G5116" s="7" t="s">
        <v>225</v>
      </c>
      <c r="H5116" s="4"/>
      <c r="I5116" s="9" t="s">
        <v>15708</v>
      </c>
    </row>
    <row r="5117" spans="1:9" ht="45">
      <c r="A5117" s="6" t="s">
        <v>15709</v>
      </c>
      <c r="B5117" s="7" t="s">
        <v>364</v>
      </c>
      <c r="C5117" s="6" t="s">
        <v>9614</v>
      </c>
      <c r="D5117" s="8" t="s">
        <v>15710</v>
      </c>
      <c r="E5117" s="6" t="s">
        <v>3239</v>
      </c>
      <c r="F5117" s="7" t="s">
        <v>498</v>
      </c>
      <c r="G5117" s="7" t="s">
        <v>217</v>
      </c>
      <c r="H5117" s="4"/>
      <c r="I5117" s="9" t="s">
        <v>15711</v>
      </c>
    </row>
    <row r="5118" spans="1:9" ht="45">
      <c r="A5118" s="6" t="s">
        <v>15712</v>
      </c>
      <c r="B5118" s="7" t="s">
        <v>364</v>
      </c>
      <c r="C5118" s="6" t="s">
        <v>9614</v>
      </c>
      <c r="D5118" s="8" t="s">
        <v>15713</v>
      </c>
      <c r="E5118" s="6" t="s">
        <v>3239</v>
      </c>
      <c r="F5118" s="7" t="s">
        <v>216</v>
      </c>
      <c r="G5118" s="7" t="s">
        <v>225</v>
      </c>
      <c r="H5118" s="4"/>
      <c r="I5118" s="9" t="s">
        <v>15714</v>
      </c>
    </row>
    <row r="5119" spans="1:9" ht="45">
      <c r="A5119" s="6" t="s">
        <v>15715</v>
      </c>
      <c r="B5119" s="7" t="s">
        <v>364</v>
      </c>
      <c r="C5119" s="6" t="s">
        <v>9864</v>
      </c>
      <c r="D5119" s="8" t="s">
        <v>15716</v>
      </c>
      <c r="E5119" s="6" t="s">
        <v>221</v>
      </c>
      <c r="F5119" s="7" t="s">
        <v>367</v>
      </c>
      <c r="G5119" s="7" t="s">
        <v>217</v>
      </c>
      <c r="H5119" s="4"/>
      <c r="I5119" s="9" t="s">
        <v>15717</v>
      </c>
    </row>
    <row r="5120" spans="1:9" ht="30">
      <c r="A5120" s="6" t="s">
        <v>15718</v>
      </c>
      <c r="B5120" s="7" t="s">
        <v>364</v>
      </c>
      <c r="C5120" s="6" t="s">
        <v>15719</v>
      </c>
      <c r="D5120" s="8" t="s">
        <v>15720</v>
      </c>
      <c r="E5120" s="6" t="s">
        <v>373</v>
      </c>
      <c r="F5120" s="7" t="s">
        <v>367</v>
      </c>
      <c r="G5120" s="7" t="s">
        <v>217</v>
      </c>
      <c r="H5120" s="4"/>
      <c r="I5120" s="9" t="s">
        <v>15721</v>
      </c>
    </row>
    <row r="5121" spans="1:9" ht="45">
      <c r="A5121" s="6" t="s">
        <v>15722</v>
      </c>
      <c r="B5121" s="7" t="s">
        <v>364</v>
      </c>
      <c r="C5121" s="6" t="s">
        <v>15723</v>
      </c>
      <c r="D5121" s="8" t="s">
        <v>15724</v>
      </c>
      <c r="E5121" s="6" t="s">
        <v>221</v>
      </c>
      <c r="F5121" s="7" t="s">
        <v>498</v>
      </c>
      <c r="G5121" s="7" t="s">
        <v>217</v>
      </c>
      <c r="H5121" s="4"/>
      <c r="I5121" s="9" t="s">
        <v>15725</v>
      </c>
    </row>
    <row r="5122" spans="1:9" ht="45">
      <c r="A5122" s="6" t="s">
        <v>15726</v>
      </c>
      <c r="B5122" s="7" t="s">
        <v>364</v>
      </c>
      <c r="C5122" s="6" t="s">
        <v>10102</v>
      </c>
      <c r="D5122" s="8" t="s">
        <v>15727</v>
      </c>
      <c r="E5122" s="6" t="s">
        <v>221</v>
      </c>
      <c r="F5122" s="7" t="s">
        <v>498</v>
      </c>
      <c r="G5122" s="7" t="s">
        <v>217</v>
      </c>
      <c r="H5122" s="4"/>
      <c r="I5122" s="9" t="s">
        <v>15728</v>
      </c>
    </row>
    <row r="5123" spans="1:9" ht="60">
      <c r="A5123" s="6" t="s">
        <v>15729</v>
      </c>
      <c r="B5123" s="7" t="s">
        <v>364</v>
      </c>
      <c r="C5123" s="6" t="s">
        <v>10873</v>
      </c>
      <c r="D5123" s="8" t="s">
        <v>15730</v>
      </c>
      <c r="E5123" s="6" t="s">
        <v>221</v>
      </c>
      <c r="F5123" s="7" t="s">
        <v>367</v>
      </c>
      <c r="G5123" s="7" t="s">
        <v>225</v>
      </c>
      <c r="H5123" s="4"/>
      <c r="I5123" s="9" t="s">
        <v>15731</v>
      </c>
    </row>
    <row r="5124" spans="1:9" ht="45">
      <c r="A5124" s="6" t="s">
        <v>15732</v>
      </c>
      <c r="B5124" s="7" t="s">
        <v>364</v>
      </c>
      <c r="C5124" s="6" t="s">
        <v>11309</v>
      </c>
      <c r="D5124" s="8" t="s">
        <v>15733</v>
      </c>
      <c r="E5124" s="6" t="s">
        <v>221</v>
      </c>
      <c r="F5124" s="7" t="s">
        <v>498</v>
      </c>
      <c r="G5124" s="7" t="s">
        <v>225</v>
      </c>
      <c r="H5124" s="4"/>
      <c r="I5124" s="9" t="s">
        <v>15734</v>
      </c>
    </row>
    <row r="5125" spans="1:9" ht="60">
      <c r="A5125" s="6" t="s">
        <v>15735</v>
      </c>
      <c r="B5125" s="7" t="s">
        <v>364</v>
      </c>
      <c r="C5125" s="6" t="s">
        <v>11309</v>
      </c>
      <c r="D5125" s="8" t="s">
        <v>15736</v>
      </c>
      <c r="E5125" s="6" t="s">
        <v>995</v>
      </c>
      <c r="F5125" s="7" t="s">
        <v>367</v>
      </c>
      <c r="G5125" s="7" t="s">
        <v>225</v>
      </c>
      <c r="H5125" s="4"/>
      <c r="I5125" s="9" t="s">
        <v>15737</v>
      </c>
    </row>
    <row r="5126" spans="1:9" ht="60">
      <c r="A5126" s="6" t="s">
        <v>15738</v>
      </c>
      <c r="B5126" s="7" t="s">
        <v>364</v>
      </c>
      <c r="C5126" s="6" t="s">
        <v>11309</v>
      </c>
      <c r="D5126" s="8" t="s">
        <v>15739</v>
      </c>
      <c r="E5126" s="6" t="s">
        <v>995</v>
      </c>
      <c r="F5126" s="7" t="s">
        <v>367</v>
      </c>
      <c r="G5126" s="7" t="s">
        <v>225</v>
      </c>
      <c r="H5126" s="4"/>
      <c r="I5126" s="9" t="s">
        <v>15740</v>
      </c>
    </row>
    <row r="5127" spans="1:9" ht="60">
      <c r="A5127" s="6" t="s">
        <v>15741</v>
      </c>
      <c r="B5127" s="7" t="s">
        <v>364</v>
      </c>
      <c r="C5127" s="6" t="s">
        <v>11309</v>
      </c>
      <c r="D5127" s="8" t="s">
        <v>15742</v>
      </c>
      <c r="E5127" s="6" t="s">
        <v>995</v>
      </c>
      <c r="F5127" s="7" t="s">
        <v>367</v>
      </c>
      <c r="G5127" s="7" t="s">
        <v>225</v>
      </c>
      <c r="H5127" s="4"/>
      <c r="I5127" s="9" t="s">
        <v>15743</v>
      </c>
    </row>
    <row r="5128" spans="1:9" ht="45">
      <c r="A5128" s="6" t="s">
        <v>15744</v>
      </c>
      <c r="B5128" s="7" t="s">
        <v>364</v>
      </c>
      <c r="C5128" s="6" t="s">
        <v>11309</v>
      </c>
      <c r="D5128" s="8" t="s">
        <v>15745</v>
      </c>
      <c r="E5128" s="6" t="s">
        <v>995</v>
      </c>
      <c r="F5128" s="7" t="s">
        <v>367</v>
      </c>
      <c r="G5128" s="7" t="s">
        <v>225</v>
      </c>
      <c r="H5128" s="4"/>
      <c r="I5128" s="9" t="s">
        <v>15746</v>
      </c>
    </row>
    <row r="5129" spans="1:9" ht="60">
      <c r="A5129" s="6" t="s">
        <v>15747</v>
      </c>
      <c r="B5129" s="7" t="s">
        <v>364</v>
      </c>
      <c r="C5129" s="6" t="s">
        <v>11309</v>
      </c>
      <c r="D5129" s="8" t="s">
        <v>15748</v>
      </c>
      <c r="E5129" s="6" t="s">
        <v>221</v>
      </c>
      <c r="F5129" s="7" t="s">
        <v>498</v>
      </c>
      <c r="G5129" s="7" t="s">
        <v>217</v>
      </c>
      <c r="H5129" s="4"/>
      <c r="I5129" s="9" t="s">
        <v>15749</v>
      </c>
    </row>
    <row r="5130" spans="1:9" ht="60">
      <c r="A5130" s="6" t="s">
        <v>15750</v>
      </c>
      <c r="B5130" s="7" t="s">
        <v>364</v>
      </c>
      <c r="C5130" s="6" t="s">
        <v>11309</v>
      </c>
      <c r="D5130" s="8" t="s">
        <v>15751</v>
      </c>
      <c r="E5130" s="6" t="s">
        <v>221</v>
      </c>
      <c r="F5130" s="7" t="s">
        <v>498</v>
      </c>
      <c r="G5130" s="7" t="s">
        <v>225</v>
      </c>
      <c r="H5130" s="4"/>
      <c r="I5130" s="9" t="s">
        <v>15752</v>
      </c>
    </row>
    <row r="5131" spans="1:9" ht="45">
      <c r="A5131" s="6" t="s">
        <v>15753</v>
      </c>
      <c r="B5131" s="7" t="s">
        <v>212</v>
      </c>
      <c r="C5131" s="6" t="s">
        <v>11678</v>
      </c>
      <c r="D5131" s="8" t="s">
        <v>15754</v>
      </c>
      <c r="E5131" s="6" t="s">
        <v>221</v>
      </c>
      <c r="F5131" s="7" t="s">
        <v>367</v>
      </c>
      <c r="G5131" s="7" t="s">
        <v>225</v>
      </c>
      <c r="H5131" s="4"/>
      <c r="I5131" s="9" t="s">
        <v>15755</v>
      </c>
    </row>
    <row r="5132" spans="1:9" ht="60">
      <c r="A5132" s="6" t="s">
        <v>15756</v>
      </c>
      <c r="B5132" s="7" t="s">
        <v>364</v>
      </c>
      <c r="C5132" s="6" t="s">
        <v>6909</v>
      </c>
      <c r="D5132" s="8" t="s">
        <v>15757</v>
      </c>
      <c r="E5132" s="6" t="s">
        <v>221</v>
      </c>
      <c r="F5132" s="7" t="s">
        <v>367</v>
      </c>
      <c r="G5132" s="7" t="s">
        <v>225</v>
      </c>
      <c r="H5132" s="4"/>
      <c r="I5132" s="9" t="s">
        <v>15758</v>
      </c>
    </row>
    <row r="5133" spans="1:9" ht="45">
      <c r="A5133" s="6" t="s">
        <v>15759</v>
      </c>
      <c r="B5133" s="7" t="s">
        <v>962</v>
      </c>
      <c r="C5133" s="6" t="s">
        <v>11897</v>
      </c>
      <c r="D5133" s="8" t="s">
        <v>15760</v>
      </c>
      <c r="E5133" s="6" t="s">
        <v>1022</v>
      </c>
      <c r="F5133" s="7" t="s">
        <v>498</v>
      </c>
      <c r="G5133" s="7" t="s">
        <v>217</v>
      </c>
      <c r="H5133" s="4"/>
      <c r="I5133" s="9" t="s">
        <v>15761</v>
      </c>
    </row>
    <row r="5134" spans="1:9" ht="60">
      <c r="A5134" s="6" t="s">
        <v>15762</v>
      </c>
      <c r="B5134" s="7" t="s">
        <v>364</v>
      </c>
      <c r="C5134" s="6" t="s">
        <v>11956</v>
      </c>
      <c r="D5134" s="8" t="s">
        <v>15763</v>
      </c>
      <c r="E5134" s="6" t="s">
        <v>373</v>
      </c>
      <c r="F5134" s="7" t="s">
        <v>367</v>
      </c>
      <c r="G5134" s="7" t="s">
        <v>225</v>
      </c>
      <c r="H5134" s="4"/>
      <c r="I5134" s="9" t="s">
        <v>15764</v>
      </c>
    </row>
    <row r="5135" spans="1:9" ht="60">
      <c r="A5135" s="6" t="s">
        <v>15765</v>
      </c>
      <c r="B5135" s="7" t="s">
        <v>364</v>
      </c>
      <c r="C5135" s="6" t="s">
        <v>11956</v>
      </c>
      <c r="D5135" s="8" t="s">
        <v>15766</v>
      </c>
      <c r="E5135" s="6" t="s">
        <v>373</v>
      </c>
      <c r="F5135" s="7" t="s">
        <v>367</v>
      </c>
      <c r="G5135" s="7" t="s">
        <v>225</v>
      </c>
      <c r="H5135" s="4"/>
      <c r="I5135" s="9" t="s">
        <v>15767</v>
      </c>
    </row>
    <row r="5136" spans="1:9" ht="45">
      <c r="A5136" s="6" t="s">
        <v>15768</v>
      </c>
      <c r="B5136" s="7" t="s">
        <v>364</v>
      </c>
      <c r="C5136" s="6" t="s">
        <v>11956</v>
      </c>
      <c r="D5136" s="8" t="s">
        <v>15769</v>
      </c>
      <c r="E5136" s="6" t="s">
        <v>373</v>
      </c>
      <c r="F5136" s="7" t="s">
        <v>367</v>
      </c>
      <c r="G5136" s="7" t="s">
        <v>225</v>
      </c>
      <c r="H5136" s="4"/>
      <c r="I5136" s="9" t="s">
        <v>15770</v>
      </c>
    </row>
    <row r="5137" spans="1:9" ht="60">
      <c r="A5137" s="6" t="s">
        <v>15771</v>
      </c>
      <c r="B5137" s="7" t="s">
        <v>364</v>
      </c>
      <c r="C5137" s="6" t="s">
        <v>11956</v>
      </c>
      <c r="D5137" s="8" t="s">
        <v>15772</v>
      </c>
      <c r="E5137" s="6" t="s">
        <v>373</v>
      </c>
      <c r="F5137" s="7" t="s">
        <v>367</v>
      </c>
      <c r="G5137" s="7" t="s">
        <v>225</v>
      </c>
      <c r="H5137" s="4"/>
      <c r="I5137" s="9" t="s">
        <v>15773</v>
      </c>
    </row>
    <row r="5138" spans="1:9" ht="60">
      <c r="A5138" s="6" t="s">
        <v>15774</v>
      </c>
      <c r="B5138" s="7" t="s">
        <v>364</v>
      </c>
      <c r="C5138" s="6" t="s">
        <v>11956</v>
      </c>
      <c r="D5138" s="8" t="s">
        <v>15775</v>
      </c>
      <c r="E5138" s="6" t="s">
        <v>373</v>
      </c>
      <c r="F5138" s="7" t="s">
        <v>367</v>
      </c>
      <c r="G5138" s="7" t="s">
        <v>225</v>
      </c>
      <c r="H5138" s="4"/>
      <c r="I5138" s="9" t="s">
        <v>15776</v>
      </c>
    </row>
    <row r="5139" spans="1:9" ht="60">
      <c r="A5139" s="6" t="s">
        <v>15777</v>
      </c>
      <c r="B5139" s="7" t="s">
        <v>364</v>
      </c>
      <c r="C5139" s="6" t="s">
        <v>11956</v>
      </c>
      <c r="D5139" s="8" t="s">
        <v>15778</v>
      </c>
      <c r="E5139" s="6" t="s">
        <v>373</v>
      </c>
      <c r="F5139" s="7" t="s">
        <v>367</v>
      </c>
      <c r="G5139" s="7" t="s">
        <v>225</v>
      </c>
      <c r="H5139" s="4"/>
      <c r="I5139" s="9" t="s">
        <v>15779</v>
      </c>
    </row>
    <row r="5140" spans="1:9" ht="60">
      <c r="A5140" s="6" t="s">
        <v>15780</v>
      </c>
      <c r="B5140" s="7" t="s">
        <v>364</v>
      </c>
      <c r="C5140" s="6" t="s">
        <v>12184</v>
      </c>
      <c r="D5140" s="8" t="s">
        <v>15781</v>
      </c>
      <c r="E5140" s="6" t="s">
        <v>221</v>
      </c>
      <c r="F5140" s="7" t="s">
        <v>367</v>
      </c>
      <c r="G5140" s="7" t="s">
        <v>217</v>
      </c>
      <c r="H5140" s="4"/>
      <c r="I5140" s="9" t="s">
        <v>15782</v>
      </c>
    </row>
    <row r="5141" spans="1:9" ht="30">
      <c r="A5141" s="6" t="s">
        <v>15783</v>
      </c>
      <c r="B5141" s="7" t="s">
        <v>364</v>
      </c>
      <c r="C5141" s="6" t="s">
        <v>15784</v>
      </c>
      <c r="D5141" s="8" t="s">
        <v>15785</v>
      </c>
      <c r="E5141" s="6" t="s">
        <v>221</v>
      </c>
      <c r="F5141" s="7" t="s">
        <v>367</v>
      </c>
      <c r="G5141" s="7" t="s">
        <v>217</v>
      </c>
      <c r="H5141" s="4"/>
      <c r="I5141" s="9" t="s">
        <v>15786</v>
      </c>
    </row>
    <row r="5142" spans="1:9" ht="30">
      <c r="A5142" s="6" t="s">
        <v>15787</v>
      </c>
      <c r="B5142" s="7" t="s">
        <v>364</v>
      </c>
      <c r="C5142" s="6" t="s">
        <v>12418</v>
      </c>
      <c r="D5142" s="8" t="s">
        <v>15788</v>
      </c>
      <c r="E5142" s="6" t="s">
        <v>221</v>
      </c>
      <c r="F5142" s="7" t="s">
        <v>498</v>
      </c>
      <c r="G5142" s="7" t="s">
        <v>217</v>
      </c>
      <c r="H5142" s="4"/>
      <c r="I5142" s="9" t="s">
        <v>15789</v>
      </c>
    </row>
    <row r="5143" spans="1:9" ht="60">
      <c r="A5143" s="6" t="s">
        <v>15790</v>
      </c>
      <c r="B5143" s="7" t="s">
        <v>212</v>
      </c>
      <c r="C5143" s="6" t="s">
        <v>12674</v>
      </c>
      <c r="D5143" s="8" t="s">
        <v>15791</v>
      </c>
      <c r="E5143" s="6" t="s">
        <v>221</v>
      </c>
      <c r="F5143" s="7" t="s">
        <v>216</v>
      </c>
      <c r="G5143" s="7" t="s">
        <v>225</v>
      </c>
      <c r="H5143" s="4"/>
      <c r="I5143" s="9" t="s">
        <v>15792</v>
      </c>
    </row>
    <row r="5144" spans="1:9" ht="45">
      <c r="A5144" s="6" t="s">
        <v>15793</v>
      </c>
      <c r="B5144" s="7" t="s">
        <v>212</v>
      </c>
      <c r="C5144" s="6" t="s">
        <v>12674</v>
      </c>
      <c r="D5144" s="8" t="s">
        <v>15794</v>
      </c>
      <c r="E5144" s="6" t="s">
        <v>221</v>
      </c>
      <c r="F5144" s="7" t="s">
        <v>216</v>
      </c>
      <c r="G5144" s="7" t="s">
        <v>225</v>
      </c>
      <c r="H5144" s="4"/>
      <c r="I5144" s="9" t="s">
        <v>15795</v>
      </c>
    </row>
    <row r="5145" spans="1:9" ht="45">
      <c r="A5145" s="6" t="s">
        <v>15796</v>
      </c>
      <c r="B5145" s="7" t="s">
        <v>212</v>
      </c>
      <c r="C5145" s="6" t="s">
        <v>12674</v>
      </c>
      <c r="D5145" s="8" t="s">
        <v>15797</v>
      </c>
      <c r="E5145" s="6" t="s">
        <v>221</v>
      </c>
      <c r="F5145" s="7" t="s">
        <v>216</v>
      </c>
      <c r="G5145" s="7" t="s">
        <v>225</v>
      </c>
      <c r="H5145" s="4"/>
      <c r="I5145" s="9" t="s">
        <v>15798</v>
      </c>
    </row>
    <row r="5146" spans="1:9" ht="45">
      <c r="A5146" s="6" t="s">
        <v>15799</v>
      </c>
      <c r="B5146" s="7" t="s">
        <v>364</v>
      </c>
      <c r="C5146" s="6" t="s">
        <v>12964</v>
      </c>
      <c r="D5146" s="8" t="s">
        <v>15800</v>
      </c>
      <c r="E5146" s="6"/>
      <c r="F5146" s="7" t="s">
        <v>216</v>
      </c>
      <c r="G5146" s="7" t="s">
        <v>368</v>
      </c>
      <c r="H5146" s="4"/>
      <c r="I5146" s="9" t="s">
        <v>15801</v>
      </c>
    </row>
    <row r="5147" spans="1:9" ht="60">
      <c r="A5147" s="6" t="s">
        <v>15802</v>
      </c>
      <c r="B5147" s="7" t="s">
        <v>364</v>
      </c>
      <c r="C5147" s="6" t="s">
        <v>13377</v>
      </c>
      <c r="D5147" s="8" t="s">
        <v>15803</v>
      </c>
      <c r="E5147" s="6" t="s">
        <v>221</v>
      </c>
      <c r="F5147" s="7" t="s">
        <v>367</v>
      </c>
      <c r="G5147" s="7" t="s">
        <v>217</v>
      </c>
      <c r="H5147" s="4"/>
      <c r="I5147" s="9" t="s">
        <v>15804</v>
      </c>
    </row>
    <row r="5148" spans="1:9" ht="60">
      <c r="A5148" s="6" t="s">
        <v>15805</v>
      </c>
      <c r="B5148" s="7" t="s">
        <v>364</v>
      </c>
      <c r="C5148" s="6" t="s">
        <v>13377</v>
      </c>
      <c r="D5148" s="8" t="s">
        <v>15806</v>
      </c>
      <c r="E5148" s="6" t="s">
        <v>221</v>
      </c>
      <c r="F5148" s="7" t="s">
        <v>498</v>
      </c>
      <c r="G5148" s="7" t="s">
        <v>217</v>
      </c>
      <c r="H5148" s="4"/>
      <c r="I5148" s="9" t="s">
        <v>15807</v>
      </c>
    </row>
    <row r="5149" spans="1:9" ht="60">
      <c r="A5149" s="6" t="s">
        <v>15808</v>
      </c>
      <c r="B5149" s="7" t="s">
        <v>364</v>
      </c>
      <c r="C5149" s="6" t="s">
        <v>13639</v>
      </c>
      <c r="D5149" s="8" t="s">
        <v>15809</v>
      </c>
      <c r="E5149" s="6" t="s">
        <v>373</v>
      </c>
      <c r="F5149" s="7" t="s">
        <v>216</v>
      </c>
      <c r="G5149" s="7" t="s">
        <v>225</v>
      </c>
      <c r="H5149" s="4"/>
      <c r="I5149" s="9" t="s">
        <v>15810</v>
      </c>
    </row>
    <row r="5150" spans="1:9" ht="45">
      <c r="A5150" s="6" t="s">
        <v>15811</v>
      </c>
      <c r="B5150" s="7" t="s">
        <v>364</v>
      </c>
      <c r="C5150" s="6" t="s">
        <v>13639</v>
      </c>
      <c r="D5150" s="8" t="s">
        <v>15812</v>
      </c>
      <c r="E5150" s="6" t="s">
        <v>373</v>
      </c>
      <c r="F5150" s="7" t="s">
        <v>216</v>
      </c>
      <c r="G5150" s="7" t="s">
        <v>225</v>
      </c>
      <c r="H5150" s="4"/>
      <c r="I5150" s="9" t="s">
        <v>15813</v>
      </c>
    </row>
    <row r="5151" spans="1:9" ht="45">
      <c r="A5151" s="6" t="s">
        <v>15814</v>
      </c>
      <c r="B5151" s="7" t="s">
        <v>364</v>
      </c>
      <c r="C5151" s="6" t="s">
        <v>13639</v>
      </c>
      <c r="D5151" s="8" t="s">
        <v>15815</v>
      </c>
      <c r="E5151" s="6" t="s">
        <v>373</v>
      </c>
      <c r="F5151" s="7" t="s">
        <v>216</v>
      </c>
      <c r="G5151" s="7" t="s">
        <v>225</v>
      </c>
      <c r="H5151" s="4"/>
      <c r="I5151" s="9" t="s">
        <v>15816</v>
      </c>
    </row>
    <row r="5152" spans="1:9" ht="60">
      <c r="A5152" s="6" t="s">
        <v>15817</v>
      </c>
      <c r="B5152" s="7" t="s">
        <v>364</v>
      </c>
      <c r="C5152" s="6" t="s">
        <v>13639</v>
      </c>
      <c r="D5152" s="8" t="s">
        <v>15818</v>
      </c>
      <c r="E5152" s="6" t="s">
        <v>373</v>
      </c>
      <c r="F5152" s="7" t="s">
        <v>367</v>
      </c>
      <c r="G5152" s="7" t="s">
        <v>225</v>
      </c>
      <c r="H5152" s="4"/>
      <c r="I5152" s="9" t="s">
        <v>15819</v>
      </c>
    </row>
    <row r="5153" spans="1:9" ht="60">
      <c r="A5153" s="6" t="s">
        <v>15820</v>
      </c>
      <c r="B5153" s="7" t="s">
        <v>364</v>
      </c>
      <c r="C5153" s="6" t="s">
        <v>13639</v>
      </c>
      <c r="D5153" s="8" t="s">
        <v>15821</v>
      </c>
      <c r="E5153" s="6" t="s">
        <v>373</v>
      </c>
      <c r="F5153" s="7" t="s">
        <v>367</v>
      </c>
      <c r="G5153" s="7" t="s">
        <v>225</v>
      </c>
      <c r="H5153" s="4"/>
      <c r="I5153" s="9" t="s">
        <v>15822</v>
      </c>
    </row>
    <row r="5154" spans="1:9" ht="60">
      <c r="A5154" s="6" t="s">
        <v>15823</v>
      </c>
      <c r="B5154" s="7" t="s">
        <v>364</v>
      </c>
      <c r="C5154" s="6" t="s">
        <v>13639</v>
      </c>
      <c r="D5154" s="8" t="s">
        <v>15824</v>
      </c>
      <c r="E5154" s="6" t="s">
        <v>373</v>
      </c>
      <c r="F5154" s="7" t="s">
        <v>367</v>
      </c>
      <c r="G5154" s="7" t="s">
        <v>225</v>
      </c>
      <c r="H5154" s="4"/>
      <c r="I5154" s="9" t="s">
        <v>15825</v>
      </c>
    </row>
    <row r="5155" spans="1:9" ht="45">
      <c r="A5155" s="6" t="s">
        <v>15826</v>
      </c>
      <c r="B5155" s="7" t="s">
        <v>364</v>
      </c>
      <c r="C5155" s="6" t="s">
        <v>13700</v>
      </c>
      <c r="D5155" s="8" t="s">
        <v>15827</v>
      </c>
      <c r="E5155" s="6" t="s">
        <v>985</v>
      </c>
      <c r="F5155" s="7" t="s">
        <v>367</v>
      </c>
      <c r="G5155" s="7" t="s">
        <v>225</v>
      </c>
      <c r="H5155" s="4"/>
      <c r="I5155" s="9" t="s">
        <v>15828</v>
      </c>
    </row>
    <row r="5156" spans="1:9" ht="45">
      <c r="A5156" s="6" t="s">
        <v>15829</v>
      </c>
      <c r="B5156" s="7" t="s">
        <v>364</v>
      </c>
      <c r="C5156" s="6" t="s">
        <v>13700</v>
      </c>
      <c r="D5156" s="8" t="s">
        <v>15830</v>
      </c>
      <c r="E5156" s="6" t="s">
        <v>985</v>
      </c>
      <c r="F5156" s="7" t="s">
        <v>367</v>
      </c>
      <c r="G5156" s="7" t="s">
        <v>217</v>
      </c>
      <c r="H5156" s="4"/>
      <c r="I5156" s="9" t="s">
        <v>15831</v>
      </c>
    </row>
    <row r="5157" spans="1:9" ht="45">
      <c r="A5157" s="6" t="s">
        <v>15832</v>
      </c>
      <c r="B5157" s="7" t="s">
        <v>364</v>
      </c>
      <c r="C5157" s="6" t="s">
        <v>13700</v>
      </c>
      <c r="D5157" s="8" t="s">
        <v>15833</v>
      </c>
      <c r="E5157" s="6" t="s">
        <v>985</v>
      </c>
      <c r="F5157" s="7" t="s">
        <v>367</v>
      </c>
      <c r="G5157" s="7" t="s">
        <v>225</v>
      </c>
      <c r="H5157" s="4"/>
      <c r="I5157" s="9" t="s">
        <v>15834</v>
      </c>
    </row>
    <row r="5158" spans="1:9" ht="45">
      <c r="A5158" s="6" t="s">
        <v>15835</v>
      </c>
      <c r="B5158" s="7" t="s">
        <v>364</v>
      </c>
      <c r="C5158" s="6" t="s">
        <v>13700</v>
      </c>
      <c r="D5158" s="8" t="s">
        <v>15836</v>
      </c>
      <c r="E5158" s="6" t="s">
        <v>221</v>
      </c>
      <c r="F5158" s="7" t="s">
        <v>498</v>
      </c>
      <c r="G5158" s="7" t="s">
        <v>225</v>
      </c>
      <c r="H5158" s="4"/>
      <c r="I5158" s="9" t="s">
        <v>15837</v>
      </c>
    </row>
    <row r="5159" spans="1:9" ht="45">
      <c r="A5159" s="6" t="s">
        <v>15838</v>
      </c>
      <c r="B5159" s="7" t="s">
        <v>364</v>
      </c>
      <c r="C5159" s="6" t="s">
        <v>13700</v>
      </c>
      <c r="D5159" s="8" t="s">
        <v>15839</v>
      </c>
      <c r="E5159" s="6" t="s">
        <v>221</v>
      </c>
      <c r="F5159" s="7" t="s">
        <v>498</v>
      </c>
      <c r="G5159" s="7" t="s">
        <v>225</v>
      </c>
      <c r="H5159" s="4"/>
      <c r="I5159" s="9" t="s">
        <v>15840</v>
      </c>
    </row>
    <row r="5160" spans="1:9" ht="45">
      <c r="A5160" s="6" t="s">
        <v>15841</v>
      </c>
      <c r="B5160" s="7" t="s">
        <v>364</v>
      </c>
      <c r="C5160" s="6" t="s">
        <v>13700</v>
      </c>
      <c r="D5160" s="8" t="s">
        <v>15842</v>
      </c>
      <c r="E5160" s="6" t="s">
        <v>221</v>
      </c>
      <c r="F5160" s="7" t="s">
        <v>367</v>
      </c>
      <c r="G5160" s="7" t="s">
        <v>225</v>
      </c>
      <c r="H5160" s="4"/>
      <c r="I5160" s="9" t="s">
        <v>15843</v>
      </c>
    </row>
    <row r="5161" spans="1:9" ht="45">
      <c r="A5161" s="6" t="s">
        <v>15844</v>
      </c>
      <c r="B5161" s="7" t="s">
        <v>364</v>
      </c>
      <c r="C5161" s="6" t="s">
        <v>13700</v>
      </c>
      <c r="D5161" s="8" t="s">
        <v>15845</v>
      </c>
      <c r="E5161" s="6" t="s">
        <v>221</v>
      </c>
      <c r="F5161" s="7" t="s">
        <v>498</v>
      </c>
      <c r="G5161" s="7" t="s">
        <v>225</v>
      </c>
      <c r="H5161" s="4"/>
      <c r="I5161" s="9" t="s">
        <v>15846</v>
      </c>
    </row>
    <row r="5162" spans="1:9" ht="60">
      <c r="A5162" s="6" t="s">
        <v>15847</v>
      </c>
      <c r="B5162" s="7" t="s">
        <v>364</v>
      </c>
      <c r="C5162" s="6" t="s">
        <v>13700</v>
      </c>
      <c r="D5162" s="8" t="s">
        <v>15848</v>
      </c>
      <c r="E5162" s="6" t="s">
        <v>221</v>
      </c>
      <c r="F5162" s="7" t="s">
        <v>367</v>
      </c>
      <c r="G5162" s="7" t="s">
        <v>217</v>
      </c>
      <c r="H5162" s="4"/>
      <c r="I5162" s="9" t="s">
        <v>15849</v>
      </c>
    </row>
    <row r="5163" spans="1:9" ht="60">
      <c r="A5163" s="6" t="s">
        <v>15850</v>
      </c>
      <c r="B5163" s="7" t="s">
        <v>364</v>
      </c>
      <c r="C5163" s="6" t="s">
        <v>13700</v>
      </c>
      <c r="D5163" s="8" t="s">
        <v>15851</v>
      </c>
      <c r="E5163" s="6" t="s">
        <v>221</v>
      </c>
      <c r="F5163" s="7" t="s">
        <v>367</v>
      </c>
      <c r="G5163" s="7" t="s">
        <v>225</v>
      </c>
      <c r="H5163" s="4"/>
      <c r="I5163" s="9" t="s">
        <v>15852</v>
      </c>
    </row>
    <row r="5164" spans="1:9" ht="30">
      <c r="A5164" s="6" t="s">
        <v>15853</v>
      </c>
      <c r="B5164" s="7" t="s">
        <v>364</v>
      </c>
      <c r="C5164" s="6" t="s">
        <v>13700</v>
      </c>
      <c r="D5164" s="8" t="s">
        <v>15854</v>
      </c>
      <c r="E5164" s="6" t="s">
        <v>221</v>
      </c>
      <c r="F5164" s="7" t="s">
        <v>498</v>
      </c>
      <c r="G5164" s="7" t="s">
        <v>217</v>
      </c>
      <c r="H5164" s="4"/>
      <c r="I5164" s="9" t="s">
        <v>15855</v>
      </c>
    </row>
    <row r="5165" spans="1:9" ht="45">
      <c r="A5165" s="6" t="s">
        <v>15856</v>
      </c>
      <c r="B5165" s="7" t="s">
        <v>364</v>
      </c>
      <c r="C5165" s="6" t="s">
        <v>13700</v>
      </c>
      <c r="D5165" s="8" t="s">
        <v>1740</v>
      </c>
      <c r="E5165" s="6" t="s">
        <v>221</v>
      </c>
      <c r="F5165" s="7" t="s">
        <v>498</v>
      </c>
      <c r="G5165" s="7" t="s">
        <v>225</v>
      </c>
      <c r="H5165" s="4"/>
      <c r="I5165" s="9" t="s">
        <v>15857</v>
      </c>
    </row>
    <row r="5166" spans="1:9" ht="45">
      <c r="A5166" s="6" t="s">
        <v>15858</v>
      </c>
      <c r="B5166" s="7" t="s">
        <v>364</v>
      </c>
      <c r="C5166" s="6" t="s">
        <v>14133</v>
      </c>
      <c r="D5166" s="8" t="s">
        <v>15859</v>
      </c>
      <c r="E5166" s="6" t="s">
        <v>221</v>
      </c>
      <c r="F5166" s="7" t="s">
        <v>367</v>
      </c>
      <c r="G5166" s="7" t="s">
        <v>217</v>
      </c>
      <c r="H5166" s="4"/>
      <c r="I5166" s="9" t="s">
        <v>15860</v>
      </c>
    </row>
    <row r="5167" spans="1:9" ht="60">
      <c r="A5167" s="6" t="s">
        <v>15861</v>
      </c>
      <c r="B5167" s="7" t="s">
        <v>364</v>
      </c>
      <c r="C5167" s="6" t="s">
        <v>15862</v>
      </c>
      <c r="D5167" s="8" t="s">
        <v>15863</v>
      </c>
      <c r="E5167" s="6" t="s">
        <v>373</v>
      </c>
      <c r="F5167" s="7" t="s">
        <v>367</v>
      </c>
      <c r="G5167" s="7" t="s">
        <v>217</v>
      </c>
      <c r="H5167" s="4"/>
      <c r="I5167" s="9" t="s">
        <v>15864</v>
      </c>
    </row>
    <row r="5168" spans="1:9" ht="60">
      <c r="A5168" s="6" t="s">
        <v>15865</v>
      </c>
      <c r="B5168" s="7" t="s">
        <v>364</v>
      </c>
      <c r="C5168" s="6" t="s">
        <v>15862</v>
      </c>
      <c r="D5168" s="8" t="s">
        <v>15866</v>
      </c>
      <c r="E5168" s="6" t="s">
        <v>1022</v>
      </c>
      <c r="F5168" s="7" t="s">
        <v>367</v>
      </c>
      <c r="G5168" s="7" t="s">
        <v>217</v>
      </c>
      <c r="H5168" s="4"/>
      <c r="I5168" s="9" t="s">
        <v>15867</v>
      </c>
    </row>
    <row r="5169" spans="1:9" ht="30">
      <c r="A5169" s="6" t="s">
        <v>15868</v>
      </c>
      <c r="B5169" s="7" t="s">
        <v>364</v>
      </c>
      <c r="C5169" s="6" t="s">
        <v>15869</v>
      </c>
      <c r="D5169" s="8" t="s">
        <v>7516</v>
      </c>
      <c r="E5169" s="6" t="s">
        <v>221</v>
      </c>
      <c r="F5169" s="7" t="s">
        <v>498</v>
      </c>
      <c r="G5169" s="7" t="s">
        <v>217</v>
      </c>
      <c r="H5169" s="4"/>
      <c r="I5169" s="9" t="s">
        <v>15870</v>
      </c>
    </row>
    <row r="5170" spans="1:9" ht="90">
      <c r="A5170" s="6" t="s">
        <v>15871</v>
      </c>
      <c r="B5170" s="7" t="s">
        <v>364</v>
      </c>
      <c r="C5170" s="6" t="s">
        <v>15872</v>
      </c>
      <c r="D5170" s="8" t="s">
        <v>15873</v>
      </c>
      <c r="E5170" s="6"/>
      <c r="F5170" s="7" t="s">
        <v>498</v>
      </c>
      <c r="G5170" s="7" t="s">
        <v>368</v>
      </c>
      <c r="H5170" s="4"/>
      <c r="I5170" s="9" t="s">
        <v>15874</v>
      </c>
    </row>
    <row r="5171" spans="1:9" ht="45">
      <c r="A5171" s="6" t="s">
        <v>15875</v>
      </c>
      <c r="B5171" s="7" t="s">
        <v>364</v>
      </c>
      <c r="C5171" s="6" t="s">
        <v>5869</v>
      </c>
      <c r="D5171" s="8" t="s">
        <v>15876</v>
      </c>
      <c r="E5171" s="6" t="s">
        <v>221</v>
      </c>
      <c r="F5171" s="7" t="s">
        <v>498</v>
      </c>
      <c r="G5171" s="7" t="s">
        <v>217</v>
      </c>
      <c r="H5171" s="4"/>
      <c r="I5171" s="9" t="s">
        <v>15877</v>
      </c>
    </row>
    <row r="5172" spans="1:9" ht="45">
      <c r="A5172" s="6" t="s">
        <v>15878</v>
      </c>
      <c r="B5172" s="7" t="s">
        <v>364</v>
      </c>
      <c r="C5172" s="6" t="s">
        <v>15862</v>
      </c>
      <c r="D5172" s="8" t="s">
        <v>15879</v>
      </c>
      <c r="E5172" s="6"/>
      <c r="F5172" s="7" t="s">
        <v>498</v>
      </c>
      <c r="G5172" s="7" t="s">
        <v>368</v>
      </c>
      <c r="H5172" s="4"/>
      <c r="I5172" s="9" t="s">
        <v>15880</v>
      </c>
    </row>
    <row r="5173" spans="1:9" ht="45">
      <c r="A5173" s="6" t="s">
        <v>15881</v>
      </c>
      <c r="B5173" s="7" t="s">
        <v>364</v>
      </c>
      <c r="C5173" s="6" t="s">
        <v>15872</v>
      </c>
      <c r="D5173" s="8" t="s">
        <v>15882</v>
      </c>
      <c r="E5173" s="6"/>
      <c r="F5173" s="7" t="s">
        <v>498</v>
      </c>
      <c r="G5173" s="7" t="s">
        <v>368</v>
      </c>
      <c r="H5173" s="4"/>
      <c r="I5173" s="9" t="s">
        <v>15883</v>
      </c>
    </row>
    <row r="5174" spans="1:9" ht="45">
      <c r="A5174" s="6" t="s">
        <v>15884</v>
      </c>
      <c r="B5174" s="7" t="s">
        <v>364</v>
      </c>
      <c r="C5174" s="6" t="s">
        <v>7109</v>
      </c>
      <c r="D5174" s="8" t="s">
        <v>15885</v>
      </c>
      <c r="E5174" s="6" t="s">
        <v>1022</v>
      </c>
      <c r="F5174" s="7" t="s">
        <v>498</v>
      </c>
      <c r="G5174" s="7" t="s">
        <v>217</v>
      </c>
      <c r="H5174" s="4"/>
      <c r="I5174" s="9" t="s">
        <v>15886</v>
      </c>
    </row>
    <row r="5175" spans="1:9" ht="45">
      <c r="A5175" s="6" t="s">
        <v>15887</v>
      </c>
      <c r="B5175" s="7" t="s">
        <v>212</v>
      </c>
      <c r="C5175" s="6" t="s">
        <v>11678</v>
      </c>
      <c r="D5175" s="8" t="s">
        <v>15888</v>
      </c>
      <c r="E5175" s="6" t="s">
        <v>221</v>
      </c>
      <c r="F5175" s="7" t="s">
        <v>216</v>
      </c>
      <c r="G5175" s="7" t="s">
        <v>225</v>
      </c>
      <c r="H5175" s="4"/>
      <c r="I5175" s="9" t="s">
        <v>15889</v>
      </c>
    </row>
    <row r="5176" spans="1:9" ht="45">
      <c r="A5176" s="6" t="s">
        <v>15890</v>
      </c>
      <c r="B5176" s="7" t="s">
        <v>364</v>
      </c>
      <c r="C5176" s="6" t="s">
        <v>11309</v>
      </c>
      <c r="D5176" s="8" t="s">
        <v>15891</v>
      </c>
      <c r="E5176" s="6" t="s">
        <v>221</v>
      </c>
      <c r="F5176" s="7" t="s">
        <v>498</v>
      </c>
      <c r="G5176" s="7" t="s">
        <v>217</v>
      </c>
      <c r="H5176" s="4"/>
      <c r="I5176" s="9" t="s">
        <v>15892</v>
      </c>
    </row>
    <row r="5177" spans="1:9" ht="45">
      <c r="A5177" s="6" t="s">
        <v>15893</v>
      </c>
      <c r="B5177" s="7" t="s">
        <v>364</v>
      </c>
      <c r="C5177" s="6" t="s">
        <v>8637</v>
      </c>
      <c r="D5177" s="8" t="s">
        <v>15894</v>
      </c>
      <c r="E5177" s="6" t="s">
        <v>221</v>
      </c>
      <c r="F5177" s="7" t="s">
        <v>367</v>
      </c>
      <c r="G5177" s="7" t="s">
        <v>217</v>
      </c>
      <c r="H5177" s="4"/>
      <c r="I5177" s="9" t="s">
        <v>15895</v>
      </c>
    </row>
    <row r="5178" spans="1:9" ht="45">
      <c r="A5178" s="6" t="s">
        <v>15896</v>
      </c>
      <c r="B5178" s="7" t="s">
        <v>364</v>
      </c>
      <c r="C5178" s="6" t="s">
        <v>9614</v>
      </c>
      <c r="D5178" s="8" t="s">
        <v>15897</v>
      </c>
      <c r="E5178" s="6" t="s">
        <v>3239</v>
      </c>
      <c r="F5178" s="7" t="s">
        <v>216</v>
      </c>
      <c r="G5178" s="7" t="s">
        <v>217</v>
      </c>
      <c r="H5178" s="4"/>
      <c r="I5178" s="9" t="s">
        <v>15898</v>
      </c>
    </row>
    <row r="5179" spans="1:9" ht="45">
      <c r="A5179" s="6" t="s">
        <v>15899</v>
      </c>
      <c r="B5179" s="7" t="s">
        <v>364</v>
      </c>
      <c r="C5179" s="6" t="s">
        <v>6665</v>
      </c>
      <c r="D5179" s="8" t="s">
        <v>15900</v>
      </c>
      <c r="E5179" s="6" t="s">
        <v>1905</v>
      </c>
      <c r="F5179" s="7" t="s">
        <v>498</v>
      </c>
      <c r="G5179" s="7" t="s">
        <v>1013</v>
      </c>
      <c r="H5179" s="4"/>
      <c r="I5179" s="9" t="s">
        <v>15901</v>
      </c>
    </row>
    <row r="5180" spans="1:9" ht="45">
      <c r="A5180" s="6" t="s">
        <v>15902</v>
      </c>
      <c r="B5180" s="7" t="s">
        <v>364</v>
      </c>
      <c r="C5180" s="6" t="s">
        <v>6665</v>
      </c>
      <c r="D5180" s="8" t="s">
        <v>15903</v>
      </c>
      <c r="E5180" s="6" t="s">
        <v>1905</v>
      </c>
      <c r="F5180" s="7" t="s">
        <v>498</v>
      </c>
      <c r="G5180" s="7" t="s">
        <v>1013</v>
      </c>
      <c r="H5180" s="4"/>
      <c r="I5180" s="9" t="s">
        <v>15904</v>
      </c>
    </row>
    <row r="5181" spans="1:9" ht="30">
      <c r="A5181" s="6" t="s">
        <v>15905</v>
      </c>
      <c r="B5181" s="7" t="s">
        <v>364</v>
      </c>
      <c r="C5181" s="6" t="s">
        <v>15164</v>
      </c>
      <c r="D5181" s="8" t="s">
        <v>15906</v>
      </c>
      <c r="E5181" s="6" t="s">
        <v>221</v>
      </c>
      <c r="F5181" s="7" t="s">
        <v>367</v>
      </c>
      <c r="G5181" s="7" t="s">
        <v>217</v>
      </c>
      <c r="H5181" s="4"/>
      <c r="I5181" s="9" t="s">
        <v>15907</v>
      </c>
    </row>
    <row r="5182" spans="1:9" ht="45">
      <c r="A5182" s="6" t="s">
        <v>15908</v>
      </c>
      <c r="B5182" s="7" t="s">
        <v>364</v>
      </c>
      <c r="C5182" s="6" t="s">
        <v>10102</v>
      </c>
      <c r="D5182" s="8" t="s">
        <v>15909</v>
      </c>
      <c r="E5182" s="6" t="s">
        <v>221</v>
      </c>
      <c r="F5182" s="7" t="s">
        <v>498</v>
      </c>
      <c r="G5182" s="7" t="s">
        <v>225</v>
      </c>
      <c r="H5182" s="4"/>
      <c r="I5182" s="9" t="s">
        <v>15910</v>
      </c>
    </row>
    <row r="5183" spans="1:9" ht="45">
      <c r="A5183" s="6" t="s">
        <v>15911</v>
      </c>
      <c r="B5183" s="7" t="s">
        <v>364</v>
      </c>
      <c r="C5183" s="6" t="s">
        <v>15912</v>
      </c>
      <c r="D5183" s="8" t="s">
        <v>15913</v>
      </c>
      <c r="E5183" s="6" t="s">
        <v>221</v>
      </c>
      <c r="F5183" s="7" t="s">
        <v>367</v>
      </c>
      <c r="G5183" s="7" t="s">
        <v>374</v>
      </c>
      <c r="H5183" s="4"/>
      <c r="I5183" s="9" t="s">
        <v>15914</v>
      </c>
    </row>
    <row r="5184" spans="1:9" ht="45">
      <c r="A5184" s="6" t="s">
        <v>15915</v>
      </c>
      <c r="B5184" s="7" t="s">
        <v>364</v>
      </c>
      <c r="C5184" s="6" t="s">
        <v>15916</v>
      </c>
      <c r="D5184" s="8" t="s">
        <v>15917</v>
      </c>
      <c r="E5184" s="6" t="s">
        <v>378</v>
      </c>
      <c r="F5184" s="7" t="s">
        <v>498</v>
      </c>
      <c r="G5184" s="7" t="s">
        <v>217</v>
      </c>
      <c r="H5184" s="4"/>
      <c r="I5184" s="9" t="s">
        <v>15918</v>
      </c>
    </row>
    <row r="5185" spans="1:9" ht="45">
      <c r="A5185" s="6" t="s">
        <v>15919</v>
      </c>
      <c r="B5185" s="7" t="s">
        <v>364</v>
      </c>
      <c r="C5185" s="6" t="s">
        <v>15920</v>
      </c>
      <c r="D5185" s="8" t="s">
        <v>15921</v>
      </c>
      <c r="E5185" s="6" t="s">
        <v>1022</v>
      </c>
      <c r="F5185" s="7" t="s">
        <v>498</v>
      </c>
      <c r="G5185" s="7" t="s">
        <v>217</v>
      </c>
      <c r="H5185" s="4"/>
      <c r="I5185" s="9" t="s">
        <v>15922</v>
      </c>
    </row>
    <row r="5186" spans="1:9" ht="45">
      <c r="A5186" s="6" t="s">
        <v>15923</v>
      </c>
      <c r="B5186" s="7" t="s">
        <v>364</v>
      </c>
      <c r="C5186" s="6" t="s">
        <v>6639</v>
      </c>
      <c r="D5186" s="8" t="s">
        <v>15924</v>
      </c>
      <c r="E5186" s="6" t="s">
        <v>221</v>
      </c>
      <c r="F5186" s="7" t="s">
        <v>367</v>
      </c>
      <c r="G5186" s="7" t="s">
        <v>217</v>
      </c>
      <c r="H5186" s="4"/>
      <c r="I5186" s="9" t="s">
        <v>15925</v>
      </c>
    </row>
    <row r="5187" spans="1:9" ht="45">
      <c r="A5187" s="6" t="s">
        <v>15926</v>
      </c>
      <c r="B5187" s="7" t="s">
        <v>364</v>
      </c>
      <c r="C5187" s="6" t="s">
        <v>8637</v>
      </c>
      <c r="D5187" s="8" t="s">
        <v>15927</v>
      </c>
      <c r="E5187" s="6" t="s">
        <v>985</v>
      </c>
      <c r="F5187" s="7" t="s">
        <v>367</v>
      </c>
      <c r="G5187" s="7" t="s">
        <v>217</v>
      </c>
      <c r="H5187" s="4"/>
      <c r="I5187" s="9" t="s">
        <v>15928</v>
      </c>
    </row>
    <row r="5188" spans="1:9" ht="75">
      <c r="A5188" s="6" t="s">
        <v>15929</v>
      </c>
      <c r="B5188" s="7" t="s">
        <v>364</v>
      </c>
      <c r="C5188" s="6" t="s">
        <v>10102</v>
      </c>
      <c r="D5188" s="8" t="s">
        <v>15930</v>
      </c>
      <c r="E5188" s="6"/>
      <c r="F5188" s="7" t="s">
        <v>498</v>
      </c>
      <c r="G5188" s="7" t="s">
        <v>368</v>
      </c>
      <c r="H5188" s="4"/>
      <c r="I5188" s="9" t="s">
        <v>15931</v>
      </c>
    </row>
    <row r="5189" spans="1:9" ht="45">
      <c r="A5189" s="6" t="s">
        <v>15932</v>
      </c>
      <c r="B5189" s="7" t="s">
        <v>364</v>
      </c>
      <c r="C5189" s="6" t="s">
        <v>740</v>
      </c>
      <c r="D5189" s="8" t="s">
        <v>15933</v>
      </c>
      <c r="E5189" s="6" t="s">
        <v>221</v>
      </c>
      <c r="F5189" s="7" t="s">
        <v>367</v>
      </c>
      <c r="G5189" s="7" t="s">
        <v>217</v>
      </c>
      <c r="H5189" s="4"/>
      <c r="I5189" s="9" t="s">
        <v>15934</v>
      </c>
    </row>
    <row r="5190" spans="1:9" ht="45">
      <c r="A5190" s="6" t="s">
        <v>15935</v>
      </c>
      <c r="B5190" s="7" t="s">
        <v>364</v>
      </c>
      <c r="C5190" s="6" t="s">
        <v>15872</v>
      </c>
      <c r="D5190" s="8" t="s">
        <v>15936</v>
      </c>
      <c r="E5190" s="6"/>
      <c r="F5190" s="7" t="s">
        <v>367</v>
      </c>
      <c r="G5190" s="7" t="s">
        <v>368</v>
      </c>
      <c r="H5190" s="4"/>
      <c r="I5190" s="9" t="s">
        <v>15937</v>
      </c>
    </row>
    <row r="5191" spans="1:9" ht="45">
      <c r="A5191" s="6" t="s">
        <v>15938</v>
      </c>
      <c r="B5191" s="7" t="s">
        <v>364</v>
      </c>
      <c r="C5191" s="6" t="s">
        <v>12964</v>
      </c>
      <c r="D5191" s="8" t="s">
        <v>15939</v>
      </c>
      <c r="E5191" s="6" t="s">
        <v>221</v>
      </c>
      <c r="F5191" s="7" t="s">
        <v>498</v>
      </c>
      <c r="G5191" s="7" t="s">
        <v>217</v>
      </c>
      <c r="H5191" s="4"/>
      <c r="I5191" s="9" t="s">
        <v>15940</v>
      </c>
    </row>
    <row r="5192" spans="1:9" ht="45">
      <c r="A5192" s="6" t="s">
        <v>15941</v>
      </c>
      <c r="B5192" s="7" t="s">
        <v>364</v>
      </c>
      <c r="C5192" s="6" t="s">
        <v>15942</v>
      </c>
      <c r="D5192" s="8" t="s">
        <v>15943</v>
      </c>
      <c r="E5192" s="6" t="s">
        <v>535</v>
      </c>
      <c r="F5192" s="7" t="s">
        <v>367</v>
      </c>
      <c r="G5192" s="7" t="s">
        <v>374</v>
      </c>
      <c r="H5192" s="4"/>
      <c r="I5192" s="9" t="s">
        <v>15944</v>
      </c>
    </row>
    <row r="5193" spans="1:9" ht="14">
      <c r="A5193" s="6"/>
      <c r="B5193" s="7"/>
      <c r="C5193" s="6"/>
      <c r="D5193" s="8"/>
      <c r="E5193" s="6"/>
      <c r="F5193" s="7"/>
      <c r="G5193" s="7"/>
      <c r="H5193" s="4"/>
      <c r="I5193" s="9"/>
    </row>
    <row r="5194" spans="1:9" ht="14">
      <c r="A5194" s="6"/>
      <c r="B5194" s="7"/>
      <c r="C5194" s="6"/>
      <c r="D5194" s="8"/>
      <c r="E5194" s="6"/>
      <c r="F5194" s="7"/>
      <c r="G5194" s="7"/>
      <c r="H5194" s="4"/>
      <c r="I5194" s="9"/>
    </row>
    <row r="5195" spans="1:9" ht="14">
      <c r="A5195" s="6"/>
      <c r="B5195" s="7"/>
      <c r="C5195" s="6"/>
      <c r="D5195" s="8"/>
      <c r="E5195" s="6"/>
      <c r="F5195" s="7"/>
      <c r="G5195" s="7"/>
      <c r="H5195" s="4"/>
      <c r="I5195" s="9"/>
    </row>
    <row r="5196" spans="1:9" ht="14">
      <c r="A5196" s="6"/>
      <c r="B5196" s="7"/>
      <c r="C5196" s="6"/>
      <c r="D5196" s="8"/>
      <c r="E5196" s="6"/>
      <c r="F5196" s="7"/>
      <c r="G5196" s="7"/>
      <c r="H5196" s="4"/>
      <c r="I5196" s="9"/>
    </row>
    <row r="5197" spans="1:9" ht="14">
      <c r="A5197" s="6"/>
      <c r="B5197" s="7"/>
      <c r="C5197" s="6"/>
      <c r="D5197" s="8"/>
      <c r="E5197" s="6"/>
      <c r="F5197" s="7"/>
      <c r="G5197" s="7"/>
      <c r="H5197" s="4"/>
      <c r="I5197" s="9"/>
    </row>
    <row r="5198" spans="1:9" ht="14">
      <c r="A5198" s="6"/>
      <c r="B5198" s="7"/>
      <c r="C5198" s="6"/>
      <c r="D5198" s="8"/>
      <c r="E5198" s="6"/>
      <c r="F5198" s="7"/>
      <c r="G5198" s="7"/>
      <c r="H5198" s="4"/>
      <c r="I5198" s="9"/>
    </row>
    <row r="5199" spans="1:9" ht="14">
      <c r="A5199" s="6"/>
      <c r="B5199" s="7"/>
      <c r="C5199" s="6"/>
      <c r="D5199" s="8"/>
      <c r="E5199" s="6"/>
      <c r="F5199" s="7"/>
      <c r="G5199" s="7"/>
      <c r="H5199" s="4"/>
      <c r="I5199" s="9"/>
    </row>
    <row r="5200" spans="1:9" ht="14">
      <c r="A5200" s="6"/>
      <c r="B5200" s="7"/>
      <c r="C5200" s="6"/>
      <c r="D5200" s="8"/>
      <c r="E5200" s="6"/>
      <c r="F5200" s="7"/>
      <c r="G5200" s="7"/>
      <c r="H5200" s="4"/>
      <c r="I5200" s="9"/>
    </row>
    <row r="5201" spans="1:9" ht="14">
      <c r="A5201" s="6"/>
      <c r="B5201" s="7"/>
      <c r="C5201" s="6"/>
      <c r="D5201" s="8"/>
      <c r="E5201" s="6"/>
      <c r="F5201" s="7"/>
      <c r="G5201" s="7"/>
      <c r="H5201" s="4"/>
      <c r="I5201" s="9"/>
    </row>
    <row r="5202" spans="1:9" ht="14">
      <c r="A5202" s="6"/>
      <c r="B5202" s="7"/>
      <c r="C5202" s="6"/>
      <c r="D5202" s="8"/>
      <c r="E5202" s="6"/>
      <c r="F5202" s="7"/>
      <c r="G5202" s="7"/>
      <c r="H5202" s="4"/>
      <c r="I5202" s="9"/>
    </row>
    <row r="5203" spans="1:9" ht="14">
      <c r="A5203" s="6"/>
      <c r="B5203" s="7"/>
      <c r="C5203" s="6"/>
      <c r="D5203" s="8"/>
      <c r="E5203" s="6"/>
      <c r="F5203" s="7"/>
      <c r="G5203" s="7"/>
      <c r="H5203" s="4"/>
      <c r="I5203" s="9"/>
    </row>
    <row r="5204" spans="1:9" ht="14">
      <c r="A5204" s="6"/>
      <c r="B5204" s="7"/>
      <c r="C5204" s="6"/>
      <c r="D5204" s="8"/>
      <c r="E5204" s="6"/>
      <c r="F5204" s="7"/>
      <c r="G5204" s="7"/>
      <c r="H5204" s="4"/>
      <c r="I5204" s="9"/>
    </row>
    <row r="5205" spans="1:9" ht="14">
      <c r="A5205" s="6"/>
      <c r="B5205" s="7"/>
      <c r="C5205" s="6"/>
      <c r="D5205" s="8"/>
      <c r="E5205" s="6"/>
      <c r="F5205" s="7"/>
      <c r="G5205" s="7"/>
      <c r="H5205" s="4"/>
      <c r="I5205" s="9"/>
    </row>
    <row r="5206" spans="1:9" ht="14">
      <c r="A5206" s="6"/>
      <c r="B5206" s="7"/>
      <c r="C5206" s="6"/>
      <c r="D5206" s="8"/>
      <c r="E5206" s="6"/>
      <c r="F5206" s="7"/>
      <c r="G5206" s="7"/>
      <c r="H5206" s="4"/>
      <c r="I5206" s="9"/>
    </row>
    <row r="5207" spans="1:9" ht="14">
      <c r="A5207" s="6"/>
      <c r="B5207" s="7"/>
      <c r="C5207" s="6"/>
      <c r="D5207" s="8"/>
      <c r="E5207" s="6"/>
      <c r="F5207" s="7"/>
      <c r="G5207" s="7"/>
      <c r="H5207" s="4"/>
      <c r="I5207" s="9"/>
    </row>
    <row r="5208" spans="1:9" ht="14">
      <c r="A5208" s="6"/>
      <c r="B5208" s="7"/>
      <c r="C5208" s="6"/>
      <c r="D5208" s="8"/>
      <c r="E5208" s="6"/>
      <c r="F5208" s="7"/>
      <c r="G5208" s="7"/>
      <c r="H5208" s="4"/>
      <c r="I5208" s="9"/>
    </row>
    <row r="5209" spans="1:9" ht="14">
      <c r="A5209" s="6"/>
      <c r="B5209" s="7"/>
      <c r="C5209" s="6"/>
      <c r="D5209" s="8"/>
      <c r="E5209" s="6"/>
      <c r="F5209" s="7"/>
      <c r="G5209" s="7"/>
      <c r="H5209" s="4"/>
      <c r="I5209" s="9"/>
    </row>
    <row r="5210" spans="1:9" ht="14">
      <c r="A5210" s="6"/>
      <c r="B5210" s="7"/>
      <c r="C5210" s="6"/>
      <c r="D5210" s="8"/>
      <c r="E5210" s="6"/>
      <c r="F5210" s="7"/>
      <c r="G5210" s="7"/>
      <c r="H5210" s="4"/>
      <c r="I5210" s="9"/>
    </row>
    <row r="5211" spans="1:9" ht="14">
      <c r="A5211" s="6"/>
      <c r="B5211" s="7"/>
      <c r="C5211" s="6"/>
      <c r="D5211" s="8"/>
      <c r="E5211" s="6"/>
      <c r="F5211" s="7"/>
      <c r="G5211" s="7"/>
      <c r="H5211" s="4"/>
      <c r="I5211" s="9"/>
    </row>
    <row r="5212" spans="1:9" ht="14">
      <c r="A5212" s="6"/>
      <c r="B5212" s="7"/>
      <c r="C5212" s="6"/>
      <c r="D5212" s="8"/>
      <c r="E5212" s="6"/>
      <c r="F5212" s="7"/>
      <c r="G5212" s="7"/>
      <c r="H5212" s="4"/>
      <c r="I5212" s="9"/>
    </row>
    <row r="5213" spans="1:9" ht="14">
      <c r="A5213" s="6"/>
      <c r="B5213" s="7"/>
      <c r="C5213" s="6"/>
      <c r="D5213" s="8"/>
      <c r="E5213" s="6"/>
      <c r="F5213" s="7"/>
      <c r="G5213" s="7"/>
      <c r="H5213" s="4"/>
      <c r="I5213" s="9"/>
    </row>
    <row r="5214" spans="1:9" ht="14">
      <c r="A5214" s="6"/>
      <c r="B5214" s="7"/>
      <c r="C5214" s="6"/>
      <c r="D5214" s="8"/>
      <c r="E5214" s="6"/>
      <c r="F5214" s="7"/>
      <c r="G5214" s="7"/>
      <c r="H5214" s="4"/>
      <c r="I5214" s="9"/>
    </row>
    <row r="5215" spans="1:9" ht="14">
      <c r="A5215" s="6"/>
      <c r="B5215" s="7"/>
      <c r="C5215" s="6"/>
      <c r="D5215" s="8"/>
      <c r="E5215" s="6"/>
      <c r="F5215" s="7"/>
      <c r="G5215" s="7"/>
      <c r="H5215" s="4"/>
      <c r="I5215" s="9"/>
    </row>
    <row r="5216" spans="1:9" ht="14">
      <c r="A5216" s="6"/>
      <c r="B5216" s="7"/>
      <c r="C5216" s="6"/>
      <c r="D5216" s="8"/>
      <c r="E5216" s="6"/>
      <c r="F5216" s="7"/>
      <c r="G5216" s="7"/>
      <c r="H5216" s="4"/>
      <c r="I5216" s="9"/>
    </row>
    <row r="5217" spans="1:9" ht="14">
      <c r="A5217" s="6"/>
      <c r="B5217" s="7"/>
      <c r="C5217" s="6"/>
      <c r="D5217" s="8"/>
      <c r="E5217" s="6"/>
      <c r="F5217" s="7"/>
      <c r="G5217" s="7"/>
      <c r="H5217" s="4"/>
      <c r="I5217" s="9"/>
    </row>
    <row r="5218" spans="1:9" ht="14">
      <c r="A5218" s="6"/>
      <c r="B5218" s="7"/>
      <c r="C5218" s="6"/>
      <c r="D5218" s="8"/>
      <c r="E5218" s="6"/>
      <c r="F5218" s="7"/>
      <c r="G5218" s="7"/>
      <c r="H5218" s="4"/>
      <c r="I5218" s="9"/>
    </row>
    <row r="5219" spans="1:9" ht="14">
      <c r="A5219" s="6"/>
      <c r="B5219" s="7"/>
      <c r="C5219" s="6"/>
      <c r="D5219" s="8"/>
      <c r="E5219" s="6"/>
      <c r="F5219" s="7"/>
      <c r="G5219" s="7"/>
      <c r="H5219" s="4"/>
      <c r="I5219" s="9"/>
    </row>
    <row r="5220" spans="1:9" ht="14">
      <c r="A5220" s="6"/>
      <c r="B5220" s="7"/>
      <c r="C5220" s="6"/>
      <c r="D5220" s="8"/>
      <c r="E5220" s="6"/>
      <c r="F5220" s="7"/>
      <c r="G5220" s="7"/>
      <c r="H5220" s="4"/>
      <c r="I5220" s="9"/>
    </row>
    <row r="5221" spans="1:9" ht="14">
      <c r="A5221" s="6"/>
      <c r="B5221" s="7"/>
      <c r="C5221" s="6"/>
      <c r="D5221" s="8"/>
      <c r="E5221" s="6"/>
      <c r="F5221" s="7"/>
      <c r="G5221" s="7"/>
      <c r="H5221" s="4"/>
      <c r="I5221" s="9"/>
    </row>
    <row r="5222" spans="1:9" ht="14">
      <c r="A5222" s="6"/>
      <c r="B5222" s="7"/>
      <c r="C5222" s="6"/>
      <c r="D5222" s="8"/>
      <c r="E5222" s="6"/>
      <c r="F5222" s="7"/>
      <c r="G5222" s="7"/>
      <c r="H5222" s="4"/>
      <c r="I5222" s="9"/>
    </row>
    <row r="5223" spans="1:9" ht="14">
      <c r="A5223" s="6"/>
      <c r="B5223" s="7"/>
      <c r="C5223" s="6"/>
      <c r="D5223" s="8"/>
      <c r="E5223" s="6"/>
      <c r="F5223" s="7"/>
      <c r="G5223" s="7"/>
      <c r="H5223" s="4"/>
      <c r="I5223" s="9"/>
    </row>
    <row r="5224" spans="1:9" ht="14">
      <c r="A5224" s="6"/>
      <c r="B5224" s="7"/>
      <c r="C5224" s="6"/>
      <c r="D5224" s="8"/>
      <c r="E5224" s="6"/>
      <c r="F5224" s="7"/>
      <c r="G5224" s="7"/>
      <c r="H5224" s="4"/>
      <c r="I5224" s="9"/>
    </row>
    <row r="5225" spans="1:9" ht="14">
      <c r="A5225" s="6"/>
      <c r="B5225" s="7"/>
      <c r="C5225" s="6"/>
      <c r="D5225" s="8"/>
      <c r="E5225" s="6"/>
      <c r="F5225" s="7"/>
      <c r="G5225" s="7"/>
      <c r="H5225" s="4"/>
      <c r="I5225" s="9"/>
    </row>
    <row r="5226" spans="1:9" ht="14">
      <c r="A5226" s="6"/>
      <c r="B5226" s="7"/>
      <c r="C5226" s="6"/>
      <c r="D5226" s="8"/>
      <c r="E5226" s="6"/>
      <c r="F5226" s="7"/>
      <c r="G5226" s="7"/>
      <c r="H5226" s="4"/>
      <c r="I5226" s="9"/>
    </row>
    <row r="5227" spans="1:9" ht="14">
      <c r="A5227" s="6"/>
      <c r="B5227" s="7"/>
      <c r="C5227" s="6"/>
      <c r="D5227" s="8"/>
      <c r="E5227" s="6"/>
      <c r="F5227" s="7"/>
      <c r="G5227" s="7"/>
      <c r="H5227" s="4"/>
      <c r="I5227" s="9"/>
    </row>
    <row r="5228" spans="1:9" ht="14">
      <c r="A5228" s="6"/>
      <c r="B5228" s="7"/>
      <c r="C5228" s="6"/>
      <c r="D5228" s="8"/>
      <c r="E5228" s="6"/>
      <c r="F5228" s="7"/>
      <c r="G5228" s="7"/>
      <c r="H5228" s="4"/>
      <c r="I5228" s="9"/>
    </row>
    <row r="5229" spans="1:9" ht="14">
      <c r="A5229" s="6"/>
      <c r="B5229" s="7"/>
      <c r="C5229" s="6"/>
      <c r="D5229" s="8"/>
      <c r="E5229" s="6"/>
      <c r="F5229" s="7"/>
      <c r="G5229" s="7"/>
      <c r="H5229" s="4"/>
      <c r="I5229" s="9"/>
    </row>
    <row r="5230" spans="1:9" ht="14">
      <c r="A5230" s="6"/>
      <c r="B5230" s="7"/>
      <c r="C5230" s="6"/>
      <c r="D5230" s="8"/>
      <c r="E5230" s="6"/>
      <c r="F5230" s="7"/>
      <c r="G5230" s="7"/>
      <c r="H5230" s="4"/>
      <c r="I5230" s="9"/>
    </row>
    <row r="5231" spans="1:9" ht="14">
      <c r="A5231" s="6"/>
      <c r="B5231" s="7"/>
      <c r="C5231" s="6"/>
      <c r="D5231" s="8"/>
      <c r="E5231" s="6"/>
      <c r="F5231" s="7"/>
      <c r="G5231" s="7"/>
      <c r="H5231" s="4"/>
      <c r="I5231" s="9"/>
    </row>
    <row r="5232" spans="1:9" ht="14">
      <c r="A5232" s="6"/>
      <c r="B5232" s="7"/>
      <c r="C5232" s="6"/>
      <c r="D5232" s="8"/>
      <c r="E5232" s="6"/>
      <c r="F5232" s="7"/>
      <c r="G5232" s="7"/>
      <c r="H5232" s="4"/>
      <c r="I5232" s="9"/>
    </row>
    <row r="5233" spans="1:9" ht="14">
      <c r="A5233" s="6"/>
      <c r="B5233" s="7"/>
      <c r="C5233" s="6"/>
      <c r="D5233" s="8"/>
      <c r="E5233" s="6"/>
      <c r="F5233" s="7"/>
      <c r="G5233" s="7"/>
      <c r="H5233" s="4"/>
      <c r="I5233" s="9"/>
    </row>
    <row r="5234" spans="1:9" ht="14">
      <c r="A5234" s="6"/>
      <c r="B5234" s="7"/>
      <c r="C5234" s="6"/>
      <c r="D5234" s="8"/>
      <c r="E5234" s="6"/>
      <c r="F5234" s="7"/>
      <c r="G5234" s="7"/>
      <c r="H5234" s="4"/>
      <c r="I5234" s="9"/>
    </row>
    <row r="5235" spans="1:9" ht="14">
      <c r="A5235" s="6"/>
      <c r="B5235" s="7"/>
      <c r="C5235" s="6"/>
      <c r="D5235" s="8"/>
      <c r="E5235" s="6"/>
      <c r="F5235" s="7"/>
      <c r="G5235" s="7"/>
      <c r="H5235" s="4"/>
      <c r="I5235" s="9"/>
    </row>
    <row r="5236" spans="1:9" ht="14">
      <c r="A5236" s="6"/>
      <c r="B5236" s="7"/>
      <c r="C5236" s="6"/>
      <c r="D5236" s="8"/>
      <c r="E5236" s="6"/>
      <c r="F5236" s="7"/>
      <c r="G5236" s="7"/>
      <c r="H5236" s="4"/>
      <c r="I5236" s="9"/>
    </row>
    <row r="5237" spans="1:9" ht="14">
      <c r="A5237" s="6"/>
      <c r="B5237" s="7"/>
      <c r="C5237" s="6"/>
      <c r="D5237" s="8"/>
      <c r="E5237" s="6"/>
      <c r="F5237" s="7"/>
      <c r="G5237" s="7"/>
      <c r="H5237" s="4"/>
      <c r="I5237" s="9"/>
    </row>
    <row r="5238" spans="1:9" ht="14">
      <c r="A5238" s="6"/>
      <c r="B5238" s="7"/>
      <c r="C5238" s="6"/>
      <c r="D5238" s="8"/>
      <c r="E5238" s="6"/>
      <c r="F5238" s="7"/>
      <c r="G5238" s="7"/>
      <c r="H5238" s="4"/>
      <c r="I5238" s="9"/>
    </row>
    <row r="5239" spans="1:9" ht="14">
      <c r="A5239" s="6"/>
      <c r="B5239" s="7"/>
      <c r="C5239" s="6"/>
      <c r="D5239" s="8"/>
      <c r="E5239" s="6"/>
      <c r="F5239" s="7"/>
      <c r="G5239" s="7"/>
      <c r="H5239" s="4"/>
      <c r="I5239" s="9"/>
    </row>
    <row r="5240" spans="1:9" ht="14">
      <c r="A5240" s="6"/>
      <c r="B5240" s="7"/>
      <c r="C5240" s="6"/>
      <c r="D5240" s="8"/>
      <c r="E5240" s="6"/>
      <c r="F5240" s="7"/>
      <c r="G5240" s="7"/>
      <c r="H5240" s="4"/>
      <c r="I5240" s="9"/>
    </row>
    <row r="5241" spans="1:9" ht="14">
      <c r="A5241" s="6"/>
      <c r="B5241" s="7"/>
      <c r="C5241" s="6"/>
      <c r="D5241" s="8"/>
      <c r="E5241" s="6"/>
      <c r="F5241" s="7"/>
      <c r="G5241" s="7"/>
      <c r="H5241" s="4"/>
      <c r="I5241" s="9"/>
    </row>
    <row r="5242" spans="1:9" ht="14">
      <c r="A5242" s="6"/>
      <c r="B5242" s="7"/>
      <c r="C5242" s="6"/>
      <c r="D5242" s="8"/>
      <c r="E5242" s="6"/>
      <c r="F5242" s="7"/>
      <c r="G5242" s="7"/>
      <c r="H5242" s="4"/>
      <c r="I5242" s="9"/>
    </row>
    <row r="5243" spans="1:9" ht="14">
      <c r="A5243" s="6"/>
      <c r="B5243" s="7"/>
      <c r="C5243" s="6"/>
      <c r="D5243" s="8"/>
      <c r="E5243" s="6"/>
      <c r="F5243" s="7"/>
      <c r="G5243" s="7"/>
      <c r="H5243" s="4"/>
      <c r="I5243" s="9"/>
    </row>
    <row r="5244" spans="1:9" ht="14">
      <c r="A5244" s="6"/>
      <c r="B5244" s="7"/>
      <c r="C5244" s="6"/>
      <c r="D5244" s="8"/>
      <c r="E5244" s="6"/>
      <c r="F5244" s="7"/>
      <c r="G5244" s="7"/>
      <c r="H5244" s="4"/>
      <c r="I5244" s="9"/>
    </row>
    <row r="5245" spans="1:9" ht="14">
      <c r="A5245" s="6"/>
      <c r="B5245" s="7"/>
      <c r="C5245" s="6"/>
      <c r="D5245" s="8"/>
      <c r="E5245" s="6"/>
      <c r="F5245" s="7"/>
      <c r="G5245" s="7"/>
      <c r="H5245" s="4"/>
      <c r="I5245" s="9"/>
    </row>
    <row r="5246" spans="1:9" ht="14">
      <c r="A5246" s="6"/>
      <c r="B5246" s="7"/>
      <c r="C5246" s="6"/>
      <c r="D5246" s="8"/>
      <c r="E5246" s="6"/>
      <c r="F5246" s="7"/>
      <c r="G5246" s="7"/>
      <c r="H5246" s="4"/>
      <c r="I5246" s="9"/>
    </row>
    <row r="5247" spans="1:9" ht="14">
      <c r="A5247" s="6"/>
      <c r="B5247" s="7"/>
      <c r="C5247" s="6"/>
      <c r="D5247" s="8"/>
      <c r="E5247" s="6"/>
      <c r="F5247" s="7"/>
      <c r="G5247" s="7"/>
      <c r="H5247" s="4"/>
      <c r="I5247" s="9"/>
    </row>
    <row r="5248" spans="1:9" ht="14">
      <c r="A5248" s="6"/>
      <c r="B5248" s="7"/>
      <c r="C5248" s="6"/>
      <c r="D5248" s="8"/>
      <c r="E5248" s="6"/>
      <c r="F5248" s="7"/>
      <c r="G5248" s="7"/>
      <c r="H5248" s="4"/>
      <c r="I5248" s="9"/>
    </row>
    <row r="5249" spans="1:9" ht="14">
      <c r="A5249" s="6"/>
      <c r="B5249" s="7"/>
      <c r="C5249" s="6"/>
      <c r="D5249" s="8"/>
      <c r="E5249" s="6"/>
      <c r="F5249" s="7"/>
      <c r="G5249" s="7"/>
      <c r="H5249" s="4"/>
      <c r="I5249" s="9"/>
    </row>
    <row r="5250" spans="1:9" ht="14">
      <c r="A5250" s="6"/>
      <c r="B5250" s="7"/>
      <c r="C5250" s="6"/>
      <c r="D5250" s="8"/>
      <c r="E5250" s="6"/>
      <c r="F5250" s="7"/>
      <c r="G5250" s="7"/>
      <c r="H5250" s="4"/>
      <c r="I5250" s="9"/>
    </row>
    <row r="5251" spans="1:9" ht="14">
      <c r="A5251" s="6"/>
      <c r="B5251" s="7"/>
      <c r="C5251" s="6"/>
      <c r="D5251" s="8"/>
      <c r="E5251" s="6"/>
      <c r="F5251" s="7"/>
      <c r="G5251" s="7"/>
      <c r="H5251" s="4"/>
      <c r="I5251" s="9"/>
    </row>
    <row r="5252" spans="1:9" ht="14">
      <c r="A5252" s="6"/>
      <c r="B5252" s="7"/>
      <c r="C5252" s="6"/>
      <c r="D5252" s="8"/>
      <c r="E5252" s="6"/>
      <c r="F5252" s="7"/>
      <c r="G5252" s="7"/>
      <c r="H5252" s="4"/>
      <c r="I5252" s="9"/>
    </row>
    <row r="5253" spans="1:9" ht="14">
      <c r="A5253" s="6"/>
      <c r="B5253" s="7"/>
      <c r="C5253" s="6"/>
      <c r="D5253" s="8"/>
      <c r="E5253" s="6"/>
      <c r="F5253" s="7"/>
      <c r="G5253" s="7"/>
      <c r="H5253" s="4"/>
      <c r="I5253" s="9"/>
    </row>
    <row r="5254" spans="1:9" ht="14">
      <c r="A5254" s="6"/>
      <c r="B5254" s="7"/>
      <c r="C5254" s="6"/>
      <c r="D5254" s="8"/>
      <c r="E5254" s="6"/>
      <c r="F5254" s="7"/>
      <c r="G5254" s="7"/>
      <c r="H5254" s="4"/>
      <c r="I5254" s="9"/>
    </row>
    <row r="5255" spans="1:9" ht="14">
      <c r="A5255" s="6"/>
      <c r="B5255" s="7"/>
      <c r="C5255" s="6"/>
      <c r="D5255" s="8"/>
      <c r="E5255" s="6"/>
      <c r="F5255" s="7"/>
      <c r="G5255" s="7"/>
      <c r="H5255" s="4"/>
      <c r="I5255" s="9"/>
    </row>
    <row r="5256" spans="1:9" ht="14">
      <c r="A5256" s="6"/>
      <c r="B5256" s="7"/>
      <c r="C5256" s="6"/>
      <c r="D5256" s="8"/>
      <c r="E5256" s="6"/>
      <c r="F5256" s="7"/>
      <c r="G5256" s="7"/>
      <c r="H5256" s="4"/>
      <c r="I5256" s="9"/>
    </row>
    <row r="5257" spans="1:9" ht="14">
      <c r="A5257" s="6"/>
      <c r="B5257" s="7"/>
      <c r="C5257" s="6"/>
      <c r="D5257" s="8"/>
      <c r="E5257" s="6"/>
      <c r="F5257" s="7"/>
      <c r="G5257" s="7"/>
      <c r="H5257" s="4"/>
      <c r="I5257" s="9"/>
    </row>
    <row r="5258" spans="1:9" ht="14">
      <c r="A5258" s="6"/>
      <c r="B5258" s="7"/>
      <c r="C5258" s="6"/>
      <c r="D5258" s="8"/>
      <c r="E5258" s="6"/>
      <c r="F5258" s="7"/>
      <c r="G5258" s="7"/>
      <c r="H5258" s="4"/>
      <c r="I5258" s="9"/>
    </row>
    <row r="5259" spans="1:9" ht="14">
      <c r="A5259" s="6"/>
      <c r="B5259" s="7"/>
      <c r="C5259" s="6"/>
      <c r="D5259" s="8"/>
      <c r="E5259" s="6"/>
      <c r="F5259" s="7"/>
      <c r="G5259" s="7"/>
      <c r="H5259" s="4"/>
      <c r="I5259" s="9"/>
    </row>
    <row r="5260" spans="1:9" ht="14">
      <c r="A5260" s="6"/>
      <c r="B5260" s="7"/>
      <c r="C5260" s="6"/>
      <c r="D5260" s="8"/>
      <c r="E5260" s="6"/>
      <c r="F5260" s="7"/>
      <c r="G5260" s="7"/>
      <c r="H5260" s="4"/>
      <c r="I5260" s="9"/>
    </row>
    <row r="5261" spans="1:9" ht="14">
      <c r="A5261" s="6"/>
      <c r="B5261" s="7"/>
      <c r="C5261" s="6"/>
      <c r="D5261" s="8"/>
      <c r="E5261" s="6"/>
      <c r="F5261" s="7"/>
      <c r="G5261" s="7"/>
      <c r="H5261" s="4"/>
      <c r="I5261" s="9"/>
    </row>
    <row r="5262" spans="1:9" ht="14">
      <c r="A5262" s="6"/>
      <c r="B5262" s="7"/>
      <c r="C5262" s="6"/>
      <c r="D5262" s="8"/>
      <c r="E5262" s="6"/>
      <c r="F5262" s="7"/>
      <c r="G5262" s="7"/>
      <c r="H5262" s="4"/>
      <c r="I5262" s="9"/>
    </row>
    <row r="5263" spans="1:9" ht="14">
      <c r="A5263" s="6"/>
      <c r="B5263" s="7"/>
      <c r="C5263" s="6"/>
      <c r="D5263" s="8"/>
      <c r="E5263" s="6"/>
      <c r="F5263" s="7"/>
      <c r="G5263" s="7"/>
      <c r="H5263" s="4"/>
      <c r="I5263" s="9"/>
    </row>
    <row r="5264" spans="1:9" ht="14">
      <c r="A5264" s="6"/>
      <c r="B5264" s="7"/>
      <c r="C5264" s="6"/>
      <c r="D5264" s="8"/>
      <c r="E5264" s="6"/>
      <c r="F5264" s="7"/>
      <c r="G5264" s="7"/>
      <c r="H5264" s="4"/>
      <c r="I5264" s="9"/>
    </row>
    <row r="5265" spans="1:9" ht="14">
      <c r="A5265" s="6"/>
      <c r="B5265" s="7"/>
      <c r="C5265" s="6"/>
      <c r="D5265" s="8"/>
      <c r="E5265" s="6"/>
      <c r="F5265" s="7"/>
      <c r="G5265" s="7"/>
      <c r="H5265" s="4"/>
      <c r="I5265" s="9"/>
    </row>
    <row r="5266" spans="1:9" ht="14">
      <c r="A5266" s="6"/>
      <c r="B5266" s="7"/>
      <c r="C5266" s="6"/>
      <c r="D5266" s="8"/>
      <c r="E5266" s="6"/>
      <c r="F5266" s="7"/>
      <c r="G5266" s="7"/>
      <c r="H5266" s="4"/>
      <c r="I5266" s="9"/>
    </row>
    <row r="5267" spans="1:9" ht="14">
      <c r="A5267" s="6"/>
      <c r="B5267" s="7"/>
      <c r="C5267" s="6"/>
      <c r="D5267" s="8"/>
      <c r="E5267" s="6"/>
      <c r="F5267" s="7"/>
      <c r="G5267" s="7"/>
      <c r="H5267" s="4"/>
      <c r="I5267" s="9"/>
    </row>
    <row r="5268" spans="1:9" ht="14">
      <c r="A5268" s="6"/>
      <c r="B5268" s="7"/>
      <c r="C5268" s="6"/>
      <c r="D5268" s="8"/>
      <c r="E5268" s="6"/>
      <c r="F5268" s="7"/>
      <c r="G5268" s="7"/>
      <c r="H5268" s="4"/>
      <c r="I5268" s="9"/>
    </row>
    <row r="5269" spans="1:9" ht="14">
      <c r="A5269" s="6"/>
      <c r="B5269" s="7"/>
      <c r="C5269" s="6"/>
      <c r="D5269" s="8"/>
      <c r="E5269" s="6"/>
      <c r="F5269" s="7"/>
      <c r="G5269" s="7"/>
      <c r="H5269" s="4"/>
      <c r="I5269" s="9"/>
    </row>
    <row r="5270" spans="1:9" ht="14">
      <c r="A5270" s="6"/>
      <c r="B5270" s="7"/>
      <c r="C5270" s="6"/>
      <c r="D5270" s="8"/>
      <c r="E5270" s="6"/>
      <c r="F5270" s="7"/>
      <c r="G5270" s="7"/>
      <c r="H5270" s="4"/>
      <c r="I5270" s="9"/>
    </row>
    <row r="5271" spans="1:9" ht="14">
      <c r="A5271" s="6"/>
      <c r="B5271" s="7"/>
      <c r="C5271" s="6"/>
      <c r="D5271" s="8"/>
      <c r="E5271" s="6"/>
      <c r="F5271" s="7"/>
      <c r="G5271" s="7"/>
      <c r="H5271" s="4"/>
      <c r="I5271" s="9"/>
    </row>
    <row r="5272" spans="1:9" ht="14">
      <c r="A5272" s="6"/>
      <c r="B5272" s="7"/>
      <c r="C5272" s="6"/>
      <c r="D5272" s="8"/>
      <c r="E5272" s="6"/>
      <c r="F5272" s="7"/>
      <c r="G5272" s="7"/>
      <c r="H5272" s="4"/>
      <c r="I5272" s="9"/>
    </row>
    <row r="5273" spans="1:9" ht="14">
      <c r="A5273" s="6"/>
      <c r="B5273" s="7"/>
      <c r="C5273" s="6"/>
      <c r="D5273" s="8"/>
      <c r="E5273" s="6"/>
      <c r="F5273" s="7"/>
      <c r="G5273" s="7"/>
      <c r="H5273" s="4"/>
      <c r="I5273" s="9"/>
    </row>
    <row r="5274" spans="1:9" ht="14">
      <c r="A5274" s="6"/>
      <c r="B5274" s="7"/>
      <c r="C5274" s="6"/>
      <c r="D5274" s="8"/>
      <c r="E5274" s="6"/>
      <c r="F5274" s="7"/>
      <c r="G5274" s="7"/>
      <c r="H5274" s="4"/>
      <c r="I5274" s="9"/>
    </row>
    <row r="5275" spans="1:9" ht="14">
      <c r="A5275" s="6"/>
      <c r="B5275" s="7"/>
      <c r="C5275" s="6"/>
      <c r="D5275" s="8"/>
      <c r="E5275" s="6"/>
      <c r="F5275" s="7"/>
      <c r="G5275" s="7"/>
      <c r="H5275" s="4"/>
      <c r="I5275" s="9"/>
    </row>
    <row r="5276" spans="1:9" ht="14">
      <c r="A5276" s="6"/>
      <c r="B5276" s="7"/>
      <c r="C5276" s="6"/>
      <c r="D5276" s="8"/>
      <c r="E5276" s="6"/>
      <c r="F5276" s="7"/>
      <c r="G5276" s="7"/>
      <c r="H5276" s="4"/>
      <c r="I5276" s="9"/>
    </row>
    <row r="5277" spans="1:9" ht="14">
      <c r="A5277" s="6"/>
      <c r="B5277" s="7"/>
      <c r="C5277" s="6"/>
      <c r="D5277" s="8"/>
      <c r="E5277" s="6"/>
      <c r="F5277" s="7"/>
      <c r="G5277" s="7"/>
      <c r="H5277" s="4"/>
      <c r="I5277" s="9"/>
    </row>
    <row r="5278" spans="1:9" ht="14">
      <c r="A5278" s="6"/>
      <c r="B5278" s="7"/>
      <c r="C5278" s="6"/>
      <c r="D5278" s="8"/>
      <c r="E5278" s="6"/>
      <c r="F5278" s="7"/>
      <c r="G5278" s="7"/>
      <c r="H5278" s="4"/>
      <c r="I5278" s="9"/>
    </row>
    <row r="5279" spans="1:9" ht="14">
      <c r="A5279" s="6"/>
      <c r="B5279" s="7"/>
      <c r="C5279" s="6"/>
      <c r="D5279" s="8"/>
      <c r="E5279" s="6"/>
      <c r="F5279" s="7"/>
      <c r="G5279" s="7"/>
      <c r="H5279" s="4"/>
      <c r="I5279" s="9"/>
    </row>
    <row r="5280" spans="1:9" ht="14">
      <c r="A5280" s="6"/>
      <c r="B5280" s="7"/>
      <c r="C5280" s="6"/>
      <c r="D5280" s="8"/>
      <c r="E5280" s="6"/>
      <c r="F5280" s="7"/>
      <c r="G5280" s="7"/>
      <c r="H5280" s="4"/>
      <c r="I5280" s="9"/>
    </row>
    <row r="5281" spans="1:9" ht="14">
      <c r="A5281" s="6"/>
      <c r="B5281" s="7"/>
      <c r="C5281" s="6"/>
      <c r="D5281" s="8"/>
      <c r="E5281" s="6"/>
      <c r="F5281" s="7"/>
      <c r="G5281" s="7"/>
      <c r="H5281" s="4"/>
      <c r="I5281" s="9"/>
    </row>
    <row r="5282" spans="1:9" ht="14">
      <c r="A5282" s="6"/>
      <c r="B5282" s="7"/>
      <c r="C5282" s="6"/>
      <c r="D5282" s="8"/>
      <c r="E5282" s="6"/>
      <c r="F5282" s="7"/>
      <c r="G5282" s="7"/>
      <c r="H5282" s="4"/>
      <c r="I5282" s="9"/>
    </row>
    <row r="5283" spans="1:9" ht="14">
      <c r="A5283" s="6"/>
      <c r="B5283" s="7"/>
      <c r="C5283" s="6"/>
      <c r="D5283" s="8"/>
      <c r="E5283" s="6"/>
      <c r="F5283" s="7"/>
      <c r="G5283" s="7"/>
      <c r="H5283" s="4"/>
      <c r="I5283" s="9"/>
    </row>
    <row r="5284" spans="1:9" ht="14">
      <c r="A5284" s="6"/>
      <c r="B5284" s="7"/>
      <c r="C5284" s="6"/>
      <c r="D5284" s="8"/>
      <c r="E5284" s="6"/>
      <c r="F5284" s="7"/>
      <c r="G5284" s="7"/>
      <c r="H5284" s="4"/>
      <c r="I5284" s="9"/>
    </row>
    <row r="5285" spans="1:9" ht="14">
      <c r="A5285" s="6"/>
      <c r="B5285" s="7"/>
      <c r="C5285" s="6"/>
      <c r="D5285" s="8"/>
      <c r="E5285" s="6"/>
      <c r="F5285" s="7"/>
      <c r="G5285" s="7"/>
      <c r="H5285" s="4"/>
      <c r="I5285" s="9"/>
    </row>
    <row r="5286" spans="1:9" ht="14">
      <c r="A5286" s="6"/>
      <c r="B5286" s="7"/>
      <c r="C5286" s="6"/>
      <c r="D5286" s="8"/>
      <c r="E5286" s="6"/>
      <c r="F5286" s="7"/>
      <c r="G5286" s="7"/>
      <c r="H5286" s="4"/>
      <c r="I5286" s="9"/>
    </row>
    <row r="5287" spans="1:9" ht="14">
      <c r="A5287" s="6"/>
      <c r="B5287" s="7"/>
      <c r="C5287" s="6"/>
      <c r="D5287" s="8"/>
      <c r="E5287" s="6"/>
      <c r="F5287" s="7"/>
      <c r="G5287" s="7"/>
      <c r="H5287" s="4"/>
      <c r="I5287" s="9"/>
    </row>
    <row r="5288" spans="1:9" ht="14">
      <c r="A5288" s="6"/>
      <c r="B5288" s="7"/>
      <c r="C5288" s="6"/>
      <c r="D5288" s="8"/>
      <c r="E5288" s="6"/>
      <c r="F5288" s="7"/>
      <c r="G5288" s="7"/>
      <c r="H5288" s="4"/>
      <c r="I5288" s="9"/>
    </row>
    <row r="5289" spans="1:9" ht="14">
      <c r="A5289" s="6"/>
      <c r="B5289" s="7"/>
      <c r="C5289" s="6"/>
      <c r="D5289" s="8"/>
      <c r="E5289" s="6"/>
      <c r="F5289" s="7"/>
      <c r="G5289" s="7"/>
      <c r="H5289" s="4"/>
      <c r="I5289" s="9"/>
    </row>
    <row r="5290" spans="1:9" ht="14">
      <c r="A5290" s="6"/>
      <c r="B5290" s="7"/>
      <c r="C5290" s="6"/>
      <c r="D5290" s="8"/>
      <c r="E5290" s="6"/>
      <c r="F5290" s="7"/>
      <c r="G5290" s="7"/>
      <c r="H5290" s="4"/>
      <c r="I5290" s="9"/>
    </row>
    <row r="5291" spans="1:9" ht="14">
      <c r="A5291" s="6"/>
      <c r="B5291" s="7"/>
      <c r="C5291" s="6"/>
      <c r="D5291" s="8"/>
      <c r="E5291" s="6"/>
      <c r="F5291" s="7"/>
      <c r="G5291" s="7"/>
      <c r="H5291" s="4"/>
      <c r="I5291" s="9"/>
    </row>
    <row r="5292" spans="1:9" ht="14">
      <c r="A5292" s="6"/>
      <c r="B5292" s="7"/>
      <c r="C5292" s="6"/>
      <c r="D5292" s="8"/>
      <c r="E5292" s="6"/>
      <c r="F5292" s="7"/>
      <c r="G5292" s="7"/>
      <c r="H5292" s="4"/>
      <c r="I5292" s="9"/>
    </row>
    <row r="5293" spans="1:9" ht="14">
      <c r="A5293" s="6"/>
      <c r="B5293" s="7"/>
      <c r="C5293" s="6"/>
      <c r="D5293" s="8"/>
      <c r="E5293" s="6"/>
      <c r="F5293" s="7"/>
      <c r="G5293" s="7"/>
      <c r="H5293" s="4"/>
      <c r="I5293" s="9"/>
    </row>
    <row r="5294" spans="1:9" ht="14">
      <c r="A5294" s="6"/>
      <c r="B5294" s="7"/>
      <c r="C5294" s="6"/>
      <c r="D5294" s="8"/>
      <c r="E5294" s="6"/>
      <c r="F5294" s="7"/>
      <c r="G5294" s="7"/>
      <c r="H5294" s="4"/>
      <c r="I5294" s="9"/>
    </row>
    <row r="5295" spans="1:9" ht="14">
      <c r="A5295" s="6"/>
      <c r="B5295" s="7"/>
      <c r="C5295" s="6"/>
      <c r="D5295" s="8"/>
      <c r="E5295" s="6"/>
      <c r="F5295" s="7"/>
      <c r="G5295" s="7"/>
      <c r="H5295" s="4"/>
      <c r="I5295" s="9"/>
    </row>
    <row r="5296" spans="1:9" ht="14">
      <c r="A5296" s="6"/>
      <c r="B5296" s="7"/>
      <c r="C5296" s="6"/>
      <c r="D5296" s="8"/>
      <c r="E5296" s="6"/>
      <c r="F5296" s="7"/>
      <c r="G5296" s="7"/>
      <c r="H5296" s="4"/>
      <c r="I5296" s="9"/>
    </row>
    <row r="5297" spans="1:9" ht="14">
      <c r="A5297" s="6"/>
      <c r="B5297" s="7"/>
      <c r="C5297" s="6"/>
      <c r="D5297" s="8"/>
      <c r="E5297" s="6"/>
      <c r="F5297" s="7"/>
      <c r="G5297" s="7"/>
      <c r="H5297" s="4"/>
      <c r="I5297" s="9"/>
    </row>
    <row r="5298" spans="1:9" ht="14">
      <c r="A5298" s="6"/>
      <c r="B5298" s="7"/>
      <c r="C5298" s="6"/>
      <c r="D5298" s="8"/>
      <c r="E5298" s="6"/>
      <c r="F5298" s="7"/>
      <c r="G5298" s="7"/>
      <c r="H5298" s="4"/>
      <c r="I5298" s="9"/>
    </row>
    <row r="5299" spans="1:9" ht="14">
      <c r="A5299" s="6"/>
      <c r="B5299" s="7"/>
      <c r="C5299" s="6"/>
      <c r="D5299" s="8"/>
      <c r="E5299" s="6"/>
      <c r="F5299" s="7"/>
      <c r="G5299" s="7"/>
      <c r="H5299" s="4"/>
      <c r="I5299" s="9"/>
    </row>
    <row r="5300" spans="1:9" ht="14">
      <c r="A5300" s="6"/>
      <c r="B5300" s="7"/>
      <c r="C5300" s="6"/>
      <c r="D5300" s="8"/>
      <c r="E5300" s="6"/>
      <c r="F5300" s="7"/>
      <c r="G5300" s="7"/>
      <c r="H5300" s="4"/>
      <c r="I5300" s="9"/>
    </row>
    <row r="5301" spans="1:9" ht="14">
      <c r="A5301" s="6"/>
      <c r="B5301" s="7"/>
      <c r="C5301" s="6"/>
      <c r="D5301" s="8"/>
      <c r="E5301" s="6"/>
      <c r="F5301" s="7"/>
      <c r="G5301" s="7"/>
      <c r="H5301" s="4"/>
      <c r="I5301" s="9"/>
    </row>
    <row r="5302" spans="1:9" ht="14">
      <c r="A5302" s="6"/>
      <c r="B5302" s="7"/>
      <c r="C5302" s="6"/>
      <c r="D5302" s="8"/>
      <c r="E5302" s="6"/>
      <c r="F5302" s="7"/>
      <c r="G5302" s="7"/>
      <c r="H5302" s="4"/>
      <c r="I5302" s="9"/>
    </row>
    <row r="5303" spans="1:9" ht="14">
      <c r="A5303" s="6"/>
      <c r="B5303" s="7"/>
      <c r="C5303" s="6"/>
      <c r="D5303" s="8"/>
      <c r="E5303" s="6"/>
      <c r="F5303" s="7"/>
      <c r="G5303" s="7"/>
      <c r="H5303" s="4"/>
      <c r="I5303" s="9"/>
    </row>
    <row r="5304" spans="1:9" ht="14">
      <c r="A5304" s="6"/>
      <c r="B5304" s="7"/>
      <c r="C5304" s="6"/>
      <c r="D5304" s="8"/>
      <c r="E5304" s="6"/>
      <c r="F5304" s="7"/>
      <c r="G5304" s="7"/>
      <c r="H5304" s="4"/>
      <c r="I5304" s="9"/>
    </row>
    <row r="5305" spans="1:9" ht="14">
      <c r="A5305" s="6"/>
      <c r="B5305" s="7"/>
      <c r="C5305" s="6"/>
      <c r="D5305" s="8"/>
      <c r="E5305" s="6"/>
      <c r="F5305" s="7"/>
      <c r="G5305" s="7"/>
      <c r="H5305" s="4"/>
      <c r="I5305" s="9"/>
    </row>
    <row r="5306" spans="1:9" ht="14">
      <c r="A5306" s="6"/>
      <c r="B5306" s="7"/>
      <c r="C5306" s="6"/>
      <c r="D5306" s="8"/>
      <c r="E5306" s="6"/>
      <c r="F5306" s="7"/>
      <c r="G5306" s="7"/>
      <c r="H5306" s="4"/>
      <c r="I5306" s="9"/>
    </row>
    <row r="5307" spans="1:9" ht="14">
      <c r="A5307" s="6"/>
      <c r="B5307" s="7"/>
      <c r="C5307" s="6"/>
      <c r="D5307" s="8"/>
      <c r="E5307" s="6"/>
      <c r="F5307" s="7"/>
      <c r="G5307" s="7"/>
      <c r="H5307" s="4"/>
      <c r="I5307" s="9"/>
    </row>
    <row r="5308" spans="1:9" ht="14">
      <c r="A5308" s="6"/>
      <c r="B5308" s="7"/>
      <c r="C5308" s="6"/>
      <c r="D5308" s="8"/>
      <c r="E5308" s="6"/>
      <c r="F5308" s="7"/>
      <c r="G5308" s="7"/>
      <c r="H5308" s="4"/>
      <c r="I5308" s="9"/>
    </row>
    <row r="5309" spans="1:9" ht="14">
      <c r="A5309" s="6"/>
      <c r="B5309" s="7"/>
      <c r="C5309" s="6"/>
      <c r="D5309" s="8"/>
      <c r="E5309" s="6"/>
      <c r="F5309" s="7"/>
      <c r="G5309" s="7"/>
      <c r="H5309" s="4"/>
      <c r="I5309" s="9"/>
    </row>
    <row r="5310" spans="1:9" ht="14">
      <c r="A5310" s="6"/>
      <c r="B5310" s="7"/>
      <c r="C5310" s="6"/>
      <c r="D5310" s="8"/>
      <c r="E5310" s="6"/>
      <c r="F5310" s="7"/>
      <c r="G5310" s="7"/>
      <c r="H5310" s="4"/>
      <c r="I5310" s="9"/>
    </row>
    <row r="5311" spans="1:9" ht="14">
      <c r="A5311" s="6"/>
      <c r="B5311" s="7"/>
      <c r="C5311" s="6"/>
      <c r="D5311" s="8"/>
      <c r="E5311" s="6"/>
      <c r="F5311" s="7"/>
      <c r="G5311" s="7"/>
      <c r="H5311" s="4"/>
      <c r="I5311" s="9"/>
    </row>
    <row r="5312" spans="1:9" ht="14">
      <c r="A5312" s="6"/>
      <c r="B5312" s="7"/>
      <c r="C5312" s="6"/>
      <c r="D5312" s="8"/>
      <c r="E5312" s="6"/>
      <c r="F5312" s="7"/>
      <c r="G5312" s="7"/>
      <c r="H5312" s="4"/>
      <c r="I5312" s="9"/>
    </row>
    <row r="5313" spans="1:9" ht="14">
      <c r="A5313" s="6"/>
      <c r="B5313" s="7"/>
      <c r="C5313" s="6"/>
      <c r="D5313" s="8"/>
      <c r="E5313" s="6"/>
      <c r="F5313" s="7"/>
      <c r="G5313" s="7"/>
      <c r="H5313" s="4"/>
      <c r="I5313" s="9"/>
    </row>
    <row r="5314" spans="1:9" ht="14">
      <c r="A5314" s="6"/>
      <c r="B5314" s="7"/>
      <c r="C5314" s="6"/>
      <c r="D5314" s="8"/>
      <c r="E5314" s="6"/>
      <c r="F5314" s="7"/>
      <c r="G5314" s="7"/>
      <c r="H5314" s="4"/>
      <c r="I5314" s="9"/>
    </row>
    <row r="5315" spans="1:9" ht="14">
      <c r="A5315" s="6"/>
      <c r="B5315" s="7"/>
      <c r="C5315" s="6"/>
      <c r="D5315" s="8"/>
      <c r="E5315" s="6"/>
      <c r="F5315" s="7"/>
      <c r="G5315" s="7"/>
      <c r="H5315" s="4"/>
      <c r="I5315" s="9"/>
    </row>
    <row r="5316" spans="1:9" ht="14">
      <c r="A5316" s="6"/>
      <c r="B5316" s="7"/>
      <c r="C5316" s="6"/>
      <c r="D5316" s="8"/>
      <c r="E5316" s="6"/>
      <c r="F5316" s="7"/>
      <c r="G5316" s="7"/>
      <c r="H5316" s="4"/>
      <c r="I5316" s="9"/>
    </row>
    <row r="5317" spans="1:9" ht="14">
      <c r="A5317" s="6"/>
      <c r="B5317" s="7"/>
      <c r="C5317" s="6"/>
      <c r="D5317" s="8"/>
      <c r="E5317" s="6"/>
      <c r="F5317" s="7"/>
      <c r="G5317" s="7"/>
      <c r="H5317" s="4"/>
      <c r="I5317" s="9"/>
    </row>
    <row r="5318" spans="1:9" ht="14">
      <c r="A5318" s="6"/>
      <c r="B5318" s="7"/>
      <c r="C5318" s="6"/>
      <c r="D5318" s="8"/>
      <c r="E5318" s="6"/>
      <c r="F5318" s="7"/>
      <c r="G5318" s="7"/>
      <c r="H5318" s="4"/>
      <c r="I5318" s="9"/>
    </row>
    <row r="5319" spans="1:9" ht="14">
      <c r="A5319" s="6"/>
      <c r="B5319" s="7"/>
      <c r="C5319" s="6"/>
      <c r="D5319" s="8"/>
      <c r="E5319" s="6"/>
      <c r="F5319" s="7"/>
      <c r="G5319" s="7"/>
      <c r="H5319" s="4"/>
      <c r="I5319" s="9"/>
    </row>
    <row r="5320" spans="1:9" ht="14">
      <c r="A5320" s="6"/>
      <c r="B5320" s="7"/>
      <c r="C5320" s="6"/>
      <c r="D5320" s="8"/>
      <c r="E5320" s="6"/>
      <c r="F5320" s="7"/>
      <c r="G5320" s="7"/>
      <c r="H5320" s="4"/>
      <c r="I5320" s="9"/>
    </row>
    <row r="5321" spans="1:9" ht="14">
      <c r="A5321" s="6"/>
      <c r="B5321" s="7"/>
      <c r="C5321" s="6"/>
      <c r="D5321" s="8"/>
      <c r="E5321" s="6"/>
      <c r="F5321" s="7"/>
      <c r="G5321" s="7"/>
      <c r="H5321" s="4"/>
      <c r="I5321" s="9"/>
    </row>
    <row r="5322" spans="1:9" ht="14">
      <c r="A5322" s="6"/>
      <c r="B5322" s="7"/>
      <c r="C5322" s="6"/>
      <c r="D5322" s="8"/>
      <c r="E5322" s="6"/>
      <c r="F5322" s="7"/>
      <c r="G5322" s="7"/>
      <c r="H5322" s="4"/>
      <c r="I5322" s="9"/>
    </row>
    <row r="5323" spans="1:9" ht="14">
      <c r="A5323" s="6"/>
      <c r="B5323" s="7"/>
      <c r="C5323" s="6"/>
      <c r="D5323" s="8"/>
      <c r="E5323" s="6"/>
      <c r="F5323" s="7"/>
      <c r="G5323" s="7"/>
      <c r="H5323" s="4"/>
      <c r="I5323" s="9"/>
    </row>
    <row r="5324" spans="1:9" ht="14">
      <c r="A5324" s="6"/>
      <c r="B5324" s="7"/>
      <c r="C5324" s="6"/>
      <c r="D5324" s="8"/>
      <c r="E5324" s="6"/>
      <c r="F5324" s="7"/>
      <c r="G5324" s="7"/>
      <c r="H5324" s="4"/>
      <c r="I5324" s="9"/>
    </row>
    <row r="5325" spans="1:9" ht="14">
      <c r="A5325" s="6"/>
      <c r="B5325" s="7"/>
      <c r="C5325" s="6"/>
      <c r="D5325" s="8"/>
      <c r="E5325" s="6"/>
      <c r="F5325" s="7"/>
      <c r="G5325" s="7"/>
      <c r="H5325" s="4"/>
      <c r="I5325" s="9"/>
    </row>
    <row r="5326" spans="1:9" ht="14">
      <c r="A5326" s="6"/>
      <c r="B5326" s="7"/>
      <c r="C5326" s="6"/>
      <c r="D5326" s="8"/>
      <c r="E5326" s="6"/>
      <c r="F5326" s="7"/>
      <c r="G5326" s="7"/>
      <c r="H5326" s="4"/>
      <c r="I5326" s="9"/>
    </row>
    <row r="5327" spans="1:9" ht="14">
      <c r="A5327" s="6"/>
      <c r="B5327" s="7"/>
      <c r="C5327" s="6"/>
      <c r="D5327" s="8"/>
      <c r="E5327" s="6"/>
      <c r="F5327" s="7"/>
      <c r="G5327" s="7"/>
      <c r="H5327" s="4"/>
      <c r="I5327" s="9"/>
    </row>
    <row r="5328" spans="1:9" ht="14">
      <c r="A5328" s="6"/>
      <c r="B5328" s="7"/>
      <c r="C5328" s="6"/>
      <c r="D5328" s="8"/>
      <c r="E5328" s="6"/>
      <c r="F5328" s="7"/>
      <c r="G5328" s="7"/>
      <c r="H5328" s="4"/>
      <c r="I5328" s="9"/>
    </row>
    <row r="5329" spans="1:9" ht="14">
      <c r="A5329" s="6"/>
      <c r="B5329" s="7"/>
      <c r="C5329" s="6"/>
      <c r="D5329" s="8"/>
      <c r="E5329" s="6"/>
      <c r="F5329" s="7"/>
      <c r="G5329" s="7"/>
      <c r="H5329" s="4"/>
      <c r="I5329" s="9"/>
    </row>
    <row r="5330" spans="1:9" ht="14">
      <c r="A5330" s="6"/>
      <c r="B5330" s="7"/>
      <c r="C5330" s="6"/>
      <c r="D5330" s="8"/>
      <c r="E5330" s="6"/>
      <c r="F5330" s="7"/>
      <c r="G5330" s="7"/>
      <c r="H5330" s="4"/>
      <c r="I5330" s="9"/>
    </row>
    <row r="5331" spans="1:9" ht="14">
      <c r="A5331" s="6"/>
      <c r="B5331" s="7"/>
      <c r="C5331" s="6"/>
      <c r="D5331" s="8"/>
      <c r="E5331" s="6"/>
      <c r="F5331" s="7"/>
      <c r="G5331" s="7"/>
      <c r="H5331" s="4"/>
      <c r="I5331" s="9"/>
    </row>
    <row r="5332" spans="1:9" ht="14">
      <c r="A5332" s="6"/>
      <c r="B5332" s="7"/>
      <c r="C5332" s="6"/>
      <c r="D5332" s="8"/>
      <c r="E5332" s="6"/>
      <c r="F5332" s="7"/>
      <c r="G5332" s="7"/>
      <c r="H5332" s="4"/>
      <c r="I5332" s="9"/>
    </row>
    <row r="5333" spans="1:9" ht="14">
      <c r="A5333" s="6"/>
      <c r="B5333" s="7"/>
      <c r="C5333" s="6"/>
      <c r="D5333" s="8"/>
      <c r="E5333" s="6"/>
      <c r="F5333" s="7"/>
      <c r="G5333" s="7"/>
      <c r="H5333" s="4"/>
      <c r="I5333" s="9"/>
    </row>
    <row r="5334" spans="1:9" ht="14">
      <c r="A5334" s="6"/>
      <c r="B5334" s="7"/>
      <c r="C5334" s="6"/>
      <c r="D5334" s="8"/>
      <c r="E5334" s="6"/>
      <c r="F5334" s="7"/>
      <c r="G5334" s="7"/>
      <c r="H5334" s="4"/>
      <c r="I5334" s="9"/>
    </row>
    <row r="5335" spans="1:9" ht="14">
      <c r="A5335" s="6"/>
      <c r="B5335" s="7"/>
      <c r="C5335" s="6"/>
      <c r="D5335" s="8"/>
      <c r="E5335" s="6"/>
      <c r="F5335" s="7"/>
      <c r="G5335" s="7"/>
      <c r="H5335" s="4"/>
      <c r="I5335" s="9"/>
    </row>
    <row r="5336" spans="1:9" ht="14">
      <c r="A5336" s="6"/>
      <c r="B5336" s="7"/>
      <c r="C5336" s="6"/>
      <c r="D5336" s="8"/>
      <c r="E5336" s="6"/>
      <c r="F5336" s="7"/>
      <c r="G5336" s="7"/>
      <c r="H5336" s="4"/>
      <c r="I5336" s="9"/>
    </row>
    <row r="5337" spans="1:9" ht="14">
      <c r="A5337" s="6"/>
      <c r="B5337" s="7"/>
      <c r="C5337" s="6"/>
      <c r="D5337" s="8"/>
      <c r="E5337" s="6"/>
      <c r="F5337" s="7"/>
      <c r="G5337" s="7"/>
      <c r="H5337" s="4"/>
      <c r="I5337" s="9"/>
    </row>
    <row r="5338" spans="1:9" ht="14">
      <c r="A5338" s="6"/>
      <c r="B5338" s="7"/>
      <c r="C5338" s="6"/>
      <c r="D5338" s="8"/>
      <c r="E5338" s="6"/>
      <c r="F5338" s="7"/>
      <c r="G5338" s="7"/>
      <c r="H5338" s="4"/>
      <c r="I5338" s="9"/>
    </row>
    <row r="5339" spans="1:9" ht="14">
      <c r="A5339" s="6"/>
      <c r="B5339" s="7"/>
      <c r="C5339" s="6"/>
      <c r="D5339" s="8"/>
      <c r="E5339" s="6"/>
      <c r="F5339" s="7"/>
      <c r="G5339" s="7"/>
      <c r="H5339" s="4"/>
      <c r="I5339" s="9"/>
    </row>
    <row r="5340" spans="1:9" ht="14">
      <c r="A5340" s="6"/>
      <c r="B5340" s="7"/>
      <c r="C5340" s="6"/>
      <c r="D5340" s="8"/>
      <c r="E5340" s="6"/>
      <c r="F5340" s="7"/>
      <c r="G5340" s="7"/>
      <c r="H5340" s="4"/>
      <c r="I5340" s="9"/>
    </row>
    <row r="5341" spans="1:9" ht="14">
      <c r="A5341" s="6"/>
      <c r="B5341" s="7"/>
      <c r="C5341" s="6"/>
      <c r="D5341" s="8"/>
      <c r="E5341" s="6"/>
      <c r="F5341" s="7"/>
      <c r="G5341" s="7"/>
      <c r="H5341" s="4"/>
      <c r="I5341" s="9"/>
    </row>
    <row r="5342" spans="1:9" ht="14">
      <c r="A5342" s="6"/>
      <c r="B5342" s="7"/>
      <c r="C5342" s="6"/>
      <c r="D5342" s="8"/>
      <c r="E5342" s="6"/>
      <c r="F5342" s="7"/>
      <c r="G5342" s="7"/>
      <c r="H5342" s="4"/>
      <c r="I5342" s="9"/>
    </row>
    <row r="5343" spans="1:9" ht="14">
      <c r="A5343" s="6"/>
      <c r="B5343" s="7"/>
      <c r="C5343" s="6"/>
      <c r="D5343" s="8"/>
      <c r="E5343" s="6"/>
      <c r="F5343" s="7"/>
      <c r="G5343" s="7"/>
      <c r="H5343" s="4"/>
      <c r="I5343" s="9"/>
    </row>
    <row r="5344" spans="1:9" ht="14">
      <c r="A5344" s="6"/>
      <c r="B5344" s="7"/>
      <c r="C5344" s="6"/>
      <c r="D5344" s="8"/>
      <c r="E5344" s="6"/>
      <c r="F5344" s="7"/>
      <c r="G5344" s="7"/>
      <c r="H5344" s="4"/>
      <c r="I5344" s="9"/>
    </row>
    <row r="5345" spans="1:9" ht="14">
      <c r="A5345" s="6"/>
      <c r="B5345" s="7"/>
      <c r="C5345" s="6"/>
      <c r="D5345" s="8"/>
      <c r="E5345" s="6"/>
      <c r="F5345" s="7"/>
      <c r="G5345" s="7"/>
      <c r="H5345" s="4"/>
      <c r="I5345" s="9"/>
    </row>
    <row r="5346" spans="1:9" ht="14">
      <c r="A5346" s="6"/>
      <c r="B5346" s="7"/>
      <c r="C5346" s="6"/>
      <c r="D5346" s="8"/>
      <c r="E5346" s="6"/>
      <c r="F5346" s="7"/>
      <c r="G5346" s="7"/>
      <c r="H5346" s="4"/>
      <c r="I5346" s="9"/>
    </row>
    <row r="5347" spans="1:9" ht="14">
      <c r="A5347" s="6"/>
      <c r="B5347" s="7"/>
      <c r="C5347" s="6"/>
      <c r="D5347" s="8"/>
      <c r="E5347" s="6"/>
      <c r="F5347" s="7"/>
      <c r="G5347" s="7"/>
      <c r="H5347" s="4"/>
      <c r="I5347" s="9"/>
    </row>
    <row r="5348" spans="1:9" ht="14">
      <c r="A5348" s="6"/>
      <c r="B5348" s="7"/>
      <c r="C5348" s="6"/>
      <c r="D5348" s="8"/>
      <c r="E5348" s="6"/>
      <c r="F5348" s="7"/>
      <c r="G5348" s="7"/>
      <c r="H5348" s="4"/>
      <c r="I5348" s="9"/>
    </row>
    <row r="5349" spans="1:9" ht="14">
      <c r="A5349" s="6"/>
      <c r="B5349" s="7"/>
      <c r="C5349" s="6"/>
      <c r="D5349" s="8"/>
      <c r="E5349" s="6"/>
      <c r="F5349" s="7"/>
      <c r="G5349" s="7"/>
      <c r="H5349" s="4"/>
      <c r="I5349" s="9"/>
    </row>
    <row r="5350" spans="1:9" ht="14">
      <c r="A5350" s="6"/>
      <c r="B5350" s="7"/>
      <c r="C5350" s="6"/>
      <c r="D5350" s="8"/>
      <c r="E5350" s="6"/>
      <c r="F5350" s="7"/>
      <c r="G5350" s="7"/>
      <c r="H5350" s="4"/>
      <c r="I5350" s="9"/>
    </row>
    <row r="5351" spans="1:9" ht="14">
      <c r="A5351" s="6"/>
      <c r="B5351" s="7"/>
      <c r="C5351" s="6"/>
      <c r="D5351" s="8"/>
      <c r="E5351" s="6"/>
      <c r="F5351" s="7"/>
      <c r="G5351" s="7"/>
      <c r="H5351" s="4"/>
      <c r="I5351" s="9"/>
    </row>
    <row r="5352" spans="1:9" ht="14">
      <c r="A5352" s="6"/>
      <c r="B5352" s="7"/>
      <c r="C5352" s="6"/>
      <c r="D5352" s="8"/>
      <c r="E5352" s="6"/>
      <c r="F5352" s="7"/>
      <c r="G5352" s="7"/>
      <c r="H5352" s="4"/>
      <c r="I5352" s="9"/>
    </row>
    <row r="5353" spans="1:9" ht="14">
      <c r="A5353" s="6"/>
      <c r="B5353" s="7"/>
      <c r="C5353" s="6"/>
      <c r="D5353" s="8"/>
      <c r="E5353" s="6"/>
      <c r="F5353" s="7"/>
      <c r="G5353" s="7"/>
      <c r="H5353" s="4"/>
      <c r="I5353" s="9"/>
    </row>
    <row r="5354" spans="1:9" ht="14">
      <c r="A5354" s="6"/>
      <c r="B5354" s="7"/>
      <c r="C5354" s="6"/>
      <c r="D5354" s="8"/>
      <c r="E5354" s="6"/>
      <c r="F5354" s="7"/>
      <c r="G5354" s="7"/>
      <c r="H5354" s="4"/>
      <c r="I5354" s="9"/>
    </row>
    <row r="5355" spans="1:9" ht="14">
      <c r="A5355" s="6"/>
      <c r="B5355" s="7"/>
      <c r="C5355" s="6"/>
      <c r="D5355" s="8"/>
      <c r="E5355" s="6"/>
      <c r="F5355" s="7"/>
      <c r="G5355" s="7"/>
      <c r="H5355" s="4"/>
      <c r="I5355" s="9"/>
    </row>
    <row r="5356" spans="1:9" ht="14">
      <c r="A5356" s="6"/>
      <c r="B5356" s="7"/>
      <c r="C5356" s="6"/>
      <c r="D5356" s="8"/>
      <c r="E5356" s="6"/>
      <c r="F5356" s="7"/>
      <c r="G5356" s="7"/>
      <c r="H5356" s="4"/>
      <c r="I5356" s="9"/>
    </row>
    <row r="5357" spans="1:9" ht="14">
      <c r="A5357" s="6"/>
      <c r="B5357" s="7"/>
      <c r="C5357" s="6"/>
      <c r="D5357" s="8"/>
      <c r="E5357" s="6"/>
      <c r="F5357" s="7"/>
      <c r="G5357" s="7"/>
      <c r="H5357" s="4"/>
      <c r="I5357" s="9"/>
    </row>
    <row r="5358" spans="1:9" ht="14">
      <c r="A5358" s="6"/>
      <c r="B5358" s="7"/>
      <c r="C5358" s="6"/>
      <c r="D5358" s="8"/>
      <c r="E5358" s="6"/>
      <c r="F5358" s="7"/>
      <c r="G5358" s="7"/>
      <c r="H5358" s="4"/>
      <c r="I5358" s="9"/>
    </row>
    <row r="5359" spans="1:9" ht="14">
      <c r="A5359" s="6"/>
      <c r="B5359" s="7"/>
      <c r="C5359" s="6"/>
      <c r="D5359" s="8"/>
      <c r="E5359" s="6"/>
      <c r="F5359" s="7"/>
      <c r="G5359" s="7"/>
      <c r="H5359" s="4"/>
      <c r="I5359" s="9"/>
    </row>
    <row r="5360" spans="1:9" ht="14">
      <c r="A5360" s="6"/>
      <c r="B5360" s="7"/>
      <c r="C5360" s="6"/>
      <c r="D5360" s="8"/>
      <c r="E5360" s="6"/>
      <c r="F5360" s="7"/>
      <c r="G5360" s="7"/>
      <c r="H5360" s="4"/>
      <c r="I5360" s="9"/>
    </row>
    <row r="5361" spans="1:9" ht="14">
      <c r="A5361" s="6"/>
      <c r="B5361" s="7"/>
      <c r="C5361" s="6"/>
      <c r="D5361" s="8"/>
      <c r="E5361" s="6"/>
      <c r="F5361" s="7"/>
      <c r="G5361" s="7"/>
      <c r="H5361" s="4"/>
      <c r="I5361" s="9"/>
    </row>
    <row r="5362" spans="1:9" ht="14">
      <c r="A5362" s="6"/>
      <c r="B5362" s="7"/>
      <c r="C5362" s="6"/>
      <c r="D5362" s="8"/>
      <c r="E5362" s="6"/>
      <c r="F5362" s="7"/>
      <c r="G5362" s="7"/>
      <c r="H5362" s="4"/>
      <c r="I5362" s="9"/>
    </row>
    <row r="5363" spans="1:9" ht="14">
      <c r="A5363" s="6"/>
      <c r="B5363" s="7"/>
      <c r="C5363" s="6"/>
      <c r="D5363" s="8"/>
      <c r="E5363" s="6"/>
      <c r="F5363" s="7"/>
      <c r="G5363" s="7"/>
      <c r="H5363" s="4"/>
      <c r="I5363" s="9"/>
    </row>
    <row r="5364" spans="1:9" ht="14">
      <c r="A5364" s="6"/>
      <c r="B5364" s="7"/>
      <c r="C5364" s="6"/>
      <c r="D5364" s="8"/>
      <c r="E5364" s="6"/>
      <c r="F5364" s="7"/>
      <c r="G5364" s="7"/>
      <c r="H5364" s="4"/>
      <c r="I5364" s="9"/>
    </row>
    <row r="5365" spans="1:9" ht="14">
      <c r="A5365" s="6"/>
      <c r="B5365" s="7"/>
      <c r="C5365" s="6"/>
      <c r="D5365" s="8"/>
      <c r="E5365" s="6"/>
      <c r="F5365" s="7"/>
      <c r="G5365" s="7"/>
      <c r="H5365" s="4"/>
      <c r="I5365" s="9"/>
    </row>
    <row r="5366" spans="1:9" ht="14">
      <c r="A5366" s="6"/>
      <c r="B5366" s="7"/>
      <c r="C5366" s="6"/>
      <c r="D5366" s="8"/>
      <c r="E5366" s="6"/>
      <c r="F5366" s="7"/>
      <c r="G5366" s="7"/>
      <c r="H5366" s="4"/>
      <c r="I5366" s="9"/>
    </row>
    <row r="5367" spans="1:9" ht="14">
      <c r="A5367" s="6"/>
      <c r="B5367" s="7"/>
      <c r="C5367" s="6"/>
      <c r="D5367" s="8"/>
      <c r="E5367" s="6"/>
      <c r="F5367" s="7"/>
      <c r="G5367" s="7"/>
      <c r="H5367" s="4"/>
      <c r="I5367" s="9"/>
    </row>
    <row r="5368" spans="1:9" ht="14">
      <c r="A5368" s="6"/>
      <c r="B5368" s="7"/>
      <c r="C5368" s="6"/>
      <c r="D5368" s="8"/>
      <c r="E5368" s="6"/>
      <c r="F5368" s="7"/>
      <c r="G5368" s="7"/>
      <c r="H5368" s="4"/>
      <c r="I5368" s="9"/>
    </row>
    <row r="5369" spans="1:9" ht="14">
      <c r="A5369" s="6"/>
      <c r="B5369" s="7"/>
      <c r="C5369" s="6"/>
      <c r="D5369" s="8"/>
      <c r="E5369" s="6"/>
      <c r="F5369" s="7"/>
      <c r="G5369" s="7"/>
      <c r="H5369" s="4"/>
      <c r="I5369" s="9"/>
    </row>
    <row r="5370" spans="1:9" ht="14">
      <c r="A5370" s="6"/>
      <c r="B5370" s="7"/>
      <c r="C5370" s="6"/>
      <c r="D5370" s="8"/>
      <c r="E5370" s="6"/>
      <c r="F5370" s="7"/>
      <c r="G5370" s="7"/>
      <c r="H5370" s="4"/>
      <c r="I5370" s="9"/>
    </row>
    <row r="5371" spans="1:9" ht="14">
      <c r="A5371" s="6"/>
      <c r="B5371" s="7"/>
      <c r="C5371" s="6"/>
      <c r="D5371" s="8"/>
      <c r="E5371" s="6"/>
      <c r="F5371" s="7"/>
      <c r="G5371" s="7"/>
      <c r="H5371" s="4"/>
      <c r="I5371" s="9"/>
    </row>
    <row r="5372" spans="1:9" ht="14">
      <c r="A5372" s="6"/>
      <c r="B5372" s="7"/>
      <c r="C5372" s="6"/>
      <c r="D5372" s="8"/>
      <c r="E5372" s="6"/>
      <c r="F5372" s="7"/>
      <c r="G5372" s="7"/>
      <c r="H5372" s="4"/>
      <c r="I5372" s="9"/>
    </row>
    <row r="5373" spans="1:9" ht="14">
      <c r="A5373" s="6"/>
      <c r="B5373" s="7"/>
      <c r="C5373" s="6"/>
      <c r="D5373" s="8"/>
      <c r="E5373" s="6"/>
      <c r="F5373" s="7"/>
      <c r="G5373" s="7"/>
      <c r="H5373" s="4"/>
      <c r="I5373" s="9"/>
    </row>
    <row r="5374" spans="1:9" ht="14">
      <c r="A5374" s="6"/>
      <c r="B5374" s="7"/>
      <c r="C5374" s="6"/>
      <c r="D5374" s="8"/>
      <c r="E5374" s="6"/>
      <c r="F5374" s="7"/>
      <c r="G5374" s="7"/>
      <c r="H5374" s="4"/>
      <c r="I5374" s="9"/>
    </row>
    <row r="5375" spans="1:9" ht="14">
      <c r="A5375" s="6"/>
      <c r="B5375" s="7"/>
      <c r="C5375" s="6"/>
      <c r="D5375" s="8"/>
      <c r="E5375" s="6"/>
      <c r="F5375" s="7"/>
      <c r="G5375" s="7"/>
      <c r="H5375" s="4"/>
      <c r="I5375" s="9"/>
    </row>
    <row r="5376" spans="1:9" ht="14">
      <c r="A5376" s="6"/>
      <c r="B5376" s="7"/>
      <c r="C5376" s="6"/>
      <c r="D5376" s="8"/>
      <c r="E5376" s="6"/>
      <c r="F5376" s="7"/>
      <c r="G5376" s="7"/>
      <c r="H5376" s="4"/>
      <c r="I5376" s="9"/>
    </row>
    <row r="5377" spans="1:9" ht="14">
      <c r="A5377" s="6"/>
      <c r="B5377" s="7"/>
      <c r="C5377" s="6"/>
      <c r="D5377" s="8"/>
      <c r="E5377" s="6"/>
      <c r="F5377" s="7"/>
      <c r="G5377" s="7"/>
      <c r="H5377" s="4"/>
      <c r="I5377" s="9"/>
    </row>
    <row r="5378" spans="1:9" ht="14">
      <c r="A5378" s="6"/>
      <c r="B5378" s="7"/>
      <c r="C5378" s="6"/>
      <c r="D5378" s="8"/>
      <c r="E5378" s="6"/>
      <c r="F5378" s="7"/>
      <c r="G5378" s="7"/>
      <c r="H5378" s="4"/>
      <c r="I5378" s="9"/>
    </row>
    <row r="5379" spans="1:9" ht="14">
      <c r="A5379" s="6"/>
      <c r="B5379" s="7"/>
      <c r="C5379" s="6"/>
      <c r="D5379" s="8"/>
      <c r="E5379" s="6"/>
      <c r="F5379" s="7"/>
      <c r="G5379" s="7"/>
      <c r="H5379" s="4"/>
      <c r="I5379" s="9"/>
    </row>
    <row r="5380" spans="1:9" ht="14">
      <c r="A5380" s="6"/>
      <c r="B5380" s="7"/>
      <c r="C5380" s="6"/>
      <c r="D5380" s="8"/>
      <c r="E5380" s="6"/>
      <c r="F5380" s="7"/>
      <c r="G5380" s="7"/>
      <c r="H5380" s="4"/>
      <c r="I5380" s="9"/>
    </row>
    <row r="5381" spans="1:9" ht="14">
      <c r="A5381" s="6"/>
      <c r="B5381" s="7"/>
      <c r="C5381" s="6"/>
      <c r="D5381" s="8"/>
      <c r="E5381" s="6"/>
      <c r="F5381" s="7"/>
      <c r="G5381" s="7"/>
      <c r="H5381" s="4"/>
      <c r="I5381" s="9"/>
    </row>
    <row r="5382" spans="1:9" ht="14">
      <c r="A5382" s="6"/>
      <c r="B5382" s="7"/>
      <c r="C5382" s="6"/>
      <c r="D5382" s="8"/>
      <c r="E5382" s="6"/>
      <c r="F5382" s="7"/>
      <c r="G5382" s="7"/>
      <c r="H5382" s="4"/>
      <c r="I5382" s="9"/>
    </row>
    <row r="5383" spans="1:9" ht="14">
      <c r="A5383" s="6"/>
      <c r="B5383" s="7"/>
      <c r="C5383" s="6"/>
      <c r="D5383" s="8"/>
      <c r="E5383" s="6"/>
      <c r="F5383" s="7"/>
      <c r="G5383" s="7"/>
      <c r="H5383" s="4"/>
      <c r="I5383" s="9"/>
    </row>
    <row r="5384" spans="1:9" ht="14">
      <c r="A5384" s="6"/>
      <c r="B5384" s="7"/>
      <c r="C5384" s="6"/>
      <c r="D5384" s="8"/>
      <c r="E5384" s="6"/>
      <c r="F5384" s="7"/>
      <c r="G5384" s="7"/>
      <c r="H5384" s="4"/>
      <c r="I5384" s="9"/>
    </row>
    <row r="5385" spans="1:9" ht="14">
      <c r="A5385" s="6"/>
      <c r="B5385" s="7"/>
      <c r="C5385" s="6"/>
      <c r="D5385" s="8"/>
      <c r="E5385" s="6"/>
      <c r="F5385" s="7"/>
      <c r="G5385" s="7"/>
      <c r="H5385" s="4"/>
      <c r="I5385" s="9"/>
    </row>
    <row r="5386" spans="1:9" ht="14">
      <c r="A5386" s="6"/>
      <c r="B5386" s="7"/>
      <c r="C5386" s="6"/>
      <c r="D5386" s="8"/>
      <c r="E5386" s="6"/>
      <c r="F5386" s="7"/>
      <c r="G5386" s="7"/>
      <c r="H5386" s="4"/>
      <c r="I5386" s="9"/>
    </row>
    <row r="5387" spans="1:9" ht="14">
      <c r="A5387" s="6"/>
      <c r="B5387" s="7"/>
      <c r="C5387" s="6"/>
      <c r="D5387" s="8"/>
      <c r="E5387" s="6"/>
      <c r="F5387" s="7"/>
      <c r="G5387" s="7"/>
      <c r="H5387" s="4"/>
      <c r="I5387" s="9"/>
    </row>
    <row r="5388" spans="1:9" ht="14">
      <c r="A5388" s="6"/>
      <c r="B5388" s="7"/>
      <c r="C5388" s="6"/>
      <c r="D5388" s="8"/>
      <c r="E5388" s="6"/>
      <c r="F5388" s="7"/>
      <c r="G5388" s="7"/>
      <c r="H5388" s="4"/>
      <c r="I5388" s="9"/>
    </row>
    <row r="5389" spans="1:9" ht="14">
      <c r="A5389" s="6"/>
      <c r="B5389" s="7"/>
      <c r="C5389" s="6"/>
      <c r="D5389" s="8"/>
      <c r="E5389" s="6"/>
      <c r="F5389" s="7"/>
      <c r="G5389" s="7"/>
      <c r="H5389" s="4"/>
      <c r="I5389" s="9"/>
    </row>
    <row r="5390" spans="1:9" ht="14">
      <c r="A5390" s="6"/>
      <c r="B5390" s="7"/>
      <c r="C5390" s="6"/>
      <c r="D5390" s="8"/>
      <c r="E5390" s="6"/>
      <c r="F5390" s="7"/>
      <c r="G5390" s="7"/>
      <c r="H5390" s="4"/>
      <c r="I5390" s="9"/>
    </row>
    <row r="5391" spans="1:9" ht="14">
      <c r="A5391" s="6"/>
      <c r="B5391" s="7"/>
      <c r="C5391" s="6"/>
      <c r="D5391" s="8"/>
      <c r="E5391" s="6"/>
      <c r="F5391" s="7"/>
      <c r="G5391" s="7"/>
      <c r="H5391" s="4"/>
      <c r="I5391" s="9"/>
    </row>
    <row r="5392" spans="1:9" ht="14">
      <c r="A5392" s="6"/>
      <c r="B5392" s="7"/>
      <c r="C5392" s="6"/>
      <c r="D5392" s="8"/>
      <c r="E5392" s="6"/>
      <c r="F5392" s="7"/>
      <c r="G5392" s="7"/>
      <c r="H5392" s="4"/>
      <c r="I5392" s="9"/>
    </row>
    <row r="5393" spans="1:9" ht="14">
      <c r="A5393" s="6"/>
      <c r="B5393" s="7"/>
      <c r="C5393" s="6"/>
      <c r="D5393" s="8"/>
      <c r="E5393" s="6"/>
      <c r="F5393" s="7"/>
      <c r="G5393" s="7"/>
      <c r="H5393" s="4"/>
      <c r="I5393" s="9"/>
    </row>
    <row r="5394" spans="1:9" ht="14">
      <c r="A5394" s="6"/>
      <c r="B5394" s="7"/>
      <c r="C5394" s="6"/>
      <c r="D5394" s="8"/>
      <c r="E5394" s="6"/>
      <c r="F5394" s="7"/>
      <c r="G5394" s="7"/>
      <c r="H5394" s="4"/>
      <c r="I5394" s="9"/>
    </row>
    <row r="5395" spans="1:9" ht="14">
      <c r="A5395" s="6"/>
      <c r="B5395" s="7"/>
      <c r="C5395" s="6"/>
      <c r="D5395" s="8"/>
      <c r="E5395" s="6"/>
      <c r="F5395" s="7"/>
      <c r="G5395" s="7"/>
      <c r="H5395" s="4"/>
      <c r="I5395" s="9"/>
    </row>
    <row r="5396" spans="1:9" ht="14">
      <c r="A5396" s="6"/>
      <c r="B5396" s="7"/>
      <c r="C5396" s="6"/>
      <c r="D5396" s="8"/>
      <c r="E5396" s="6"/>
      <c r="F5396" s="7"/>
      <c r="G5396" s="7"/>
      <c r="H5396" s="4"/>
      <c r="I5396" s="9"/>
    </row>
    <row r="5397" spans="1:9" ht="14">
      <c r="A5397" s="6"/>
      <c r="B5397" s="7"/>
      <c r="C5397" s="6"/>
      <c r="D5397" s="8"/>
      <c r="E5397" s="6"/>
      <c r="F5397" s="7"/>
      <c r="G5397" s="7"/>
      <c r="H5397" s="4"/>
      <c r="I5397" s="9"/>
    </row>
    <row r="5398" spans="1:9" ht="14">
      <c r="A5398" s="6"/>
      <c r="B5398" s="7"/>
      <c r="C5398" s="6"/>
      <c r="D5398" s="8"/>
      <c r="E5398" s="6"/>
      <c r="F5398" s="7"/>
      <c r="G5398" s="7"/>
      <c r="H5398" s="4"/>
      <c r="I5398" s="9"/>
    </row>
    <row r="5399" spans="1:9" ht="14">
      <c r="A5399" s="6"/>
      <c r="B5399" s="7"/>
      <c r="C5399" s="6"/>
      <c r="D5399" s="8"/>
      <c r="E5399" s="6"/>
      <c r="F5399" s="7"/>
      <c r="G5399" s="7"/>
      <c r="H5399" s="4"/>
      <c r="I5399" s="9"/>
    </row>
    <row r="5400" spans="1:9" ht="14">
      <c r="A5400" s="6"/>
      <c r="B5400" s="7"/>
      <c r="C5400" s="6"/>
      <c r="D5400" s="8"/>
      <c r="E5400" s="6"/>
      <c r="F5400" s="7"/>
      <c r="G5400" s="7"/>
      <c r="H5400" s="4"/>
      <c r="I5400" s="9"/>
    </row>
    <row r="5401" spans="1:9" ht="14">
      <c r="A5401" s="6"/>
      <c r="B5401" s="7"/>
      <c r="C5401" s="6"/>
      <c r="D5401" s="8"/>
      <c r="E5401" s="6"/>
      <c r="F5401" s="7"/>
      <c r="G5401" s="7"/>
      <c r="H5401" s="4"/>
      <c r="I5401" s="9"/>
    </row>
    <row r="5402" spans="1:9" ht="14">
      <c r="A5402" s="6"/>
      <c r="B5402" s="7"/>
      <c r="C5402" s="6"/>
      <c r="D5402" s="8"/>
      <c r="E5402" s="6"/>
      <c r="F5402" s="7"/>
      <c r="G5402" s="7"/>
      <c r="H5402" s="4"/>
      <c r="I5402" s="9"/>
    </row>
    <row r="5403" spans="1:9" ht="14">
      <c r="A5403" s="6"/>
      <c r="B5403" s="7"/>
      <c r="C5403" s="6"/>
      <c r="D5403" s="8"/>
      <c r="E5403" s="6"/>
      <c r="F5403" s="7"/>
      <c r="G5403" s="7"/>
      <c r="H5403" s="4"/>
      <c r="I5403" s="9"/>
    </row>
    <row r="5404" spans="1:9" ht="14">
      <c r="A5404" s="6"/>
      <c r="B5404" s="7"/>
      <c r="C5404" s="6"/>
      <c r="D5404" s="8"/>
      <c r="E5404" s="6"/>
      <c r="F5404" s="7"/>
      <c r="G5404" s="7"/>
      <c r="H5404" s="4"/>
      <c r="I5404" s="9"/>
    </row>
    <row r="5405" spans="1:9" ht="14">
      <c r="A5405" s="6"/>
      <c r="B5405" s="7"/>
      <c r="C5405" s="6"/>
      <c r="D5405" s="8"/>
      <c r="E5405" s="6"/>
      <c r="F5405" s="7"/>
      <c r="G5405" s="7"/>
      <c r="H5405" s="4"/>
      <c r="I5405" s="9"/>
    </row>
    <row r="5406" spans="1:9" ht="14">
      <c r="A5406" s="6"/>
      <c r="B5406" s="7"/>
      <c r="C5406" s="6"/>
      <c r="D5406" s="8"/>
      <c r="E5406" s="6"/>
      <c r="F5406" s="7"/>
      <c r="G5406" s="7"/>
      <c r="H5406" s="4"/>
      <c r="I5406" s="9"/>
    </row>
    <row r="5407" spans="1:9" ht="14">
      <c r="A5407" s="6"/>
      <c r="B5407" s="7"/>
      <c r="C5407" s="6"/>
      <c r="D5407" s="8"/>
      <c r="E5407" s="6"/>
      <c r="F5407" s="7"/>
      <c r="G5407" s="7"/>
      <c r="H5407" s="4"/>
      <c r="I5407" s="9"/>
    </row>
    <row r="5408" spans="1:9" ht="14">
      <c r="A5408" s="6"/>
      <c r="B5408" s="7"/>
      <c r="C5408" s="6"/>
      <c r="D5408" s="8"/>
      <c r="E5408" s="6"/>
      <c r="F5408" s="7"/>
      <c r="G5408" s="7"/>
      <c r="H5408" s="4"/>
      <c r="I5408" s="9"/>
    </row>
    <row r="5409" spans="1:9" ht="14">
      <c r="A5409" s="6"/>
      <c r="B5409" s="7"/>
      <c r="C5409" s="6"/>
      <c r="D5409" s="8"/>
      <c r="E5409" s="6"/>
      <c r="F5409" s="7"/>
      <c r="G5409" s="7"/>
      <c r="H5409" s="4"/>
      <c r="I5409" s="9"/>
    </row>
    <row r="5410" spans="1:9" ht="14">
      <c r="A5410" s="6"/>
      <c r="B5410" s="7"/>
      <c r="C5410" s="6"/>
      <c r="D5410" s="8"/>
      <c r="E5410" s="6"/>
      <c r="F5410" s="7"/>
      <c r="G5410" s="7"/>
      <c r="H5410" s="4"/>
      <c r="I5410" s="9"/>
    </row>
    <row r="5411" spans="1:9" ht="14">
      <c r="A5411" s="6"/>
      <c r="B5411" s="7"/>
      <c r="C5411" s="6"/>
      <c r="D5411" s="8"/>
      <c r="E5411" s="6"/>
      <c r="F5411" s="7"/>
      <c r="G5411" s="7"/>
      <c r="H5411" s="4"/>
      <c r="I5411" s="9"/>
    </row>
    <row r="5412" spans="1:9" ht="14">
      <c r="A5412" s="6"/>
      <c r="B5412" s="7"/>
      <c r="C5412" s="6"/>
      <c r="D5412" s="8"/>
      <c r="E5412" s="6"/>
      <c r="F5412" s="7"/>
      <c r="G5412" s="7"/>
      <c r="H5412" s="4"/>
      <c r="I5412" s="9"/>
    </row>
    <row r="5413" spans="1:9" ht="14">
      <c r="A5413" s="6"/>
      <c r="B5413" s="7"/>
      <c r="C5413" s="6"/>
      <c r="D5413" s="8"/>
      <c r="E5413" s="6"/>
      <c r="F5413" s="7"/>
      <c r="G5413" s="7"/>
      <c r="H5413" s="4"/>
      <c r="I5413" s="9"/>
    </row>
    <row r="5414" spans="1:9" ht="14">
      <c r="A5414" s="6"/>
      <c r="B5414" s="7"/>
      <c r="C5414" s="6"/>
      <c r="D5414" s="8"/>
      <c r="E5414" s="6"/>
      <c r="F5414" s="7"/>
      <c r="G5414" s="7"/>
      <c r="H5414" s="4"/>
      <c r="I5414" s="9"/>
    </row>
    <row r="5415" spans="1:9" ht="14">
      <c r="A5415" s="6"/>
      <c r="B5415" s="7"/>
      <c r="C5415" s="6"/>
      <c r="D5415" s="8"/>
      <c r="E5415" s="6"/>
      <c r="F5415" s="7"/>
      <c r="G5415" s="7"/>
      <c r="H5415" s="4"/>
      <c r="I5415" s="9"/>
    </row>
    <row r="5416" spans="1:9" ht="14">
      <c r="A5416" s="6"/>
      <c r="B5416" s="7"/>
      <c r="C5416" s="6"/>
      <c r="D5416" s="8"/>
      <c r="E5416" s="6"/>
      <c r="F5416" s="7"/>
      <c r="G5416" s="7"/>
      <c r="H5416" s="4"/>
      <c r="I5416" s="9"/>
    </row>
    <row r="5417" spans="1:9" ht="14">
      <c r="A5417" s="6"/>
      <c r="B5417" s="7"/>
      <c r="C5417" s="6"/>
      <c r="D5417" s="8"/>
      <c r="E5417" s="6"/>
      <c r="F5417" s="7"/>
      <c r="G5417" s="7"/>
      <c r="H5417" s="4"/>
      <c r="I5417" s="9"/>
    </row>
    <row r="5418" spans="1:9" ht="14">
      <c r="A5418" s="6"/>
      <c r="B5418" s="7"/>
      <c r="C5418" s="6"/>
      <c r="D5418" s="8"/>
      <c r="E5418" s="6"/>
      <c r="F5418" s="7"/>
      <c r="G5418" s="7"/>
      <c r="H5418" s="4"/>
      <c r="I5418" s="9"/>
    </row>
    <row r="5419" spans="1:9" ht="14">
      <c r="A5419" s="6"/>
      <c r="B5419" s="7"/>
      <c r="C5419" s="6"/>
      <c r="D5419" s="8"/>
      <c r="E5419" s="6"/>
      <c r="F5419" s="7"/>
      <c r="G5419" s="7"/>
      <c r="H5419" s="4"/>
      <c r="I5419" s="9"/>
    </row>
    <row r="5420" spans="1:9" ht="14">
      <c r="A5420" s="6"/>
      <c r="B5420" s="7"/>
      <c r="C5420" s="6"/>
      <c r="D5420" s="8"/>
      <c r="E5420" s="6"/>
      <c r="F5420" s="7"/>
      <c r="G5420" s="7"/>
      <c r="H5420" s="4"/>
      <c r="I5420" s="9"/>
    </row>
    <row r="5421" spans="1:9" ht="14">
      <c r="A5421" s="6"/>
      <c r="B5421" s="7"/>
      <c r="C5421" s="6"/>
      <c r="D5421" s="8"/>
      <c r="E5421" s="6"/>
      <c r="F5421" s="7"/>
      <c r="G5421" s="7"/>
      <c r="H5421" s="4"/>
      <c r="I5421" s="9"/>
    </row>
    <row r="5422" spans="1:9" ht="14">
      <c r="A5422" s="6"/>
      <c r="B5422" s="7"/>
      <c r="C5422" s="6"/>
      <c r="D5422" s="8"/>
      <c r="E5422" s="6"/>
      <c r="F5422" s="7"/>
      <c r="G5422" s="7"/>
      <c r="H5422" s="4"/>
      <c r="I5422" s="9"/>
    </row>
    <row r="5423" spans="1:9" ht="14">
      <c r="A5423" s="6"/>
      <c r="B5423" s="7"/>
      <c r="C5423" s="6"/>
      <c r="D5423" s="8"/>
      <c r="E5423" s="6"/>
      <c r="F5423" s="7"/>
      <c r="G5423" s="7"/>
      <c r="H5423" s="4"/>
      <c r="I5423" s="9"/>
    </row>
    <row r="5424" spans="1:9" ht="14">
      <c r="A5424" s="6"/>
      <c r="B5424" s="7"/>
      <c r="C5424" s="6"/>
      <c r="D5424" s="8"/>
      <c r="E5424" s="6"/>
      <c r="F5424" s="7"/>
      <c r="G5424" s="7"/>
      <c r="H5424" s="4"/>
      <c r="I5424" s="9"/>
    </row>
    <row r="5425" spans="1:9" ht="14">
      <c r="A5425" s="6"/>
      <c r="B5425" s="7"/>
      <c r="C5425" s="6"/>
      <c r="D5425" s="8"/>
      <c r="E5425" s="6"/>
      <c r="F5425" s="7"/>
      <c r="G5425" s="7"/>
      <c r="H5425" s="4"/>
      <c r="I5425" s="9"/>
    </row>
    <row r="5426" spans="1:9" ht="14">
      <c r="A5426" s="6"/>
      <c r="B5426" s="7"/>
      <c r="C5426" s="6"/>
      <c r="D5426" s="8"/>
      <c r="E5426" s="6"/>
      <c r="F5426" s="7"/>
      <c r="G5426" s="7"/>
      <c r="H5426" s="4"/>
      <c r="I5426" s="9"/>
    </row>
    <row r="5427" spans="1:9" ht="14">
      <c r="A5427" s="6"/>
      <c r="B5427" s="7"/>
      <c r="C5427" s="6"/>
      <c r="D5427" s="8"/>
      <c r="E5427" s="6"/>
      <c r="F5427" s="7"/>
      <c r="G5427" s="7"/>
      <c r="H5427" s="4"/>
      <c r="I5427" s="9"/>
    </row>
    <row r="5428" spans="1:9" ht="14">
      <c r="A5428" s="6"/>
      <c r="B5428" s="7"/>
      <c r="C5428" s="6"/>
      <c r="D5428" s="8"/>
      <c r="E5428" s="6"/>
      <c r="F5428" s="7"/>
      <c r="G5428" s="7"/>
      <c r="H5428" s="4"/>
      <c r="I5428" s="9"/>
    </row>
    <row r="5429" spans="1:9" ht="14">
      <c r="A5429" s="6"/>
      <c r="B5429" s="7"/>
      <c r="C5429" s="6"/>
      <c r="D5429" s="8"/>
      <c r="E5429" s="6"/>
      <c r="F5429" s="7"/>
      <c r="G5429" s="7"/>
      <c r="H5429" s="4"/>
      <c r="I5429" s="9"/>
    </row>
    <row r="5430" spans="1:9" ht="14">
      <c r="A5430" s="6"/>
      <c r="B5430" s="7"/>
      <c r="C5430" s="6"/>
      <c r="D5430" s="8"/>
      <c r="E5430" s="6"/>
      <c r="F5430" s="7"/>
      <c r="G5430" s="7"/>
      <c r="H5430" s="4"/>
      <c r="I5430" s="9"/>
    </row>
    <row r="5431" spans="1:9" ht="14">
      <c r="A5431" s="6"/>
      <c r="B5431" s="7"/>
      <c r="C5431" s="6"/>
      <c r="D5431" s="8"/>
      <c r="E5431" s="6"/>
      <c r="F5431" s="7"/>
      <c r="G5431" s="7"/>
      <c r="H5431" s="4"/>
      <c r="I5431" s="9"/>
    </row>
    <row r="5432" spans="1:9" ht="14">
      <c r="A5432" s="6"/>
      <c r="B5432" s="7"/>
      <c r="C5432" s="6"/>
      <c r="D5432" s="8"/>
      <c r="E5432" s="6"/>
      <c r="F5432" s="7"/>
      <c r="G5432" s="7"/>
      <c r="H5432" s="4"/>
      <c r="I5432" s="9"/>
    </row>
    <row r="5433" spans="1:9" ht="14">
      <c r="A5433" s="6"/>
      <c r="B5433" s="7"/>
      <c r="C5433" s="6"/>
      <c r="D5433" s="8"/>
      <c r="E5433" s="6"/>
      <c r="F5433" s="7"/>
      <c r="G5433" s="7"/>
      <c r="H5433" s="4"/>
      <c r="I5433" s="9"/>
    </row>
    <row r="5434" spans="1:9" ht="14">
      <c r="A5434" s="6"/>
      <c r="B5434" s="7"/>
      <c r="C5434" s="6"/>
      <c r="D5434" s="8"/>
      <c r="E5434" s="6"/>
      <c r="F5434" s="7"/>
      <c r="G5434" s="7"/>
      <c r="H5434" s="4"/>
      <c r="I5434" s="9"/>
    </row>
    <row r="5435" spans="1:9" ht="14">
      <c r="A5435" s="6"/>
      <c r="B5435" s="7"/>
      <c r="C5435" s="6"/>
      <c r="D5435" s="8"/>
      <c r="E5435" s="6"/>
      <c r="F5435" s="7"/>
      <c r="G5435" s="7"/>
      <c r="H5435" s="4"/>
      <c r="I5435" s="9"/>
    </row>
    <row r="5436" spans="1:9" ht="14">
      <c r="A5436" s="6"/>
      <c r="B5436" s="7"/>
      <c r="C5436" s="6"/>
      <c r="D5436" s="8"/>
      <c r="E5436" s="6"/>
      <c r="F5436" s="7"/>
      <c r="G5436" s="7"/>
      <c r="H5436" s="4"/>
      <c r="I5436" s="9"/>
    </row>
    <row r="5437" spans="1:9" ht="14">
      <c r="A5437" s="6"/>
      <c r="B5437" s="7"/>
      <c r="C5437" s="6"/>
      <c r="D5437" s="8"/>
      <c r="E5437" s="6"/>
      <c r="F5437" s="7"/>
      <c r="G5437" s="7"/>
      <c r="H5437" s="4"/>
      <c r="I5437" s="9"/>
    </row>
    <row r="5438" spans="1:9" ht="14">
      <c r="A5438" s="6"/>
      <c r="B5438" s="7"/>
      <c r="C5438" s="6"/>
      <c r="D5438" s="8"/>
      <c r="E5438" s="6"/>
      <c r="F5438" s="7"/>
      <c r="G5438" s="7"/>
      <c r="H5438" s="4"/>
      <c r="I5438" s="9"/>
    </row>
    <row r="5439" spans="1:9" ht="14">
      <c r="A5439" s="6"/>
      <c r="B5439" s="7"/>
      <c r="C5439" s="6"/>
      <c r="D5439" s="8"/>
      <c r="E5439" s="6"/>
      <c r="F5439" s="7"/>
      <c r="G5439" s="7"/>
      <c r="H5439" s="4"/>
      <c r="I5439" s="9"/>
    </row>
    <row r="5440" spans="1:9" ht="14">
      <c r="A5440" s="6"/>
      <c r="B5440" s="7"/>
      <c r="C5440" s="6"/>
      <c r="D5440" s="8"/>
      <c r="E5440" s="6"/>
      <c r="F5440" s="7"/>
      <c r="G5440" s="7"/>
      <c r="H5440" s="4"/>
      <c r="I5440" s="9"/>
    </row>
    <row r="5441" spans="1:9" ht="14">
      <c r="A5441" s="6"/>
      <c r="B5441" s="7"/>
      <c r="C5441" s="6"/>
      <c r="D5441" s="8"/>
      <c r="E5441" s="6"/>
      <c r="F5441" s="7"/>
      <c r="G5441" s="7"/>
      <c r="H5441" s="4"/>
      <c r="I5441" s="9"/>
    </row>
    <row r="5442" spans="1:9" ht="14">
      <c r="A5442" s="6"/>
      <c r="B5442" s="7"/>
      <c r="C5442" s="6"/>
      <c r="D5442" s="8"/>
      <c r="E5442" s="6"/>
      <c r="F5442" s="7"/>
      <c r="G5442" s="7"/>
      <c r="H5442" s="4"/>
      <c r="I5442" s="9"/>
    </row>
    <row r="5443" spans="1:9" ht="14">
      <c r="A5443" s="6"/>
      <c r="B5443" s="7"/>
      <c r="C5443" s="6"/>
      <c r="D5443" s="8"/>
      <c r="E5443" s="6"/>
      <c r="F5443" s="7"/>
      <c r="G5443" s="7"/>
      <c r="H5443" s="4"/>
      <c r="I5443" s="9"/>
    </row>
    <row r="5444" spans="1:9" ht="14">
      <c r="A5444" s="6"/>
      <c r="B5444" s="7"/>
      <c r="C5444" s="6"/>
      <c r="D5444" s="8"/>
      <c r="E5444" s="6"/>
      <c r="F5444" s="7"/>
      <c r="G5444" s="7"/>
      <c r="H5444" s="4"/>
      <c r="I5444" s="9"/>
    </row>
    <row r="5445" spans="1:9" ht="14">
      <c r="A5445" s="6"/>
      <c r="B5445" s="7"/>
      <c r="C5445" s="6"/>
      <c r="D5445" s="8"/>
      <c r="E5445" s="6"/>
      <c r="F5445" s="7"/>
      <c r="G5445" s="7"/>
      <c r="H5445" s="4"/>
      <c r="I5445" s="9"/>
    </row>
    <row r="5446" spans="1:9" ht="14">
      <c r="A5446" s="6"/>
      <c r="B5446" s="7"/>
      <c r="C5446" s="6"/>
      <c r="D5446" s="8"/>
      <c r="E5446" s="6"/>
      <c r="F5446" s="7"/>
      <c r="G5446" s="7"/>
      <c r="H5446" s="4"/>
      <c r="I5446" s="9"/>
    </row>
    <row r="5447" spans="1:9" ht="14">
      <c r="A5447" s="6"/>
      <c r="B5447" s="7"/>
      <c r="C5447" s="6"/>
      <c r="D5447" s="8"/>
      <c r="E5447" s="6"/>
      <c r="F5447" s="7"/>
      <c r="G5447" s="7"/>
      <c r="H5447" s="4"/>
      <c r="I5447" s="9"/>
    </row>
    <row r="5448" spans="1:9" ht="14">
      <c r="A5448" s="6"/>
      <c r="B5448" s="7"/>
      <c r="C5448" s="6"/>
      <c r="D5448" s="8"/>
      <c r="E5448" s="6"/>
      <c r="F5448" s="7"/>
      <c r="G5448" s="7"/>
      <c r="H5448" s="4"/>
      <c r="I5448" s="9"/>
    </row>
    <row r="5449" spans="1:9" ht="14">
      <c r="A5449" s="6"/>
      <c r="B5449" s="7"/>
      <c r="C5449" s="6"/>
      <c r="D5449" s="8"/>
      <c r="E5449" s="6"/>
      <c r="F5449" s="7"/>
      <c r="G5449" s="7"/>
      <c r="H5449" s="4"/>
      <c r="I5449" s="9"/>
    </row>
    <row r="5450" spans="1:9" ht="14">
      <c r="A5450" s="6"/>
      <c r="B5450" s="7"/>
      <c r="C5450" s="6"/>
      <c r="D5450" s="8"/>
      <c r="E5450" s="6"/>
      <c r="F5450" s="7"/>
      <c r="G5450" s="7"/>
      <c r="H5450" s="4"/>
      <c r="I5450" s="9"/>
    </row>
    <row r="5451" spans="1:9" ht="14">
      <c r="A5451" s="6"/>
      <c r="B5451" s="7"/>
      <c r="C5451" s="6"/>
      <c r="D5451" s="8"/>
      <c r="E5451" s="6"/>
      <c r="F5451" s="7"/>
      <c r="G5451" s="7"/>
      <c r="H5451" s="4"/>
      <c r="I5451" s="9"/>
    </row>
    <row r="5452" spans="1:9" ht="14">
      <c r="A5452" s="6"/>
      <c r="B5452" s="7"/>
      <c r="C5452" s="6"/>
      <c r="D5452" s="8"/>
      <c r="E5452" s="6"/>
      <c r="F5452" s="7"/>
      <c r="G5452" s="7"/>
      <c r="H5452" s="4"/>
      <c r="I5452" s="9"/>
    </row>
    <row r="5453" spans="1:9" ht="14">
      <c r="A5453" s="6"/>
      <c r="B5453" s="7"/>
      <c r="C5453" s="6"/>
      <c r="D5453" s="8"/>
      <c r="E5453" s="6"/>
      <c r="F5453" s="7"/>
      <c r="G5453" s="7"/>
      <c r="H5453" s="4"/>
      <c r="I5453" s="9"/>
    </row>
    <row r="5454" spans="1:9" ht="14">
      <c r="A5454" s="6"/>
      <c r="B5454" s="7"/>
      <c r="C5454" s="6"/>
      <c r="D5454" s="8"/>
      <c r="E5454" s="6"/>
      <c r="F5454" s="7"/>
      <c r="G5454" s="7"/>
      <c r="H5454" s="4"/>
      <c r="I5454" s="9"/>
    </row>
    <row r="5455" spans="1:9" ht="14">
      <c r="A5455" s="6"/>
      <c r="B5455" s="7"/>
      <c r="C5455" s="6"/>
      <c r="D5455" s="8"/>
      <c r="E5455" s="6"/>
      <c r="F5455" s="7"/>
      <c r="G5455" s="7"/>
      <c r="H5455" s="4"/>
      <c r="I5455" s="9"/>
    </row>
    <row r="5456" spans="1:9" ht="14">
      <c r="A5456" s="6"/>
      <c r="B5456" s="7"/>
      <c r="C5456" s="6"/>
      <c r="D5456" s="8"/>
      <c r="E5456" s="6"/>
      <c r="F5456" s="7"/>
      <c r="G5456" s="7"/>
      <c r="H5456" s="4"/>
      <c r="I5456" s="9"/>
    </row>
    <row r="5457" spans="1:9" ht="14">
      <c r="A5457" s="6"/>
      <c r="B5457" s="7"/>
      <c r="C5457" s="6"/>
      <c r="D5457" s="8"/>
      <c r="E5457" s="6"/>
      <c r="F5457" s="7"/>
      <c r="G5457" s="7"/>
      <c r="H5457" s="4"/>
      <c r="I5457" s="9"/>
    </row>
    <row r="5458" spans="1:9" ht="14">
      <c r="A5458" s="6"/>
      <c r="B5458" s="7"/>
      <c r="C5458" s="6"/>
      <c r="D5458" s="8"/>
      <c r="E5458" s="6"/>
      <c r="F5458" s="7"/>
      <c r="G5458" s="7"/>
      <c r="H5458" s="4"/>
      <c r="I5458" s="9"/>
    </row>
    <row r="5459" spans="1:9" ht="14">
      <c r="A5459" s="6"/>
      <c r="B5459" s="7"/>
      <c r="C5459" s="6"/>
      <c r="D5459" s="8"/>
      <c r="E5459" s="6"/>
      <c r="F5459" s="7"/>
      <c r="G5459" s="7"/>
      <c r="H5459" s="4"/>
      <c r="I5459" s="9"/>
    </row>
    <row r="5460" spans="1:9" ht="14">
      <c r="A5460" s="6"/>
      <c r="B5460" s="7"/>
      <c r="C5460" s="6"/>
      <c r="D5460" s="8"/>
      <c r="E5460" s="6"/>
      <c r="F5460" s="7"/>
      <c r="G5460" s="7"/>
      <c r="H5460" s="4"/>
      <c r="I5460" s="9"/>
    </row>
    <row r="5461" spans="1:9" ht="14">
      <c r="A5461" s="6"/>
      <c r="B5461" s="7"/>
      <c r="C5461" s="6"/>
      <c r="D5461" s="8"/>
      <c r="E5461" s="6"/>
      <c r="F5461" s="7"/>
      <c r="G5461" s="7"/>
      <c r="H5461" s="4"/>
      <c r="I5461" s="9"/>
    </row>
    <row r="5462" spans="1:9" ht="14">
      <c r="A5462" s="6"/>
      <c r="B5462" s="7"/>
      <c r="C5462" s="6"/>
      <c r="D5462" s="8"/>
      <c r="E5462" s="6"/>
      <c r="F5462" s="7"/>
      <c r="G5462" s="7"/>
      <c r="H5462" s="4"/>
      <c r="I5462" s="9"/>
    </row>
    <row r="5463" spans="1:9" ht="14">
      <c r="A5463" s="6"/>
      <c r="B5463" s="7"/>
      <c r="C5463" s="6"/>
      <c r="D5463" s="8"/>
      <c r="E5463" s="6"/>
      <c r="F5463" s="7"/>
      <c r="G5463" s="7"/>
      <c r="H5463" s="4"/>
      <c r="I5463" s="9"/>
    </row>
    <row r="5464" spans="1:9" ht="14">
      <c r="A5464" s="6"/>
      <c r="B5464" s="7"/>
      <c r="C5464" s="6"/>
      <c r="D5464" s="8"/>
      <c r="E5464" s="6"/>
      <c r="F5464" s="7"/>
      <c r="G5464" s="7"/>
      <c r="H5464" s="4"/>
      <c r="I5464" s="9"/>
    </row>
    <row r="5465" spans="1:9" ht="14">
      <c r="A5465" s="6"/>
      <c r="B5465" s="7"/>
      <c r="C5465" s="6"/>
      <c r="D5465" s="8"/>
      <c r="E5465" s="6"/>
      <c r="F5465" s="7"/>
      <c r="G5465" s="7"/>
      <c r="H5465" s="4"/>
      <c r="I5465" s="9"/>
    </row>
    <row r="5466" spans="1:9" ht="14">
      <c r="A5466" s="6"/>
      <c r="B5466" s="7"/>
      <c r="C5466" s="6"/>
      <c r="D5466" s="8"/>
      <c r="E5466" s="6"/>
      <c r="F5466" s="7"/>
      <c r="G5466" s="7"/>
      <c r="H5466" s="4"/>
      <c r="I5466" s="9"/>
    </row>
    <row r="5467" spans="1:9" ht="14">
      <c r="A5467" s="6"/>
      <c r="B5467" s="7"/>
      <c r="C5467" s="6"/>
      <c r="D5467" s="8"/>
      <c r="E5467" s="6"/>
      <c r="F5467" s="7"/>
      <c r="G5467" s="7"/>
      <c r="H5467" s="4"/>
      <c r="I5467" s="9"/>
    </row>
    <row r="5468" spans="1:9" ht="14">
      <c r="A5468" s="6"/>
      <c r="B5468" s="7"/>
      <c r="C5468" s="6"/>
      <c r="D5468" s="8"/>
      <c r="E5468" s="6"/>
      <c r="F5468" s="7"/>
      <c r="G5468" s="7"/>
      <c r="H5468" s="4"/>
      <c r="I5468" s="9"/>
    </row>
    <row r="5469" spans="1:9" ht="14">
      <c r="A5469" s="6"/>
      <c r="B5469" s="7"/>
      <c r="C5469" s="6"/>
      <c r="D5469" s="8"/>
      <c r="E5469" s="6"/>
      <c r="F5469" s="7"/>
      <c r="G5469" s="7"/>
      <c r="H5469" s="4"/>
      <c r="I5469" s="9"/>
    </row>
    <row r="5470" spans="1:9" ht="14">
      <c r="A5470" s="6"/>
      <c r="B5470" s="7"/>
      <c r="C5470" s="6"/>
      <c r="D5470" s="8"/>
      <c r="E5470" s="6"/>
      <c r="F5470" s="7"/>
      <c r="G5470" s="7"/>
      <c r="H5470" s="4"/>
      <c r="I5470" s="9"/>
    </row>
    <row r="5471" spans="1:9" ht="14">
      <c r="A5471" s="6"/>
      <c r="B5471" s="7"/>
      <c r="C5471" s="6"/>
      <c r="D5471" s="8"/>
      <c r="E5471" s="6"/>
      <c r="F5471" s="7"/>
      <c r="G5471" s="7"/>
      <c r="H5471" s="4"/>
      <c r="I5471" s="9"/>
    </row>
    <row r="5472" spans="1:9" ht="14">
      <c r="A5472" s="6"/>
      <c r="B5472" s="7"/>
      <c r="C5472" s="6"/>
      <c r="D5472" s="8"/>
      <c r="E5472" s="6"/>
      <c r="F5472" s="7"/>
      <c r="G5472" s="7"/>
      <c r="H5472" s="4"/>
      <c r="I5472" s="9"/>
    </row>
    <row r="5473" spans="1:9" ht="14">
      <c r="A5473" s="6"/>
      <c r="B5473" s="7"/>
      <c r="C5473" s="6"/>
      <c r="D5473" s="8"/>
      <c r="E5473" s="6"/>
      <c r="F5473" s="7"/>
      <c r="G5473" s="7"/>
      <c r="H5473" s="4"/>
      <c r="I5473" s="9"/>
    </row>
    <row r="5474" spans="1:9" ht="14">
      <c r="A5474" s="6"/>
      <c r="B5474" s="7"/>
      <c r="C5474" s="6"/>
      <c r="D5474" s="8"/>
      <c r="E5474" s="6"/>
      <c r="F5474" s="7"/>
      <c r="G5474" s="7"/>
      <c r="H5474" s="4"/>
      <c r="I5474" s="9"/>
    </row>
    <row r="5475" spans="1:9" ht="14">
      <c r="A5475" s="6"/>
      <c r="B5475" s="7"/>
      <c r="C5475" s="6"/>
      <c r="D5475" s="8"/>
      <c r="E5475" s="6"/>
      <c r="F5475" s="7"/>
      <c r="G5475" s="7"/>
      <c r="H5475" s="4"/>
      <c r="I5475" s="9"/>
    </row>
    <row r="5476" spans="1:9" ht="14">
      <c r="A5476" s="6"/>
      <c r="B5476" s="7"/>
      <c r="C5476" s="6"/>
      <c r="D5476" s="8"/>
      <c r="E5476" s="6"/>
      <c r="F5476" s="7"/>
      <c r="G5476" s="7"/>
      <c r="H5476" s="4"/>
      <c r="I5476" s="9"/>
    </row>
    <row r="5477" spans="1:9" ht="14">
      <c r="A5477" s="6"/>
      <c r="B5477" s="7"/>
      <c r="C5477" s="6"/>
      <c r="D5477" s="8"/>
      <c r="E5477" s="6"/>
      <c r="F5477" s="7"/>
      <c r="G5477" s="7"/>
      <c r="H5477" s="4"/>
      <c r="I5477" s="9"/>
    </row>
    <row r="5478" spans="1:9" ht="14">
      <c r="A5478" s="6"/>
      <c r="B5478" s="7"/>
      <c r="C5478" s="6"/>
      <c r="D5478" s="8"/>
      <c r="E5478" s="6"/>
      <c r="F5478" s="7"/>
      <c r="G5478" s="7"/>
      <c r="H5478" s="4"/>
      <c r="I5478" s="9"/>
    </row>
    <row r="5479" spans="1:9" ht="14">
      <c r="A5479" s="6"/>
      <c r="B5479" s="7"/>
      <c r="C5479" s="6"/>
      <c r="D5479" s="8"/>
      <c r="E5479" s="6"/>
      <c r="F5479" s="7"/>
      <c r="G5479" s="7"/>
      <c r="H5479" s="4"/>
      <c r="I5479" s="9"/>
    </row>
    <row r="5480" spans="1:9" ht="14">
      <c r="A5480" s="6"/>
      <c r="B5480" s="7"/>
      <c r="C5480" s="6"/>
      <c r="D5480" s="8"/>
      <c r="E5480" s="6"/>
      <c r="F5480" s="7"/>
      <c r="G5480" s="7"/>
      <c r="H5480" s="4"/>
      <c r="I5480" s="9"/>
    </row>
    <row r="5481" spans="1:9" ht="14">
      <c r="A5481" s="6"/>
      <c r="B5481" s="7"/>
      <c r="C5481" s="6"/>
      <c r="D5481" s="8"/>
      <c r="E5481" s="6"/>
      <c r="F5481" s="7"/>
      <c r="G5481" s="7"/>
      <c r="H5481" s="4"/>
      <c r="I5481" s="9"/>
    </row>
    <row r="5482" spans="1:9" ht="14">
      <c r="A5482" s="6"/>
      <c r="B5482" s="7"/>
      <c r="C5482" s="6"/>
      <c r="D5482" s="8"/>
      <c r="E5482" s="6"/>
      <c r="F5482" s="7"/>
      <c r="G5482" s="7"/>
      <c r="H5482" s="4"/>
      <c r="I5482" s="9"/>
    </row>
    <row r="5483" spans="1:9" ht="14">
      <c r="A5483" s="6"/>
      <c r="B5483" s="7"/>
      <c r="C5483" s="6"/>
      <c r="D5483" s="8"/>
      <c r="E5483" s="6"/>
      <c r="F5483" s="7"/>
      <c r="G5483" s="7"/>
      <c r="H5483" s="4"/>
      <c r="I5483" s="9"/>
    </row>
    <row r="5484" spans="1:9" ht="14">
      <c r="A5484" s="6"/>
      <c r="B5484" s="7"/>
      <c r="C5484" s="6"/>
      <c r="D5484" s="8"/>
      <c r="E5484" s="6"/>
      <c r="F5484" s="7"/>
      <c r="G5484" s="7"/>
      <c r="H5484" s="4"/>
      <c r="I5484" s="9"/>
    </row>
    <row r="5485" spans="1:9" ht="14">
      <c r="A5485" s="6"/>
      <c r="B5485" s="7"/>
      <c r="C5485" s="6"/>
      <c r="D5485" s="8"/>
      <c r="E5485" s="6"/>
      <c r="F5485" s="7"/>
      <c r="G5485" s="7"/>
      <c r="H5485" s="4"/>
      <c r="I5485" s="9"/>
    </row>
    <row r="5486" spans="1:9" ht="14">
      <c r="A5486" s="6"/>
      <c r="B5486" s="7"/>
      <c r="C5486" s="6"/>
      <c r="D5486" s="8"/>
      <c r="E5486" s="6"/>
      <c r="F5486" s="7"/>
      <c r="G5486" s="7"/>
      <c r="H5486" s="4"/>
      <c r="I5486" s="9"/>
    </row>
    <row r="5487" spans="1:9" ht="14">
      <c r="A5487" s="6"/>
      <c r="B5487" s="7"/>
      <c r="C5487" s="6"/>
      <c r="D5487" s="8"/>
      <c r="E5487" s="6"/>
      <c r="F5487" s="7"/>
      <c r="G5487" s="7"/>
      <c r="H5487" s="4"/>
      <c r="I5487" s="9"/>
    </row>
    <row r="5488" spans="1:9" ht="14">
      <c r="A5488" s="6"/>
      <c r="B5488" s="7"/>
      <c r="C5488" s="6"/>
      <c r="D5488" s="8"/>
      <c r="E5488" s="6"/>
      <c r="F5488" s="7"/>
      <c r="G5488" s="7"/>
      <c r="H5488" s="4"/>
      <c r="I5488" s="9"/>
    </row>
    <row r="5489" spans="1:9" ht="14">
      <c r="A5489" s="6"/>
      <c r="B5489" s="7"/>
      <c r="C5489" s="6"/>
      <c r="D5489" s="8"/>
      <c r="E5489" s="6"/>
      <c r="F5489" s="7"/>
      <c r="G5489" s="7"/>
      <c r="H5489" s="4"/>
      <c r="I5489" s="9"/>
    </row>
    <row r="5490" spans="1:9" ht="14">
      <c r="A5490" s="6"/>
      <c r="B5490" s="7"/>
      <c r="C5490" s="6"/>
      <c r="D5490" s="8"/>
      <c r="E5490" s="6"/>
      <c r="F5490" s="7"/>
      <c r="G5490" s="7"/>
      <c r="H5490" s="4"/>
      <c r="I5490" s="9"/>
    </row>
    <row r="5491" spans="1:9" ht="14">
      <c r="A5491" s="6"/>
      <c r="B5491" s="7"/>
      <c r="C5491" s="6"/>
      <c r="D5491" s="8"/>
      <c r="E5491" s="6"/>
      <c r="F5491" s="7"/>
      <c r="G5491" s="7"/>
      <c r="H5491" s="4"/>
      <c r="I5491" s="9"/>
    </row>
    <row r="5492" spans="1:9" ht="14">
      <c r="A5492" s="6"/>
      <c r="B5492" s="7"/>
      <c r="C5492" s="6"/>
      <c r="D5492" s="8"/>
      <c r="E5492" s="6"/>
      <c r="F5492" s="7"/>
      <c r="G5492" s="7"/>
      <c r="H5492" s="4"/>
      <c r="I5492" s="9"/>
    </row>
    <row r="5493" spans="1:9" ht="14">
      <c r="A5493" s="6"/>
      <c r="B5493" s="7"/>
      <c r="C5493" s="6"/>
      <c r="D5493" s="8"/>
      <c r="E5493" s="6"/>
      <c r="F5493" s="7"/>
      <c r="G5493" s="7"/>
      <c r="H5493" s="4"/>
      <c r="I5493" s="9"/>
    </row>
    <row r="5494" spans="1:9" ht="14">
      <c r="A5494" s="6"/>
      <c r="B5494" s="7"/>
      <c r="C5494" s="6"/>
      <c r="D5494" s="8"/>
      <c r="E5494" s="6"/>
      <c r="F5494" s="7"/>
      <c r="G5494" s="7"/>
      <c r="H5494" s="4"/>
      <c r="I5494" s="9"/>
    </row>
    <row r="5495" spans="1:9" ht="14">
      <c r="A5495" s="6"/>
      <c r="B5495" s="7"/>
      <c r="C5495" s="6"/>
      <c r="D5495" s="8"/>
      <c r="E5495" s="6"/>
      <c r="F5495" s="7"/>
      <c r="G5495" s="7"/>
      <c r="H5495" s="4"/>
      <c r="I5495" s="9"/>
    </row>
    <row r="5496" spans="1:9" ht="14">
      <c r="A5496" s="6"/>
      <c r="B5496" s="7"/>
      <c r="C5496" s="6"/>
      <c r="D5496" s="8"/>
      <c r="E5496" s="6"/>
      <c r="F5496" s="7"/>
      <c r="G5496" s="7"/>
      <c r="H5496" s="4"/>
      <c r="I5496" s="9"/>
    </row>
    <row r="5497" spans="1:9" ht="14">
      <c r="A5497" s="6"/>
      <c r="B5497" s="7"/>
      <c r="C5497" s="6"/>
      <c r="D5497" s="8"/>
      <c r="E5497" s="6"/>
      <c r="F5497" s="7"/>
      <c r="G5497" s="7"/>
      <c r="H5497" s="4"/>
      <c r="I5497" s="9"/>
    </row>
    <row r="5498" spans="1:9" ht="14">
      <c r="A5498" s="6"/>
      <c r="B5498" s="7"/>
      <c r="C5498" s="6"/>
      <c r="D5498" s="8"/>
      <c r="E5498" s="6"/>
      <c r="F5498" s="7"/>
      <c r="G5498" s="7"/>
      <c r="H5498" s="4"/>
      <c r="I5498" s="9"/>
    </row>
    <row r="5499" spans="1:9" ht="14">
      <c r="A5499" s="6"/>
      <c r="B5499" s="7"/>
      <c r="C5499" s="6"/>
      <c r="D5499" s="8"/>
      <c r="E5499" s="6"/>
      <c r="F5499" s="7"/>
      <c r="G5499" s="7"/>
      <c r="H5499" s="4"/>
      <c r="I5499" s="9"/>
    </row>
    <row r="5500" spans="1:9" ht="14">
      <c r="A5500" s="6"/>
      <c r="B5500" s="7"/>
      <c r="C5500" s="6"/>
      <c r="D5500" s="8"/>
      <c r="E5500" s="6"/>
      <c r="F5500" s="7"/>
      <c r="G5500" s="7"/>
      <c r="H5500" s="4"/>
      <c r="I5500" s="9"/>
    </row>
    <row r="5501" spans="1:9" ht="14">
      <c r="A5501" s="6"/>
      <c r="B5501" s="7"/>
      <c r="C5501" s="6"/>
      <c r="D5501" s="8"/>
      <c r="E5501" s="6"/>
      <c r="F5501" s="7"/>
      <c r="G5501" s="7"/>
      <c r="H5501" s="4"/>
      <c r="I5501" s="9"/>
    </row>
    <row r="5502" spans="1:9" ht="14">
      <c r="A5502" s="6"/>
      <c r="B5502" s="7"/>
      <c r="C5502" s="6"/>
      <c r="D5502" s="8"/>
      <c r="E5502" s="6"/>
      <c r="F5502" s="7"/>
      <c r="G5502" s="7"/>
      <c r="H5502" s="4"/>
      <c r="I5502" s="9"/>
    </row>
    <row r="5503" spans="1:9" ht="14">
      <c r="A5503" s="6"/>
      <c r="B5503" s="7"/>
      <c r="C5503" s="6"/>
      <c r="D5503" s="8"/>
      <c r="E5503" s="6"/>
      <c r="F5503" s="7"/>
      <c r="G5503" s="7"/>
      <c r="H5503" s="4"/>
      <c r="I5503" s="9"/>
    </row>
    <row r="5504" spans="1:9" ht="14">
      <c r="A5504" s="6"/>
      <c r="B5504" s="7"/>
      <c r="C5504" s="6"/>
      <c r="D5504" s="8"/>
      <c r="E5504" s="6"/>
      <c r="F5504" s="7"/>
      <c r="G5504" s="7"/>
      <c r="H5504" s="4"/>
      <c r="I5504" s="9"/>
    </row>
    <row r="5505" spans="1:9" ht="14">
      <c r="A5505" s="6"/>
      <c r="B5505" s="7"/>
      <c r="C5505" s="6"/>
      <c r="D5505" s="8"/>
      <c r="E5505" s="6"/>
      <c r="F5505" s="7"/>
      <c r="G5505" s="7"/>
      <c r="H5505" s="4"/>
      <c r="I5505" s="9"/>
    </row>
    <row r="5506" spans="1:9" ht="14">
      <c r="A5506" s="6"/>
      <c r="B5506" s="7"/>
      <c r="C5506" s="6"/>
      <c r="D5506" s="8"/>
      <c r="E5506" s="6"/>
      <c r="F5506" s="7"/>
      <c r="G5506" s="7"/>
      <c r="H5506" s="4"/>
      <c r="I5506" s="9"/>
    </row>
    <row r="5507" spans="1:9" ht="14">
      <c r="A5507" s="6"/>
      <c r="B5507" s="7"/>
      <c r="C5507" s="6"/>
      <c r="D5507" s="8"/>
      <c r="E5507" s="6"/>
      <c r="F5507" s="7"/>
      <c r="G5507" s="7"/>
      <c r="H5507" s="4"/>
      <c r="I5507" s="9"/>
    </row>
    <row r="5508" spans="1:9" ht="14">
      <c r="A5508" s="6"/>
      <c r="B5508" s="7"/>
      <c r="C5508" s="6"/>
      <c r="D5508" s="8"/>
      <c r="E5508" s="6"/>
      <c r="F5508" s="7"/>
      <c r="G5508" s="7"/>
      <c r="H5508" s="4"/>
      <c r="I5508" s="9"/>
    </row>
    <row r="5509" spans="1:9" ht="14">
      <c r="A5509" s="6"/>
      <c r="B5509" s="7"/>
      <c r="C5509" s="6"/>
      <c r="D5509" s="8"/>
      <c r="E5509" s="6"/>
      <c r="F5509" s="7"/>
      <c r="G5509" s="7"/>
      <c r="H5509" s="4"/>
      <c r="I5509" s="9"/>
    </row>
    <row r="5510" spans="1:9" ht="14">
      <c r="A5510" s="6"/>
      <c r="B5510" s="7"/>
      <c r="C5510" s="6"/>
      <c r="D5510" s="8"/>
      <c r="E5510" s="6"/>
      <c r="F5510" s="7"/>
      <c r="G5510" s="7"/>
      <c r="H5510" s="4"/>
      <c r="I5510" s="9"/>
    </row>
    <row r="5511" spans="1:9" ht="14">
      <c r="A5511" s="6"/>
      <c r="B5511" s="7"/>
      <c r="C5511" s="6"/>
      <c r="D5511" s="8"/>
      <c r="E5511" s="6"/>
      <c r="F5511" s="7"/>
      <c r="G5511" s="7"/>
      <c r="H5511" s="4"/>
      <c r="I5511" s="9"/>
    </row>
    <row r="5512" spans="1:9" ht="14">
      <c r="A5512" s="6"/>
      <c r="B5512" s="7"/>
      <c r="C5512" s="6"/>
      <c r="D5512" s="8"/>
      <c r="E5512" s="6"/>
      <c r="F5512" s="7"/>
      <c r="G5512" s="7"/>
      <c r="H5512" s="4"/>
      <c r="I5512" s="9"/>
    </row>
    <row r="5513" spans="1:9" ht="14">
      <c r="A5513" s="6"/>
      <c r="B5513" s="7"/>
      <c r="C5513" s="6"/>
      <c r="D5513" s="8"/>
      <c r="E5513" s="6"/>
      <c r="F5513" s="7"/>
      <c r="G5513" s="7"/>
      <c r="H5513" s="4"/>
      <c r="I5513" s="9"/>
    </row>
    <row r="5514" spans="1:9" ht="14">
      <c r="A5514" s="6"/>
      <c r="B5514" s="7"/>
      <c r="C5514" s="6"/>
      <c r="D5514" s="8"/>
      <c r="E5514" s="6"/>
      <c r="F5514" s="7"/>
      <c r="G5514" s="7"/>
      <c r="H5514" s="4"/>
      <c r="I5514" s="9"/>
    </row>
    <row r="5515" spans="1:9" ht="14">
      <c r="A5515" s="6"/>
      <c r="B5515" s="7"/>
      <c r="C5515" s="6"/>
      <c r="D5515" s="8"/>
      <c r="E5515" s="6"/>
      <c r="F5515" s="7"/>
      <c r="G5515" s="7"/>
      <c r="H5515" s="4"/>
      <c r="I5515" s="9"/>
    </row>
    <row r="5516" spans="1:9" ht="14">
      <c r="A5516" s="6"/>
      <c r="B5516" s="7"/>
      <c r="C5516" s="6"/>
      <c r="D5516" s="8"/>
      <c r="E5516" s="6"/>
      <c r="F5516" s="7"/>
      <c r="G5516" s="7"/>
      <c r="H5516" s="4"/>
      <c r="I5516" s="9"/>
    </row>
    <row r="5517" spans="1:9" ht="14">
      <c r="A5517" s="6"/>
      <c r="B5517" s="7"/>
      <c r="C5517" s="6"/>
      <c r="D5517" s="8"/>
      <c r="E5517" s="6"/>
      <c r="F5517" s="7"/>
      <c r="G5517" s="7"/>
      <c r="H5517" s="4"/>
      <c r="I5517" s="9"/>
    </row>
    <row r="5518" spans="1:9" ht="14">
      <c r="A5518" s="6"/>
      <c r="B5518" s="7"/>
      <c r="C5518" s="6"/>
      <c r="D5518" s="8"/>
      <c r="E5518" s="6"/>
      <c r="F5518" s="7"/>
      <c r="G5518" s="7"/>
      <c r="H5518" s="4"/>
      <c r="I5518" s="9"/>
    </row>
    <row r="5519" spans="1:9" ht="14">
      <c r="A5519" s="6"/>
      <c r="B5519" s="7"/>
      <c r="C5519" s="6"/>
      <c r="D5519" s="8"/>
      <c r="E5519" s="6"/>
      <c r="F5519" s="7"/>
      <c r="G5519" s="7"/>
      <c r="H5519" s="4"/>
      <c r="I5519" s="9"/>
    </row>
    <row r="5520" spans="1:9" ht="14">
      <c r="A5520" s="6"/>
      <c r="B5520" s="7"/>
      <c r="C5520" s="6"/>
      <c r="D5520" s="8"/>
      <c r="E5520" s="6"/>
      <c r="F5520" s="7"/>
      <c r="G5520" s="7"/>
      <c r="H5520" s="4"/>
      <c r="I5520" s="9"/>
    </row>
    <row r="5521" spans="1:9" ht="14">
      <c r="A5521" s="6"/>
      <c r="B5521" s="7"/>
      <c r="C5521" s="6"/>
      <c r="D5521" s="8"/>
      <c r="E5521" s="6"/>
      <c r="F5521" s="7"/>
      <c r="G5521" s="7"/>
      <c r="H5521" s="4"/>
      <c r="I5521" s="9"/>
    </row>
    <row r="5522" spans="1:9" ht="14">
      <c r="A5522" s="6"/>
      <c r="B5522" s="7"/>
      <c r="C5522" s="6"/>
      <c r="D5522" s="8"/>
      <c r="E5522" s="6"/>
      <c r="F5522" s="7"/>
      <c r="G5522" s="7"/>
      <c r="H5522" s="4"/>
      <c r="I5522" s="9"/>
    </row>
    <row r="5523" spans="1:9" ht="14">
      <c r="A5523" s="6"/>
      <c r="B5523" s="7"/>
      <c r="C5523" s="6"/>
      <c r="D5523" s="8"/>
      <c r="E5523" s="6"/>
      <c r="F5523" s="7"/>
      <c r="G5523" s="7"/>
      <c r="H5523" s="4"/>
      <c r="I5523" s="9"/>
    </row>
    <row r="5524" spans="1:9" ht="14">
      <c r="A5524" s="6"/>
      <c r="B5524" s="7"/>
      <c r="C5524" s="6"/>
      <c r="D5524" s="8"/>
      <c r="E5524" s="6"/>
      <c r="F5524" s="7"/>
      <c r="G5524" s="7"/>
      <c r="H5524" s="4"/>
      <c r="I5524" s="9"/>
    </row>
    <row r="5525" spans="1:9" ht="14">
      <c r="A5525" s="6"/>
      <c r="B5525" s="7"/>
      <c r="C5525" s="6"/>
      <c r="D5525" s="8"/>
      <c r="E5525" s="6"/>
      <c r="F5525" s="7"/>
      <c r="G5525" s="7"/>
      <c r="H5525" s="4"/>
      <c r="I5525" s="9"/>
    </row>
    <row r="5526" spans="1:9" ht="14">
      <c r="A5526" s="6"/>
      <c r="B5526" s="7"/>
      <c r="C5526" s="6"/>
      <c r="D5526" s="8"/>
      <c r="E5526" s="6"/>
      <c r="F5526" s="7"/>
      <c r="G5526" s="7"/>
      <c r="H5526" s="4"/>
      <c r="I5526" s="9"/>
    </row>
    <row r="5527" spans="1:9" ht="14">
      <c r="A5527" s="6"/>
      <c r="B5527" s="7"/>
      <c r="C5527" s="6"/>
      <c r="D5527" s="8"/>
      <c r="E5527" s="6"/>
      <c r="F5527" s="7"/>
      <c r="G5527" s="7"/>
      <c r="H5527" s="4"/>
      <c r="I5527" s="9"/>
    </row>
    <row r="5528" spans="1:9" ht="14">
      <c r="A5528" s="6"/>
      <c r="B5528" s="7"/>
      <c r="C5528" s="6"/>
      <c r="D5528" s="8"/>
      <c r="E5528" s="6"/>
      <c r="F5528" s="7"/>
      <c r="G5528" s="7"/>
      <c r="H5528" s="4"/>
      <c r="I5528" s="9"/>
    </row>
    <row r="5529" spans="1:9" ht="14">
      <c r="A5529" s="6"/>
      <c r="B5529" s="7"/>
      <c r="C5529" s="6"/>
      <c r="D5529" s="8"/>
      <c r="E5529" s="6"/>
      <c r="F5529" s="7"/>
      <c r="G5529" s="7"/>
      <c r="H5529" s="4"/>
      <c r="I5529" s="9"/>
    </row>
    <row r="5530" spans="1:9" ht="14">
      <c r="A5530" s="6"/>
      <c r="B5530" s="7"/>
      <c r="C5530" s="6"/>
      <c r="D5530" s="8"/>
      <c r="E5530" s="6"/>
      <c r="F5530" s="7"/>
      <c r="G5530" s="7"/>
      <c r="H5530" s="4"/>
      <c r="I5530" s="9"/>
    </row>
    <row r="5531" spans="1:9" ht="14">
      <c r="A5531" s="6"/>
      <c r="B5531" s="7"/>
      <c r="C5531" s="6"/>
      <c r="D5531" s="8"/>
      <c r="E5531" s="6"/>
      <c r="F5531" s="7"/>
      <c r="G5531" s="7"/>
      <c r="H5531" s="4"/>
      <c r="I5531" s="9"/>
    </row>
    <row r="5532" spans="1:9" ht="14">
      <c r="A5532" s="6"/>
      <c r="B5532" s="7"/>
      <c r="C5532" s="6"/>
      <c r="D5532" s="8"/>
      <c r="E5532" s="6"/>
      <c r="F5532" s="7"/>
      <c r="G5532" s="7"/>
      <c r="H5532" s="4"/>
      <c r="I5532" s="9"/>
    </row>
    <row r="5533" spans="1:9" ht="14">
      <c r="A5533" s="6"/>
      <c r="B5533" s="7"/>
      <c r="C5533" s="6"/>
      <c r="D5533" s="8"/>
      <c r="E5533" s="6"/>
      <c r="F5533" s="7"/>
      <c r="G5533" s="7"/>
      <c r="H5533" s="4"/>
      <c r="I5533" s="9"/>
    </row>
    <row r="5534" spans="1:9" ht="14">
      <c r="A5534" s="6"/>
      <c r="B5534" s="7"/>
      <c r="C5534" s="6"/>
      <c r="D5534" s="8"/>
      <c r="E5534" s="6"/>
      <c r="F5534" s="7"/>
      <c r="G5534" s="7"/>
      <c r="H5534" s="4"/>
      <c r="I5534" s="9"/>
    </row>
    <row r="5535" spans="1:9" ht="14">
      <c r="A5535" s="6"/>
      <c r="B5535" s="7"/>
      <c r="C5535" s="6"/>
      <c r="D5535" s="8"/>
      <c r="E5535" s="6"/>
      <c r="F5535" s="7"/>
      <c r="G5535" s="7"/>
      <c r="H5535" s="4"/>
      <c r="I5535" s="9"/>
    </row>
    <row r="5536" spans="1:9" ht="14">
      <c r="A5536" s="6"/>
      <c r="B5536" s="7"/>
      <c r="C5536" s="6"/>
      <c r="D5536" s="8"/>
      <c r="E5536" s="6"/>
      <c r="F5536" s="7"/>
      <c r="G5536" s="7"/>
      <c r="H5536" s="4"/>
      <c r="I5536" s="9"/>
    </row>
    <row r="5537" spans="1:9" ht="14">
      <c r="A5537" s="6"/>
      <c r="B5537" s="7"/>
      <c r="C5537" s="6"/>
      <c r="D5537" s="8"/>
      <c r="E5537" s="6"/>
      <c r="F5537" s="7"/>
      <c r="G5537" s="7"/>
      <c r="H5537" s="4"/>
      <c r="I5537" s="9"/>
    </row>
    <row r="5538" spans="1:9" ht="14">
      <c r="A5538" s="6"/>
      <c r="B5538" s="7"/>
      <c r="C5538" s="6"/>
      <c r="D5538" s="8"/>
      <c r="E5538" s="6"/>
      <c r="F5538" s="7"/>
      <c r="G5538" s="7"/>
      <c r="H5538" s="4"/>
      <c r="I5538" s="9"/>
    </row>
    <row r="5539" spans="1:9" ht="14">
      <c r="A5539" s="6"/>
      <c r="B5539" s="7"/>
      <c r="C5539" s="6"/>
      <c r="D5539" s="8"/>
      <c r="E5539" s="6"/>
      <c r="F5539" s="7"/>
      <c r="G5539" s="7"/>
      <c r="H5539" s="4"/>
      <c r="I5539" s="9"/>
    </row>
    <row r="5540" spans="1:9" ht="14">
      <c r="A5540" s="6"/>
      <c r="B5540" s="7"/>
      <c r="C5540" s="6"/>
      <c r="D5540" s="8"/>
      <c r="E5540" s="6"/>
      <c r="F5540" s="7"/>
      <c r="G5540" s="7"/>
      <c r="H5540" s="4"/>
      <c r="I5540" s="9"/>
    </row>
    <row r="5541" spans="1:9" ht="14">
      <c r="A5541" s="6"/>
      <c r="B5541" s="7"/>
      <c r="C5541" s="6"/>
      <c r="D5541" s="8"/>
      <c r="E5541" s="6"/>
      <c r="F5541" s="7"/>
      <c r="G5541" s="7"/>
      <c r="H5541" s="4"/>
      <c r="I5541" s="9"/>
    </row>
    <row r="5542" spans="1:9" ht="14">
      <c r="A5542" s="6"/>
      <c r="B5542" s="7"/>
      <c r="C5542" s="6"/>
      <c r="D5542" s="8"/>
      <c r="E5542" s="6"/>
      <c r="F5542" s="7"/>
      <c r="G5542" s="7"/>
      <c r="H5542" s="4"/>
      <c r="I5542" s="9"/>
    </row>
    <row r="5543" spans="1:9" ht="14">
      <c r="A5543" s="6"/>
      <c r="B5543" s="7"/>
      <c r="C5543" s="6"/>
      <c r="D5543" s="8"/>
      <c r="E5543" s="6"/>
      <c r="F5543" s="7"/>
      <c r="G5543" s="7"/>
      <c r="H5543" s="4"/>
      <c r="I5543" s="9"/>
    </row>
    <row r="5544" spans="1:9" ht="14">
      <c r="A5544" s="6"/>
      <c r="B5544" s="7"/>
      <c r="C5544" s="6"/>
      <c r="D5544" s="8"/>
      <c r="E5544" s="6"/>
      <c r="F5544" s="7"/>
      <c r="G5544" s="7"/>
      <c r="H5544" s="4"/>
      <c r="I5544" s="9"/>
    </row>
    <row r="5545" spans="1:9" ht="14">
      <c r="A5545" s="6"/>
      <c r="B5545" s="7"/>
      <c r="C5545" s="6"/>
      <c r="D5545" s="8"/>
      <c r="E5545" s="6"/>
      <c r="F5545" s="7"/>
      <c r="G5545" s="7"/>
      <c r="H5545" s="4"/>
      <c r="I5545" s="9"/>
    </row>
    <row r="5546" spans="1:9" ht="14">
      <c r="A5546" s="6"/>
      <c r="B5546" s="7"/>
      <c r="C5546" s="6"/>
      <c r="D5546" s="8"/>
      <c r="E5546" s="6"/>
      <c r="F5546" s="7"/>
      <c r="G5546" s="7"/>
      <c r="H5546" s="4"/>
      <c r="I5546" s="9"/>
    </row>
    <row r="5547" spans="1:9" ht="14">
      <c r="A5547" s="6"/>
      <c r="B5547" s="7"/>
      <c r="C5547" s="6"/>
      <c r="D5547" s="8"/>
      <c r="E5547" s="6"/>
      <c r="F5547" s="7"/>
      <c r="G5547" s="7"/>
      <c r="H5547" s="4"/>
      <c r="I5547" s="9"/>
    </row>
    <row r="5548" spans="1:9" ht="14">
      <c r="A5548" s="6"/>
      <c r="B5548" s="7"/>
      <c r="C5548" s="6"/>
      <c r="D5548" s="8"/>
      <c r="E5548" s="6"/>
      <c r="F5548" s="7"/>
      <c r="G5548" s="7"/>
      <c r="H5548" s="4"/>
      <c r="I5548" s="9"/>
    </row>
    <row r="5549" spans="1:9" ht="14">
      <c r="A5549" s="6"/>
      <c r="B5549" s="7"/>
      <c r="C5549" s="6"/>
      <c r="D5549" s="8"/>
      <c r="E5549" s="6"/>
      <c r="F5549" s="7"/>
      <c r="G5549" s="7"/>
      <c r="H5549" s="4"/>
      <c r="I5549" s="9"/>
    </row>
    <row r="5550" spans="1:9" ht="14">
      <c r="A5550" s="6"/>
      <c r="B5550" s="7"/>
      <c r="C5550" s="6"/>
      <c r="D5550" s="8"/>
      <c r="E5550" s="6"/>
      <c r="F5550" s="7"/>
      <c r="G5550" s="7"/>
      <c r="H5550" s="4"/>
      <c r="I5550" s="9"/>
    </row>
    <row r="5551" spans="1:9" ht="14">
      <c r="A5551" s="6"/>
      <c r="B5551" s="7"/>
      <c r="C5551" s="6"/>
      <c r="D5551" s="8"/>
      <c r="E5551" s="6"/>
      <c r="F5551" s="7"/>
      <c r="G5551" s="7"/>
      <c r="H5551" s="4"/>
      <c r="I5551" s="9"/>
    </row>
    <row r="5552" spans="1:9" ht="14">
      <c r="A5552" s="6"/>
      <c r="B5552" s="7"/>
      <c r="C5552" s="6"/>
      <c r="D5552" s="8"/>
      <c r="E5552" s="6"/>
      <c r="F5552" s="7"/>
      <c r="G5552" s="7"/>
      <c r="H5552" s="4"/>
      <c r="I5552" s="9"/>
    </row>
    <row r="5553" spans="1:9" ht="14">
      <c r="A5553" s="6"/>
      <c r="B5553" s="7"/>
      <c r="C5553" s="6"/>
      <c r="D5553" s="8"/>
      <c r="E5553" s="6"/>
      <c r="F5553" s="7"/>
      <c r="G5553" s="7"/>
      <c r="H5553" s="4"/>
      <c r="I5553" s="9"/>
    </row>
    <row r="5554" spans="1:9" ht="14">
      <c r="A5554" s="6"/>
      <c r="B5554" s="7"/>
      <c r="C5554" s="6"/>
      <c r="D5554" s="8"/>
      <c r="E5554" s="6"/>
      <c r="F5554" s="7"/>
      <c r="G5554" s="7"/>
      <c r="H5554" s="4"/>
      <c r="I5554" s="9"/>
    </row>
    <row r="5555" spans="1:9" ht="14">
      <c r="A5555" s="6"/>
      <c r="B5555" s="7"/>
      <c r="C5555" s="6"/>
      <c r="D5555" s="8"/>
      <c r="E5555" s="6"/>
      <c r="F5555" s="7"/>
      <c r="G5555" s="7"/>
      <c r="H5555" s="4"/>
      <c r="I5555" s="9"/>
    </row>
    <row r="5556" spans="1:9" ht="14">
      <c r="A5556" s="6"/>
      <c r="B5556" s="7"/>
      <c r="C5556" s="6"/>
      <c r="D5556" s="8"/>
      <c r="E5556" s="6"/>
      <c r="F5556" s="7"/>
      <c r="G5556" s="7"/>
      <c r="H5556" s="4"/>
      <c r="I5556" s="9"/>
    </row>
    <row r="5557" spans="1:9" ht="14">
      <c r="A5557" s="6"/>
      <c r="B5557" s="7"/>
      <c r="C5557" s="6"/>
      <c r="D5557" s="8"/>
      <c r="E5557" s="6"/>
      <c r="F5557" s="7"/>
      <c r="G5557" s="7"/>
      <c r="H5557" s="4"/>
      <c r="I5557" s="9"/>
    </row>
    <row r="5558" spans="1:9" ht="14">
      <c r="A5558" s="6"/>
      <c r="B5558" s="7"/>
      <c r="C5558" s="6"/>
      <c r="D5558" s="8"/>
      <c r="E5558" s="6"/>
      <c r="F5558" s="7"/>
      <c r="G5558" s="7"/>
      <c r="H5558" s="4"/>
      <c r="I5558" s="9"/>
    </row>
    <row r="5559" spans="1:9" ht="14">
      <c r="A5559" s="6"/>
      <c r="B5559" s="7"/>
      <c r="C5559" s="6"/>
      <c r="D5559" s="8"/>
      <c r="E5559" s="6"/>
      <c r="F5559" s="7"/>
      <c r="G5559" s="7"/>
      <c r="H5559" s="4"/>
      <c r="I5559" s="9"/>
    </row>
    <row r="5560" spans="1:9" ht="14">
      <c r="A5560" s="6"/>
      <c r="B5560" s="7"/>
      <c r="C5560" s="6"/>
      <c r="D5560" s="8"/>
      <c r="E5560" s="6"/>
      <c r="F5560" s="7"/>
      <c r="G5560" s="7"/>
      <c r="H5560" s="4"/>
      <c r="I5560" s="9"/>
    </row>
    <row r="5561" spans="1:9" ht="14">
      <c r="A5561" s="6"/>
      <c r="B5561" s="7"/>
      <c r="C5561" s="6"/>
      <c r="D5561" s="8"/>
      <c r="E5561" s="6"/>
      <c r="F5561" s="7"/>
      <c r="G5561" s="7"/>
      <c r="H5561" s="4"/>
      <c r="I5561" s="9"/>
    </row>
    <row r="5562" spans="1:9" ht="14">
      <c r="A5562" s="6"/>
      <c r="B5562" s="7"/>
      <c r="C5562" s="6"/>
      <c r="D5562" s="8"/>
      <c r="E5562" s="6"/>
      <c r="F5562" s="7"/>
      <c r="G5562" s="7"/>
      <c r="H5562" s="4"/>
      <c r="I5562" s="9"/>
    </row>
    <row r="5563" spans="1:9" ht="14">
      <c r="A5563" s="6"/>
      <c r="B5563" s="7"/>
      <c r="C5563" s="6"/>
      <c r="D5563" s="8"/>
      <c r="E5563" s="6"/>
      <c r="F5563" s="7"/>
      <c r="G5563" s="7"/>
      <c r="H5563" s="4"/>
      <c r="I5563" s="9"/>
    </row>
    <row r="5564" spans="1:9" ht="14">
      <c r="A5564" s="6"/>
      <c r="B5564" s="7"/>
      <c r="C5564" s="6"/>
      <c r="D5564" s="8"/>
      <c r="E5564" s="6"/>
      <c r="F5564" s="7"/>
      <c r="G5564" s="7"/>
      <c r="H5564" s="4"/>
      <c r="I5564" s="9"/>
    </row>
    <row r="5565" spans="1:9" ht="14">
      <c r="A5565" s="6"/>
      <c r="B5565" s="7"/>
      <c r="C5565" s="6"/>
      <c r="D5565" s="8"/>
      <c r="E5565" s="6"/>
      <c r="F5565" s="7"/>
      <c r="G5565" s="7"/>
      <c r="H5565" s="4"/>
      <c r="I5565" s="9"/>
    </row>
    <row r="5566" spans="1:9" ht="14">
      <c r="A5566" s="6"/>
      <c r="B5566" s="7"/>
      <c r="C5566" s="6"/>
      <c r="D5566" s="8"/>
      <c r="E5566" s="6"/>
      <c r="F5566" s="7"/>
      <c r="G5566" s="7"/>
      <c r="H5566" s="4"/>
      <c r="I5566" s="9"/>
    </row>
    <row r="5567" spans="1:9" ht="14">
      <c r="A5567" s="6"/>
      <c r="B5567" s="7"/>
      <c r="C5567" s="6"/>
      <c r="D5567" s="8"/>
      <c r="E5567" s="6"/>
      <c r="F5567" s="7"/>
      <c r="G5567" s="7"/>
      <c r="H5567" s="4"/>
      <c r="I5567" s="9"/>
    </row>
    <row r="5568" spans="1:9" ht="14">
      <c r="A5568" s="6"/>
      <c r="B5568" s="7"/>
      <c r="C5568" s="6"/>
      <c r="D5568" s="8"/>
      <c r="E5568" s="6"/>
      <c r="F5568" s="7"/>
      <c r="G5568" s="7"/>
      <c r="H5568" s="4"/>
      <c r="I5568" s="9"/>
    </row>
    <row r="5569" spans="1:9" ht="14">
      <c r="A5569" s="6"/>
      <c r="B5569" s="7"/>
      <c r="C5569" s="6"/>
      <c r="D5569" s="8"/>
      <c r="E5569" s="6"/>
      <c r="F5569" s="7"/>
      <c r="G5569" s="7"/>
      <c r="H5569" s="4"/>
      <c r="I5569" s="9"/>
    </row>
    <row r="5570" spans="1:9" ht="14">
      <c r="A5570" s="6"/>
      <c r="B5570" s="7"/>
      <c r="C5570" s="6"/>
      <c r="D5570" s="8"/>
      <c r="E5570" s="6"/>
      <c r="F5570" s="7"/>
      <c r="G5570" s="7"/>
      <c r="H5570" s="4"/>
      <c r="I5570" s="9"/>
    </row>
    <row r="5571" spans="1:9" ht="14">
      <c r="A5571" s="6"/>
      <c r="B5571" s="7"/>
      <c r="C5571" s="6"/>
      <c r="D5571" s="8"/>
      <c r="E5571" s="6"/>
      <c r="F5571" s="7"/>
      <c r="G5571" s="7"/>
      <c r="H5571" s="4"/>
      <c r="I5571" s="9"/>
    </row>
    <row r="5572" spans="1:9" ht="14">
      <c r="A5572" s="6"/>
      <c r="B5572" s="7"/>
      <c r="C5572" s="6"/>
      <c r="D5572" s="8"/>
      <c r="E5572" s="6"/>
      <c r="F5572" s="7"/>
      <c r="G5572" s="7"/>
      <c r="H5572" s="4"/>
      <c r="I5572" s="9"/>
    </row>
    <row r="5573" spans="1:9" ht="14">
      <c r="A5573" s="6"/>
      <c r="B5573" s="7"/>
      <c r="C5573" s="6"/>
      <c r="D5573" s="8"/>
      <c r="E5573" s="6"/>
      <c r="F5573" s="7"/>
      <c r="G5573" s="7"/>
      <c r="H5573" s="4"/>
      <c r="I5573" s="9"/>
    </row>
    <row r="5574" spans="1:9" ht="14">
      <c r="A5574" s="6"/>
      <c r="B5574" s="7"/>
      <c r="C5574" s="6"/>
      <c r="D5574" s="8"/>
      <c r="E5574" s="6"/>
      <c r="F5574" s="7"/>
      <c r="G5574" s="7"/>
      <c r="H5574" s="4"/>
      <c r="I5574" s="9"/>
    </row>
  </sheetData>
  <conditionalFormatting sqref="A1:A5574">
    <cfRule type="expression" dxfId="0" priority="1">
      <formula>COUNTIF(A:A,A1)&gt;1</formula>
    </cfRule>
  </conditionalFormatting>
  <dataValidations count="2">
    <dataValidation type="list" allowBlank="1" sqref="C4936:C4996 C4999:C5036 C5038 C5055:C5084 C5095 C5098 C5101:C5115 C5117:C5122 C5141 C5146:C5148 C5166:C5174 C5176:C5574" xr:uid="{00000000-0002-0000-0300-000002000000}">
      <formula1>BRAND_NAME</formula1>
    </dataValidation>
    <dataValidation type="list" allowBlank="1" showErrorMessage="1" sqref="C2:C4935 C4997:C4998 C5037 C5039:C5054 C5085:C5094 C5096:C5097 C5099:C5100 C5116 C5123:C5140 C5142:C5145 C5149:C5165 C5175" xr:uid="{00000000-0002-0000-0300-000004000000}">
      <formula1>BRAND_NAME</formula1>
    </dataValidation>
  </dataValidations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prompt="Click and enter a value from the dropdown" xr:uid="{00000000-0002-0000-0300-000000000000}">
          <x14:formula1>
            <xm:f>LIST!$AH$2:$AH5574</xm:f>
          </x14:formula1>
          <xm:sqref>B2:B5574</xm:sqref>
        </x14:dataValidation>
        <x14:dataValidation type="list" allowBlank="1" showInputMessage="1" showErrorMessage="1" prompt="Click and enter a value from the dropdown" xr:uid="{00000000-0002-0000-0300-000001000000}">
          <x14:formula1>
            <xm:f>LIST!$AJ$2:$AJ5574</xm:f>
          </x14:formula1>
          <xm:sqref>G2:G5574</xm:sqref>
        </x14:dataValidation>
        <x14:dataValidation type="list" allowBlank="1" showInputMessage="1" showErrorMessage="1" prompt="Click and enter a value from dropdown" xr:uid="{00000000-0002-0000-0300-000003000000}">
          <x14:formula1>
            <xm:f>LIST!$AG$2:$AG5574</xm:f>
          </x14:formula1>
          <xm:sqref>E2:E5574</xm:sqref>
        </x14:dataValidation>
        <x14:dataValidation type="list" allowBlank="1" showInputMessage="1" showErrorMessage="1" prompt="Click and enter a value from the dropdown" xr:uid="{00000000-0002-0000-0300-000005000000}">
          <x14:formula1>
            <xm:f>LIST!$AI$2:$AI5574</xm:f>
          </x14:formula1>
          <xm:sqref>F2:F5574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O1000"/>
  <sheetViews>
    <sheetView showGridLines="0"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2" width="11.1640625" customWidth="1"/>
    <col min="3" max="3" width="10.6640625" customWidth="1"/>
    <col min="4" max="5" width="11.1640625" customWidth="1"/>
    <col min="6" max="6" width="12.6640625" customWidth="1"/>
    <col min="7" max="7" width="11.1640625" customWidth="1"/>
    <col min="8" max="23" width="12.6640625" customWidth="1"/>
    <col min="24" max="24" width="12.1640625" customWidth="1"/>
    <col min="25" max="31" width="12.6640625" customWidth="1"/>
    <col min="32" max="32" width="13.83203125" customWidth="1"/>
    <col min="33" max="33" width="22.33203125" customWidth="1"/>
    <col min="34" max="37" width="12.6640625" customWidth="1"/>
    <col min="38" max="38" width="16.83203125" customWidth="1"/>
    <col min="39" max="39" width="16.83203125" hidden="1" customWidth="1"/>
    <col min="40" max="40" width="12.6640625" hidden="1" customWidth="1"/>
    <col min="41" max="41" width="12.6640625" customWidth="1"/>
  </cols>
  <sheetData>
    <row r="1" spans="1:41" ht="15.75" customHeight="1">
      <c r="A1" s="12"/>
      <c r="B1" s="12" t="s">
        <v>15973</v>
      </c>
      <c r="C1" s="12"/>
      <c r="D1" s="13" t="s">
        <v>15974</v>
      </c>
      <c r="E1" s="12"/>
      <c r="F1" s="13" t="s">
        <v>15975</v>
      </c>
      <c r="G1" s="12"/>
      <c r="H1" s="13" t="s">
        <v>15976</v>
      </c>
      <c r="I1" s="12"/>
      <c r="J1" s="13" t="s">
        <v>3</v>
      </c>
      <c r="K1" s="12"/>
      <c r="L1" s="13" t="s">
        <v>15977</v>
      </c>
      <c r="M1" s="12"/>
      <c r="N1" s="13" t="s">
        <v>15978</v>
      </c>
      <c r="O1" s="12"/>
      <c r="P1" s="14" t="s">
        <v>15979</v>
      </c>
      <c r="Q1" s="12"/>
      <c r="R1" s="14" t="s">
        <v>15980</v>
      </c>
      <c r="S1" s="12"/>
      <c r="T1" s="13" t="s">
        <v>15981</v>
      </c>
      <c r="U1" s="13" t="s">
        <v>1</v>
      </c>
      <c r="V1" s="13" t="s">
        <v>15982</v>
      </c>
      <c r="W1" s="13" t="s">
        <v>15983</v>
      </c>
      <c r="X1" s="4"/>
      <c r="Y1" s="13" t="s">
        <v>15984</v>
      </c>
      <c r="Z1" s="13" t="s">
        <v>15985</v>
      </c>
      <c r="AA1" s="13" t="s">
        <v>1</v>
      </c>
      <c r="AB1" s="13" t="s">
        <v>15986</v>
      </c>
      <c r="AC1" s="13" t="s">
        <v>15946</v>
      </c>
      <c r="AD1" s="13" t="s">
        <v>15980</v>
      </c>
      <c r="AE1" s="13" t="s">
        <v>15947</v>
      </c>
      <c r="AF1" s="4"/>
      <c r="AG1" s="13" t="s">
        <v>208</v>
      </c>
      <c r="AH1" s="13" t="s">
        <v>205</v>
      </c>
      <c r="AI1" s="13" t="s">
        <v>209</v>
      </c>
      <c r="AJ1" s="13" t="s">
        <v>210</v>
      </c>
      <c r="AK1" s="13" t="s">
        <v>210</v>
      </c>
      <c r="AL1" s="15" t="s">
        <v>15987</v>
      </c>
      <c r="AM1" s="15" t="s">
        <v>15988</v>
      </c>
      <c r="AN1" s="12" t="s">
        <v>15989</v>
      </c>
      <c r="AO1" s="12"/>
    </row>
    <row r="2" spans="1:41" ht="15.75" customHeight="1">
      <c r="A2" s="4"/>
      <c r="B2" s="4" t="s">
        <v>10</v>
      </c>
      <c r="C2" s="4"/>
      <c r="D2" s="16" t="s">
        <v>15990</v>
      </c>
      <c r="E2" s="4"/>
      <c r="F2" s="16" t="s">
        <v>15991</v>
      </c>
      <c r="G2" s="4"/>
      <c r="H2" s="16" t="s">
        <v>15992</v>
      </c>
      <c r="I2" s="4"/>
      <c r="J2" s="16" t="s">
        <v>13</v>
      </c>
      <c r="K2" s="4"/>
      <c r="L2" s="16" t="s">
        <v>15993</v>
      </c>
      <c r="M2" s="4"/>
      <c r="N2" s="16" t="s">
        <v>15994</v>
      </c>
      <c r="O2" s="4"/>
      <c r="P2" s="17" t="s">
        <v>15991</v>
      </c>
      <c r="Q2" s="4"/>
      <c r="R2" s="17" t="s">
        <v>15995</v>
      </c>
      <c r="S2" s="4"/>
      <c r="T2" s="16" t="s">
        <v>15996</v>
      </c>
      <c r="U2" s="16" t="s">
        <v>15997</v>
      </c>
      <c r="V2" s="16" t="s">
        <v>15998</v>
      </c>
      <c r="W2" s="16" t="s">
        <v>15999</v>
      </c>
      <c r="X2" s="4"/>
      <c r="Y2" s="16" t="s">
        <v>15998</v>
      </c>
      <c r="Z2" s="16" t="s">
        <v>15999</v>
      </c>
      <c r="AA2" s="16" t="s">
        <v>15997</v>
      </c>
      <c r="AB2" s="16" t="s">
        <v>16000</v>
      </c>
      <c r="AC2" s="16" t="s">
        <v>16001</v>
      </c>
      <c r="AD2" s="16" t="s">
        <v>15995</v>
      </c>
      <c r="AE2" s="16" t="s">
        <v>13</v>
      </c>
      <c r="AF2" s="4"/>
      <c r="AG2" s="16" t="s">
        <v>12549</v>
      </c>
      <c r="AH2" s="16" t="s">
        <v>962</v>
      </c>
      <c r="AI2" s="16" t="s">
        <v>367</v>
      </c>
      <c r="AJ2" s="16" t="s">
        <v>217</v>
      </c>
      <c r="AK2" s="16" t="s">
        <v>16002</v>
      </c>
      <c r="AL2" s="18" t="s">
        <v>6117</v>
      </c>
      <c r="AM2" s="18" t="s">
        <v>213</v>
      </c>
      <c r="AN2" s="4" t="str">
        <f ca="1">IFERROR(__xludf.DUMMYFUNCTION("ArrayFormula(unique(UPPER('PRODUCTS DATABASE'!C52:C1000)))"),"ACQUA DI PARMA")</f>
        <v>ACQUA DI PARMA</v>
      </c>
      <c r="AO2" s="4"/>
    </row>
    <row r="3" spans="1:41" ht="15.75" customHeight="1">
      <c r="A3" s="4"/>
      <c r="B3" s="4" t="s">
        <v>7</v>
      </c>
      <c r="C3" s="4"/>
      <c r="D3" s="16" t="s">
        <v>16003</v>
      </c>
      <c r="E3" s="4"/>
      <c r="F3" s="16" t="s">
        <v>16004</v>
      </c>
      <c r="G3" s="4"/>
      <c r="H3" s="16" t="s">
        <v>16005</v>
      </c>
      <c r="I3" s="4"/>
      <c r="J3" s="16" t="s">
        <v>93</v>
      </c>
      <c r="K3" s="4"/>
      <c r="L3" s="16" t="s">
        <v>16006</v>
      </c>
      <c r="M3" s="4"/>
      <c r="N3" s="16" t="s">
        <v>16007</v>
      </c>
      <c r="O3" s="4"/>
      <c r="P3" s="17" t="s">
        <v>16004</v>
      </c>
      <c r="Q3" s="4"/>
      <c r="R3" s="17" t="s">
        <v>16008</v>
      </c>
      <c r="S3" s="4"/>
      <c r="T3" s="16" t="s">
        <v>16009</v>
      </c>
      <c r="U3" s="16" t="s">
        <v>2579</v>
      </c>
      <c r="V3" s="16" t="s">
        <v>16010</v>
      </c>
      <c r="W3" s="16" t="s">
        <v>16011</v>
      </c>
      <c r="X3" s="4"/>
      <c r="Y3" s="16" t="s">
        <v>16012</v>
      </c>
      <c r="Z3" s="16" t="s">
        <v>16011</v>
      </c>
      <c r="AA3" s="16" t="s">
        <v>2579</v>
      </c>
      <c r="AB3" s="16" t="s">
        <v>16013</v>
      </c>
      <c r="AC3" s="16" t="s">
        <v>16014</v>
      </c>
      <c r="AD3" s="16" t="s">
        <v>16015</v>
      </c>
      <c r="AE3" s="16" t="s">
        <v>93</v>
      </c>
      <c r="AF3" s="4"/>
      <c r="AG3" s="16" t="s">
        <v>12679</v>
      </c>
      <c r="AH3" s="16" t="s">
        <v>364</v>
      </c>
      <c r="AI3" s="16" t="s">
        <v>498</v>
      </c>
      <c r="AJ3" s="16" t="s">
        <v>225</v>
      </c>
      <c r="AK3" s="16" t="s">
        <v>16016</v>
      </c>
      <c r="AL3" s="18" t="s">
        <v>13700</v>
      </c>
      <c r="AM3" s="18" t="s">
        <v>365</v>
      </c>
      <c r="AN3" s="4" t="str">
        <f ca="1">IFERROR(__xludf.DUMMYFUNCTION("""COMPUTED_VALUE"""),"AIGNER")</f>
        <v>AIGNER</v>
      </c>
      <c r="AO3" s="4"/>
    </row>
    <row r="4" spans="1:41" ht="15.75" customHeight="1">
      <c r="A4" s="4"/>
      <c r="B4" s="4" t="s">
        <v>46</v>
      </c>
      <c r="C4" s="4"/>
      <c r="D4" s="16" t="s">
        <v>16000</v>
      </c>
      <c r="E4" s="4"/>
      <c r="F4" s="16" t="s">
        <v>16017</v>
      </c>
      <c r="G4" s="4"/>
      <c r="H4" s="16" t="s">
        <v>16018</v>
      </c>
      <c r="I4" s="4"/>
      <c r="J4" s="16" t="s">
        <v>27</v>
      </c>
      <c r="K4" s="4"/>
      <c r="L4" s="16" t="s">
        <v>16019</v>
      </c>
      <c r="M4" s="4"/>
      <c r="N4" s="16" t="s">
        <v>16020</v>
      </c>
      <c r="O4" s="4"/>
      <c r="P4" s="17" t="s">
        <v>16017</v>
      </c>
      <c r="Q4" s="4"/>
      <c r="R4" s="17" t="s">
        <v>16015</v>
      </c>
      <c r="S4" s="4"/>
      <c r="T4" s="16" t="s">
        <v>16021</v>
      </c>
      <c r="U4" s="16" t="s">
        <v>16022</v>
      </c>
      <c r="V4" s="16"/>
      <c r="W4" s="16" t="s">
        <v>16023</v>
      </c>
      <c r="X4" s="4"/>
      <c r="Y4" s="16"/>
      <c r="Z4" s="16" t="s">
        <v>16023</v>
      </c>
      <c r="AA4" s="16" t="s">
        <v>16022</v>
      </c>
      <c r="AB4" s="16"/>
      <c r="AC4" s="16" t="s">
        <v>16024</v>
      </c>
      <c r="AD4" s="16" t="s">
        <v>16008</v>
      </c>
      <c r="AE4" s="16" t="s">
        <v>27</v>
      </c>
      <c r="AF4" s="4"/>
      <c r="AG4" s="16" t="s">
        <v>3801</v>
      </c>
      <c r="AH4" s="16" t="s">
        <v>212</v>
      </c>
      <c r="AI4" s="16" t="s">
        <v>216</v>
      </c>
      <c r="AJ4" s="16" t="s">
        <v>368</v>
      </c>
      <c r="AK4" s="16" t="s">
        <v>16025</v>
      </c>
      <c r="AL4" s="18" t="s">
        <v>213</v>
      </c>
      <c r="AM4" s="18" t="s">
        <v>371</v>
      </c>
      <c r="AN4" s="4" t="str">
        <f ca="1">IFERROR(__xludf.DUMMYFUNCTION("""COMPUTED_VALUE"""),"AL HARAMAIN")</f>
        <v>AL HARAMAIN</v>
      </c>
      <c r="AO4" s="4"/>
    </row>
    <row r="5" spans="1:41" ht="15.75" customHeight="1">
      <c r="A5" s="4"/>
      <c r="B5" s="4" t="s">
        <v>48</v>
      </c>
      <c r="C5" s="4"/>
      <c r="D5" s="16" t="s">
        <v>16026</v>
      </c>
      <c r="E5" s="4"/>
      <c r="F5" s="16" t="s">
        <v>16027</v>
      </c>
      <c r="G5" s="4"/>
      <c r="H5" s="16" t="s">
        <v>16028</v>
      </c>
      <c r="I5" s="4"/>
      <c r="J5" s="16" t="s">
        <v>53</v>
      </c>
      <c r="K5" s="4"/>
      <c r="L5" s="16"/>
      <c r="M5" s="4"/>
      <c r="N5" s="16" t="s">
        <v>16029</v>
      </c>
      <c r="O5" s="4"/>
      <c r="P5" s="17" t="s">
        <v>16027</v>
      </c>
      <c r="Q5" s="4"/>
      <c r="R5" s="17"/>
      <c r="S5" s="4"/>
      <c r="T5" s="16" t="s">
        <v>16030</v>
      </c>
      <c r="U5" s="16" t="s">
        <v>16031</v>
      </c>
      <c r="V5" s="16"/>
      <c r="W5" s="16"/>
      <c r="X5" s="4"/>
      <c r="Y5" s="16"/>
      <c r="Z5" s="16"/>
      <c r="AA5" s="16" t="s">
        <v>16031</v>
      </c>
      <c r="AB5" s="16"/>
      <c r="AC5" s="16" t="s">
        <v>16032</v>
      </c>
      <c r="AD5" s="16"/>
      <c r="AE5" s="16" t="s">
        <v>53</v>
      </c>
      <c r="AF5" s="4"/>
      <c r="AG5" s="16" t="s">
        <v>221</v>
      </c>
      <c r="AH5" s="16" t="s">
        <v>15652</v>
      </c>
      <c r="AI5" s="16" t="s">
        <v>2025</v>
      </c>
      <c r="AJ5" s="16" t="s">
        <v>374</v>
      </c>
      <c r="AK5" s="16"/>
      <c r="AL5" s="18" t="s">
        <v>769</v>
      </c>
      <c r="AM5" s="18" t="s">
        <v>15164</v>
      </c>
      <c r="AN5" s="4" t="str">
        <f ca="1">IFERROR(__xludf.DUMMYFUNCTION("""COMPUTED_VALUE"""),"AL HARAMAIN PERFUMES")</f>
        <v>AL HARAMAIN PERFUMES</v>
      </c>
      <c r="AO5" s="4"/>
    </row>
    <row r="6" spans="1:41" ht="15.75" customHeight="1">
      <c r="A6" s="4"/>
      <c r="B6" s="4" t="s">
        <v>12</v>
      </c>
      <c r="C6" s="4"/>
      <c r="D6" s="16" t="s">
        <v>16033</v>
      </c>
      <c r="E6" s="4"/>
      <c r="F6" s="16"/>
      <c r="G6" s="4"/>
      <c r="H6" s="16" t="s">
        <v>16034</v>
      </c>
      <c r="I6" s="4"/>
      <c r="J6" s="16" t="s">
        <v>16035</v>
      </c>
      <c r="K6" s="4"/>
      <c r="L6" s="16"/>
      <c r="M6" s="4"/>
      <c r="N6" s="16" t="s">
        <v>16036</v>
      </c>
      <c r="O6" s="4"/>
      <c r="P6" s="17"/>
      <c r="Q6" s="4"/>
      <c r="R6" s="17"/>
      <c r="S6" s="4"/>
      <c r="T6" s="16"/>
      <c r="U6" s="16"/>
      <c r="V6" s="16"/>
      <c r="W6" s="16"/>
      <c r="X6" s="4"/>
      <c r="Y6" s="16"/>
      <c r="Z6" s="16"/>
      <c r="AA6" s="16"/>
      <c r="AB6" s="16"/>
      <c r="AC6" s="16"/>
      <c r="AD6" s="16"/>
      <c r="AE6" s="16" t="s">
        <v>16035</v>
      </c>
      <c r="AF6" s="4"/>
      <c r="AG6" s="16" t="s">
        <v>969</v>
      </c>
      <c r="AH6" s="16" t="s">
        <v>16037</v>
      </c>
      <c r="AI6" s="19"/>
      <c r="AJ6" s="16" t="s">
        <v>379</v>
      </c>
      <c r="AK6" s="16"/>
      <c r="AL6" s="18" t="s">
        <v>5634</v>
      </c>
      <c r="AM6" s="18" t="s">
        <v>15168</v>
      </c>
      <c r="AN6" s="4" t="str">
        <f ca="1">IFERROR(__xludf.DUMMYFUNCTION("""COMPUTED_VALUE"""),"ALEXANDRE J")</f>
        <v>ALEXANDRE J</v>
      </c>
      <c r="AO6" s="4"/>
    </row>
    <row r="7" spans="1:41" ht="15.75" customHeight="1">
      <c r="A7" s="4"/>
      <c r="B7" s="4" t="s">
        <v>5</v>
      </c>
      <c r="C7" s="4"/>
      <c r="D7" s="16" t="s">
        <v>16013</v>
      </c>
      <c r="E7" s="4"/>
      <c r="F7" s="16"/>
      <c r="G7" s="4"/>
      <c r="H7" s="16" t="s">
        <v>16038</v>
      </c>
      <c r="I7" s="4"/>
      <c r="J7" s="16" t="s">
        <v>16039</v>
      </c>
      <c r="K7" s="4"/>
      <c r="L7" s="16"/>
      <c r="M7" s="4"/>
      <c r="N7" s="16"/>
      <c r="O7" s="4"/>
      <c r="P7" s="17"/>
      <c r="Q7" s="4"/>
      <c r="R7" s="17"/>
      <c r="S7" s="4"/>
      <c r="T7" s="16"/>
      <c r="U7" s="16"/>
      <c r="V7" s="16"/>
      <c r="W7" s="16"/>
      <c r="X7" s="4"/>
      <c r="Y7" s="16"/>
      <c r="Z7" s="16"/>
      <c r="AA7" s="16"/>
      <c r="AB7" s="16"/>
      <c r="AC7" s="16"/>
      <c r="AD7" s="16"/>
      <c r="AE7" s="16" t="s">
        <v>16039</v>
      </c>
      <c r="AF7" s="4"/>
      <c r="AG7" s="16" t="s">
        <v>3041</v>
      </c>
      <c r="AH7" s="16"/>
      <c r="AI7" s="16"/>
      <c r="AJ7" s="16" t="s">
        <v>2579</v>
      </c>
      <c r="AK7" s="16"/>
      <c r="AL7" s="18" t="s">
        <v>4840</v>
      </c>
      <c r="AM7" s="18" t="s">
        <v>16040</v>
      </c>
      <c r="AN7" s="4" t="str">
        <f ca="1">IFERROR(__xludf.DUMMYFUNCTION("""COMPUTED_VALUE"""),"AMOUAGE")</f>
        <v>AMOUAGE</v>
      </c>
      <c r="AO7" s="4"/>
    </row>
    <row r="8" spans="1:41" ht="15.75" customHeight="1">
      <c r="A8" s="4"/>
      <c r="B8" s="4" t="s">
        <v>34</v>
      </c>
      <c r="C8" s="4"/>
      <c r="D8" s="16" t="s">
        <v>16041</v>
      </c>
      <c r="E8" s="4"/>
      <c r="F8" s="16"/>
      <c r="G8" s="4"/>
      <c r="H8" s="16" t="s">
        <v>16042</v>
      </c>
      <c r="I8" s="4"/>
      <c r="J8" s="16"/>
      <c r="K8" s="4"/>
      <c r="L8" s="16"/>
      <c r="M8" s="4"/>
      <c r="N8" s="16"/>
      <c r="O8" s="4"/>
      <c r="P8" s="17"/>
      <c r="Q8" s="4"/>
      <c r="R8" s="17"/>
      <c r="S8" s="4"/>
      <c r="T8" s="16"/>
      <c r="U8" s="16"/>
      <c r="V8" s="16"/>
      <c r="W8" s="16"/>
      <c r="X8" s="4"/>
      <c r="Y8" s="16"/>
      <c r="Z8" s="16"/>
      <c r="AA8" s="16"/>
      <c r="AB8" s="16"/>
      <c r="AC8" s="16"/>
      <c r="AD8" s="16"/>
      <c r="AE8" s="16"/>
      <c r="AF8" s="4"/>
      <c r="AG8" s="16" t="s">
        <v>3413</v>
      </c>
      <c r="AH8" s="16"/>
      <c r="AI8" s="16"/>
      <c r="AJ8" s="16" t="s">
        <v>1013</v>
      </c>
      <c r="AK8" s="16"/>
      <c r="AL8" s="18" t="s">
        <v>1664</v>
      </c>
      <c r="AM8" s="18" t="s">
        <v>754</v>
      </c>
      <c r="AN8" s="4" t="str">
        <f ca="1">IFERROR(__xludf.DUMMYFUNCTION("""COMPUTED_VALUE"""),"AQUALINA")</f>
        <v>AQUALINA</v>
      </c>
      <c r="AO8" s="4"/>
    </row>
    <row r="9" spans="1:41" ht="15.75" customHeight="1">
      <c r="A9" s="4"/>
      <c r="B9" s="4" t="s">
        <v>26</v>
      </c>
      <c r="C9" s="4"/>
      <c r="D9" s="16" t="s">
        <v>16043</v>
      </c>
      <c r="E9" s="4"/>
      <c r="F9" s="16"/>
      <c r="G9" s="4"/>
      <c r="H9" s="16" t="s">
        <v>16044</v>
      </c>
      <c r="I9" s="4"/>
      <c r="J9" s="16"/>
      <c r="K9" s="4"/>
      <c r="L9" s="16"/>
      <c r="M9" s="4"/>
      <c r="N9" s="16"/>
      <c r="O9" s="4"/>
      <c r="P9" s="17"/>
      <c r="Q9" s="4"/>
      <c r="R9" s="17"/>
      <c r="S9" s="4"/>
      <c r="T9" s="16"/>
      <c r="U9" s="16"/>
      <c r="V9" s="16"/>
      <c r="W9" s="16"/>
      <c r="X9" s="4"/>
      <c r="Y9" s="16"/>
      <c r="Z9" s="16"/>
      <c r="AA9" s="16"/>
      <c r="AB9" s="16"/>
      <c r="AC9" s="16"/>
      <c r="AD9" s="16"/>
      <c r="AE9" s="16"/>
      <c r="AF9" s="4"/>
      <c r="AG9" s="16" t="s">
        <v>11918</v>
      </c>
      <c r="AH9" s="16"/>
      <c r="AI9" s="16"/>
      <c r="AJ9" s="16" t="s">
        <v>3042</v>
      </c>
      <c r="AK9" s="16"/>
      <c r="AL9" s="18" t="s">
        <v>1995</v>
      </c>
      <c r="AM9" s="18" t="s">
        <v>16045</v>
      </c>
      <c r="AN9" s="4" t="str">
        <f ca="1">IFERROR(__xludf.DUMMYFUNCTION("""COMPUTED_VALUE"""),"ARMAF")</f>
        <v>ARMAF</v>
      </c>
      <c r="AO9" s="4"/>
    </row>
    <row r="10" spans="1:41" ht="15.75" customHeight="1">
      <c r="A10" s="4"/>
      <c r="C10" s="4"/>
      <c r="D10" s="16"/>
      <c r="E10" s="4"/>
      <c r="F10" s="16"/>
      <c r="G10" s="4"/>
      <c r="H10" s="16" t="s">
        <v>16046</v>
      </c>
      <c r="I10" s="4"/>
      <c r="J10" s="16"/>
      <c r="K10" s="4"/>
      <c r="L10" s="16"/>
      <c r="M10" s="4"/>
      <c r="N10" s="16"/>
      <c r="O10" s="4"/>
      <c r="P10" s="17"/>
      <c r="Q10" s="4"/>
      <c r="R10" s="17"/>
      <c r="S10" s="4"/>
      <c r="T10" s="16"/>
      <c r="U10" s="16"/>
      <c r="V10" s="16"/>
      <c r="W10" s="16"/>
      <c r="X10" s="4"/>
      <c r="Y10" s="16"/>
      <c r="Z10" s="16"/>
      <c r="AA10" s="16"/>
      <c r="AB10" s="16"/>
      <c r="AC10" s="16"/>
      <c r="AD10" s="16"/>
      <c r="AE10" s="16"/>
      <c r="AF10" s="4"/>
      <c r="AG10" s="16" t="s">
        <v>4027</v>
      </c>
      <c r="AH10" s="16"/>
      <c r="AI10" s="16"/>
      <c r="AJ10" s="16"/>
      <c r="AK10" s="16"/>
      <c r="AL10" s="18" t="s">
        <v>1824</v>
      </c>
      <c r="AM10" s="18" t="s">
        <v>769</v>
      </c>
      <c r="AN10" s="4" t="str">
        <f ca="1">IFERROR(__xludf.DUMMYFUNCTION("""COMPUTED_VALUE"""),"ATELIER COLOGNE")</f>
        <v>ATELIER COLOGNE</v>
      </c>
      <c r="AO10" s="4"/>
    </row>
    <row r="11" spans="1:41" ht="15.75" customHeight="1">
      <c r="A11" s="4"/>
      <c r="C11" s="4"/>
      <c r="D11" s="16"/>
      <c r="E11" s="4"/>
      <c r="F11" s="16"/>
      <c r="G11" s="4"/>
      <c r="H11" s="16" t="s">
        <v>16047</v>
      </c>
      <c r="I11" s="4"/>
      <c r="J11" s="16"/>
      <c r="K11" s="4"/>
      <c r="L11" s="16"/>
      <c r="M11" s="4"/>
      <c r="N11" s="16"/>
      <c r="O11" s="4"/>
      <c r="P11" s="17"/>
      <c r="Q11" s="4"/>
      <c r="R11" s="17"/>
      <c r="S11" s="4"/>
      <c r="T11" s="16"/>
      <c r="U11" s="16"/>
      <c r="V11" s="16"/>
      <c r="W11" s="16"/>
      <c r="X11" s="4"/>
      <c r="Y11" s="16"/>
      <c r="Z11" s="16"/>
      <c r="AA11" s="16"/>
      <c r="AB11" s="16"/>
      <c r="AC11" s="16"/>
      <c r="AD11" s="16"/>
      <c r="AE11" s="16"/>
      <c r="AF11" s="4"/>
      <c r="AG11" s="16" t="s">
        <v>3239</v>
      </c>
      <c r="AH11" s="16"/>
      <c r="AI11" s="16"/>
      <c r="AJ11" s="16"/>
      <c r="AK11" s="16"/>
      <c r="AL11" s="18" t="s">
        <v>371</v>
      </c>
      <c r="AM11" s="18" t="s">
        <v>15196</v>
      </c>
      <c r="AN11" s="4" t="str">
        <f ca="1">IFERROR(__xludf.DUMMYFUNCTION("""COMPUTED_VALUE"""),"AZZARO")</f>
        <v>AZZARO</v>
      </c>
      <c r="AO11" s="4"/>
    </row>
    <row r="12" spans="1:41" ht="15.75" customHeight="1">
      <c r="A12" s="4"/>
      <c r="B12" s="4"/>
      <c r="C12" s="4"/>
      <c r="D12" s="16"/>
      <c r="E12" s="4"/>
      <c r="F12" s="16"/>
      <c r="G12" s="4"/>
      <c r="H12" s="16" t="s">
        <v>16048</v>
      </c>
      <c r="I12" s="4"/>
      <c r="J12" s="16"/>
      <c r="K12" s="4"/>
      <c r="L12" s="16"/>
      <c r="M12" s="4"/>
      <c r="N12" s="16"/>
      <c r="O12" s="4"/>
      <c r="P12" s="17"/>
      <c r="Q12" s="4"/>
      <c r="R12" s="17"/>
      <c r="S12" s="4"/>
      <c r="T12" s="16"/>
      <c r="U12" s="16"/>
      <c r="V12" s="16"/>
      <c r="W12" s="16"/>
      <c r="X12" s="4"/>
      <c r="Y12" s="16"/>
      <c r="Z12" s="16"/>
      <c r="AA12" s="16"/>
      <c r="AB12" s="16"/>
      <c r="AC12" s="16"/>
      <c r="AD12" s="16"/>
      <c r="AE12" s="16"/>
      <c r="AF12" s="4"/>
      <c r="AG12" s="16" t="s">
        <v>1022</v>
      </c>
      <c r="AH12" s="16"/>
      <c r="AI12" s="16"/>
      <c r="AJ12" s="16"/>
      <c r="AK12" s="16"/>
      <c r="AL12" s="18" t="s">
        <v>1114</v>
      </c>
      <c r="AM12" s="18" t="s">
        <v>15912</v>
      </c>
      <c r="AN12" s="4" t="str">
        <f ca="1">IFERROR(__xludf.DUMMYFUNCTION("""COMPUTED_VALUE"""),"BATH &amp; BODY WORKS")</f>
        <v>BATH &amp; BODY WORKS</v>
      </c>
      <c r="AO12" s="4"/>
    </row>
    <row r="13" spans="1:41" ht="15.75" customHeight="1">
      <c r="A13" s="4"/>
      <c r="B13" s="4"/>
      <c r="C13" s="4"/>
      <c r="D13" s="16"/>
      <c r="E13" s="4"/>
      <c r="F13" s="16"/>
      <c r="G13" s="4"/>
      <c r="H13" s="16" t="s">
        <v>16049</v>
      </c>
      <c r="I13" s="4"/>
      <c r="J13" s="16"/>
      <c r="K13" s="4"/>
      <c r="L13" s="16"/>
      <c r="M13" s="4"/>
      <c r="N13" s="16"/>
      <c r="O13" s="4"/>
      <c r="P13" s="17"/>
      <c r="Q13" s="4"/>
      <c r="R13" s="17"/>
      <c r="S13" s="4"/>
      <c r="T13" s="16"/>
      <c r="U13" s="16"/>
      <c r="V13" s="16"/>
      <c r="W13" s="16"/>
      <c r="X13" s="4"/>
      <c r="Y13" s="16"/>
      <c r="Z13" s="16"/>
      <c r="AA13" s="16"/>
      <c r="AB13" s="16"/>
      <c r="AC13" s="16"/>
      <c r="AD13" s="16"/>
      <c r="AE13" s="16"/>
      <c r="AF13" s="4"/>
      <c r="AG13" s="16" t="s">
        <v>1137</v>
      </c>
      <c r="AH13" s="16"/>
      <c r="AI13" s="16"/>
      <c r="AJ13" s="16"/>
      <c r="AK13" s="16"/>
      <c r="AL13" s="18" t="s">
        <v>15869</v>
      </c>
      <c r="AM13" s="18" t="s">
        <v>15200</v>
      </c>
      <c r="AN13" s="4" t="str">
        <f ca="1">IFERROR(__xludf.DUMMYFUNCTION("""COMPUTED_VALUE"""),"BENETON")</f>
        <v>BENETON</v>
      </c>
      <c r="AO13" s="4"/>
    </row>
    <row r="14" spans="1:41" ht="15.75" customHeight="1">
      <c r="A14" s="4"/>
      <c r="B14" s="4"/>
      <c r="C14" s="4"/>
      <c r="D14" s="16"/>
      <c r="E14" s="4"/>
      <c r="F14" s="16"/>
      <c r="G14" s="4"/>
      <c r="H14" s="16" t="s">
        <v>16050</v>
      </c>
      <c r="I14" s="4"/>
      <c r="J14" s="16"/>
      <c r="K14" s="4"/>
      <c r="L14" s="16"/>
      <c r="M14" s="4"/>
      <c r="N14" s="16"/>
      <c r="O14" s="4"/>
      <c r="P14" s="17"/>
      <c r="Q14" s="4"/>
      <c r="R14" s="17"/>
      <c r="S14" s="4"/>
      <c r="T14" s="16"/>
      <c r="U14" s="16"/>
      <c r="V14" s="16"/>
      <c r="W14" s="16"/>
      <c r="X14" s="4"/>
      <c r="Y14" s="16"/>
      <c r="Z14" s="16"/>
      <c r="AA14" s="16"/>
      <c r="AB14" s="16"/>
      <c r="AC14" s="16"/>
      <c r="AD14" s="16"/>
      <c r="AE14" s="16"/>
      <c r="AF14" s="4"/>
      <c r="AG14" s="16" t="s">
        <v>668</v>
      </c>
      <c r="AH14" s="16"/>
      <c r="AI14" s="16"/>
      <c r="AJ14" s="16"/>
      <c r="AK14" s="16"/>
      <c r="AL14" s="18" t="s">
        <v>2606</v>
      </c>
      <c r="AM14" s="18" t="s">
        <v>967</v>
      </c>
      <c r="AN14" s="4" t="str">
        <f ca="1">IFERROR(__xludf.DUMMYFUNCTION("""COMPUTED_VALUE"""),"BENTLEY")</f>
        <v>BENTLEY</v>
      </c>
      <c r="AO14" s="4"/>
    </row>
    <row r="15" spans="1:41" ht="15.75" customHeight="1">
      <c r="A15" s="4"/>
      <c r="B15" s="4"/>
      <c r="C15" s="4"/>
      <c r="D15" s="16"/>
      <c r="E15" s="4"/>
      <c r="F15" s="16"/>
      <c r="G15" s="4"/>
      <c r="H15" s="16" t="s">
        <v>16051</v>
      </c>
      <c r="I15" s="4"/>
      <c r="J15" s="16"/>
      <c r="K15" s="4"/>
      <c r="L15" s="16"/>
      <c r="M15" s="4"/>
      <c r="N15" s="16"/>
      <c r="O15" s="4"/>
      <c r="P15" s="17"/>
      <c r="Q15" s="4"/>
      <c r="R15" s="17"/>
      <c r="S15" s="4"/>
      <c r="T15" s="16"/>
      <c r="U15" s="16"/>
      <c r="V15" s="16"/>
      <c r="W15" s="16"/>
      <c r="X15" s="4"/>
      <c r="Y15" s="16"/>
      <c r="Z15" s="16"/>
      <c r="AA15" s="16"/>
      <c r="AB15" s="16"/>
      <c r="AC15" s="16"/>
      <c r="AD15" s="16"/>
      <c r="AE15" s="16"/>
      <c r="AF15" s="4"/>
      <c r="AG15" s="16" t="s">
        <v>378</v>
      </c>
      <c r="AH15" s="16"/>
      <c r="AI15" s="16"/>
      <c r="AJ15" s="16"/>
      <c r="AK15" s="16"/>
      <c r="AL15" s="18" t="s">
        <v>2716</v>
      </c>
      <c r="AM15" s="18" t="s">
        <v>15216</v>
      </c>
      <c r="AN15" s="4" t="str">
        <f ca="1">IFERROR(__xludf.DUMMYFUNCTION("""COMPUTED_VALUE"""),"BOND NO.9")</f>
        <v>BOND NO.9</v>
      </c>
      <c r="AO15" s="4"/>
    </row>
    <row r="16" spans="1:41" ht="15.75" customHeight="1">
      <c r="A16" s="4"/>
      <c r="B16" s="4"/>
      <c r="C16" s="4"/>
      <c r="D16" s="16"/>
      <c r="E16" s="4"/>
      <c r="F16" s="16"/>
      <c r="G16" s="4"/>
      <c r="H16" s="16" t="s">
        <v>16052</v>
      </c>
      <c r="I16" s="4"/>
      <c r="J16" s="16"/>
      <c r="K16" s="4"/>
      <c r="L16" s="16"/>
      <c r="M16" s="4"/>
      <c r="N16" s="16"/>
      <c r="O16" s="4"/>
      <c r="P16" s="17"/>
      <c r="Q16" s="4"/>
      <c r="R16" s="17"/>
      <c r="S16" s="4"/>
      <c r="T16" s="16"/>
      <c r="U16" s="16"/>
      <c r="V16" s="16"/>
      <c r="W16" s="16"/>
      <c r="X16" s="4"/>
      <c r="Y16" s="16"/>
      <c r="Z16" s="16"/>
      <c r="AA16" s="16"/>
      <c r="AB16" s="16"/>
      <c r="AC16" s="16"/>
      <c r="AD16" s="16"/>
      <c r="AE16" s="16"/>
      <c r="AF16" s="4"/>
      <c r="AG16" s="16" t="s">
        <v>8992</v>
      </c>
      <c r="AH16" s="16"/>
      <c r="AI16" s="16"/>
      <c r="AJ16" s="16"/>
      <c r="AK16" s="16"/>
      <c r="AL16" s="18" t="s">
        <v>2913</v>
      </c>
      <c r="AM16" s="18" t="s">
        <v>1010</v>
      </c>
      <c r="AN16" s="4" t="str">
        <f ca="1">IFERROR(__xludf.DUMMYFUNCTION("""COMPUTED_VALUE"""),"BOTTEGA VENETA")</f>
        <v>BOTTEGA VENETA</v>
      </c>
      <c r="AO16" s="4"/>
    </row>
    <row r="17" spans="1:41" ht="15.75" customHeight="1">
      <c r="A17" s="4"/>
      <c r="B17" s="4"/>
      <c r="C17" s="4"/>
      <c r="D17" s="16"/>
      <c r="E17" s="4"/>
      <c r="F17" s="16"/>
      <c r="G17" s="4"/>
      <c r="H17" s="16" t="s">
        <v>16053</v>
      </c>
      <c r="I17" s="4"/>
      <c r="J17" s="16"/>
      <c r="K17" s="4"/>
      <c r="L17" s="16"/>
      <c r="M17" s="4"/>
      <c r="N17" s="16"/>
      <c r="O17" s="4"/>
      <c r="P17" s="17"/>
      <c r="Q17" s="4"/>
      <c r="R17" s="17"/>
      <c r="S17" s="4"/>
      <c r="T17" s="16"/>
      <c r="U17" s="16"/>
      <c r="V17" s="16"/>
      <c r="W17" s="16"/>
      <c r="X17" s="4"/>
      <c r="Y17" s="16"/>
      <c r="Z17" s="16"/>
      <c r="AA17" s="16"/>
      <c r="AB17" s="16"/>
      <c r="AC17" s="16"/>
      <c r="AD17" s="16"/>
      <c r="AE17" s="16"/>
      <c r="AF17" s="4"/>
      <c r="AG17" s="16" t="s">
        <v>7596</v>
      </c>
      <c r="AH17" s="16"/>
      <c r="AI17" s="16"/>
      <c r="AJ17" s="16"/>
      <c r="AK17" s="16"/>
      <c r="AL17" s="18" t="s">
        <v>3120</v>
      </c>
      <c r="AM17" s="18" t="s">
        <v>1016</v>
      </c>
      <c r="AN17" s="4" t="str">
        <f ca="1">IFERROR(__xludf.DUMMYFUNCTION("""COMPUTED_VALUE"""),"BOUCHERON")</f>
        <v>BOUCHERON</v>
      </c>
      <c r="AO17" s="4"/>
    </row>
    <row r="18" spans="1:41" ht="15.75" customHeight="1">
      <c r="A18" s="4"/>
      <c r="B18" s="4"/>
      <c r="C18" s="4"/>
      <c r="D18" s="16"/>
      <c r="E18" s="4"/>
      <c r="F18" s="16"/>
      <c r="G18" s="4"/>
      <c r="H18" s="16" t="s">
        <v>16054</v>
      </c>
      <c r="I18" s="4"/>
      <c r="J18" s="16"/>
      <c r="K18" s="4"/>
      <c r="L18" s="16"/>
      <c r="M18" s="4"/>
      <c r="N18" s="16"/>
      <c r="O18" s="4"/>
      <c r="P18" s="17"/>
      <c r="Q18" s="4"/>
      <c r="R18" s="17"/>
      <c r="S18" s="4"/>
      <c r="T18" s="16"/>
      <c r="U18" s="16"/>
      <c r="V18" s="16"/>
      <c r="W18" s="16"/>
      <c r="X18" s="4"/>
      <c r="Y18" s="16"/>
      <c r="Z18" s="16"/>
      <c r="AA18" s="16"/>
      <c r="AB18" s="16"/>
      <c r="AC18" s="16"/>
      <c r="AD18" s="16"/>
      <c r="AE18" s="16"/>
      <c r="AF18" s="4"/>
      <c r="AG18" s="16" t="s">
        <v>527</v>
      </c>
      <c r="AH18" s="16"/>
      <c r="AI18" s="16"/>
      <c r="AJ18" s="16"/>
      <c r="AK18" s="16"/>
      <c r="AL18" s="18" t="s">
        <v>3335</v>
      </c>
      <c r="AM18" s="18" t="s">
        <v>16055</v>
      </c>
      <c r="AN18" s="4" t="str">
        <f ca="1">IFERROR(__xludf.DUMMYFUNCTION("""COMPUTED_VALUE"""),"BRITNEY SPEARS")</f>
        <v>BRITNEY SPEARS</v>
      </c>
      <c r="AO18" s="4"/>
    </row>
    <row r="19" spans="1:41" ht="15.75" customHeight="1">
      <c r="A19" s="4"/>
      <c r="B19" s="4"/>
      <c r="C19" s="4"/>
      <c r="D19" s="16"/>
      <c r="E19" s="4"/>
      <c r="F19" s="16"/>
      <c r="G19" s="4"/>
      <c r="H19" s="16" t="s">
        <v>16056</v>
      </c>
      <c r="I19" s="4"/>
      <c r="J19" s="16"/>
      <c r="K19" s="4"/>
      <c r="L19" s="16"/>
      <c r="M19" s="4"/>
      <c r="N19" s="16"/>
      <c r="O19" s="4"/>
      <c r="P19" s="17"/>
      <c r="Q19" s="4"/>
      <c r="R19" s="17"/>
      <c r="S19" s="4"/>
      <c r="T19" s="16"/>
      <c r="U19" s="16"/>
      <c r="V19" s="16"/>
      <c r="W19" s="16"/>
      <c r="X19" s="4"/>
      <c r="Y19" s="16"/>
      <c r="Z19" s="16"/>
      <c r="AA19" s="16"/>
      <c r="AB19" s="16"/>
      <c r="AC19" s="16"/>
      <c r="AD19" s="16"/>
      <c r="AE19" s="16"/>
      <c r="AF19" s="4"/>
      <c r="AG19" s="16" t="s">
        <v>9294</v>
      </c>
      <c r="AH19" s="16"/>
      <c r="AI19" s="16"/>
      <c r="AJ19" s="16"/>
      <c r="AK19" s="16"/>
      <c r="AL19" s="18" t="s">
        <v>3425</v>
      </c>
      <c r="AM19" s="18" t="s">
        <v>16057</v>
      </c>
      <c r="AN19" s="4" t="str">
        <f ca="1">IFERROR(__xludf.DUMMYFUNCTION("""COMPUTED_VALUE"""),"BURBERRY")</f>
        <v>BURBERRY</v>
      </c>
      <c r="AO19" s="4"/>
    </row>
    <row r="20" spans="1:41" ht="15.75" customHeight="1">
      <c r="A20" s="4"/>
      <c r="B20" s="4"/>
      <c r="C20" s="4"/>
      <c r="D20" s="16"/>
      <c r="E20" s="4"/>
      <c r="F20" s="16"/>
      <c r="G20" s="4"/>
      <c r="H20" s="16" t="s">
        <v>16058</v>
      </c>
      <c r="I20" s="4"/>
      <c r="J20" s="16"/>
      <c r="K20" s="4"/>
      <c r="L20" s="16"/>
      <c r="M20" s="4"/>
      <c r="N20" s="16"/>
      <c r="O20" s="4"/>
      <c r="P20" s="17"/>
      <c r="Q20" s="4"/>
      <c r="R20" s="17"/>
      <c r="S20" s="4"/>
      <c r="T20" s="16"/>
      <c r="U20" s="16"/>
      <c r="V20" s="16"/>
      <c r="W20" s="16"/>
      <c r="X20" s="4"/>
      <c r="Y20" s="16"/>
      <c r="Z20" s="16"/>
      <c r="AA20" s="16"/>
      <c r="AB20" s="16"/>
      <c r="AC20" s="16"/>
      <c r="AD20" s="16"/>
      <c r="AE20" s="16"/>
      <c r="AF20" s="4"/>
      <c r="AG20" s="16" t="s">
        <v>4014</v>
      </c>
      <c r="AH20" s="16"/>
      <c r="AI20" s="16"/>
      <c r="AJ20" s="16"/>
      <c r="AK20" s="16"/>
      <c r="AL20" s="18" t="s">
        <v>15872</v>
      </c>
      <c r="AM20" s="18" t="s">
        <v>16059</v>
      </c>
      <c r="AN20" s="4" t="str">
        <f ca="1">IFERROR(__xludf.DUMMYFUNCTION("""COMPUTED_VALUE"""),"BVLGARI")</f>
        <v>BVLGARI</v>
      </c>
      <c r="AO20" s="4"/>
    </row>
    <row r="21" spans="1:41" ht="15.75" customHeight="1">
      <c r="A21" s="4"/>
      <c r="B21" s="4"/>
      <c r="C21" s="4"/>
      <c r="D21" s="16"/>
      <c r="E21" s="4"/>
      <c r="F21" s="16"/>
      <c r="G21" s="4"/>
      <c r="H21" s="16" t="s">
        <v>16060</v>
      </c>
      <c r="I21" s="4"/>
      <c r="J21" s="16"/>
      <c r="K21" s="4"/>
      <c r="L21" s="16"/>
      <c r="M21" s="4"/>
      <c r="N21" s="16"/>
      <c r="O21" s="4"/>
      <c r="P21" s="17"/>
      <c r="Q21" s="4"/>
      <c r="R21" s="17"/>
      <c r="S21" s="4"/>
      <c r="T21" s="16"/>
      <c r="U21" s="16"/>
      <c r="V21" s="16"/>
      <c r="W21" s="16"/>
      <c r="X21" s="4"/>
      <c r="Y21" s="16"/>
      <c r="Z21" s="16"/>
      <c r="AA21" s="16"/>
      <c r="AB21" s="16"/>
      <c r="AC21" s="16"/>
      <c r="AD21" s="16"/>
      <c r="AE21" s="16"/>
      <c r="AF21" s="4"/>
      <c r="AG21" s="16" t="s">
        <v>215</v>
      </c>
      <c r="AH21" s="16"/>
      <c r="AI21" s="16"/>
      <c r="AJ21" s="16"/>
      <c r="AK21" s="16"/>
      <c r="AL21" s="18" t="s">
        <v>4714</v>
      </c>
      <c r="AM21" s="18" t="s">
        <v>16061</v>
      </c>
      <c r="AN21" s="4" t="str">
        <f ca="1">IFERROR(__xludf.DUMMYFUNCTION("""COMPUTED_VALUE"""),"BYREDO")</f>
        <v>BYREDO</v>
      </c>
      <c r="AO21" s="4"/>
    </row>
    <row r="22" spans="1:41" ht="15.75" customHeight="1">
      <c r="A22" s="4"/>
      <c r="B22" s="4"/>
      <c r="C22" s="4"/>
      <c r="D22" s="16"/>
      <c r="E22" s="4"/>
      <c r="F22" s="16"/>
      <c r="G22" s="4"/>
      <c r="H22" s="16" t="s">
        <v>16062</v>
      </c>
      <c r="I22" s="4"/>
      <c r="J22" s="16"/>
      <c r="K22" s="4"/>
      <c r="L22" s="16"/>
      <c r="M22" s="4"/>
      <c r="N22" s="16"/>
      <c r="O22" s="4"/>
      <c r="P22" s="17"/>
      <c r="Q22" s="4"/>
      <c r="R22" s="17"/>
      <c r="S22" s="4"/>
      <c r="T22" s="16"/>
      <c r="U22" s="16"/>
      <c r="V22" s="16"/>
      <c r="W22" s="16"/>
      <c r="X22" s="4"/>
      <c r="Y22" s="16"/>
      <c r="Z22" s="16"/>
      <c r="AA22" s="16"/>
      <c r="AB22" s="16"/>
      <c r="AC22" s="16"/>
      <c r="AD22" s="16"/>
      <c r="AE22" s="16"/>
      <c r="AF22" s="4"/>
      <c r="AG22" s="16" t="s">
        <v>531</v>
      </c>
      <c r="AH22" s="16"/>
      <c r="AI22" s="16"/>
      <c r="AJ22" s="16"/>
      <c r="AK22" s="16"/>
      <c r="AL22" s="18" t="s">
        <v>5209</v>
      </c>
      <c r="AM22" s="18" t="s">
        <v>15231</v>
      </c>
      <c r="AN22" s="4" t="str">
        <f ca="1">IFERROR(__xludf.DUMMYFUNCTION("""COMPUTED_VALUE"""),"CACHAREL")</f>
        <v>CACHAREL</v>
      </c>
      <c r="AO22" s="4"/>
    </row>
    <row r="23" spans="1:41" ht="15.75" customHeight="1">
      <c r="A23" s="4"/>
      <c r="B23" s="4"/>
      <c r="C23" s="4"/>
      <c r="D23" s="16"/>
      <c r="E23" s="4"/>
      <c r="F23" s="16"/>
      <c r="G23" s="4"/>
      <c r="H23" s="16" t="s">
        <v>16063</v>
      </c>
      <c r="I23" s="4"/>
      <c r="J23" s="16"/>
      <c r="K23" s="4"/>
      <c r="L23" s="16"/>
      <c r="M23" s="4"/>
      <c r="N23" s="16"/>
      <c r="O23" s="4"/>
      <c r="P23" s="17"/>
      <c r="Q23" s="4"/>
      <c r="R23" s="17"/>
      <c r="S23" s="4"/>
      <c r="T23" s="16"/>
      <c r="U23" s="16"/>
      <c r="V23" s="16"/>
      <c r="W23" s="16"/>
      <c r="X23" s="4"/>
      <c r="Y23" s="16"/>
      <c r="Z23" s="16"/>
      <c r="AA23" s="16"/>
      <c r="AB23" s="16"/>
      <c r="AC23" s="16"/>
      <c r="AD23" s="16"/>
      <c r="AE23" s="16"/>
      <c r="AF23" s="4"/>
      <c r="AG23" s="16" t="s">
        <v>2174</v>
      </c>
      <c r="AH23" s="16"/>
      <c r="AI23" s="16"/>
      <c r="AJ23" s="16"/>
      <c r="AK23" s="16"/>
      <c r="AL23" s="18" t="s">
        <v>6274</v>
      </c>
      <c r="AM23" s="18" t="s">
        <v>11268</v>
      </c>
      <c r="AN23" s="4" t="str">
        <f ca="1">IFERROR(__xludf.DUMMYFUNCTION("""COMPUTED_VALUE"""),"CALVIN KLEIN")</f>
        <v>CALVIN KLEIN</v>
      </c>
      <c r="AO23" s="4"/>
    </row>
    <row r="24" spans="1:41" ht="15.75" customHeight="1">
      <c r="A24" s="4"/>
      <c r="B24" s="4"/>
      <c r="C24" s="4"/>
      <c r="D24" s="16"/>
      <c r="E24" s="4"/>
      <c r="F24" s="16"/>
      <c r="G24" s="4"/>
      <c r="H24" s="16" t="s">
        <v>16064</v>
      </c>
      <c r="I24" s="4"/>
      <c r="J24" s="16"/>
      <c r="K24" s="4"/>
      <c r="L24" s="16"/>
      <c r="M24" s="4"/>
      <c r="N24" s="16"/>
      <c r="O24" s="4"/>
      <c r="P24" s="17"/>
      <c r="Q24" s="4"/>
      <c r="R24" s="17"/>
      <c r="S24" s="4"/>
      <c r="T24" s="16"/>
      <c r="U24" s="16"/>
      <c r="V24" s="16"/>
      <c r="W24" s="16"/>
      <c r="X24" s="4"/>
      <c r="Y24" s="16"/>
      <c r="Z24" s="16"/>
      <c r="AA24" s="16"/>
      <c r="AB24" s="16"/>
      <c r="AC24" s="16"/>
      <c r="AD24" s="16"/>
      <c r="AE24" s="16"/>
      <c r="AF24" s="4"/>
      <c r="AG24" s="16" t="s">
        <v>1052</v>
      </c>
      <c r="AH24" s="16"/>
      <c r="AI24" s="16"/>
      <c r="AJ24" s="16"/>
      <c r="AK24" s="16"/>
      <c r="AL24" s="18" t="s">
        <v>6665</v>
      </c>
      <c r="AM24" s="18" t="s">
        <v>1114</v>
      </c>
      <c r="AN24" s="4" t="str">
        <f ca="1">IFERROR(__xludf.DUMMYFUNCTION("""COMPUTED_VALUE"""),"CAROLINA HERRERA")</f>
        <v>CAROLINA HERRERA</v>
      </c>
      <c r="AO24" s="4"/>
    </row>
    <row r="25" spans="1:41" ht="15.75" customHeight="1">
      <c r="A25" s="4"/>
      <c r="B25" s="4"/>
      <c r="C25" s="4"/>
      <c r="D25" s="16"/>
      <c r="E25" s="4"/>
      <c r="F25" s="16"/>
      <c r="G25" s="4"/>
      <c r="H25" s="16" t="s">
        <v>16065</v>
      </c>
      <c r="I25" s="4"/>
      <c r="J25" s="16"/>
      <c r="K25" s="4"/>
      <c r="L25" s="16"/>
      <c r="M25" s="4"/>
      <c r="N25" s="16"/>
      <c r="O25" s="4"/>
      <c r="P25" s="17"/>
      <c r="Q25" s="4"/>
      <c r="R25" s="17"/>
      <c r="S25" s="4"/>
      <c r="T25" s="16"/>
      <c r="U25" s="16"/>
      <c r="V25" s="16"/>
      <c r="W25" s="16"/>
      <c r="X25" s="4"/>
      <c r="Y25" s="16"/>
      <c r="Z25" s="16"/>
      <c r="AA25" s="16"/>
      <c r="AB25" s="16"/>
      <c r="AC25" s="16"/>
      <c r="AD25" s="16"/>
      <c r="AE25" s="16"/>
      <c r="AF25" s="4"/>
      <c r="AG25" s="16" t="s">
        <v>4764</v>
      </c>
      <c r="AH25" s="16"/>
      <c r="AI25" s="16"/>
      <c r="AJ25" s="16"/>
      <c r="AK25" s="16"/>
      <c r="AL25" s="18" t="s">
        <v>3351</v>
      </c>
      <c r="AM25" s="18" t="s">
        <v>1664</v>
      </c>
      <c r="AN25" s="4" t="str">
        <f ca="1">IFERROR(__xludf.DUMMYFUNCTION("""COMPUTED_VALUE"""),"CARRERA")</f>
        <v>CARRERA</v>
      </c>
      <c r="AO25" s="4"/>
    </row>
    <row r="26" spans="1:41" ht="15.75" customHeight="1">
      <c r="A26" s="4"/>
      <c r="B26" s="4"/>
      <c r="C26" s="4"/>
      <c r="D26" s="16"/>
      <c r="E26" s="4"/>
      <c r="F26" s="16"/>
      <c r="G26" s="4"/>
      <c r="H26" s="16" t="s">
        <v>16066</v>
      </c>
      <c r="I26" s="4"/>
      <c r="J26" s="16"/>
      <c r="K26" s="4"/>
      <c r="L26" s="16"/>
      <c r="M26" s="4"/>
      <c r="N26" s="16"/>
      <c r="O26" s="4"/>
      <c r="P26" s="17"/>
      <c r="Q26" s="4"/>
      <c r="R26" s="17"/>
      <c r="S26" s="4"/>
      <c r="T26" s="16"/>
      <c r="U26" s="16"/>
      <c r="V26" s="16"/>
      <c r="W26" s="16"/>
      <c r="X26" s="4"/>
      <c r="Y26" s="16"/>
      <c r="Z26" s="16"/>
      <c r="AA26" s="16"/>
      <c r="AB26" s="16"/>
      <c r="AC26" s="16"/>
      <c r="AD26" s="16"/>
      <c r="AE26" s="16"/>
      <c r="AF26" s="4"/>
      <c r="AG26" s="16" t="s">
        <v>2556</v>
      </c>
      <c r="AH26" s="16"/>
      <c r="AI26" s="16"/>
      <c r="AJ26" s="16"/>
      <c r="AK26" s="16"/>
      <c r="AL26" s="18" t="s">
        <v>7109</v>
      </c>
      <c r="AM26" s="18" t="s">
        <v>1704</v>
      </c>
      <c r="AN26" s="4" t="str">
        <f ca="1">IFERROR(__xludf.DUMMYFUNCTION("""COMPUTED_VALUE"""),"CARTIER")</f>
        <v>CARTIER</v>
      </c>
      <c r="AO26" s="4"/>
    </row>
    <row r="27" spans="1:41" ht="15.75" customHeight="1">
      <c r="A27" s="4"/>
      <c r="B27" s="4"/>
      <c r="C27" s="4"/>
      <c r="D27" s="16"/>
      <c r="E27" s="4"/>
      <c r="F27" s="16"/>
      <c r="G27" s="4"/>
      <c r="H27" s="16" t="s">
        <v>16067</v>
      </c>
      <c r="I27" s="4"/>
      <c r="J27" s="16"/>
      <c r="K27" s="4"/>
      <c r="L27" s="16"/>
      <c r="M27" s="4"/>
      <c r="N27" s="16"/>
      <c r="O27" s="4"/>
      <c r="P27" s="17"/>
      <c r="Q27" s="4"/>
      <c r="R27" s="17"/>
      <c r="S27" s="4"/>
      <c r="T27" s="16"/>
      <c r="U27" s="16"/>
      <c r="V27" s="16"/>
      <c r="W27" s="16"/>
      <c r="X27" s="4"/>
      <c r="Y27" s="16"/>
      <c r="Z27" s="16"/>
      <c r="AA27" s="16"/>
      <c r="AB27" s="16"/>
      <c r="AC27" s="16"/>
      <c r="AD27" s="16"/>
      <c r="AE27" s="16"/>
      <c r="AF27" s="4"/>
      <c r="AG27" s="16" t="s">
        <v>2814</v>
      </c>
      <c r="AH27" s="16"/>
      <c r="AI27" s="16"/>
      <c r="AJ27" s="16"/>
      <c r="AK27" s="16"/>
      <c r="AL27" s="18" t="s">
        <v>7290</v>
      </c>
      <c r="AM27" s="18" t="s">
        <v>1814</v>
      </c>
      <c r="AN27" s="4" t="str">
        <f ca="1">IFERROR(__xludf.DUMMYFUNCTION("""COMPUTED_VALUE"""),"CERRUTI")</f>
        <v>CERRUTI</v>
      </c>
      <c r="AO27" s="4"/>
    </row>
    <row r="28" spans="1:41" ht="15.75" customHeight="1">
      <c r="A28" s="4"/>
      <c r="B28" s="4"/>
      <c r="C28" s="4"/>
      <c r="D28" s="16"/>
      <c r="E28" s="4"/>
      <c r="F28" s="16"/>
      <c r="G28" s="4"/>
      <c r="H28" s="16" t="s">
        <v>16068</v>
      </c>
      <c r="I28" s="4"/>
      <c r="J28" s="16"/>
      <c r="K28" s="4"/>
      <c r="L28" s="16"/>
      <c r="M28" s="4"/>
      <c r="N28" s="16"/>
      <c r="O28" s="4"/>
      <c r="P28" s="17"/>
      <c r="Q28" s="4"/>
      <c r="R28" s="17"/>
      <c r="S28" s="4"/>
      <c r="T28" s="16"/>
      <c r="U28" s="16"/>
      <c r="V28" s="16"/>
      <c r="W28" s="16"/>
      <c r="X28" s="4"/>
      <c r="Y28" s="16"/>
      <c r="Z28" s="16"/>
      <c r="AA28" s="16"/>
      <c r="AB28" s="16"/>
      <c r="AC28" s="16"/>
      <c r="AD28" s="16"/>
      <c r="AE28" s="16"/>
      <c r="AF28" s="4"/>
      <c r="AG28" s="16" t="s">
        <v>1905</v>
      </c>
      <c r="AH28" s="16"/>
      <c r="AI28" s="16"/>
      <c r="AJ28" s="16"/>
      <c r="AK28" s="16"/>
      <c r="AL28" s="18" t="s">
        <v>7450</v>
      </c>
      <c r="AM28" s="18" t="s">
        <v>16069</v>
      </c>
      <c r="AN28" s="4" t="str">
        <f ca="1">IFERROR(__xludf.DUMMYFUNCTION("""COMPUTED_VALUE"""),"CHANEL")</f>
        <v>CHANEL</v>
      </c>
      <c r="AO28" s="4"/>
    </row>
    <row r="29" spans="1:41" ht="15.75" customHeight="1">
      <c r="A29" s="4"/>
      <c r="B29" s="4"/>
      <c r="C29" s="4"/>
      <c r="D29" s="16"/>
      <c r="E29" s="4"/>
      <c r="F29" s="16"/>
      <c r="G29" s="4"/>
      <c r="H29" s="16" t="s">
        <v>16070</v>
      </c>
      <c r="I29" s="4"/>
      <c r="J29" s="16"/>
      <c r="K29" s="4"/>
      <c r="L29" s="16"/>
      <c r="M29" s="4"/>
      <c r="N29" s="16"/>
      <c r="O29" s="4"/>
      <c r="P29" s="17"/>
      <c r="Q29" s="4"/>
      <c r="R29" s="17"/>
      <c r="S29" s="4"/>
      <c r="T29" s="16"/>
      <c r="U29" s="16"/>
      <c r="V29" s="16"/>
      <c r="W29" s="16"/>
      <c r="X29" s="4"/>
      <c r="Y29" s="16"/>
      <c r="Z29" s="16"/>
      <c r="AA29" s="16"/>
      <c r="AB29" s="16"/>
      <c r="AC29" s="16"/>
      <c r="AD29" s="16"/>
      <c r="AE29" s="16"/>
      <c r="AF29" s="4"/>
      <c r="AG29" s="16" t="s">
        <v>607</v>
      </c>
      <c r="AH29" s="16"/>
      <c r="AI29" s="16"/>
      <c r="AJ29" s="16"/>
      <c r="AK29" s="16"/>
      <c r="AL29" s="18" t="s">
        <v>7582</v>
      </c>
      <c r="AM29" s="18" t="s">
        <v>1824</v>
      </c>
      <c r="AN29" s="4" t="str">
        <f ca="1">IFERROR(__xludf.DUMMYFUNCTION("""COMPUTED_VALUE"""),"CHLOE")</f>
        <v>CHLOE</v>
      </c>
      <c r="AO29" s="4"/>
    </row>
    <row r="30" spans="1:41" ht="15.75" customHeight="1">
      <c r="A30" s="4"/>
      <c r="B30" s="4"/>
      <c r="C30" s="4"/>
      <c r="D30" s="16"/>
      <c r="E30" s="4"/>
      <c r="F30" s="16"/>
      <c r="G30" s="4"/>
      <c r="H30" s="16" t="s">
        <v>16071</v>
      </c>
      <c r="I30" s="4"/>
      <c r="J30" s="16"/>
      <c r="K30" s="4"/>
      <c r="L30" s="16"/>
      <c r="M30" s="4"/>
      <c r="N30" s="16"/>
      <c r="O30" s="4"/>
      <c r="P30" s="17"/>
      <c r="Q30" s="4"/>
      <c r="R30" s="17"/>
      <c r="S30" s="4"/>
      <c r="T30" s="16"/>
      <c r="U30" s="16"/>
      <c r="V30" s="16"/>
      <c r="W30" s="16"/>
      <c r="X30" s="4"/>
      <c r="Y30" s="16"/>
      <c r="Z30" s="16"/>
      <c r="AA30" s="16"/>
      <c r="AB30" s="16"/>
      <c r="AC30" s="16"/>
      <c r="AD30" s="16"/>
      <c r="AE30" s="16"/>
      <c r="AF30" s="4"/>
      <c r="AG30" s="16" t="s">
        <v>16072</v>
      </c>
      <c r="AH30" s="16"/>
      <c r="AI30" s="16"/>
      <c r="AJ30" s="16"/>
      <c r="AK30" s="16"/>
      <c r="AL30" s="18" t="s">
        <v>7869</v>
      </c>
      <c r="AM30" s="18" t="s">
        <v>16073</v>
      </c>
      <c r="AN30" s="4" t="str">
        <f ca="1">IFERROR(__xludf.DUMMYFUNCTION("""COMPUTED_VALUE"""),"CHOPARD")</f>
        <v>CHOPARD</v>
      </c>
      <c r="AO30" s="4"/>
    </row>
    <row r="31" spans="1:41" ht="15.75" customHeight="1">
      <c r="A31" s="4"/>
      <c r="B31" s="4"/>
      <c r="C31" s="4"/>
      <c r="D31" s="16"/>
      <c r="E31" s="4"/>
      <c r="F31" s="16"/>
      <c r="G31" s="4"/>
      <c r="H31" s="16" t="s">
        <v>16074</v>
      </c>
      <c r="I31" s="4"/>
      <c r="J31" s="16"/>
      <c r="K31" s="4"/>
      <c r="L31" s="16"/>
      <c r="M31" s="4"/>
      <c r="N31" s="16"/>
      <c r="O31" s="4"/>
      <c r="P31" s="17"/>
      <c r="Q31" s="4"/>
      <c r="R31" s="17"/>
      <c r="S31" s="4"/>
      <c r="T31" s="16"/>
      <c r="U31" s="16"/>
      <c r="V31" s="16"/>
      <c r="W31" s="16"/>
      <c r="X31" s="4"/>
      <c r="Y31" s="16"/>
      <c r="Z31" s="16"/>
      <c r="AA31" s="16"/>
      <c r="AB31" s="16"/>
      <c r="AC31" s="16"/>
      <c r="AD31" s="16"/>
      <c r="AE31" s="16"/>
      <c r="AF31" s="4"/>
      <c r="AG31" s="16" t="s">
        <v>16075</v>
      </c>
      <c r="AH31" s="16"/>
      <c r="AI31" s="16"/>
      <c r="AJ31" s="16"/>
      <c r="AK31" s="16"/>
      <c r="AL31" s="18" t="s">
        <v>15862</v>
      </c>
      <c r="AM31" s="18" t="s">
        <v>1995</v>
      </c>
      <c r="AN31" s="4" t="str">
        <f ca="1">IFERROR(__xludf.DUMMYFUNCTION("""COMPUTED_VALUE"""),"CLIVE CHRISTIAN")</f>
        <v>CLIVE CHRISTIAN</v>
      </c>
      <c r="AO31" s="4"/>
    </row>
    <row r="32" spans="1:41" ht="15.75" customHeight="1">
      <c r="A32" s="4"/>
      <c r="B32" s="4"/>
      <c r="C32" s="4"/>
      <c r="D32" s="16"/>
      <c r="E32" s="4"/>
      <c r="F32" s="16"/>
      <c r="G32" s="4"/>
      <c r="H32" s="16" t="s">
        <v>16076</v>
      </c>
      <c r="I32" s="4"/>
      <c r="J32" s="16"/>
      <c r="K32" s="4"/>
      <c r="L32" s="16"/>
      <c r="M32" s="4"/>
      <c r="N32" s="16"/>
      <c r="O32" s="4"/>
      <c r="P32" s="17"/>
      <c r="Q32" s="4"/>
      <c r="R32" s="17"/>
      <c r="S32" s="4"/>
      <c r="T32" s="16"/>
      <c r="U32" s="16"/>
      <c r="V32" s="16"/>
      <c r="W32" s="16"/>
      <c r="X32" s="4"/>
      <c r="Y32" s="16"/>
      <c r="Z32" s="16"/>
      <c r="AA32" s="16"/>
      <c r="AB32" s="16"/>
      <c r="AC32" s="16"/>
      <c r="AD32" s="16"/>
      <c r="AE32" s="16"/>
      <c r="AF32" s="4"/>
      <c r="AG32" s="16" t="s">
        <v>9430</v>
      </c>
      <c r="AH32" s="16"/>
      <c r="AI32" s="16"/>
      <c r="AJ32" s="16"/>
      <c r="AK32" s="16"/>
      <c r="AL32" s="18" t="s">
        <v>8656</v>
      </c>
      <c r="AM32" s="18" t="s">
        <v>16077</v>
      </c>
      <c r="AN32" s="4" t="str">
        <f ca="1">IFERROR(__xludf.DUMMYFUNCTION("""COMPUTED_VALUE"""),"COACH")</f>
        <v>COACH</v>
      </c>
      <c r="AO32" s="4"/>
    </row>
    <row r="33" spans="1:41" ht="15.75" customHeight="1">
      <c r="A33" s="4"/>
      <c r="B33" s="4"/>
      <c r="C33" s="4"/>
      <c r="D33" s="16"/>
      <c r="E33" s="4"/>
      <c r="F33" s="16"/>
      <c r="G33" s="4"/>
      <c r="H33" s="16" t="s">
        <v>16078</v>
      </c>
      <c r="I33" s="4"/>
      <c r="J33" s="16"/>
      <c r="K33" s="4"/>
      <c r="L33" s="16"/>
      <c r="M33" s="4"/>
      <c r="N33" s="16"/>
      <c r="O33" s="4"/>
      <c r="P33" s="17"/>
      <c r="Q33" s="4"/>
      <c r="R33" s="17"/>
      <c r="S33" s="4"/>
      <c r="T33" s="16"/>
      <c r="U33" s="16"/>
      <c r="V33" s="16"/>
      <c r="W33" s="16"/>
      <c r="X33" s="4"/>
      <c r="Y33" s="16"/>
      <c r="Z33" s="16"/>
      <c r="AA33" s="16"/>
      <c r="AB33" s="16"/>
      <c r="AC33" s="16"/>
      <c r="AD33" s="16"/>
      <c r="AE33" s="16"/>
      <c r="AF33" s="4"/>
      <c r="AG33" s="16" t="s">
        <v>4128</v>
      </c>
      <c r="AH33" s="16"/>
      <c r="AI33" s="16"/>
      <c r="AJ33" s="16"/>
      <c r="AK33" s="16"/>
      <c r="AL33" s="18" t="s">
        <v>8543</v>
      </c>
      <c r="AM33" s="18" t="s">
        <v>2157</v>
      </c>
      <c r="AN33" s="4" t="str">
        <f ca="1">IFERROR(__xludf.DUMMYFUNCTION("""COMPUTED_VALUE"""),"CREED")</f>
        <v>CREED</v>
      </c>
      <c r="AO33" s="4"/>
    </row>
    <row r="34" spans="1:41" ht="15.75" customHeight="1">
      <c r="A34" s="4"/>
      <c r="B34" s="4"/>
      <c r="C34" s="4"/>
      <c r="D34" s="16"/>
      <c r="E34" s="4"/>
      <c r="F34" s="16"/>
      <c r="G34" s="4"/>
      <c r="H34" s="16" t="s">
        <v>16079</v>
      </c>
      <c r="I34" s="4"/>
      <c r="J34" s="16"/>
      <c r="K34" s="4"/>
      <c r="L34" s="16"/>
      <c r="M34" s="4"/>
      <c r="N34" s="16"/>
      <c r="O34" s="4"/>
      <c r="P34" s="17"/>
      <c r="Q34" s="4"/>
      <c r="R34" s="17"/>
      <c r="S34" s="4"/>
      <c r="T34" s="16"/>
      <c r="U34" s="16"/>
      <c r="V34" s="16"/>
      <c r="W34" s="16"/>
      <c r="X34" s="4"/>
      <c r="Y34" s="16"/>
      <c r="Z34" s="16"/>
      <c r="AA34" s="16"/>
      <c r="AB34" s="16"/>
      <c r="AC34" s="16"/>
      <c r="AD34" s="16"/>
      <c r="AE34" s="16"/>
      <c r="AF34" s="4"/>
      <c r="AG34" s="16" t="s">
        <v>3457</v>
      </c>
      <c r="AH34" s="16"/>
      <c r="AI34" s="16"/>
      <c r="AJ34" s="16"/>
      <c r="AK34" s="16"/>
      <c r="AL34" s="18" t="s">
        <v>8975</v>
      </c>
      <c r="AM34" s="18" t="s">
        <v>2396</v>
      </c>
      <c r="AN34" s="4" t="str">
        <f ca="1">IFERROR(__xludf.DUMMYFUNCTION("""COMPUTED_VALUE"""),"DAVIDOFF")</f>
        <v>DAVIDOFF</v>
      </c>
      <c r="AO34" s="4"/>
    </row>
    <row r="35" spans="1:41" ht="15.75" customHeight="1">
      <c r="A35" s="4"/>
      <c r="B35" s="4"/>
      <c r="C35" s="4"/>
      <c r="D35" s="16"/>
      <c r="E35" s="4"/>
      <c r="F35" s="16"/>
      <c r="G35" s="4"/>
      <c r="H35" s="16" t="s">
        <v>16080</v>
      </c>
      <c r="I35" s="4"/>
      <c r="J35" s="16"/>
      <c r="K35" s="4"/>
      <c r="L35" s="16"/>
      <c r="M35" s="4"/>
      <c r="N35" s="16"/>
      <c r="O35" s="4"/>
      <c r="P35" s="17"/>
      <c r="Q35" s="4"/>
      <c r="R35" s="17"/>
      <c r="S35" s="4"/>
      <c r="T35" s="16"/>
      <c r="U35" s="16"/>
      <c r="V35" s="16"/>
      <c r="W35" s="16"/>
      <c r="X35" s="4"/>
      <c r="Y35" s="16"/>
      <c r="Z35" s="16"/>
      <c r="AA35" s="16"/>
      <c r="AB35" s="16"/>
      <c r="AC35" s="16"/>
      <c r="AD35" s="16"/>
      <c r="AE35" s="16"/>
      <c r="AF35" s="4"/>
      <c r="AG35" s="16" t="s">
        <v>1783</v>
      </c>
      <c r="AH35" s="16"/>
      <c r="AI35" s="16"/>
      <c r="AJ35" s="16"/>
      <c r="AK35" s="16"/>
      <c r="AL35" s="18" t="s">
        <v>9529</v>
      </c>
      <c r="AM35" s="18" t="s">
        <v>15869</v>
      </c>
      <c r="AN35" s="4" t="str">
        <f ca="1">IFERROR(__xludf.DUMMYFUNCTION("""COMPUTED_VALUE"""),"HUGO BOSS")</f>
        <v>HUGO BOSS</v>
      </c>
      <c r="AO35" s="4"/>
    </row>
    <row r="36" spans="1:41" ht="15.75" customHeight="1">
      <c r="A36" s="4"/>
      <c r="B36" s="4"/>
      <c r="C36" s="4"/>
      <c r="D36" s="16"/>
      <c r="E36" s="4"/>
      <c r="F36" s="16"/>
      <c r="G36" s="4"/>
      <c r="H36" s="16" t="s">
        <v>16081</v>
      </c>
      <c r="I36" s="4"/>
      <c r="J36" s="16"/>
      <c r="K36" s="4"/>
      <c r="L36" s="16"/>
      <c r="M36" s="4"/>
      <c r="N36" s="16"/>
      <c r="O36" s="4"/>
      <c r="P36" s="17"/>
      <c r="Q36" s="4"/>
      <c r="R36" s="17"/>
      <c r="S36" s="4"/>
      <c r="T36" s="16"/>
      <c r="U36" s="16"/>
      <c r="V36" s="16"/>
      <c r="W36" s="16"/>
      <c r="X36" s="4"/>
      <c r="Y36" s="16"/>
      <c r="Z36" s="16"/>
      <c r="AA36" s="16"/>
      <c r="AB36" s="16"/>
      <c r="AC36" s="16"/>
      <c r="AD36" s="16"/>
      <c r="AE36" s="16"/>
      <c r="AF36" s="4"/>
      <c r="AG36" s="16" t="s">
        <v>3568</v>
      </c>
      <c r="AH36" s="16"/>
      <c r="AI36" s="16"/>
      <c r="AJ36" s="16"/>
      <c r="AK36" s="16"/>
      <c r="AL36" s="18" t="s">
        <v>9614</v>
      </c>
      <c r="AM36" s="18" t="s">
        <v>2418</v>
      </c>
      <c r="AN36" s="4" t="str">
        <f ca="1">IFERROR(__xludf.DUMMYFUNCTION("""COMPUTED_VALUE"""),"DIESEL")</f>
        <v>DIESEL</v>
      </c>
      <c r="AO36" s="4"/>
    </row>
    <row r="37" spans="1:41" ht="15.75" customHeight="1">
      <c r="A37" s="4"/>
      <c r="B37" s="4"/>
      <c r="C37" s="4"/>
      <c r="D37" s="16"/>
      <c r="E37" s="4"/>
      <c r="F37" s="16"/>
      <c r="G37" s="4"/>
      <c r="H37" s="16" t="s">
        <v>16082</v>
      </c>
      <c r="I37" s="4"/>
      <c r="J37" s="16"/>
      <c r="K37" s="4"/>
      <c r="L37" s="16"/>
      <c r="M37" s="4"/>
      <c r="N37" s="16"/>
      <c r="O37" s="4"/>
      <c r="P37" s="17"/>
      <c r="Q37" s="4"/>
      <c r="R37" s="17"/>
      <c r="S37" s="4"/>
      <c r="T37" s="16"/>
      <c r="U37" s="16"/>
      <c r="V37" s="16"/>
      <c r="W37" s="16"/>
      <c r="X37" s="4"/>
      <c r="Y37" s="16"/>
      <c r="Z37" s="16"/>
      <c r="AA37" s="16"/>
      <c r="AB37" s="16"/>
      <c r="AC37" s="16"/>
      <c r="AD37" s="16"/>
      <c r="AE37" s="16"/>
      <c r="AF37" s="4"/>
      <c r="AG37" s="16" t="s">
        <v>2085</v>
      </c>
      <c r="AH37" s="16"/>
      <c r="AI37" s="16"/>
      <c r="AJ37" s="16"/>
      <c r="AK37" s="16"/>
      <c r="AL37" s="18" t="s">
        <v>16083</v>
      </c>
      <c r="AM37" s="18" t="s">
        <v>16084</v>
      </c>
      <c r="AN37" s="4" t="str">
        <f ca="1">IFERROR(__xludf.DUMMYFUNCTION("""COMPUTED_VALUE"""),"DIOR")</f>
        <v>DIOR</v>
      </c>
      <c r="AO37" s="4"/>
    </row>
    <row r="38" spans="1:41" ht="15.75" customHeight="1">
      <c r="A38" s="4"/>
      <c r="B38" s="4"/>
      <c r="C38" s="4"/>
      <c r="D38" s="16"/>
      <c r="E38" s="4"/>
      <c r="F38" s="16"/>
      <c r="G38" s="4"/>
      <c r="H38" s="16" t="s">
        <v>16085</v>
      </c>
      <c r="I38" s="4"/>
      <c r="J38" s="16"/>
      <c r="K38" s="4"/>
      <c r="L38" s="16"/>
      <c r="M38" s="4"/>
      <c r="N38" s="16"/>
      <c r="O38" s="4"/>
      <c r="P38" s="17"/>
      <c r="Q38" s="4"/>
      <c r="R38" s="17"/>
      <c r="S38" s="4"/>
      <c r="T38" s="16"/>
      <c r="U38" s="16"/>
      <c r="V38" s="16"/>
      <c r="W38" s="16"/>
      <c r="X38" s="4"/>
      <c r="Y38" s="16"/>
      <c r="Z38" s="16"/>
      <c r="AA38" s="16"/>
      <c r="AB38" s="16"/>
      <c r="AC38" s="16"/>
      <c r="AD38" s="16"/>
      <c r="AE38" s="16"/>
      <c r="AF38" s="4"/>
      <c r="AG38" s="16" t="s">
        <v>4037</v>
      </c>
      <c r="AH38" s="16"/>
      <c r="AI38" s="16"/>
      <c r="AJ38" s="16"/>
      <c r="AK38" s="16"/>
      <c r="AL38" s="18" t="s">
        <v>11065</v>
      </c>
      <c r="AM38" s="18" t="s">
        <v>2606</v>
      </c>
      <c r="AN38" s="4" t="str">
        <f ca="1">IFERROR(__xludf.DUMMYFUNCTION("""COMPUTED_VALUE"""),"DIPTYQUE")</f>
        <v>DIPTYQUE</v>
      </c>
      <c r="AO38" s="4"/>
    </row>
    <row r="39" spans="1:41" ht="15.75" customHeight="1">
      <c r="A39" s="4"/>
      <c r="B39" s="4"/>
      <c r="C39" s="4"/>
      <c r="D39" s="16"/>
      <c r="E39" s="4"/>
      <c r="F39" s="16"/>
      <c r="G39" s="4"/>
      <c r="H39" s="16" t="s">
        <v>16086</v>
      </c>
      <c r="I39" s="4"/>
      <c r="J39" s="16"/>
      <c r="K39" s="4"/>
      <c r="L39" s="16"/>
      <c r="M39" s="4"/>
      <c r="N39" s="16"/>
      <c r="O39" s="4"/>
      <c r="P39" s="17"/>
      <c r="Q39" s="4"/>
      <c r="R39" s="17"/>
      <c r="S39" s="4"/>
      <c r="T39" s="16"/>
      <c r="U39" s="16"/>
      <c r="V39" s="16"/>
      <c r="W39" s="16"/>
      <c r="X39" s="4"/>
      <c r="Y39" s="16"/>
      <c r="Z39" s="16"/>
      <c r="AA39" s="16"/>
      <c r="AB39" s="16"/>
      <c r="AC39" s="16"/>
      <c r="AD39" s="16"/>
      <c r="AE39" s="16"/>
      <c r="AF39" s="4"/>
      <c r="AG39" s="16" t="s">
        <v>1012</v>
      </c>
      <c r="AH39" s="16"/>
      <c r="AI39" s="16"/>
      <c r="AJ39" s="16"/>
      <c r="AK39" s="16"/>
      <c r="AL39" s="18" t="s">
        <v>11171</v>
      </c>
      <c r="AM39" s="18" t="s">
        <v>16087</v>
      </c>
      <c r="AN39" s="4" t="str">
        <f ca="1">IFERROR(__xludf.DUMMYFUNCTION("""COMPUTED_VALUE"""),"DKNY")</f>
        <v>DKNY</v>
      </c>
      <c r="AO39" s="4"/>
    </row>
    <row r="40" spans="1:41" ht="15.75" customHeight="1">
      <c r="A40" s="4"/>
      <c r="B40" s="4"/>
      <c r="C40" s="4"/>
      <c r="D40" s="16"/>
      <c r="E40" s="4"/>
      <c r="F40" s="16"/>
      <c r="G40" s="4"/>
      <c r="H40" s="16" t="s">
        <v>16088</v>
      </c>
      <c r="I40" s="4"/>
      <c r="J40" s="16"/>
      <c r="K40" s="4"/>
      <c r="L40" s="16"/>
      <c r="M40" s="4"/>
      <c r="N40" s="16"/>
      <c r="O40" s="4"/>
      <c r="P40" s="17"/>
      <c r="Q40" s="4"/>
      <c r="R40" s="17"/>
      <c r="S40" s="4"/>
      <c r="T40" s="16"/>
      <c r="U40" s="16"/>
      <c r="V40" s="16"/>
      <c r="W40" s="16"/>
      <c r="X40" s="4"/>
      <c r="Y40" s="16"/>
      <c r="Z40" s="16"/>
      <c r="AA40" s="16"/>
      <c r="AB40" s="16"/>
      <c r="AC40" s="16"/>
      <c r="AD40" s="16"/>
      <c r="AE40" s="16"/>
      <c r="AF40" s="4"/>
      <c r="AG40" s="16" t="s">
        <v>563</v>
      </c>
      <c r="AH40" s="16"/>
      <c r="AI40" s="16"/>
      <c r="AJ40" s="16"/>
      <c r="AK40" s="16"/>
      <c r="AL40" s="18" t="s">
        <v>11272</v>
      </c>
      <c r="AM40" s="18" t="s">
        <v>2709</v>
      </c>
      <c r="AN40" s="4" t="str">
        <f ca="1">IFERROR(__xludf.DUMMYFUNCTION("""COMPUTED_VALUE"""),"DOLCE &amp; GABBANA")</f>
        <v>DOLCE &amp; GABBANA</v>
      </c>
      <c r="AO40" s="4"/>
    </row>
    <row r="41" spans="1:41" ht="15.75" customHeight="1">
      <c r="A41" s="4"/>
      <c r="B41" s="4"/>
      <c r="C41" s="4"/>
      <c r="D41" s="16"/>
      <c r="E41" s="4"/>
      <c r="F41" s="16"/>
      <c r="G41" s="4"/>
      <c r="H41" s="16" t="s">
        <v>16089</v>
      </c>
      <c r="I41" s="4"/>
      <c r="J41" s="16"/>
      <c r="K41" s="4"/>
      <c r="L41" s="16"/>
      <c r="M41" s="4"/>
      <c r="N41" s="16"/>
      <c r="O41" s="4"/>
      <c r="P41" s="17"/>
      <c r="Q41" s="4"/>
      <c r="R41" s="17"/>
      <c r="S41" s="4"/>
      <c r="T41" s="16"/>
      <c r="U41" s="16"/>
      <c r="V41" s="16"/>
      <c r="W41" s="16"/>
      <c r="X41" s="4"/>
      <c r="Y41" s="16"/>
      <c r="Z41" s="16"/>
      <c r="AA41" s="16"/>
      <c r="AB41" s="16"/>
      <c r="AC41" s="16"/>
      <c r="AD41" s="16"/>
      <c r="AE41" s="16"/>
      <c r="AF41" s="4"/>
      <c r="AG41" s="16" t="s">
        <v>535</v>
      </c>
      <c r="AH41" s="16"/>
      <c r="AI41" s="16"/>
      <c r="AJ41" s="16"/>
      <c r="AK41" s="16"/>
      <c r="AL41" s="18" t="s">
        <v>11309</v>
      </c>
      <c r="AM41" s="18" t="s">
        <v>16090</v>
      </c>
      <c r="AN41" s="4" t="str">
        <f ca="1">IFERROR(__xludf.DUMMYFUNCTION("""COMPUTED_VALUE"""),"DSQUARED 2")</f>
        <v>DSQUARED 2</v>
      </c>
      <c r="AO41" s="4"/>
    </row>
    <row r="42" spans="1:41" ht="15.75" customHeight="1">
      <c r="A42" s="4"/>
      <c r="B42" s="4"/>
      <c r="C42" s="4"/>
      <c r="D42" s="16"/>
      <c r="E42" s="4"/>
      <c r="F42" s="16"/>
      <c r="G42" s="4"/>
      <c r="H42" s="16" t="s">
        <v>16091</v>
      </c>
      <c r="I42" s="4"/>
      <c r="J42" s="16"/>
      <c r="K42" s="4"/>
      <c r="L42" s="16"/>
      <c r="M42" s="4"/>
      <c r="N42" s="16"/>
      <c r="O42" s="4"/>
      <c r="P42" s="17"/>
      <c r="Q42" s="4"/>
      <c r="R42" s="17"/>
      <c r="S42" s="4"/>
      <c r="T42" s="16"/>
      <c r="U42" s="16"/>
      <c r="V42" s="16"/>
      <c r="W42" s="16"/>
      <c r="X42" s="4"/>
      <c r="Y42" s="16"/>
      <c r="Z42" s="16"/>
      <c r="AA42" s="16"/>
      <c r="AB42" s="16"/>
      <c r="AC42" s="16"/>
      <c r="AD42" s="16"/>
      <c r="AE42" s="16"/>
      <c r="AF42" s="4"/>
      <c r="AG42" s="16" t="s">
        <v>9053</v>
      </c>
      <c r="AH42" s="16"/>
      <c r="AI42" s="16"/>
      <c r="AJ42" s="16"/>
      <c r="AK42" s="16"/>
      <c r="AL42" s="18" t="s">
        <v>16092</v>
      </c>
      <c r="AM42" s="18" t="s">
        <v>2716</v>
      </c>
      <c r="AN42" s="4" t="str">
        <f ca="1">IFERROR(__xludf.DUMMYFUNCTION("""COMPUTED_VALUE"""),"DUNHILL")</f>
        <v>DUNHILL</v>
      </c>
      <c r="AO42" s="4"/>
    </row>
    <row r="43" spans="1:41" ht="15.75" customHeight="1">
      <c r="A43" s="4"/>
      <c r="B43" s="4"/>
      <c r="C43" s="4"/>
      <c r="D43" s="16"/>
      <c r="E43" s="4"/>
      <c r="F43" s="16"/>
      <c r="G43" s="4"/>
      <c r="H43" s="16" t="s">
        <v>16093</v>
      </c>
      <c r="I43" s="4"/>
      <c r="J43" s="16"/>
      <c r="K43" s="4"/>
      <c r="L43" s="16"/>
      <c r="M43" s="4"/>
      <c r="N43" s="16"/>
      <c r="O43" s="4"/>
      <c r="P43" s="17"/>
      <c r="Q43" s="4"/>
      <c r="R43" s="17"/>
      <c r="S43" s="4"/>
      <c r="T43" s="16"/>
      <c r="U43" s="16"/>
      <c r="V43" s="16"/>
      <c r="W43" s="16"/>
      <c r="X43" s="4"/>
      <c r="Y43" s="16"/>
      <c r="Z43" s="16"/>
      <c r="AA43" s="16"/>
      <c r="AB43" s="16"/>
      <c r="AC43" s="16"/>
      <c r="AD43" s="16"/>
      <c r="AE43" s="16"/>
      <c r="AF43" s="4"/>
      <c r="AG43" s="16" t="s">
        <v>11922</v>
      </c>
      <c r="AH43" s="16"/>
      <c r="AI43" s="16"/>
      <c r="AJ43" s="16"/>
      <c r="AK43" s="16"/>
      <c r="AL43" s="18" t="s">
        <v>11678</v>
      </c>
      <c r="AM43" s="18" t="s">
        <v>16094</v>
      </c>
      <c r="AN43" s="4" t="str">
        <f ca="1">IFERROR(__xludf.DUMMYFUNCTION("""COMPUTED_VALUE"""),"ELIE SAAB")</f>
        <v>ELIE SAAB</v>
      </c>
      <c r="AO43" s="4"/>
    </row>
    <row r="44" spans="1:41" ht="15.75" customHeight="1">
      <c r="A44" s="4"/>
      <c r="B44" s="4"/>
      <c r="C44" s="4"/>
      <c r="D44" s="16"/>
      <c r="E44" s="4"/>
      <c r="F44" s="16"/>
      <c r="G44" s="4"/>
      <c r="H44" s="16" t="s">
        <v>16095</v>
      </c>
      <c r="I44" s="4"/>
      <c r="J44" s="16"/>
      <c r="K44" s="4"/>
      <c r="L44" s="16"/>
      <c r="M44" s="4"/>
      <c r="N44" s="16"/>
      <c r="O44" s="4"/>
      <c r="P44" s="17"/>
      <c r="Q44" s="4"/>
      <c r="R44" s="17"/>
      <c r="S44" s="4"/>
      <c r="T44" s="16"/>
      <c r="U44" s="16"/>
      <c r="V44" s="16"/>
      <c r="W44" s="16"/>
      <c r="X44" s="4"/>
      <c r="Y44" s="16"/>
      <c r="Z44" s="16"/>
      <c r="AA44" s="16"/>
      <c r="AB44" s="16"/>
      <c r="AC44" s="16"/>
      <c r="AD44" s="16"/>
      <c r="AE44" s="16"/>
      <c r="AF44" s="4"/>
      <c r="AG44" s="16" t="s">
        <v>1256</v>
      </c>
      <c r="AH44" s="16"/>
      <c r="AI44" s="16"/>
      <c r="AJ44" s="16"/>
      <c r="AK44" s="16"/>
      <c r="AL44" s="18" t="s">
        <v>11800</v>
      </c>
      <c r="AM44" s="18" t="s">
        <v>2889</v>
      </c>
      <c r="AN44" s="4" t="str">
        <f ca="1">IFERROR(__xludf.DUMMYFUNCTION("""COMPUTED_VALUE"""),"ELIZABETH ARDEN")</f>
        <v>ELIZABETH ARDEN</v>
      </c>
      <c r="AO44" s="4"/>
    </row>
    <row r="45" spans="1:41" ht="15.75" customHeight="1">
      <c r="A45" s="4"/>
      <c r="B45" s="4"/>
      <c r="C45" s="4"/>
      <c r="D45" s="16"/>
      <c r="E45" s="4"/>
      <c r="F45" s="16"/>
      <c r="G45" s="4"/>
      <c r="H45" s="16" t="s">
        <v>16096</v>
      </c>
      <c r="I45" s="4"/>
      <c r="J45" s="16"/>
      <c r="K45" s="4"/>
      <c r="L45" s="16"/>
      <c r="M45" s="4"/>
      <c r="N45" s="16"/>
      <c r="O45" s="4"/>
      <c r="P45" s="17"/>
      <c r="Q45" s="4"/>
      <c r="R45" s="17"/>
      <c r="S45" s="4"/>
      <c r="T45" s="16"/>
      <c r="U45" s="16"/>
      <c r="V45" s="16"/>
      <c r="W45" s="16"/>
      <c r="X45" s="4"/>
      <c r="Y45" s="16"/>
      <c r="Z45" s="16"/>
      <c r="AA45" s="16"/>
      <c r="AB45" s="16"/>
      <c r="AC45" s="16"/>
      <c r="AD45" s="16"/>
      <c r="AE45" s="16"/>
      <c r="AF45" s="4"/>
      <c r="AG45" s="16" t="s">
        <v>756</v>
      </c>
      <c r="AH45" s="16"/>
      <c r="AI45" s="16"/>
      <c r="AJ45" s="16"/>
      <c r="AK45" s="16"/>
      <c r="AL45" s="18" t="s">
        <v>11897</v>
      </c>
      <c r="AM45" s="18" t="s">
        <v>15916</v>
      </c>
      <c r="AN45" s="4" t="str">
        <f ca="1">IFERROR(__xludf.DUMMYFUNCTION("""COMPUTED_VALUE"""),"EMANUEL UNGARO")</f>
        <v>EMANUEL UNGARO</v>
      </c>
      <c r="AO45" s="4"/>
    </row>
    <row r="46" spans="1:41" ht="15.75" customHeight="1">
      <c r="A46" s="4"/>
      <c r="B46" s="4"/>
      <c r="C46" s="4"/>
      <c r="D46" s="16"/>
      <c r="E46" s="4"/>
      <c r="F46" s="16"/>
      <c r="G46" s="4"/>
      <c r="H46" s="16" t="s">
        <v>16097</v>
      </c>
      <c r="I46" s="4"/>
      <c r="J46" s="16"/>
      <c r="K46" s="4"/>
      <c r="L46" s="16"/>
      <c r="M46" s="4"/>
      <c r="N46" s="16"/>
      <c r="O46" s="4"/>
      <c r="P46" s="17"/>
      <c r="Q46" s="4"/>
      <c r="R46" s="17"/>
      <c r="S46" s="4"/>
      <c r="T46" s="16"/>
      <c r="U46" s="16"/>
      <c r="V46" s="16"/>
      <c r="W46" s="16"/>
      <c r="X46" s="4"/>
      <c r="Y46" s="16"/>
      <c r="Z46" s="16"/>
      <c r="AA46" s="16"/>
      <c r="AB46" s="16"/>
      <c r="AC46" s="16"/>
      <c r="AD46" s="16"/>
      <c r="AE46" s="16"/>
      <c r="AF46" s="4"/>
      <c r="AG46" s="16" t="s">
        <v>2080</v>
      </c>
      <c r="AH46" s="16"/>
      <c r="AI46" s="16"/>
      <c r="AJ46" s="16"/>
      <c r="AK46" s="16"/>
      <c r="AL46" s="18" t="s">
        <v>11956</v>
      </c>
      <c r="AM46" s="18" t="s">
        <v>2909</v>
      </c>
      <c r="AN46" s="4" t="str">
        <f ca="1">IFERROR(__xludf.DUMMYFUNCTION("""COMPUTED_VALUE"""),"EMPORIO ARMANI")</f>
        <v>EMPORIO ARMANI</v>
      </c>
      <c r="AO46" s="4"/>
    </row>
    <row r="47" spans="1:41" ht="15.75" customHeight="1">
      <c r="A47" s="4"/>
      <c r="B47" s="4"/>
      <c r="C47" s="4"/>
      <c r="D47" s="16"/>
      <c r="E47" s="4"/>
      <c r="F47" s="16"/>
      <c r="G47" s="4"/>
      <c r="H47" s="16" t="s">
        <v>16098</v>
      </c>
      <c r="I47" s="4"/>
      <c r="J47" s="16"/>
      <c r="K47" s="4"/>
      <c r="L47" s="16"/>
      <c r="M47" s="4"/>
      <c r="N47" s="16"/>
      <c r="O47" s="4"/>
      <c r="P47" s="17"/>
      <c r="Q47" s="4"/>
      <c r="R47" s="17"/>
      <c r="S47" s="4"/>
      <c r="T47" s="16"/>
      <c r="U47" s="16"/>
      <c r="V47" s="16"/>
      <c r="W47" s="16"/>
      <c r="X47" s="4"/>
      <c r="Y47" s="16"/>
      <c r="Z47" s="16"/>
      <c r="AA47" s="16"/>
      <c r="AB47" s="16"/>
      <c r="AC47" s="16"/>
      <c r="AD47" s="16"/>
      <c r="AE47" s="16"/>
      <c r="AF47" s="4"/>
      <c r="AG47" s="16" t="s">
        <v>1141</v>
      </c>
      <c r="AH47" s="16"/>
      <c r="AI47" s="16"/>
      <c r="AJ47" s="16"/>
      <c r="AK47" s="16"/>
      <c r="AL47" s="18" t="s">
        <v>16099</v>
      </c>
      <c r="AM47" s="18" t="s">
        <v>2913</v>
      </c>
      <c r="AN47" s="4" t="str">
        <f ca="1">IFERROR(__xludf.DUMMYFUNCTION("""COMPUTED_VALUE"""),"ESCADA")</f>
        <v>ESCADA</v>
      </c>
      <c r="AO47" s="4"/>
    </row>
    <row r="48" spans="1:41" ht="15.75" customHeight="1">
      <c r="A48" s="4"/>
      <c r="B48" s="4"/>
      <c r="C48" s="4"/>
      <c r="D48" s="16"/>
      <c r="E48" s="4"/>
      <c r="F48" s="16"/>
      <c r="G48" s="4"/>
      <c r="H48" s="16" t="s">
        <v>16100</v>
      </c>
      <c r="I48" s="4"/>
      <c r="J48" s="16"/>
      <c r="K48" s="4"/>
      <c r="L48" s="16"/>
      <c r="M48" s="4"/>
      <c r="N48" s="16"/>
      <c r="O48" s="4"/>
      <c r="P48" s="17"/>
      <c r="Q48" s="4"/>
      <c r="R48" s="17"/>
      <c r="S48" s="4"/>
      <c r="T48" s="16"/>
      <c r="U48" s="16"/>
      <c r="V48" s="16"/>
      <c r="W48" s="16"/>
      <c r="X48" s="4"/>
      <c r="Y48" s="16"/>
      <c r="Z48" s="16"/>
      <c r="AA48" s="16"/>
      <c r="AB48" s="16"/>
      <c r="AC48" s="16"/>
      <c r="AD48" s="16"/>
      <c r="AE48" s="16"/>
      <c r="AF48" s="4"/>
      <c r="AG48" s="16" t="s">
        <v>2958</v>
      </c>
      <c r="AH48" s="16"/>
      <c r="AI48" s="16"/>
      <c r="AJ48" s="16"/>
      <c r="AK48" s="16"/>
      <c r="AL48" s="18" t="s">
        <v>12625</v>
      </c>
      <c r="AM48" s="18" t="s">
        <v>16101</v>
      </c>
      <c r="AN48" s="4" t="str">
        <f ca="1">IFERROR(__xludf.DUMMYFUNCTION("""COMPUTED_VALUE"""),"ESCENTRIC MOLECULE")</f>
        <v>ESCENTRIC MOLECULE</v>
      </c>
      <c r="AO48" s="4"/>
    </row>
    <row r="49" spans="1:41" ht="15.75" customHeight="1">
      <c r="A49" s="4"/>
      <c r="B49" s="4"/>
      <c r="C49" s="4"/>
      <c r="D49" s="16"/>
      <c r="E49" s="4"/>
      <c r="F49" s="16"/>
      <c r="G49" s="4"/>
      <c r="H49" s="16" t="s">
        <v>16102</v>
      </c>
      <c r="I49" s="4"/>
      <c r="J49" s="16"/>
      <c r="K49" s="4"/>
      <c r="L49" s="16"/>
      <c r="M49" s="4"/>
      <c r="N49" s="16"/>
      <c r="O49" s="4"/>
      <c r="P49" s="17"/>
      <c r="Q49" s="4"/>
      <c r="R49" s="17"/>
      <c r="S49" s="4"/>
      <c r="T49" s="16"/>
      <c r="U49" s="16"/>
      <c r="V49" s="16"/>
      <c r="W49" s="16"/>
      <c r="X49" s="4"/>
      <c r="Y49" s="16"/>
      <c r="Z49" s="16"/>
      <c r="AA49" s="16"/>
      <c r="AB49" s="16"/>
      <c r="AC49" s="16"/>
      <c r="AD49" s="16"/>
      <c r="AE49" s="16"/>
      <c r="AF49" s="4"/>
      <c r="AG49" s="16" t="s">
        <v>395</v>
      </c>
      <c r="AH49" s="16"/>
      <c r="AI49" s="16"/>
      <c r="AJ49" s="16"/>
      <c r="AK49" s="16"/>
      <c r="AL49" s="18" t="s">
        <v>12964</v>
      </c>
      <c r="AM49" s="18" t="s">
        <v>16103</v>
      </c>
      <c r="AN49" s="4" t="str">
        <f ca="1">IFERROR(__xludf.DUMMYFUNCTION("""COMPUTED_VALUE"""),"ESTEE LAUDER")</f>
        <v>ESTEE LAUDER</v>
      </c>
      <c r="AO49" s="4"/>
    </row>
    <row r="50" spans="1:41" ht="15.75" customHeight="1">
      <c r="A50" s="4"/>
      <c r="B50" s="4"/>
      <c r="C50" s="4"/>
      <c r="D50" s="16"/>
      <c r="E50" s="4"/>
      <c r="F50" s="16"/>
      <c r="G50" s="4"/>
      <c r="H50" s="16" t="s">
        <v>16104</v>
      </c>
      <c r="I50" s="4"/>
      <c r="J50" s="16"/>
      <c r="K50" s="4"/>
      <c r="L50" s="16"/>
      <c r="M50" s="4"/>
      <c r="N50" s="16"/>
      <c r="O50" s="4"/>
      <c r="P50" s="17"/>
      <c r="Q50" s="4"/>
      <c r="R50" s="17"/>
      <c r="S50" s="4"/>
      <c r="T50" s="16"/>
      <c r="U50" s="16"/>
      <c r="V50" s="16"/>
      <c r="W50" s="16"/>
      <c r="X50" s="4"/>
      <c r="Y50" s="16"/>
      <c r="Z50" s="16"/>
      <c r="AA50" s="16"/>
      <c r="AB50" s="16"/>
      <c r="AC50" s="16"/>
      <c r="AD50" s="16"/>
      <c r="AE50" s="16"/>
      <c r="AF50" s="4"/>
      <c r="AG50" s="16" t="s">
        <v>9194</v>
      </c>
      <c r="AH50" s="16"/>
      <c r="AI50" s="16"/>
      <c r="AJ50" s="16"/>
      <c r="AK50" s="16"/>
      <c r="AL50" s="18" t="s">
        <v>13397</v>
      </c>
      <c r="AM50" s="18" t="s">
        <v>15393</v>
      </c>
      <c r="AN50" s="4" t="str">
        <f ca="1">IFERROR(__xludf.DUMMYFUNCTION("""COMPUTED_VALUE"""),"ETAT LIBRE D'ORANGE")</f>
        <v>ETAT LIBRE D'ORANGE</v>
      </c>
      <c r="AO50" s="4"/>
    </row>
    <row r="51" spans="1:41" ht="15.75" customHeight="1">
      <c r="A51" s="4"/>
      <c r="B51" s="4"/>
      <c r="C51" s="4"/>
      <c r="D51" s="16"/>
      <c r="E51" s="4"/>
      <c r="F51" s="16"/>
      <c r="G51" s="4"/>
      <c r="H51" s="16" t="s">
        <v>16105</v>
      </c>
      <c r="I51" s="4"/>
      <c r="J51" s="16"/>
      <c r="K51" s="4"/>
      <c r="L51" s="16"/>
      <c r="M51" s="4"/>
      <c r="N51" s="16"/>
      <c r="O51" s="4"/>
      <c r="P51" s="17"/>
      <c r="Q51" s="4"/>
      <c r="R51" s="17"/>
      <c r="S51" s="4"/>
      <c r="T51" s="16"/>
      <c r="U51" s="16"/>
      <c r="V51" s="16"/>
      <c r="W51" s="16"/>
      <c r="X51" s="4"/>
      <c r="Y51" s="16"/>
      <c r="Z51" s="16"/>
      <c r="AA51" s="16"/>
      <c r="AB51" s="16"/>
      <c r="AC51" s="16"/>
      <c r="AD51" s="16"/>
      <c r="AE51" s="16"/>
      <c r="AF51" s="4"/>
      <c r="AG51" s="16" t="s">
        <v>576</v>
      </c>
      <c r="AH51" s="16"/>
      <c r="AI51" s="16"/>
      <c r="AJ51" s="16"/>
      <c r="AK51" s="16"/>
      <c r="AL51" s="18" t="s">
        <v>13550</v>
      </c>
      <c r="AM51" s="18" t="s">
        <v>2956</v>
      </c>
      <c r="AN51" s="4" t="str">
        <f ca="1">IFERROR(__xludf.DUMMYFUNCTION("""COMPUTED_VALUE"""),"ETRO")</f>
        <v>ETRO</v>
      </c>
      <c r="AO51" s="4"/>
    </row>
    <row r="52" spans="1:41" ht="15.75" customHeight="1">
      <c r="A52" s="4"/>
      <c r="B52" s="4"/>
      <c r="C52" s="4"/>
      <c r="D52" s="16"/>
      <c r="E52" s="4"/>
      <c r="F52" s="16"/>
      <c r="G52" s="4"/>
      <c r="H52" s="16" t="s">
        <v>16106</v>
      </c>
      <c r="I52" s="4"/>
      <c r="J52" s="16"/>
      <c r="K52" s="4"/>
      <c r="L52" s="16"/>
      <c r="M52" s="4"/>
      <c r="N52" s="16"/>
      <c r="O52" s="4"/>
      <c r="P52" s="17"/>
      <c r="Q52" s="4"/>
      <c r="R52" s="17"/>
      <c r="S52" s="4"/>
      <c r="T52" s="16"/>
      <c r="U52" s="16"/>
      <c r="V52" s="16"/>
      <c r="W52" s="16"/>
      <c r="X52" s="4"/>
      <c r="Y52" s="16"/>
      <c r="Z52" s="16"/>
      <c r="AA52" s="16"/>
      <c r="AB52" s="16"/>
      <c r="AC52" s="16"/>
      <c r="AD52" s="16"/>
      <c r="AE52" s="16"/>
      <c r="AF52" s="4"/>
      <c r="AG52" s="16" t="s">
        <v>373</v>
      </c>
      <c r="AH52" s="16"/>
      <c r="AI52" s="16"/>
      <c r="AJ52" s="16"/>
      <c r="AK52" s="16"/>
      <c r="AL52" s="18" t="s">
        <v>13639</v>
      </c>
      <c r="AM52" s="18" t="s">
        <v>16107</v>
      </c>
      <c r="AN52" s="4" t="str">
        <f ca="1">IFERROR(__xludf.DUMMYFUNCTION("""COMPUTED_VALUE"""),"EX NIHILO")</f>
        <v>EX NIHILO</v>
      </c>
      <c r="AO52" s="4"/>
    </row>
    <row r="53" spans="1:41" ht="15.75" customHeight="1">
      <c r="A53" s="4"/>
      <c r="B53" s="4"/>
      <c r="C53" s="4"/>
      <c r="D53" s="16"/>
      <c r="E53" s="4"/>
      <c r="F53" s="16"/>
      <c r="G53" s="4"/>
      <c r="H53" s="16" t="s">
        <v>16108</v>
      </c>
      <c r="I53" s="4"/>
      <c r="J53" s="16"/>
      <c r="K53" s="4"/>
      <c r="L53" s="16"/>
      <c r="M53" s="4"/>
      <c r="N53" s="16"/>
      <c r="O53" s="4"/>
      <c r="P53" s="17"/>
      <c r="Q53" s="4"/>
      <c r="R53" s="17"/>
      <c r="S53" s="4"/>
      <c r="T53" s="16"/>
      <c r="U53" s="16"/>
      <c r="V53" s="16"/>
      <c r="W53" s="16"/>
      <c r="X53" s="4"/>
      <c r="Y53" s="16"/>
      <c r="Z53" s="16"/>
      <c r="AA53" s="16"/>
      <c r="AB53" s="16"/>
      <c r="AC53" s="16"/>
      <c r="AD53" s="16"/>
      <c r="AE53" s="16"/>
      <c r="AF53" s="4"/>
      <c r="AG53" s="16" t="s">
        <v>5133</v>
      </c>
      <c r="AH53" s="16"/>
      <c r="AI53" s="16"/>
      <c r="AJ53" s="16"/>
      <c r="AK53" s="16"/>
      <c r="AL53" s="18" t="s">
        <v>15075</v>
      </c>
      <c r="AM53" s="18" t="s">
        <v>15403</v>
      </c>
      <c r="AN53" s="4" t="str">
        <f ca="1">IFERROR(__xludf.DUMMYFUNCTION("""COMPUTED_VALUE"""),"FERRARI")</f>
        <v>FERRARI</v>
      </c>
      <c r="AO53" s="4"/>
    </row>
    <row r="54" spans="1:41" ht="15.75" customHeight="1">
      <c r="A54" s="4"/>
      <c r="B54" s="4"/>
      <c r="C54" s="4"/>
      <c r="D54" s="16"/>
      <c r="E54" s="4"/>
      <c r="F54" s="16"/>
      <c r="G54" s="4"/>
      <c r="H54" s="16" t="s">
        <v>16109</v>
      </c>
      <c r="I54" s="4"/>
      <c r="J54" s="16"/>
      <c r="K54" s="4"/>
      <c r="L54" s="16"/>
      <c r="M54" s="4"/>
      <c r="N54" s="16"/>
      <c r="O54" s="4"/>
      <c r="P54" s="17"/>
      <c r="Q54" s="4"/>
      <c r="R54" s="17"/>
      <c r="S54" s="4"/>
      <c r="T54" s="16"/>
      <c r="U54" s="16"/>
      <c r="V54" s="16"/>
      <c r="W54" s="16"/>
      <c r="X54" s="4"/>
      <c r="Y54" s="16"/>
      <c r="Z54" s="16"/>
      <c r="AA54" s="16"/>
      <c r="AB54" s="16"/>
      <c r="AC54" s="16"/>
      <c r="AD54" s="16"/>
      <c r="AE54" s="16"/>
      <c r="AF54" s="4"/>
      <c r="AG54" s="16" t="s">
        <v>995</v>
      </c>
      <c r="AH54" s="16"/>
      <c r="AI54" s="16"/>
      <c r="AJ54" s="16"/>
      <c r="AK54" s="16"/>
      <c r="AL54" s="18" t="s">
        <v>14162</v>
      </c>
      <c r="AM54" s="18" t="s">
        <v>3120</v>
      </c>
      <c r="AN54" s="4" t="str">
        <f ca="1">IFERROR(__xludf.DUMMYFUNCTION("""COMPUTED_VALUE"""),"FRANCK MULLER")</f>
        <v>FRANCK MULLER</v>
      </c>
      <c r="AO54" s="4"/>
    </row>
    <row r="55" spans="1:41" ht="15.75" customHeight="1">
      <c r="A55" s="4"/>
      <c r="B55" s="4"/>
      <c r="C55" s="4"/>
      <c r="D55" s="16"/>
      <c r="E55" s="4"/>
      <c r="F55" s="16"/>
      <c r="G55" s="4"/>
      <c r="H55" s="16" t="s">
        <v>16110</v>
      </c>
      <c r="I55" s="4"/>
      <c r="J55" s="16"/>
      <c r="K55" s="4"/>
      <c r="L55" s="16"/>
      <c r="M55" s="4"/>
      <c r="N55" s="16"/>
      <c r="O55" s="4"/>
      <c r="P55" s="17"/>
      <c r="Q55" s="4"/>
      <c r="R55" s="17"/>
      <c r="S55" s="4"/>
      <c r="T55" s="16"/>
      <c r="U55" s="16"/>
      <c r="V55" s="16"/>
      <c r="W55" s="16"/>
      <c r="X55" s="4"/>
      <c r="Y55" s="16"/>
      <c r="Z55" s="16"/>
      <c r="AA55" s="16"/>
      <c r="AB55" s="16"/>
      <c r="AC55" s="16"/>
      <c r="AD55" s="16"/>
      <c r="AE55" s="16"/>
      <c r="AF55" s="4"/>
      <c r="AG55" s="16" t="s">
        <v>1826</v>
      </c>
      <c r="AH55" s="16"/>
      <c r="AI55" s="16"/>
      <c r="AJ55" s="16"/>
      <c r="AK55" s="16"/>
      <c r="AL55" s="18" t="s">
        <v>12567</v>
      </c>
      <c r="AM55" s="18" t="s">
        <v>16111</v>
      </c>
      <c r="AN55" s="4" t="str">
        <f ca="1">IFERROR(__xludf.DUMMYFUNCTION("""COMPUTED_VALUE"""),"FRANCK OLIVIER")</f>
        <v>FRANCK OLIVIER</v>
      </c>
      <c r="AO55" s="4"/>
    </row>
    <row r="56" spans="1:41" ht="15.75" customHeight="1">
      <c r="A56" s="4"/>
      <c r="B56" s="4"/>
      <c r="C56" s="4"/>
      <c r="D56" s="16"/>
      <c r="E56" s="4"/>
      <c r="F56" s="16"/>
      <c r="G56" s="4"/>
      <c r="H56" s="16" t="s">
        <v>16112</v>
      </c>
      <c r="I56" s="4"/>
      <c r="J56" s="16"/>
      <c r="K56" s="4"/>
      <c r="L56" s="16"/>
      <c r="M56" s="4"/>
      <c r="N56" s="16"/>
      <c r="O56" s="4"/>
      <c r="P56" s="17"/>
      <c r="Q56" s="4"/>
      <c r="R56" s="17"/>
      <c r="S56" s="4"/>
      <c r="T56" s="16"/>
      <c r="U56" s="16"/>
      <c r="V56" s="16"/>
      <c r="W56" s="16"/>
      <c r="X56" s="4"/>
      <c r="Y56" s="16"/>
      <c r="Z56" s="16"/>
      <c r="AA56" s="16"/>
      <c r="AB56" s="16"/>
      <c r="AC56" s="16"/>
      <c r="AD56" s="16"/>
      <c r="AE56" s="16"/>
      <c r="AF56" s="4"/>
      <c r="AG56" s="16" t="s">
        <v>985</v>
      </c>
      <c r="AH56" s="16"/>
      <c r="AI56" s="16"/>
      <c r="AJ56" s="16"/>
      <c r="AK56" s="16"/>
      <c r="AL56" s="18" t="s">
        <v>10710</v>
      </c>
      <c r="AM56" s="18" t="s">
        <v>3335</v>
      </c>
      <c r="AN56" s="4" t="str">
        <f ca="1">IFERROR(__xludf.DUMMYFUNCTION("""COMPUTED_VALUE"""),"FREDERIC MALLE")</f>
        <v>FREDERIC MALLE</v>
      </c>
      <c r="AO56" s="4"/>
    </row>
    <row r="57" spans="1:41" ht="15.75" customHeight="1">
      <c r="A57" s="4"/>
      <c r="B57" s="4"/>
      <c r="C57" s="4"/>
      <c r="D57" s="16"/>
      <c r="E57" s="4"/>
      <c r="F57" s="16"/>
      <c r="G57" s="4"/>
      <c r="H57" s="16" t="s">
        <v>16113</v>
      </c>
      <c r="I57" s="4"/>
      <c r="J57" s="16"/>
      <c r="K57" s="4"/>
      <c r="L57" s="16"/>
      <c r="M57" s="4"/>
      <c r="N57" s="16"/>
      <c r="O57" s="4"/>
      <c r="P57" s="17"/>
      <c r="Q57" s="4"/>
      <c r="R57" s="17"/>
      <c r="S57" s="4"/>
      <c r="T57" s="16"/>
      <c r="U57" s="16"/>
      <c r="V57" s="16"/>
      <c r="W57" s="16"/>
      <c r="X57" s="4"/>
      <c r="Y57" s="16"/>
      <c r="Z57" s="16"/>
      <c r="AA57" s="16"/>
      <c r="AB57" s="16"/>
      <c r="AC57" s="16"/>
      <c r="AD57" s="16"/>
      <c r="AE57" s="16"/>
      <c r="AF57" s="4"/>
      <c r="AG57" s="6" t="s">
        <v>229</v>
      </c>
      <c r="AH57" s="16"/>
      <c r="AI57" s="16"/>
      <c r="AJ57" s="16"/>
      <c r="AK57" s="16"/>
      <c r="AL57" s="18" t="s">
        <v>12184</v>
      </c>
      <c r="AM57" s="18" t="s">
        <v>16114</v>
      </c>
      <c r="AN57" s="4" t="str">
        <f ca="1">IFERROR(__xludf.DUMMYFUNCTION("""COMPUTED_VALUE"""),"GIORGIO")</f>
        <v>GIORGIO</v>
      </c>
      <c r="AO57" s="4"/>
    </row>
    <row r="58" spans="1:41" ht="15.75" customHeight="1">
      <c r="A58" s="4"/>
      <c r="B58" s="4"/>
      <c r="C58" s="4"/>
      <c r="D58" s="16"/>
      <c r="E58" s="4"/>
      <c r="F58" s="16"/>
      <c r="G58" s="4"/>
      <c r="H58" s="16" t="s">
        <v>16115</v>
      </c>
      <c r="I58" s="4"/>
      <c r="J58" s="16"/>
      <c r="K58" s="4"/>
      <c r="L58" s="16"/>
      <c r="M58" s="4"/>
      <c r="N58" s="16"/>
      <c r="O58" s="4"/>
      <c r="P58" s="17"/>
      <c r="Q58" s="4"/>
      <c r="R58" s="17"/>
      <c r="S58" s="4"/>
      <c r="T58" s="16"/>
      <c r="U58" s="16"/>
      <c r="V58" s="16"/>
      <c r="W58" s="16"/>
      <c r="X58" s="4"/>
      <c r="Y58" s="16"/>
      <c r="Z58" s="16"/>
      <c r="AA58" s="16"/>
      <c r="AB58" s="16"/>
      <c r="AC58" s="16"/>
      <c r="AD58" s="16"/>
      <c r="AE58" s="16"/>
      <c r="AF58" s="4"/>
      <c r="AG58" s="16"/>
      <c r="AH58" s="16"/>
      <c r="AI58" s="16"/>
      <c r="AJ58" s="16"/>
      <c r="AK58" s="16"/>
      <c r="AL58" s="18" t="s">
        <v>10385</v>
      </c>
      <c r="AM58" s="18" t="s">
        <v>3425</v>
      </c>
      <c r="AN58" s="4" t="str">
        <f ca="1">IFERROR(__xludf.DUMMYFUNCTION("""COMPUTED_VALUE"""),"GIORGIO ARMANI")</f>
        <v>GIORGIO ARMANI</v>
      </c>
      <c r="AO58" s="4"/>
    </row>
    <row r="59" spans="1:41" ht="15.75" customHeight="1">
      <c r="A59" s="4"/>
      <c r="B59" s="4"/>
      <c r="C59" s="4"/>
      <c r="D59" s="16"/>
      <c r="E59" s="4"/>
      <c r="F59" s="16"/>
      <c r="G59" s="4"/>
      <c r="H59" s="16" t="s">
        <v>16116</v>
      </c>
      <c r="I59" s="4"/>
      <c r="J59" s="16"/>
      <c r="K59" s="4"/>
      <c r="L59" s="16"/>
      <c r="M59" s="4"/>
      <c r="N59" s="16"/>
      <c r="O59" s="4"/>
      <c r="P59" s="17"/>
      <c r="Q59" s="4"/>
      <c r="R59" s="17"/>
      <c r="S59" s="4"/>
      <c r="T59" s="16"/>
      <c r="U59" s="16"/>
      <c r="V59" s="16"/>
      <c r="W59" s="16"/>
      <c r="X59" s="4"/>
      <c r="Y59" s="16"/>
      <c r="Z59" s="16"/>
      <c r="AA59" s="16"/>
      <c r="AB59" s="16"/>
      <c r="AC59" s="16"/>
      <c r="AD59" s="16"/>
      <c r="AE59" s="16"/>
      <c r="AF59" s="4"/>
      <c r="AG59" s="16"/>
      <c r="AH59" s="16"/>
      <c r="AI59" s="16"/>
      <c r="AJ59" s="16"/>
      <c r="AK59" s="16"/>
      <c r="AL59" s="18" t="s">
        <v>10307</v>
      </c>
      <c r="AM59" s="18" t="s">
        <v>3475</v>
      </c>
      <c r="AN59" s="4" t="str">
        <f ca="1">IFERROR(__xludf.DUMMYFUNCTION("""COMPUTED_VALUE"""),"GIORIGIO ARMANI")</f>
        <v>GIORIGIO ARMANI</v>
      </c>
      <c r="AO59" s="4"/>
    </row>
    <row r="60" spans="1:41" ht="15.75" customHeight="1">
      <c r="A60" s="4"/>
      <c r="B60" s="4"/>
      <c r="C60" s="4"/>
      <c r="D60" s="16"/>
      <c r="E60" s="4"/>
      <c r="F60" s="16"/>
      <c r="G60" s="4"/>
      <c r="H60" s="16" t="s">
        <v>16117</v>
      </c>
      <c r="I60" s="4"/>
      <c r="J60" s="16"/>
      <c r="K60" s="4"/>
      <c r="L60" s="16"/>
      <c r="M60" s="4"/>
      <c r="N60" s="16"/>
      <c r="O60" s="4"/>
      <c r="P60" s="17"/>
      <c r="Q60" s="4"/>
      <c r="R60" s="17"/>
      <c r="S60" s="4"/>
      <c r="T60" s="16"/>
      <c r="U60" s="16"/>
      <c r="V60" s="16"/>
      <c r="W60" s="16"/>
      <c r="X60" s="4"/>
      <c r="Y60" s="16"/>
      <c r="Z60" s="16"/>
      <c r="AA60" s="16"/>
      <c r="AB60" s="16"/>
      <c r="AC60" s="16"/>
      <c r="AD60" s="16"/>
      <c r="AE60" s="16"/>
      <c r="AF60" s="4"/>
      <c r="AG60" s="16"/>
      <c r="AH60" s="16"/>
      <c r="AI60" s="16"/>
      <c r="AJ60" s="16"/>
      <c r="AK60" s="16"/>
      <c r="AL60" s="18" t="s">
        <v>10102</v>
      </c>
      <c r="AM60" s="18" t="s">
        <v>16118</v>
      </c>
      <c r="AN60" s="4" t="str">
        <f ca="1">IFERROR(__xludf.DUMMYFUNCTION("""COMPUTED_VALUE"""),"GIVENCHY")</f>
        <v>GIVENCHY</v>
      </c>
      <c r="AO60" s="4"/>
    </row>
    <row r="61" spans="1:41" ht="15.75" customHeight="1">
      <c r="A61" s="4"/>
      <c r="B61" s="4"/>
      <c r="C61" s="4"/>
      <c r="D61" s="16"/>
      <c r="E61" s="4"/>
      <c r="F61" s="16"/>
      <c r="G61" s="4"/>
      <c r="H61" s="16" t="s">
        <v>16119</v>
      </c>
      <c r="I61" s="4"/>
      <c r="J61" s="16"/>
      <c r="K61" s="4"/>
      <c r="L61" s="16"/>
      <c r="M61" s="4"/>
      <c r="N61" s="16"/>
      <c r="O61" s="4"/>
      <c r="P61" s="17"/>
      <c r="Q61" s="4"/>
      <c r="R61" s="17"/>
      <c r="S61" s="4"/>
      <c r="T61" s="16"/>
      <c r="U61" s="16"/>
      <c r="V61" s="16"/>
      <c r="W61" s="16"/>
      <c r="X61" s="4"/>
      <c r="Y61" s="16"/>
      <c r="Z61" s="16"/>
      <c r="AA61" s="16"/>
      <c r="AB61" s="16"/>
      <c r="AC61" s="16"/>
      <c r="AD61" s="16"/>
      <c r="AE61" s="16"/>
      <c r="AF61" s="4"/>
      <c r="AG61" s="16"/>
      <c r="AH61" s="16"/>
      <c r="AI61" s="16"/>
      <c r="AJ61" s="16"/>
      <c r="AK61" s="16"/>
      <c r="AL61" s="18" t="s">
        <v>10059</v>
      </c>
      <c r="AM61" s="18" t="s">
        <v>4003</v>
      </c>
      <c r="AN61" s="4" t="str">
        <f ca="1">IFERROR(__xludf.DUMMYFUNCTION("""COMPUTED_VALUE"""),"GEOFFREY BEENE")</f>
        <v>GEOFFREY BEENE</v>
      </c>
      <c r="AO61" s="4"/>
    </row>
    <row r="62" spans="1:41" ht="15.75" customHeight="1">
      <c r="A62" s="4"/>
      <c r="B62" s="4"/>
      <c r="C62" s="4"/>
      <c r="D62" s="16"/>
      <c r="E62" s="4"/>
      <c r="F62" s="16"/>
      <c r="G62" s="4"/>
      <c r="H62" s="16" t="s">
        <v>16120</v>
      </c>
      <c r="I62" s="4"/>
      <c r="J62" s="16"/>
      <c r="K62" s="4"/>
      <c r="L62" s="16"/>
      <c r="M62" s="4"/>
      <c r="N62" s="16"/>
      <c r="O62" s="4"/>
      <c r="P62" s="17"/>
      <c r="Q62" s="4"/>
      <c r="R62" s="17"/>
      <c r="S62" s="4"/>
      <c r="T62" s="16"/>
      <c r="U62" s="16"/>
      <c r="V62" s="16"/>
      <c r="W62" s="16"/>
      <c r="X62" s="4"/>
      <c r="Y62" s="16"/>
      <c r="Z62" s="16"/>
      <c r="AA62" s="16"/>
      <c r="AB62" s="16"/>
      <c r="AC62" s="16"/>
      <c r="AD62" s="16"/>
      <c r="AE62" s="16"/>
      <c r="AF62" s="4"/>
      <c r="AG62" s="16"/>
      <c r="AH62" s="16"/>
      <c r="AI62" s="16"/>
      <c r="AJ62" s="16"/>
      <c r="AK62" s="16"/>
      <c r="AL62" s="18" t="s">
        <v>9192</v>
      </c>
      <c r="AM62" s="18" t="s">
        <v>15419</v>
      </c>
      <c r="AN62" s="4" t="str">
        <f ca="1">IFERROR(__xludf.DUMMYFUNCTION("""COMPUTED_VALUE"""),"GUCCI")</f>
        <v>GUCCI</v>
      </c>
      <c r="AO62" s="4"/>
    </row>
    <row r="63" spans="1:41" ht="15">
      <c r="A63" s="4"/>
      <c r="B63" s="4"/>
      <c r="C63" s="4"/>
      <c r="D63" s="16"/>
      <c r="E63" s="4"/>
      <c r="F63" s="16"/>
      <c r="G63" s="4"/>
      <c r="H63" s="16" t="s">
        <v>16121</v>
      </c>
      <c r="I63" s="4"/>
      <c r="J63" s="16"/>
      <c r="K63" s="4"/>
      <c r="L63" s="16"/>
      <c r="M63" s="4"/>
      <c r="N63" s="16"/>
      <c r="O63" s="4"/>
      <c r="P63" s="17"/>
      <c r="Q63" s="4"/>
      <c r="R63" s="17"/>
      <c r="S63" s="4"/>
      <c r="T63" s="16"/>
      <c r="U63" s="16"/>
      <c r="V63" s="16"/>
      <c r="W63" s="16"/>
      <c r="X63" s="4"/>
      <c r="Y63" s="16"/>
      <c r="Z63" s="16"/>
      <c r="AA63" s="16"/>
      <c r="AB63" s="16"/>
      <c r="AC63" s="16"/>
      <c r="AD63" s="16"/>
      <c r="AE63" s="16"/>
      <c r="AF63" s="4"/>
      <c r="AG63" s="16"/>
      <c r="AH63" s="16"/>
      <c r="AI63" s="16"/>
      <c r="AJ63" s="16"/>
      <c r="AK63" s="16"/>
      <c r="AL63" s="18" t="s">
        <v>8690</v>
      </c>
      <c r="AM63" s="18" t="s">
        <v>15872</v>
      </c>
      <c r="AN63" s="4" t="str">
        <f ca="1">IFERROR(__xludf.DUMMYFUNCTION("""COMPUTED_VALUE"""),"GUERLAIN")</f>
        <v>GUERLAIN</v>
      </c>
      <c r="AO63" s="4"/>
    </row>
    <row r="64" spans="1:41" ht="15">
      <c r="A64" s="4"/>
      <c r="B64" s="4"/>
      <c r="C64" s="4"/>
      <c r="D64" s="16"/>
      <c r="E64" s="4"/>
      <c r="F64" s="16"/>
      <c r="G64" s="4"/>
      <c r="H64" s="16" t="s">
        <v>16122</v>
      </c>
      <c r="I64" s="4"/>
      <c r="J64" s="16"/>
      <c r="K64" s="4"/>
      <c r="L64" s="16"/>
      <c r="M64" s="4"/>
      <c r="N64" s="16"/>
      <c r="O64" s="4"/>
      <c r="P64" s="17"/>
      <c r="Q64" s="4"/>
      <c r="R64" s="17"/>
      <c r="S64" s="4"/>
      <c r="T64" s="16"/>
      <c r="U64" s="16"/>
      <c r="V64" s="16"/>
      <c r="W64" s="16"/>
      <c r="X64" s="4"/>
      <c r="Y64" s="16"/>
      <c r="Z64" s="16"/>
      <c r="AA64" s="16"/>
      <c r="AB64" s="16"/>
      <c r="AC64" s="16"/>
      <c r="AD64" s="16"/>
      <c r="AE64" s="16"/>
      <c r="AF64" s="4"/>
      <c r="AG64" s="16"/>
      <c r="AH64" s="16"/>
      <c r="AI64" s="16"/>
      <c r="AJ64" s="16"/>
      <c r="AK64" s="16"/>
      <c r="AL64" s="18" t="s">
        <v>8136</v>
      </c>
      <c r="AM64" s="18" t="s">
        <v>4309</v>
      </c>
      <c r="AN64" s="4" t="str">
        <f ca="1">IFERROR(__xludf.DUMMYFUNCTION("""COMPUTED_VALUE"""),"GUESS")</f>
        <v>GUESS</v>
      </c>
      <c r="AO64" s="4"/>
    </row>
    <row r="65" spans="1:41" ht="30">
      <c r="A65" s="4"/>
      <c r="B65" s="4"/>
      <c r="C65" s="4"/>
      <c r="D65" s="16"/>
      <c r="E65" s="4"/>
      <c r="F65" s="16"/>
      <c r="G65" s="4"/>
      <c r="H65" s="16" t="s">
        <v>16123</v>
      </c>
      <c r="I65" s="4"/>
      <c r="J65" s="16"/>
      <c r="K65" s="4"/>
      <c r="L65" s="16"/>
      <c r="M65" s="4"/>
      <c r="N65" s="16"/>
      <c r="O65" s="4"/>
      <c r="P65" s="17"/>
      <c r="Q65" s="4"/>
      <c r="R65" s="17"/>
      <c r="S65" s="4"/>
      <c r="T65" s="16"/>
      <c r="U65" s="16"/>
      <c r="V65" s="16"/>
      <c r="W65" s="16"/>
      <c r="X65" s="4"/>
      <c r="Y65" s="16"/>
      <c r="Z65" s="16"/>
      <c r="AA65" s="16"/>
      <c r="AB65" s="16"/>
      <c r="AC65" s="16"/>
      <c r="AD65" s="16"/>
      <c r="AE65" s="16"/>
      <c r="AF65" s="4"/>
      <c r="AG65" s="16"/>
      <c r="AH65" s="16"/>
      <c r="AI65" s="16"/>
      <c r="AJ65" s="16"/>
      <c r="AK65" s="16"/>
      <c r="AL65" s="18" t="s">
        <v>5244</v>
      </c>
      <c r="AM65" s="18" t="s">
        <v>16124</v>
      </c>
      <c r="AN65" s="4" t="str">
        <f ca="1">IFERROR(__xludf.DUMMYFUNCTION("""COMPUTED_VALUE"""),"GUY LAROCHE")</f>
        <v>GUY LAROCHE</v>
      </c>
      <c r="AO65" s="4"/>
    </row>
    <row r="66" spans="1:41" ht="15">
      <c r="A66" s="4"/>
      <c r="B66" s="4"/>
      <c r="C66" s="4"/>
      <c r="D66" s="16"/>
      <c r="E66" s="4"/>
      <c r="F66" s="16"/>
      <c r="G66" s="4"/>
      <c r="H66" s="16" t="s">
        <v>16125</v>
      </c>
      <c r="I66" s="4"/>
      <c r="J66" s="16"/>
      <c r="K66" s="4"/>
      <c r="L66" s="16"/>
      <c r="M66" s="4"/>
      <c r="N66" s="16"/>
      <c r="O66" s="4"/>
      <c r="P66" s="17"/>
      <c r="Q66" s="4"/>
      <c r="R66" s="17"/>
      <c r="S66" s="4"/>
      <c r="T66" s="16"/>
      <c r="U66" s="16"/>
      <c r="V66" s="16"/>
      <c r="W66" s="16"/>
      <c r="X66" s="4"/>
      <c r="Y66" s="16"/>
      <c r="Z66" s="16"/>
      <c r="AA66" s="16"/>
      <c r="AB66" s="16"/>
      <c r="AC66" s="16"/>
      <c r="AD66" s="16"/>
      <c r="AE66" s="16"/>
      <c r="AF66" s="4"/>
      <c r="AG66" s="16"/>
      <c r="AH66" s="16"/>
      <c r="AI66" s="16"/>
      <c r="AJ66" s="16"/>
      <c r="AK66" s="16"/>
      <c r="AL66" s="18" t="s">
        <v>2956</v>
      </c>
      <c r="AM66" s="18" t="s">
        <v>16126</v>
      </c>
      <c r="AN66" s="4" t="str">
        <f ca="1">IFERROR(__xludf.DUMMYFUNCTION("""COMPUTED_VALUE"""),"HERMES")</f>
        <v>HERMES</v>
      </c>
      <c r="AO66" s="4"/>
    </row>
    <row r="67" spans="1:41" ht="15">
      <c r="A67" s="4"/>
      <c r="B67" s="4"/>
      <c r="C67" s="4"/>
      <c r="D67" s="16"/>
      <c r="E67" s="4"/>
      <c r="F67" s="16"/>
      <c r="G67" s="4"/>
      <c r="H67" s="16" t="s">
        <v>16127</v>
      </c>
      <c r="I67" s="4"/>
      <c r="J67" s="16"/>
      <c r="K67" s="4"/>
      <c r="L67" s="16"/>
      <c r="M67" s="4"/>
      <c r="N67" s="16"/>
      <c r="O67" s="4"/>
      <c r="P67" s="17"/>
      <c r="Q67" s="4"/>
      <c r="R67" s="17"/>
      <c r="S67" s="4"/>
      <c r="T67" s="16"/>
      <c r="U67" s="16"/>
      <c r="V67" s="16"/>
      <c r="W67" s="16"/>
      <c r="X67" s="4"/>
      <c r="Y67" s="16"/>
      <c r="Z67" s="16"/>
      <c r="AA67" s="16"/>
      <c r="AB67" s="16"/>
      <c r="AC67" s="16"/>
      <c r="AD67" s="16"/>
      <c r="AE67" s="16"/>
      <c r="AF67" s="4"/>
      <c r="AG67" s="16"/>
      <c r="AH67" s="16"/>
      <c r="AI67" s="16"/>
      <c r="AJ67" s="16"/>
      <c r="AK67" s="16"/>
      <c r="AL67" s="18" t="s">
        <v>5869</v>
      </c>
      <c r="AM67" s="18" t="s">
        <v>4669</v>
      </c>
      <c r="AN67" s="4" t="str">
        <f ca="1">IFERROR(__xludf.DUMMYFUNCTION("""COMPUTED_VALUE"""),"HOUBIGANT")</f>
        <v>HOUBIGANT</v>
      </c>
      <c r="AO67" s="4"/>
    </row>
    <row r="68" spans="1:41" ht="45">
      <c r="A68" s="4"/>
      <c r="B68" s="4"/>
      <c r="C68" s="4"/>
      <c r="D68" s="16"/>
      <c r="E68" s="4"/>
      <c r="F68" s="16"/>
      <c r="G68" s="4"/>
      <c r="H68" s="16" t="s">
        <v>16128</v>
      </c>
      <c r="I68" s="4"/>
      <c r="J68" s="16"/>
      <c r="K68" s="4"/>
      <c r="L68" s="16"/>
      <c r="M68" s="4"/>
      <c r="N68" s="16"/>
      <c r="O68" s="4"/>
      <c r="P68" s="17"/>
      <c r="Q68" s="4"/>
      <c r="R68" s="17"/>
      <c r="S68" s="4"/>
      <c r="T68" s="16"/>
      <c r="U68" s="16"/>
      <c r="V68" s="16"/>
      <c r="W68" s="16"/>
      <c r="X68" s="4"/>
      <c r="Y68" s="16"/>
      <c r="Z68" s="16"/>
      <c r="AA68" s="16"/>
      <c r="AB68" s="16"/>
      <c r="AC68" s="16"/>
      <c r="AD68" s="16"/>
      <c r="AE68" s="16"/>
      <c r="AF68" s="4"/>
      <c r="AG68" s="16"/>
      <c r="AH68" s="16"/>
      <c r="AI68" s="16"/>
      <c r="AJ68" s="16"/>
      <c r="AK68" s="16"/>
      <c r="AL68" s="18" t="s">
        <v>3475</v>
      </c>
      <c r="AM68" s="18" t="s">
        <v>16129</v>
      </c>
      <c r="AN68" s="4" t="str">
        <f ca="1">IFERROR(__xludf.DUMMYFUNCTION("""COMPUTED_VALUE"""),"INITIO PARFUMS PRIVES")</f>
        <v>INITIO PARFUMS PRIVES</v>
      </c>
      <c r="AO68" s="4"/>
    </row>
    <row r="69" spans="1:41" ht="15">
      <c r="A69" s="4"/>
      <c r="B69" s="4"/>
      <c r="C69" s="4"/>
      <c r="D69" s="16"/>
      <c r="E69" s="4"/>
      <c r="F69" s="16"/>
      <c r="G69" s="4"/>
      <c r="H69" s="16" t="s">
        <v>16130</v>
      </c>
      <c r="I69" s="4"/>
      <c r="J69" s="16"/>
      <c r="K69" s="4"/>
      <c r="L69" s="16"/>
      <c r="M69" s="4"/>
      <c r="N69" s="16"/>
      <c r="O69" s="4"/>
      <c r="P69" s="17"/>
      <c r="Q69" s="4"/>
      <c r="R69" s="17"/>
      <c r="S69" s="4"/>
      <c r="T69" s="16"/>
      <c r="U69" s="16"/>
      <c r="V69" s="16"/>
      <c r="W69" s="16"/>
      <c r="X69" s="4"/>
      <c r="Y69" s="16"/>
      <c r="Z69" s="16"/>
      <c r="AA69" s="16"/>
      <c r="AB69" s="16"/>
      <c r="AC69" s="16"/>
      <c r="AD69" s="16"/>
      <c r="AE69" s="16"/>
      <c r="AF69" s="4"/>
      <c r="AG69" s="16"/>
      <c r="AH69" s="16"/>
      <c r="AI69" s="16"/>
      <c r="AJ69" s="16"/>
      <c r="AK69" s="16"/>
      <c r="AL69" s="18" t="s">
        <v>2157</v>
      </c>
      <c r="AM69" s="18" t="s">
        <v>16131</v>
      </c>
      <c r="AN69" s="4" t="str">
        <f ca="1">IFERROR(__xludf.DUMMYFUNCTION("""COMPUTED_VALUE"""),"ISSEY MIYAKE")</f>
        <v>ISSEY MIYAKE</v>
      </c>
      <c r="AO69" s="4"/>
    </row>
    <row r="70" spans="1:41" ht="30">
      <c r="A70" s="4"/>
      <c r="B70" s="4"/>
      <c r="C70" s="4"/>
      <c r="D70" s="16"/>
      <c r="E70" s="4"/>
      <c r="F70" s="16"/>
      <c r="G70" s="4"/>
      <c r="H70" s="16" t="s">
        <v>16132</v>
      </c>
      <c r="I70" s="4"/>
      <c r="J70" s="16"/>
      <c r="K70" s="4"/>
      <c r="L70" s="16"/>
      <c r="M70" s="4"/>
      <c r="N70" s="16"/>
      <c r="O70" s="4"/>
      <c r="P70" s="17"/>
      <c r="Q70" s="4"/>
      <c r="R70" s="17"/>
      <c r="S70" s="4"/>
      <c r="T70" s="16"/>
      <c r="U70" s="16"/>
      <c r="V70" s="16"/>
      <c r="W70" s="16"/>
      <c r="X70" s="4"/>
      <c r="Y70" s="16"/>
      <c r="Z70" s="16"/>
      <c r="AA70" s="16"/>
      <c r="AB70" s="16"/>
      <c r="AC70" s="16"/>
      <c r="AD70" s="16"/>
      <c r="AE70" s="16"/>
      <c r="AF70" s="4"/>
      <c r="AG70" s="19"/>
      <c r="AH70" s="16"/>
      <c r="AI70" s="16"/>
      <c r="AJ70" s="16"/>
      <c r="AK70" s="16"/>
      <c r="AL70" s="18" t="s">
        <v>10873</v>
      </c>
      <c r="AM70" s="18" t="s">
        <v>4698</v>
      </c>
      <c r="AN70" s="4" t="str">
        <f ca="1">IFERROR(__xludf.DUMMYFUNCTION("""COMPUTED_VALUE"""),"JACQUES BOGART")</f>
        <v>JACQUES BOGART</v>
      </c>
      <c r="AO70" s="4"/>
    </row>
    <row r="71" spans="1:41" ht="15">
      <c r="A71" s="4"/>
      <c r="B71" s="4"/>
      <c r="C71" s="4"/>
      <c r="D71" s="16"/>
      <c r="E71" s="4"/>
      <c r="F71" s="16"/>
      <c r="G71" s="4"/>
      <c r="H71" s="16" t="s">
        <v>16133</v>
      </c>
      <c r="I71" s="4"/>
      <c r="J71" s="16"/>
      <c r="K71" s="4"/>
      <c r="L71" s="16"/>
      <c r="M71" s="4"/>
      <c r="N71" s="16"/>
      <c r="O71" s="4"/>
      <c r="P71" s="17"/>
      <c r="Q71" s="4"/>
      <c r="R71" s="17"/>
      <c r="S71" s="4"/>
      <c r="T71" s="16"/>
      <c r="U71" s="16"/>
      <c r="V71" s="16"/>
      <c r="W71" s="16"/>
      <c r="X71" s="4"/>
      <c r="Y71" s="16"/>
      <c r="Z71" s="16"/>
      <c r="AA71" s="16"/>
      <c r="AB71" s="16"/>
      <c r="AC71" s="16"/>
      <c r="AD71" s="16"/>
      <c r="AE71" s="16"/>
      <c r="AF71" s="4"/>
      <c r="AG71" s="16"/>
      <c r="AH71" s="16"/>
      <c r="AI71" s="16"/>
      <c r="AJ71" s="16"/>
      <c r="AK71" s="16"/>
      <c r="AL71" s="18" t="s">
        <v>11584</v>
      </c>
      <c r="AM71" s="18" t="s">
        <v>16134</v>
      </c>
      <c r="AN71" s="4" t="str">
        <f ca="1">IFERROR(__xludf.DUMMYFUNCTION("""COMPUTED_VALUE"""),"JAGUAR")</f>
        <v>JAGUAR</v>
      </c>
      <c r="AO71" s="4"/>
    </row>
    <row r="72" spans="1:41" ht="15">
      <c r="A72" s="4"/>
      <c r="B72" s="4"/>
      <c r="C72" s="4"/>
      <c r="D72" s="16"/>
      <c r="E72" s="4"/>
      <c r="F72" s="16"/>
      <c r="G72" s="4"/>
      <c r="H72" s="16" t="s">
        <v>16135</v>
      </c>
      <c r="I72" s="4"/>
      <c r="J72" s="16"/>
      <c r="K72" s="4"/>
      <c r="L72" s="16"/>
      <c r="M72" s="4"/>
      <c r="N72" s="16"/>
      <c r="O72" s="4"/>
      <c r="P72" s="17"/>
      <c r="Q72" s="4"/>
      <c r="R72" s="17"/>
      <c r="S72" s="4"/>
      <c r="T72" s="16"/>
      <c r="U72" s="16"/>
      <c r="V72" s="16"/>
      <c r="W72" s="16"/>
      <c r="X72" s="4"/>
      <c r="Y72" s="16"/>
      <c r="Z72" s="16"/>
      <c r="AA72" s="16"/>
      <c r="AB72" s="16"/>
      <c r="AC72" s="16"/>
      <c r="AD72" s="16"/>
      <c r="AE72" s="16"/>
      <c r="AF72" s="4"/>
      <c r="AG72" s="16"/>
      <c r="AH72" s="16"/>
      <c r="AI72" s="16"/>
      <c r="AJ72" s="16"/>
      <c r="AK72" s="16"/>
      <c r="AL72" s="18" t="s">
        <v>4884</v>
      </c>
      <c r="AM72" s="18" t="s">
        <v>4714</v>
      </c>
      <c r="AN72" s="4" t="str">
        <f ca="1">IFERROR(__xludf.DUMMYFUNCTION("""COMPUTED_VALUE"""),"JAMES BOND")</f>
        <v>JAMES BOND</v>
      </c>
      <c r="AO72" s="4"/>
    </row>
    <row r="73" spans="1:41" ht="30">
      <c r="A73" s="4"/>
      <c r="B73" s="4"/>
      <c r="C73" s="4"/>
      <c r="D73" s="16"/>
      <c r="E73" s="4"/>
      <c r="F73" s="16"/>
      <c r="G73" s="4"/>
      <c r="H73" s="16" t="s">
        <v>16136</v>
      </c>
      <c r="I73" s="4"/>
      <c r="J73" s="16"/>
      <c r="K73" s="4"/>
      <c r="L73" s="16"/>
      <c r="M73" s="4"/>
      <c r="N73" s="16"/>
      <c r="O73" s="4"/>
      <c r="P73" s="17"/>
      <c r="Q73" s="4"/>
      <c r="R73" s="17"/>
      <c r="S73" s="4"/>
      <c r="T73" s="16"/>
      <c r="U73" s="16"/>
      <c r="V73" s="16"/>
      <c r="W73" s="16"/>
      <c r="X73" s="4"/>
      <c r="Y73" s="16"/>
      <c r="Z73" s="16"/>
      <c r="AA73" s="16"/>
      <c r="AB73" s="16"/>
      <c r="AC73" s="16"/>
      <c r="AD73" s="16"/>
      <c r="AE73" s="16"/>
      <c r="AF73" s="4"/>
      <c r="AG73" s="16"/>
      <c r="AH73" s="16"/>
      <c r="AI73" s="16"/>
      <c r="AJ73" s="16"/>
      <c r="AK73" s="16"/>
      <c r="AL73" s="18" t="s">
        <v>11556</v>
      </c>
      <c r="AM73" s="18" t="s">
        <v>16137</v>
      </c>
      <c r="AN73" s="4" t="str">
        <f ca="1">IFERROR(__xludf.DUMMYFUNCTION("""COMPUTED_VALUE"""),"JEAN PAUL GAULTIER")</f>
        <v>JEAN PAUL GAULTIER</v>
      </c>
      <c r="AO73" s="4"/>
    </row>
    <row r="74" spans="1:41" ht="30">
      <c r="A74" s="4"/>
      <c r="B74" s="4"/>
      <c r="C74" s="4"/>
      <c r="D74" s="16"/>
      <c r="E74" s="4"/>
      <c r="F74" s="16"/>
      <c r="G74" s="4"/>
      <c r="H74" s="16" t="s">
        <v>16138</v>
      </c>
      <c r="I74" s="4"/>
      <c r="J74" s="16"/>
      <c r="K74" s="4"/>
      <c r="L74" s="16"/>
      <c r="M74" s="4"/>
      <c r="N74" s="16"/>
      <c r="O74" s="4"/>
      <c r="P74" s="17"/>
      <c r="Q74" s="4"/>
      <c r="R74" s="17"/>
      <c r="S74" s="4"/>
      <c r="T74" s="16"/>
      <c r="U74" s="16"/>
      <c r="V74" s="16"/>
      <c r="W74" s="16"/>
      <c r="X74" s="4"/>
      <c r="Y74" s="16"/>
      <c r="Z74" s="16"/>
      <c r="AA74" s="16"/>
      <c r="AB74" s="16"/>
      <c r="AC74" s="16"/>
      <c r="AD74" s="16"/>
      <c r="AE74" s="16"/>
      <c r="AF74" s="4"/>
      <c r="AG74" s="16"/>
      <c r="AH74" s="16"/>
      <c r="AI74" s="16"/>
      <c r="AJ74" s="16"/>
      <c r="AK74" s="16"/>
      <c r="AL74" s="18" t="s">
        <v>12025</v>
      </c>
      <c r="AM74" s="18" t="s">
        <v>4836</v>
      </c>
      <c r="AN74" s="4" t="str">
        <f ca="1">IFERROR(__xludf.DUMMYFUNCTION("""COMPUTED_VALUE"""),"JEAN PAUL GAULTTER")</f>
        <v>JEAN PAUL GAULTTER</v>
      </c>
      <c r="AO74" s="4"/>
    </row>
    <row r="75" spans="1:41" ht="30">
      <c r="A75" s="4"/>
      <c r="B75" s="4"/>
      <c r="C75" s="4"/>
      <c r="D75" s="16"/>
      <c r="E75" s="4"/>
      <c r="F75" s="16"/>
      <c r="G75" s="4"/>
      <c r="H75" s="16" t="s">
        <v>16139</v>
      </c>
      <c r="I75" s="4"/>
      <c r="J75" s="16"/>
      <c r="K75" s="4"/>
      <c r="L75" s="16"/>
      <c r="M75" s="4"/>
      <c r="N75" s="16"/>
      <c r="O75" s="4"/>
      <c r="P75" s="17"/>
      <c r="Q75" s="4"/>
      <c r="R75" s="17"/>
      <c r="S75" s="4"/>
      <c r="T75" s="16"/>
      <c r="U75" s="16"/>
      <c r="V75" s="16"/>
      <c r="W75" s="16"/>
      <c r="X75" s="4"/>
      <c r="Y75" s="16"/>
      <c r="Z75" s="16"/>
      <c r="AA75" s="16"/>
      <c r="AB75" s="16"/>
      <c r="AC75" s="16"/>
      <c r="AD75" s="16"/>
      <c r="AE75" s="16"/>
      <c r="AF75" s="4"/>
      <c r="AG75" s="16"/>
      <c r="AH75" s="16"/>
      <c r="AI75" s="16"/>
      <c r="AJ75" s="16"/>
      <c r="AK75" s="16"/>
      <c r="AL75" s="18" t="s">
        <v>12674</v>
      </c>
      <c r="AM75" s="18" t="s">
        <v>4840</v>
      </c>
      <c r="AN75" s="4" t="str">
        <f ca="1">IFERROR(__xludf.DUMMYFUNCTION("""COMPUTED_VALUE"""),"JENNIFER LOPEZ")</f>
        <v>JENNIFER LOPEZ</v>
      </c>
      <c r="AO75" s="4"/>
    </row>
    <row r="76" spans="1:41" ht="15">
      <c r="A76" s="4"/>
      <c r="B76" s="4"/>
      <c r="C76" s="4"/>
      <c r="D76" s="16"/>
      <c r="E76" s="4"/>
      <c r="F76" s="16"/>
      <c r="G76" s="4"/>
      <c r="H76" s="16" t="s">
        <v>16140</v>
      </c>
      <c r="I76" s="4"/>
      <c r="J76" s="16"/>
      <c r="K76" s="4"/>
      <c r="L76" s="16"/>
      <c r="M76" s="4"/>
      <c r="N76" s="16"/>
      <c r="O76" s="4"/>
      <c r="P76" s="17"/>
      <c r="Q76" s="4"/>
      <c r="R76" s="17"/>
      <c r="S76" s="4"/>
      <c r="T76" s="16"/>
      <c r="U76" s="16"/>
      <c r="V76" s="16"/>
      <c r="W76" s="16"/>
      <c r="X76" s="4"/>
      <c r="Y76" s="16"/>
      <c r="Z76" s="16"/>
      <c r="AA76" s="16"/>
      <c r="AB76" s="16"/>
      <c r="AC76" s="16"/>
      <c r="AD76" s="16"/>
      <c r="AE76" s="16"/>
      <c r="AF76" s="4"/>
      <c r="AG76" s="16"/>
      <c r="AH76" s="16"/>
      <c r="AI76" s="16"/>
      <c r="AJ76" s="16"/>
      <c r="AK76" s="16"/>
      <c r="AL76" s="18" t="s">
        <v>8302</v>
      </c>
      <c r="AM76" s="18" t="s">
        <v>4871</v>
      </c>
      <c r="AN76" s="4" t="str">
        <f ca="1">IFERROR(__xludf.DUMMYFUNCTION("""COMPUTED_VALUE"""),"JIL SANDER")</f>
        <v>JIL SANDER</v>
      </c>
      <c r="AO76" s="4"/>
    </row>
    <row r="77" spans="1:41" ht="15">
      <c r="A77" s="4"/>
      <c r="B77" s="4"/>
      <c r="C77" s="4"/>
      <c r="D77" s="16"/>
      <c r="E77" s="4"/>
      <c r="F77" s="16"/>
      <c r="G77" s="4"/>
      <c r="H77" s="16" t="s">
        <v>16141</v>
      </c>
      <c r="I77" s="4"/>
      <c r="J77" s="16"/>
      <c r="K77" s="4"/>
      <c r="L77" s="16"/>
      <c r="M77" s="4"/>
      <c r="N77" s="16"/>
      <c r="O77" s="4"/>
      <c r="P77" s="17"/>
      <c r="Q77" s="4"/>
      <c r="R77" s="17"/>
      <c r="S77" s="4"/>
      <c r="T77" s="16"/>
      <c r="U77" s="16"/>
      <c r="V77" s="16"/>
      <c r="W77" s="16"/>
      <c r="X77" s="4"/>
      <c r="Y77" s="16"/>
      <c r="Z77" s="16"/>
      <c r="AA77" s="16"/>
      <c r="AB77" s="16"/>
      <c r="AC77" s="16"/>
      <c r="AD77" s="16"/>
      <c r="AE77" s="16"/>
      <c r="AF77" s="4"/>
      <c r="AG77" s="16"/>
      <c r="AH77" s="16"/>
      <c r="AI77" s="16"/>
      <c r="AJ77" s="16"/>
      <c r="AK77" s="16"/>
      <c r="AL77" s="18" t="s">
        <v>4003</v>
      </c>
      <c r="AM77" s="18" t="s">
        <v>16142</v>
      </c>
      <c r="AN77" s="4" t="str">
        <f ca="1">IFERROR(__xludf.DUMMYFUNCTION("""COMPUTED_VALUE"""),"JIMMY CHOO")</f>
        <v>JIMMY CHOO</v>
      </c>
      <c r="AO77" s="4"/>
    </row>
    <row r="78" spans="1:41" ht="15">
      <c r="A78" s="4"/>
      <c r="B78" s="4"/>
      <c r="C78" s="4"/>
      <c r="D78" s="16"/>
      <c r="E78" s="4"/>
      <c r="F78" s="16"/>
      <c r="G78" s="4"/>
      <c r="H78" s="16" t="s">
        <v>16143</v>
      </c>
      <c r="I78" s="4"/>
      <c r="J78" s="16"/>
      <c r="K78" s="4"/>
      <c r="L78" s="16"/>
      <c r="M78" s="4"/>
      <c r="N78" s="16"/>
      <c r="O78" s="4"/>
      <c r="P78" s="17"/>
      <c r="Q78" s="4"/>
      <c r="R78" s="17"/>
      <c r="S78" s="4"/>
      <c r="T78" s="16"/>
      <c r="U78" s="16"/>
      <c r="V78" s="16"/>
      <c r="W78" s="16"/>
      <c r="X78" s="4"/>
      <c r="Y78" s="16"/>
      <c r="Z78" s="16"/>
      <c r="AA78" s="16"/>
      <c r="AB78" s="16"/>
      <c r="AC78" s="16"/>
      <c r="AD78" s="16"/>
      <c r="AE78" s="16"/>
      <c r="AF78" s="4"/>
      <c r="AG78" s="16"/>
      <c r="AH78" s="16"/>
      <c r="AI78" s="16"/>
      <c r="AJ78" s="16"/>
      <c r="AK78" s="16"/>
      <c r="AL78" s="18" t="s">
        <v>1704</v>
      </c>
      <c r="AM78" s="18" t="s">
        <v>4884</v>
      </c>
      <c r="AN78" s="4" t="str">
        <f ca="1">IFERROR(__xludf.DUMMYFUNCTION("""COMPUTED_VALUE"""),"JO MALONE")</f>
        <v>JO MALONE</v>
      </c>
      <c r="AO78" s="4"/>
    </row>
    <row r="79" spans="1:41" ht="30">
      <c r="A79" s="4"/>
      <c r="B79" s="4"/>
      <c r="C79" s="4"/>
      <c r="D79" s="16"/>
      <c r="E79" s="4"/>
      <c r="F79" s="16"/>
      <c r="G79" s="4"/>
      <c r="H79" s="16" t="s">
        <v>16144</v>
      </c>
      <c r="I79" s="4"/>
      <c r="J79" s="16"/>
      <c r="K79" s="4"/>
      <c r="L79" s="16"/>
      <c r="M79" s="4"/>
      <c r="N79" s="16"/>
      <c r="O79" s="4"/>
      <c r="P79" s="17"/>
      <c r="Q79" s="4"/>
      <c r="R79" s="17"/>
      <c r="S79" s="4"/>
      <c r="T79" s="16"/>
      <c r="U79" s="16"/>
      <c r="V79" s="16"/>
      <c r="W79" s="16"/>
      <c r="X79" s="4"/>
      <c r="Y79" s="16"/>
      <c r="Z79" s="16"/>
      <c r="AA79" s="16"/>
      <c r="AB79" s="16"/>
      <c r="AC79" s="16"/>
      <c r="AD79" s="16"/>
      <c r="AE79" s="16"/>
      <c r="AF79" s="4"/>
      <c r="AG79" s="16"/>
      <c r="AH79" s="16"/>
      <c r="AI79" s="16"/>
      <c r="AJ79" s="16"/>
      <c r="AK79" s="16"/>
      <c r="AL79" s="18" t="s">
        <v>8859</v>
      </c>
      <c r="AM79" s="18" t="s">
        <v>4960</v>
      </c>
      <c r="AN79" s="4" t="str">
        <f ca="1">IFERROR(__xludf.DUMMYFUNCTION("""COMPUTED_VALUE"""),"JOHN VARVATOS")</f>
        <v>JOHN VARVATOS</v>
      </c>
      <c r="AO79" s="4"/>
    </row>
    <row r="80" spans="1:41" ht="15">
      <c r="A80" s="4"/>
      <c r="B80" s="4"/>
      <c r="C80" s="4"/>
      <c r="D80" s="16"/>
      <c r="E80" s="4"/>
      <c r="F80" s="16"/>
      <c r="G80" s="4"/>
      <c r="H80" s="16" t="s">
        <v>16145</v>
      </c>
      <c r="I80" s="4"/>
      <c r="J80" s="16"/>
      <c r="K80" s="4"/>
      <c r="L80" s="16"/>
      <c r="M80" s="4"/>
      <c r="N80" s="16"/>
      <c r="O80" s="4"/>
      <c r="P80" s="17"/>
      <c r="Q80" s="4"/>
      <c r="R80" s="17"/>
      <c r="S80" s="4"/>
      <c r="T80" s="16"/>
      <c r="U80" s="16"/>
      <c r="V80" s="16"/>
      <c r="W80" s="16"/>
      <c r="X80" s="4"/>
      <c r="Y80" s="16"/>
      <c r="Z80" s="16"/>
      <c r="AA80" s="16"/>
      <c r="AB80" s="16"/>
      <c r="AC80" s="16"/>
      <c r="AD80" s="16"/>
      <c r="AE80" s="16"/>
      <c r="AF80" s="4"/>
      <c r="AG80" s="16"/>
      <c r="AH80" s="16"/>
      <c r="AI80" s="16"/>
      <c r="AJ80" s="16"/>
      <c r="AK80" s="16"/>
      <c r="AL80" s="18" t="s">
        <v>12418</v>
      </c>
      <c r="AM80" s="18" t="s">
        <v>16146</v>
      </c>
      <c r="AN80" s="4" t="str">
        <f ca="1">IFERROR(__xludf.DUMMYFUNCTION("""COMPUTED_VALUE"""),"JOOP")</f>
        <v>JOOP</v>
      </c>
      <c r="AO80" s="4"/>
    </row>
    <row r="81" spans="1:41" ht="30">
      <c r="A81" s="4"/>
      <c r="B81" s="4"/>
      <c r="C81" s="4"/>
      <c r="D81" s="16"/>
      <c r="E81" s="4"/>
      <c r="F81" s="16"/>
      <c r="G81" s="4"/>
      <c r="H81" s="16" t="s">
        <v>16147</v>
      </c>
      <c r="I81" s="4"/>
      <c r="J81" s="16"/>
      <c r="K81" s="4"/>
      <c r="L81" s="16"/>
      <c r="M81" s="4"/>
      <c r="N81" s="16"/>
      <c r="O81" s="4"/>
      <c r="P81" s="17"/>
      <c r="Q81" s="4"/>
      <c r="R81" s="17"/>
      <c r="S81" s="4"/>
      <c r="T81" s="16"/>
      <c r="U81" s="16"/>
      <c r="V81" s="16"/>
      <c r="W81" s="16"/>
      <c r="X81" s="4"/>
      <c r="Y81" s="16"/>
      <c r="Z81" s="16"/>
      <c r="AA81" s="16"/>
      <c r="AB81" s="16"/>
      <c r="AC81" s="16"/>
      <c r="AD81" s="16"/>
      <c r="AE81" s="16"/>
      <c r="AF81" s="4"/>
      <c r="AG81" s="16"/>
      <c r="AH81" s="16"/>
      <c r="AI81" s="16"/>
      <c r="AJ81" s="16"/>
      <c r="AK81" s="16"/>
      <c r="AL81" s="18" t="s">
        <v>16148</v>
      </c>
      <c r="AM81" s="18" t="s">
        <v>5155</v>
      </c>
      <c r="AN81" s="4" t="str">
        <f ca="1">IFERROR(__xludf.DUMMYFUNCTION("""COMPUTED_VALUE"""),"JUICY COUTURE")</f>
        <v>JUICY COUTURE</v>
      </c>
      <c r="AO81" s="4"/>
    </row>
    <row r="82" spans="1:41" ht="30">
      <c r="A82" s="4"/>
      <c r="B82" s="4"/>
      <c r="C82" s="4"/>
      <c r="D82" s="16"/>
      <c r="E82" s="4"/>
      <c r="F82" s="16"/>
      <c r="G82" s="4"/>
      <c r="H82" s="16" t="s">
        <v>16149</v>
      </c>
      <c r="I82" s="4"/>
      <c r="J82" s="16"/>
      <c r="K82" s="4"/>
      <c r="L82" s="16"/>
      <c r="M82" s="4"/>
      <c r="N82" s="16"/>
      <c r="O82" s="4"/>
      <c r="P82" s="17"/>
      <c r="Q82" s="4"/>
      <c r="R82" s="17"/>
      <c r="S82" s="4"/>
      <c r="T82" s="16"/>
      <c r="U82" s="16"/>
      <c r="V82" s="16"/>
      <c r="W82" s="16"/>
      <c r="X82" s="4"/>
      <c r="Y82" s="16"/>
      <c r="Z82" s="16"/>
      <c r="AA82" s="16"/>
      <c r="AB82" s="16"/>
      <c r="AC82" s="16"/>
      <c r="AD82" s="16"/>
      <c r="AE82" s="16"/>
      <c r="AF82" s="4"/>
      <c r="AG82" s="16"/>
      <c r="AH82" s="16"/>
      <c r="AI82" s="16"/>
      <c r="AJ82" s="16"/>
      <c r="AK82" s="16"/>
      <c r="AL82" s="18" t="s">
        <v>4960</v>
      </c>
      <c r="AM82" s="18" t="s">
        <v>16150</v>
      </c>
      <c r="AN82" s="4" t="str">
        <f ca="1">IFERROR(__xludf.DUMMYFUNCTION("""COMPUTED_VALUE"""),"JULIETTE HAS A GUN")</f>
        <v>JULIETTE HAS A GUN</v>
      </c>
      <c r="AO82" s="4"/>
    </row>
    <row r="83" spans="1:41" ht="30">
      <c r="A83" s="4"/>
      <c r="B83" s="4"/>
      <c r="C83" s="4"/>
      <c r="D83" s="16"/>
      <c r="E83" s="4"/>
      <c r="F83" s="16"/>
      <c r="G83" s="4"/>
      <c r="H83" s="16" t="s">
        <v>16151</v>
      </c>
      <c r="I83" s="4"/>
      <c r="J83" s="16"/>
      <c r="K83" s="4"/>
      <c r="L83" s="16"/>
      <c r="M83" s="4"/>
      <c r="N83" s="16"/>
      <c r="O83" s="4"/>
      <c r="P83" s="17"/>
      <c r="Q83" s="4"/>
      <c r="R83" s="17"/>
      <c r="S83" s="4"/>
      <c r="T83" s="16"/>
      <c r="U83" s="16"/>
      <c r="V83" s="16"/>
      <c r="W83" s="16"/>
      <c r="X83" s="4"/>
      <c r="Y83" s="16"/>
      <c r="Z83" s="16"/>
      <c r="AA83" s="16"/>
      <c r="AB83" s="16"/>
      <c r="AC83" s="16"/>
      <c r="AD83" s="16"/>
      <c r="AE83" s="16"/>
      <c r="AF83" s="4"/>
      <c r="AG83" s="16"/>
      <c r="AH83" s="16"/>
      <c r="AI83" s="16"/>
      <c r="AJ83" s="16"/>
      <c r="AK83" s="16"/>
      <c r="AL83" s="18" t="s">
        <v>1814</v>
      </c>
      <c r="AM83" s="18" t="s">
        <v>16152</v>
      </c>
      <c r="AN83" s="4" t="str">
        <f ca="1">IFERROR(__xludf.DUMMYFUNCTION("""COMPUTED_VALUE"""),"KARL LAGERFELD")</f>
        <v>KARL LAGERFELD</v>
      </c>
      <c r="AO83" s="4"/>
    </row>
    <row r="84" spans="1:41" ht="30">
      <c r="A84" s="4"/>
      <c r="B84" s="4"/>
      <c r="C84" s="4"/>
      <c r="D84" s="16"/>
      <c r="E84" s="4"/>
      <c r="F84" s="16"/>
      <c r="G84" s="4"/>
      <c r="H84" s="16" t="s">
        <v>16153</v>
      </c>
      <c r="I84" s="4"/>
      <c r="J84" s="16"/>
      <c r="K84" s="4"/>
      <c r="L84" s="16"/>
      <c r="M84" s="4"/>
      <c r="N84" s="16"/>
      <c r="O84" s="4"/>
      <c r="P84" s="17"/>
      <c r="Q84" s="4"/>
      <c r="R84" s="17"/>
      <c r="S84" s="4"/>
      <c r="T84" s="16"/>
      <c r="U84" s="16"/>
      <c r="V84" s="16"/>
      <c r="W84" s="16"/>
      <c r="X84" s="4"/>
      <c r="Y84" s="16"/>
      <c r="Z84" s="16"/>
      <c r="AA84" s="16"/>
      <c r="AB84" s="16"/>
      <c r="AC84" s="16"/>
      <c r="AD84" s="16"/>
      <c r="AE84" s="16"/>
      <c r="AF84" s="4"/>
      <c r="AG84" s="16"/>
      <c r="AH84" s="16"/>
      <c r="AI84" s="16"/>
      <c r="AJ84" s="16"/>
      <c r="AK84" s="16"/>
      <c r="AL84" s="18" t="s">
        <v>4669</v>
      </c>
      <c r="AM84" s="18" t="s">
        <v>15942</v>
      </c>
      <c r="AN84" s="4" t="str">
        <f ca="1">IFERROR(__xludf.DUMMYFUNCTION("""COMPUTED_VALUE"""),"KENNETH COLE")</f>
        <v>KENNETH COLE</v>
      </c>
      <c r="AO84" s="4"/>
    </row>
    <row r="85" spans="1:41" ht="15">
      <c r="A85" s="4"/>
      <c r="B85" s="4"/>
      <c r="C85" s="4"/>
      <c r="D85" s="16"/>
      <c r="E85" s="4"/>
      <c r="F85" s="16"/>
      <c r="G85" s="4"/>
      <c r="H85" s="16" t="s">
        <v>16154</v>
      </c>
      <c r="I85" s="4"/>
      <c r="J85" s="16"/>
      <c r="K85" s="4"/>
      <c r="L85" s="16"/>
      <c r="M85" s="4"/>
      <c r="N85" s="16"/>
      <c r="O85" s="4"/>
      <c r="P85" s="17"/>
      <c r="Q85" s="4"/>
      <c r="R85" s="17"/>
      <c r="S85" s="4"/>
      <c r="T85" s="16"/>
      <c r="U85" s="16"/>
      <c r="V85" s="16"/>
      <c r="W85" s="16"/>
      <c r="X85" s="4"/>
      <c r="Y85" s="16"/>
      <c r="Z85" s="16"/>
      <c r="AA85" s="16"/>
      <c r="AB85" s="16"/>
      <c r="AC85" s="16"/>
      <c r="AD85" s="16"/>
      <c r="AE85" s="16"/>
      <c r="AF85" s="4"/>
      <c r="AG85" s="16"/>
      <c r="AH85" s="16"/>
      <c r="AI85" s="16"/>
      <c r="AJ85" s="16"/>
      <c r="AK85" s="16"/>
      <c r="AL85" s="18" t="s">
        <v>7433</v>
      </c>
      <c r="AM85" s="18" t="s">
        <v>15472</v>
      </c>
      <c r="AN85" s="4" t="str">
        <f ca="1">IFERROR(__xludf.DUMMYFUNCTION("""COMPUTED_VALUE"""),"KENZO")</f>
        <v>KENZO</v>
      </c>
      <c r="AO85" s="4"/>
    </row>
    <row r="86" spans="1:41" ht="15">
      <c r="A86" s="4"/>
      <c r="B86" s="4"/>
      <c r="C86" s="4"/>
      <c r="D86" s="16"/>
      <c r="E86" s="4"/>
      <c r="F86" s="16"/>
      <c r="G86" s="4"/>
      <c r="H86" s="16" t="s">
        <v>16155</v>
      </c>
      <c r="I86" s="4"/>
      <c r="J86" s="16"/>
      <c r="K86" s="4"/>
      <c r="L86" s="16"/>
      <c r="M86" s="4"/>
      <c r="N86" s="16"/>
      <c r="O86" s="4"/>
      <c r="P86" s="17"/>
      <c r="Q86" s="4"/>
      <c r="R86" s="17"/>
      <c r="S86" s="4"/>
      <c r="T86" s="16"/>
      <c r="U86" s="16"/>
      <c r="V86" s="16"/>
      <c r="W86" s="16"/>
      <c r="X86" s="4"/>
      <c r="Y86" s="16"/>
      <c r="Z86" s="16"/>
      <c r="AA86" s="16"/>
      <c r="AB86" s="16"/>
      <c r="AC86" s="16"/>
      <c r="AD86" s="16"/>
      <c r="AE86" s="16"/>
      <c r="AF86" s="4"/>
      <c r="AG86" s="16"/>
      <c r="AH86" s="16"/>
      <c r="AI86" s="16"/>
      <c r="AJ86" s="16"/>
      <c r="AK86" s="16"/>
      <c r="AL86" s="18" t="s">
        <v>16156</v>
      </c>
      <c r="AM86" s="18" t="s">
        <v>5209</v>
      </c>
      <c r="AN86" s="4" t="str">
        <f ca="1">IFERROR(__xludf.DUMMYFUNCTION("""COMPUTED_VALUE"""),"KILIAN")</f>
        <v>KILIAN</v>
      </c>
      <c r="AO86" s="4"/>
    </row>
    <row r="87" spans="1:41" ht="30">
      <c r="A87" s="4"/>
      <c r="B87" s="4"/>
      <c r="C87" s="4"/>
      <c r="D87" s="16"/>
      <c r="E87" s="4"/>
      <c r="F87" s="16"/>
      <c r="G87" s="4"/>
      <c r="H87" s="16" t="s">
        <v>16157</v>
      </c>
      <c r="I87" s="4"/>
      <c r="J87" s="16"/>
      <c r="K87" s="4"/>
      <c r="L87" s="16"/>
      <c r="M87" s="4"/>
      <c r="N87" s="16"/>
      <c r="O87" s="4"/>
      <c r="P87" s="17"/>
      <c r="Q87" s="4"/>
      <c r="R87" s="17"/>
      <c r="S87" s="4"/>
      <c r="T87" s="16"/>
      <c r="U87" s="16"/>
      <c r="V87" s="16"/>
      <c r="W87" s="16"/>
      <c r="X87" s="4"/>
      <c r="Y87" s="16"/>
      <c r="Z87" s="16"/>
      <c r="AA87" s="16"/>
      <c r="AB87" s="16"/>
      <c r="AC87" s="16"/>
      <c r="AD87" s="16"/>
      <c r="AE87" s="16"/>
      <c r="AF87" s="4"/>
      <c r="AG87" s="16"/>
      <c r="AH87" s="16"/>
      <c r="AI87" s="16"/>
      <c r="AJ87" s="16"/>
      <c r="AK87" s="16"/>
      <c r="AL87" s="18" t="s">
        <v>365</v>
      </c>
      <c r="AM87" s="18" t="s">
        <v>16158</v>
      </c>
      <c r="AN87" s="4" t="str">
        <f ca="1">IFERROR(__xludf.DUMMYFUNCTION("""COMPUTED_VALUE"""),"L'ARTISAN PARFUMEUR")</f>
        <v>L'ARTISAN PARFUMEUR</v>
      </c>
      <c r="AO87" s="4"/>
    </row>
    <row r="88" spans="1:41" ht="15">
      <c r="A88" s="4"/>
      <c r="B88" s="4"/>
      <c r="C88" s="4"/>
      <c r="D88" s="16"/>
      <c r="E88" s="4"/>
      <c r="F88" s="16"/>
      <c r="G88" s="4"/>
      <c r="H88" s="16" t="s">
        <v>16159</v>
      </c>
      <c r="I88" s="4"/>
      <c r="J88" s="16"/>
      <c r="K88" s="4"/>
      <c r="L88" s="16"/>
      <c r="M88" s="4"/>
      <c r="N88" s="16"/>
      <c r="O88" s="4"/>
      <c r="P88" s="17"/>
      <c r="Q88" s="4"/>
      <c r="R88" s="17"/>
      <c r="S88" s="4"/>
      <c r="T88" s="16"/>
      <c r="U88" s="16"/>
      <c r="V88" s="16"/>
      <c r="W88" s="16"/>
      <c r="X88" s="4"/>
      <c r="Y88" s="16"/>
      <c r="Z88" s="16"/>
      <c r="AA88" s="16"/>
      <c r="AB88" s="16"/>
      <c r="AC88" s="16"/>
      <c r="AD88" s="16"/>
      <c r="AE88" s="16"/>
      <c r="AF88" s="4"/>
      <c r="AG88" s="16"/>
      <c r="AH88" s="16"/>
      <c r="AI88" s="16"/>
      <c r="AJ88" s="16"/>
      <c r="AK88" s="16"/>
      <c r="AL88" s="18" t="s">
        <v>6639</v>
      </c>
      <c r="AM88" s="18" t="s">
        <v>5244</v>
      </c>
      <c r="AN88" s="4" t="str">
        <f ca="1">IFERROR(__xludf.DUMMYFUNCTION("""COMPUTED_VALUE"""),"LACOSTE")</f>
        <v>LACOSTE</v>
      </c>
      <c r="AO88" s="4"/>
    </row>
    <row r="89" spans="1:41" ht="15">
      <c r="A89" s="4"/>
      <c r="B89" s="4"/>
      <c r="C89" s="4"/>
      <c r="D89" s="16"/>
      <c r="E89" s="4"/>
      <c r="F89" s="16"/>
      <c r="G89" s="4"/>
      <c r="H89" s="16" t="s">
        <v>16160</v>
      </c>
      <c r="I89" s="4"/>
      <c r="J89" s="16"/>
      <c r="K89" s="4"/>
      <c r="L89" s="16"/>
      <c r="M89" s="4"/>
      <c r="N89" s="16"/>
      <c r="O89" s="4"/>
      <c r="P89" s="17"/>
      <c r="Q89" s="4"/>
      <c r="R89" s="17"/>
      <c r="S89" s="4"/>
      <c r="T89" s="16"/>
      <c r="U89" s="16"/>
      <c r="V89" s="16"/>
      <c r="W89" s="16"/>
      <c r="X89" s="4"/>
      <c r="Y89" s="16"/>
      <c r="Z89" s="16"/>
      <c r="AA89" s="16"/>
      <c r="AB89" s="16"/>
      <c r="AC89" s="16"/>
      <c r="AD89" s="16"/>
      <c r="AE89" s="16"/>
      <c r="AF89" s="4"/>
      <c r="AG89" s="16"/>
      <c r="AH89" s="16"/>
      <c r="AI89" s="16"/>
      <c r="AJ89" s="16"/>
      <c r="AK89" s="16"/>
      <c r="AL89" s="18" t="s">
        <v>8129</v>
      </c>
      <c r="AM89" s="18" t="s">
        <v>6113</v>
      </c>
      <c r="AN89" s="4" t="str">
        <f ca="1">IFERROR(__xludf.DUMMYFUNCTION("""COMPUTED_VALUE"""),"LALIQUE")</f>
        <v>LALIQUE</v>
      </c>
      <c r="AO89" s="4"/>
    </row>
    <row r="90" spans="1:41" ht="15">
      <c r="A90" s="4"/>
      <c r="B90" s="4"/>
      <c r="C90" s="4"/>
      <c r="D90" s="16"/>
      <c r="E90" s="4"/>
      <c r="F90" s="16"/>
      <c r="G90" s="4"/>
      <c r="H90" s="16" t="s">
        <v>16161</v>
      </c>
      <c r="I90" s="4"/>
      <c r="J90" s="16"/>
      <c r="K90" s="4"/>
      <c r="L90" s="16"/>
      <c r="M90" s="4"/>
      <c r="N90" s="16"/>
      <c r="O90" s="4"/>
      <c r="P90" s="17"/>
      <c r="Q90" s="4"/>
      <c r="R90" s="17"/>
      <c r="S90" s="4"/>
      <c r="T90" s="16"/>
      <c r="U90" s="16"/>
      <c r="V90" s="16"/>
      <c r="W90" s="16"/>
      <c r="X90" s="4"/>
      <c r="Y90" s="16"/>
      <c r="Z90" s="16"/>
      <c r="AA90" s="16"/>
      <c r="AB90" s="16"/>
      <c r="AC90" s="16"/>
      <c r="AD90" s="16"/>
      <c r="AE90" s="16"/>
      <c r="AF90" s="4"/>
      <c r="AG90" s="16"/>
      <c r="AH90" s="16"/>
      <c r="AI90" s="16"/>
      <c r="AJ90" s="16"/>
      <c r="AK90" s="16"/>
      <c r="AL90" s="18" t="s">
        <v>15059</v>
      </c>
      <c r="AM90" s="18" t="s">
        <v>16162</v>
      </c>
      <c r="AN90" s="4" t="str">
        <f ca="1">IFERROR(__xludf.DUMMYFUNCTION("""COMPUTED_VALUE"""),"LANCOME")</f>
        <v>LANCOME</v>
      </c>
      <c r="AO90" s="4"/>
    </row>
    <row r="91" spans="1:41" ht="15">
      <c r="A91" s="4"/>
      <c r="B91" s="4"/>
      <c r="C91" s="4"/>
      <c r="D91" s="16"/>
      <c r="E91" s="4"/>
      <c r="F91" s="16"/>
      <c r="G91" s="4"/>
      <c r="H91" s="16" t="s">
        <v>16163</v>
      </c>
      <c r="I91" s="4"/>
      <c r="J91" s="16"/>
      <c r="K91" s="4"/>
      <c r="L91" s="16"/>
      <c r="M91" s="4"/>
      <c r="N91" s="16"/>
      <c r="O91" s="4"/>
      <c r="P91" s="17"/>
      <c r="Q91" s="4"/>
      <c r="R91" s="17"/>
      <c r="S91" s="4"/>
      <c r="T91" s="16"/>
      <c r="U91" s="16"/>
      <c r="V91" s="16"/>
      <c r="W91" s="16"/>
      <c r="X91" s="4"/>
      <c r="Y91" s="16"/>
      <c r="Z91" s="16"/>
      <c r="AA91" s="16"/>
      <c r="AB91" s="16"/>
      <c r="AC91" s="16"/>
      <c r="AD91" s="16"/>
      <c r="AE91" s="16"/>
      <c r="AF91" s="4"/>
      <c r="AG91" s="16"/>
      <c r="AH91" s="16"/>
      <c r="AI91" s="16"/>
      <c r="AJ91" s="16"/>
      <c r="AK91" s="16"/>
      <c r="AL91" s="18" t="s">
        <v>2709</v>
      </c>
      <c r="AM91" s="18" t="s">
        <v>16162</v>
      </c>
      <c r="AN91" s="4" t="str">
        <f ca="1">IFERROR(__xludf.DUMMYFUNCTION("""COMPUTED_VALUE"""),"LANVIN")</f>
        <v>LANVIN</v>
      </c>
      <c r="AO91" s="4"/>
    </row>
    <row r="92" spans="1:41" ht="15">
      <c r="A92" s="4"/>
      <c r="B92" s="4"/>
      <c r="C92" s="4"/>
      <c r="D92" s="16"/>
      <c r="E92" s="4"/>
      <c r="F92" s="16"/>
      <c r="G92" s="4"/>
      <c r="H92" s="16" t="s">
        <v>16164</v>
      </c>
      <c r="I92" s="4"/>
      <c r="J92" s="16"/>
      <c r="K92" s="4"/>
      <c r="L92" s="16"/>
      <c r="M92" s="4"/>
      <c r="N92" s="16"/>
      <c r="O92" s="4"/>
      <c r="P92" s="17"/>
      <c r="Q92" s="4"/>
      <c r="R92" s="17"/>
      <c r="S92" s="4"/>
      <c r="T92" s="16"/>
      <c r="U92" s="16"/>
      <c r="V92" s="16"/>
      <c r="W92" s="16"/>
      <c r="X92" s="4"/>
      <c r="Y92" s="16"/>
      <c r="Z92" s="16"/>
      <c r="AA92" s="16"/>
      <c r="AB92" s="16"/>
      <c r="AC92" s="16"/>
      <c r="AD92" s="16"/>
      <c r="AE92" s="16"/>
      <c r="AF92" s="4"/>
      <c r="AG92" s="16"/>
      <c r="AH92" s="16"/>
      <c r="AI92" s="16"/>
      <c r="AJ92" s="16"/>
      <c r="AK92" s="16"/>
      <c r="AL92" s="18" t="s">
        <v>1010</v>
      </c>
      <c r="AM92" s="18" t="s">
        <v>5612</v>
      </c>
      <c r="AN92" s="4" t="str">
        <f ca="1">IFERROR(__xludf.DUMMYFUNCTION("""COMPUTED_VALUE"""),"LATTAFA")</f>
        <v>LATTAFA</v>
      </c>
      <c r="AO92" s="4"/>
    </row>
    <row r="93" spans="1:41" ht="15">
      <c r="A93" s="4"/>
      <c r="B93" s="4"/>
      <c r="C93" s="4"/>
      <c r="D93" s="16"/>
      <c r="E93" s="4"/>
      <c r="F93" s="16"/>
      <c r="G93" s="4"/>
      <c r="H93" s="16" t="s">
        <v>16165</v>
      </c>
      <c r="I93" s="4"/>
      <c r="J93" s="16"/>
      <c r="K93" s="4"/>
      <c r="L93" s="16"/>
      <c r="M93" s="4"/>
      <c r="N93" s="16"/>
      <c r="O93" s="4"/>
      <c r="P93" s="17"/>
      <c r="Q93" s="4"/>
      <c r="R93" s="17"/>
      <c r="S93" s="4"/>
      <c r="T93" s="16"/>
      <c r="U93" s="16"/>
      <c r="V93" s="16"/>
      <c r="W93" s="16"/>
      <c r="X93" s="4"/>
      <c r="Y93" s="16"/>
      <c r="Z93" s="16"/>
      <c r="AA93" s="16"/>
      <c r="AB93" s="16"/>
      <c r="AC93" s="16"/>
      <c r="AD93" s="16"/>
      <c r="AE93" s="16"/>
      <c r="AF93" s="4"/>
      <c r="AG93" s="16"/>
      <c r="AH93" s="16"/>
      <c r="AI93" s="16"/>
      <c r="AJ93" s="16"/>
      <c r="AK93" s="16"/>
      <c r="AL93" s="18" t="s">
        <v>8023</v>
      </c>
      <c r="AM93" s="18" t="s">
        <v>16166</v>
      </c>
      <c r="AN93" s="4" t="str">
        <f ca="1">IFERROR(__xludf.DUMMYFUNCTION("""COMPUTED_VALUE"""),"LE LABO")</f>
        <v>LE LABO</v>
      </c>
      <c r="AO93" s="4"/>
    </row>
    <row r="94" spans="1:41" ht="30">
      <c r="A94" s="4"/>
      <c r="B94" s="4"/>
      <c r="C94" s="4"/>
      <c r="D94" s="16"/>
      <c r="E94" s="4"/>
      <c r="F94" s="16"/>
      <c r="G94" s="4"/>
      <c r="H94" s="16" t="s">
        <v>16167</v>
      </c>
      <c r="I94" s="4"/>
      <c r="J94" s="16"/>
      <c r="K94" s="4"/>
      <c r="L94" s="16"/>
      <c r="M94" s="4"/>
      <c r="N94" s="16"/>
      <c r="O94" s="4"/>
      <c r="P94" s="17"/>
      <c r="Q94" s="4"/>
      <c r="R94" s="17"/>
      <c r="S94" s="4"/>
      <c r="T94" s="16"/>
      <c r="U94" s="16"/>
      <c r="V94" s="16"/>
      <c r="W94" s="16"/>
      <c r="X94" s="4"/>
      <c r="Y94" s="16"/>
      <c r="Z94" s="16"/>
      <c r="AA94" s="16"/>
      <c r="AB94" s="16"/>
      <c r="AC94" s="16"/>
      <c r="AD94" s="16"/>
      <c r="AE94" s="16"/>
      <c r="AF94" s="4"/>
      <c r="AG94" s="16"/>
      <c r="AH94" s="16"/>
      <c r="AI94" s="16"/>
      <c r="AJ94" s="16"/>
      <c r="AK94" s="16"/>
      <c r="AL94" s="18" t="s">
        <v>14091</v>
      </c>
      <c r="AM94" s="18" t="s">
        <v>5634</v>
      </c>
      <c r="AN94" s="4" t="str">
        <f ca="1">IFERROR(__xludf.DUMMYFUNCTION("""COMPUTED_VALUE"""),"LOLITA LEMPICKA")</f>
        <v>LOLITA LEMPICKA</v>
      </c>
      <c r="AO94" s="4"/>
    </row>
    <row r="95" spans="1:41" ht="45">
      <c r="A95" s="4"/>
      <c r="B95" s="4"/>
      <c r="C95" s="4"/>
      <c r="D95" s="16"/>
      <c r="E95" s="4"/>
      <c r="F95" s="16"/>
      <c r="G95" s="4"/>
      <c r="H95" s="16" t="s">
        <v>16168</v>
      </c>
      <c r="I95" s="4"/>
      <c r="J95" s="16"/>
      <c r="K95" s="4"/>
      <c r="L95" s="16"/>
      <c r="M95" s="4"/>
      <c r="N95" s="16"/>
      <c r="O95" s="4"/>
      <c r="P95" s="17"/>
      <c r="Q95" s="4"/>
      <c r="R95" s="17"/>
      <c r="S95" s="4"/>
      <c r="T95" s="16"/>
      <c r="U95" s="16"/>
      <c r="V95" s="16"/>
      <c r="W95" s="16"/>
      <c r="X95" s="4"/>
      <c r="Y95" s="16"/>
      <c r="Z95" s="16"/>
      <c r="AA95" s="16"/>
      <c r="AB95" s="16"/>
      <c r="AC95" s="16"/>
      <c r="AD95" s="16"/>
      <c r="AE95" s="16"/>
      <c r="AF95" s="4"/>
      <c r="AG95" s="16"/>
      <c r="AH95" s="16"/>
      <c r="AI95" s="16"/>
      <c r="AJ95" s="16"/>
      <c r="AK95" s="16"/>
      <c r="AL95" s="18" t="s">
        <v>754</v>
      </c>
      <c r="AM95" s="18" t="s">
        <v>5869</v>
      </c>
      <c r="AN95" s="4" t="str">
        <f ca="1">IFERROR(__xludf.DUMMYFUNCTION("""COMPUTED_VALUE"""),"MAISON FRANCIS KURKDJIAN")</f>
        <v>MAISON FRANCIS KURKDJIAN</v>
      </c>
      <c r="AO95" s="4"/>
    </row>
    <row r="96" spans="1:41" ht="30">
      <c r="A96" s="4"/>
      <c r="B96" s="4"/>
      <c r="C96" s="4"/>
      <c r="D96" s="16"/>
      <c r="E96" s="4"/>
      <c r="F96" s="16"/>
      <c r="G96" s="4"/>
      <c r="H96" s="16" t="s">
        <v>16169</v>
      </c>
      <c r="I96" s="4"/>
      <c r="J96" s="16"/>
      <c r="K96" s="4"/>
      <c r="L96" s="16"/>
      <c r="M96" s="4"/>
      <c r="N96" s="16"/>
      <c r="O96" s="4"/>
      <c r="P96" s="17"/>
      <c r="Q96" s="4"/>
      <c r="R96" s="17"/>
      <c r="S96" s="4"/>
      <c r="T96" s="16"/>
      <c r="U96" s="16"/>
      <c r="V96" s="16"/>
      <c r="W96" s="16"/>
      <c r="X96" s="4"/>
      <c r="Y96" s="16"/>
      <c r="Z96" s="16"/>
      <c r="AA96" s="16"/>
      <c r="AB96" s="16"/>
      <c r="AC96" s="16"/>
      <c r="AD96" s="16"/>
      <c r="AE96" s="16"/>
      <c r="AF96" s="4"/>
      <c r="AG96" s="16"/>
      <c r="AH96" s="16"/>
      <c r="AI96" s="16"/>
      <c r="AJ96" s="16"/>
      <c r="AK96" s="16"/>
      <c r="AL96" s="18" t="s">
        <v>967</v>
      </c>
      <c r="AM96" s="18" t="s">
        <v>16170</v>
      </c>
      <c r="AN96" s="4" t="str">
        <f ca="1">IFERROR(__xludf.DUMMYFUNCTION("""COMPUTED_VALUE"""),"MAISON MARGIELA")</f>
        <v>MAISON MARGIELA</v>
      </c>
      <c r="AO96" s="4"/>
    </row>
    <row r="97" spans="1:41" ht="15">
      <c r="A97" s="4"/>
      <c r="B97" s="4"/>
      <c r="C97" s="4"/>
      <c r="D97" s="16"/>
      <c r="E97" s="4"/>
      <c r="F97" s="16"/>
      <c r="G97" s="4"/>
      <c r="H97" s="16" t="s">
        <v>16171</v>
      </c>
      <c r="I97" s="4"/>
      <c r="J97" s="16"/>
      <c r="K97" s="4"/>
      <c r="L97" s="16"/>
      <c r="M97" s="4"/>
      <c r="N97" s="16"/>
      <c r="O97" s="4"/>
      <c r="P97" s="17"/>
      <c r="Q97" s="4"/>
      <c r="R97" s="17"/>
      <c r="S97" s="4"/>
      <c r="T97" s="16"/>
      <c r="U97" s="16"/>
      <c r="V97" s="16"/>
      <c r="W97" s="16"/>
      <c r="X97" s="4"/>
      <c r="Y97" s="16"/>
      <c r="Z97" s="16"/>
      <c r="AA97" s="16"/>
      <c r="AB97" s="16"/>
      <c r="AC97" s="16"/>
      <c r="AD97" s="16"/>
      <c r="AE97" s="16"/>
      <c r="AF97" s="4"/>
      <c r="AG97" s="16"/>
      <c r="AH97" s="16"/>
      <c r="AI97" s="16"/>
      <c r="AJ97" s="16"/>
      <c r="AK97" s="16"/>
      <c r="AL97" s="18" t="s">
        <v>1016</v>
      </c>
      <c r="AM97" s="18" t="s">
        <v>6117</v>
      </c>
      <c r="AN97" s="4" t="str">
        <f ca="1">IFERROR(__xludf.DUMMYFUNCTION("""COMPUTED_VALUE"""),"MANCERA")</f>
        <v>MANCERA</v>
      </c>
      <c r="AO97" s="4"/>
    </row>
    <row r="98" spans="1:41" ht="30">
      <c r="A98" s="4"/>
      <c r="B98" s="4"/>
      <c r="C98" s="4"/>
      <c r="D98" s="16"/>
      <c r="E98" s="4"/>
      <c r="F98" s="16"/>
      <c r="G98" s="4"/>
      <c r="H98" s="16" t="s">
        <v>16172</v>
      </c>
      <c r="I98" s="4"/>
      <c r="J98" s="16"/>
      <c r="K98" s="4"/>
      <c r="L98" s="16"/>
      <c r="M98" s="4"/>
      <c r="N98" s="16"/>
      <c r="O98" s="4"/>
      <c r="P98" s="17"/>
      <c r="Q98" s="4"/>
      <c r="R98" s="17"/>
      <c r="S98" s="4"/>
      <c r="T98" s="16"/>
      <c r="U98" s="16"/>
      <c r="V98" s="16"/>
      <c r="W98" s="16"/>
      <c r="X98" s="4"/>
      <c r="Y98" s="16"/>
      <c r="Z98" s="16"/>
      <c r="AA98" s="16"/>
      <c r="AB98" s="16"/>
      <c r="AC98" s="16"/>
      <c r="AD98" s="16"/>
      <c r="AE98" s="16"/>
      <c r="AF98" s="4"/>
      <c r="AG98" s="16"/>
      <c r="AH98" s="16"/>
      <c r="AI98" s="16"/>
      <c r="AJ98" s="16"/>
      <c r="AK98" s="16"/>
      <c r="AL98" s="18" t="s">
        <v>2396</v>
      </c>
      <c r="AM98" s="18" t="s">
        <v>16173</v>
      </c>
      <c r="AN98" s="4" t="str">
        <f ca="1">IFERROR(__xludf.DUMMYFUNCTION("""COMPUTED_VALUE"""),"MARC JACOBS")</f>
        <v>MARC JACOBS</v>
      </c>
      <c r="AO98" s="4"/>
    </row>
    <row r="99" spans="1:41" ht="30">
      <c r="A99" s="4"/>
      <c r="B99" s="4"/>
      <c r="C99" s="4"/>
      <c r="D99" s="16"/>
      <c r="E99" s="4"/>
      <c r="F99" s="16"/>
      <c r="G99" s="4"/>
      <c r="H99" s="16" t="s">
        <v>16174</v>
      </c>
      <c r="I99" s="4"/>
      <c r="J99" s="16"/>
      <c r="K99" s="4"/>
      <c r="L99" s="16"/>
      <c r="M99" s="4"/>
      <c r="N99" s="16"/>
      <c r="O99" s="4"/>
      <c r="P99" s="17"/>
      <c r="Q99" s="4"/>
      <c r="R99" s="17"/>
      <c r="S99" s="4"/>
      <c r="T99" s="16"/>
      <c r="U99" s="16"/>
      <c r="V99" s="16"/>
      <c r="W99" s="16"/>
      <c r="X99" s="4"/>
      <c r="Y99" s="16"/>
      <c r="Z99" s="16"/>
      <c r="AA99" s="16"/>
      <c r="AB99" s="16"/>
      <c r="AC99" s="16"/>
      <c r="AD99" s="16"/>
      <c r="AE99" s="16"/>
      <c r="AF99" s="4"/>
      <c r="AG99" s="16"/>
      <c r="AH99" s="16"/>
      <c r="AI99" s="16"/>
      <c r="AJ99" s="16"/>
      <c r="AK99" s="16"/>
      <c r="AL99" s="18" t="s">
        <v>2418</v>
      </c>
      <c r="AM99" s="18" t="s">
        <v>6274</v>
      </c>
      <c r="AN99" s="4" t="str">
        <f ca="1">IFERROR(__xludf.DUMMYFUNCTION("""COMPUTED_VALUE"""),"MERCEDES BENZ")</f>
        <v>MERCEDES BENZ</v>
      </c>
      <c r="AO99" s="4"/>
    </row>
    <row r="100" spans="1:41" ht="30">
      <c r="A100" s="4"/>
      <c r="B100" s="4"/>
      <c r="C100" s="4"/>
      <c r="D100" s="16"/>
      <c r="E100" s="4"/>
      <c r="F100" s="16"/>
      <c r="G100" s="4"/>
      <c r="H100" s="16" t="s">
        <v>16175</v>
      </c>
      <c r="I100" s="4"/>
      <c r="J100" s="16"/>
      <c r="K100" s="4"/>
      <c r="L100" s="16"/>
      <c r="M100" s="4"/>
      <c r="N100" s="16"/>
      <c r="O100" s="4"/>
      <c r="P100" s="17"/>
      <c r="Q100" s="4"/>
      <c r="R100" s="17"/>
      <c r="S100" s="4"/>
      <c r="T100" s="16"/>
      <c r="U100" s="16"/>
      <c r="V100" s="16"/>
      <c r="W100" s="16"/>
      <c r="X100" s="4"/>
      <c r="Y100" s="16"/>
      <c r="Z100" s="16"/>
      <c r="AA100" s="16"/>
      <c r="AB100" s="16"/>
      <c r="AC100" s="16"/>
      <c r="AD100" s="16"/>
      <c r="AE100" s="16"/>
      <c r="AF100" s="4"/>
      <c r="AG100" s="16"/>
      <c r="AH100" s="16"/>
      <c r="AI100" s="16"/>
      <c r="AJ100" s="16"/>
      <c r="AK100" s="16"/>
      <c r="AL100" s="18" t="s">
        <v>2889</v>
      </c>
      <c r="AM100" s="18" t="s">
        <v>6639</v>
      </c>
      <c r="AN100" s="4" t="str">
        <f ca="1">IFERROR(__xludf.DUMMYFUNCTION("""COMPUTED_VALUE"""),"MERCHANT OF VENICE")</f>
        <v>MERCHANT OF VENICE</v>
      </c>
      <c r="AO100" s="4"/>
    </row>
    <row r="101" spans="1:41" ht="15">
      <c r="A101" s="4"/>
      <c r="B101" s="4"/>
      <c r="C101" s="4"/>
      <c r="D101" s="16"/>
      <c r="E101" s="4"/>
      <c r="F101" s="16"/>
      <c r="G101" s="4"/>
      <c r="H101" s="16" t="s">
        <v>16176</v>
      </c>
      <c r="I101" s="4"/>
      <c r="J101" s="16"/>
      <c r="K101" s="4"/>
      <c r="L101" s="16"/>
      <c r="M101" s="4"/>
      <c r="N101" s="16"/>
      <c r="O101" s="4"/>
      <c r="P101" s="17"/>
      <c r="Q101" s="4"/>
      <c r="R101" s="17"/>
      <c r="S101" s="4"/>
      <c r="T101" s="16"/>
      <c r="U101" s="16"/>
      <c r="V101" s="16"/>
      <c r="W101" s="16"/>
      <c r="X101" s="4"/>
      <c r="Y101" s="16"/>
      <c r="Z101" s="16"/>
      <c r="AA101" s="16"/>
      <c r="AB101" s="16"/>
      <c r="AC101" s="16"/>
      <c r="AD101" s="16"/>
      <c r="AE101" s="16"/>
      <c r="AF101" s="4"/>
      <c r="AG101" s="16"/>
      <c r="AH101" s="16"/>
      <c r="AI101" s="16"/>
      <c r="AJ101" s="16"/>
      <c r="AK101" s="16"/>
      <c r="AL101" s="18" t="s">
        <v>4309</v>
      </c>
      <c r="AM101" s="18" t="s">
        <v>16177</v>
      </c>
      <c r="AN101" s="4" t="str">
        <f ca="1">IFERROR(__xludf.DUMMYFUNCTION("""COMPUTED_VALUE"""),"MIU MIU")</f>
        <v>MIU MIU</v>
      </c>
      <c r="AO101" s="4"/>
    </row>
    <row r="102" spans="1:41" ht="15">
      <c r="A102" s="4"/>
      <c r="B102" s="4"/>
      <c r="C102" s="4"/>
      <c r="D102" s="16"/>
      <c r="E102" s="4"/>
      <c r="F102" s="16"/>
      <c r="G102" s="4"/>
      <c r="H102" s="16" t="s">
        <v>16178</v>
      </c>
      <c r="I102" s="4"/>
      <c r="J102" s="16"/>
      <c r="K102" s="4"/>
      <c r="L102" s="16"/>
      <c r="M102" s="4"/>
      <c r="N102" s="16"/>
      <c r="O102" s="4"/>
      <c r="P102" s="17"/>
      <c r="Q102" s="4"/>
      <c r="R102" s="17"/>
      <c r="S102" s="4"/>
      <c r="T102" s="16"/>
      <c r="U102" s="16"/>
      <c r="V102" s="16"/>
      <c r="W102" s="16"/>
      <c r="X102" s="4"/>
      <c r="Y102" s="16"/>
      <c r="Z102" s="16"/>
      <c r="AA102" s="16"/>
      <c r="AB102" s="16"/>
      <c r="AC102" s="16"/>
      <c r="AD102" s="16"/>
      <c r="AE102" s="16"/>
      <c r="AF102" s="4"/>
      <c r="AG102" s="16"/>
      <c r="AH102" s="16"/>
      <c r="AI102" s="16"/>
      <c r="AJ102" s="16"/>
      <c r="AK102" s="16"/>
      <c r="AL102" s="18" t="s">
        <v>4698</v>
      </c>
      <c r="AM102" s="18" t="s">
        <v>6661</v>
      </c>
      <c r="AN102" s="4" t="str">
        <f ca="1">IFERROR(__xludf.DUMMYFUNCTION("""COMPUTED_VALUE"""),"MONT BLANC")</f>
        <v>MONT BLANC</v>
      </c>
      <c r="AO102" s="4"/>
    </row>
    <row r="103" spans="1:41" ht="15">
      <c r="A103" s="4"/>
      <c r="B103" s="4"/>
      <c r="C103" s="4"/>
      <c r="D103" s="16"/>
      <c r="E103" s="4"/>
      <c r="F103" s="16"/>
      <c r="G103" s="4"/>
      <c r="H103" s="16" t="s">
        <v>16179</v>
      </c>
      <c r="I103" s="4"/>
      <c r="J103" s="16"/>
      <c r="K103" s="4"/>
      <c r="L103" s="16"/>
      <c r="M103" s="4"/>
      <c r="N103" s="16"/>
      <c r="O103" s="4"/>
      <c r="P103" s="17"/>
      <c r="Q103" s="4"/>
      <c r="R103" s="17"/>
      <c r="S103" s="4"/>
      <c r="T103" s="16"/>
      <c r="U103" s="16"/>
      <c r="V103" s="16"/>
      <c r="W103" s="16"/>
      <c r="X103" s="4"/>
      <c r="Y103" s="16"/>
      <c r="Z103" s="16"/>
      <c r="AA103" s="16"/>
      <c r="AB103" s="16"/>
      <c r="AC103" s="16"/>
      <c r="AD103" s="16"/>
      <c r="AE103" s="16"/>
      <c r="AF103" s="4"/>
      <c r="AG103" s="16"/>
      <c r="AH103" s="16"/>
      <c r="AI103" s="16"/>
      <c r="AJ103" s="16"/>
      <c r="AK103" s="16"/>
      <c r="AL103" s="18" t="s">
        <v>4836</v>
      </c>
      <c r="AM103" s="18" t="s">
        <v>6665</v>
      </c>
      <c r="AN103" s="4" t="str">
        <f ca="1">IFERROR(__xludf.DUMMYFUNCTION("""COMPUTED_VALUE"""),"MONTALE")</f>
        <v>MONTALE</v>
      </c>
      <c r="AO103" s="4"/>
    </row>
    <row r="104" spans="1:41" ht="15">
      <c r="A104" s="4"/>
      <c r="B104" s="4"/>
      <c r="C104" s="4"/>
      <c r="D104" s="16"/>
      <c r="E104" s="4"/>
      <c r="F104" s="16"/>
      <c r="G104" s="4"/>
      <c r="H104" s="16" t="s">
        <v>16180</v>
      </c>
      <c r="I104" s="4"/>
      <c r="J104" s="16"/>
      <c r="K104" s="4"/>
      <c r="L104" s="16"/>
      <c r="M104" s="4"/>
      <c r="N104" s="16"/>
      <c r="O104" s="4"/>
      <c r="P104" s="17"/>
      <c r="Q104" s="4"/>
      <c r="R104" s="17"/>
      <c r="S104" s="4"/>
      <c r="T104" s="16"/>
      <c r="U104" s="16"/>
      <c r="V104" s="16"/>
      <c r="W104" s="16"/>
      <c r="X104" s="4"/>
      <c r="Y104" s="16"/>
      <c r="Z104" s="16"/>
      <c r="AA104" s="16"/>
      <c r="AB104" s="16"/>
      <c r="AC104" s="16"/>
      <c r="AD104" s="16"/>
      <c r="AE104" s="16"/>
      <c r="AF104" s="4"/>
      <c r="AG104" s="16"/>
      <c r="AH104" s="16"/>
      <c r="AI104" s="16"/>
      <c r="AJ104" s="16"/>
      <c r="AK104" s="16"/>
      <c r="AL104" s="18" t="s">
        <v>4871</v>
      </c>
      <c r="AM104" s="18" t="s">
        <v>6909</v>
      </c>
      <c r="AN104" s="4" t="str">
        <f ca="1">IFERROR(__xludf.DUMMYFUNCTION("""COMPUTED_VALUE"""),"MOSCHINO")</f>
        <v>MOSCHINO</v>
      </c>
      <c r="AO104" s="4"/>
    </row>
    <row r="105" spans="1:41" ht="15">
      <c r="A105" s="4"/>
      <c r="B105" s="4"/>
      <c r="C105" s="4"/>
      <c r="D105" s="16"/>
      <c r="E105" s="4"/>
      <c r="F105" s="16"/>
      <c r="G105" s="4"/>
      <c r="H105" s="16" t="s">
        <v>16181</v>
      </c>
      <c r="I105" s="4"/>
      <c r="J105" s="16"/>
      <c r="K105" s="4"/>
      <c r="L105" s="16"/>
      <c r="M105" s="4"/>
      <c r="N105" s="16"/>
      <c r="O105" s="4"/>
      <c r="P105" s="17"/>
      <c r="Q105" s="4"/>
      <c r="R105" s="17"/>
      <c r="S105" s="4"/>
      <c r="T105" s="16"/>
      <c r="U105" s="16"/>
      <c r="V105" s="16"/>
      <c r="W105" s="16"/>
      <c r="X105" s="4"/>
      <c r="Y105" s="16"/>
      <c r="Z105" s="16"/>
      <c r="AA105" s="16"/>
      <c r="AB105" s="16"/>
      <c r="AC105" s="16"/>
      <c r="AD105" s="16"/>
      <c r="AE105" s="16"/>
      <c r="AF105" s="4"/>
      <c r="AG105" s="16"/>
      <c r="AH105" s="16"/>
      <c r="AI105" s="16"/>
      <c r="AJ105" s="16"/>
      <c r="AK105" s="16"/>
      <c r="AL105" s="18" t="s">
        <v>16146</v>
      </c>
      <c r="AM105" s="18" t="s">
        <v>3351</v>
      </c>
      <c r="AN105" s="4" t="str">
        <f ca="1">IFERROR(__xludf.DUMMYFUNCTION("""COMPUTED_VALUE"""),"MUGLER")</f>
        <v>MUGLER</v>
      </c>
      <c r="AO105" s="4"/>
    </row>
    <row r="106" spans="1:41" ht="30">
      <c r="A106" s="4"/>
      <c r="B106" s="4"/>
      <c r="C106" s="4"/>
      <c r="D106" s="16"/>
      <c r="E106" s="4"/>
      <c r="F106" s="16"/>
      <c r="G106" s="4"/>
      <c r="H106" s="16" t="s">
        <v>16182</v>
      </c>
      <c r="I106" s="4"/>
      <c r="J106" s="16"/>
      <c r="K106" s="4"/>
      <c r="L106" s="16"/>
      <c r="M106" s="4"/>
      <c r="N106" s="16"/>
      <c r="O106" s="4"/>
      <c r="P106" s="17"/>
      <c r="Q106" s="4"/>
      <c r="R106" s="17"/>
      <c r="S106" s="4"/>
      <c r="T106" s="16"/>
      <c r="U106" s="16"/>
      <c r="V106" s="16"/>
      <c r="W106" s="16"/>
      <c r="X106" s="4"/>
      <c r="Y106" s="16"/>
      <c r="Z106" s="16"/>
      <c r="AA106" s="16"/>
      <c r="AB106" s="16"/>
      <c r="AC106" s="16"/>
      <c r="AD106" s="16"/>
      <c r="AE106" s="16"/>
      <c r="AF106" s="4"/>
      <c r="AG106" s="16"/>
      <c r="AH106" s="16"/>
      <c r="AI106" s="16"/>
      <c r="AJ106" s="16"/>
      <c r="AK106" s="16"/>
      <c r="AL106" s="18" t="s">
        <v>5155</v>
      </c>
      <c r="AM106" s="18" t="s">
        <v>16183</v>
      </c>
      <c r="AN106" s="4" t="str">
        <f ca="1">IFERROR(__xludf.DUMMYFUNCTION("""COMPUTED_VALUE"""),"NARCISO RODRIGUEZ")</f>
        <v>NARCISO RODRIGUEZ</v>
      </c>
      <c r="AO106" s="4"/>
    </row>
    <row r="107" spans="1:41" ht="30">
      <c r="A107" s="4"/>
      <c r="B107" s="4"/>
      <c r="C107" s="4"/>
      <c r="D107" s="16"/>
      <c r="E107" s="4"/>
      <c r="F107" s="16"/>
      <c r="G107" s="4"/>
      <c r="H107" s="16" t="s">
        <v>16184</v>
      </c>
      <c r="I107" s="4"/>
      <c r="J107" s="16"/>
      <c r="K107" s="4"/>
      <c r="L107" s="16"/>
      <c r="M107" s="4"/>
      <c r="N107" s="16"/>
      <c r="O107" s="4"/>
      <c r="P107" s="17"/>
      <c r="Q107" s="4"/>
      <c r="R107" s="17"/>
      <c r="S107" s="4"/>
      <c r="T107" s="16"/>
      <c r="U107" s="16"/>
      <c r="V107" s="16"/>
      <c r="W107" s="16"/>
      <c r="X107" s="4"/>
      <c r="Y107" s="16"/>
      <c r="Z107" s="16"/>
      <c r="AA107" s="16"/>
      <c r="AB107" s="16"/>
      <c r="AC107" s="16"/>
      <c r="AD107" s="16"/>
      <c r="AE107" s="16"/>
      <c r="AF107" s="4"/>
      <c r="AG107" s="16"/>
      <c r="AH107" s="16"/>
      <c r="AI107" s="16"/>
      <c r="AJ107" s="16"/>
      <c r="AK107" s="16"/>
      <c r="AL107" s="18" t="s">
        <v>5612</v>
      </c>
      <c r="AM107" s="18" t="s">
        <v>7105</v>
      </c>
      <c r="AN107" s="4" t="str">
        <f ca="1">IFERROR(__xludf.DUMMYFUNCTION("""COMPUTED_VALUE"""),"NASAMATTO")</f>
        <v>NASAMATTO</v>
      </c>
      <c r="AO107" s="4"/>
    </row>
    <row r="108" spans="1:41" ht="15">
      <c r="A108" s="4"/>
      <c r="B108" s="4"/>
      <c r="C108" s="4"/>
      <c r="D108" s="16"/>
      <c r="E108" s="4"/>
      <c r="F108" s="16"/>
      <c r="G108" s="4"/>
      <c r="H108" s="16" t="s">
        <v>16185</v>
      </c>
      <c r="I108" s="4"/>
      <c r="J108" s="16"/>
      <c r="K108" s="4"/>
      <c r="L108" s="16"/>
      <c r="M108" s="4"/>
      <c r="N108" s="16"/>
      <c r="O108" s="4"/>
      <c r="P108" s="17"/>
      <c r="Q108" s="4"/>
      <c r="R108" s="17"/>
      <c r="S108" s="4"/>
      <c r="T108" s="16"/>
      <c r="U108" s="16"/>
      <c r="V108" s="16"/>
      <c r="W108" s="16"/>
      <c r="X108" s="4"/>
      <c r="Y108" s="16"/>
      <c r="Z108" s="16"/>
      <c r="AA108" s="16"/>
      <c r="AB108" s="16"/>
      <c r="AC108" s="16"/>
      <c r="AD108" s="16"/>
      <c r="AE108" s="16"/>
      <c r="AF108" s="4"/>
      <c r="AG108" s="16"/>
      <c r="AH108" s="16"/>
      <c r="AI108" s="16"/>
      <c r="AJ108" s="16"/>
      <c r="AK108" s="16"/>
      <c r="AL108" s="18" t="s">
        <v>6661</v>
      </c>
      <c r="AM108" s="18" t="s">
        <v>7109</v>
      </c>
      <c r="AN108" s="4" t="str">
        <f ca="1">IFERROR(__xludf.DUMMYFUNCTION("""COMPUTED_VALUE"""),"NAUTICA")</f>
        <v>NAUTICA</v>
      </c>
      <c r="AO108" s="4"/>
    </row>
    <row r="109" spans="1:41" ht="15">
      <c r="A109" s="4"/>
      <c r="B109" s="4"/>
      <c r="C109" s="4"/>
      <c r="D109" s="16"/>
      <c r="E109" s="4"/>
      <c r="F109" s="16"/>
      <c r="G109" s="4"/>
      <c r="H109" s="16" t="s">
        <v>16186</v>
      </c>
      <c r="I109" s="4"/>
      <c r="J109" s="16"/>
      <c r="K109" s="4"/>
      <c r="L109" s="16"/>
      <c r="M109" s="4"/>
      <c r="N109" s="16"/>
      <c r="O109" s="4"/>
      <c r="P109" s="17"/>
      <c r="Q109" s="4"/>
      <c r="R109" s="17"/>
      <c r="S109" s="4"/>
      <c r="T109" s="16"/>
      <c r="U109" s="16"/>
      <c r="V109" s="16"/>
      <c r="W109" s="16"/>
      <c r="X109" s="4"/>
      <c r="Y109" s="16"/>
      <c r="Z109" s="16"/>
      <c r="AA109" s="16"/>
      <c r="AB109" s="16"/>
      <c r="AC109" s="16"/>
      <c r="AD109" s="16"/>
      <c r="AE109" s="16"/>
      <c r="AF109" s="4"/>
      <c r="AG109" s="16"/>
      <c r="AH109" s="16"/>
      <c r="AI109" s="16"/>
      <c r="AJ109" s="16"/>
      <c r="AK109" s="16"/>
      <c r="AL109" s="18" t="s">
        <v>6909</v>
      </c>
      <c r="AM109" s="18" t="s">
        <v>16187</v>
      </c>
      <c r="AN109" s="4" t="str">
        <f ca="1">IFERROR(__xludf.DUMMYFUNCTION("""COMPUTED_VALUE"""),"NIKOS")</f>
        <v>NIKOS</v>
      </c>
      <c r="AO109" s="4"/>
    </row>
    <row r="110" spans="1:41" ht="30">
      <c r="A110" s="4"/>
      <c r="B110" s="4"/>
      <c r="C110" s="4"/>
      <c r="D110" s="16"/>
      <c r="E110" s="4"/>
      <c r="F110" s="16"/>
      <c r="G110" s="4"/>
      <c r="H110" s="16" t="s">
        <v>16188</v>
      </c>
      <c r="I110" s="4"/>
      <c r="J110" s="16"/>
      <c r="K110" s="4"/>
      <c r="L110" s="16"/>
      <c r="M110" s="4"/>
      <c r="N110" s="16"/>
      <c r="O110" s="4"/>
      <c r="P110" s="17"/>
      <c r="Q110" s="4"/>
      <c r="R110" s="17"/>
      <c r="S110" s="4"/>
      <c r="T110" s="16"/>
      <c r="U110" s="16"/>
      <c r="V110" s="16"/>
      <c r="W110" s="16"/>
      <c r="X110" s="4"/>
      <c r="Y110" s="16"/>
      <c r="Z110" s="16"/>
      <c r="AA110" s="16"/>
      <c r="AB110" s="16"/>
      <c r="AC110" s="16"/>
      <c r="AD110" s="16"/>
      <c r="AE110" s="16"/>
      <c r="AF110" s="4"/>
      <c r="AG110" s="16"/>
      <c r="AH110" s="16"/>
      <c r="AI110" s="16"/>
      <c r="AJ110" s="16"/>
      <c r="AK110" s="16"/>
      <c r="AL110" s="18" t="s">
        <v>7105</v>
      </c>
      <c r="AM110" s="18" t="s">
        <v>7269</v>
      </c>
      <c r="AN110" s="4" t="str">
        <f ca="1">IFERROR(__xludf.DUMMYFUNCTION("""COMPUTED_VALUE"""),"NINA RICCI")</f>
        <v>NINA RICCI</v>
      </c>
      <c r="AO110" s="4"/>
    </row>
    <row r="111" spans="1:41" ht="15">
      <c r="A111" s="4"/>
      <c r="B111" s="4"/>
      <c r="C111" s="4"/>
      <c r="D111" s="16"/>
      <c r="E111" s="4"/>
      <c r="F111" s="16"/>
      <c r="G111" s="4"/>
      <c r="H111" s="16" t="s">
        <v>16189</v>
      </c>
      <c r="I111" s="4"/>
      <c r="J111" s="16"/>
      <c r="K111" s="4"/>
      <c r="L111" s="16"/>
      <c r="M111" s="4"/>
      <c r="N111" s="16"/>
      <c r="O111" s="4"/>
      <c r="P111" s="17"/>
      <c r="Q111" s="4"/>
      <c r="R111" s="17"/>
      <c r="S111" s="4"/>
      <c r="T111" s="16"/>
      <c r="U111" s="16"/>
      <c r="V111" s="16"/>
      <c r="W111" s="16"/>
      <c r="X111" s="4"/>
      <c r="Y111" s="16"/>
      <c r="Z111" s="16"/>
      <c r="AA111" s="16"/>
      <c r="AB111" s="16"/>
      <c r="AC111" s="16"/>
      <c r="AD111" s="16"/>
      <c r="AE111" s="16"/>
      <c r="AF111" s="4"/>
      <c r="AG111" s="16"/>
      <c r="AH111" s="16"/>
      <c r="AI111" s="16"/>
      <c r="AJ111" s="16"/>
      <c r="AK111" s="16"/>
      <c r="AL111" s="18" t="s">
        <v>7269</v>
      </c>
      <c r="AM111" s="18" t="s">
        <v>16190</v>
      </c>
      <c r="AN111" s="4" t="str">
        <f ca="1">IFERROR(__xludf.DUMMYFUNCTION("""COMPUTED_VALUE"""),"NISHANE")</f>
        <v>NISHANE</v>
      </c>
      <c r="AO111" s="4"/>
    </row>
    <row r="112" spans="1:41" ht="30">
      <c r="A112" s="4"/>
      <c r="B112" s="4"/>
      <c r="C112" s="4"/>
      <c r="D112" s="16"/>
      <c r="E112" s="4"/>
      <c r="F112" s="16"/>
      <c r="G112" s="4"/>
      <c r="H112" s="16" t="s">
        <v>16191</v>
      </c>
      <c r="I112" s="4"/>
      <c r="J112" s="16"/>
      <c r="K112" s="4"/>
      <c r="L112" s="16"/>
      <c r="M112" s="4"/>
      <c r="N112" s="16"/>
      <c r="O112" s="4"/>
      <c r="P112" s="17"/>
      <c r="Q112" s="4"/>
      <c r="R112" s="17"/>
      <c r="S112" s="4"/>
      <c r="T112" s="16"/>
      <c r="U112" s="16"/>
      <c r="V112" s="16"/>
      <c r="W112" s="16"/>
      <c r="X112" s="4"/>
      <c r="Y112" s="16"/>
      <c r="Z112" s="16"/>
      <c r="AA112" s="16"/>
      <c r="AB112" s="16"/>
      <c r="AC112" s="16"/>
      <c r="AD112" s="16"/>
      <c r="AE112" s="16"/>
      <c r="AF112" s="4"/>
      <c r="AG112" s="16"/>
      <c r="AH112" s="16"/>
      <c r="AI112" s="16"/>
      <c r="AJ112" s="16"/>
      <c r="AK112" s="16"/>
      <c r="AL112" s="18" t="s">
        <v>7446</v>
      </c>
      <c r="AM112" s="18" t="s">
        <v>16192</v>
      </c>
      <c r="AN112" s="4" t="str">
        <f ca="1">IFERROR(__xludf.DUMMYFUNCTION("""COMPUTED_VALUE"""),"BILL BLASS")</f>
        <v>BILL BLASS</v>
      </c>
      <c r="AO112" s="4"/>
    </row>
    <row r="113" spans="1:41" ht="15">
      <c r="A113" s="4"/>
      <c r="B113" s="4"/>
      <c r="C113" s="4"/>
      <c r="D113" s="16"/>
      <c r="E113" s="4"/>
      <c r="F113" s="16"/>
      <c r="G113" s="4"/>
      <c r="H113" s="16" t="s">
        <v>16193</v>
      </c>
      <c r="I113" s="4"/>
      <c r="J113" s="16"/>
      <c r="K113" s="4"/>
      <c r="L113" s="16"/>
      <c r="M113" s="4"/>
      <c r="N113" s="16"/>
      <c r="O113" s="4"/>
      <c r="P113" s="17"/>
      <c r="Q113" s="4"/>
      <c r="R113" s="17"/>
      <c r="S113" s="4"/>
      <c r="T113" s="16"/>
      <c r="U113" s="16"/>
      <c r="V113" s="16"/>
      <c r="W113" s="16"/>
      <c r="X113" s="4"/>
      <c r="Y113" s="16"/>
      <c r="Z113" s="16"/>
      <c r="AA113" s="16"/>
      <c r="AB113" s="16"/>
      <c r="AC113" s="16"/>
      <c r="AD113" s="16"/>
      <c r="AE113" s="16"/>
      <c r="AF113" s="4"/>
      <c r="AG113" s="16"/>
      <c r="AH113" s="16"/>
      <c r="AI113" s="16"/>
      <c r="AJ113" s="16"/>
      <c r="AK113" s="16"/>
      <c r="AL113" s="18" t="s">
        <v>7858</v>
      </c>
      <c r="AM113" s="18" t="s">
        <v>7290</v>
      </c>
      <c r="AN113" s="4" t="str">
        <f ca="1">IFERROR(__xludf.DUMMYFUNCTION("""COMPUTED_VALUE"""),"ORTO PARISI")</f>
        <v>ORTO PARISI</v>
      </c>
      <c r="AO113" s="4"/>
    </row>
    <row r="114" spans="1:41" ht="30">
      <c r="A114" s="4"/>
      <c r="B114" s="4"/>
      <c r="C114" s="4"/>
      <c r="D114" s="16"/>
      <c r="E114" s="4"/>
      <c r="F114" s="16"/>
      <c r="G114" s="4"/>
      <c r="H114" s="16" t="s">
        <v>16194</v>
      </c>
      <c r="I114" s="4"/>
      <c r="J114" s="16"/>
      <c r="K114" s="4"/>
      <c r="L114" s="16"/>
      <c r="M114" s="4"/>
      <c r="N114" s="16"/>
      <c r="O114" s="4"/>
      <c r="P114" s="17"/>
      <c r="Q114" s="4"/>
      <c r="R114" s="17"/>
      <c r="S114" s="4"/>
      <c r="T114" s="16"/>
      <c r="U114" s="16"/>
      <c r="V114" s="16"/>
      <c r="W114" s="16"/>
      <c r="X114" s="4"/>
      <c r="Y114" s="16"/>
      <c r="Z114" s="16"/>
      <c r="AA114" s="16"/>
      <c r="AB114" s="16"/>
      <c r="AC114" s="16"/>
      <c r="AD114" s="16"/>
      <c r="AE114" s="16"/>
      <c r="AF114" s="4"/>
      <c r="AG114" s="16"/>
      <c r="AH114" s="16"/>
      <c r="AI114" s="16"/>
      <c r="AJ114" s="16"/>
      <c r="AK114" s="16"/>
      <c r="AL114" s="18" t="s">
        <v>8637</v>
      </c>
      <c r="AM114" s="18" t="s">
        <v>16195</v>
      </c>
      <c r="AN114" s="4" t="str">
        <f ca="1">IFERROR(__xludf.DUMMYFUNCTION("""COMPUTED_VALUE"""),"PACO RABANNE")</f>
        <v>PACO RABANNE</v>
      </c>
      <c r="AO114" s="4"/>
    </row>
    <row r="115" spans="1:41" ht="45">
      <c r="A115" s="4"/>
      <c r="B115" s="4"/>
      <c r="C115" s="4"/>
      <c r="D115" s="16"/>
      <c r="E115" s="4"/>
      <c r="F115" s="16"/>
      <c r="G115" s="4"/>
      <c r="H115" s="16" t="s">
        <v>16196</v>
      </c>
      <c r="I115" s="4"/>
      <c r="J115" s="16"/>
      <c r="K115" s="4"/>
      <c r="L115" s="16"/>
      <c r="M115" s="4"/>
      <c r="N115" s="16"/>
      <c r="O115" s="4"/>
      <c r="P115" s="17"/>
      <c r="Q115" s="4"/>
      <c r="R115" s="17"/>
      <c r="S115" s="4"/>
      <c r="T115" s="16"/>
      <c r="U115" s="16"/>
      <c r="V115" s="16"/>
      <c r="W115" s="16"/>
      <c r="X115" s="4"/>
      <c r="Y115" s="16"/>
      <c r="Z115" s="16"/>
      <c r="AA115" s="16"/>
      <c r="AB115" s="16"/>
      <c r="AC115" s="16"/>
      <c r="AD115" s="16"/>
      <c r="AE115" s="16"/>
      <c r="AF115" s="4"/>
      <c r="AG115" s="16"/>
      <c r="AH115" s="16"/>
      <c r="AI115" s="16"/>
      <c r="AJ115" s="16"/>
      <c r="AK115" s="16"/>
      <c r="AL115" s="18" t="s">
        <v>9176</v>
      </c>
      <c r="AM115" s="18" t="s">
        <v>7433</v>
      </c>
      <c r="AN115" s="4" t="str">
        <f ca="1">IFERROR(__xludf.DUMMYFUNCTION("""COMPUTED_VALUE"""),"PARFUMERIE PARTICULIÈRE")</f>
        <v>PARFUMERIE PARTICULIÈRE</v>
      </c>
      <c r="AO115" s="4"/>
    </row>
    <row r="116" spans="1:41" ht="30">
      <c r="A116" s="4"/>
      <c r="B116" s="4"/>
      <c r="C116" s="4"/>
      <c r="D116" s="16"/>
      <c r="E116" s="4"/>
      <c r="F116" s="16"/>
      <c r="G116" s="4"/>
      <c r="H116" s="16" t="s">
        <v>16197</v>
      </c>
      <c r="I116" s="4"/>
      <c r="J116" s="16"/>
      <c r="K116" s="4"/>
      <c r="L116" s="16"/>
      <c r="M116" s="4"/>
      <c r="N116" s="16"/>
      <c r="O116" s="4"/>
      <c r="P116" s="17"/>
      <c r="Q116" s="4"/>
      <c r="R116" s="17"/>
      <c r="S116" s="4"/>
      <c r="T116" s="16"/>
      <c r="U116" s="16"/>
      <c r="V116" s="16"/>
      <c r="W116" s="16"/>
      <c r="X116" s="4"/>
      <c r="Y116" s="16"/>
      <c r="Z116" s="16"/>
      <c r="AA116" s="16"/>
      <c r="AB116" s="16"/>
      <c r="AC116" s="16"/>
      <c r="AD116" s="16"/>
      <c r="AE116" s="16"/>
      <c r="AF116" s="4"/>
      <c r="AG116" s="16"/>
      <c r="AH116" s="16"/>
      <c r="AI116" s="16"/>
      <c r="AJ116" s="16"/>
      <c r="AK116" s="16"/>
      <c r="AL116" s="18" t="s">
        <v>9864</v>
      </c>
      <c r="AM116" s="18" t="s">
        <v>16198</v>
      </c>
      <c r="AN116" s="4" t="str">
        <f ca="1">IFERROR(__xludf.DUMMYFUNCTION("""COMPUTED_VALUE"""),"PARFUMS DE MARLY")</f>
        <v>PARFUMS DE MARLY</v>
      </c>
      <c r="AO116" s="4"/>
    </row>
    <row r="117" spans="1:41" ht="15">
      <c r="A117" s="4"/>
      <c r="B117" s="4"/>
      <c r="C117" s="4"/>
      <c r="D117" s="16"/>
      <c r="E117" s="4"/>
      <c r="F117" s="16"/>
      <c r="G117" s="4"/>
      <c r="H117" s="16" t="s">
        <v>16199</v>
      </c>
      <c r="I117" s="4"/>
      <c r="J117" s="16"/>
      <c r="K117" s="4"/>
      <c r="L117" s="16"/>
      <c r="M117" s="4"/>
      <c r="N117" s="16"/>
      <c r="O117" s="4"/>
      <c r="P117" s="17"/>
      <c r="Q117" s="4"/>
      <c r="R117" s="17"/>
      <c r="S117" s="4"/>
      <c r="T117" s="16"/>
      <c r="U117" s="16"/>
      <c r="V117" s="16"/>
      <c r="W117" s="16"/>
      <c r="X117" s="4"/>
      <c r="Y117" s="16"/>
      <c r="Z117" s="16"/>
      <c r="AA117" s="16"/>
      <c r="AB117" s="16"/>
      <c r="AC117" s="16"/>
      <c r="AD117" s="16"/>
      <c r="AE117" s="16"/>
      <c r="AF117" s="4"/>
      <c r="AG117" s="16"/>
      <c r="AH117" s="16"/>
      <c r="AI117" s="16"/>
      <c r="AJ117" s="16"/>
      <c r="AK117" s="16"/>
      <c r="AL117" s="18" t="s">
        <v>11136</v>
      </c>
      <c r="AM117" s="18" t="s">
        <v>7446</v>
      </c>
      <c r="AN117" s="4" t="str">
        <f ca="1">IFERROR(__xludf.DUMMYFUNCTION("""COMPUTED_VALUE"""),"PENHALIGON")</f>
        <v>PENHALIGON</v>
      </c>
      <c r="AO117" s="4"/>
    </row>
    <row r="118" spans="1:41" ht="15">
      <c r="A118" s="4"/>
      <c r="B118" s="4"/>
      <c r="C118" s="4"/>
      <c r="D118" s="16"/>
      <c r="E118" s="4"/>
      <c r="F118" s="16"/>
      <c r="G118" s="4"/>
      <c r="H118" s="16" t="s">
        <v>16200</v>
      </c>
      <c r="I118" s="4"/>
      <c r="J118" s="16"/>
      <c r="K118" s="4"/>
      <c r="L118" s="16"/>
      <c r="M118" s="4"/>
      <c r="N118" s="16"/>
      <c r="O118" s="4"/>
      <c r="P118" s="17"/>
      <c r="Q118" s="4"/>
      <c r="R118" s="17"/>
      <c r="S118" s="4"/>
      <c r="T118" s="16"/>
      <c r="U118" s="16"/>
      <c r="V118" s="16"/>
      <c r="W118" s="16"/>
      <c r="X118" s="4"/>
      <c r="Y118" s="16"/>
      <c r="Z118" s="16"/>
      <c r="AA118" s="16"/>
      <c r="AB118" s="16"/>
      <c r="AC118" s="16"/>
      <c r="AD118" s="16"/>
      <c r="AE118" s="16"/>
      <c r="AF118" s="4"/>
      <c r="AG118" s="16"/>
      <c r="AH118" s="16"/>
      <c r="AI118" s="16"/>
      <c r="AJ118" s="16"/>
      <c r="AK118" s="16"/>
      <c r="AL118" s="18" t="s">
        <v>11140</v>
      </c>
      <c r="AM118" s="18" t="s">
        <v>7450</v>
      </c>
      <c r="AN118" s="4" t="str">
        <f ca="1">IFERROR(__xludf.DUMMYFUNCTION("""COMPUTED_VALUE"""),"PLAYBOY")</f>
        <v>PLAYBOY</v>
      </c>
      <c r="AO118" s="4"/>
    </row>
    <row r="119" spans="1:41" ht="15">
      <c r="A119" s="4"/>
      <c r="B119" s="4"/>
      <c r="C119" s="4"/>
      <c r="D119" s="16"/>
      <c r="E119" s="4"/>
      <c r="F119" s="16"/>
      <c r="G119" s="4"/>
      <c r="H119" s="16" t="s">
        <v>16201</v>
      </c>
      <c r="I119" s="4"/>
      <c r="J119" s="16"/>
      <c r="K119" s="4"/>
      <c r="L119" s="16"/>
      <c r="M119" s="4"/>
      <c r="N119" s="16"/>
      <c r="O119" s="4"/>
      <c r="P119" s="17"/>
      <c r="Q119" s="4"/>
      <c r="R119" s="17"/>
      <c r="S119" s="4"/>
      <c r="T119" s="16"/>
      <c r="U119" s="16"/>
      <c r="V119" s="16"/>
      <c r="W119" s="16"/>
      <c r="X119" s="4"/>
      <c r="Y119" s="16"/>
      <c r="Z119" s="16"/>
      <c r="AA119" s="16"/>
      <c r="AB119" s="16"/>
      <c r="AC119" s="16"/>
      <c r="AD119" s="16"/>
      <c r="AE119" s="16"/>
      <c r="AF119" s="4"/>
      <c r="AG119" s="16"/>
      <c r="AH119" s="16"/>
      <c r="AI119" s="16"/>
      <c r="AJ119" s="16"/>
      <c r="AK119" s="16"/>
      <c r="AL119" s="18" t="s">
        <v>12018</v>
      </c>
      <c r="AM119" s="18" t="s">
        <v>16202</v>
      </c>
      <c r="AN119" s="4" t="str">
        <f ca="1">IFERROR(__xludf.DUMMYFUNCTION("""COMPUTED_VALUE"""),"PRADA")</f>
        <v>PRADA</v>
      </c>
      <c r="AO119" s="4"/>
    </row>
    <row r="120" spans="1:41" ht="30">
      <c r="A120" s="4"/>
      <c r="B120" s="4"/>
      <c r="C120" s="4"/>
      <c r="D120" s="16"/>
      <c r="E120" s="4"/>
      <c r="F120" s="16"/>
      <c r="G120" s="4"/>
      <c r="H120" s="16" t="s">
        <v>16203</v>
      </c>
      <c r="I120" s="4"/>
      <c r="J120" s="16"/>
      <c r="K120" s="4"/>
      <c r="L120" s="16"/>
      <c r="M120" s="4"/>
      <c r="N120" s="16"/>
      <c r="O120" s="4"/>
      <c r="P120" s="17"/>
      <c r="Q120" s="4"/>
      <c r="R120" s="17"/>
      <c r="S120" s="4"/>
      <c r="T120" s="16"/>
      <c r="U120" s="16"/>
      <c r="V120" s="16"/>
      <c r="W120" s="16"/>
      <c r="X120" s="4"/>
      <c r="Y120" s="16"/>
      <c r="Z120" s="16"/>
      <c r="AA120" s="16"/>
      <c r="AB120" s="16"/>
      <c r="AC120" s="16"/>
      <c r="AD120" s="16"/>
      <c r="AE120" s="16"/>
      <c r="AF120" s="4"/>
      <c r="AG120" s="16"/>
      <c r="AH120" s="16"/>
      <c r="AI120" s="16"/>
      <c r="AJ120" s="16"/>
      <c r="AK120" s="16"/>
      <c r="AL120" s="18" t="s">
        <v>12380</v>
      </c>
      <c r="AM120" s="18" t="s">
        <v>7582</v>
      </c>
      <c r="AN120" s="4" t="str">
        <f ca="1">IFERROR(__xludf.DUMMYFUNCTION("""COMPUTED_VALUE"""),"RALPH LAUREN")</f>
        <v>RALPH LAUREN</v>
      </c>
      <c r="AO120" s="4"/>
    </row>
    <row r="121" spans="1:41" ht="15">
      <c r="A121" s="4"/>
      <c r="B121" s="4"/>
      <c r="C121" s="4"/>
      <c r="D121" s="16"/>
      <c r="E121" s="4"/>
      <c r="F121" s="16"/>
      <c r="G121" s="4"/>
      <c r="H121" s="16" t="s">
        <v>16204</v>
      </c>
      <c r="I121" s="4"/>
      <c r="J121" s="16"/>
      <c r="K121" s="4"/>
      <c r="L121" s="16"/>
      <c r="M121" s="4"/>
      <c r="N121" s="16"/>
      <c r="O121" s="4"/>
      <c r="P121" s="17"/>
      <c r="Q121" s="4"/>
      <c r="R121" s="17"/>
      <c r="S121" s="4"/>
      <c r="T121" s="16"/>
      <c r="U121" s="16"/>
      <c r="V121" s="16"/>
      <c r="W121" s="16"/>
      <c r="X121" s="4"/>
      <c r="Y121" s="16"/>
      <c r="Z121" s="16"/>
      <c r="AA121" s="16"/>
      <c r="AB121" s="16"/>
      <c r="AC121" s="16"/>
      <c r="AD121" s="16"/>
      <c r="AE121" s="16"/>
      <c r="AF121" s="4"/>
      <c r="AG121" s="16"/>
      <c r="AH121" s="16"/>
      <c r="AI121" s="16"/>
      <c r="AJ121" s="16"/>
      <c r="AK121" s="16"/>
      <c r="AL121" s="18" t="s">
        <v>12387</v>
      </c>
      <c r="AM121" s="18" t="s">
        <v>16205</v>
      </c>
      <c r="AN121" s="4" t="str">
        <f ca="1">IFERROR(__xludf.DUMMYFUNCTION("""COMPUTED_VALUE"""),"RASASI")</f>
        <v>RASASI</v>
      </c>
      <c r="AO121" s="4"/>
    </row>
    <row r="122" spans="1:41" ht="30">
      <c r="A122" s="4"/>
      <c r="B122" s="4"/>
      <c r="C122" s="4"/>
      <c r="D122" s="16"/>
      <c r="E122" s="4"/>
      <c r="F122" s="16"/>
      <c r="G122" s="4"/>
      <c r="H122" s="16" t="s">
        <v>16206</v>
      </c>
      <c r="I122" s="4"/>
      <c r="J122" s="16"/>
      <c r="K122" s="4"/>
      <c r="L122" s="16"/>
      <c r="M122" s="4"/>
      <c r="N122" s="16"/>
      <c r="O122" s="4"/>
      <c r="P122" s="17"/>
      <c r="Q122" s="4"/>
      <c r="R122" s="17"/>
      <c r="S122" s="4"/>
      <c r="T122" s="16"/>
      <c r="U122" s="16"/>
      <c r="V122" s="16"/>
      <c r="W122" s="16"/>
      <c r="X122" s="4"/>
      <c r="Y122" s="16"/>
      <c r="Z122" s="16"/>
      <c r="AA122" s="16"/>
      <c r="AB122" s="16"/>
      <c r="AC122" s="16"/>
      <c r="AD122" s="16"/>
      <c r="AE122" s="16"/>
      <c r="AF122" s="4"/>
      <c r="AG122" s="16"/>
      <c r="AH122" s="16"/>
      <c r="AI122" s="16"/>
      <c r="AJ122" s="16"/>
      <c r="AK122" s="16"/>
      <c r="AL122" s="18" t="s">
        <v>16207</v>
      </c>
      <c r="AM122" s="18" t="s">
        <v>7858</v>
      </c>
      <c r="AN122" s="4" t="str">
        <f ca="1">IFERROR(__xludf.DUMMYFUNCTION("""COMPUTED_VALUE"""),"ROBERTO CAVALLI")</f>
        <v>ROBERTO CAVALLI</v>
      </c>
      <c r="AO122" s="4"/>
    </row>
    <row r="123" spans="1:41" ht="30">
      <c r="A123" s="4"/>
      <c r="B123" s="4"/>
      <c r="C123" s="4"/>
      <c r="D123" s="16"/>
      <c r="E123" s="4"/>
      <c r="F123" s="16"/>
      <c r="G123" s="4"/>
      <c r="H123" s="16" t="s">
        <v>16208</v>
      </c>
      <c r="I123" s="4"/>
      <c r="J123" s="16"/>
      <c r="K123" s="4"/>
      <c r="L123" s="16"/>
      <c r="M123" s="4"/>
      <c r="N123" s="16"/>
      <c r="O123" s="4"/>
      <c r="P123" s="17"/>
      <c r="Q123" s="4"/>
      <c r="R123" s="17"/>
      <c r="S123" s="4"/>
      <c r="T123" s="16"/>
      <c r="U123" s="16"/>
      <c r="V123" s="16"/>
      <c r="W123" s="16"/>
      <c r="X123" s="4"/>
      <c r="Y123" s="16"/>
      <c r="Z123" s="16"/>
      <c r="AA123" s="16"/>
      <c r="AB123" s="16"/>
      <c r="AC123" s="16"/>
      <c r="AD123" s="16"/>
      <c r="AE123" s="16"/>
      <c r="AF123" s="4"/>
      <c r="AG123" s="16"/>
      <c r="AH123" s="16"/>
      <c r="AI123" s="16"/>
      <c r="AJ123" s="16"/>
      <c r="AK123" s="16"/>
      <c r="AL123" s="18" t="s">
        <v>12497</v>
      </c>
      <c r="AM123" s="18" t="s">
        <v>15674</v>
      </c>
      <c r="AN123" s="4" t="str">
        <f ca="1">IFERROR(__xludf.DUMMYFUNCTION("""COMPUTED_VALUE"""),"ROCHAS")</f>
        <v>ROCHAS</v>
      </c>
      <c r="AO123" s="4"/>
    </row>
    <row r="124" spans="1:41" ht="30">
      <c r="A124" s="4"/>
      <c r="B124" s="4"/>
      <c r="C124" s="4"/>
      <c r="D124" s="16"/>
      <c r="E124" s="4"/>
      <c r="F124" s="16"/>
      <c r="G124" s="4"/>
      <c r="H124" s="16" t="s">
        <v>16209</v>
      </c>
      <c r="I124" s="4"/>
      <c r="J124" s="16"/>
      <c r="K124" s="4"/>
      <c r="L124" s="16"/>
      <c r="M124" s="4"/>
      <c r="N124" s="16"/>
      <c r="O124" s="4"/>
      <c r="P124" s="17"/>
      <c r="Q124" s="4"/>
      <c r="R124" s="17"/>
      <c r="S124" s="4"/>
      <c r="T124" s="16"/>
      <c r="U124" s="16"/>
      <c r="V124" s="16"/>
      <c r="W124" s="16"/>
      <c r="X124" s="4"/>
      <c r="Y124" s="16"/>
      <c r="Z124" s="16"/>
      <c r="AA124" s="16"/>
      <c r="AB124" s="16"/>
      <c r="AC124" s="16"/>
      <c r="AD124" s="16"/>
      <c r="AE124" s="16"/>
      <c r="AF124" s="4"/>
      <c r="AG124" s="16"/>
      <c r="AH124" s="16"/>
      <c r="AI124" s="16"/>
      <c r="AJ124" s="16"/>
      <c r="AK124" s="16"/>
      <c r="AL124" s="18" t="s">
        <v>12547</v>
      </c>
      <c r="AM124" s="18" t="s">
        <v>7869</v>
      </c>
      <c r="AN124" s="4" t="str">
        <f ca="1">IFERROR(__xludf.DUMMYFUNCTION("""COMPUTED_VALUE"""),"ROJA PARFUMS")</f>
        <v>ROJA PARFUMS</v>
      </c>
      <c r="AO124" s="4"/>
    </row>
    <row r="125" spans="1:41" ht="30">
      <c r="A125" s="4"/>
      <c r="B125" s="4"/>
      <c r="C125" s="4"/>
      <c r="D125" s="16"/>
      <c r="E125" s="4"/>
      <c r="F125" s="16"/>
      <c r="G125" s="4"/>
      <c r="H125" s="16" t="s">
        <v>16210</v>
      </c>
      <c r="I125" s="4"/>
      <c r="J125" s="16"/>
      <c r="K125" s="4"/>
      <c r="L125" s="16"/>
      <c r="M125" s="4"/>
      <c r="N125" s="16"/>
      <c r="O125" s="4"/>
      <c r="P125" s="17"/>
      <c r="Q125" s="4"/>
      <c r="R125" s="17"/>
      <c r="S125" s="4"/>
      <c r="T125" s="16"/>
      <c r="U125" s="16"/>
      <c r="V125" s="16"/>
      <c r="W125" s="16"/>
      <c r="X125" s="4"/>
      <c r="Y125" s="16"/>
      <c r="Z125" s="16"/>
      <c r="AA125" s="16"/>
      <c r="AB125" s="16"/>
      <c r="AC125" s="16"/>
      <c r="AD125" s="16"/>
      <c r="AE125" s="16"/>
      <c r="AF125" s="4"/>
      <c r="AG125" s="16"/>
      <c r="AH125" s="16"/>
      <c r="AI125" s="16"/>
      <c r="AJ125" s="16"/>
      <c r="AK125" s="16"/>
      <c r="AL125" s="18" t="s">
        <v>13377</v>
      </c>
      <c r="AM125" s="18" t="s">
        <v>16148</v>
      </c>
      <c r="AN125" s="4" t="str">
        <f ca="1">IFERROR(__xludf.DUMMYFUNCTION("""COMPUTED_VALUE"""),"SALVATORE FERRAGAMO")</f>
        <v>SALVATORE FERRAGAMO</v>
      </c>
      <c r="AO125" s="4"/>
    </row>
    <row r="126" spans="1:41" ht="30">
      <c r="A126" s="4"/>
      <c r="B126" s="4"/>
      <c r="C126" s="4"/>
      <c r="D126" s="16"/>
      <c r="E126" s="4"/>
      <c r="F126" s="16"/>
      <c r="G126" s="4"/>
      <c r="H126" s="16" t="s">
        <v>16211</v>
      </c>
      <c r="I126" s="4"/>
      <c r="J126" s="16"/>
      <c r="K126" s="4"/>
      <c r="L126" s="16"/>
      <c r="M126" s="4"/>
      <c r="N126" s="16"/>
      <c r="O126" s="4"/>
      <c r="P126" s="17"/>
      <c r="Q126" s="4"/>
      <c r="R126" s="17"/>
      <c r="S126" s="4"/>
      <c r="T126" s="16"/>
      <c r="U126" s="16"/>
      <c r="V126" s="16"/>
      <c r="W126" s="16"/>
      <c r="X126" s="4"/>
      <c r="Y126" s="16"/>
      <c r="Z126" s="16"/>
      <c r="AA126" s="16"/>
      <c r="AB126" s="16"/>
      <c r="AC126" s="16"/>
      <c r="AD126" s="16"/>
      <c r="AE126" s="16"/>
      <c r="AF126" s="4"/>
      <c r="AG126" s="16"/>
      <c r="AH126" s="16"/>
      <c r="AI126" s="16"/>
      <c r="AJ126" s="16"/>
      <c r="AK126" s="16"/>
      <c r="AL126" s="18" t="s">
        <v>14133</v>
      </c>
      <c r="AM126" s="18" t="s">
        <v>8023</v>
      </c>
      <c r="AN126" s="4" t="str">
        <f ca="1">IFERROR(__xludf.DUMMYFUNCTION("""COMPUTED_VALUE"""),"SERGE LUTENS")</f>
        <v>SERGE LUTENS</v>
      </c>
      <c r="AO126" s="4"/>
    </row>
    <row r="127" spans="1:41" ht="15">
      <c r="A127" s="4"/>
      <c r="B127" s="4"/>
      <c r="C127" s="4"/>
      <c r="D127" s="16"/>
      <c r="E127" s="4"/>
      <c r="F127" s="16"/>
      <c r="G127" s="4"/>
      <c r="H127" s="16" t="s">
        <v>16212</v>
      </c>
      <c r="I127" s="4"/>
      <c r="J127" s="16"/>
      <c r="K127" s="4"/>
      <c r="L127" s="16"/>
      <c r="M127" s="4"/>
      <c r="N127" s="16"/>
      <c r="O127" s="4"/>
      <c r="P127" s="17"/>
      <c r="Q127" s="4"/>
      <c r="R127" s="17"/>
      <c r="S127" s="4"/>
      <c r="T127" s="16"/>
      <c r="U127" s="16"/>
      <c r="V127" s="16"/>
      <c r="W127" s="16"/>
      <c r="X127" s="4"/>
      <c r="Y127" s="16"/>
      <c r="Z127" s="16"/>
      <c r="AA127" s="16"/>
      <c r="AB127" s="16"/>
      <c r="AC127" s="16"/>
      <c r="AD127" s="16"/>
      <c r="AE127" s="16"/>
      <c r="AF127" s="4"/>
      <c r="AG127" s="16"/>
      <c r="AH127" s="16"/>
      <c r="AI127" s="16"/>
      <c r="AJ127" s="16"/>
      <c r="AK127" s="16"/>
      <c r="AL127" s="18" t="s">
        <v>16213</v>
      </c>
      <c r="AM127" s="18" t="s">
        <v>8129</v>
      </c>
      <c r="AN127" s="4" t="str">
        <f ca="1">IFERROR(__xludf.DUMMYFUNCTION("""COMPUTED_VALUE"""),"SISLEY")</f>
        <v>SISLEY</v>
      </c>
      <c r="AO127" s="4"/>
    </row>
    <row r="128" spans="1:41" ht="15">
      <c r="A128" s="4"/>
      <c r="B128" s="4"/>
      <c r="C128" s="4"/>
      <c r="D128" s="16"/>
      <c r="E128" s="4"/>
      <c r="F128" s="16"/>
      <c r="G128" s="4"/>
      <c r="H128" s="16" t="s">
        <v>16214</v>
      </c>
      <c r="I128" s="4"/>
      <c r="J128" s="16"/>
      <c r="K128" s="4"/>
      <c r="L128" s="16"/>
      <c r="M128" s="4"/>
      <c r="N128" s="16"/>
      <c r="O128" s="4"/>
      <c r="P128" s="17"/>
      <c r="Q128" s="4"/>
      <c r="R128" s="17"/>
      <c r="S128" s="4"/>
      <c r="T128" s="16"/>
      <c r="U128" s="16"/>
      <c r="V128" s="16"/>
      <c r="W128" s="16"/>
      <c r="X128" s="4"/>
      <c r="Y128" s="16"/>
      <c r="Z128" s="16"/>
      <c r="AA128" s="16"/>
      <c r="AB128" s="16"/>
      <c r="AC128" s="16"/>
      <c r="AD128" s="16"/>
      <c r="AE128" s="16"/>
      <c r="AF128" s="4"/>
      <c r="AG128" s="16"/>
      <c r="AH128" s="16"/>
      <c r="AI128" s="16"/>
      <c r="AJ128" s="16"/>
      <c r="AK128" s="16"/>
      <c r="AL128" s="18" t="s">
        <v>15160</v>
      </c>
      <c r="AM128" s="18" t="s">
        <v>8136</v>
      </c>
      <c r="AN128" s="4" t="str">
        <f ca="1">IFERROR(__xludf.DUMMYFUNCTION("""COMPUTED_VALUE"""),"ST DUPONT")</f>
        <v>ST DUPONT</v>
      </c>
      <c r="AO128" s="4"/>
    </row>
    <row r="129" spans="1:41" ht="30">
      <c r="A129" s="4"/>
      <c r="B129" s="4"/>
      <c r="C129" s="4"/>
      <c r="D129" s="16"/>
      <c r="E129" s="4"/>
      <c r="F129" s="16"/>
      <c r="G129" s="4"/>
      <c r="H129" s="16" t="s">
        <v>16215</v>
      </c>
      <c r="I129" s="4"/>
      <c r="J129" s="16"/>
      <c r="K129" s="4"/>
      <c r="L129" s="16"/>
      <c r="M129" s="4"/>
      <c r="N129" s="16"/>
      <c r="O129" s="4"/>
      <c r="P129" s="17"/>
      <c r="Q129" s="4"/>
      <c r="R129" s="17"/>
      <c r="S129" s="4"/>
      <c r="T129" s="16"/>
      <c r="U129" s="16"/>
      <c r="V129" s="16"/>
      <c r="W129" s="16"/>
      <c r="X129" s="4"/>
      <c r="Y129" s="16"/>
      <c r="Z129" s="16"/>
      <c r="AA129" s="16"/>
      <c r="AB129" s="16"/>
      <c r="AC129" s="16"/>
      <c r="AD129" s="16"/>
      <c r="AE129" s="16"/>
      <c r="AF129" s="4"/>
      <c r="AG129" s="16"/>
      <c r="AH129" s="16"/>
      <c r="AI129" s="16"/>
      <c r="AJ129" s="16"/>
      <c r="AK129" s="16"/>
      <c r="AL129" s="18" t="s">
        <v>2909</v>
      </c>
      <c r="AM129" s="18" t="s">
        <v>8302</v>
      </c>
      <c r="AN129" s="4" t="str">
        <f ca="1">IFERROR(__xludf.DUMMYFUNCTION("""COMPUTED_VALUE"""),"TARTINE ET CHOCOLAT")</f>
        <v>TARTINE ET CHOCOLAT</v>
      </c>
      <c r="AO129" s="4"/>
    </row>
    <row r="130" spans="1:41" ht="15">
      <c r="A130" s="4"/>
      <c r="B130" s="4"/>
      <c r="C130" s="4"/>
      <c r="D130" s="16"/>
      <c r="E130" s="4"/>
      <c r="F130" s="16"/>
      <c r="G130" s="4"/>
      <c r="H130" s="16" t="s">
        <v>16216</v>
      </c>
      <c r="I130" s="4"/>
      <c r="J130" s="16"/>
      <c r="K130" s="4"/>
      <c r="L130" s="16"/>
      <c r="M130" s="4"/>
      <c r="N130" s="16"/>
      <c r="O130" s="4"/>
      <c r="P130" s="17"/>
      <c r="Q130" s="4"/>
      <c r="R130" s="17"/>
      <c r="S130" s="4"/>
      <c r="T130" s="16"/>
      <c r="U130" s="16"/>
      <c r="V130" s="16"/>
      <c r="W130" s="16"/>
      <c r="X130" s="4"/>
      <c r="Y130" s="16"/>
      <c r="Z130" s="16"/>
      <c r="AA130" s="16"/>
      <c r="AB130" s="16"/>
      <c r="AC130" s="16"/>
      <c r="AD130" s="16"/>
      <c r="AE130" s="16"/>
      <c r="AF130" s="4"/>
      <c r="AG130" s="16"/>
      <c r="AH130" s="16"/>
      <c r="AI130" s="16"/>
      <c r="AJ130" s="16"/>
      <c r="AK130" s="16"/>
      <c r="AL130" s="18" t="s">
        <v>16126</v>
      </c>
      <c r="AM130" s="18" t="s">
        <v>8543</v>
      </c>
      <c r="AN130" s="4" t="str">
        <f ca="1">IFERROR(__xludf.DUMMYFUNCTION("""COMPUTED_VALUE"""),"TED LAPIDUS")</f>
        <v>TED LAPIDUS</v>
      </c>
      <c r="AO130" s="4"/>
    </row>
    <row r="131" spans="1:41" ht="30">
      <c r="A131" s="4"/>
      <c r="B131" s="4"/>
      <c r="C131" s="4"/>
      <c r="D131" s="16"/>
      <c r="E131" s="4"/>
      <c r="F131" s="16"/>
      <c r="G131" s="4"/>
      <c r="H131" s="16" t="s">
        <v>16217</v>
      </c>
      <c r="I131" s="4"/>
      <c r="J131" s="16"/>
      <c r="K131" s="4"/>
      <c r="L131" s="16"/>
      <c r="M131" s="4"/>
      <c r="N131" s="16"/>
      <c r="O131" s="4"/>
      <c r="P131" s="17"/>
      <c r="Q131" s="4"/>
      <c r="R131" s="17"/>
      <c r="S131" s="4"/>
      <c r="T131" s="16"/>
      <c r="U131" s="16"/>
      <c r="V131" s="16"/>
      <c r="W131" s="16"/>
      <c r="X131" s="4"/>
      <c r="Y131" s="16"/>
      <c r="Z131" s="16"/>
      <c r="AA131" s="16"/>
      <c r="AB131" s="16"/>
      <c r="AC131" s="16"/>
      <c r="AD131" s="16"/>
      <c r="AE131" s="16"/>
      <c r="AF131" s="4"/>
      <c r="AG131" s="16"/>
      <c r="AH131" s="16"/>
      <c r="AI131" s="16"/>
      <c r="AJ131" s="16"/>
      <c r="AK131" s="16"/>
      <c r="AL131" s="18" t="s">
        <v>16040</v>
      </c>
      <c r="AM131" s="18" t="s">
        <v>8637</v>
      </c>
      <c r="AN131" s="4" t="str">
        <f ca="1">IFERROR(__xludf.DUMMYFUNCTION("""COMPUTED_VALUE"""),"THE SPIRIT OF DUBAI")</f>
        <v>THE SPIRIT OF DUBAI</v>
      </c>
      <c r="AO131" s="4"/>
    </row>
    <row r="132" spans="1:41" ht="30">
      <c r="A132" s="4"/>
      <c r="B132" s="4"/>
      <c r="C132" s="4"/>
      <c r="D132" s="16"/>
      <c r="E132" s="4"/>
      <c r="F132" s="16"/>
      <c r="G132" s="4"/>
      <c r="H132" s="16" t="s">
        <v>16218</v>
      </c>
      <c r="I132" s="4"/>
      <c r="J132" s="16"/>
      <c r="K132" s="4"/>
      <c r="L132" s="16"/>
      <c r="M132" s="4"/>
      <c r="N132" s="16"/>
      <c r="O132" s="4"/>
      <c r="P132" s="17"/>
      <c r="Q132" s="4"/>
      <c r="R132" s="17"/>
      <c r="S132" s="4"/>
      <c r="T132" s="16"/>
      <c r="U132" s="16"/>
      <c r="V132" s="16"/>
      <c r="W132" s="16"/>
      <c r="X132" s="4"/>
      <c r="Y132" s="16"/>
      <c r="Z132" s="16"/>
      <c r="AA132" s="16"/>
      <c r="AB132" s="16"/>
      <c r="AC132" s="16"/>
      <c r="AD132" s="16"/>
      <c r="AE132" s="16"/>
      <c r="AF132" s="4"/>
      <c r="AG132" s="16"/>
      <c r="AH132" s="16"/>
      <c r="AI132" s="16"/>
      <c r="AJ132" s="16"/>
      <c r="AK132" s="16"/>
      <c r="AL132" s="18" t="s">
        <v>16045</v>
      </c>
      <c r="AM132" s="18" t="s">
        <v>16219</v>
      </c>
      <c r="AN132" s="4" t="str">
        <f ca="1">IFERROR(__xludf.DUMMYFUNCTION("""COMPUTED_VALUE"""),"THIERRY MUGLER")</f>
        <v>THIERRY MUGLER</v>
      </c>
      <c r="AO132" s="4"/>
    </row>
    <row r="133" spans="1:41" ht="45">
      <c r="A133" s="4"/>
      <c r="B133" s="4"/>
      <c r="C133" s="4"/>
      <c r="D133" s="16"/>
      <c r="E133" s="4"/>
      <c r="F133" s="16"/>
      <c r="G133" s="4"/>
      <c r="H133" s="16" t="s">
        <v>16220</v>
      </c>
      <c r="I133" s="4"/>
      <c r="J133" s="16"/>
      <c r="K133" s="4"/>
      <c r="L133" s="16"/>
      <c r="M133" s="4"/>
      <c r="N133" s="16"/>
      <c r="O133" s="4"/>
      <c r="P133" s="17"/>
      <c r="Q133" s="4"/>
      <c r="R133" s="17"/>
      <c r="S133" s="4"/>
      <c r="T133" s="16"/>
      <c r="U133" s="16"/>
      <c r="V133" s="16"/>
      <c r="W133" s="16"/>
      <c r="X133" s="4"/>
      <c r="Y133" s="16"/>
      <c r="Z133" s="16"/>
      <c r="AA133" s="16"/>
      <c r="AB133" s="16"/>
      <c r="AC133" s="16"/>
      <c r="AD133" s="16"/>
      <c r="AE133" s="16"/>
      <c r="AF133" s="4"/>
      <c r="AG133" s="16"/>
      <c r="AH133" s="16"/>
      <c r="AI133" s="16"/>
      <c r="AJ133" s="16"/>
      <c r="AK133" s="16"/>
      <c r="AL133" s="18" t="s">
        <v>15912</v>
      </c>
      <c r="AM133" s="18" t="s">
        <v>16221</v>
      </c>
      <c r="AN133" s="4" t="str">
        <f ca="1">IFERROR(__xludf.DUMMYFUNCTION("""COMPUTED_VALUE"""),"THOMAS KOSMALA PARIS")</f>
        <v>THOMAS KOSMALA PARIS</v>
      </c>
      <c r="AO133" s="4"/>
    </row>
    <row r="134" spans="1:41" ht="15">
      <c r="A134" s="4"/>
      <c r="B134" s="4"/>
      <c r="C134" s="4"/>
      <c r="D134" s="16"/>
      <c r="E134" s="4"/>
      <c r="F134" s="16"/>
      <c r="G134" s="4"/>
      <c r="H134" s="16" t="s">
        <v>16222</v>
      </c>
      <c r="I134" s="4"/>
      <c r="J134" s="16"/>
      <c r="K134" s="4"/>
      <c r="L134" s="16"/>
      <c r="M134" s="4"/>
      <c r="N134" s="16"/>
      <c r="O134" s="4"/>
      <c r="P134" s="17"/>
      <c r="Q134" s="4"/>
      <c r="R134" s="17"/>
      <c r="S134" s="4"/>
      <c r="T134" s="16"/>
      <c r="U134" s="16"/>
      <c r="V134" s="16"/>
      <c r="W134" s="16"/>
      <c r="X134" s="4"/>
      <c r="Y134" s="16"/>
      <c r="Z134" s="16"/>
      <c r="AA134" s="16"/>
      <c r="AB134" s="16"/>
      <c r="AC134" s="16"/>
      <c r="AD134" s="16"/>
      <c r="AE134" s="16"/>
      <c r="AF134" s="4"/>
      <c r="AG134" s="16"/>
      <c r="AH134" s="16"/>
      <c r="AI134" s="16"/>
      <c r="AJ134" s="16"/>
      <c r="AK134" s="16"/>
      <c r="AL134" s="18" t="s">
        <v>16055</v>
      </c>
      <c r="AM134" s="18" t="s">
        <v>8656</v>
      </c>
      <c r="AN134" s="4" t="str">
        <f ca="1">IFERROR(__xludf.DUMMYFUNCTION("""COMPUTED_VALUE"""),"TIFFANY")</f>
        <v>TIFFANY</v>
      </c>
      <c r="AO134" s="4"/>
    </row>
    <row r="135" spans="1:41" ht="30">
      <c r="A135" s="4"/>
      <c r="B135" s="4"/>
      <c r="C135" s="4"/>
      <c r="D135" s="16"/>
      <c r="E135" s="4"/>
      <c r="F135" s="16"/>
      <c r="G135" s="4"/>
      <c r="H135" s="16" t="s">
        <v>16223</v>
      </c>
      <c r="I135" s="4"/>
      <c r="J135" s="16"/>
      <c r="K135" s="4"/>
      <c r="L135" s="16"/>
      <c r="M135" s="4"/>
      <c r="N135" s="16"/>
      <c r="O135" s="4"/>
      <c r="P135" s="17"/>
      <c r="Q135" s="4"/>
      <c r="R135" s="17"/>
      <c r="S135" s="4"/>
      <c r="T135" s="16"/>
      <c r="U135" s="16"/>
      <c r="V135" s="16"/>
      <c r="W135" s="16"/>
      <c r="X135" s="4"/>
      <c r="Y135" s="16"/>
      <c r="Z135" s="16"/>
      <c r="AA135" s="16"/>
      <c r="AB135" s="16"/>
      <c r="AC135" s="16"/>
      <c r="AD135" s="16"/>
      <c r="AE135" s="16"/>
      <c r="AF135" s="4"/>
      <c r="AG135" s="16"/>
      <c r="AH135" s="16"/>
      <c r="AI135" s="16"/>
      <c r="AJ135" s="16"/>
      <c r="AK135" s="16"/>
      <c r="AL135" s="18" t="s">
        <v>16059</v>
      </c>
      <c r="AM135" s="18" t="s">
        <v>16224</v>
      </c>
      <c r="AN135" s="4" t="str">
        <f ca="1">IFERROR(__xludf.DUMMYFUNCTION("""COMPUTED_VALUE"""),"TIZIANA TERENZI")</f>
        <v>TIZIANA TERENZI</v>
      </c>
      <c r="AO135" s="4"/>
    </row>
    <row r="136" spans="1:41" ht="30">
      <c r="A136" s="4"/>
      <c r="B136" s="4"/>
      <c r="C136" s="4"/>
      <c r="D136" s="16"/>
      <c r="E136" s="4"/>
      <c r="F136" s="16"/>
      <c r="G136" s="4"/>
      <c r="H136" s="16" t="s">
        <v>16225</v>
      </c>
      <c r="I136" s="4"/>
      <c r="J136" s="16"/>
      <c r="K136" s="4"/>
      <c r="L136" s="16"/>
      <c r="M136" s="4"/>
      <c r="N136" s="16"/>
      <c r="O136" s="4"/>
      <c r="P136" s="17"/>
      <c r="Q136" s="4"/>
      <c r="R136" s="17"/>
      <c r="S136" s="4"/>
      <c r="T136" s="16"/>
      <c r="U136" s="16"/>
      <c r="V136" s="16"/>
      <c r="W136" s="16"/>
      <c r="X136" s="4"/>
      <c r="Y136" s="16"/>
      <c r="Z136" s="16"/>
      <c r="AA136" s="16"/>
      <c r="AB136" s="16"/>
      <c r="AC136" s="16"/>
      <c r="AD136" s="16"/>
      <c r="AE136" s="16"/>
      <c r="AF136" s="4"/>
      <c r="AG136" s="16"/>
      <c r="AH136" s="16"/>
      <c r="AI136" s="16"/>
      <c r="AJ136" s="16"/>
      <c r="AK136" s="16"/>
      <c r="AL136" s="18" t="s">
        <v>16057</v>
      </c>
      <c r="AM136" s="18" t="s">
        <v>16224</v>
      </c>
      <c r="AN136" s="4" t="str">
        <f ca="1">IFERROR(__xludf.DUMMYFUNCTION("""COMPUTED_VALUE"""),"TOM FORD")</f>
        <v>TOM FORD</v>
      </c>
      <c r="AO136" s="4"/>
    </row>
    <row r="137" spans="1:41" ht="30">
      <c r="A137" s="4"/>
      <c r="B137" s="4"/>
      <c r="C137" s="4"/>
      <c r="D137" s="16"/>
      <c r="E137" s="4"/>
      <c r="F137" s="16"/>
      <c r="G137" s="4"/>
      <c r="H137" s="16" t="s">
        <v>16226</v>
      </c>
      <c r="I137" s="4"/>
      <c r="J137" s="16"/>
      <c r="K137" s="4"/>
      <c r="L137" s="16"/>
      <c r="M137" s="4"/>
      <c r="N137" s="16"/>
      <c r="O137" s="4"/>
      <c r="P137" s="17"/>
      <c r="Q137" s="4"/>
      <c r="R137" s="17"/>
      <c r="S137" s="4"/>
      <c r="T137" s="16"/>
      <c r="U137" s="16"/>
      <c r="V137" s="16"/>
      <c r="W137" s="16"/>
      <c r="X137" s="4"/>
      <c r="Y137" s="16"/>
      <c r="Z137" s="16"/>
      <c r="AA137" s="16"/>
      <c r="AB137" s="16"/>
      <c r="AC137" s="16"/>
      <c r="AD137" s="16"/>
      <c r="AE137" s="16"/>
      <c r="AF137" s="4"/>
      <c r="AG137" s="16"/>
      <c r="AH137" s="16"/>
      <c r="AI137" s="16"/>
      <c r="AJ137" s="16"/>
      <c r="AK137" s="16"/>
      <c r="AL137" s="18" t="s">
        <v>16061</v>
      </c>
      <c r="AM137" s="18" t="s">
        <v>8690</v>
      </c>
      <c r="AN137" s="4" t="str">
        <f ca="1">IFERROR(__xludf.DUMMYFUNCTION("""COMPUTED_VALUE"""),"TOMMY HILFIGER")</f>
        <v>TOMMY HILFIGER</v>
      </c>
      <c r="AO137" s="4"/>
    </row>
    <row r="138" spans="1:41" ht="45">
      <c r="A138" s="4"/>
      <c r="B138" s="4"/>
      <c r="C138" s="4"/>
      <c r="D138" s="16"/>
      <c r="E138" s="4"/>
      <c r="F138" s="16"/>
      <c r="G138" s="4"/>
      <c r="H138" s="16" t="s">
        <v>16227</v>
      </c>
      <c r="I138" s="4"/>
      <c r="J138" s="16"/>
      <c r="K138" s="4"/>
      <c r="L138" s="16"/>
      <c r="M138" s="4"/>
      <c r="N138" s="16"/>
      <c r="O138" s="4"/>
      <c r="P138" s="17"/>
      <c r="Q138" s="4"/>
      <c r="R138" s="17"/>
      <c r="S138" s="4"/>
      <c r="T138" s="16"/>
      <c r="U138" s="16"/>
      <c r="V138" s="16"/>
      <c r="W138" s="16"/>
      <c r="X138" s="4"/>
      <c r="Y138" s="16"/>
      <c r="Z138" s="16"/>
      <c r="AA138" s="16"/>
      <c r="AB138" s="16"/>
      <c r="AC138" s="16"/>
      <c r="AD138" s="16"/>
      <c r="AE138" s="16"/>
      <c r="AF138" s="4"/>
      <c r="AG138" s="16"/>
      <c r="AH138" s="16"/>
      <c r="AI138" s="16"/>
      <c r="AJ138" s="16"/>
      <c r="AK138" s="16"/>
      <c r="AL138" s="18" t="s">
        <v>15231</v>
      </c>
      <c r="AM138" s="18" t="s">
        <v>8859</v>
      </c>
      <c r="AN138" s="4" t="str">
        <f ca="1">IFERROR(__xludf.DUMMYFUNCTION("""COMPUTED_VALUE"""),"TONINO LAMBORGHINI")</f>
        <v>TONINO LAMBORGHINI</v>
      </c>
      <c r="AO138" s="4"/>
    </row>
    <row r="139" spans="1:41" ht="15">
      <c r="A139" s="4"/>
      <c r="B139" s="4"/>
      <c r="C139" s="4"/>
      <c r="D139" s="16"/>
      <c r="E139" s="4"/>
      <c r="F139" s="16"/>
      <c r="G139" s="4"/>
      <c r="H139" s="16" t="s">
        <v>16228</v>
      </c>
      <c r="I139" s="4"/>
      <c r="J139" s="16"/>
      <c r="K139" s="4"/>
      <c r="L139" s="16"/>
      <c r="M139" s="4"/>
      <c r="N139" s="16"/>
      <c r="O139" s="4"/>
      <c r="P139" s="17"/>
      <c r="Q139" s="4"/>
      <c r="R139" s="17"/>
      <c r="S139" s="4"/>
      <c r="T139" s="16"/>
      <c r="U139" s="16"/>
      <c r="V139" s="16"/>
      <c r="W139" s="16"/>
      <c r="X139" s="4"/>
      <c r="Y139" s="16"/>
      <c r="Z139" s="16"/>
      <c r="AA139" s="16"/>
      <c r="AB139" s="16"/>
      <c r="AC139" s="16"/>
      <c r="AD139" s="16"/>
      <c r="AE139" s="16"/>
      <c r="AF139" s="4"/>
      <c r="AG139" s="16"/>
      <c r="AH139" s="16"/>
      <c r="AI139" s="16"/>
      <c r="AJ139" s="16"/>
      <c r="AK139" s="16"/>
      <c r="AL139" s="18" t="s">
        <v>16069</v>
      </c>
      <c r="AM139" s="18" t="s">
        <v>16229</v>
      </c>
      <c r="AN139" s="4" t="str">
        <f ca="1">IFERROR(__xludf.DUMMYFUNCTION("""COMPUTED_VALUE"""),"TRUSSARDI")</f>
        <v>TRUSSARDI</v>
      </c>
      <c r="AO139" s="4"/>
    </row>
    <row r="140" spans="1:41" ht="15">
      <c r="A140" s="4"/>
      <c r="B140" s="4"/>
      <c r="C140" s="4"/>
      <c r="D140" s="16"/>
      <c r="E140" s="4"/>
      <c r="F140" s="16"/>
      <c r="G140" s="4"/>
      <c r="H140" s="16" t="s">
        <v>16230</v>
      </c>
      <c r="I140" s="4"/>
      <c r="J140" s="16"/>
      <c r="K140" s="4"/>
      <c r="L140" s="16"/>
      <c r="M140" s="4"/>
      <c r="N140" s="16"/>
      <c r="O140" s="4"/>
      <c r="P140" s="17"/>
      <c r="Q140" s="4"/>
      <c r="R140" s="17"/>
      <c r="S140" s="4"/>
      <c r="T140" s="16"/>
      <c r="U140" s="16"/>
      <c r="V140" s="16"/>
      <c r="W140" s="16"/>
      <c r="X140" s="4"/>
      <c r="Y140" s="16"/>
      <c r="Z140" s="16"/>
      <c r="AA140" s="16"/>
      <c r="AB140" s="16"/>
      <c r="AC140" s="16"/>
      <c r="AD140" s="16"/>
      <c r="AE140" s="16"/>
      <c r="AF140" s="4"/>
      <c r="AG140" s="16"/>
      <c r="AH140" s="16"/>
      <c r="AI140" s="16"/>
      <c r="AJ140" s="16"/>
      <c r="AK140" s="16"/>
      <c r="AL140" s="18" t="s">
        <v>16073</v>
      </c>
      <c r="AM140" s="18" t="s">
        <v>16231</v>
      </c>
      <c r="AN140" s="4" t="str">
        <f ca="1">IFERROR(__xludf.DUMMYFUNCTION("""COMPUTED_VALUE"""),"VALENTINO")</f>
        <v>VALENTINO</v>
      </c>
      <c r="AO140" s="4"/>
    </row>
    <row r="141" spans="1:41" ht="30">
      <c r="A141" s="4"/>
      <c r="B141" s="4"/>
      <c r="C141" s="4"/>
      <c r="D141" s="16"/>
      <c r="E141" s="4"/>
      <c r="F141" s="16"/>
      <c r="G141" s="4"/>
      <c r="H141" s="16" t="s">
        <v>16232</v>
      </c>
      <c r="I141" s="4"/>
      <c r="J141" s="16"/>
      <c r="K141" s="4"/>
      <c r="L141" s="16"/>
      <c r="M141" s="4"/>
      <c r="N141" s="16"/>
      <c r="O141" s="4"/>
      <c r="P141" s="17"/>
      <c r="Q141" s="4"/>
      <c r="R141" s="17"/>
      <c r="S141" s="4"/>
      <c r="T141" s="16"/>
      <c r="U141" s="16"/>
      <c r="V141" s="16"/>
      <c r="W141" s="16"/>
      <c r="X141" s="4"/>
      <c r="Y141" s="16"/>
      <c r="Z141" s="16"/>
      <c r="AA141" s="16"/>
      <c r="AB141" s="16"/>
      <c r="AC141" s="16"/>
      <c r="AD141" s="16"/>
      <c r="AE141" s="16"/>
      <c r="AF141" s="4"/>
      <c r="AG141" s="16"/>
      <c r="AH141" s="16"/>
      <c r="AI141" s="16"/>
      <c r="AJ141" s="16"/>
      <c r="AK141" s="16"/>
      <c r="AL141" s="18" t="s">
        <v>16077</v>
      </c>
      <c r="AM141" s="18" t="s">
        <v>16231</v>
      </c>
      <c r="AN141" s="4" t="str">
        <f ca="1">IFERROR(__xludf.DUMMYFUNCTION("""COMPUTED_VALUE"""),"VAN CLEEF &amp; ARPEL")</f>
        <v>VAN CLEEF &amp; ARPEL</v>
      </c>
      <c r="AO141" s="4"/>
    </row>
    <row r="142" spans="1:41" ht="15">
      <c r="A142" s="4"/>
      <c r="B142" s="4"/>
      <c r="C142" s="4"/>
      <c r="D142" s="16"/>
      <c r="E142" s="4"/>
      <c r="F142" s="16"/>
      <c r="G142" s="4"/>
      <c r="H142" s="16" t="s">
        <v>16233</v>
      </c>
      <c r="I142" s="4"/>
      <c r="J142" s="16"/>
      <c r="K142" s="4"/>
      <c r="L142" s="16"/>
      <c r="M142" s="4"/>
      <c r="N142" s="16"/>
      <c r="O142" s="4"/>
      <c r="P142" s="17"/>
      <c r="Q142" s="4"/>
      <c r="R142" s="17"/>
      <c r="S142" s="4"/>
      <c r="T142" s="16"/>
      <c r="U142" s="16"/>
      <c r="V142" s="16"/>
      <c r="W142" s="16"/>
      <c r="X142" s="4"/>
      <c r="Y142" s="16"/>
      <c r="Z142" s="16"/>
      <c r="AA142" s="16"/>
      <c r="AB142" s="16"/>
      <c r="AC142" s="16"/>
      <c r="AD142" s="16"/>
      <c r="AE142" s="16"/>
      <c r="AF142" s="4"/>
      <c r="AG142" s="16"/>
      <c r="AH142" s="16"/>
      <c r="AI142" s="16"/>
      <c r="AJ142" s="16"/>
      <c r="AK142" s="16"/>
      <c r="AL142" s="18" t="s">
        <v>16084</v>
      </c>
      <c r="AM142" s="18" t="s">
        <v>8975</v>
      </c>
      <c r="AN142" s="4" t="str">
        <f ca="1">IFERROR(__xludf.DUMMYFUNCTION("""COMPUTED_VALUE"""),"VERSACE")</f>
        <v>VERSACE</v>
      </c>
      <c r="AO142" s="4"/>
    </row>
    <row r="143" spans="1:41" ht="30">
      <c r="A143" s="4"/>
      <c r="B143" s="4"/>
      <c r="C143" s="4"/>
      <c r="D143" s="16"/>
      <c r="E143" s="4"/>
      <c r="F143" s="16"/>
      <c r="G143" s="4"/>
      <c r="H143" s="16" t="s">
        <v>16234</v>
      </c>
      <c r="I143" s="4"/>
      <c r="J143" s="16"/>
      <c r="K143" s="4"/>
      <c r="L143" s="16"/>
      <c r="M143" s="4"/>
      <c r="N143" s="16"/>
      <c r="O143" s="4"/>
      <c r="P143" s="17"/>
      <c r="Q143" s="4"/>
      <c r="R143" s="17"/>
      <c r="S143" s="4"/>
      <c r="T143" s="16"/>
      <c r="U143" s="16"/>
      <c r="V143" s="16"/>
      <c r="W143" s="16"/>
      <c r="X143" s="4"/>
      <c r="Y143" s="16"/>
      <c r="Z143" s="16"/>
      <c r="AA143" s="16"/>
      <c r="AB143" s="16"/>
      <c r="AC143" s="16"/>
      <c r="AD143" s="16"/>
      <c r="AE143" s="16"/>
      <c r="AF143" s="4"/>
      <c r="AG143" s="16"/>
      <c r="AH143" s="16"/>
      <c r="AI143" s="16"/>
      <c r="AJ143" s="16"/>
      <c r="AK143" s="16"/>
      <c r="AL143" s="18" t="s">
        <v>16090</v>
      </c>
      <c r="AM143" s="18" t="s">
        <v>9176</v>
      </c>
      <c r="AN143" s="4" t="str">
        <f ca="1">IFERROR(__xludf.DUMMYFUNCTION("""COMPUTED_VALUE"""),"VICTORIA SECRET")</f>
        <v>VICTORIA SECRET</v>
      </c>
      <c r="AO143" s="4"/>
    </row>
    <row r="144" spans="1:41" ht="30">
      <c r="A144" s="4"/>
      <c r="B144" s="4"/>
      <c r="C144" s="4"/>
      <c r="D144" s="16"/>
      <c r="E144" s="4"/>
      <c r="F144" s="16"/>
      <c r="G144" s="4"/>
      <c r="H144" s="16" t="s">
        <v>16235</v>
      </c>
      <c r="I144" s="4"/>
      <c r="J144" s="16"/>
      <c r="K144" s="4"/>
      <c r="L144" s="16"/>
      <c r="M144" s="4"/>
      <c r="N144" s="16"/>
      <c r="O144" s="4"/>
      <c r="P144" s="17"/>
      <c r="Q144" s="4"/>
      <c r="R144" s="17"/>
      <c r="S144" s="4"/>
      <c r="T144" s="16"/>
      <c r="U144" s="16"/>
      <c r="V144" s="16"/>
      <c r="W144" s="16"/>
      <c r="X144" s="4"/>
      <c r="Y144" s="16"/>
      <c r="Z144" s="16"/>
      <c r="AA144" s="16"/>
      <c r="AB144" s="16"/>
      <c r="AC144" s="16"/>
      <c r="AD144" s="16"/>
      <c r="AE144" s="16"/>
      <c r="AF144" s="4"/>
      <c r="AG144" s="16"/>
      <c r="AH144" s="16"/>
      <c r="AI144" s="16"/>
      <c r="AJ144" s="16"/>
      <c r="AK144" s="16"/>
      <c r="AL144" s="18" t="s">
        <v>16087</v>
      </c>
      <c r="AM144" s="18" t="s">
        <v>9192</v>
      </c>
      <c r="AN144" s="4" t="str">
        <f ca="1">IFERROR(__xludf.DUMMYFUNCTION("""COMPUTED_VALUE"""),"VICTORIA'S SECRET")</f>
        <v>VICTORIA'S SECRET</v>
      </c>
      <c r="AO144" s="4"/>
    </row>
    <row r="145" spans="1:41" ht="30">
      <c r="A145" s="4"/>
      <c r="B145" s="4"/>
      <c r="C145" s="4"/>
      <c r="D145" s="16"/>
      <c r="E145" s="4"/>
      <c r="F145" s="16"/>
      <c r="G145" s="4"/>
      <c r="H145" s="16" t="s">
        <v>16236</v>
      </c>
      <c r="I145" s="4"/>
      <c r="J145" s="16"/>
      <c r="K145" s="4"/>
      <c r="L145" s="16"/>
      <c r="M145" s="4"/>
      <c r="N145" s="16"/>
      <c r="O145" s="4"/>
      <c r="P145" s="17"/>
      <c r="Q145" s="4"/>
      <c r="R145" s="17"/>
      <c r="S145" s="4"/>
      <c r="T145" s="16"/>
      <c r="U145" s="16"/>
      <c r="V145" s="16"/>
      <c r="W145" s="16"/>
      <c r="X145" s="4"/>
      <c r="Y145" s="16"/>
      <c r="Z145" s="16"/>
      <c r="AA145" s="16"/>
      <c r="AB145" s="16"/>
      <c r="AC145" s="16"/>
      <c r="AD145" s="16"/>
      <c r="AE145" s="16"/>
      <c r="AF145" s="4"/>
      <c r="AG145" s="16"/>
      <c r="AH145" s="16"/>
      <c r="AI145" s="16"/>
      <c r="AJ145" s="16"/>
      <c r="AK145" s="16"/>
      <c r="AL145" s="18" t="s">
        <v>16094</v>
      </c>
      <c r="AM145" s="18" t="s">
        <v>9529</v>
      </c>
      <c r="AN145" s="4" t="str">
        <f ca="1">IFERROR(__xludf.DUMMYFUNCTION("""COMPUTED_VALUE"""),"VICTORIAS SECRET")</f>
        <v>VICTORIAS SECRET</v>
      </c>
      <c r="AO145" s="4"/>
    </row>
    <row r="146" spans="1:41" ht="30">
      <c r="A146" s="4"/>
      <c r="B146" s="4"/>
      <c r="C146" s="4"/>
      <c r="D146" s="16"/>
      <c r="E146" s="4"/>
      <c r="F146" s="16"/>
      <c r="G146" s="4"/>
      <c r="H146" s="16" t="s">
        <v>16237</v>
      </c>
      <c r="I146" s="4"/>
      <c r="J146" s="16"/>
      <c r="K146" s="4"/>
      <c r="L146" s="16"/>
      <c r="M146" s="4"/>
      <c r="N146" s="16"/>
      <c r="O146" s="4"/>
      <c r="P146" s="17"/>
      <c r="Q146" s="4"/>
      <c r="R146" s="17"/>
      <c r="S146" s="4"/>
      <c r="T146" s="16"/>
      <c r="U146" s="16"/>
      <c r="V146" s="16"/>
      <c r="W146" s="16"/>
      <c r="X146" s="4"/>
      <c r="Y146" s="16"/>
      <c r="Z146" s="16"/>
      <c r="AA146" s="16"/>
      <c r="AB146" s="16"/>
      <c r="AC146" s="16"/>
      <c r="AD146" s="16"/>
      <c r="AE146" s="16"/>
      <c r="AF146" s="4"/>
      <c r="AG146" s="16"/>
      <c r="AH146" s="16"/>
      <c r="AI146" s="16"/>
      <c r="AJ146" s="16"/>
      <c r="AK146" s="16"/>
      <c r="AL146" s="18" t="s">
        <v>15916</v>
      </c>
      <c r="AM146" s="18" t="s">
        <v>9614</v>
      </c>
      <c r="AN146" s="4" t="str">
        <f ca="1">IFERROR(__xludf.DUMMYFUNCTION("""COMPUTED_VALUE"""),"VIKTOR &amp; ROLF")</f>
        <v>VIKTOR &amp; ROLF</v>
      </c>
      <c r="AO146" s="4"/>
    </row>
    <row r="147" spans="1:41" ht="30">
      <c r="A147" s="4"/>
      <c r="B147" s="4"/>
      <c r="C147" s="4"/>
      <c r="D147" s="16"/>
      <c r="E147" s="4"/>
      <c r="F147" s="16"/>
      <c r="G147" s="4"/>
      <c r="H147" s="16" t="s">
        <v>16238</v>
      </c>
      <c r="I147" s="4"/>
      <c r="J147" s="16"/>
      <c r="K147" s="4"/>
      <c r="L147" s="16"/>
      <c r="M147" s="4"/>
      <c r="N147" s="16"/>
      <c r="O147" s="4"/>
      <c r="P147" s="17"/>
      <c r="Q147" s="4"/>
      <c r="R147" s="17"/>
      <c r="S147" s="4"/>
      <c r="T147" s="16"/>
      <c r="U147" s="16"/>
      <c r="V147" s="16"/>
      <c r="W147" s="16"/>
      <c r="X147" s="4"/>
      <c r="Y147" s="16"/>
      <c r="Z147" s="16"/>
      <c r="AA147" s="16"/>
      <c r="AB147" s="16"/>
      <c r="AC147" s="16"/>
      <c r="AD147" s="16"/>
      <c r="AE147" s="16"/>
      <c r="AF147" s="4"/>
      <c r="AG147" s="16"/>
      <c r="AH147" s="16"/>
      <c r="AI147" s="16"/>
      <c r="AJ147" s="16"/>
      <c r="AK147" s="16"/>
      <c r="AL147" s="18" t="s">
        <v>16101</v>
      </c>
      <c r="AM147" s="18" t="s">
        <v>16239</v>
      </c>
      <c r="AN147" s="4" t="str">
        <f ca="1">IFERROR(__xludf.DUMMYFUNCTION("""COMPUTED_VALUE"""),"VOILE BY AJMAL")</f>
        <v>VOILE BY AJMAL</v>
      </c>
      <c r="AO147" s="4"/>
    </row>
    <row r="148" spans="1:41" ht="15">
      <c r="A148" s="4"/>
      <c r="B148" s="4"/>
      <c r="C148" s="4"/>
      <c r="D148" s="16"/>
      <c r="E148" s="4"/>
      <c r="F148" s="16"/>
      <c r="G148" s="4"/>
      <c r="H148" s="16" t="s">
        <v>16240</v>
      </c>
      <c r="I148" s="4"/>
      <c r="J148" s="16"/>
      <c r="K148" s="4"/>
      <c r="L148" s="16"/>
      <c r="M148" s="4"/>
      <c r="N148" s="16"/>
      <c r="O148" s="4"/>
      <c r="P148" s="17"/>
      <c r="Q148" s="4"/>
      <c r="R148" s="17"/>
      <c r="S148" s="4"/>
      <c r="T148" s="16"/>
      <c r="U148" s="16"/>
      <c r="V148" s="16"/>
      <c r="W148" s="16"/>
      <c r="X148" s="4"/>
      <c r="Y148" s="16"/>
      <c r="Z148" s="16"/>
      <c r="AA148" s="16"/>
      <c r="AB148" s="16"/>
      <c r="AC148" s="16"/>
      <c r="AD148" s="16"/>
      <c r="AE148" s="16"/>
      <c r="AF148" s="4"/>
      <c r="AG148" s="16"/>
      <c r="AH148" s="16"/>
      <c r="AI148" s="16"/>
      <c r="AJ148" s="16"/>
      <c r="AK148" s="16"/>
      <c r="AL148" s="18" t="s">
        <v>16118</v>
      </c>
      <c r="AM148" s="18" t="s">
        <v>16239</v>
      </c>
      <c r="AN148" s="4" t="str">
        <f ca="1">IFERROR(__xludf.DUMMYFUNCTION("""COMPUTED_VALUE"""),"XERJOFF")</f>
        <v>XERJOFF</v>
      </c>
      <c r="AO148" s="4"/>
    </row>
    <row r="149" spans="1:41" ht="45">
      <c r="A149" s="4"/>
      <c r="B149" s="4"/>
      <c r="C149" s="4"/>
      <c r="D149" s="16"/>
      <c r="E149" s="4"/>
      <c r="F149" s="16"/>
      <c r="G149" s="4"/>
      <c r="H149" s="16" t="s">
        <v>16241</v>
      </c>
      <c r="I149" s="4"/>
      <c r="J149" s="16"/>
      <c r="K149" s="4"/>
      <c r="L149" s="16"/>
      <c r="M149" s="4"/>
      <c r="N149" s="16"/>
      <c r="O149" s="4"/>
      <c r="P149" s="17"/>
      <c r="Q149" s="4"/>
      <c r="R149" s="17"/>
      <c r="S149" s="4"/>
      <c r="T149" s="16"/>
      <c r="U149" s="16"/>
      <c r="V149" s="16"/>
      <c r="W149" s="16"/>
      <c r="X149" s="4"/>
      <c r="Y149" s="16"/>
      <c r="Z149" s="16"/>
      <c r="AA149" s="16"/>
      <c r="AB149" s="16"/>
      <c r="AC149" s="16"/>
      <c r="AD149" s="16"/>
      <c r="AE149" s="16"/>
      <c r="AF149" s="4"/>
      <c r="AG149" s="16"/>
      <c r="AH149" s="16"/>
      <c r="AI149" s="16"/>
      <c r="AJ149" s="16"/>
      <c r="AK149" s="16"/>
      <c r="AL149" s="18" t="s">
        <v>16107</v>
      </c>
      <c r="AM149" s="18" t="s">
        <v>9864</v>
      </c>
      <c r="AN149" s="4" t="str">
        <f ca="1">IFERROR(__xludf.DUMMYFUNCTION("""COMPUTED_VALUE"""),"YARDLEY")</f>
        <v>YARDLEY</v>
      </c>
      <c r="AO149" s="4"/>
    </row>
    <row r="150" spans="1:41" ht="45">
      <c r="A150" s="4"/>
      <c r="B150" s="4"/>
      <c r="C150" s="4"/>
      <c r="D150" s="16"/>
      <c r="E150" s="4"/>
      <c r="F150" s="16"/>
      <c r="G150" s="4"/>
      <c r="H150" s="16" t="s">
        <v>16242</v>
      </c>
      <c r="I150" s="4"/>
      <c r="J150" s="16"/>
      <c r="K150" s="4"/>
      <c r="L150" s="16"/>
      <c r="M150" s="4"/>
      <c r="N150" s="16"/>
      <c r="O150" s="4"/>
      <c r="P150" s="17"/>
      <c r="Q150" s="4"/>
      <c r="R150" s="17"/>
      <c r="S150" s="4"/>
      <c r="T150" s="16"/>
      <c r="U150" s="16"/>
      <c r="V150" s="16"/>
      <c r="W150" s="16"/>
      <c r="X150" s="4"/>
      <c r="Y150" s="16"/>
      <c r="Z150" s="16"/>
      <c r="AA150" s="16"/>
      <c r="AB150" s="16"/>
      <c r="AC150" s="16"/>
      <c r="AD150" s="16"/>
      <c r="AE150" s="16"/>
      <c r="AF150" s="4"/>
      <c r="AG150" s="16"/>
      <c r="AH150" s="16"/>
      <c r="AI150" s="16"/>
      <c r="AJ150" s="16"/>
      <c r="AK150" s="16"/>
      <c r="AL150" s="18" t="s">
        <v>16111</v>
      </c>
      <c r="AM150" s="18" t="s">
        <v>15719</v>
      </c>
      <c r="AN150" s="4" t="str">
        <f ca="1">IFERROR(__xludf.DUMMYFUNCTION("""COMPUTED_VALUE"""),"YVES SAIN LAURENT (YSL)")</f>
        <v>YVES SAIN LAURENT (YSL)</v>
      </c>
      <c r="AO150" s="4"/>
    </row>
    <row r="151" spans="1:41" ht="30">
      <c r="A151" s="4"/>
      <c r="B151" s="4"/>
      <c r="C151" s="4"/>
      <c r="D151" s="16"/>
      <c r="E151" s="4"/>
      <c r="F151" s="16"/>
      <c r="G151" s="4"/>
      <c r="H151" s="16" t="s">
        <v>16243</v>
      </c>
      <c r="I151" s="4"/>
      <c r="J151" s="16"/>
      <c r="K151" s="4"/>
      <c r="L151" s="16"/>
      <c r="M151" s="4"/>
      <c r="N151" s="16"/>
      <c r="O151" s="4"/>
      <c r="P151" s="17"/>
      <c r="Q151" s="4"/>
      <c r="R151" s="17"/>
      <c r="S151" s="4"/>
      <c r="T151" s="16"/>
      <c r="U151" s="16"/>
      <c r="V151" s="16"/>
      <c r="W151" s="16"/>
      <c r="X151" s="4"/>
      <c r="Y151" s="16"/>
      <c r="Z151" s="16"/>
      <c r="AA151" s="16"/>
      <c r="AB151" s="16"/>
      <c r="AC151" s="16"/>
      <c r="AD151" s="16"/>
      <c r="AE151" s="16"/>
      <c r="AF151" s="4"/>
      <c r="AG151" s="16"/>
      <c r="AH151" s="16"/>
      <c r="AI151" s="16"/>
      <c r="AJ151" s="16"/>
      <c r="AK151" s="16"/>
      <c r="AL151" s="18" t="s">
        <v>16114</v>
      </c>
      <c r="AM151" s="18" t="s">
        <v>15723</v>
      </c>
      <c r="AN151" s="4" t="str">
        <f ca="1">IFERROR(__xludf.DUMMYFUNCTION("""COMPUTED_VALUE"""),"YVES SAINT LAURENT")</f>
        <v>YVES SAINT LAURENT</v>
      </c>
      <c r="AO151" s="4"/>
    </row>
    <row r="152" spans="1:41" ht="30">
      <c r="A152" s="4"/>
      <c r="B152" s="4"/>
      <c r="C152" s="4"/>
      <c r="D152" s="16"/>
      <c r="E152" s="4"/>
      <c r="F152" s="16"/>
      <c r="G152" s="4"/>
      <c r="H152" s="16" t="s">
        <v>16244</v>
      </c>
      <c r="I152" s="4"/>
      <c r="J152" s="16"/>
      <c r="K152" s="4"/>
      <c r="L152" s="16"/>
      <c r="M152" s="4"/>
      <c r="N152" s="16"/>
      <c r="O152" s="4"/>
      <c r="P152" s="17"/>
      <c r="Q152" s="4"/>
      <c r="R152" s="17"/>
      <c r="S152" s="4"/>
      <c r="T152" s="16"/>
      <c r="U152" s="16"/>
      <c r="V152" s="16"/>
      <c r="W152" s="16"/>
      <c r="X152" s="4"/>
      <c r="Y152" s="16"/>
      <c r="Z152" s="16"/>
      <c r="AA152" s="16"/>
      <c r="AB152" s="16"/>
      <c r="AC152" s="16"/>
      <c r="AD152" s="16"/>
      <c r="AE152" s="16"/>
      <c r="AF152" s="4"/>
      <c r="AG152" s="16"/>
      <c r="AH152" s="16"/>
      <c r="AI152" s="16"/>
      <c r="AJ152" s="16"/>
      <c r="AK152" s="16"/>
      <c r="AL152" s="18" t="s">
        <v>15419</v>
      </c>
      <c r="AM152" s="18" t="s">
        <v>16083</v>
      </c>
      <c r="AN152" s="4" t="str">
        <f ca="1">IFERROR(__xludf.DUMMYFUNCTION("""COMPUTED_VALUE"""),"ZADIG &amp; VOLTAIRE")</f>
        <v>ZADIG &amp; VOLTAIRE</v>
      </c>
      <c r="AO152" s="4"/>
    </row>
    <row r="153" spans="1:41" ht="30">
      <c r="A153" s="4"/>
      <c r="B153" s="4"/>
      <c r="C153" s="4"/>
      <c r="D153" s="16"/>
      <c r="E153" s="4"/>
      <c r="F153" s="16"/>
      <c r="G153" s="4"/>
      <c r="H153" s="16" t="s">
        <v>16245</v>
      </c>
      <c r="I153" s="4"/>
      <c r="J153" s="16"/>
      <c r="K153" s="4"/>
      <c r="L153" s="16"/>
      <c r="M153" s="4"/>
      <c r="N153" s="16"/>
      <c r="O153" s="4"/>
      <c r="P153" s="17"/>
      <c r="Q153" s="4"/>
      <c r="R153" s="17"/>
      <c r="S153" s="4"/>
      <c r="T153" s="16"/>
      <c r="U153" s="16"/>
      <c r="V153" s="16"/>
      <c r="W153" s="16"/>
      <c r="X153" s="4"/>
      <c r="Y153" s="16"/>
      <c r="Z153" s="16"/>
      <c r="AA153" s="16"/>
      <c r="AB153" s="16"/>
      <c r="AC153" s="16"/>
      <c r="AD153" s="16"/>
      <c r="AE153" s="16"/>
      <c r="AF153" s="4"/>
      <c r="AG153" s="16"/>
      <c r="AH153" s="16"/>
      <c r="AI153" s="16"/>
      <c r="AJ153" s="16"/>
      <c r="AK153" s="16"/>
      <c r="AL153" s="18" t="s">
        <v>16124</v>
      </c>
      <c r="AM153" s="18" t="s">
        <v>10059</v>
      </c>
      <c r="AN153" s="4" t="str">
        <f ca="1">IFERROR(__xludf.DUMMYFUNCTION("""COMPUTED_VALUE"""),"ZEGNA")</f>
        <v>ZEGNA</v>
      </c>
      <c r="AO153" s="4"/>
    </row>
    <row r="154" spans="1:41" ht="15">
      <c r="A154" s="4"/>
      <c r="B154" s="4"/>
      <c r="C154" s="4"/>
      <c r="D154" s="16"/>
      <c r="E154" s="4"/>
      <c r="F154" s="16"/>
      <c r="G154" s="4"/>
      <c r="H154" s="16" t="s">
        <v>16246</v>
      </c>
      <c r="I154" s="4"/>
      <c r="J154" s="16"/>
      <c r="K154" s="4"/>
      <c r="L154" s="16"/>
      <c r="M154" s="4"/>
      <c r="N154" s="16"/>
      <c r="O154" s="4"/>
      <c r="P154" s="17"/>
      <c r="Q154" s="4"/>
      <c r="R154" s="17"/>
      <c r="S154" s="4"/>
      <c r="T154" s="16"/>
      <c r="U154" s="16"/>
      <c r="V154" s="16"/>
      <c r="W154" s="16"/>
      <c r="X154" s="4"/>
      <c r="Y154" s="16"/>
      <c r="Z154" s="16"/>
      <c r="AA154" s="16"/>
      <c r="AB154" s="16"/>
      <c r="AC154" s="16"/>
      <c r="AD154" s="16"/>
      <c r="AE154" s="16"/>
      <c r="AF154" s="4"/>
      <c r="AG154" s="16"/>
      <c r="AH154" s="16"/>
      <c r="AI154" s="16"/>
      <c r="AJ154" s="16"/>
      <c r="AK154" s="16"/>
      <c r="AL154" s="18" t="s">
        <v>16131</v>
      </c>
      <c r="AM154" s="18" t="s">
        <v>10102</v>
      </c>
      <c r="AN154" s="4" t="str">
        <f ca="1">IFERROR(__xludf.DUMMYFUNCTION("""COMPUTED_VALUE"""),"AFNAN")</f>
        <v>AFNAN</v>
      </c>
      <c r="AO154" s="4"/>
    </row>
    <row r="155" spans="1:41" ht="30">
      <c r="A155" s="4"/>
      <c r="B155" s="4"/>
      <c r="C155" s="4"/>
      <c r="D155" s="16"/>
      <c r="E155" s="4"/>
      <c r="F155" s="16"/>
      <c r="G155" s="4"/>
      <c r="H155" s="16" t="s">
        <v>16247</v>
      </c>
      <c r="I155" s="4"/>
      <c r="J155" s="16"/>
      <c r="K155" s="4"/>
      <c r="L155" s="16"/>
      <c r="M155" s="4"/>
      <c r="N155" s="16"/>
      <c r="O155" s="4"/>
      <c r="P155" s="17"/>
      <c r="Q155" s="4"/>
      <c r="R155" s="17"/>
      <c r="S155" s="4"/>
      <c r="T155" s="16"/>
      <c r="U155" s="16"/>
      <c r="V155" s="16"/>
      <c r="W155" s="16"/>
      <c r="X155" s="4"/>
      <c r="Y155" s="16"/>
      <c r="Z155" s="16"/>
      <c r="AA155" s="16"/>
      <c r="AB155" s="16"/>
      <c r="AC155" s="16"/>
      <c r="AD155" s="16"/>
      <c r="AE155" s="16"/>
      <c r="AF155" s="4"/>
      <c r="AG155" s="16"/>
      <c r="AH155" s="16"/>
      <c r="AI155" s="16"/>
      <c r="AJ155" s="16"/>
      <c r="AK155" s="16"/>
      <c r="AL155" s="18" t="s">
        <v>16129</v>
      </c>
      <c r="AM155" s="18" t="s">
        <v>16248</v>
      </c>
      <c r="AN155" s="4" t="str">
        <f ca="1">IFERROR(__xludf.DUMMYFUNCTION("""COMPUTED_VALUE"""),"ANTONIO BANDERAS")</f>
        <v>ANTONIO BANDERAS</v>
      </c>
      <c r="AO155" s="4"/>
    </row>
    <row r="156" spans="1:41" ht="15">
      <c r="A156" s="4"/>
      <c r="B156" s="4"/>
      <c r="C156" s="4"/>
      <c r="D156" s="16"/>
      <c r="E156" s="4"/>
      <c r="F156" s="16"/>
      <c r="G156" s="4"/>
      <c r="H156" s="16" t="s">
        <v>16249</v>
      </c>
      <c r="I156" s="4"/>
      <c r="J156" s="16"/>
      <c r="K156" s="4"/>
      <c r="L156" s="16"/>
      <c r="M156" s="4"/>
      <c r="N156" s="16"/>
      <c r="O156" s="4"/>
      <c r="P156" s="17"/>
      <c r="Q156" s="4"/>
      <c r="R156" s="17"/>
      <c r="S156" s="4"/>
      <c r="T156" s="16"/>
      <c r="U156" s="16"/>
      <c r="V156" s="16"/>
      <c r="W156" s="16"/>
      <c r="X156" s="4"/>
      <c r="Y156" s="16"/>
      <c r="Z156" s="16"/>
      <c r="AA156" s="16"/>
      <c r="AB156" s="16"/>
      <c r="AC156" s="16"/>
      <c r="AD156" s="16"/>
      <c r="AE156" s="16"/>
      <c r="AF156" s="4"/>
      <c r="AG156" s="16"/>
      <c r="AH156" s="16"/>
      <c r="AI156" s="16"/>
      <c r="AJ156" s="16"/>
      <c r="AK156" s="16"/>
      <c r="AL156" s="18" t="s">
        <v>16137</v>
      </c>
      <c r="AM156" s="18" t="s">
        <v>10307</v>
      </c>
      <c r="AN156" s="4" t="str">
        <f ca="1">IFERROR(__xludf.DUMMYFUNCTION("""COMPUTED_VALUE"""),"ARAMIS")</f>
        <v>ARAMIS</v>
      </c>
      <c r="AO156" s="4"/>
    </row>
    <row r="157" spans="1:41" ht="15">
      <c r="A157" s="4"/>
      <c r="B157" s="4"/>
      <c r="C157" s="4"/>
      <c r="D157" s="16"/>
      <c r="E157" s="4"/>
      <c r="F157" s="16"/>
      <c r="G157" s="4"/>
      <c r="H157" s="16" t="s">
        <v>16250</v>
      </c>
      <c r="I157" s="4"/>
      <c r="J157" s="16"/>
      <c r="K157" s="4"/>
      <c r="L157" s="16"/>
      <c r="M157" s="4"/>
      <c r="N157" s="16"/>
      <c r="O157" s="4"/>
      <c r="P157" s="17"/>
      <c r="Q157" s="4"/>
      <c r="R157" s="17"/>
      <c r="S157" s="4"/>
      <c r="T157" s="16"/>
      <c r="U157" s="16"/>
      <c r="V157" s="16"/>
      <c r="W157" s="16"/>
      <c r="X157" s="4"/>
      <c r="Y157" s="16"/>
      <c r="Z157" s="16"/>
      <c r="AA157" s="16"/>
      <c r="AB157" s="16"/>
      <c r="AC157" s="16"/>
      <c r="AD157" s="16"/>
      <c r="AE157" s="16"/>
      <c r="AF157" s="4"/>
      <c r="AG157" s="16"/>
      <c r="AH157" s="16"/>
      <c r="AI157" s="16"/>
      <c r="AJ157" s="16"/>
      <c r="AK157" s="16"/>
      <c r="AL157" s="18" t="s">
        <v>16134</v>
      </c>
      <c r="AM157" s="18" t="s">
        <v>16251</v>
      </c>
      <c r="AN157" s="4" t="str">
        <f ca="1">IFERROR(__xludf.DUMMYFUNCTION("""COMPUTED_VALUE"""),"ARMAND")</f>
        <v>ARMAND</v>
      </c>
      <c r="AO157" s="4"/>
    </row>
    <row r="158" spans="1:41" ht="15">
      <c r="A158" s="4"/>
      <c r="B158" s="4"/>
      <c r="C158" s="4"/>
      <c r="D158" s="16"/>
      <c r="E158" s="4"/>
      <c r="F158" s="16"/>
      <c r="G158" s="4"/>
      <c r="H158" s="16" t="s">
        <v>16252</v>
      </c>
      <c r="I158" s="4"/>
      <c r="J158" s="16"/>
      <c r="K158" s="4"/>
      <c r="L158" s="16"/>
      <c r="M158" s="4"/>
      <c r="N158" s="16"/>
      <c r="O158" s="4"/>
      <c r="P158" s="17"/>
      <c r="Q158" s="4"/>
      <c r="R158" s="17"/>
      <c r="S158" s="4"/>
      <c r="T158" s="16"/>
      <c r="U158" s="16"/>
      <c r="V158" s="16"/>
      <c r="W158" s="16"/>
      <c r="X158" s="4"/>
      <c r="Y158" s="16"/>
      <c r="Z158" s="16"/>
      <c r="AA158" s="16"/>
      <c r="AB158" s="16"/>
      <c r="AC158" s="16"/>
      <c r="AD158" s="16"/>
      <c r="AE158" s="16"/>
      <c r="AF158" s="4"/>
      <c r="AG158" s="16"/>
      <c r="AH158" s="16"/>
      <c r="AI158" s="16"/>
      <c r="AJ158" s="16"/>
      <c r="AK158" s="16"/>
      <c r="AL158" s="18" t="s">
        <v>16142</v>
      </c>
      <c r="AM158" s="18" t="s">
        <v>16251</v>
      </c>
      <c r="AN158" s="4" t="str">
        <f ca="1">IFERROR(__xludf.DUMMYFUNCTION("""COMPUTED_VALUE"""),"CLINIQUE")</f>
        <v>CLINIQUE</v>
      </c>
      <c r="AO158" s="4"/>
    </row>
    <row r="159" spans="1:41" ht="30">
      <c r="A159" s="4"/>
      <c r="B159" s="4"/>
      <c r="C159" s="4"/>
      <c r="D159" s="16"/>
      <c r="E159" s="4"/>
      <c r="F159" s="16"/>
      <c r="G159" s="4"/>
      <c r="H159" s="16" t="s">
        <v>16253</v>
      </c>
      <c r="I159" s="4"/>
      <c r="J159" s="16"/>
      <c r="K159" s="4"/>
      <c r="L159" s="16"/>
      <c r="M159" s="4"/>
      <c r="N159" s="16"/>
      <c r="O159" s="4"/>
      <c r="P159" s="17"/>
      <c r="Q159" s="4"/>
      <c r="R159" s="17"/>
      <c r="S159" s="4"/>
      <c r="T159" s="16"/>
      <c r="U159" s="16"/>
      <c r="V159" s="16"/>
      <c r="W159" s="16"/>
      <c r="X159" s="4"/>
      <c r="Y159" s="16"/>
      <c r="Z159" s="16"/>
      <c r="AA159" s="16"/>
      <c r="AB159" s="16"/>
      <c r="AC159" s="16"/>
      <c r="AD159" s="16"/>
      <c r="AE159" s="16"/>
      <c r="AF159" s="4"/>
      <c r="AG159" s="16"/>
      <c r="AH159" s="16"/>
      <c r="AI159" s="16"/>
      <c r="AJ159" s="16"/>
      <c r="AK159" s="16"/>
      <c r="AL159" s="18" t="s">
        <v>16150</v>
      </c>
      <c r="AM159" s="18" t="s">
        <v>10385</v>
      </c>
      <c r="AN159" s="4" t="str">
        <f ca="1">IFERROR(__xludf.DUMMYFUNCTION("""COMPUTED_VALUE"""),"COMME DES GARCONS")</f>
        <v>COMME DES GARCONS</v>
      </c>
      <c r="AO159" s="4"/>
    </row>
    <row r="160" spans="1:41" ht="15">
      <c r="A160" s="4"/>
      <c r="B160" s="4"/>
      <c r="C160" s="4"/>
      <c r="D160" s="16"/>
      <c r="E160" s="4"/>
      <c r="F160" s="16"/>
      <c r="G160" s="4"/>
      <c r="H160" s="16" t="s">
        <v>16254</v>
      </c>
      <c r="I160" s="4"/>
      <c r="J160" s="16"/>
      <c r="K160" s="4"/>
      <c r="L160" s="16"/>
      <c r="M160" s="4"/>
      <c r="N160" s="16"/>
      <c r="O160" s="4"/>
      <c r="P160" s="17"/>
      <c r="Q160" s="4"/>
      <c r="R160" s="17"/>
      <c r="S160" s="4"/>
      <c r="T160" s="16"/>
      <c r="U160" s="16"/>
      <c r="V160" s="16"/>
      <c r="W160" s="16"/>
      <c r="X160" s="4"/>
      <c r="Y160" s="16"/>
      <c r="Z160" s="16"/>
      <c r="AA160" s="16"/>
      <c r="AB160" s="16"/>
      <c r="AC160" s="16"/>
      <c r="AD160" s="16"/>
      <c r="AE160" s="16"/>
      <c r="AF160" s="4"/>
      <c r="AG160" s="16"/>
      <c r="AH160" s="16"/>
      <c r="AI160" s="16"/>
      <c r="AJ160" s="16"/>
      <c r="AK160" s="16"/>
      <c r="AL160" s="18" t="s">
        <v>16152</v>
      </c>
      <c r="AM160" s="18" t="s">
        <v>16255</v>
      </c>
      <c r="AN160" s="4" t="str">
        <f ca="1">IFERROR(__xludf.DUMMYFUNCTION("""COMPUTED_VALUE"""),"DUNHIL")</f>
        <v>DUNHIL</v>
      </c>
      <c r="AO160" s="4"/>
    </row>
    <row r="161" spans="1:41" ht="30">
      <c r="A161" s="4"/>
      <c r="B161" s="4"/>
      <c r="C161" s="4"/>
      <c r="D161" s="16"/>
      <c r="E161" s="4"/>
      <c r="F161" s="16"/>
      <c r="G161" s="4"/>
      <c r="H161" s="16" t="s">
        <v>16256</v>
      </c>
      <c r="I161" s="4"/>
      <c r="J161" s="16"/>
      <c r="K161" s="4"/>
      <c r="L161" s="16"/>
      <c r="M161" s="4"/>
      <c r="N161" s="16"/>
      <c r="O161" s="4"/>
      <c r="P161" s="17"/>
      <c r="Q161" s="4"/>
      <c r="R161" s="17"/>
      <c r="S161" s="4"/>
      <c r="T161" s="16"/>
      <c r="U161" s="16"/>
      <c r="V161" s="16"/>
      <c r="W161" s="16"/>
      <c r="X161" s="4"/>
      <c r="Y161" s="16"/>
      <c r="Z161" s="16"/>
      <c r="AA161" s="16"/>
      <c r="AB161" s="16"/>
      <c r="AC161" s="16"/>
      <c r="AD161" s="16"/>
      <c r="AE161" s="16"/>
      <c r="AF161" s="4"/>
      <c r="AG161" s="16"/>
      <c r="AH161" s="16"/>
      <c r="AI161" s="16"/>
      <c r="AJ161" s="16"/>
      <c r="AK161" s="16"/>
      <c r="AL161" s="18" t="s">
        <v>16158</v>
      </c>
      <c r="AM161" s="18" t="s">
        <v>10710</v>
      </c>
      <c r="AN161" s="4" t="str">
        <f ca="1">IFERROR(__xludf.DUMMYFUNCTION("""COMPUTED_VALUE"""),"FLORIS")</f>
        <v>FLORIS</v>
      </c>
      <c r="AO161" s="4"/>
    </row>
    <row r="162" spans="1:41" ht="15">
      <c r="A162" s="4"/>
      <c r="B162" s="4"/>
      <c r="C162" s="4"/>
      <c r="D162" s="16"/>
      <c r="E162" s="4"/>
      <c r="F162" s="16"/>
      <c r="G162" s="4"/>
      <c r="H162" s="16" t="s">
        <v>16257</v>
      </c>
      <c r="I162" s="4"/>
      <c r="J162" s="16"/>
      <c r="K162" s="4"/>
      <c r="L162" s="16"/>
      <c r="M162" s="4"/>
      <c r="N162" s="16"/>
      <c r="O162" s="4"/>
      <c r="P162" s="17"/>
      <c r="Q162" s="4"/>
      <c r="R162" s="17"/>
      <c r="S162" s="4"/>
      <c r="T162" s="16"/>
      <c r="U162" s="16"/>
      <c r="V162" s="16"/>
      <c r="W162" s="16"/>
      <c r="X162" s="4"/>
      <c r="Y162" s="16"/>
      <c r="Z162" s="16"/>
      <c r="AA162" s="16"/>
      <c r="AB162" s="16"/>
      <c r="AC162" s="16"/>
      <c r="AD162" s="16"/>
      <c r="AE162" s="16"/>
      <c r="AF162" s="4"/>
      <c r="AG162" s="16"/>
      <c r="AH162" s="16"/>
      <c r="AI162" s="16"/>
      <c r="AJ162" s="16"/>
      <c r="AK162" s="16"/>
      <c r="AL162" s="18" t="s">
        <v>16162</v>
      </c>
      <c r="AM162" s="18" t="s">
        <v>10873</v>
      </c>
      <c r="AN162" s="4" t="str">
        <f ca="1">IFERROR(__xludf.DUMMYFUNCTION("""COMPUTED_VALUE"""),"MEMO PARIS")</f>
        <v>MEMO PARIS</v>
      </c>
      <c r="AO162" s="4"/>
    </row>
    <row r="163" spans="1:41" ht="30">
      <c r="A163" s="4"/>
      <c r="B163" s="4"/>
      <c r="C163" s="4"/>
      <c r="D163" s="16"/>
      <c r="E163" s="4"/>
      <c r="F163" s="16"/>
      <c r="G163" s="4"/>
      <c r="H163" s="16" t="s">
        <v>16258</v>
      </c>
      <c r="I163" s="4"/>
      <c r="J163" s="16"/>
      <c r="K163" s="4"/>
      <c r="L163" s="16"/>
      <c r="M163" s="4"/>
      <c r="N163" s="16"/>
      <c r="O163" s="4"/>
      <c r="P163" s="17"/>
      <c r="Q163" s="4"/>
      <c r="R163" s="17"/>
      <c r="S163" s="4"/>
      <c r="T163" s="16"/>
      <c r="U163" s="16"/>
      <c r="V163" s="16"/>
      <c r="W163" s="16"/>
      <c r="X163" s="4"/>
      <c r="Y163" s="16"/>
      <c r="Z163" s="16"/>
      <c r="AA163" s="16"/>
      <c r="AB163" s="16"/>
      <c r="AC163" s="16"/>
      <c r="AD163" s="16"/>
      <c r="AE163" s="16"/>
      <c r="AF163" s="4"/>
      <c r="AG163" s="16"/>
      <c r="AH163" s="16"/>
      <c r="AI163" s="16"/>
      <c r="AJ163" s="16"/>
      <c r="AK163" s="16"/>
      <c r="AL163" s="18" t="s">
        <v>16166</v>
      </c>
      <c r="AM163" s="18" t="s">
        <v>16259</v>
      </c>
      <c r="AN163" s="4" t="str">
        <f ca="1">IFERROR(__xludf.DUMMYFUNCTION("""COMPUTED_VALUE"""),"SHISEIDO")</f>
        <v>SHISEIDO</v>
      </c>
      <c r="AO163" s="4"/>
    </row>
    <row r="164" spans="1:41" ht="15">
      <c r="A164" s="4"/>
      <c r="B164" s="4"/>
      <c r="C164" s="4"/>
      <c r="D164" s="16"/>
      <c r="E164" s="4"/>
      <c r="F164" s="16"/>
      <c r="G164" s="4"/>
      <c r="H164" s="16" t="s">
        <v>16260</v>
      </c>
      <c r="I164" s="4"/>
      <c r="J164" s="16"/>
      <c r="K164" s="4"/>
      <c r="L164" s="16"/>
      <c r="M164" s="4"/>
      <c r="N164" s="16"/>
      <c r="O164" s="4"/>
      <c r="P164" s="17"/>
      <c r="Q164" s="4"/>
      <c r="R164" s="17"/>
      <c r="S164" s="4"/>
      <c r="T164" s="16"/>
      <c r="U164" s="16"/>
      <c r="V164" s="16"/>
      <c r="W164" s="16"/>
      <c r="X164" s="4"/>
      <c r="Y164" s="16"/>
      <c r="Z164" s="16"/>
      <c r="AA164" s="16"/>
      <c r="AB164" s="16"/>
      <c r="AC164" s="16"/>
      <c r="AD164" s="16"/>
      <c r="AE164" s="16"/>
      <c r="AF164" s="4"/>
      <c r="AG164" s="16"/>
      <c r="AH164" s="16"/>
      <c r="AI164" s="16"/>
      <c r="AJ164" s="16"/>
      <c r="AK164" s="16"/>
      <c r="AL164" s="18" t="s">
        <v>16170</v>
      </c>
      <c r="AM164" s="18" t="s">
        <v>11065</v>
      </c>
      <c r="AN164" s="4" t="str">
        <f ca="1">IFERROR(__xludf.DUMMYFUNCTION("""COMPUTED_VALUE"""),"CALVIN KELIN")</f>
        <v>CALVIN KELIN</v>
      </c>
      <c r="AO164" s="4"/>
    </row>
    <row r="165" spans="1:41" ht="30">
      <c r="A165" s="4"/>
      <c r="B165" s="4"/>
      <c r="C165" s="4"/>
      <c r="D165" s="16"/>
      <c r="E165" s="4"/>
      <c r="F165" s="16"/>
      <c r="G165" s="4"/>
      <c r="H165" s="16" t="s">
        <v>16261</v>
      </c>
      <c r="I165" s="4"/>
      <c r="J165" s="16"/>
      <c r="K165" s="4"/>
      <c r="L165" s="16"/>
      <c r="M165" s="4"/>
      <c r="N165" s="16"/>
      <c r="O165" s="4"/>
      <c r="P165" s="17"/>
      <c r="Q165" s="4"/>
      <c r="R165" s="17"/>
      <c r="S165" s="4"/>
      <c r="T165" s="16"/>
      <c r="U165" s="16"/>
      <c r="V165" s="16"/>
      <c r="W165" s="16"/>
      <c r="X165" s="4"/>
      <c r="Y165" s="16"/>
      <c r="Z165" s="16"/>
      <c r="AA165" s="16"/>
      <c r="AB165" s="16"/>
      <c r="AC165" s="16"/>
      <c r="AD165" s="16"/>
      <c r="AE165" s="16"/>
      <c r="AF165" s="4"/>
      <c r="AG165" s="16"/>
      <c r="AH165" s="16"/>
      <c r="AI165" s="16"/>
      <c r="AJ165" s="16"/>
      <c r="AK165" s="16"/>
      <c r="AL165" s="18" t="s">
        <v>6113</v>
      </c>
      <c r="AM165" s="18" t="s">
        <v>16262</v>
      </c>
      <c r="AN165" s="4" t="str">
        <f ca="1">IFERROR(__xludf.DUMMYFUNCTION("""COMPUTED_VALUE"""),"DOLCE &amp; GABANNA")</f>
        <v>DOLCE &amp; GABANNA</v>
      </c>
      <c r="AO165" s="4"/>
    </row>
    <row r="166" spans="1:41" ht="15">
      <c r="A166" s="4"/>
      <c r="B166" s="4"/>
      <c r="C166" s="4"/>
      <c r="D166" s="16"/>
      <c r="E166" s="4"/>
      <c r="F166" s="16"/>
      <c r="G166" s="4"/>
      <c r="H166" s="16" t="s">
        <v>16263</v>
      </c>
      <c r="I166" s="4"/>
      <c r="J166" s="16"/>
      <c r="K166" s="4"/>
      <c r="L166" s="16"/>
      <c r="M166" s="4"/>
      <c r="N166" s="16"/>
      <c r="O166" s="4"/>
      <c r="P166" s="17"/>
      <c r="Q166" s="4"/>
      <c r="R166" s="17"/>
      <c r="S166" s="4"/>
      <c r="T166" s="16"/>
      <c r="U166" s="16"/>
      <c r="V166" s="16"/>
      <c r="W166" s="16"/>
      <c r="X166" s="4"/>
      <c r="Y166" s="16"/>
      <c r="Z166" s="16"/>
      <c r="AA166" s="16"/>
      <c r="AB166" s="16"/>
      <c r="AC166" s="16"/>
      <c r="AD166" s="16"/>
      <c r="AE166" s="16"/>
      <c r="AF166" s="4"/>
      <c r="AG166" s="16"/>
      <c r="AH166" s="16"/>
      <c r="AI166" s="16"/>
      <c r="AJ166" s="16"/>
      <c r="AK166" s="16"/>
      <c r="AL166" s="18" t="s">
        <v>16173</v>
      </c>
      <c r="AM166" s="18" t="s">
        <v>11136</v>
      </c>
      <c r="AN166" s="4" t="str">
        <f ca="1">IFERROR(__xludf.DUMMYFUNCTION("""COMPUTED_VALUE"""),"FILORGA")</f>
        <v>FILORGA</v>
      </c>
      <c r="AO166" s="4"/>
    </row>
    <row r="167" spans="1:41" ht="15">
      <c r="A167" s="4"/>
      <c r="B167" s="4"/>
      <c r="C167" s="4"/>
      <c r="D167" s="16"/>
      <c r="E167" s="4"/>
      <c r="F167" s="16"/>
      <c r="G167" s="4"/>
      <c r="H167" s="16" t="s">
        <v>16264</v>
      </c>
      <c r="I167" s="4"/>
      <c r="J167" s="16"/>
      <c r="K167" s="4"/>
      <c r="L167" s="16"/>
      <c r="M167" s="4"/>
      <c r="N167" s="16"/>
      <c r="O167" s="4"/>
      <c r="P167" s="17"/>
      <c r="Q167" s="4"/>
      <c r="R167" s="17"/>
      <c r="S167" s="4"/>
      <c r="T167" s="16"/>
      <c r="U167" s="16"/>
      <c r="V167" s="16"/>
      <c r="W167" s="16"/>
      <c r="X167" s="4"/>
      <c r="Y167" s="16"/>
      <c r="Z167" s="16"/>
      <c r="AA167" s="16"/>
      <c r="AB167" s="16"/>
      <c r="AC167" s="16"/>
      <c r="AD167" s="16"/>
      <c r="AE167" s="16"/>
      <c r="AF167" s="4"/>
      <c r="AG167" s="16"/>
      <c r="AH167" s="16"/>
      <c r="AI167" s="16"/>
      <c r="AJ167" s="16"/>
      <c r="AK167" s="16"/>
      <c r="AL167" s="18" t="s">
        <v>16177</v>
      </c>
      <c r="AM167" s="18" t="s">
        <v>16265</v>
      </c>
      <c r="AN167" s="4" t="str">
        <f ca="1">IFERROR(__xludf.DUMMYFUNCTION("""COMPUTED_VALUE"""),"")</f>
        <v/>
      </c>
      <c r="AO167" s="4"/>
    </row>
    <row r="168" spans="1:41" ht="15">
      <c r="A168" s="4"/>
      <c r="B168" s="4"/>
      <c r="C168" s="4"/>
      <c r="D168" s="16"/>
      <c r="E168" s="4"/>
      <c r="F168" s="16"/>
      <c r="G168" s="4"/>
      <c r="H168" s="16" t="s">
        <v>16266</v>
      </c>
      <c r="I168" s="4"/>
      <c r="J168" s="16"/>
      <c r="K168" s="4"/>
      <c r="L168" s="16"/>
      <c r="M168" s="4"/>
      <c r="N168" s="16"/>
      <c r="O168" s="4"/>
      <c r="P168" s="17"/>
      <c r="Q168" s="4"/>
      <c r="R168" s="17"/>
      <c r="S168" s="4"/>
      <c r="T168" s="16"/>
      <c r="U168" s="16"/>
      <c r="V168" s="16"/>
      <c r="W168" s="16"/>
      <c r="X168" s="4"/>
      <c r="Y168" s="16"/>
      <c r="Z168" s="16"/>
      <c r="AA168" s="16"/>
      <c r="AB168" s="16"/>
      <c r="AC168" s="16"/>
      <c r="AD168" s="16"/>
      <c r="AE168" s="16"/>
      <c r="AF168" s="4"/>
      <c r="AG168" s="16"/>
      <c r="AH168" s="16"/>
      <c r="AI168" s="16"/>
      <c r="AJ168" s="16"/>
      <c r="AK168" s="16"/>
      <c r="AL168" s="18" t="s">
        <v>16183</v>
      </c>
      <c r="AM168" s="18" t="s">
        <v>16265</v>
      </c>
      <c r="AN168" s="4"/>
      <c r="AO168" s="4"/>
    </row>
    <row r="169" spans="1:41" ht="15">
      <c r="A169" s="4"/>
      <c r="B169" s="4"/>
      <c r="C169" s="4"/>
      <c r="D169" s="16"/>
      <c r="E169" s="4"/>
      <c r="F169" s="16"/>
      <c r="G169" s="4"/>
      <c r="H169" s="16" t="s">
        <v>16267</v>
      </c>
      <c r="I169" s="4"/>
      <c r="J169" s="16"/>
      <c r="K169" s="4"/>
      <c r="L169" s="16"/>
      <c r="M169" s="4"/>
      <c r="N169" s="16"/>
      <c r="O169" s="4"/>
      <c r="P169" s="17"/>
      <c r="Q169" s="4"/>
      <c r="R169" s="17"/>
      <c r="S169" s="4"/>
      <c r="T169" s="16"/>
      <c r="U169" s="16"/>
      <c r="V169" s="16"/>
      <c r="W169" s="16"/>
      <c r="X169" s="4"/>
      <c r="Y169" s="16"/>
      <c r="Z169" s="16"/>
      <c r="AA169" s="16"/>
      <c r="AB169" s="16"/>
      <c r="AC169" s="16"/>
      <c r="AD169" s="16"/>
      <c r="AE169" s="16"/>
      <c r="AF169" s="4"/>
      <c r="AG169" s="16"/>
      <c r="AH169" s="16"/>
      <c r="AI169" s="16"/>
      <c r="AJ169" s="16"/>
      <c r="AK169" s="16"/>
      <c r="AL169" s="18" t="s">
        <v>16187</v>
      </c>
      <c r="AM169" s="18" t="s">
        <v>11140</v>
      </c>
      <c r="AN169" s="4"/>
      <c r="AO169" s="4"/>
    </row>
    <row r="170" spans="1:41" ht="15">
      <c r="A170" s="4"/>
      <c r="B170" s="4"/>
      <c r="C170" s="4"/>
      <c r="D170" s="16"/>
      <c r="E170" s="4"/>
      <c r="F170" s="16"/>
      <c r="G170" s="4"/>
      <c r="H170" s="16" t="s">
        <v>16268</v>
      </c>
      <c r="I170" s="4"/>
      <c r="J170" s="16"/>
      <c r="K170" s="4"/>
      <c r="L170" s="16"/>
      <c r="M170" s="4"/>
      <c r="N170" s="16"/>
      <c r="O170" s="4"/>
      <c r="P170" s="17"/>
      <c r="Q170" s="4"/>
      <c r="R170" s="17"/>
      <c r="S170" s="4"/>
      <c r="T170" s="16"/>
      <c r="U170" s="16"/>
      <c r="V170" s="16"/>
      <c r="W170" s="16"/>
      <c r="X170" s="4"/>
      <c r="Y170" s="16"/>
      <c r="Z170" s="16"/>
      <c r="AA170" s="16"/>
      <c r="AB170" s="16"/>
      <c r="AC170" s="16"/>
      <c r="AD170" s="16"/>
      <c r="AE170" s="16"/>
      <c r="AF170" s="4"/>
      <c r="AG170" s="16"/>
      <c r="AH170" s="16"/>
      <c r="AI170" s="16"/>
      <c r="AJ170" s="16"/>
      <c r="AK170" s="16"/>
      <c r="AL170" s="18" t="s">
        <v>16190</v>
      </c>
      <c r="AM170" s="18" t="s">
        <v>11171</v>
      </c>
      <c r="AN170" s="4"/>
      <c r="AO170" s="4"/>
    </row>
    <row r="171" spans="1:41" ht="15">
      <c r="A171" s="4"/>
      <c r="B171" s="4"/>
      <c r="C171" s="4"/>
      <c r="D171" s="16"/>
      <c r="E171" s="4"/>
      <c r="F171" s="16"/>
      <c r="G171" s="4"/>
      <c r="H171" s="16" t="s">
        <v>16269</v>
      </c>
      <c r="I171" s="4"/>
      <c r="J171" s="16"/>
      <c r="K171" s="4"/>
      <c r="L171" s="16"/>
      <c r="M171" s="4"/>
      <c r="N171" s="16"/>
      <c r="O171" s="4"/>
      <c r="P171" s="17"/>
      <c r="Q171" s="4"/>
      <c r="R171" s="17"/>
      <c r="S171" s="4"/>
      <c r="T171" s="16"/>
      <c r="U171" s="16"/>
      <c r="V171" s="16"/>
      <c r="W171" s="16"/>
      <c r="X171" s="4"/>
      <c r="Y171" s="16"/>
      <c r="Z171" s="16"/>
      <c r="AA171" s="16"/>
      <c r="AB171" s="16"/>
      <c r="AC171" s="16"/>
      <c r="AD171" s="16"/>
      <c r="AE171" s="16"/>
      <c r="AF171" s="4"/>
      <c r="AG171" s="16"/>
      <c r="AH171" s="16"/>
      <c r="AI171" s="16"/>
      <c r="AJ171" s="16"/>
      <c r="AK171" s="16"/>
      <c r="AL171" s="18" t="s">
        <v>16192</v>
      </c>
      <c r="AM171" s="18" t="s">
        <v>11272</v>
      </c>
      <c r="AN171" s="4"/>
      <c r="AO171" s="4"/>
    </row>
    <row r="172" spans="1:41" ht="15">
      <c r="A172" s="4"/>
      <c r="B172" s="4"/>
      <c r="C172" s="4"/>
      <c r="D172" s="16"/>
      <c r="E172" s="4"/>
      <c r="F172" s="16"/>
      <c r="G172" s="4"/>
      <c r="H172" s="16" t="s">
        <v>16270</v>
      </c>
      <c r="I172" s="4"/>
      <c r="J172" s="16"/>
      <c r="K172" s="4"/>
      <c r="L172" s="16"/>
      <c r="M172" s="4"/>
      <c r="N172" s="16"/>
      <c r="O172" s="4"/>
      <c r="P172" s="17"/>
      <c r="Q172" s="4"/>
      <c r="R172" s="17"/>
      <c r="S172" s="4"/>
      <c r="T172" s="16"/>
      <c r="U172" s="16"/>
      <c r="V172" s="16"/>
      <c r="W172" s="16"/>
      <c r="X172" s="4"/>
      <c r="Y172" s="16"/>
      <c r="Z172" s="16"/>
      <c r="AA172" s="16"/>
      <c r="AB172" s="16"/>
      <c r="AC172" s="16"/>
      <c r="AD172" s="16"/>
      <c r="AE172" s="16"/>
      <c r="AF172" s="4"/>
      <c r="AG172" s="16"/>
      <c r="AH172" s="16"/>
      <c r="AI172" s="16"/>
      <c r="AJ172" s="16"/>
      <c r="AK172" s="16"/>
      <c r="AL172" s="18" t="s">
        <v>16202</v>
      </c>
      <c r="AM172" s="18" t="s">
        <v>11309</v>
      </c>
      <c r="AN172" s="4"/>
      <c r="AO172" s="4"/>
    </row>
    <row r="173" spans="1:41" ht="30">
      <c r="A173" s="4"/>
      <c r="B173" s="4"/>
      <c r="C173" s="4"/>
      <c r="D173" s="16"/>
      <c r="E173" s="4"/>
      <c r="F173" s="16"/>
      <c r="G173" s="4"/>
      <c r="H173" s="16" t="s">
        <v>16271</v>
      </c>
      <c r="I173" s="4"/>
      <c r="J173" s="16"/>
      <c r="K173" s="4"/>
      <c r="L173" s="16"/>
      <c r="M173" s="4"/>
      <c r="N173" s="16"/>
      <c r="O173" s="4"/>
      <c r="P173" s="17"/>
      <c r="Q173" s="4"/>
      <c r="R173" s="17"/>
      <c r="S173" s="4"/>
      <c r="T173" s="16"/>
      <c r="U173" s="16"/>
      <c r="V173" s="16"/>
      <c r="W173" s="16"/>
      <c r="X173" s="4"/>
      <c r="Y173" s="16"/>
      <c r="Z173" s="16"/>
      <c r="AA173" s="16"/>
      <c r="AB173" s="16"/>
      <c r="AC173" s="16"/>
      <c r="AD173" s="16"/>
      <c r="AE173" s="16"/>
      <c r="AF173" s="4"/>
      <c r="AG173" s="16"/>
      <c r="AH173" s="16"/>
      <c r="AI173" s="16"/>
      <c r="AJ173" s="16"/>
      <c r="AK173" s="16"/>
      <c r="AL173" s="18" t="s">
        <v>16195</v>
      </c>
      <c r="AM173" s="18" t="s">
        <v>16092</v>
      </c>
      <c r="AN173" s="4"/>
      <c r="AO173" s="4"/>
    </row>
    <row r="174" spans="1:41" ht="30">
      <c r="A174" s="4"/>
      <c r="B174" s="4"/>
      <c r="C174" s="4"/>
      <c r="D174" s="16"/>
      <c r="E174" s="4"/>
      <c r="F174" s="16"/>
      <c r="G174" s="4"/>
      <c r="H174" s="16" t="s">
        <v>16272</v>
      </c>
      <c r="I174" s="4"/>
      <c r="J174" s="16"/>
      <c r="K174" s="4"/>
      <c r="L174" s="16"/>
      <c r="M174" s="4"/>
      <c r="N174" s="16"/>
      <c r="O174" s="4"/>
      <c r="P174" s="17"/>
      <c r="Q174" s="4"/>
      <c r="R174" s="17"/>
      <c r="S174" s="4"/>
      <c r="T174" s="16"/>
      <c r="U174" s="16"/>
      <c r="V174" s="16"/>
      <c r="W174" s="16"/>
      <c r="X174" s="4"/>
      <c r="Y174" s="16"/>
      <c r="Z174" s="16"/>
      <c r="AA174" s="16"/>
      <c r="AB174" s="16"/>
      <c r="AC174" s="16"/>
      <c r="AD174" s="16"/>
      <c r="AE174" s="16"/>
      <c r="AF174" s="4"/>
      <c r="AG174" s="16"/>
      <c r="AH174" s="16"/>
      <c r="AI174" s="16"/>
      <c r="AJ174" s="16"/>
      <c r="AK174" s="16"/>
      <c r="AL174" s="18" t="s">
        <v>16198</v>
      </c>
      <c r="AM174" s="18" t="s">
        <v>11556</v>
      </c>
      <c r="AN174" s="4"/>
      <c r="AO174" s="4"/>
    </row>
    <row r="175" spans="1:41" ht="15">
      <c r="A175" s="4"/>
      <c r="B175" s="4"/>
      <c r="C175" s="4"/>
      <c r="D175" s="16"/>
      <c r="E175" s="4"/>
      <c r="F175" s="16"/>
      <c r="G175" s="4"/>
      <c r="H175" s="16" t="s">
        <v>16273</v>
      </c>
      <c r="I175" s="4"/>
      <c r="J175" s="16"/>
      <c r="K175" s="4"/>
      <c r="L175" s="16"/>
      <c r="M175" s="4"/>
      <c r="N175" s="16"/>
      <c r="O175" s="4"/>
      <c r="P175" s="17"/>
      <c r="Q175" s="4"/>
      <c r="R175" s="17"/>
      <c r="S175" s="4"/>
      <c r="T175" s="16"/>
      <c r="U175" s="16"/>
      <c r="V175" s="16"/>
      <c r="W175" s="16"/>
      <c r="X175" s="4"/>
      <c r="Y175" s="16"/>
      <c r="Z175" s="16"/>
      <c r="AA175" s="16"/>
      <c r="AB175" s="16"/>
      <c r="AC175" s="16"/>
      <c r="AD175" s="16"/>
      <c r="AE175" s="16"/>
      <c r="AF175" s="4"/>
      <c r="AG175" s="16"/>
      <c r="AH175" s="16"/>
      <c r="AI175" s="16"/>
      <c r="AJ175" s="16"/>
      <c r="AK175" s="16"/>
      <c r="AL175" s="18" t="s">
        <v>16205</v>
      </c>
      <c r="AM175" s="18" t="s">
        <v>11584</v>
      </c>
      <c r="AN175" s="4"/>
      <c r="AO175" s="4"/>
    </row>
    <row r="176" spans="1:41" ht="15">
      <c r="A176" s="4"/>
      <c r="B176" s="4"/>
      <c r="C176" s="4"/>
      <c r="D176" s="16"/>
      <c r="E176" s="4"/>
      <c r="F176" s="16"/>
      <c r="G176" s="4"/>
      <c r="H176" s="16" t="s">
        <v>16274</v>
      </c>
      <c r="I176" s="4"/>
      <c r="J176" s="16"/>
      <c r="K176" s="4"/>
      <c r="L176" s="16"/>
      <c r="M176" s="4"/>
      <c r="N176" s="16"/>
      <c r="O176" s="4"/>
      <c r="P176" s="17"/>
      <c r="Q176" s="4"/>
      <c r="R176" s="17"/>
      <c r="S176" s="4"/>
      <c r="T176" s="16"/>
      <c r="U176" s="16"/>
      <c r="V176" s="16"/>
      <c r="W176" s="16"/>
      <c r="X176" s="4"/>
      <c r="Y176" s="16"/>
      <c r="Z176" s="16"/>
      <c r="AA176" s="16"/>
      <c r="AB176" s="16"/>
      <c r="AC176" s="16"/>
      <c r="AD176" s="16"/>
      <c r="AE176" s="16"/>
      <c r="AF176" s="4"/>
      <c r="AG176" s="16"/>
      <c r="AH176" s="16"/>
      <c r="AI176" s="16"/>
      <c r="AJ176" s="16"/>
      <c r="AK176" s="16"/>
      <c r="AL176" s="18" t="s">
        <v>15674</v>
      </c>
      <c r="AM176" s="18" t="s">
        <v>11678</v>
      </c>
      <c r="AN176" s="4"/>
      <c r="AO176" s="4"/>
    </row>
    <row r="177" spans="1:41" ht="15">
      <c r="A177" s="4"/>
      <c r="B177" s="4"/>
      <c r="C177" s="4"/>
      <c r="D177" s="16"/>
      <c r="E177" s="4"/>
      <c r="F177" s="16"/>
      <c r="G177" s="4"/>
      <c r="H177" s="16" t="s">
        <v>16275</v>
      </c>
      <c r="I177" s="4"/>
      <c r="J177" s="16"/>
      <c r="K177" s="4"/>
      <c r="L177" s="16"/>
      <c r="M177" s="4"/>
      <c r="N177" s="16"/>
      <c r="O177" s="4"/>
      <c r="P177" s="17"/>
      <c r="Q177" s="4"/>
      <c r="R177" s="17"/>
      <c r="S177" s="4"/>
      <c r="T177" s="16"/>
      <c r="U177" s="16"/>
      <c r="V177" s="16"/>
      <c r="W177" s="16"/>
      <c r="X177" s="4"/>
      <c r="Y177" s="16"/>
      <c r="Z177" s="16"/>
      <c r="AA177" s="16"/>
      <c r="AB177" s="16"/>
      <c r="AC177" s="16"/>
      <c r="AD177" s="16"/>
      <c r="AE177" s="16"/>
      <c r="AF177" s="4"/>
      <c r="AG177" s="16"/>
      <c r="AH177" s="16"/>
      <c r="AI177" s="16"/>
      <c r="AJ177" s="16"/>
      <c r="AK177" s="16"/>
      <c r="AL177" s="18" t="s">
        <v>16219</v>
      </c>
      <c r="AM177" s="18" t="s">
        <v>16276</v>
      </c>
      <c r="AN177" s="4"/>
      <c r="AO177" s="4"/>
    </row>
    <row r="178" spans="1:41" ht="15">
      <c r="A178" s="4"/>
      <c r="B178" s="4"/>
      <c r="C178" s="4"/>
      <c r="D178" s="16"/>
      <c r="E178" s="4"/>
      <c r="F178" s="16"/>
      <c r="G178" s="4"/>
      <c r="H178" s="16" t="s">
        <v>16277</v>
      </c>
      <c r="I178" s="4"/>
      <c r="J178" s="16"/>
      <c r="K178" s="4"/>
      <c r="L178" s="16"/>
      <c r="M178" s="4"/>
      <c r="N178" s="16"/>
      <c r="O178" s="4"/>
      <c r="P178" s="17"/>
      <c r="Q178" s="4"/>
      <c r="R178" s="17"/>
      <c r="S178" s="4"/>
      <c r="T178" s="16"/>
      <c r="U178" s="16"/>
      <c r="V178" s="16"/>
      <c r="W178" s="16"/>
      <c r="X178" s="4"/>
      <c r="Y178" s="16"/>
      <c r="Z178" s="16"/>
      <c r="AA178" s="16"/>
      <c r="AB178" s="16"/>
      <c r="AC178" s="16"/>
      <c r="AD178" s="16"/>
      <c r="AE178" s="16"/>
      <c r="AF178" s="4"/>
      <c r="AG178" s="16"/>
      <c r="AH178" s="16"/>
      <c r="AI178" s="16"/>
      <c r="AJ178" s="16"/>
      <c r="AK178" s="16"/>
      <c r="AL178" s="18" t="s">
        <v>16224</v>
      </c>
      <c r="AM178" s="18" t="s">
        <v>16278</v>
      </c>
      <c r="AN178" s="4"/>
      <c r="AO178" s="4"/>
    </row>
    <row r="179" spans="1:41" ht="30">
      <c r="A179" s="4"/>
      <c r="B179" s="4"/>
      <c r="C179" s="4"/>
      <c r="D179" s="16"/>
      <c r="E179" s="4"/>
      <c r="F179" s="16"/>
      <c r="G179" s="4"/>
      <c r="H179" s="16" t="s">
        <v>16279</v>
      </c>
      <c r="I179" s="4"/>
      <c r="J179" s="16"/>
      <c r="K179" s="4"/>
      <c r="L179" s="16"/>
      <c r="M179" s="4"/>
      <c r="N179" s="16"/>
      <c r="O179" s="4"/>
      <c r="P179" s="17"/>
      <c r="Q179" s="4"/>
      <c r="R179" s="17"/>
      <c r="S179" s="4"/>
      <c r="T179" s="16"/>
      <c r="U179" s="16"/>
      <c r="V179" s="16"/>
      <c r="W179" s="16"/>
      <c r="X179" s="4"/>
      <c r="Y179" s="16"/>
      <c r="Z179" s="16"/>
      <c r="AA179" s="16"/>
      <c r="AB179" s="16"/>
      <c r="AC179" s="16"/>
      <c r="AD179" s="16"/>
      <c r="AE179" s="16"/>
      <c r="AF179" s="4"/>
      <c r="AG179" s="16"/>
      <c r="AH179" s="16"/>
      <c r="AI179" s="16"/>
      <c r="AJ179" s="16"/>
      <c r="AK179" s="16"/>
      <c r="AL179" s="18" t="s">
        <v>16231</v>
      </c>
      <c r="AM179" s="18" t="s">
        <v>11800</v>
      </c>
      <c r="AN179" s="4"/>
      <c r="AO179" s="4"/>
    </row>
    <row r="180" spans="1:41" ht="15">
      <c r="A180" s="4"/>
      <c r="B180" s="4"/>
      <c r="C180" s="4"/>
      <c r="D180" s="16"/>
      <c r="E180" s="4"/>
      <c r="F180" s="16"/>
      <c r="G180" s="4"/>
      <c r="H180" s="16" t="s">
        <v>16280</v>
      </c>
      <c r="I180" s="4"/>
      <c r="J180" s="16"/>
      <c r="K180" s="4"/>
      <c r="L180" s="16"/>
      <c r="M180" s="4"/>
      <c r="N180" s="16"/>
      <c r="O180" s="4"/>
      <c r="P180" s="17"/>
      <c r="Q180" s="4"/>
      <c r="R180" s="17"/>
      <c r="S180" s="4"/>
      <c r="T180" s="16"/>
      <c r="U180" s="16"/>
      <c r="V180" s="16"/>
      <c r="W180" s="16"/>
      <c r="X180" s="4"/>
      <c r="Y180" s="16"/>
      <c r="Z180" s="16"/>
      <c r="AA180" s="16"/>
      <c r="AB180" s="16"/>
      <c r="AC180" s="16"/>
      <c r="AD180" s="16"/>
      <c r="AE180" s="16"/>
      <c r="AF180" s="4"/>
      <c r="AG180" s="16"/>
      <c r="AH180" s="16"/>
      <c r="AI180" s="16"/>
      <c r="AJ180" s="16"/>
      <c r="AK180" s="16"/>
      <c r="AL180" s="18" t="s">
        <v>16229</v>
      </c>
      <c r="AM180" s="18" t="s">
        <v>11897</v>
      </c>
      <c r="AN180" s="4"/>
      <c r="AO180" s="4"/>
    </row>
    <row r="181" spans="1:41" ht="15">
      <c r="A181" s="4"/>
      <c r="B181" s="4"/>
      <c r="C181" s="4"/>
      <c r="D181" s="16"/>
      <c r="E181" s="4"/>
      <c r="F181" s="16"/>
      <c r="G181" s="4"/>
      <c r="H181" s="16" t="s">
        <v>16281</v>
      </c>
      <c r="I181" s="4"/>
      <c r="J181" s="16"/>
      <c r="K181" s="4"/>
      <c r="L181" s="16"/>
      <c r="M181" s="4"/>
      <c r="N181" s="16"/>
      <c r="O181" s="4"/>
      <c r="P181" s="17"/>
      <c r="Q181" s="4"/>
      <c r="R181" s="17"/>
      <c r="S181" s="4"/>
      <c r="T181" s="16"/>
      <c r="U181" s="16"/>
      <c r="V181" s="16"/>
      <c r="W181" s="16"/>
      <c r="X181" s="4"/>
      <c r="Y181" s="16"/>
      <c r="Z181" s="16"/>
      <c r="AA181" s="16"/>
      <c r="AB181" s="16"/>
      <c r="AC181" s="16"/>
      <c r="AD181" s="16"/>
      <c r="AE181" s="16"/>
      <c r="AF181" s="4"/>
      <c r="AG181" s="16"/>
      <c r="AH181" s="16"/>
      <c r="AI181" s="16"/>
      <c r="AJ181" s="16"/>
      <c r="AK181" s="16"/>
      <c r="AL181" s="18" t="s">
        <v>16239</v>
      </c>
      <c r="AM181" s="18" t="s">
        <v>16282</v>
      </c>
      <c r="AN181" s="4"/>
      <c r="AO181" s="4"/>
    </row>
    <row r="182" spans="1:41" ht="15">
      <c r="A182" s="4"/>
      <c r="B182" s="4"/>
      <c r="C182" s="4"/>
      <c r="D182" s="16"/>
      <c r="E182" s="4"/>
      <c r="F182" s="16"/>
      <c r="G182" s="4"/>
      <c r="H182" s="16" t="s">
        <v>16283</v>
      </c>
      <c r="I182" s="4"/>
      <c r="J182" s="16"/>
      <c r="K182" s="4"/>
      <c r="L182" s="16"/>
      <c r="M182" s="4"/>
      <c r="N182" s="16"/>
      <c r="O182" s="4"/>
      <c r="P182" s="17"/>
      <c r="Q182" s="4"/>
      <c r="R182" s="17"/>
      <c r="S182" s="4"/>
      <c r="T182" s="16"/>
      <c r="U182" s="16"/>
      <c r="V182" s="16"/>
      <c r="W182" s="16"/>
      <c r="X182" s="4"/>
      <c r="Y182" s="16"/>
      <c r="Z182" s="16"/>
      <c r="AA182" s="16"/>
      <c r="AB182" s="16"/>
      <c r="AC182" s="16"/>
      <c r="AD182" s="16"/>
      <c r="AE182" s="16"/>
      <c r="AF182" s="4"/>
      <c r="AG182" s="16"/>
      <c r="AH182" s="16"/>
      <c r="AI182" s="16"/>
      <c r="AJ182" s="16"/>
      <c r="AK182" s="16"/>
      <c r="AL182" s="18" t="s">
        <v>15723</v>
      </c>
      <c r="AM182" s="18" t="s">
        <v>16282</v>
      </c>
      <c r="AN182" s="4"/>
      <c r="AO182" s="4"/>
    </row>
    <row r="183" spans="1:41" ht="15">
      <c r="A183" s="4"/>
      <c r="B183" s="4"/>
      <c r="C183" s="4"/>
      <c r="D183" s="16"/>
      <c r="E183" s="4"/>
      <c r="F183" s="16"/>
      <c r="G183" s="4"/>
      <c r="H183" s="16" t="s">
        <v>16284</v>
      </c>
      <c r="I183" s="4"/>
      <c r="J183" s="16"/>
      <c r="K183" s="4"/>
      <c r="L183" s="16"/>
      <c r="M183" s="4"/>
      <c r="N183" s="16"/>
      <c r="O183" s="4"/>
      <c r="P183" s="17"/>
      <c r="Q183" s="4"/>
      <c r="R183" s="17"/>
      <c r="S183" s="4"/>
      <c r="T183" s="16"/>
      <c r="U183" s="16"/>
      <c r="V183" s="16"/>
      <c r="W183" s="16"/>
      <c r="X183" s="4"/>
      <c r="Y183" s="16"/>
      <c r="Z183" s="16"/>
      <c r="AA183" s="16"/>
      <c r="AB183" s="16"/>
      <c r="AC183" s="16"/>
      <c r="AD183" s="16"/>
      <c r="AE183" s="16"/>
      <c r="AF183" s="4"/>
      <c r="AG183" s="16"/>
      <c r="AH183" s="16"/>
      <c r="AI183" s="16"/>
      <c r="AJ183" s="16"/>
      <c r="AK183" s="16"/>
      <c r="AL183" s="18" t="s">
        <v>16255</v>
      </c>
      <c r="AM183" s="18" t="s">
        <v>11956</v>
      </c>
      <c r="AN183" s="4"/>
      <c r="AO183" s="4"/>
    </row>
    <row r="184" spans="1:41" ht="15">
      <c r="A184" s="4"/>
      <c r="B184" s="4"/>
      <c r="C184" s="4"/>
      <c r="D184" s="16"/>
      <c r="E184" s="4"/>
      <c r="F184" s="16"/>
      <c r="G184" s="4"/>
      <c r="H184" s="16" t="s">
        <v>16285</v>
      </c>
      <c r="I184" s="4"/>
      <c r="J184" s="16"/>
      <c r="K184" s="4"/>
      <c r="L184" s="16"/>
      <c r="M184" s="4"/>
      <c r="N184" s="16"/>
      <c r="O184" s="4"/>
      <c r="P184" s="17"/>
      <c r="Q184" s="4"/>
      <c r="R184" s="17"/>
      <c r="S184" s="4"/>
      <c r="T184" s="16"/>
      <c r="U184" s="16"/>
      <c r="V184" s="16"/>
      <c r="W184" s="16"/>
      <c r="X184" s="4"/>
      <c r="Y184" s="16"/>
      <c r="Z184" s="16"/>
      <c r="AA184" s="16"/>
      <c r="AB184" s="16"/>
      <c r="AC184" s="16"/>
      <c r="AD184" s="16"/>
      <c r="AE184" s="16"/>
      <c r="AF184" s="4"/>
      <c r="AG184" s="16"/>
      <c r="AH184" s="16"/>
      <c r="AI184" s="16"/>
      <c r="AJ184" s="16"/>
      <c r="AK184" s="16"/>
      <c r="AL184" s="18" t="s">
        <v>16248</v>
      </c>
      <c r="AM184" s="18" t="s">
        <v>16286</v>
      </c>
      <c r="AN184" s="4"/>
      <c r="AO184" s="4"/>
    </row>
    <row r="185" spans="1:41" ht="15">
      <c r="A185" s="4"/>
      <c r="B185" s="4"/>
      <c r="C185" s="4"/>
      <c r="D185" s="16"/>
      <c r="E185" s="4"/>
      <c r="F185" s="16"/>
      <c r="G185" s="4"/>
      <c r="H185" s="16" t="s">
        <v>16287</v>
      </c>
      <c r="I185" s="4"/>
      <c r="J185" s="16"/>
      <c r="K185" s="4"/>
      <c r="L185" s="16"/>
      <c r="M185" s="4"/>
      <c r="N185" s="16"/>
      <c r="O185" s="4"/>
      <c r="P185" s="17"/>
      <c r="Q185" s="4"/>
      <c r="R185" s="17"/>
      <c r="S185" s="4"/>
      <c r="T185" s="16"/>
      <c r="U185" s="16"/>
      <c r="V185" s="16"/>
      <c r="W185" s="16"/>
      <c r="X185" s="4"/>
      <c r="Y185" s="16"/>
      <c r="Z185" s="16"/>
      <c r="AA185" s="16"/>
      <c r="AB185" s="16"/>
      <c r="AC185" s="16"/>
      <c r="AD185" s="16"/>
      <c r="AE185" s="16"/>
      <c r="AF185" s="4"/>
      <c r="AG185" s="16"/>
      <c r="AH185" s="16"/>
      <c r="AI185" s="16"/>
      <c r="AJ185" s="16"/>
      <c r="AK185" s="16"/>
      <c r="AL185" s="18" t="s">
        <v>16251</v>
      </c>
      <c r="AM185" s="18" t="s">
        <v>12018</v>
      </c>
      <c r="AN185" s="4"/>
      <c r="AO185" s="4"/>
    </row>
    <row r="186" spans="1:41" ht="30">
      <c r="A186" s="4"/>
      <c r="B186" s="4"/>
      <c r="C186" s="4"/>
      <c r="D186" s="16"/>
      <c r="E186" s="4"/>
      <c r="F186" s="16"/>
      <c r="G186" s="4"/>
      <c r="H186" s="16" t="s">
        <v>16288</v>
      </c>
      <c r="I186" s="4"/>
      <c r="J186" s="16"/>
      <c r="K186" s="4"/>
      <c r="L186" s="16"/>
      <c r="M186" s="4"/>
      <c r="N186" s="16"/>
      <c r="O186" s="4"/>
      <c r="P186" s="17"/>
      <c r="Q186" s="4"/>
      <c r="R186" s="17"/>
      <c r="S186" s="4"/>
      <c r="T186" s="16"/>
      <c r="U186" s="16"/>
      <c r="V186" s="16"/>
      <c r="W186" s="16"/>
      <c r="X186" s="4"/>
      <c r="Y186" s="16"/>
      <c r="Z186" s="16"/>
      <c r="AA186" s="16"/>
      <c r="AB186" s="16"/>
      <c r="AC186" s="16"/>
      <c r="AD186" s="16"/>
      <c r="AE186" s="16"/>
      <c r="AF186" s="4"/>
      <c r="AG186" s="16"/>
      <c r="AH186" s="16"/>
      <c r="AI186" s="16"/>
      <c r="AJ186" s="16"/>
      <c r="AK186" s="16"/>
      <c r="AL186" s="18" t="s">
        <v>16259</v>
      </c>
      <c r="AM186" s="18" t="s">
        <v>12025</v>
      </c>
      <c r="AN186" s="4"/>
      <c r="AO186" s="4"/>
    </row>
    <row r="187" spans="1:41" ht="30">
      <c r="A187" s="4"/>
      <c r="B187" s="4"/>
      <c r="C187" s="4"/>
      <c r="D187" s="16"/>
      <c r="E187" s="4"/>
      <c r="F187" s="16"/>
      <c r="G187" s="4"/>
      <c r="H187" s="16" t="s">
        <v>16289</v>
      </c>
      <c r="I187" s="4"/>
      <c r="J187" s="16"/>
      <c r="K187" s="4"/>
      <c r="L187" s="16"/>
      <c r="M187" s="4"/>
      <c r="N187" s="16"/>
      <c r="O187" s="4"/>
      <c r="P187" s="17"/>
      <c r="Q187" s="4"/>
      <c r="R187" s="17"/>
      <c r="S187" s="4"/>
      <c r="T187" s="16"/>
      <c r="U187" s="16"/>
      <c r="V187" s="16"/>
      <c r="W187" s="16"/>
      <c r="X187" s="4"/>
      <c r="Y187" s="16"/>
      <c r="Z187" s="16"/>
      <c r="AA187" s="16"/>
      <c r="AB187" s="16"/>
      <c r="AC187" s="16"/>
      <c r="AD187" s="16"/>
      <c r="AE187" s="16"/>
      <c r="AF187" s="4"/>
      <c r="AG187" s="16"/>
      <c r="AH187" s="16"/>
      <c r="AI187" s="16"/>
      <c r="AJ187" s="16"/>
      <c r="AK187" s="16"/>
      <c r="AL187" s="18" t="s">
        <v>16265</v>
      </c>
      <c r="AM187" s="18" t="s">
        <v>12184</v>
      </c>
      <c r="AN187" s="4"/>
      <c r="AO187" s="4"/>
    </row>
    <row r="188" spans="1:41" ht="15">
      <c r="A188" s="4"/>
      <c r="B188" s="4"/>
      <c r="C188" s="4"/>
      <c r="D188" s="16"/>
      <c r="E188" s="4"/>
      <c r="F188" s="16"/>
      <c r="G188" s="4"/>
      <c r="H188" s="16" t="s">
        <v>16290</v>
      </c>
      <c r="I188" s="4"/>
      <c r="J188" s="16"/>
      <c r="K188" s="4"/>
      <c r="L188" s="16"/>
      <c r="M188" s="4"/>
      <c r="N188" s="16"/>
      <c r="O188" s="4"/>
      <c r="P188" s="17"/>
      <c r="Q188" s="4"/>
      <c r="R188" s="17"/>
      <c r="S188" s="4"/>
      <c r="T188" s="16"/>
      <c r="U188" s="16"/>
      <c r="V188" s="16"/>
      <c r="W188" s="16"/>
      <c r="X188" s="4"/>
      <c r="Y188" s="16"/>
      <c r="Z188" s="16"/>
      <c r="AA188" s="16"/>
      <c r="AB188" s="16"/>
      <c r="AC188" s="16"/>
      <c r="AD188" s="16"/>
      <c r="AE188" s="16"/>
      <c r="AF188" s="4"/>
      <c r="AG188" s="16"/>
      <c r="AH188" s="16"/>
      <c r="AI188" s="16"/>
      <c r="AJ188" s="16"/>
      <c r="AK188" s="16"/>
      <c r="AL188" s="18" t="s">
        <v>11268</v>
      </c>
      <c r="AM188" s="18" t="s">
        <v>12380</v>
      </c>
      <c r="AN188" s="4"/>
      <c r="AO188" s="4"/>
    </row>
    <row r="189" spans="1:41" ht="30">
      <c r="A189" s="4"/>
      <c r="B189" s="4"/>
      <c r="C189" s="4"/>
      <c r="D189" s="16"/>
      <c r="E189" s="4"/>
      <c r="F189" s="16"/>
      <c r="G189" s="4"/>
      <c r="H189" s="16" t="s">
        <v>16291</v>
      </c>
      <c r="I189" s="4"/>
      <c r="J189" s="16"/>
      <c r="K189" s="4"/>
      <c r="L189" s="16"/>
      <c r="M189" s="4"/>
      <c r="N189" s="16"/>
      <c r="O189" s="4"/>
      <c r="P189" s="17"/>
      <c r="Q189" s="4"/>
      <c r="R189" s="17"/>
      <c r="S189" s="4"/>
      <c r="T189" s="16"/>
      <c r="U189" s="16"/>
      <c r="V189" s="16"/>
      <c r="W189" s="16"/>
      <c r="X189" s="4"/>
      <c r="Y189" s="16"/>
      <c r="Z189" s="16"/>
      <c r="AA189" s="16"/>
      <c r="AB189" s="16"/>
      <c r="AC189" s="16"/>
      <c r="AD189" s="16"/>
      <c r="AE189" s="16"/>
      <c r="AF189" s="4"/>
      <c r="AG189" s="16"/>
      <c r="AH189" s="16"/>
      <c r="AI189" s="16"/>
      <c r="AJ189" s="16"/>
      <c r="AK189" s="16"/>
      <c r="AL189" s="18" t="s">
        <v>16262</v>
      </c>
      <c r="AM189" s="18" t="s">
        <v>16292</v>
      </c>
      <c r="AN189" s="4"/>
      <c r="AO189" s="4"/>
    </row>
    <row r="190" spans="1:41" ht="15">
      <c r="A190" s="4"/>
      <c r="B190" s="4"/>
      <c r="C190" s="4"/>
      <c r="D190" s="16"/>
      <c r="E190" s="4"/>
      <c r="F190" s="16"/>
      <c r="G190" s="4"/>
      <c r="H190" s="16" t="s">
        <v>16293</v>
      </c>
      <c r="I190" s="4"/>
      <c r="J190" s="16"/>
      <c r="K190" s="4"/>
      <c r="L190" s="16"/>
      <c r="M190" s="4"/>
      <c r="N190" s="16"/>
      <c r="O190" s="4"/>
      <c r="P190" s="17"/>
      <c r="Q190" s="4"/>
      <c r="R190" s="17"/>
      <c r="S190" s="4"/>
      <c r="T190" s="16"/>
      <c r="U190" s="16"/>
      <c r="V190" s="16"/>
      <c r="W190" s="16"/>
      <c r="X190" s="4"/>
      <c r="Y190" s="16"/>
      <c r="Z190" s="16"/>
      <c r="AA190" s="16"/>
      <c r="AB190" s="16"/>
      <c r="AC190" s="16"/>
      <c r="AD190" s="16"/>
      <c r="AE190" s="16"/>
      <c r="AF190" s="4"/>
      <c r="AG190" s="16"/>
      <c r="AH190" s="16"/>
      <c r="AI190" s="16"/>
      <c r="AJ190" s="16"/>
      <c r="AK190" s="16"/>
      <c r="AL190" s="18" t="s">
        <v>16278</v>
      </c>
      <c r="AM190" s="18" t="s">
        <v>12387</v>
      </c>
      <c r="AN190" s="4"/>
      <c r="AO190" s="4"/>
    </row>
    <row r="191" spans="1:41" ht="15">
      <c r="A191" s="4"/>
      <c r="B191" s="4"/>
      <c r="C191" s="4"/>
      <c r="D191" s="16"/>
      <c r="E191" s="4"/>
      <c r="F191" s="16"/>
      <c r="G191" s="4"/>
      <c r="H191" s="16" t="s">
        <v>16294</v>
      </c>
      <c r="I191" s="4"/>
      <c r="J191" s="16"/>
      <c r="K191" s="4"/>
      <c r="L191" s="16"/>
      <c r="M191" s="4"/>
      <c r="N191" s="16"/>
      <c r="O191" s="4"/>
      <c r="P191" s="17"/>
      <c r="Q191" s="4"/>
      <c r="R191" s="17"/>
      <c r="S191" s="4"/>
      <c r="T191" s="16"/>
      <c r="U191" s="16"/>
      <c r="V191" s="16"/>
      <c r="W191" s="16"/>
      <c r="X191" s="4"/>
      <c r="Y191" s="16"/>
      <c r="Z191" s="16"/>
      <c r="AA191" s="16"/>
      <c r="AB191" s="16"/>
      <c r="AC191" s="16"/>
      <c r="AD191" s="16"/>
      <c r="AE191" s="16"/>
      <c r="AF191" s="4"/>
      <c r="AG191" s="16"/>
      <c r="AH191" s="16"/>
      <c r="AI191" s="16"/>
      <c r="AJ191" s="16"/>
      <c r="AK191" s="16"/>
      <c r="AL191" s="18" t="s">
        <v>16282</v>
      </c>
      <c r="AM191" s="18" t="s">
        <v>12418</v>
      </c>
      <c r="AN191" s="4"/>
      <c r="AO191" s="4"/>
    </row>
    <row r="192" spans="1:41" ht="15">
      <c r="A192" s="4"/>
      <c r="B192" s="4"/>
      <c r="C192" s="4"/>
      <c r="D192" s="16"/>
      <c r="E192" s="4"/>
      <c r="F192" s="16"/>
      <c r="G192" s="4"/>
      <c r="H192" s="16" t="s">
        <v>16295</v>
      </c>
      <c r="I192" s="4"/>
      <c r="J192" s="16"/>
      <c r="K192" s="4"/>
      <c r="L192" s="16"/>
      <c r="M192" s="4"/>
      <c r="N192" s="16"/>
      <c r="O192" s="4"/>
      <c r="P192" s="17"/>
      <c r="Q192" s="4"/>
      <c r="R192" s="17"/>
      <c r="S192" s="4"/>
      <c r="T192" s="16"/>
      <c r="U192" s="16"/>
      <c r="V192" s="16"/>
      <c r="W192" s="16"/>
      <c r="X192" s="4"/>
      <c r="Y192" s="16"/>
      <c r="Z192" s="16"/>
      <c r="AA192" s="16"/>
      <c r="AB192" s="16"/>
      <c r="AC192" s="16"/>
      <c r="AD192" s="16"/>
      <c r="AE192" s="16"/>
      <c r="AF192" s="4"/>
      <c r="AG192" s="16"/>
      <c r="AH192" s="16"/>
      <c r="AI192" s="16"/>
      <c r="AJ192" s="16"/>
      <c r="AK192" s="16"/>
      <c r="AL192" s="18" t="s">
        <v>16286</v>
      </c>
      <c r="AM192" s="18" t="s">
        <v>16207</v>
      </c>
      <c r="AN192" s="4"/>
      <c r="AO192" s="4"/>
    </row>
    <row r="193" spans="1:41" ht="30">
      <c r="A193" s="4"/>
      <c r="B193" s="4"/>
      <c r="C193" s="4"/>
      <c r="D193" s="16"/>
      <c r="E193" s="4"/>
      <c r="F193" s="16"/>
      <c r="G193" s="4"/>
      <c r="H193" s="16" t="s">
        <v>16296</v>
      </c>
      <c r="I193" s="4"/>
      <c r="J193" s="16"/>
      <c r="K193" s="4"/>
      <c r="L193" s="16"/>
      <c r="M193" s="4"/>
      <c r="N193" s="16"/>
      <c r="O193" s="4"/>
      <c r="P193" s="17"/>
      <c r="Q193" s="4"/>
      <c r="R193" s="17"/>
      <c r="S193" s="4"/>
      <c r="T193" s="16"/>
      <c r="U193" s="16"/>
      <c r="V193" s="16"/>
      <c r="W193" s="16"/>
      <c r="X193" s="4"/>
      <c r="Y193" s="16"/>
      <c r="Z193" s="16"/>
      <c r="AA193" s="16"/>
      <c r="AB193" s="16"/>
      <c r="AC193" s="16"/>
      <c r="AD193" s="16"/>
      <c r="AE193" s="16"/>
      <c r="AF193" s="4"/>
      <c r="AG193" s="16"/>
      <c r="AH193" s="16"/>
      <c r="AI193" s="16"/>
      <c r="AJ193" s="16"/>
      <c r="AK193" s="16"/>
      <c r="AL193" s="18" t="s">
        <v>16292</v>
      </c>
      <c r="AM193" s="18" t="s">
        <v>12497</v>
      </c>
      <c r="AN193" s="4"/>
      <c r="AO193" s="4"/>
    </row>
    <row r="194" spans="1:41" ht="15">
      <c r="A194" s="4"/>
      <c r="B194" s="4"/>
      <c r="C194" s="4"/>
      <c r="D194" s="16"/>
      <c r="E194" s="4"/>
      <c r="F194" s="16"/>
      <c r="G194" s="4"/>
      <c r="H194" s="16" t="s">
        <v>16297</v>
      </c>
      <c r="I194" s="4"/>
      <c r="J194" s="16"/>
      <c r="K194" s="4"/>
      <c r="L194" s="16"/>
      <c r="M194" s="4"/>
      <c r="N194" s="16"/>
      <c r="O194" s="4"/>
      <c r="P194" s="17"/>
      <c r="Q194" s="4"/>
      <c r="R194" s="17"/>
      <c r="S194" s="4"/>
      <c r="T194" s="16"/>
      <c r="U194" s="16"/>
      <c r="V194" s="16"/>
      <c r="W194" s="16"/>
      <c r="X194" s="4"/>
      <c r="Y194" s="16"/>
      <c r="Z194" s="16"/>
      <c r="AA194" s="16"/>
      <c r="AB194" s="16"/>
      <c r="AC194" s="16"/>
      <c r="AD194" s="16"/>
      <c r="AE194" s="16"/>
      <c r="AF194" s="4"/>
      <c r="AG194" s="16"/>
      <c r="AH194" s="16"/>
      <c r="AI194" s="16"/>
      <c r="AJ194" s="16"/>
      <c r="AK194" s="16"/>
      <c r="AL194" s="18" t="s">
        <v>16298</v>
      </c>
      <c r="AM194" s="18" t="s">
        <v>16099</v>
      </c>
      <c r="AN194" s="4"/>
      <c r="AO194" s="4"/>
    </row>
    <row r="195" spans="1:41" ht="30">
      <c r="A195" s="4"/>
      <c r="B195" s="4"/>
      <c r="C195" s="4"/>
      <c r="D195" s="16"/>
      <c r="E195" s="4"/>
      <c r="F195" s="16"/>
      <c r="G195" s="4"/>
      <c r="H195" s="16" t="s">
        <v>16299</v>
      </c>
      <c r="I195" s="4"/>
      <c r="J195" s="16"/>
      <c r="K195" s="4"/>
      <c r="L195" s="16"/>
      <c r="M195" s="4"/>
      <c r="N195" s="16"/>
      <c r="O195" s="4"/>
      <c r="P195" s="17"/>
      <c r="Q195" s="4"/>
      <c r="R195" s="17"/>
      <c r="S195" s="4"/>
      <c r="T195" s="16"/>
      <c r="U195" s="16"/>
      <c r="V195" s="16"/>
      <c r="W195" s="16"/>
      <c r="X195" s="4"/>
      <c r="Y195" s="16"/>
      <c r="Z195" s="16"/>
      <c r="AA195" s="16"/>
      <c r="AB195" s="16"/>
      <c r="AC195" s="16"/>
      <c r="AD195" s="16"/>
      <c r="AE195" s="16"/>
      <c r="AF195" s="4"/>
      <c r="AG195" s="16"/>
      <c r="AH195" s="16"/>
      <c r="AI195" s="16"/>
      <c r="AJ195" s="16"/>
      <c r="AK195" s="16"/>
      <c r="AL195" s="18" t="s">
        <v>16300</v>
      </c>
      <c r="AM195" s="18" t="s">
        <v>12547</v>
      </c>
      <c r="AN195" s="4"/>
      <c r="AO195" s="4"/>
    </row>
    <row r="196" spans="1:41" ht="30">
      <c r="A196" s="4"/>
      <c r="B196" s="4"/>
      <c r="C196" s="4"/>
      <c r="D196" s="16"/>
      <c r="E196" s="4"/>
      <c r="F196" s="16"/>
      <c r="G196" s="4"/>
      <c r="H196" s="16" t="s">
        <v>16301</v>
      </c>
      <c r="I196" s="4"/>
      <c r="J196" s="16"/>
      <c r="K196" s="4"/>
      <c r="L196" s="16"/>
      <c r="M196" s="4"/>
      <c r="N196" s="16"/>
      <c r="O196" s="4"/>
      <c r="P196" s="17"/>
      <c r="Q196" s="4"/>
      <c r="R196" s="17"/>
      <c r="S196" s="4"/>
      <c r="T196" s="16"/>
      <c r="U196" s="16"/>
      <c r="V196" s="16"/>
      <c r="W196" s="16"/>
      <c r="X196" s="4"/>
      <c r="Y196" s="16"/>
      <c r="Z196" s="16"/>
      <c r="AA196" s="16"/>
      <c r="AB196" s="16"/>
      <c r="AC196" s="16"/>
      <c r="AD196" s="16"/>
      <c r="AE196" s="16"/>
      <c r="AF196" s="4"/>
      <c r="AG196" s="16"/>
      <c r="AH196" s="16"/>
      <c r="AI196" s="16"/>
      <c r="AJ196" s="16"/>
      <c r="AK196" s="16"/>
      <c r="AL196" s="18" t="s">
        <v>16302</v>
      </c>
      <c r="AM196" s="18" t="s">
        <v>12567</v>
      </c>
      <c r="AN196" s="4"/>
      <c r="AO196" s="4"/>
    </row>
    <row r="197" spans="1:41" ht="15">
      <c r="A197" s="4"/>
      <c r="B197" s="4"/>
      <c r="C197" s="4"/>
      <c r="D197" s="16"/>
      <c r="E197" s="4"/>
      <c r="F197" s="16"/>
      <c r="G197" s="4"/>
      <c r="H197" s="16" t="s">
        <v>16303</v>
      </c>
      <c r="I197" s="4"/>
      <c r="J197" s="16"/>
      <c r="K197" s="4"/>
      <c r="L197" s="16"/>
      <c r="M197" s="4"/>
      <c r="N197" s="16"/>
      <c r="O197" s="4"/>
      <c r="P197" s="17"/>
      <c r="Q197" s="4"/>
      <c r="R197" s="17"/>
      <c r="S197" s="4"/>
      <c r="T197" s="16"/>
      <c r="U197" s="16"/>
      <c r="V197" s="16"/>
      <c r="W197" s="16"/>
      <c r="X197" s="4"/>
      <c r="Y197" s="16"/>
      <c r="Z197" s="16"/>
      <c r="AA197" s="16"/>
      <c r="AB197" s="16"/>
      <c r="AC197" s="16"/>
      <c r="AD197" s="16"/>
      <c r="AE197" s="16"/>
      <c r="AF197" s="4"/>
      <c r="AG197" s="16"/>
      <c r="AH197" s="16"/>
      <c r="AI197" s="16"/>
      <c r="AJ197" s="16"/>
      <c r="AK197" s="16"/>
      <c r="AL197" s="18" t="s">
        <v>16302</v>
      </c>
      <c r="AM197" s="18" t="s">
        <v>12625</v>
      </c>
      <c r="AN197" s="4"/>
      <c r="AO197" s="4"/>
    </row>
    <row r="198" spans="1:41" ht="30">
      <c r="A198" s="4"/>
      <c r="B198" s="4"/>
      <c r="C198" s="4"/>
      <c r="D198" s="16"/>
      <c r="E198" s="4"/>
      <c r="F198" s="16"/>
      <c r="G198" s="4"/>
      <c r="H198" s="16"/>
      <c r="I198" s="4"/>
      <c r="J198" s="16"/>
      <c r="K198" s="4"/>
      <c r="L198" s="16"/>
      <c r="M198" s="4"/>
      <c r="N198" s="16"/>
      <c r="O198" s="4"/>
      <c r="P198" s="17"/>
      <c r="Q198" s="4"/>
      <c r="R198" s="17"/>
      <c r="S198" s="4"/>
      <c r="T198" s="16"/>
      <c r="U198" s="16"/>
      <c r="V198" s="16"/>
      <c r="W198" s="16"/>
      <c r="X198" s="4"/>
      <c r="Y198" s="16"/>
      <c r="Z198" s="16"/>
      <c r="AA198" s="16"/>
      <c r="AB198" s="16"/>
      <c r="AC198" s="16"/>
      <c r="AD198" s="16"/>
      <c r="AE198" s="16"/>
      <c r="AF198" s="4"/>
      <c r="AG198" s="16"/>
      <c r="AH198" s="16"/>
      <c r="AI198" s="16"/>
      <c r="AJ198" s="16"/>
      <c r="AK198" s="16"/>
      <c r="AL198" s="18" t="s">
        <v>16304</v>
      </c>
      <c r="AM198" s="18" t="s">
        <v>12674</v>
      </c>
      <c r="AN198" s="4"/>
      <c r="AO198" s="4"/>
    </row>
    <row r="199" spans="1:41" ht="15">
      <c r="A199" s="4"/>
      <c r="B199" s="4"/>
      <c r="C199" s="4"/>
      <c r="D199" s="16"/>
      <c r="E199" s="4"/>
      <c r="F199" s="16"/>
      <c r="G199" s="4"/>
      <c r="H199" s="16"/>
      <c r="I199" s="4"/>
      <c r="J199" s="16"/>
      <c r="K199" s="4"/>
      <c r="L199" s="16"/>
      <c r="M199" s="4"/>
      <c r="N199" s="16"/>
      <c r="O199" s="4"/>
      <c r="P199" s="17"/>
      <c r="Q199" s="4"/>
      <c r="R199" s="17"/>
      <c r="S199" s="4"/>
      <c r="T199" s="16"/>
      <c r="U199" s="16"/>
      <c r="V199" s="16"/>
      <c r="W199" s="16"/>
      <c r="X199" s="4"/>
      <c r="Y199" s="16"/>
      <c r="Z199" s="16"/>
      <c r="AA199" s="16"/>
      <c r="AB199" s="16"/>
      <c r="AC199" s="16"/>
      <c r="AD199" s="16"/>
      <c r="AE199" s="16"/>
      <c r="AF199" s="4"/>
      <c r="AG199" s="16"/>
      <c r="AH199" s="16"/>
      <c r="AI199" s="16"/>
      <c r="AJ199" s="16"/>
      <c r="AK199" s="16"/>
      <c r="AL199" s="18" t="s">
        <v>16305</v>
      </c>
      <c r="AM199" s="18" t="s">
        <v>12964</v>
      </c>
      <c r="AN199" s="4"/>
      <c r="AO199" s="4"/>
    </row>
    <row r="200" spans="1:41" ht="30">
      <c r="A200" s="4"/>
      <c r="B200" s="4"/>
      <c r="C200" s="4"/>
      <c r="D200" s="16"/>
      <c r="E200" s="4"/>
      <c r="F200" s="16"/>
      <c r="G200" s="4"/>
      <c r="H200" s="16"/>
      <c r="I200" s="4"/>
      <c r="J200" s="16"/>
      <c r="K200" s="4"/>
      <c r="L200" s="16"/>
      <c r="M200" s="4"/>
      <c r="N200" s="16"/>
      <c r="O200" s="4"/>
      <c r="P200" s="17"/>
      <c r="Q200" s="4"/>
      <c r="R200" s="17"/>
      <c r="S200" s="4"/>
      <c r="T200" s="16"/>
      <c r="U200" s="16"/>
      <c r="V200" s="16"/>
      <c r="W200" s="16"/>
      <c r="X200" s="4"/>
      <c r="Y200" s="16"/>
      <c r="Z200" s="16"/>
      <c r="AA200" s="16"/>
      <c r="AB200" s="16"/>
      <c r="AC200" s="16"/>
      <c r="AD200" s="16"/>
      <c r="AE200" s="16"/>
      <c r="AF200" s="4"/>
      <c r="AG200" s="16"/>
      <c r="AH200" s="16"/>
      <c r="AI200" s="16"/>
      <c r="AJ200" s="16"/>
      <c r="AK200" s="16"/>
      <c r="AL200" s="18" t="s">
        <v>16306</v>
      </c>
      <c r="AM200" s="18" t="s">
        <v>16298</v>
      </c>
      <c r="AN200" s="4"/>
      <c r="AO200" s="4"/>
    </row>
    <row r="201" spans="1:41" ht="15">
      <c r="A201" s="4"/>
      <c r="B201" s="4"/>
      <c r="C201" s="4"/>
      <c r="D201" s="16"/>
      <c r="E201" s="4"/>
      <c r="F201" s="16"/>
      <c r="G201" s="4"/>
      <c r="H201" s="16"/>
      <c r="I201" s="4"/>
      <c r="J201" s="16"/>
      <c r="K201" s="4"/>
      <c r="L201" s="16"/>
      <c r="M201" s="4"/>
      <c r="N201" s="16"/>
      <c r="O201" s="4"/>
      <c r="P201" s="17"/>
      <c r="Q201" s="4"/>
      <c r="R201" s="17"/>
      <c r="S201" s="4"/>
      <c r="T201" s="16"/>
      <c r="U201" s="16"/>
      <c r="V201" s="16"/>
      <c r="W201" s="16"/>
      <c r="X201" s="4"/>
      <c r="Y201" s="16"/>
      <c r="Z201" s="16"/>
      <c r="AA201" s="16"/>
      <c r="AB201" s="16"/>
      <c r="AC201" s="16"/>
      <c r="AD201" s="16"/>
      <c r="AE201" s="16"/>
      <c r="AF201" s="4"/>
      <c r="AG201" s="16"/>
      <c r="AH201" s="16"/>
      <c r="AI201" s="16"/>
      <c r="AJ201" s="16"/>
      <c r="AK201" s="16"/>
      <c r="AL201" s="18" t="s">
        <v>16231</v>
      </c>
      <c r="AM201" s="18" t="s">
        <v>13377</v>
      </c>
      <c r="AN201" s="4"/>
      <c r="AO201" s="4"/>
    </row>
    <row r="202" spans="1:41" ht="30">
      <c r="A202" s="4"/>
      <c r="B202" s="4"/>
      <c r="C202" s="4"/>
      <c r="D202" s="16"/>
      <c r="E202" s="4"/>
      <c r="F202" s="16"/>
      <c r="G202" s="4"/>
      <c r="H202" s="16"/>
      <c r="I202" s="4"/>
      <c r="J202" s="16"/>
      <c r="K202" s="4"/>
      <c r="L202" s="16"/>
      <c r="M202" s="4"/>
      <c r="N202" s="16"/>
      <c r="O202" s="4"/>
      <c r="P202" s="17"/>
      <c r="Q202" s="4"/>
      <c r="R202" s="17"/>
      <c r="S202" s="4"/>
      <c r="T202" s="16"/>
      <c r="U202" s="16"/>
      <c r="V202" s="16"/>
      <c r="W202" s="16"/>
      <c r="X202" s="4"/>
      <c r="Y202" s="16"/>
      <c r="Z202" s="16"/>
      <c r="AA202" s="16"/>
      <c r="AB202" s="16"/>
      <c r="AC202" s="16"/>
      <c r="AD202" s="16"/>
      <c r="AE202" s="16"/>
      <c r="AF202" s="4"/>
      <c r="AG202" s="16"/>
      <c r="AH202" s="16"/>
      <c r="AI202" s="16"/>
      <c r="AJ202" s="16"/>
      <c r="AK202" s="16"/>
      <c r="AL202" s="18" t="s">
        <v>16265</v>
      </c>
      <c r="AM202" s="18" t="s">
        <v>16300</v>
      </c>
      <c r="AN202" s="4"/>
      <c r="AO202" s="4"/>
    </row>
    <row r="203" spans="1:41" ht="15">
      <c r="A203" s="4"/>
      <c r="B203" s="4"/>
      <c r="C203" s="4"/>
      <c r="D203" s="16"/>
      <c r="E203" s="4"/>
      <c r="F203" s="16"/>
      <c r="G203" s="4"/>
      <c r="H203" s="16"/>
      <c r="I203" s="4"/>
      <c r="J203" s="16"/>
      <c r="K203" s="4"/>
      <c r="L203" s="16"/>
      <c r="M203" s="4"/>
      <c r="N203" s="16"/>
      <c r="O203" s="4"/>
      <c r="P203" s="17"/>
      <c r="Q203" s="4"/>
      <c r="R203" s="17"/>
      <c r="S203" s="4"/>
      <c r="T203" s="16"/>
      <c r="U203" s="16"/>
      <c r="V203" s="16"/>
      <c r="W203" s="16"/>
      <c r="X203" s="4"/>
      <c r="Y203" s="16"/>
      <c r="Z203" s="16"/>
      <c r="AA203" s="16"/>
      <c r="AB203" s="16"/>
      <c r="AC203" s="16"/>
      <c r="AD203" s="16"/>
      <c r="AE203" s="16"/>
      <c r="AF203" s="4"/>
      <c r="AG203" s="16"/>
      <c r="AH203" s="16"/>
      <c r="AI203" s="16"/>
      <c r="AJ203" s="16"/>
      <c r="AK203" s="16"/>
      <c r="AL203" s="18" t="s">
        <v>16162</v>
      </c>
      <c r="AM203" s="18" t="s">
        <v>13397</v>
      </c>
      <c r="AN203" s="4"/>
      <c r="AO203" s="4"/>
    </row>
    <row r="204" spans="1:41" ht="15">
      <c r="A204" s="4"/>
      <c r="B204" s="4"/>
      <c r="C204" s="4"/>
      <c r="D204" s="16"/>
      <c r="E204" s="4"/>
      <c r="F204" s="16"/>
      <c r="G204" s="4"/>
      <c r="H204" s="16"/>
      <c r="I204" s="4"/>
      <c r="J204" s="16"/>
      <c r="K204" s="4"/>
      <c r="L204" s="16"/>
      <c r="M204" s="4"/>
      <c r="N204" s="16"/>
      <c r="O204" s="4"/>
      <c r="P204" s="17"/>
      <c r="Q204" s="4"/>
      <c r="R204" s="17"/>
      <c r="S204" s="4"/>
      <c r="T204" s="16"/>
      <c r="U204" s="16"/>
      <c r="V204" s="16"/>
      <c r="W204" s="16"/>
      <c r="X204" s="4"/>
      <c r="Y204" s="16"/>
      <c r="Z204" s="16"/>
      <c r="AA204" s="16"/>
      <c r="AB204" s="16"/>
      <c r="AC204" s="16"/>
      <c r="AD204" s="16"/>
      <c r="AE204" s="16"/>
      <c r="AF204" s="4"/>
      <c r="AG204" s="16"/>
      <c r="AH204" s="16"/>
      <c r="AI204" s="16"/>
      <c r="AJ204" s="16"/>
      <c r="AK204" s="16"/>
      <c r="AL204" s="18" t="s">
        <v>16251</v>
      </c>
      <c r="AM204" s="18" t="s">
        <v>13550</v>
      </c>
      <c r="AN204" s="4"/>
      <c r="AO204" s="4"/>
    </row>
    <row r="205" spans="1:41" ht="15">
      <c r="A205" s="4"/>
      <c r="B205" s="4"/>
      <c r="C205" s="4"/>
      <c r="D205" s="16"/>
      <c r="E205" s="4"/>
      <c r="F205" s="16"/>
      <c r="G205" s="4"/>
      <c r="H205" s="16"/>
      <c r="I205" s="4"/>
      <c r="J205" s="16"/>
      <c r="K205" s="4"/>
      <c r="L205" s="16"/>
      <c r="M205" s="4"/>
      <c r="N205" s="16"/>
      <c r="O205" s="4"/>
      <c r="P205" s="17"/>
      <c r="Q205" s="4"/>
      <c r="R205" s="17"/>
      <c r="S205" s="4"/>
      <c r="T205" s="16"/>
      <c r="U205" s="16"/>
      <c r="V205" s="16"/>
      <c r="W205" s="16"/>
      <c r="X205" s="4"/>
      <c r="Y205" s="16"/>
      <c r="Z205" s="16"/>
      <c r="AA205" s="16"/>
      <c r="AB205" s="16"/>
      <c r="AC205" s="16"/>
      <c r="AD205" s="16"/>
      <c r="AE205" s="16"/>
      <c r="AF205" s="4"/>
      <c r="AG205" s="16"/>
      <c r="AH205" s="16"/>
      <c r="AI205" s="16"/>
      <c r="AJ205" s="16"/>
      <c r="AK205" s="16"/>
      <c r="AL205" s="18" t="s">
        <v>16282</v>
      </c>
      <c r="AM205" s="18" t="s">
        <v>13639</v>
      </c>
      <c r="AN205" s="4"/>
      <c r="AO205" s="4"/>
    </row>
    <row r="206" spans="1:41" ht="15">
      <c r="A206" s="4"/>
      <c r="B206" s="4"/>
      <c r="C206" s="4"/>
      <c r="D206" s="16"/>
      <c r="E206" s="4"/>
      <c r="F206" s="16"/>
      <c r="G206" s="4"/>
      <c r="H206" s="16"/>
      <c r="I206" s="4"/>
      <c r="J206" s="16"/>
      <c r="K206" s="4"/>
      <c r="L206" s="16"/>
      <c r="M206" s="4"/>
      <c r="N206" s="16"/>
      <c r="O206" s="4"/>
      <c r="P206" s="17"/>
      <c r="Q206" s="4"/>
      <c r="R206" s="17"/>
      <c r="S206" s="4"/>
      <c r="T206" s="16"/>
      <c r="U206" s="16"/>
      <c r="V206" s="16"/>
      <c r="W206" s="16"/>
      <c r="X206" s="4"/>
      <c r="Y206" s="16"/>
      <c r="Z206" s="16"/>
      <c r="AA206" s="16"/>
      <c r="AB206" s="16"/>
      <c r="AC206" s="16"/>
      <c r="AD206" s="16"/>
      <c r="AE206" s="16"/>
      <c r="AF206" s="4"/>
      <c r="AG206" s="16"/>
      <c r="AH206" s="16"/>
      <c r="AI206" s="16"/>
      <c r="AJ206" s="16"/>
      <c r="AK206" s="16"/>
      <c r="AL206" s="18" t="s">
        <v>16224</v>
      </c>
      <c r="AM206" s="18" t="s">
        <v>13700</v>
      </c>
      <c r="AN206" s="4"/>
      <c r="AO206" s="4"/>
    </row>
    <row r="207" spans="1:41" ht="15">
      <c r="A207" s="4"/>
      <c r="B207" s="4"/>
      <c r="C207" s="4"/>
      <c r="D207" s="16"/>
      <c r="E207" s="4"/>
      <c r="F207" s="16"/>
      <c r="G207" s="4"/>
      <c r="H207" s="16"/>
      <c r="I207" s="4"/>
      <c r="J207" s="16"/>
      <c r="K207" s="4"/>
      <c r="L207" s="16"/>
      <c r="M207" s="4"/>
      <c r="N207" s="16"/>
      <c r="O207" s="4"/>
      <c r="P207" s="17"/>
      <c r="Q207" s="4"/>
      <c r="R207" s="17"/>
      <c r="S207" s="4"/>
      <c r="T207" s="16"/>
      <c r="U207" s="16"/>
      <c r="V207" s="16"/>
      <c r="W207" s="16"/>
      <c r="X207" s="4"/>
      <c r="Y207" s="16"/>
      <c r="Z207" s="16"/>
      <c r="AA207" s="16"/>
      <c r="AB207" s="16"/>
      <c r="AC207" s="16"/>
      <c r="AD207" s="16"/>
      <c r="AE207" s="16"/>
      <c r="AF207" s="4"/>
      <c r="AG207" s="16"/>
      <c r="AH207" s="16"/>
      <c r="AI207" s="16"/>
      <c r="AJ207" s="16"/>
      <c r="AK207" s="16"/>
      <c r="AL207" s="18" t="s">
        <v>16302</v>
      </c>
      <c r="AM207" s="18" t="s">
        <v>16302</v>
      </c>
      <c r="AN207" s="4"/>
      <c r="AO207" s="4"/>
    </row>
    <row r="208" spans="1:41" ht="30">
      <c r="A208" s="4"/>
      <c r="B208" s="4"/>
      <c r="C208" s="4"/>
      <c r="D208" s="16"/>
      <c r="E208" s="4"/>
      <c r="F208" s="16"/>
      <c r="G208" s="4"/>
      <c r="H208" s="16"/>
      <c r="I208" s="4"/>
      <c r="J208" s="16"/>
      <c r="K208" s="4"/>
      <c r="L208" s="16"/>
      <c r="M208" s="4"/>
      <c r="N208" s="16"/>
      <c r="O208" s="4"/>
      <c r="P208" s="17"/>
      <c r="Q208" s="4"/>
      <c r="R208" s="17"/>
      <c r="S208" s="4"/>
      <c r="T208" s="16"/>
      <c r="U208" s="16"/>
      <c r="V208" s="16"/>
      <c r="W208" s="16"/>
      <c r="X208" s="4"/>
      <c r="Y208" s="16"/>
      <c r="Z208" s="16"/>
      <c r="AA208" s="16"/>
      <c r="AB208" s="16"/>
      <c r="AC208" s="16"/>
      <c r="AD208" s="16"/>
      <c r="AE208" s="16"/>
      <c r="AF208" s="4"/>
      <c r="AG208" s="16"/>
      <c r="AH208" s="16"/>
      <c r="AI208" s="16"/>
      <c r="AJ208" s="16"/>
      <c r="AK208" s="16"/>
      <c r="AL208" s="18" t="s">
        <v>16103</v>
      </c>
      <c r="AM208" s="18" t="s">
        <v>16302</v>
      </c>
      <c r="AN208" s="4"/>
      <c r="AO208" s="4"/>
    </row>
    <row r="209" spans="1:41" ht="15">
      <c r="A209" s="4"/>
      <c r="B209" s="4"/>
      <c r="C209" s="4"/>
      <c r="D209" s="16"/>
      <c r="E209" s="4"/>
      <c r="F209" s="16"/>
      <c r="G209" s="4"/>
      <c r="H209" s="16"/>
      <c r="I209" s="4"/>
      <c r="J209" s="16"/>
      <c r="K209" s="4"/>
      <c r="L209" s="16"/>
      <c r="M209" s="4"/>
      <c r="N209" s="16"/>
      <c r="O209" s="4"/>
      <c r="P209" s="17"/>
      <c r="Q209" s="4"/>
      <c r="R209" s="17"/>
      <c r="S209" s="4"/>
      <c r="T209" s="16"/>
      <c r="U209" s="16"/>
      <c r="V209" s="16"/>
      <c r="W209" s="16"/>
      <c r="X209" s="4"/>
      <c r="Y209" s="16"/>
      <c r="Z209" s="16"/>
      <c r="AA209" s="16"/>
      <c r="AB209" s="16"/>
      <c r="AC209" s="16"/>
      <c r="AD209" s="16"/>
      <c r="AE209" s="16"/>
      <c r="AF209" s="4"/>
      <c r="AG209" s="16"/>
      <c r="AH209" s="16"/>
      <c r="AI209" s="16"/>
      <c r="AJ209" s="16"/>
      <c r="AK209" s="16"/>
      <c r="AL209" s="18" t="s">
        <v>16239</v>
      </c>
      <c r="AM209" s="18" t="s">
        <v>16302</v>
      </c>
      <c r="AN209" s="4"/>
      <c r="AO209" s="4"/>
    </row>
    <row r="210" spans="1:41" ht="15">
      <c r="A210" s="4"/>
      <c r="B210" s="4"/>
      <c r="C210" s="4"/>
      <c r="D210" s="16"/>
      <c r="E210" s="4"/>
      <c r="F210" s="16"/>
      <c r="G210" s="4"/>
      <c r="H210" s="16"/>
      <c r="I210" s="4"/>
      <c r="J210" s="16"/>
      <c r="K210" s="4"/>
      <c r="L210" s="16"/>
      <c r="M210" s="4"/>
      <c r="N210" s="16"/>
      <c r="O210" s="4"/>
      <c r="P210" s="17"/>
      <c r="Q210" s="4"/>
      <c r="R210" s="17"/>
      <c r="S210" s="4"/>
      <c r="T210" s="16"/>
      <c r="U210" s="16"/>
      <c r="V210" s="16"/>
      <c r="W210" s="16"/>
      <c r="X210" s="4"/>
      <c r="Y210" s="16"/>
      <c r="Z210" s="16"/>
      <c r="AA210" s="16"/>
      <c r="AB210" s="16"/>
      <c r="AC210" s="16"/>
      <c r="AD210" s="16"/>
      <c r="AE210" s="16"/>
      <c r="AF210" s="4"/>
      <c r="AG210" s="16"/>
      <c r="AH210" s="16"/>
      <c r="AI210" s="16"/>
      <c r="AJ210" s="16"/>
      <c r="AK210" s="16"/>
      <c r="AL210" s="18" t="s">
        <v>15168</v>
      </c>
      <c r="AM210" s="18" t="s">
        <v>14091</v>
      </c>
      <c r="AN210" s="4"/>
      <c r="AO210" s="4"/>
    </row>
    <row r="211" spans="1:41" ht="15">
      <c r="A211" s="4"/>
      <c r="B211" s="4"/>
      <c r="C211" s="4"/>
      <c r="D211" s="16"/>
      <c r="E211" s="4"/>
      <c r="F211" s="16"/>
      <c r="G211" s="4"/>
      <c r="H211" s="16"/>
      <c r="I211" s="4"/>
      <c r="J211" s="16"/>
      <c r="K211" s="4"/>
      <c r="L211" s="16"/>
      <c r="M211" s="4"/>
      <c r="N211" s="16"/>
      <c r="O211" s="4"/>
      <c r="P211" s="17"/>
      <c r="Q211" s="4"/>
      <c r="R211" s="17"/>
      <c r="S211" s="4"/>
      <c r="T211" s="16"/>
      <c r="U211" s="16"/>
      <c r="V211" s="16"/>
      <c r="W211" s="16"/>
      <c r="X211" s="4"/>
      <c r="Y211" s="16"/>
      <c r="Z211" s="16"/>
      <c r="AA211" s="16"/>
      <c r="AB211" s="16"/>
      <c r="AC211" s="16"/>
      <c r="AD211" s="16"/>
      <c r="AE211" s="16"/>
      <c r="AF211" s="4"/>
      <c r="AG211" s="16"/>
      <c r="AH211" s="16"/>
      <c r="AI211" s="16"/>
      <c r="AJ211" s="16"/>
      <c r="AK211" s="16"/>
      <c r="AL211" s="18" t="s">
        <v>16221</v>
      </c>
      <c r="AM211" s="18" t="s">
        <v>16156</v>
      </c>
      <c r="AN211" s="4"/>
      <c r="AO211" s="4"/>
    </row>
    <row r="212" spans="1:41" ht="30">
      <c r="A212" s="4"/>
      <c r="B212" s="4"/>
      <c r="C212" s="4"/>
      <c r="D212" s="16"/>
      <c r="E212" s="4"/>
      <c r="F212" s="16"/>
      <c r="G212" s="4"/>
      <c r="H212" s="16"/>
      <c r="I212" s="4"/>
      <c r="J212" s="16"/>
      <c r="K212" s="4"/>
      <c r="L212" s="16"/>
      <c r="M212" s="4"/>
      <c r="N212" s="16"/>
      <c r="O212" s="4"/>
      <c r="P212" s="17"/>
      <c r="Q212" s="4"/>
      <c r="R212" s="17"/>
      <c r="S212" s="4"/>
      <c r="T212" s="16"/>
      <c r="U212" s="16"/>
      <c r="V212" s="16"/>
      <c r="W212" s="16"/>
      <c r="X212" s="4"/>
      <c r="Y212" s="16"/>
      <c r="Z212" s="16"/>
      <c r="AA212" s="16"/>
      <c r="AB212" s="16"/>
      <c r="AC212" s="16"/>
      <c r="AD212" s="16"/>
      <c r="AE212" s="16"/>
      <c r="AF212" s="4"/>
      <c r="AG212" s="16"/>
      <c r="AH212" s="16"/>
      <c r="AI212" s="16"/>
      <c r="AJ212" s="16"/>
      <c r="AK212" s="16"/>
      <c r="AL212" s="18" t="s">
        <v>16276</v>
      </c>
      <c r="AM212" s="18" t="s">
        <v>16304</v>
      </c>
      <c r="AN212" s="4"/>
      <c r="AO212" s="4"/>
    </row>
    <row r="213" spans="1:41" ht="15">
      <c r="A213" s="4"/>
      <c r="B213" s="4"/>
      <c r="C213" s="4"/>
      <c r="D213" s="16"/>
      <c r="E213" s="4"/>
      <c r="F213" s="16"/>
      <c r="G213" s="4"/>
      <c r="H213" s="16"/>
      <c r="I213" s="4"/>
      <c r="J213" s="16"/>
      <c r="K213" s="4"/>
      <c r="L213" s="16"/>
      <c r="M213" s="4"/>
      <c r="N213" s="16"/>
      <c r="O213" s="4"/>
      <c r="P213" s="17"/>
      <c r="Q213" s="4"/>
      <c r="R213" s="17"/>
      <c r="S213" s="4"/>
      <c r="T213" s="16"/>
      <c r="U213" s="16"/>
      <c r="V213" s="16"/>
      <c r="W213" s="16"/>
      <c r="X213" s="4"/>
      <c r="Y213" s="16"/>
      <c r="Z213" s="16"/>
      <c r="AA213" s="16"/>
      <c r="AB213" s="16"/>
      <c r="AC213" s="16"/>
      <c r="AD213" s="16"/>
      <c r="AE213" s="16"/>
      <c r="AF213" s="4"/>
      <c r="AG213" s="16"/>
      <c r="AH213" s="16"/>
      <c r="AI213" s="16"/>
      <c r="AJ213" s="16"/>
      <c r="AK213" s="16"/>
      <c r="AL213" s="18" t="s">
        <v>16307</v>
      </c>
      <c r="AM213" s="18" t="s">
        <v>14133</v>
      </c>
      <c r="AN213" s="4"/>
      <c r="AO213" s="4"/>
    </row>
    <row r="214" spans="1:41" ht="15">
      <c r="A214" s="4"/>
      <c r="B214" s="4"/>
      <c r="C214" s="4"/>
      <c r="D214" s="16"/>
      <c r="E214" s="4"/>
      <c r="F214" s="16"/>
      <c r="G214" s="4"/>
      <c r="H214" s="16"/>
      <c r="I214" s="4"/>
      <c r="J214" s="16"/>
      <c r="K214" s="4"/>
      <c r="L214" s="16"/>
      <c r="M214" s="4"/>
      <c r="N214" s="16"/>
      <c r="O214" s="4"/>
      <c r="P214" s="17"/>
      <c r="Q214" s="4"/>
      <c r="R214" s="17"/>
      <c r="S214" s="4"/>
      <c r="T214" s="16"/>
      <c r="U214" s="16"/>
      <c r="V214" s="16"/>
      <c r="W214" s="16"/>
      <c r="X214" s="4"/>
      <c r="Y214" s="16"/>
      <c r="Z214" s="16"/>
      <c r="AA214" s="16"/>
      <c r="AB214" s="16"/>
      <c r="AC214" s="16"/>
      <c r="AD214" s="16"/>
      <c r="AE214" s="16"/>
      <c r="AF214" s="4"/>
      <c r="AG214" s="16"/>
      <c r="AH214" s="16"/>
      <c r="AI214" s="16"/>
      <c r="AJ214" s="16"/>
      <c r="AK214" s="16"/>
      <c r="AL214" s="18" t="s">
        <v>15719</v>
      </c>
      <c r="AM214" s="18" t="s">
        <v>16307</v>
      </c>
      <c r="AN214" s="4"/>
      <c r="AO214" s="4"/>
    </row>
    <row r="215" spans="1:41" ht="30">
      <c r="A215" s="4"/>
      <c r="B215" s="4"/>
      <c r="C215" s="4"/>
      <c r="D215" s="16"/>
      <c r="E215" s="4"/>
      <c r="F215" s="16"/>
      <c r="G215" s="4"/>
      <c r="H215" s="16"/>
      <c r="I215" s="4"/>
      <c r="J215" s="16"/>
      <c r="K215" s="4"/>
      <c r="L215" s="16"/>
      <c r="M215" s="4"/>
      <c r="N215" s="16"/>
      <c r="O215" s="4"/>
      <c r="P215" s="17"/>
      <c r="Q215" s="4"/>
      <c r="R215" s="17"/>
      <c r="S215" s="4"/>
      <c r="T215" s="16"/>
      <c r="U215" s="16"/>
      <c r="V215" s="16"/>
      <c r="W215" s="16"/>
      <c r="X215" s="4"/>
      <c r="Y215" s="16"/>
      <c r="Z215" s="16"/>
      <c r="AA215" s="16"/>
      <c r="AB215" s="16"/>
      <c r="AC215" s="16"/>
      <c r="AD215" s="16"/>
      <c r="AE215" s="16"/>
      <c r="AF215" s="4"/>
      <c r="AG215" s="16"/>
      <c r="AH215" s="16"/>
      <c r="AI215" s="16"/>
      <c r="AJ215" s="16"/>
      <c r="AK215" s="16"/>
      <c r="AL215" s="18" t="s">
        <v>15403</v>
      </c>
      <c r="AM215" s="18" t="s">
        <v>16213</v>
      </c>
      <c r="AN215" s="4"/>
      <c r="AO215" s="4"/>
    </row>
    <row r="216" spans="1:41" ht="15">
      <c r="A216" s="4"/>
      <c r="B216" s="4"/>
      <c r="C216" s="4"/>
      <c r="D216" s="16"/>
      <c r="E216" s="4"/>
      <c r="F216" s="16"/>
      <c r="G216" s="4"/>
      <c r="H216" s="16"/>
      <c r="I216" s="4"/>
      <c r="J216" s="16"/>
      <c r="K216" s="4"/>
      <c r="L216" s="16"/>
      <c r="M216" s="4"/>
      <c r="N216" s="16"/>
      <c r="O216" s="4"/>
      <c r="P216" s="17"/>
      <c r="Q216" s="4"/>
      <c r="R216" s="17"/>
      <c r="S216" s="4"/>
      <c r="T216" s="16"/>
      <c r="U216" s="16"/>
      <c r="V216" s="16"/>
      <c r="W216" s="16"/>
      <c r="X216" s="4"/>
      <c r="Y216" s="16"/>
      <c r="Z216" s="16"/>
      <c r="AA216" s="16"/>
      <c r="AB216" s="16"/>
      <c r="AC216" s="16"/>
      <c r="AD216" s="16"/>
      <c r="AE216" s="16"/>
      <c r="AF216" s="4"/>
      <c r="AG216" s="16"/>
      <c r="AH216" s="16"/>
      <c r="AI216" s="16"/>
      <c r="AJ216" s="16"/>
      <c r="AK216" s="16"/>
      <c r="AL216" s="18" t="s">
        <v>15393</v>
      </c>
      <c r="AM216" s="18" t="s">
        <v>14162</v>
      </c>
      <c r="AN216" s="4"/>
      <c r="AO216" s="4"/>
    </row>
    <row r="217" spans="1:41" ht="15">
      <c r="A217" s="4"/>
      <c r="B217" s="4"/>
      <c r="C217" s="4"/>
      <c r="D217" s="16"/>
      <c r="E217" s="4"/>
      <c r="F217" s="16"/>
      <c r="G217" s="4"/>
      <c r="H217" s="16"/>
      <c r="I217" s="4"/>
      <c r="J217" s="16"/>
      <c r="K217" s="4"/>
      <c r="L217" s="16"/>
      <c r="M217" s="4"/>
      <c r="N217" s="16"/>
      <c r="O217" s="4"/>
      <c r="P217" s="17"/>
      <c r="Q217" s="4"/>
      <c r="R217" s="17"/>
      <c r="S217" s="4"/>
      <c r="T217" s="16"/>
      <c r="U217" s="16"/>
      <c r="V217" s="16"/>
      <c r="W217" s="16"/>
      <c r="X217" s="4"/>
      <c r="Y217" s="16"/>
      <c r="Z217" s="16"/>
      <c r="AA217" s="16"/>
      <c r="AB217" s="16"/>
      <c r="AC217" s="16"/>
      <c r="AD217" s="16"/>
      <c r="AE217" s="16"/>
      <c r="AF217" s="4"/>
      <c r="AG217" s="16"/>
      <c r="AH217" s="16"/>
      <c r="AI217" s="16"/>
      <c r="AJ217" s="16"/>
      <c r="AK217" s="16"/>
      <c r="AL217" s="18" t="s">
        <v>15472</v>
      </c>
      <c r="AM217" s="18" t="s">
        <v>16305</v>
      </c>
      <c r="AN217" s="4"/>
      <c r="AO217" s="4"/>
    </row>
    <row r="218" spans="1:41" ht="30">
      <c r="A218" s="4"/>
      <c r="B218" s="4"/>
      <c r="C218" s="4"/>
      <c r="D218" s="16"/>
      <c r="E218" s="4"/>
      <c r="F218" s="16"/>
      <c r="G218" s="4"/>
      <c r="H218" s="16"/>
      <c r="I218" s="4"/>
      <c r="J218" s="16"/>
      <c r="K218" s="4"/>
      <c r="L218" s="16"/>
      <c r="M218" s="4"/>
      <c r="N218" s="16"/>
      <c r="O218" s="4"/>
      <c r="P218" s="17"/>
      <c r="Q218" s="4"/>
      <c r="R218" s="17"/>
      <c r="S218" s="4"/>
      <c r="T218" s="16"/>
      <c r="U218" s="16"/>
      <c r="V218" s="16"/>
      <c r="W218" s="16"/>
      <c r="X218" s="4"/>
      <c r="Y218" s="16"/>
      <c r="Z218" s="16"/>
      <c r="AA218" s="16"/>
      <c r="AB218" s="16"/>
      <c r="AC218" s="16"/>
      <c r="AD218" s="16"/>
      <c r="AE218" s="16"/>
      <c r="AF218" s="4"/>
      <c r="AG218" s="16"/>
      <c r="AH218" s="16"/>
      <c r="AI218" s="16"/>
      <c r="AJ218" s="16"/>
      <c r="AK218" s="16"/>
      <c r="AL218" s="18" t="s">
        <v>15200</v>
      </c>
      <c r="AM218" s="18" t="s">
        <v>15862</v>
      </c>
      <c r="AN218" s="4"/>
      <c r="AO218" s="4"/>
    </row>
    <row r="219" spans="1:41" ht="15">
      <c r="A219" s="4"/>
      <c r="B219" s="4"/>
      <c r="C219" s="4"/>
      <c r="D219" s="16"/>
      <c r="E219" s="4"/>
      <c r="F219" s="16"/>
      <c r="G219" s="4"/>
      <c r="H219" s="16"/>
      <c r="I219" s="4"/>
      <c r="J219" s="16"/>
      <c r="K219" s="4"/>
      <c r="L219" s="16"/>
      <c r="M219" s="4"/>
      <c r="N219" s="16"/>
      <c r="O219" s="4"/>
      <c r="P219" s="17"/>
      <c r="Q219" s="4"/>
      <c r="R219" s="17"/>
      <c r="S219" s="4"/>
      <c r="T219" s="16"/>
      <c r="U219" s="16"/>
      <c r="V219" s="16"/>
      <c r="W219" s="16"/>
      <c r="X219" s="4"/>
      <c r="Y219" s="16"/>
      <c r="Z219" s="16"/>
      <c r="AA219" s="16"/>
      <c r="AB219" s="16"/>
      <c r="AC219" s="16"/>
      <c r="AD219" s="16"/>
      <c r="AE219" s="16"/>
      <c r="AF219" s="4"/>
      <c r="AG219" s="16"/>
      <c r="AH219" s="16"/>
      <c r="AI219" s="16"/>
      <c r="AJ219" s="16"/>
      <c r="AK219" s="16"/>
      <c r="AL219" s="18" t="s">
        <v>15164</v>
      </c>
      <c r="AM219" s="18" t="s">
        <v>15059</v>
      </c>
      <c r="AN219" s="4"/>
      <c r="AO219" s="4"/>
    </row>
    <row r="220" spans="1:41" ht="30">
      <c r="A220" s="4"/>
      <c r="B220" s="4"/>
      <c r="C220" s="4"/>
      <c r="D220" s="16"/>
      <c r="E220" s="4"/>
      <c r="F220" s="16"/>
      <c r="G220" s="4"/>
      <c r="H220" s="16"/>
      <c r="I220" s="4"/>
      <c r="J220" s="16"/>
      <c r="K220" s="4"/>
      <c r="L220" s="16"/>
      <c r="M220" s="4"/>
      <c r="N220" s="16"/>
      <c r="O220" s="4"/>
      <c r="P220" s="17"/>
      <c r="Q220" s="4"/>
      <c r="R220" s="17"/>
      <c r="S220" s="4"/>
      <c r="T220" s="16"/>
      <c r="U220" s="16"/>
      <c r="V220" s="16"/>
      <c r="W220" s="16"/>
      <c r="X220" s="4"/>
      <c r="Y220" s="16"/>
      <c r="Z220" s="16"/>
      <c r="AA220" s="16"/>
      <c r="AB220" s="16"/>
      <c r="AC220" s="16"/>
      <c r="AD220" s="16"/>
      <c r="AE220" s="16"/>
      <c r="AF220" s="4"/>
      <c r="AG220" s="16"/>
      <c r="AH220" s="16"/>
      <c r="AI220" s="16"/>
      <c r="AJ220" s="16"/>
      <c r="AK220" s="16"/>
      <c r="AL220" s="18" t="s">
        <v>15196</v>
      </c>
      <c r="AM220" s="18" t="s">
        <v>16306</v>
      </c>
      <c r="AN220" s="4"/>
      <c r="AO220" s="4"/>
    </row>
    <row r="221" spans="1:41" ht="15">
      <c r="A221" s="4"/>
      <c r="B221" s="4"/>
      <c r="C221" s="4"/>
      <c r="D221" s="16"/>
      <c r="E221" s="4"/>
      <c r="F221" s="16"/>
      <c r="G221" s="4"/>
      <c r="H221" s="16"/>
      <c r="I221" s="4"/>
      <c r="J221" s="16"/>
      <c r="K221" s="4"/>
      <c r="L221" s="16"/>
      <c r="M221" s="4"/>
      <c r="N221" s="16"/>
      <c r="O221" s="4"/>
      <c r="P221" s="17"/>
      <c r="Q221" s="4"/>
      <c r="R221" s="17"/>
      <c r="S221" s="4"/>
      <c r="T221" s="16"/>
      <c r="U221" s="16"/>
      <c r="V221" s="16"/>
      <c r="W221" s="16"/>
      <c r="X221" s="4"/>
      <c r="Y221" s="16"/>
      <c r="Z221" s="16"/>
      <c r="AA221" s="16"/>
      <c r="AB221" s="16"/>
      <c r="AC221" s="16"/>
      <c r="AD221" s="16"/>
      <c r="AE221" s="16"/>
      <c r="AF221" s="4"/>
      <c r="AG221" s="16"/>
      <c r="AH221" s="16"/>
      <c r="AI221" s="16"/>
      <c r="AJ221" s="16"/>
      <c r="AK221" s="16"/>
      <c r="AL221" s="18" t="s">
        <v>15216</v>
      </c>
      <c r="AM221" s="18" t="s">
        <v>15075</v>
      </c>
      <c r="AN221" s="4"/>
      <c r="AO221" s="4"/>
    </row>
    <row r="222" spans="1:41" ht="15">
      <c r="A222" s="4"/>
      <c r="B222" s="4"/>
      <c r="C222" s="4"/>
      <c r="D222" s="16"/>
      <c r="E222" s="4"/>
      <c r="F222" s="16"/>
      <c r="G222" s="4"/>
      <c r="H222" s="16"/>
      <c r="I222" s="4"/>
      <c r="J222" s="16"/>
      <c r="K222" s="4"/>
      <c r="L222" s="16"/>
      <c r="M222" s="4"/>
      <c r="N222" s="16"/>
      <c r="O222" s="4"/>
      <c r="P222" s="17"/>
      <c r="Q222" s="4"/>
      <c r="R222" s="17"/>
      <c r="S222" s="4"/>
      <c r="T222" s="16"/>
      <c r="U222" s="16"/>
      <c r="V222" s="16"/>
      <c r="W222" s="16"/>
      <c r="X222" s="4"/>
      <c r="Y222" s="16"/>
      <c r="Z222" s="16"/>
      <c r="AA222" s="16"/>
      <c r="AB222" s="16"/>
      <c r="AC222" s="16"/>
      <c r="AD222" s="16"/>
      <c r="AE222" s="16"/>
      <c r="AF222" s="4"/>
      <c r="AG222" s="16"/>
      <c r="AH222" s="16"/>
      <c r="AI222" s="16"/>
      <c r="AJ222" s="16"/>
      <c r="AK222" s="16"/>
      <c r="AL222" s="18" t="s">
        <v>15942</v>
      </c>
      <c r="AM222" s="18" t="s">
        <v>15160</v>
      </c>
      <c r="AN222" s="4"/>
      <c r="AO222" s="4"/>
    </row>
    <row r="223" spans="1:41" ht="14">
      <c r="A223" s="4"/>
      <c r="B223" s="4"/>
      <c r="C223" s="4"/>
      <c r="D223" s="16"/>
      <c r="E223" s="4"/>
      <c r="F223" s="16"/>
      <c r="G223" s="4"/>
      <c r="H223" s="16"/>
      <c r="I223" s="4"/>
      <c r="J223" s="16"/>
      <c r="K223" s="4"/>
      <c r="L223" s="16"/>
      <c r="M223" s="4"/>
      <c r="N223" s="16"/>
      <c r="O223" s="4"/>
      <c r="P223" s="17"/>
      <c r="Q223" s="4"/>
      <c r="R223" s="17"/>
      <c r="S223" s="4"/>
      <c r="T223" s="16"/>
      <c r="U223" s="16"/>
      <c r="V223" s="16"/>
      <c r="W223" s="16"/>
      <c r="X223" s="4"/>
      <c r="Y223" s="16"/>
      <c r="Z223" s="16"/>
      <c r="AA223" s="16"/>
      <c r="AB223" s="16"/>
      <c r="AC223" s="16"/>
      <c r="AD223" s="16"/>
      <c r="AE223" s="16"/>
      <c r="AF223" s="4"/>
      <c r="AG223" s="16"/>
      <c r="AH223" s="16"/>
      <c r="AI223" s="16"/>
      <c r="AJ223" s="16"/>
      <c r="AK223" s="16"/>
      <c r="AL223" s="18"/>
      <c r="AM223" s="18"/>
      <c r="AN223" s="4"/>
      <c r="AO223" s="4"/>
    </row>
    <row r="224" spans="1:41" ht="14">
      <c r="A224" s="4"/>
      <c r="B224" s="4"/>
      <c r="C224" s="4"/>
      <c r="D224" s="16"/>
      <c r="E224" s="4"/>
      <c r="F224" s="16"/>
      <c r="G224" s="4"/>
      <c r="H224" s="16"/>
      <c r="I224" s="4"/>
      <c r="J224" s="16"/>
      <c r="K224" s="4"/>
      <c r="L224" s="16"/>
      <c r="M224" s="4"/>
      <c r="N224" s="16"/>
      <c r="O224" s="4"/>
      <c r="P224" s="17"/>
      <c r="Q224" s="4"/>
      <c r="R224" s="17"/>
      <c r="S224" s="4"/>
      <c r="T224" s="16"/>
      <c r="U224" s="16"/>
      <c r="V224" s="16"/>
      <c r="W224" s="16"/>
      <c r="X224" s="4"/>
      <c r="Y224" s="16"/>
      <c r="Z224" s="16"/>
      <c r="AA224" s="16"/>
      <c r="AB224" s="16"/>
      <c r="AC224" s="16"/>
      <c r="AD224" s="16"/>
      <c r="AE224" s="16"/>
      <c r="AF224" s="4"/>
      <c r="AG224" s="16"/>
      <c r="AH224" s="16"/>
      <c r="AI224" s="16"/>
      <c r="AJ224" s="16"/>
      <c r="AK224" s="16"/>
      <c r="AL224" s="18"/>
      <c r="AM224" s="18"/>
      <c r="AN224" s="4"/>
      <c r="AO224" s="4"/>
    </row>
    <row r="225" spans="1:41" ht="14">
      <c r="A225" s="4"/>
      <c r="B225" s="4"/>
      <c r="C225" s="4"/>
      <c r="D225" s="16"/>
      <c r="E225" s="4"/>
      <c r="F225" s="16"/>
      <c r="G225" s="4"/>
      <c r="H225" s="16"/>
      <c r="I225" s="4"/>
      <c r="J225" s="16"/>
      <c r="K225" s="4"/>
      <c r="L225" s="16"/>
      <c r="M225" s="4"/>
      <c r="N225" s="16"/>
      <c r="O225" s="4"/>
      <c r="P225" s="17"/>
      <c r="Q225" s="4"/>
      <c r="R225" s="17"/>
      <c r="S225" s="4"/>
      <c r="T225" s="16"/>
      <c r="U225" s="16"/>
      <c r="V225" s="16"/>
      <c r="W225" s="16"/>
      <c r="X225" s="4"/>
      <c r="Y225" s="16"/>
      <c r="Z225" s="16"/>
      <c r="AA225" s="16"/>
      <c r="AB225" s="16"/>
      <c r="AC225" s="16"/>
      <c r="AD225" s="16"/>
      <c r="AE225" s="16"/>
      <c r="AF225" s="4"/>
      <c r="AG225" s="16"/>
      <c r="AH225" s="16"/>
      <c r="AI225" s="16"/>
      <c r="AJ225" s="16"/>
      <c r="AK225" s="16"/>
      <c r="AL225" s="18"/>
      <c r="AM225" s="18"/>
      <c r="AN225" s="4"/>
      <c r="AO225" s="4"/>
    </row>
    <row r="226" spans="1:41" ht="14">
      <c r="A226" s="4"/>
      <c r="B226" s="4"/>
      <c r="C226" s="4"/>
      <c r="D226" s="16"/>
      <c r="E226" s="4"/>
      <c r="F226" s="16"/>
      <c r="G226" s="4"/>
      <c r="H226" s="16"/>
      <c r="I226" s="4"/>
      <c r="J226" s="16"/>
      <c r="K226" s="4"/>
      <c r="L226" s="16"/>
      <c r="M226" s="4"/>
      <c r="N226" s="16"/>
      <c r="O226" s="4"/>
      <c r="P226" s="17"/>
      <c r="Q226" s="4"/>
      <c r="R226" s="17"/>
      <c r="S226" s="4"/>
      <c r="T226" s="16"/>
      <c r="U226" s="16"/>
      <c r="V226" s="16"/>
      <c r="W226" s="16"/>
      <c r="X226" s="4"/>
      <c r="Y226" s="16"/>
      <c r="Z226" s="16"/>
      <c r="AA226" s="16"/>
      <c r="AB226" s="16"/>
      <c r="AC226" s="16"/>
      <c r="AD226" s="16"/>
      <c r="AE226" s="16"/>
      <c r="AF226" s="4"/>
      <c r="AG226" s="16"/>
      <c r="AH226" s="16"/>
      <c r="AI226" s="16"/>
      <c r="AJ226" s="16"/>
      <c r="AK226" s="16"/>
      <c r="AL226" s="18"/>
      <c r="AM226" s="18"/>
      <c r="AN226" s="4"/>
      <c r="AO226" s="4"/>
    </row>
    <row r="227" spans="1:41" ht="14">
      <c r="A227" s="4"/>
      <c r="B227" s="4"/>
      <c r="C227" s="4"/>
      <c r="D227" s="16"/>
      <c r="E227" s="4"/>
      <c r="F227" s="16"/>
      <c r="G227" s="4"/>
      <c r="H227" s="16"/>
      <c r="I227" s="4"/>
      <c r="J227" s="16"/>
      <c r="K227" s="4"/>
      <c r="L227" s="16"/>
      <c r="M227" s="4"/>
      <c r="N227" s="16"/>
      <c r="O227" s="4"/>
      <c r="P227" s="17"/>
      <c r="Q227" s="4"/>
      <c r="R227" s="17"/>
      <c r="S227" s="4"/>
      <c r="T227" s="16"/>
      <c r="U227" s="16"/>
      <c r="V227" s="16"/>
      <c r="W227" s="16"/>
      <c r="X227" s="4"/>
      <c r="Y227" s="16"/>
      <c r="Z227" s="16"/>
      <c r="AA227" s="16"/>
      <c r="AB227" s="16"/>
      <c r="AC227" s="16"/>
      <c r="AD227" s="16"/>
      <c r="AE227" s="16"/>
      <c r="AF227" s="4"/>
      <c r="AG227" s="16"/>
      <c r="AH227" s="16"/>
      <c r="AI227" s="16"/>
      <c r="AJ227" s="16"/>
      <c r="AK227" s="16"/>
      <c r="AL227" s="18"/>
      <c r="AM227" s="18"/>
      <c r="AN227" s="4"/>
      <c r="AO227" s="4"/>
    </row>
    <row r="228" spans="1:41" ht="14">
      <c r="A228" s="4"/>
      <c r="B228" s="4"/>
      <c r="C228" s="4"/>
      <c r="D228" s="16"/>
      <c r="E228" s="4"/>
      <c r="F228" s="16"/>
      <c r="G228" s="4"/>
      <c r="H228" s="16"/>
      <c r="I228" s="4"/>
      <c r="J228" s="16"/>
      <c r="K228" s="4"/>
      <c r="L228" s="16"/>
      <c r="M228" s="4"/>
      <c r="N228" s="16"/>
      <c r="O228" s="4"/>
      <c r="P228" s="17"/>
      <c r="Q228" s="4"/>
      <c r="R228" s="17"/>
      <c r="S228" s="4"/>
      <c r="T228" s="16"/>
      <c r="U228" s="16"/>
      <c r="V228" s="16"/>
      <c r="W228" s="16"/>
      <c r="X228" s="4"/>
      <c r="Y228" s="16"/>
      <c r="Z228" s="16"/>
      <c r="AA228" s="16"/>
      <c r="AB228" s="16"/>
      <c r="AC228" s="16"/>
      <c r="AD228" s="16"/>
      <c r="AE228" s="16"/>
      <c r="AF228" s="4"/>
      <c r="AG228" s="16"/>
      <c r="AH228" s="16"/>
      <c r="AI228" s="16"/>
      <c r="AJ228" s="16"/>
      <c r="AK228" s="16"/>
      <c r="AL228" s="18"/>
      <c r="AM228" s="18"/>
      <c r="AN228" s="4"/>
      <c r="AO228" s="4"/>
    </row>
    <row r="229" spans="1:41" ht="14">
      <c r="A229" s="4"/>
      <c r="B229" s="4"/>
      <c r="C229" s="4"/>
      <c r="D229" s="16"/>
      <c r="E229" s="4"/>
      <c r="F229" s="16"/>
      <c r="G229" s="4"/>
      <c r="H229" s="16"/>
      <c r="I229" s="4"/>
      <c r="J229" s="16"/>
      <c r="K229" s="4"/>
      <c r="L229" s="16"/>
      <c r="M229" s="4"/>
      <c r="N229" s="16"/>
      <c r="O229" s="4"/>
      <c r="P229" s="17"/>
      <c r="Q229" s="4"/>
      <c r="R229" s="17"/>
      <c r="S229" s="4"/>
      <c r="T229" s="16"/>
      <c r="U229" s="16"/>
      <c r="V229" s="16"/>
      <c r="W229" s="16"/>
      <c r="X229" s="4"/>
      <c r="Y229" s="16"/>
      <c r="Z229" s="16"/>
      <c r="AA229" s="16"/>
      <c r="AB229" s="16"/>
      <c r="AC229" s="16"/>
      <c r="AD229" s="16"/>
      <c r="AE229" s="16"/>
      <c r="AF229" s="4"/>
      <c r="AG229" s="16"/>
      <c r="AH229" s="16"/>
      <c r="AI229" s="16"/>
      <c r="AJ229" s="16"/>
      <c r="AK229" s="16"/>
      <c r="AL229" s="18"/>
      <c r="AM229" s="18"/>
      <c r="AN229" s="4"/>
      <c r="AO229" s="4"/>
    </row>
    <row r="230" spans="1:41" ht="14">
      <c r="A230" s="4"/>
      <c r="B230" s="4"/>
      <c r="C230" s="4"/>
      <c r="D230" s="16"/>
      <c r="E230" s="4"/>
      <c r="F230" s="16"/>
      <c r="G230" s="4"/>
      <c r="H230" s="16"/>
      <c r="I230" s="4"/>
      <c r="J230" s="16"/>
      <c r="K230" s="4"/>
      <c r="L230" s="16"/>
      <c r="M230" s="4"/>
      <c r="N230" s="16"/>
      <c r="O230" s="4"/>
      <c r="P230" s="17"/>
      <c r="Q230" s="4"/>
      <c r="R230" s="17"/>
      <c r="S230" s="4"/>
      <c r="T230" s="16"/>
      <c r="U230" s="16"/>
      <c r="V230" s="16"/>
      <c r="W230" s="16"/>
      <c r="X230" s="4"/>
      <c r="Y230" s="16"/>
      <c r="Z230" s="16"/>
      <c r="AA230" s="16"/>
      <c r="AB230" s="16"/>
      <c r="AC230" s="16"/>
      <c r="AD230" s="16"/>
      <c r="AE230" s="16"/>
      <c r="AF230" s="4"/>
      <c r="AG230" s="16"/>
      <c r="AH230" s="16"/>
      <c r="AI230" s="16"/>
      <c r="AJ230" s="16"/>
      <c r="AK230" s="16"/>
      <c r="AL230" s="18"/>
      <c r="AM230" s="18"/>
      <c r="AN230" s="4"/>
      <c r="AO230" s="4"/>
    </row>
    <row r="231" spans="1:41" ht="14">
      <c r="A231" s="4"/>
      <c r="B231" s="4"/>
      <c r="C231" s="4"/>
      <c r="D231" s="16"/>
      <c r="E231" s="4"/>
      <c r="F231" s="16"/>
      <c r="G231" s="4"/>
      <c r="H231" s="16"/>
      <c r="I231" s="4"/>
      <c r="J231" s="16"/>
      <c r="K231" s="4"/>
      <c r="L231" s="16"/>
      <c r="M231" s="4"/>
      <c r="N231" s="16"/>
      <c r="O231" s="4"/>
      <c r="P231" s="17"/>
      <c r="Q231" s="4"/>
      <c r="R231" s="17"/>
      <c r="S231" s="4"/>
      <c r="T231" s="16"/>
      <c r="U231" s="16"/>
      <c r="V231" s="16"/>
      <c r="W231" s="16"/>
      <c r="X231" s="4"/>
      <c r="Y231" s="16"/>
      <c r="Z231" s="16"/>
      <c r="AA231" s="16"/>
      <c r="AB231" s="16"/>
      <c r="AC231" s="16"/>
      <c r="AD231" s="16"/>
      <c r="AE231" s="16"/>
      <c r="AF231" s="4"/>
      <c r="AG231" s="16"/>
      <c r="AH231" s="16"/>
      <c r="AI231" s="16"/>
      <c r="AJ231" s="16"/>
      <c r="AK231" s="16"/>
      <c r="AL231" s="18"/>
      <c r="AM231" s="18"/>
      <c r="AN231" s="4"/>
      <c r="AO231" s="4"/>
    </row>
    <row r="232" spans="1:41" ht="14">
      <c r="A232" s="4"/>
      <c r="B232" s="4"/>
      <c r="C232" s="4"/>
      <c r="D232" s="16"/>
      <c r="E232" s="4"/>
      <c r="F232" s="16"/>
      <c r="G232" s="4"/>
      <c r="H232" s="16"/>
      <c r="I232" s="4"/>
      <c r="J232" s="16"/>
      <c r="K232" s="4"/>
      <c r="L232" s="16"/>
      <c r="M232" s="4"/>
      <c r="N232" s="16"/>
      <c r="O232" s="4"/>
      <c r="P232" s="17"/>
      <c r="Q232" s="4"/>
      <c r="R232" s="17"/>
      <c r="S232" s="4"/>
      <c r="T232" s="16"/>
      <c r="U232" s="16"/>
      <c r="V232" s="16"/>
      <c r="W232" s="16"/>
      <c r="X232" s="4"/>
      <c r="Y232" s="16"/>
      <c r="Z232" s="16"/>
      <c r="AA232" s="16"/>
      <c r="AB232" s="16"/>
      <c r="AC232" s="16"/>
      <c r="AD232" s="16"/>
      <c r="AE232" s="16"/>
      <c r="AF232" s="4"/>
      <c r="AG232" s="16"/>
      <c r="AH232" s="16"/>
      <c r="AI232" s="16"/>
      <c r="AJ232" s="16"/>
      <c r="AK232" s="16"/>
      <c r="AL232" s="18"/>
      <c r="AM232" s="18"/>
      <c r="AN232" s="4"/>
      <c r="AO232" s="4"/>
    </row>
    <row r="233" spans="1:41" ht="14">
      <c r="A233" s="4"/>
      <c r="B233" s="4"/>
      <c r="C233" s="4"/>
      <c r="D233" s="16"/>
      <c r="E233" s="4"/>
      <c r="F233" s="16"/>
      <c r="G233" s="4"/>
      <c r="H233" s="16"/>
      <c r="I233" s="4"/>
      <c r="J233" s="16"/>
      <c r="K233" s="4"/>
      <c r="L233" s="16"/>
      <c r="M233" s="4"/>
      <c r="N233" s="16"/>
      <c r="O233" s="4"/>
      <c r="P233" s="17"/>
      <c r="Q233" s="4"/>
      <c r="R233" s="17"/>
      <c r="S233" s="4"/>
      <c r="T233" s="16"/>
      <c r="U233" s="16"/>
      <c r="V233" s="16"/>
      <c r="W233" s="16"/>
      <c r="X233" s="4"/>
      <c r="Y233" s="16"/>
      <c r="Z233" s="16"/>
      <c r="AA233" s="16"/>
      <c r="AB233" s="16"/>
      <c r="AC233" s="16"/>
      <c r="AD233" s="16"/>
      <c r="AE233" s="16"/>
      <c r="AF233" s="4"/>
      <c r="AG233" s="16"/>
      <c r="AH233" s="16"/>
      <c r="AI233" s="16"/>
      <c r="AJ233" s="16"/>
      <c r="AK233" s="16"/>
      <c r="AL233" s="18"/>
      <c r="AM233" s="18"/>
      <c r="AN233" s="4"/>
      <c r="AO233" s="4"/>
    </row>
    <row r="234" spans="1:41" ht="14">
      <c r="A234" s="4"/>
      <c r="B234" s="4"/>
      <c r="C234" s="4"/>
      <c r="D234" s="16"/>
      <c r="E234" s="4"/>
      <c r="F234" s="16"/>
      <c r="G234" s="4"/>
      <c r="H234" s="16"/>
      <c r="I234" s="4"/>
      <c r="J234" s="16"/>
      <c r="K234" s="4"/>
      <c r="L234" s="16"/>
      <c r="M234" s="4"/>
      <c r="N234" s="16"/>
      <c r="O234" s="4"/>
      <c r="P234" s="17"/>
      <c r="Q234" s="4"/>
      <c r="R234" s="17"/>
      <c r="S234" s="4"/>
      <c r="T234" s="16"/>
      <c r="U234" s="16"/>
      <c r="V234" s="16"/>
      <c r="W234" s="16"/>
      <c r="X234" s="4"/>
      <c r="Y234" s="16"/>
      <c r="Z234" s="16"/>
      <c r="AA234" s="16"/>
      <c r="AB234" s="16"/>
      <c r="AC234" s="16"/>
      <c r="AD234" s="16"/>
      <c r="AE234" s="16"/>
      <c r="AF234" s="4"/>
      <c r="AG234" s="16"/>
      <c r="AH234" s="16"/>
      <c r="AI234" s="16"/>
      <c r="AJ234" s="16"/>
      <c r="AK234" s="16"/>
      <c r="AL234" s="18"/>
      <c r="AM234" s="18"/>
      <c r="AN234" s="4"/>
      <c r="AO234" s="4"/>
    </row>
    <row r="235" spans="1:41" ht="14">
      <c r="A235" s="4"/>
      <c r="B235" s="4"/>
      <c r="C235" s="4"/>
      <c r="D235" s="16"/>
      <c r="E235" s="4"/>
      <c r="F235" s="16"/>
      <c r="G235" s="4"/>
      <c r="H235" s="16"/>
      <c r="I235" s="4"/>
      <c r="J235" s="16"/>
      <c r="K235" s="4"/>
      <c r="L235" s="16"/>
      <c r="M235" s="4"/>
      <c r="N235" s="16"/>
      <c r="O235" s="4"/>
      <c r="P235" s="17"/>
      <c r="Q235" s="4"/>
      <c r="R235" s="17"/>
      <c r="S235" s="4"/>
      <c r="T235" s="16"/>
      <c r="U235" s="16"/>
      <c r="V235" s="16"/>
      <c r="W235" s="16"/>
      <c r="X235" s="4"/>
      <c r="Y235" s="16"/>
      <c r="Z235" s="16"/>
      <c r="AA235" s="16"/>
      <c r="AB235" s="16"/>
      <c r="AC235" s="16"/>
      <c r="AD235" s="16"/>
      <c r="AE235" s="16"/>
      <c r="AF235" s="4"/>
      <c r="AG235" s="16"/>
      <c r="AH235" s="16"/>
      <c r="AI235" s="16"/>
      <c r="AJ235" s="16"/>
      <c r="AK235" s="16"/>
      <c r="AL235" s="18"/>
      <c r="AM235" s="18"/>
      <c r="AN235" s="4"/>
      <c r="AO235" s="4"/>
    </row>
    <row r="236" spans="1:41" ht="14">
      <c r="A236" s="4"/>
      <c r="B236" s="4"/>
      <c r="C236" s="4"/>
      <c r="D236" s="16"/>
      <c r="E236" s="4"/>
      <c r="F236" s="16"/>
      <c r="G236" s="4"/>
      <c r="H236" s="16"/>
      <c r="I236" s="4"/>
      <c r="J236" s="16"/>
      <c r="K236" s="4"/>
      <c r="L236" s="16"/>
      <c r="M236" s="4"/>
      <c r="N236" s="16"/>
      <c r="O236" s="4"/>
      <c r="P236" s="17"/>
      <c r="Q236" s="4"/>
      <c r="R236" s="17"/>
      <c r="S236" s="4"/>
      <c r="T236" s="16"/>
      <c r="U236" s="16"/>
      <c r="V236" s="16"/>
      <c r="W236" s="16"/>
      <c r="X236" s="4"/>
      <c r="Y236" s="16"/>
      <c r="Z236" s="16"/>
      <c r="AA236" s="16"/>
      <c r="AB236" s="16"/>
      <c r="AC236" s="16"/>
      <c r="AD236" s="16"/>
      <c r="AE236" s="16"/>
      <c r="AF236" s="4"/>
      <c r="AG236" s="16"/>
      <c r="AH236" s="16"/>
      <c r="AI236" s="16"/>
      <c r="AJ236" s="16"/>
      <c r="AK236" s="16"/>
      <c r="AL236" s="18"/>
      <c r="AM236" s="18"/>
      <c r="AN236" s="4"/>
      <c r="AO236" s="4"/>
    </row>
    <row r="237" spans="1:41" ht="14">
      <c r="A237" s="4"/>
      <c r="B237" s="4"/>
      <c r="C237" s="4"/>
      <c r="D237" s="16"/>
      <c r="E237" s="4"/>
      <c r="F237" s="16"/>
      <c r="G237" s="4"/>
      <c r="H237" s="16"/>
      <c r="I237" s="4"/>
      <c r="J237" s="16"/>
      <c r="K237" s="4"/>
      <c r="L237" s="16"/>
      <c r="M237" s="4"/>
      <c r="N237" s="16"/>
      <c r="O237" s="4"/>
      <c r="P237" s="17"/>
      <c r="Q237" s="4"/>
      <c r="R237" s="17"/>
      <c r="S237" s="4"/>
      <c r="T237" s="16"/>
      <c r="U237" s="16"/>
      <c r="V237" s="16"/>
      <c r="W237" s="16"/>
      <c r="X237" s="4"/>
      <c r="Y237" s="16"/>
      <c r="Z237" s="16"/>
      <c r="AA237" s="16"/>
      <c r="AB237" s="16"/>
      <c r="AC237" s="16"/>
      <c r="AD237" s="16"/>
      <c r="AE237" s="16"/>
      <c r="AF237" s="4"/>
      <c r="AG237" s="16"/>
      <c r="AH237" s="16"/>
      <c r="AI237" s="16"/>
      <c r="AJ237" s="16"/>
      <c r="AK237" s="16"/>
      <c r="AL237" s="18"/>
      <c r="AM237" s="18"/>
      <c r="AN237" s="4"/>
      <c r="AO237" s="4"/>
    </row>
    <row r="238" spans="1:41" ht="14">
      <c r="A238" s="4"/>
      <c r="B238" s="4"/>
      <c r="C238" s="4"/>
      <c r="D238" s="16"/>
      <c r="E238" s="4"/>
      <c r="F238" s="16"/>
      <c r="G238" s="4"/>
      <c r="H238" s="16"/>
      <c r="I238" s="4"/>
      <c r="J238" s="16"/>
      <c r="K238" s="4"/>
      <c r="L238" s="16"/>
      <c r="M238" s="4"/>
      <c r="N238" s="16"/>
      <c r="O238" s="4"/>
      <c r="P238" s="17"/>
      <c r="Q238" s="4"/>
      <c r="R238" s="17"/>
      <c r="S238" s="4"/>
      <c r="T238" s="16"/>
      <c r="U238" s="16"/>
      <c r="V238" s="16"/>
      <c r="W238" s="16"/>
      <c r="X238" s="4"/>
      <c r="Y238" s="16"/>
      <c r="Z238" s="16"/>
      <c r="AA238" s="16"/>
      <c r="AB238" s="16"/>
      <c r="AC238" s="16"/>
      <c r="AD238" s="16"/>
      <c r="AE238" s="16"/>
      <c r="AF238" s="4"/>
      <c r="AG238" s="16"/>
      <c r="AH238" s="16"/>
      <c r="AI238" s="16"/>
      <c r="AJ238" s="16"/>
      <c r="AK238" s="16"/>
      <c r="AL238" s="18"/>
      <c r="AM238" s="18"/>
      <c r="AN238" s="4"/>
      <c r="AO238" s="4"/>
    </row>
    <row r="239" spans="1:41" ht="14">
      <c r="A239" s="4"/>
      <c r="B239" s="4"/>
      <c r="C239" s="4"/>
      <c r="D239" s="16"/>
      <c r="E239" s="4"/>
      <c r="F239" s="16"/>
      <c r="G239" s="4"/>
      <c r="H239" s="16"/>
      <c r="I239" s="4"/>
      <c r="J239" s="16"/>
      <c r="K239" s="4"/>
      <c r="L239" s="16"/>
      <c r="M239" s="4"/>
      <c r="N239" s="16"/>
      <c r="O239" s="4"/>
      <c r="P239" s="17"/>
      <c r="Q239" s="4"/>
      <c r="R239" s="17"/>
      <c r="S239" s="4"/>
      <c r="T239" s="16"/>
      <c r="U239" s="16"/>
      <c r="V239" s="16"/>
      <c r="W239" s="16"/>
      <c r="X239" s="4"/>
      <c r="Y239" s="16"/>
      <c r="Z239" s="16"/>
      <c r="AA239" s="16"/>
      <c r="AB239" s="16"/>
      <c r="AC239" s="16"/>
      <c r="AD239" s="16"/>
      <c r="AE239" s="16"/>
      <c r="AF239" s="4"/>
      <c r="AG239" s="16"/>
      <c r="AH239" s="16"/>
      <c r="AI239" s="16"/>
      <c r="AJ239" s="16"/>
      <c r="AK239" s="16"/>
      <c r="AL239" s="18"/>
      <c r="AM239" s="18"/>
      <c r="AN239" s="4"/>
      <c r="AO239" s="4"/>
    </row>
    <row r="240" spans="1:41" ht="14">
      <c r="A240" s="4"/>
      <c r="B240" s="4"/>
      <c r="C240" s="4"/>
      <c r="D240" s="16"/>
      <c r="E240" s="4"/>
      <c r="F240" s="16"/>
      <c r="G240" s="4"/>
      <c r="H240" s="16"/>
      <c r="I240" s="4"/>
      <c r="J240" s="16"/>
      <c r="K240" s="4"/>
      <c r="L240" s="16"/>
      <c r="M240" s="4"/>
      <c r="N240" s="16"/>
      <c r="O240" s="4"/>
      <c r="P240" s="17"/>
      <c r="Q240" s="4"/>
      <c r="R240" s="17"/>
      <c r="S240" s="4"/>
      <c r="T240" s="16"/>
      <c r="U240" s="16"/>
      <c r="V240" s="16"/>
      <c r="W240" s="16"/>
      <c r="X240" s="4"/>
      <c r="Y240" s="16"/>
      <c r="Z240" s="16"/>
      <c r="AA240" s="16"/>
      <c r="AB240" s="16"/>
      <c r="AC240" s="16"/>
      <c r="AD240" s="16"/>
      <c r="AE240" s="16"/>
      <c r="AF240" s="4"/>
      <c r="AG240" s="16"/>
      <c r="AH240" s="16"/>
      <c r="AI240" s="16"/>
      <c r="AJ240" s="16"/>
      <c r="AK240" s="16"/>
      <c r="AL240" s="18"/>
      <c r="AM240" s="18"/>
      <c r="AN240" s="4"/>
      <c r="AO240" s="4"/>
    </row>
    <row r="241" spans="1:41" ht="14">
      <c r="A241" s="4"/>
      <c r="B241" s="4"/>
      <c r="C241" s="4"/>
      <c r="D241" s="16"/>
      <c r="E241" s="4"/>
      <c r="F241" s="16"/>
      <c r="G241" s="4"/>
      <c r="H241" s="16"/>
      <c r="I241" s="4"/>
      <c r="J241" s="16"/>
      <c r="K241" s="4"/>
      <c r="L241" s="16"/>
      <c r="M241" s="4"/>
      <c r="N241" s="16"/>
      <c r="O241" s="4"/>
      <c r="P241" s="17"/>
      <c r="Q241" s="4"/>
      <c r="R241" s="17"/>
      <c r="S241" s="4"/>
      <c r="T241" s="16"/>
      <c r="U241" s="16"/>
      <c r="V241" s="16"/>
      <c r="W241" s="16"/>
      <c r="X241" s="4"/>
      <c r="Y241" s="16"/>
      <c r="Z241" s="16"/>
      <c r="AA241" s="16"/>
      <c r="AB241" s="16"/>
      <c r="AC241" s="16"/>
      <c r="AD241" s="16"/>
      <c r="AE241" s="16"/>
      <c r="AF241" s="4"/>
      <c r="AG241" s="16"/>
      <c r="AH241" s="16"/>
      <c r="AI241" s="16"/>
      <c r="AJ241" s="16"/>
      <c r="AK241" s="16"/>
      <c r="AL241" s="18"/>
      <c r="AM241" s="18"/>
      <c r="AN241" s="4"/>
      <c r="AO241" s="4"/>
    </row>
    <row r="242" spans="1:41" ht="14">
      <c r="A242" s="4"/>
      <c r="B242" s="4"/>
      <c r="C242" s="4"/>
      <c r="D242" s="16"/>
      <c r="E242" s="4"/>
      <c r="F242" s="16"/>
      <c r="G242" s="4"/>
      <c r="H242" s="16"/>
      <c r="I242" s="4"/>
      <c r="J242" s="16"/>
      <c r="K242" s="4"/>
      <c r="L242" s="16"/>
      <c r="M242" s="4"/>
      <c r="N242" s="16"/>
      <c r="O242" s="4"/>
      <c r="P242" s="17"/>
      <c r="Q242" s="4"/>
      <c r="R242" s="17"/>
      <c r="S242" s="4"/>
      <c r="T242" s="16"/>
      <c r="U242" s="16"/>
      <c r="V242" s="16"/>
      <c r="W242" s="16"/>
      <c r="X242" s="4"/>
      <c r="Y242" s="16"/>
      <c r="Z242" s="16"/>
      <c r="AA242" s="16"/>
      <c r="AB242" s="16"/>
      <c r="AC242" s="16"/>
      <c r="AD242" s="16"/>
      <c r="AE242" s="16"/>
      <c r="AF242" s="4"/>
      <c r="AG242" s="16"/>
      <c r="AH242" s="16"/>
      <c r="AI242" s="16"/>
      <c r="AJ242" s="16"/>
      <c r="AK242" s="16"/>
      <c r="AL242" s="18"/>
      <c r="AM242" s="18"/>
      <c r="AN242" s="4"/>
      <c r="AO242" s="4"/>
    </row>
    <row r="243" spans="1:41" ht="14">
      <c r="A243" s="4"/>
      <c r="B243" s="4"/>
      <c r="C243" s="4"/>
      <c r="D243" s="16"/>
      <c r="E243" s="4"/>
      <c r="F243" s="16"/>
      <c r="G243" s="4"/>
      <c r="H243" s="16"/>
      <c r="I243" s="4"/>
      <c r="J243" s="16"/>
      <c r="K243" s="4"/>
      <c r="L243" s="16"/>
      <c r="M243" s="4"/>
      <c r="N243" s="16"/>
      <c r="O243" s="4"/>
      <c r="P243" s="17"/>
      <c r="Q243" s="4"/>
      <c r="R243" s="17"/>
      <c r="S243" s="4"/>
      <c r="T243" s="16"/>
      <c r="U243" s="16"/>
      <c r="V243" s="16"/>
      <c r="W243" s="16"/>
      <c r="X243" s="4"/>
      <c r="Y243" s="16"/>
      <c r="Z243" s="16"/>
      <c r="AA243" s="16"/>
      <c r="AB243" s="16"/>
      <c r="AC243" s="16"/>
      <c r="AD243" s="16"/>
      <c r="AE243" s="16"/>
      <c r="AF243" s="4"/>
      <c r="AG243" s="16"/>
      <c r="AH243" s="16"/>
      <c r="AI243" s="16"/>
      <c r="AJ243" s="16"/>
      <c r="AK243" s="16"/>
      <c r="AL243" s="18"/>
      <c r="AM243" s="18"/>
      <c r="AN243" s="4"/>
      <c r="AO243" s="4"/>
    </row>
    <row r="244" spans="1:41" ht="14">
      <c r="A244" s="4"/>
      <c r="B244" s="4"/>
      <c r="C244" s="4"/>
      <c r="D244" s="16"/>
      <c r="E244" s="4"/>
      <c r="F244" s="16"/>
      <c r="G244" s="4"/>
      <c r="H244" s="16"/>
      <c r="I244" s="4"/>
      <c r="J244" s="16"/>
      <c r="K244" s="4"/>
      <c r="L244" s="16"/>
      <c r="M244" s="4"/>
      <c r="N244" s="16"/>
      <c r="O244" s="4"/>
      <c r="P244" s="17"/>
      <c r="Q244" s="4"/>
      <c r="R244" s="17"/>
      <c r="S244" s="4"/>
      <c r="T244" s="16"/>
      <c r="U244" s="16"/>
      <c r="V244" s="16"/>
      <c r="W244" s="16"/>
      <c r="X244" s="4"/>
      <c r="Y244" s="16"/>
      <c r="Z244" s="16"/>
      <c r="AA244" s="16"/>
      <c r="AB244" s="16"/>
      <c r="AC244" s="16"/>
      <c r="AD244" s="16"/>
      <c r="AE244" s="16"/>
      <c r="AF244" s="4"/>
      <c r="AG244" s="16"/>
      <c r="AH244" s="16"/>
      <c r="AI244" s="16"/>
      <c r="AJ244" s="16"/>
      <c r="AK244" s="16"/>
      <c r="AL244" s="18"/>
      <c r="AM244" s="18"/>
      <c r="AN244" s="4"/>
      <c r="AO244" s="4"/>
    </row>
    <row r="245" spans="1:41" ht="14">
      <c r="A245" s="4"/>
      <c r="B245" s="4"/>
      <c r="C245" s="4"/>
      <c r="D245" s="16"/>
      <c r="E245" s="4"/>
      <c r="F245" s="16"/>
      <c r="G245" s="4"/>
      <c r="H245" s="16"/>
      <c r="I245" s="4"/>
      <c r="J245" s="16"/>
      <c r="K245" s="4"/>
      <c r="L245" s="16"/>
      <c r="M245" s="4"/>
      <c r="N245" s="16"/>
      <c r="O245" s="4"/>
      <c r="P245" s="17"/>
      <c r="Q245" s="4"/>
      <c r="R245" s="17"/>
      <c r="S245" s="4"/>
      <c r="T245" s="16"/>
      <c r="U245" s="16"/>
      <c r="V245" s="16"/>
      <c r="W245" s="16"/>
      <c r="X245" s="4"/>
      <c r="Y245" s="16"/>
      <c r="Z245" s="16"/>
      <c r="AA245" s="16"/>
      <c r="AB245" s="16"/>
      <c r="AC245" s="16"/>
      <c r="AD245" s="16"/>
      <c r="AE245" s="16"/>
      <c r="AF245" s="4"/>
      <c r="AG245" s="16"/>
      <c r="AH245" s="16"/>
      <c r="AI245" s="16"/>
      <c r="AJ245" s="16"/>
      <c r="AK245" s="16"/>
      <c r="AL245" s="18"/>
      <c r="AM245" s="18"/>
      <c r="AN245" s="4"/>
      <c r="AO245" s="4"/>
    </row>
    <row r="246" spans="1:41" ht="14">
      <c r="A246" s="4"/>
      <c r="B246" s="4"/>
      <c r="C246" s="4"/>
      <c r="D246" s="16"/>
      <c r="E246" s="4"/>
      <c r="F246" s="16"/>
      <c r="G246" s="4"/>
      <c r="H246" s="16"/>
      <c r="I246" s="4"/>
      <c r="J246" s="16"/>
      <c r="K246" s="4"/>
      <c r="L246" s="16"/>
      <c r="M246" s="4"/>
      <c r="N246" s="16"/>
      <c r="O246" s="4"/>
      <c r="P246" s="17"/>
      <c r="Q246" s="4"/>
      <c r="R246" s="17"/>
      <c r="S246" s="4"/>
      <c r="T246" s="16"/>
      <c r="U246" s="16"/>
      <c r="V246" s="16"/>
      <c r="W246" s="16"/>
      <c r="X246" s="4"/>
      <c r="Y246" s="16"/>
      <c r="Z246" s="16"/>
      <c r="AA246" s="16"/>
      <c r="AB246" s="16"/>
      <c r="AC246" s="16"/>
      <c r="AD246" s="16"/>
      <c r="AE246" s="16"/>
      <c r="AF246" s="4"/>
      <c r="AG246" s="16"/>
      <c r="AH246" s="16"/>
      <c r="AI246" s="16"/>
      <c r="AJ246" s="16"/>
      <c r="AK246" s="16"/>
      <c r="AL246" s="18"/>
      <c r="AM246" s="18"/>
      <c r="AN246" s="4"/>
      <c r="AO246" s="4"/>
    </row>
    <row r="247" spans="1:41" ht="14">
      <c r="A247" s="4"/>
      <c r="B247" s="4"/>
      <c r="C247" s="4"/>
      <c r="D247" s="16"/>
      <c r="E247" s="4"/>
      <c r="F247" s="16"/>
      <c r="G247" s="4"/>
      <c r="H247" s="16"/>
      <c r="I247" s="4"/>
      <c r="J247" s="16"/>
      <c r="K247" s="4"/>
      <c r="L247" s="16"/>
      <c r="M247" s="4"/>
      <c r="N247" s="16"/>
      <c r="O247" s="4"/>
      <c r="P247" s="17"/>
      <c r="Q247" s="4"/>
      <c r="R247" s="17"/>
      <c r="S247" s="4"/>
      <c r="T247" s="16"/>
      <c r="U247" s="16"/>
      <c r="V247" s="16"/>
      <c r="W247" s="16"/>
      <c r="X247" s="4"/>
      <c r="Y247" s="16"/>
      <c r="Z247" s="16"/>
      <c r="AA247" s="16"/>
      <c r="AB247" s="16"/>
      <c r="AC247" s="16"/>
      <c r="AD247" s="16"/>
      <c r="AE247" s="16"/>
      <c r="AF247" s="4"/>
      <c r="AG247" s="16"/>
      <c r="AH247" s="16"/>
      <c r="AI247" s="16"/>
      <c r="AJ247" s="16"/>
      <c r="AK247" s="16"/>
      <c r="AL247" s="18"/>
      <c r="AM247" s="18"/>
      <c r="AN247" s="4"/>
      <c r="AO247" s="4"/>
    </row>
    <row r="248" spans="1:41" ht="14">
      <c r="A248" s="4"/>
      <c r="B248" s="4"/>
      <c r="C248" s="4"/>
      <c r="D248" s="16"/>
      <c r="E248" s="4"/>
      <c r="F248" s="16"/>
      <c r="G248" s="4"/>
      <c r="H248" s="16"/>
      <c r="I248" s="4"/>
      <c r="J248" s="16"/>
      <c r="K248" s="4"/>
      <c r="L248" s="16"/>
      <c r="M248" s="4"/>
      <c r="N248" s="16"/>
      <c r="O248" s="4"/>
      <c r="P248" s="17"/>
      <c r="Q248" s="4"/>
      <c r="R248" s="17"/>
      <c r="S248" s="4"/>
      <c r="T248" s="16"/>
      <c r="U248" s="16"/>
      <c r="V248" s="16"/>
      <c r="W248" s="16"/>
      <c r="X248" s="4"/>
      <c r="Y248" s="16"/>
      <c r="Z248" s="16"/>
      <c r="AA248" s="16"/>
      <c r="AB248" s="16"/>
      <c r="AC248" s="16"/>
      <c r="AD248" s="16"/>
      <c r="AE248" s="16"/>
      <c r="AF248" s="4"/>
      <c r="AG248" s="16"/>
      <c r="AH248" s="16"/>
      <c r="AI248" s="16"/>
      <c r="AJ248" s="16"/>
      <c r="AK248" s="16"/>
      <c r="AL248" s="18"/>
      <c r="AM248" s="18"/>
      <c r="AN248" s="4"/>
      <c r="AO248" s="4"/>
    </row>
    <row r="249" spans="1:41" ht="14">
      <c r="A249" s="4"/>
      <c r="B249" s="4"/>
      <c r="C249" s="4"/>
      <c r="D249" s="16"/>
      <c r="E249" s="4"/>
      <c r="F249" s="16"/>
      <c r="G249" s="4"/>
      <c r="H249" s="16"/>
      <c r="I249" s="4"/>
      <c r="J249" s="16"/>
      <c r="K249" s="4"/>
      <c r="L249" s="16"/>
      <c r="M249" s="4"/>
      <c r="N249" s="16"/>
      <c r="O249" s="4"/>
      <c r="P249" s="17"/>
      <c r="Q249" s="4"/>
      <c r="R249" s="17"/>
      <c r="S249" s="4"/>
      <c r="T249" s="16"/>
      <c r="U249" s="16"/>
      <c r="V249" s="16"/>
      <c r="W249" s="16"/>
      <c r="X249" s="4"/>
      <c r="Y249" s="16"/>
      <c r="Z249" s="16"/>
      <c r="AA249" s="16"/>
      <c r="AB249" s="16"/>
      <c r="AC249" s="16"/>
      <c r="AD249" s="16"/>
      <c r="AE249" s="16"/>
      <c r="AF249" s="4"/>
      <c r="AG249" s="16"/>
      <c r="AH249" s="16"/>
      <c r="AI249" s="16"/>
      <c r="AJ249" s="16"/>
      <c r="AK249" s="16"/>
      <c r="AL249" s="18"/>
      <c r="AM249" s="18"/>
      <c r="AN249" s="4"/>
      <c r="AO249" s="4"/>
    </row>
    <row r="250" spans="1:41" ht="14">
      <c r="A250" s="4"/>
      <c r="B250" s="4"/>
      <c r="C250" s="4"/>
      <c r="D250" s="16"/>
      <c r="E250" s="4"/>
      <c r="F250" s="16"/>
      <c r="G250" s="4"/>
      <c r="H250" s="16"/>
      <c r="I250" s="4"/>
      <c r="J250" s="16"/>
      <c r="K250" s="4"/>
      <c r="L250" s="16"/>
      <c r="M250" s="4"/>
      <c r="N250" s="16"/>
      <c r="O250" s="4"/>
      <c r="P250" s="17"/>
      <c r="Q250" s="4"/>
      <c r="R250" s="17"/>
      <c r="S250" s="4"/>
      <c r="T250" s="16"/>
      <c r="U250" s="16"/>
      <c r="V250" s="16"/>
      <c r="W250" s="16"/>
      <c r="X250" s="4"/>
      <c r="Y250" s="16"/>
      <c r="Z250" s="16"/>
      <c r="AA250" s="16"/>
      <c r="AB250" s="16"/>
      <c r="AC250" s="16"/>
      <c r="AD250" s="16"/>
      <c r="AE250" s="16"/>
      <c r="AF250" s="4"/>
      <c r="AG250" s="16"/>
      <c r="AH250" s="16"/>
      <c r="AI250" s="16"/>
      <c r="AJ250" s="16"/>
      <c r="AK250" s="16"/>
      <c r="AL250" s="18"/>
      <c r="AM250" s="18"/>
      <c r="AN250" s="4"/>
      <c r="AO250" s="4"/>
    </row>
    <row r="251" spans="1:41" ht="14">
      <c r="A251" s="4"/>
      <c r="B251" s="4"/>
      <c r="C251" s="4"/>
      <c r="D251" s="16"/>
      <c r="E251" s="4"/>
      <c r="F251" s="16"/>
      <c r="G251" s="4"/>
      <c r="H251" s="16"/>
      <c r="I251" s="4"/>
      <c r="J251" s="16"/>
      <c r="K251" s="4"/>
      <c r="L251" s="16"/>
      <c r="M251" s="4"/>
      <c r="N251" s="16"/>
      <c r="O251" s="4"/>
      <c r="P251" s="17"/>
      <c r="Q251" s="4"/>
      <c r="R251" s="17"/>
      <c r="S251" s="4"/>
      <c r="T251" s="16"/>
      <c r="U251" s="16"/>
      <c r="V251" s="16"/>
      <c r="W251" s="16"/>
      <c r="X251" s="4"/>
      <c r="Y251" s="16"/>
      <c r="Z251" s="16"/>
      <c r="AA251" s="16"/>
      <c r="AB251" s="16"/>
      <c r="AC251" s="16"/>
      <c r="AD251" s="16"/>
      <c r="AE251" s="16"/>
      <c r="AF251" s="4"/>
      <c r="AG251" s="16"/>
      <c r="AH251" s="16"/>
      <c r="AI251" s="16"/>
      <c r="AJ251" s="16"/>
      <c r="AK251" s="16"/>
      <c r="AL251" s="18"/>
      <c r="AM251" s="18"/>
      <c r="AN251" s="4"/>
      <c r="AO251" s="4"/>
    </row>
    <row r="252" spans="1:41" ht="14">
      <c r="A252" s="4"/>
      <c r="B252" s="4"/>
      <c r="C252" s="4"/>
      <c r="D252" s="16"/>
      <c r="E252" s="4"/>
      <c r="F252" s="16"/>
      <c r="G252" s="4"/>
      <c r="H252" s="16"/>
      <c r="I252" s="4"/>
      <c r="J252" s="16"/>
      <c r="K252" s="4"/>
      <c r="L252" s="16"/>
      <c r="M252" s="4"/>
      <c r="N252" s="16"/>
      <c r="O252" s="4"/>
      <c r="P252" s="17"/>
      <c r="Q252" s="4"/>
      <c r="R252" s="17"/>
      <c r="S252" s="4"/>
      <c r="T252" s="16"/>
      <c r="U252" s="16"/>
      <c r="V252" s="16"/>
      <c r="W252" s="16"/>
      <c r="X252" s="4"/>
      <c r="Y252" s="16"/>
      <c r="Z252" s="16"/>
      <c r="AA252" s="16"/>
      <c r="AB252" s="16"/>
      <c r="AC252" s="16"/>
      <c r="AD252" s="16"/>
      <c r="AE252" s="16"/>
      <c r="AF252" s="4"/>
      <c r="AG252" s="16"/>
      <c r="AH252" s="16"/>
      <c r="AI252" s="16"/>
      <c r="AJ252" s="16"/>
      <c r="AK252" s="16"/>
      <c r="AL252" s="18"/>
      <c r="AM252" s="18"/>
      <c r="AN252" s="4"/>
      <c r="AO252" s="4"/>
    </row>
    <row r="253" spans="1:41" ht="14">
      <c r="A253" s="4"/>
      <c r="B253" s="4"/>
      <c r="C253" s="4"/>
      <c r="D253" s="16"/>
      <c r="E253" s="4"/>
      <c r="F253" s="16"/>
      <c r="G253" s="4"/>
      <c r="H253" s="16"/>
      <c r="I253" s="4"/>
      <c r="J253" s="16"/>
      <c r="K253" s="4"/>
      <c r="L253" s="16"/>
      <c r="M253" s="4"/>
      <c r="N253" s="16"/>
      <c r="O253" s="4"/>
      <c r="P253" s="17"/>
      <c r="Q253" s="4"/>
      <c r="R253" s="17"/>
      <c r="S253" s="4"/>
      <c r="T253" s="16"/>
      <c r="U253" s="16"/>
      <c r="V253" s="16"/>
      <c r="W253" s="16"/>
      <c r="X253" s="4"/>
      <c r="Y253" s="16"/>
      <c r="Z253" s="16"/>
      <c r="AA253" s="16"/>
      <c r="AB253" s="16"/>
      <c r="AC253" s="16"/>
      <c r="AD253" s="16"/>
      <c r="AE253" s="16"/>
      <c r="AF253" s="4"/>
      <c r="AG253" s="16"/>
      <c r="AH253" s="16"/>
      <c r="AI253" s="16"/>
      <c r="AJ253" s="16"/>
      <c r="AK253" s="16"/>
      <c r="AL253" s="18"/>
      <c r="AM253" s="18"/>
      <c r="AN253" s="4"/>
      <c r="AO253" s="4"/>
    </row>
    <row r="254" spans="1:41" ht="14">
      <c r="A254" s="4"/>
      <c r="B254" s="4"/>
      <c r="C254" s="4"/>
      <c r="D254" s="16"/>
      <c r="E254" s="4"/>
      <c r="F254" s="16"/>
      <c r="G254" s="4"/>
      <c r="H254" s="16"/>
      <c r="I254" s="4"/>
      <c r="J254" s="16"/>
      <c r="K254" s="4"/>
      <c r="L254" s="16"/>
      <c r="M254" s="4"/>
      <c r="N254" s="16"/>
      <c r="O254" s="4"/>
      <c r="P254" s="17"/>
      <c r="Q254" s="4"/>
      <c r="R254" s="17"/>
      <c r="S254" s="4"/>
      <c r="T254" s="16"/>
      <c r="U254" s="16"/>
      <c r="V254" s="16"/>
      <c r="W254" s="16"/>
      <c r="X254" s="4"/>
      <c r="Y254" s="16"/>
      <c r="Z254" s="16"/>
      <c r="AA254" s="16"/>
      <c r="AB254" s="16"/>
      <c r="AC254" s="16"/>
      <c r="AD254" s="16"/>
      <c r="AE254" s="16"/>
      <c r="AF254" s="4"/>
      <c r="AG254" s="16"/>
      <c r="AH254" s="16"/>
      <c r="AI254" s="16"/>
      <c r="AJ254" s="16"/>
      <c r="AK254" s="16"/>
      <c r="AL254" s="18"/>
      <c r="AM254" s="18"/>
      <c r="AN254" s="4"/>
      <c r="AO254" s="4"/>
    </row>
    <row r="255" spans="1:41" ht="14">
      <c r="A255" s="4"/>
      <c r="B255" s="4"/>
      <c r="C255" s="4"/>
      <c r="D255" s="16"/>
      <c r="E255" s="4"/>
      <c r="F255" s="16"/>
      <c r="G255" s="4"/>
      <c r="H255" s="16"/>
      <c r="I255" s="4"/>
      <c r="J255" s="16"/>
      <c r="K255" s="4"/>
      <c r="L255" s="16"/>
      <c r="M255" s="4"/>
      <c r="N255" s="16"/>
      <c r="O255" s="4"/>
      <c r="P255" s="17"/>
      <c r="Q255" s="4"/>
      <c r="R255" s="17"/>
      <c r="S255" s="4"/>
      <c r="T255" s="16"/>
      <c r="U255" s="16"/>
      <c r="V255" s="16"/>
      <c r="W255" s="16"/>
      <c r="X255" s="4"/>
      <c r="Y255" s="16"/>
      <c r="Z255" s="16"/>
      <c r="AA255" s="16"/>
      <c r="AB255" s="16"/>
      <c r="AC255" s="16"/>
      <c r="AD255" s="16"/>
      <c r="AE255" s="16"/>
      <c r="AF255" s="4"/>
      <c r="AG255" s="16"/>
      <c r="AH255" s="16"/>
      <c r="AI255" s="16"/>
      <c r="AJ255" s="16"/>
      <c r="AK255" s="16"/>
      <c r="AL255" s="18"/>
      <c r="AM255" s="18"/>
      <c r="AN255" s="4"/>
      <c r="AO255" s="4"/>
    </row>
    <row r="256" spans="1:41" ht="14">
      <c r="A256" s="4"/>
      <c r="B256" s="4"/>
      <c r="C256" s="4"/>
      <c r="D256" s="16"/>
      <c r="E256" s="4"/>
      <c r="F256" s="16"/>
      <c r="G256" s="4"/>
      <c r="H256" s="16"/>
      <c r="I256" s="4"/>
      <c r="J256" s="16"/>
      <c r="K256" s="4"/>
      <c r="L256" s="16"/>
      <c r="M256" s="4"/>
      <c r="N256" s="16"/>
      <c r="O256" s="4"/>
      <c r="P256" s="17"/>
      <c r="Q256" s="4"/>
      <c r="R256" s="17"/>
      <c r="S256" s="4"/>
      <c r="T256" s="16"/>
      <c r="U256" s="16"/>
      <c r="V256" s="16"/>
      <c r="W256" s="16"/>
      <c r="X256" s="4"/>
      <c r="Y256" s="16"/>
      <c r="Z256" s="16"/>
      <c r="AA256" s="16"/>
      <c r="AB256" s="16"/>
      <c r="AC256" s="16"/>
      <c r="AD256" s="16"/>
      <c r="AE256" s="16"/>
      <c r="AF256" s="4"/>
      <c r="AG256" s="16"/>
      <c r="AH256" s="16"/>
      <c r="AI256" s="16"/>
      <c r="AJ256" s="16"/>
      <c r="AK256" s="16"/>
      <c r="AL256" s="18"/>
      <c r="AM256" s="18"/>
      <c r="AN256" s="4"/>
      <c r="AO256" s="4"/>
    </row>
    <row r="257" spans="1:41" ht="14">
      <c r="A257" s="4"/>
      <c r="B257" s="4"/>
      <c r="C257" s="4"/>
      <c r="D257" s="16"/>
      <c r="E257" s="4"/>
      <c r="F257" s="16"/>
      <c r="G257" s="4"/>
      <c r="H257" s="16"/>
      <c r="I257" s="4"/>
      <c r="J257" s="16"/>
      <c r="K257" s="4"/>
      <c r="L257" s="16"/>
      <c r="M257" s="4"/>
      <c r="N257" s="16"/>
      <c r="O257" s="4"/>
      <c r="P257" s="17"/>
      <c r="Q257" s="4"/>
      <c r="R257" s="17"/>
      <c r="S257" s="4"/>
      <c r="T257" s="16"/>
      <c r="U257" s="16"/>
      <c r="V257" s="16"/>
      <c r="W257" s="16"/>
      <c r="X257" s="4"/>
      <c r="Y257" s="16"/>
      <c r="Z257" s="16"/>
      <c r="AA257" s="16"/>
      <c r="AB257" s="16"/>
      <c r="AC257" s="16"/>
      <c r="AD257" s="16"/>
      <c r="AE257" s="16"/>
      <c r="AF257" s="4"/>
      <c r="AG257" s="16"/>
      <c r="AH257" s="16"/>
      <c r="AI257" s="16"/>
      <c r="AJ257" s="16"/>
      <c r="AK257" s="16"/>
      <c r="AL257" s="18"/>
      <c r="AM257" s="18"/>
      <c r="AN257" s="4"/>
      <c r="AO257" s="4"/>
    </row>
    <row r="258" spans="1:41" ht="14">
      <c r="A258" s="4"/>
      <c r="B258" s="4"/>
      <c r="C258" s="4"/>
      <c r="D258" s="16"/>
      <c r="E258" s="4"/>
      <c r="F258" s="16"/>
      <c r="G258" s="4"/>
      <c r="H258" s="16"/>
      <c r="I258" s="4"/>
      <c r="J258" s="16"/>
      <c r="K258" s="4"/>
      <c r="L258" s="16"/>
      <c r="M258" s="4"/>
      <c r="N258" s="16"/>
      <c r="O258" s="4"/>
      <c r="P258" s="17"/>
      <c r="Q258" s="4"/>
      <c r="R258" s="17"/>
      <c r="S258" s="4"/>
      <c r="T258" s="16"/>
      <c r="U258" s="16"/>
      <c r="V258" s="16"/>
      <c r="W258" s="16"/>
      <c r="X258" s="4"/>
      <c r="Y258" s="16"/>
      <c r="Z258" s="16"/>
      <c r="AA258" s="16"/>
      <c r="AB258" s="16"/>
      <c r="AC258" s="16"/>
      <c r="AD258" s="16"/>
      <c r="AE258" s="16"/>
      <c r="AF258" s="4"/>
      <c r="AG258" s="16"/>
      <c r="AH258" s="16"/>
      <c r="AI258" s="16"/>
      <c r="AJ258" s="16"/>
      <c r="AK258" s="16"/>
      <c r="AL258" s="18"/>
      <c r="AM258" s="18"/>
      <c r="AN258" s="4"/>
      <c r="AO258" s="4"/>
    </row>
    <row r="259" spans="1:41" ht="14">
      <c r="A259" s="4"/>
      <c r="B259" s="4"/>
      <c r="C259" s="4"/>
      <c r="D259" s="16"/>
      <c r="E259" s="4"/>
      <c r="F259" s="16"/>
      <c r="G259" s="4"/>
      <c r="H259" s="16"/>
      <c r="I259" s="4"/>
      <c r="J259" s="16"/>
      <c r="K259" s="4"/>
      <c r="L259" s="16"/>
      <c r="M259" s="4"/>
      <c r="N259" s="16"/>
      <c r="O259" s="4"/>
      <c r="P259" s="17"/>
      <c r="Q259" s="4"/>
      <c r="R259" s="17"/>
      <c r="S259" s="4"/>
      <c r="T259" s="16"/>
      <c r="U259" s="16"/>
      <c r="V259" s="16"/>
      <c r="W259" s="16"/>
      <c r="X259" s="4"/>
      <c r="Y259" s="16"/>
      <c r="Z259" s="16"/>
      <c r="AA259" s="16"/>
      <c r="AB259" s="16"/>
      <c r="AC259" s="16"/>
      <c r="AD259" s="16"/>
      <c r="AE259" s="16"/>
      <c r="AF259" s="4"/>
      <c r="AG259" s="16"/>
      <c r="AH259" s="16"/>
      <c r="AI259" s="16"/>
      <c r="AJ259" s="16"/>
      <c r="AK259" s="16"/>
      <c r="AL259" s="18"/>
      <c r="AM259" s="18"/>
      <c r="AN259" s="4"/>
      <c r="AO259" s="4"/>
    </row>
    <row r="260" spans="1:41" ht="14">
      <c r="A260" s="4"/>
      <c r="B260" s="4"/>
      <c r="C260" s="4"/>
      <c r="D260" s="16"/>
      <c r="E260" s="4"/>
      <c r="F260" s="16"/>
      <c r="G260" s="4"/>
      <c r="H260" s="16"/>
      <c r="I260" s="4"/>
      <c r="J260" s="16"/>
      <c r="K260" s="4"/>
      <c r="L260" s="16"/>
      <c r="M260" s="4"/>
      <c r="N260" s="16"/>
      <c r="O260" s="4"/>
      <c r="P260" s="17"/>
      <c r="Q260" s="4"/>
      <c r="R260" s="17"/>
      <c r="S260" s="4"/>
      <c r="T260" s="16"/>
      <c r="U260" s="16"/>
      <c r="V260" s="16"/>
      <c r="W260" s="16"/>
      <c r="X260" s="4"/>
      <c r="Y260" s="16"/>
      <c r="Z260" s="16"/>
      <c r="AA260" s="16"/>
      <c r="AB260" s="16"/>
      <c r="AC260" s="16"/>
      <c r="AD260" s="16"/>
      <c r="AE260" s="16"/>
      <c r="AF260" s="4"/>
      <c r="AG260" s="16"/>
      <c r="AH260" s="16"/>
      <c r="AI260" s="16"/>
      <c r="AJ260" s="16"/>
      <c r="AK260" s="16"/>
      <c r="AL260" s="18"/>
      <c r="AM260" s="18"/>
      <c r="AN260" s="4"/>
      <c r="AO260" s="4"/>
    </row>
    <row r="261" spans="1:41" ht="14">
      <c r="A261" s="4"/>
      <c r="B261" s="4"/>
      <c r="C261" s="4"/>
      <c r="D261" s="16"/>
      <c r="E261" s="4"/>
      <c r="F261" s="16"/>
      <c r="G261" s="4"/>
      <c r="H261" s="16"/>
      <c r="I261" s="4"/>
      <c r="J261" s="16"/>
      <c r="K261" s="4"/>
      <c r="L261" s="16"/>
      <c r="M261" s="4"/>
      <c r="N261" s="16"/>
      <c r="O261" s="4"/>
      <c r="P261" s="17"/>
      <c r="Q261" s="4"/>
      <c r="R261" s="17"/>
      <c r="S261" s="4"/>
      <c r="T261" s="16"/>
      <c r="U261" s="16"/>
      <c r="V261" s="16"/>
      <c r="W261" s="16"/>
      <c r="X261" s="4"/>
      <c r="Y261" s="16"/>
      <c r="Z261" s="16"/>
      <c r="AA261" s="16"/>
      <c r="AB261" s="16"/>
      <c r="AC261" s="16"/>
      <c r="AD261" s="16"/>
      <c r="AE261" s="16"/>
      <c r="AF261" s="4"/>
      <c r="AG261" s="16"/>
      <c r="AH261" s="16"/>
      <c r="AI261" s="16"/>
      <c r="AJ261" s="16"/>
      <c r="AK261" s="16"/>
      <c r="AL261" s="18"/>
      <c r="AM261" s="18"/>
      <c r="AN261" s="4"/>
      <c r="AO261" s="4"/>
    </row>
    <row r="262" spans="1:41" ht="14">
      <c r="A262" s="4"/>
      <c r="B262" s="4"/>
      <c r="C262" s="4"/>
      <c r="D262" s="16"/>
      <c r="E262" s="4"/>
      <c r="F262" s="16"/>
      <c r="G262" s="4"/>
      <c r="H262" s="16"/>
      <c r="I262" s="4"/>
      <c r="J262" s="16"/>
      <c r="K262" s="4"/>
      <c r="L262" s="16"/>
      <c r="M262" s="4"/>
      <c r="N262" s="16"/>
      <c r="O262" s="4"/>
      <c r="P262" s="17"/>
      <c r="Q262" s="4"/>
      <c r="R262" s="17"/>
      <c r="S262" s="4"/>
      <c r="T262" s="16"/>
      <c r="U262" s="16"/>
      <c r="V262" s="16"/>
      <c r="W262" s="16"/>
      <c r="X262" s="4"/>
      <c r="Y262" s="16"/>
      <c r="Z262" s="16"/>
      <c r="AA262" s="16"/>
      <c r="AB262" s="16"/>
      <c r="AC262" s="16"/>
      <c r="AD262" s="16"/>
      <c r="AE262" s="16"/>
      <c r="AF262" s="4"/>
      <c r="AG262" s="16"/>
      <c r="AH262" s="16"/>
      <c r="AI262" s="16"/>
      <c r="AJ262" s="16"/>
      <c r="AK262" s="16"/>
      <c r="AL262" s="18"/>
      <c r="AM262" s="18"/>
      <c r="AN262" s="4"/>
      <c r="AO262" s="4"/>
    </row>
    <row r="263" spans="1:41" ht="14">
      <c r="A263" s="4"/>
      <c r="B263" s="4"/>
      <c r="C263" s="4"/>
      <c r="D263" s="16"/>
      <c r="E263" s="4"/>
      <c r="F263" s="16"/>
      <c r="G263" s="4"/>
      <c r="H263" s="16"/>
      <c r="I263" s="4"/>
      <c r="J263" s="16"/>
      <c r="K263" s="4"/>
      <c r="L263" s="16"/>
      <c r="M263" s="4"/>
      <c r="N263" s="16"/>
      <c r="O263" s="4"/>
      <c r="P263" s="17"/>
      <c r="Q263" s="4"/>
      <c r="R263" s="17"/>
      <c r="S263" s="4"/>
      <c r="T263" s="16"/>
      <c r="U263" s="16"/>
      <c r="V263" s="16"/>
      <c r="W263" s="16"/>
      <c r="X263" s="4"/>
      <c r="Y263" s="16"/>
      <c r="Z263" s="16"/>
      <c r="AA263" s="16"/>
      <c r="AB263" s="16"/>
      <c r="AC263" s="16"/>
      <c r="AD263" s="16"/>
      <c r="AE263" s="16"/>
      <c r="AF263" s="4"/>
      <c r="AG263" s="16"/>
      <c r="AH263" s="16"/>
      <c r="AI263" s="16"/>
      <c r="AJ263" s="16"/>
      <c r="AK263" s="16"/>
      <c r="AL263" s="18"/>
      <c r="AM263" s="18"/>
      <c r="AN263" s="4"/>
      <c r="AO263" s="4"/>
    </row>
    <row r="264" spans="1:41" ht="14">
      <c r="A264" s="4"/>
      <c r="B264" s="4"/>
      <c r="C264" s="4"/>
      <c r="D264" s="16"/>
      <c r="E264" s="4"/>
      <c r="F264" s="16"/>
      <c r="G264" s="4"/>
      <c r="H264" s="16"/>
      <c r="I264" s="4"/>
      <c r="J264" s="16"/>
      <c r="K264" s="4"/>
      <c r="L264" s="16"/>
      <c r="M264" s="4"/>
      <c r="N264" s="16"/>
      <c r="O264" s="4"/>
      <c r="P264" s="17"/>
      <c r="Q264" s="4"/>
      <c r="R264" s="17"/>
      <c r="S264" s="4"/>
      <c r="T264" s="16"/>
      <c r="U264" s="16"/>
      <c r="V264" s="16"/>
      <c r="W264" s="16"/>
      <c r="X264" s="4"/>
      <c r="Y264" s="16"/>
      <c r="Z264" s="16"/>
      <c r="AA264" s="16"/>
      <c r="AB264" s="16"/>
      <c r="AC264" s="16"/>
      <c r="AD264" s="16"/>
      <c r="AE264" s="16"/>
      <c r="AF264" s="4"/>
      <c r="AG264" s="16"/>
      <c r="AH264" s="16"/>
      <c r="AI264" s="16"/>
      <c r="AJ264" s="16"/>
      <c r="AK264" s="16"/>
      <c r="AL264" s="18"/>
      <c r="AM264" s="18"/>
      <c r="AN264" s="4"/>
      <c r="AO264" s="4"/>
    </row>
    <row r="265" spans="1:41" ht="14">
      <c r="A265" s="4"/>
      <c r="B265" s="4"/>
      <c r="C265" s="4"/>
      <c r="D265" s="16"/>
      <c r="E265" s="4"/>
      <c r="F265" s="16"/>
      <c r="G265" s="4"/>
      <c r="H265" s="16"/>
      <c r="I265" s="4"/>
      <c r="J265" s="16"/>
      <c r="K265" s="4"/>
      <c r="L265" s="16"/>
      <c r="M265" s="4"/>
      <c r="N265" s="16"/>
      <c r="O265" s="4"/>
      <c r="P265" s="17"/>
      <c r="Q265" s="4"/>
      <c r="R265" s="17"/>
      <c r="S265" s="4"/>
      <c r="T265" s="16"/>
      <c r="U265" s="16"/>
      <c r="V265" s="16"/>
      <c r="W265" s="16"/>
      <c r="X265" s="4"/>
      <c r="Y265" s="16"/>
      <c r="Z265" s="16"/>
      <c r="AA265" s="16"/>
      <c r="AB265" s="16"/>
      <c r="AC265" s="16"/>
      <c r="AD265" s="16"/>
      <c r="AE265" s="16"/>
      <c r="AF265" s="4"/>
      <c r="AG265" s="16"/>
      <c r="AH265" s="16"/>
      <c r="AI265" s="16"/>
      <c r="AJ265" s="16"/>
      <c r="AK265" s="16"/>
      <c r="AL265" s="18"/>
      <c r="AM265" s="18"/>
      <c r="AN265" s="4"/>
      <c r="AO265" s="4"/>
    </row>
    <row r="266" spans="1:41" ht="14">
      <c r="A266" s="4"/>
      <c r="B266" s="4"/>
      <c r="C266" s="4"/>
      <c r="D266" s="16"/>
      <c r="E266" s="4"/>
      <c r="F266" s="16"/>
      <c r="G266" s="4"/>
      <c r="H266" s="16"/>
      <c r="I266" s="4"/>
      <c r="J266" s="16"/>
      <c r="K266" s="4"/>
      <c r="L266" s="16"/>
      <c r="M266" s="4"/>
      <c r="N266" s="16"/>
      <c r="O266" s="4"/>
      <c r="P266" s="17"/>
      <c r="Q266" s="4"/>
      <c r="R266" s="17"/>
      <c r="S266" s="4"/>
      <c r="T266" s="16"/>
      <c r="U266" s="16"/>
      <c r="V266" s="16"/>
      <c r="W266" s="16"/>
      <c r="X266" s="4"/>
      <c r="Y266" s="16"/>
      <c r="Z266" s="16"/>
      <c r="AA266" s="16"/>
      <c r="AB266" s="16"/>
      <c r="AC266" s="16"/>
      <c r="AD266" s="16"/>
      <c r="AE266" s="16"/>
      <c r="AF266" s="4"/>
      <c r="AG266" s="16"/>
      <c r="AH266" s="16"/>
      <c r="AI266" s="16"/>
      <c r="AJ266" s="16"/>
      <c r="AK266" s="16"/>
      <c r="AL266" s="18"/>
      <c r="AM266" s="18"/>
      <c r="AN266" s="4"/>
      <c r="AO266" s="4"/>
    </row>
    <row r="267" spans="1:41" ht="14">
      <c r="A267" s="4"/>
      <c r="B267" s="4"/>
      <c r="C267" s="4"/>
      <c r="D267" s="16"/>
      <c r="E267" s="4"/>
      <c r="F267" s="16"/>
      <c r="G267" s="4"/>
      <c r="H267" s="16"/>
      <c r="I267" s="4"/>
      <c r="J267" s="16"/>
      <c r="K267" s="4"/>
      <c r="L267" s="16"/>
      <c r="M267" s="4"/>
      <c r="N267" s="16"/>
      <c r="O267" s="4"/>
      <c r="P267" s="17"/>
      <c r="Q267" s="4"/>
      <c r="R267" s="17"/>
      <c r="S267" s="4"/>
      <c r="T267" s="16"/>
      <c r="U267" s="16"/>
      <c r="V267" s="16"/>
      <c r="W267" s="16"/>
      <c r="X267" s="4"/>
      <c r="Y267" s="16"/>
      <c r="Z267" s="16"/>
      <c r="AA267" s="16"/>
      <c r="AB267" s="16"/>
      <c r="AC267" s="16"/>
      <c r="AD267" s="16"/>
      <c r="AE267" s="16"/>
      <c r="AF267" s="4"/>
      <c r="AG267" s="16"/>
      <c r="AH267" s="16"/>
      <c r="AI267" s="16"/>
      <c r="AJ267" s="16"/>
      <c r="AK267" s="16"/>
      <c r="AL267" s="18"/>
      <c r="AM267" s="18"/>
      <c r="AN267" s="4"/>
      <c r="AO267" s="4"/>
    </row>
    <row r="268" spans="1:41" ht="14">
      <c r="A268" s="4"/>
      <c r="B268" s="4"/>
      <c r="C268" s="4"/>
      <c r="D268" s="16"/>
      <c r="E268" s="4"/>
      <c r="F268" s="16"/>
      <c r="G268" s="4"/>
      <c r="H268" s="16"/>
      <c r="I268" s="4"/>
      <c r="J268" s="16"/>
      <c r="K268" s="4"/>
      <c r="L268" s="16"/>
      <c r="M268" s="4"/>
      <c r="N268" s="16"/>
      <c r="O268" s="4"/>
      <c r="P268" s="17"/>
      <c r="Q268" s="4"/>
      <c r="R268" s="17"/>
      <c r="S268" s="4"/>
      <c r="T268" s="16"/>
      <c r="U268" s="16"/>
      <c r="V268" s="16"/>
      <c r="W268" s="16"/>
      <c r="X268" s="4"/>
      <c r="Y268" s="16"/>
      <c r="Z268" s="16"/>
      <c r="AA268" s="16"/>
      <c r="AB268" s="16"/>
      <c r="AC268" s="16"/>
      <c r="AD268" s="16"/>
      <c r="AE268" s="16"/>
      <c r="AF268" s="4"/>
      <c r="AG268" s="16"/>
      <c r="AH268" s="16"/>
      <c r="AI268" s="16"/>
      <c r="AJ268" s="16"/>
      <c r="AK268" s="16"/>
      <c r="AL268" s="18"/>
      <c r="AM268" s="18"/>
      <c r="AN268" s="4"/>
      <c r="AO268" s="4"/>
    </row>
    <row r="269" spans="1:41" ht="14">
      <c r="A269" s="4"/>
      <c r="B269" s="4"/>
      <c r="C269" s="4"/>
      <c r="D269" s="16"/>
      <c r="E269" s="4"/>
      <c r="F269" s="16"/>
      <c r="G269" s="4"/>
      <c r="H269" s="16"/>
      <c r="I269" s="4"/>
      <c r="J269" s="16"/>
      <c r="K269" s="4"/>
      <c r="L269" s="16"/>
      <c r="M269" s="4"/>
      <c r="N269" s="16"/>
      <c r="O269" s="4"/>
      <c r="P269" s="17"/>
      <c r="Q269" s="4"/>
      <c r="R269" s="17"/>
      <c r="S269" s="4"/>
      <c r="T269" s="16"/>
      <c r="U269" s="16"/>
      <c r="V269" s="16"/>
      <c r="W269" s="16"/>
      <c r="X269" s="4"/>
      <c r="Y269" s="16"/>
      <c r="Z269" s="16"/>
      <c r="AA269" s="16"/>
      <c r="AB269" s="16"/>
      <c r="AC269" s="16"/>
      <c r="AD269" s="16"/>
      <c r="AE269" s="16"/>
      <c r="AF269" s="4"/>
      <c r="AG269" s="16"/>
      <c r="AH269" s="16"/>
      <c r="AI269" s="16"/>
      <c r="AJ269" s="16"/>
      <c r="AK269" s="16"/>
      <c r="AL269" s="18"/>
      <c r="AM269" s="18"/>
      <c r="AN269" s="4"/>
      <c r="AO269" s="4"/>
    </row>
    <row r="270" spans="1:41" ht="14">
      <c r="A270" s="4"/>
      <c r="B270" s="4"/>
      <c r="C270" s="4"/>
      <c r="D270" s="16"/>
      <c r="E270" s="4"/>
      <c r="F270" s="16"/>
      <c r="G270" s="4"/>
      <c r="H270" s="16"/>
      <c r="I270" s="4"/>
      <c r="J270" s="16"/>
      <c r="K270" s="4"/>
      <c r="L270" s="16"/>
      <c r="M270" s="4"/>
      <c r="N270" s="16"/>
      <c r="O270" s="4"/>
      <c r="P270" s="17"/>
      <c r="Q270" s="4"/>
      <c r="R270" s="17"/>
      <c r="S270" s="4"/>
      <c r="T270" s="16"/>
      <c r="U270" s="16"/>
      <c r="V270" s="16"/>
      <c r="W270" s="16"/>
      <c r="X270" s="4"/>
      <c r="Y270" s="16"/>
      <c r="Z270" s="16"/>
      <c r="AA270" s="16"/>
      <c r="AB270" s="16"/>
      <c r="AC270" s="16"/>
      <c r="AD270" s="16"/>
      <c r="AE270" s="16"/>
      <c r="AF270" s="4"/>
      <c r="AG270" s="16"/>
      <c r="AH270" s="16"/>
      <c r="AI270" s="16"/>
      <c r="AJ270" s="16"/>
      <c r="AK270" s="16"/>
      <c r="AL270" s="18"/>
      <c r="AM270" s="18"/>
      <c r="AN270" s="4"/>
      <c r="AO270" s="4"/>
    </row>
    <row r="271" spans="1:41" ht="14">
      <c r="A271" s="4"/>
      <c r="B271" s="4"/>
      <c r="C271" s="4"/>
      <c r="D271" s="16"/>
      <c r="E271" s="4"/>
      <c r="F271" s="16"/>
      <c r="G271" s="4"/>
      <c r="H271" s="16"/>
      <c r="I271" s="4"/>
      <c r="J271" s="16"/>
      <c r="K271" s="4"/>
      <c r="L271" s="16"/>
      <c r="M271" s="4"/>
      <c r="N271" s="16"/>
      <c r="O271" s="4"/>
      <c r="P271" s="17"/>
      <c r="Q271" s="4"/>
      <c r="R271" s="17"/>
      <c r="S271" s="4"/>
      <c r="T271" s="16"/>
      <c r="U271" s="16"/>
      <c r="V271" s="16"/>
      <c r="W271" s="16"/>
      <c r="X271" s="4"/>
      <c r="Y271" s="16"/>
      <c r="Z271" s="16"/>
      <c r="AA271" s="16"/>
      <c r="AB271" s="16"/>
      <c r="AC271" s="16"/>
      <c r="AD271" s="16"/>
      <c r="AE271" s="16"/>
      <c r="AF271" s="4"/>
      <c r="AG271" s="16"/>
      <c r="AH271" s="16"/>
      <c r="AI271" s="16"/>
      <c r="AJ271" s="16"/>
      <c r="AK271" s="16"/>
      <c r="AL271" s="18"/>
      <c r="AM271" s="18"/>
      <c r="AN271" s="4"/>
      <c r="AO271" s="4"/>
    </row>
    <row r="272" spans="1:41" ht="14">
      <c r="A272" s="4"/>
      <c r="B272" s="4"/>
      <c r="C272" s="4"/>
      <c r="D272" s="16"/>
      <c r="E272" s="4"/>
      <c r="F272" s="16"/>
      <c r="G272" s="4"/>
      <c r="H272" s="16"/>
      <c r="I272" s="4"/>
      <c r="J272" s="16"/>
      <c r="K272" s="4"/>
      <c r="L272" s="16"/>
      <c r="M272" s="4"/>
      <c r="N272" s="16"/>
      <c r="O272" s="4"/>
      <c r="P272" s="17"/>
      <c r="Q272" s="4"/>
      <c r="R272" s="17"/>
      <c r="S272" s="4"/>
      <c r="T272" s="16"/>
      <c r="U272" s="16"/>
      <c r="V272" s="16"/>
      <c r="W272" s="16"/>
      <c r="X272" s="4"/>
      <c r="Y272" s="16"/>
      <c r="Z272" s="16"/>
      <c r="AA272" s="16"/>
      <c r="AB272" s="16"/>
      <c r="AC272" s="16"/>
      <c r="AD272" s="16"/>
      <c r="AE272" s="16"/>
      <c r="AF272" s="4"/>
      <c r="AG272" s="16"/>
      <c r="AH272" s="16"/>
      <c r="AI272" s="16"/>
      <c r="AJ272" s="16"/>
      <c r="AK272" s="16"/>
      <c r="AL272" s="18"/>
      <c r="AM272" s="18"/>
      <c r="AN272" s="4"/>
      <c r="AO272" s="4"/>
    </row>
    <row r="273" spans="1:41" ht="14">
      <c r="A273" s="4"/>
      <c r="B273" s="4"/>
      <c r="C273" s="4"/>
      <c r="D273" s="16"/>
      <c r="E273" s="4"/>
      <c r="F273" s="16"/>
      <c r="G273" s="4"/>
      <c r="H273" s="16"/>
      <c r="I273" s="4"/>
      <c r="J273" s="16"/>
      <c r="K273" s="4"/>
      <c r="L273" s="16"/>
      <c r="M273" s="4"/>
      <c r="N273" s="16"/>
      <c r="O273" s="4"/>
      <c r="P273" s="17"/>
      <c r="Q273" s="4"/>
      <c r="R273" s="17"/>
      <c r="S273" s="4"/>
      <c r="T273" s="16"/>
      <c r="U273" s="16"/>
      <c r="V273" s="16"/>
      <c r="W273" s="16"/>
      <c r="X273" s="4"/>
      <c r="Y273" s="16"/>
      <c r="Z273" s="16"/>
      <c r="AA273" s="16"/>
      <c r="AB273" s="16"/>
      <c r="AC273" s="16"/>
      <c r="AD273" s="16"/>
      <c r="AE273" s="16"/>
      <c r="AF273" s="4"/>
      <c r="AG273" s="16"/>
      <c r="AH273" s="16"/>
      <c r="AI273" s="16"/>
      <c r="AJ273" s="16"/>
      <c r="AK273" s="16"/>
      <c r="AL273" s="18"/>
      <c r="AM273" s="18"/>
      <c r="AN273" s="4"/>
      <c r="AO273" s="4"/>
    </row>
    <row r="274" spans="1:41" ht="14">
      <c r="A274" s="4"/>
      <c r="B274" s="4"/>
      <c r="C274" s="4"/>
      <c r="D274" s="16"/>
      <c r="E274" s="4"/>
      <c r="F274" s="16"/>
      <c r="G274" s="4"/>
      <c r="H274" s="16"/>
      <c r="I274" s="4"/>
      <c r="J274" s="16"/>
      <c r="K274" s="4"/>
      <c r="L274" s="16"/>
      <c r="M274" s="4"/>
      <c r="N274" s="16"/>
      <c r="O274" s="4"/>
      <c r="P274" s="17"/>
      <c r="Q274" s="4"/>
      <c r="R274" s="17"/>
      <c r="S274" s="4"/>
      <c r="T274" s="16"/>
      <c r="U274" s="16"/>
      <c r="V274" s="16"/>
      <c r="W274" s="16"/>
      <c r="X274" s="4"/>
      <c r="Y274" s="16"/>
      <c r="Z274" s="16"/>
      <c r="AA274" s="16"/>
      <c r="AB274" s="16"/>
      <c r="AC274" s="16"/>
      <c r="AD274" s="16"/>
      <c r="AE274" s="16"/>
      <c r="AF274" s="4"/>
      <c r="AG274" s="16"/>
      <c r="AH274" s="16"/>
      <c r="AI274" s="16"/>
      <c r="AJ274" s="16"/>
      <c r="AK274" s="16"/>
      <c r="AL274" s="18"/>
      <c r="AM274" s="18"/>
      <c r="AN274" s="4"/>
      <c r="AO274" s="4"/>
    </row>
    <row r="275" spans="1:41" ht="14">
      <c r="A275" s="4"/>
      <c r="B275" s="4"/>
      <c r="C275" s="4"/>
      <c r="D275" s="16"/>
      <c r="E275" s="4"/>
      <c r="F275" s="16"/>
      <c r="G275" s="4"/>
      <c r="H275" s="16"/>
      <c r="I275" s="4"/>
      <c r="J275" s="16"/>
      <c r="K275" s="4"/>
      <c r="L275" s="16"/>
      <c r="M275" s="4"/>
      <c r="N275" s="16"/>
      <c r="O275" s="4"/>
      <c r="P275" s="17"/>
      <c r="Q275" s="4"/>
      <c r="R275" s="17"/>
      <c r="S275" s="4"/>
      <c r="T275" s="16"/>
      <c r="U275" s="16"/>
      <c r="V275" s="16"/>
      <c r="W275" s="16"/>
      <c r="X275" s="4"/>
      <c r="Y275" s="16"/>
      <c r="Z275" s="16"/>
      <c r="AA275" s="16"/>
      <c r="AB275" s="16"/>
      <c r="AC275" s="16"/>
      <c r="AD275" s="16"/>
      <c r="AE275" s="16"/>
      <c r="AF275" s="4"/>
      <c r="AG275" s="16"/>
      <c r="AH275" s="16"/>
      <c r="AI275" s="16"/>
      <c r="AJ275" s="16"/>
      <c r="AK275" s="16"/>
      <c r="AL275" s="18"/>
      <c r="AM275" s="18"/>
      <c r="AN275" s="4"/>
      <c r="AO275" s="4"/>
    </row>
    <row r="276" spans="1:41" ht="14">
      <c r="A276" s="4"/>
      <c r="B276" s="4"/>
      <c r="C276" s="4"/>
      <c r="D276" s="16"/>
      <c r="E276" s="4"/>
      <c r="F276" s="16"/>
      <c r="G276" s="4"/>
      <c r="H276" s="16"/>
      <c r="I276" s="4"/>
      <c r="J276" s="16"/>
      <c r="K276" s="4"/>
      <c r="L276" s="16"/>
      <c r="M276" s="4"/>
      <c r="N276" s="16"/>
      <c r="O276" s="4"/>
      <c r="P276" s="17"/>
      <c r="Q276" s="4"/>
      <c r="R276" s="17"/>
      <c r="S276" s="4"/>
      <c r="T276" s="16"/>
      <c r="U276" s="16"/>
      <c r="V276" s="16"/>
      <c r="W276" s="16"/>
      <c r="X276" s="4"/>
      <c r="Y276" s="16"/>
      <c r="Z276" s="16"/>
      <c r="AA276" s="16"/>
      <c r="AB276" s="16"/>
      <c r="AC276" s="16"/>
      <c r="AD276" s="16"/>
      <c r="AE276" s="16"/>
      <c r="AF276" s="4"/>
      <c r="AG276" s="16"/>
      <c r="AH276" s="16"/>
      <c r="AI276" s="16"/>
      <c r="AJ276" s="16"/>
      <c r="AK276" s="16"/>
      <c r="AL276" s="18"/>
      <c r="AM276" s="18"/>
      <c r="AN276" s="4"/>
      <c r="AO276" s="4"/>
    </row>
    <row r="277" spans="1:41" ht="14">
      <c r="A277" s="4"/>
      <c r="B277" s="4"/>
      <c r="C277" s="4"/>
      <c r="D277" s="16"/>
      <c r="E277" s="4"/>
      <c r="F277" s="16"/>
      <c r="G277" s="4"/>
      <c r="H277" s="16"/>
      <c r="I277" s="4"/>
      <c r="J277" s="16"/>
      <c r="K277" s="4"/>
      <c r="L277" s="16"/>
      <c r="M277" s="4"/>
      <c r="N277" s="16"/>
      <c r="O277" s="4"/>
      <c r="P277" s="17"/>
      <c r="Q277" s="4"/>
      <c r="R277" s="17"/>
      <c r="S277" s="4"/>
      <c r="T277" s="16"/>
      <c r="U277" s="16"/>
      <c r="V277" s="16"/>
      <c r="W277" s="16"/>
      <c r="X277" s="4"/>
      <c r="Y277" s="16"/>
      <c r="Z277" s="16"/>
      <c r="AA277" s="16"/>
      <c r="AB277" s="16"/>
      <c r="AC277" s="16"/>
      <c r="AD277" s="16"/>
      <c r="AE277" s="16"/>
      <c r="AF277" s="4"/>
      <c r="AG277" s="16"/>
      <c r="AH277" s="16"/>
      <c r="AI277" s="16"/>
      <c r="AJ277" s="16"/>
      <c r="AK277" s="16"/>
      <c r="AL277" s="18"/>
      <c r="AM277" s="18"/>
      <c r="AN277" s="4"/>
      <c r="AO277" s="4"/>
    </row>
    <row r="278" spans="1:41" ht="14">
      <c r="A278" s="4"/>
      <c r="B278" s="4"/>
      <c r="C278" s="4"/>
      <c r="D278" s="16"/>
      <c r="E278" s="4"/>
      <c r="F278" s="16"/>
      <c r="G278" s="4"/>
      <c r="H278" s="16"/>
      <c r="I278" s="4"/>
      <c r="J278" s="16"/>
      <c r="K278" s="4"/>
      <c r="L278" s="16"/>
      <c r="M278" s="4"/>
      <c r="N278" s="16"/>
      <c r="O278" s="4"/>
      <c r="P278" s="17"/>
      <c r="Q278" s="4"/>
      <c r="R278" s="17"/>
      <c r="S278" s="4"/>
      <c r="T278" s="16"/>
      <c r="U278" s="16"/>
      <c r="V278" s="16"/>
      <c r="W278" s="16"/>
      <c r="X278" s="4"/>
      <c r="Y278" s="16"/>
      <c r="Z278" s="16"/>
      <c r="AA278" s="16"/>
      <c r="AB278" s="16"/>
      <c r="AC278" s="16"/>
      <c r="AD278" s="16"/>
      <c r="AE278" s="16"/>
      <c r="AF278" s="4"/>
      <c r="AG278" s="16"/>
      <c r="AH278" s="16"/>
      <c r="AI278" s="16"/>
      <c r="AJ278" s="16"/>
      <c r="AK278" s="16"/>
      <c r="AL278" s="18"/>
      <c r="AM278" s="18"/>
      <c r="AN278" s="4"/>
      <c r="AO278" s="4"/>
    </row>
    <row r="279" spans="1:41" ht="14">
      <c r="A279" s="4"/>
      <c r="B279" s="4"/>
      <c r="C279" s="4"/>
      <c r="D279" s="16"/>
      <c r="E279" s="4"/>
      <c r="F279" s="16"/>
      <c r="G279" s="4"/>
      <c r="H279" s="16"/>
      <c r="I279" s="4"/>
      <c r="J279" s="16"/>
      <c r="K279" s="4"/>
      <c r="L279" s="16"/>
      <c r="M279" s="4"/>
      <c r="N279" s="16"/>
      <c r="O279" s="4"/>
      <c r="P279" s="17"/>
      <c r="Q279" s="4"/>
      <c r="R279" s="17"/>
      <c r="S279" s="4"/>
      <c r="T279" s="16"/>
      <c r="U279" s="16"/>
      <c r="V279" s="16"/>
      <c r="W279" s="16"/>
      <c r="X279" s="4"/>
      <c r="Y279" s="16"/>
      <c r="Z279" s="16"/>
      <c r="AA279" s="16"/>
      <c r="AB279" s="16"/>
      <c r="AC279" s="16"/>
      <c r="AD279" s="16"/>
      <c r="AE279" s="16"/>
      <c r="AF279" s="4"/>
      <c r="AG279" s="16"/>
      <c r="AH279" s="16"/>
      <c r="AI279" s="16"/>
      <c r="AJ279" s="16"/>
      <c r="AK279" s="16"/>
      <c r="AL279" s="18"/>
      <c r="AM279" s="18"/>
      <c r="AN279" s="4"/>
      <c r="AO279" s="4"/>
    </row>
    <row r="280" spans="1:41" ht="14">
      <c r="A280" s="4"/>
      <c r="B280" s="4"/>
      <c r="C280" s="4"/>
      <c r="D280" s="16"/>
      <c r="E280" s="4"/>
      <c r="F280" s="16"/>
      <c r="G280" s="4"/>
      <c r="H280" s="16"/>
      <c r="I280" s="4"/>
      <c r="J280" s="16"/>
      <c r="K280" s="4"/>
      <c r="L280" s="16"/>
      <c r="M280" s="4"/>
      <c r="N280" s="16"/>
      <c r="O280" s="4"/>
      <c r="P280" s="17"/>
      <c r="Q280" s="4"/>
      <c r="R280" s="17"/>
      <c r="S280" s="4"/>
      <c r="T280" s="16"/>
      <c r="U280" s="16"/>
      <c r="V280" s="16"/>
      <c r="W280" s="16"/>
      <c r="X280" s="4"/>
      <c r="Y280" s="16"/>
      <c r="Z280" s="16"/>
      <c r="AA280" s="16"/>
      <c r="AB280" s="16"/>
      <c r="AC280" s="16"/>
      <c r="AD280" s="16"/>
      <c r="AE280" s="16"/>
      <c r="AF280" s="4"/>
      <c r="AG280" s="16"/>
      <c r="AH280" s="16"/>
      <c r="AI280" s="16"/>
      <c r="AJ280" s="16"/>
      <c r="AK280" s="16"/>
      <c r="AL280" s="18"/>
      <c r="AM280" s="18"/>
      <c r="AN280" s="4"/>
      <c r="AO280" s="4"/>
    </row>
    <row r="281" spans="1:41" ht="14">
      <c r="A281" s="4"/>
      <c r="B281" s="4"/>
      <c r="C281" s="4"/>
      <c r="D281" s="16"/>
      <c r="E281" s="4"/>
      <c r="F281" s="16"/>
      <c r="G281" s="4"/>
      <c r="H281" s="16"/>
      <c r="I281" s="4"/>
      <c r="J281" s="16"/>
      <c r="K281" s="4"/>
      <c r="L281" s="16"/>
      <c r="M281" s="4"/>
      <c r="N281" s="16"/>
      <c r="O281" s="4"/>
      <c r="P281" s="17"/>
      <c r="Q281" s="4"/>
      <c r="R281" s="17"/>
      <c r="S281" s="4"/>
      <c r="T281" s="16"/>
      <c r="U281" s="16"/>
      <c r="V281" s="16"/>
      <c r="W281" s="16"/>
      <c r="X281" s="4"/>
      <c r="Y281" s="16"/>
      <c r="Z281" s="16"/>
      <c r="AA281" s="16"/>
      <c r="AB281" s="16"/>
      <c r="AC281" s="16"/>
      <c r="AD281" s="16"/>
      <c r="AE281" s="16"/>
      <c r="AF281" s="4"/>
      <c r="AG281" s="16"/>
      <c r="AH281" s="16"/>
      <c r="AI281" s="16"/>
      <c r="AJ281" s="16"/>
      <c r="AK281" s="16"/>
      <c r="AL281" s="18"/>
      <c r="AM281" s="18"/>
      <c r="AN281" s="4"/>
      <c r="AO281" s="4"/>
    </row>
    <row r="282" spans="1:41" ht="14">
      <c r="A282" s="4"/>
      <c r="B282" s="4"/>
      <c r="C282" s="4"/>
      <c r="D282" s="16"/>
      <c r="E282" s="4"/>
      <c r="F282" s="16"/>
      <c r="G282" s="4"/>
      <c r="H282" s="16"/>
      <c r="I282" s="4"/>
      <c r="J282" s="16"/>
      <c r="K282" s="4"/>
      <c r="L282" s="16"/>
      <c r="M282" s="4"/>
      <c r="N282" s="16"/>
      <c r="O282" s="4"/>
      <c r="P282" s="17"/>
      <c r="Q282" s="4"/>
      <c r="R282" s="17"/>
      <c r="S282" s="4"/>
      <c r="T282" s="16"/>
      <c r="U282" s="16"/>
      <c r="V282" s="16"/>
      <c r="W282" s="16"/>
      <c r="X282" s="4"/>
      <c r="Y282" s="16"/>
      <c r="Z282" s="16"/>
      <c r="AA282" s="16"/>
      <c r="AB282" s="16"/>
      <c r="AC282" s="16"/>
      <c r="AD282" s="16"/>
      <c r="AE282" s="16"/>
      <c r="AF282" s="4"/>
      <c r="AG282" s="16"/>
      <c r="AH282" s="16"/>
      <c r="AI282" s="16"/>
      <c r="AJ282" s="16"/>
      <c r="AK282" s="16"/>
      <c r="AL282" s="18"/>
      <c r="AM282" s="18"/>
      <c r="AN282" s="4"/>
      <c r="AO282" s="4"/>
    </row>
    <row r="283" spans="1:41" ht="14">
      <c r="A283" s="4"/>
      <c r="B283" s="4"/>
      <c r="C283" s="4"/>
      <c r="D283" s="16"/>
      <c r="E283" s="4"/>
      <c r="F283" s="16"/>
      <c r="G283" s="4"/>
      <c r="H283" s="16"/>
      <c r="I283" s="4"/>
      <c r="J283" s="16"/>
      <c r="K283" s="4"/>
      <c r="L283" s="16"/>
      <c r="M283" s="4"/>
      <c r="N283" s="16"/>
      <c r="O283" s="4"/>
      <c r="P283" s="17"/>
      <c r="Q283" s="4"/>
      <c r="R283" s="17"/>
      <c r="S283" s="4"/>
      <c r="T283" s="16"/>
      <c r="U283" s="16"/>
      <c r="V283" s="16"/>
      <c r="W283" s="16"/>
      <c r="X283" s="4"/>
      <c r="Y283" s="16"/>
      <c r="Z283" s="16"/>
      <c r="AA283" s="16"/>
      <c r="AB283" s="16"/>
      <c r="AC283" s="16"/>
      <c r="AD283" s="16"/>
      <c r="AE283" s="16"/>
      <c r="AF283" s="4"/>
      <c r="AG283" s="16"/>
      <c r="AH283" s="16"/>
      <c r="AI283" s="16"/>
      <c r="AJ283" s="16"/>
      <c r="AK283" s="16"/>
      <c r="AL283" s="18"/>
      <c r="AM283" s="18"/>
      <c r="AN283" s="4"/>
      <c r="AO283" s="4"/>
    </row>
    <row r="284" spans="1:41" ht="14">
      <c r="A284" s="4"/>
      <c r="B284" s="4"/>
      <c r="C284" s="4"/>
      <c r="D284" s="16"/>
      <c r="E284" s="4"/>
      <c r="F284" s="16"/>
      <c r="G284" s="4"/>
      <c r="H284" s="16"/>
      <c r="I284" s="4"/>
      <c r="J284" s="16"/>
      <c r="K284" s="4"/>
      <c r="L284" s="16"/>
      <c r="M284" s="4"/>
      <c r="N284" s="16"/>
      <c r="O284" s="4"/>
      <c r="P284" s="17"/>
      <c r="Q284" s="4"/>
      <c r="R284" s="17"/>
      <c r="S284" s="4"/>
      <c r="T284" s="16"/>
      <c r="U284" s="16"/>
      <c r="V284" s="16"/>
      <c r="W284" s="16"/>
      <c r="X284" s="4"/>
      <c r="Y284" s="16"/>
      <c r="Z284" s="16"/>
      <c r="AA284" s="16"/>
      <c r="AB284" s="16"/>
      <c r="AC284" s="16"/>
      <c r="AD284" s="16"/>
      <c r="AE284" s="16"/>
      <c r="AF284" s="4"/>
      <c r="AG284" s="16"/>
      <c r="AH284" s="16"/>
      <c r="AI284" s="16"/>
      <c r="AJ284" s="16"/>
      <c r="AK284" s="16"/>
      <c r="AL284" s="18"/>
      <c r="AM284" s="18"/>
      <c r="AN284" s="4"/>
      <c r="AO284" s="4"/>
    </row>
    <row r="285" spans="1:41" ht="14">
      <c r="A285" s="4"/>
      <c r="B285" s="4"/>
      <c r="C285" s="4"/>
      <c r="D285" s="16"/>
      <c r="E285" s="4"/>
      <c r="F285" s="16"/>
      <c r="G285" s="4"/>
      <c r="H285" s="16"/>
      <c r="I285" s="4"/>
      <c r="J285" s="16"/>
      <c r="K285" s="4"/>
      <c r="L285" s="16"/>
      <c r="M285" s="4"/>
      <c r="N285" s="16"/>
      <c r="O285" s="4"/>
      <c r="P285" s="17"/>
      <c r="Q285" s="4"/>
      <c r="R285" s="17"/>
      <c r="S285" s="4"/>
      <c r="T285" s="16"/>
      <c r="U285" s="16"/>
      <c r="V285" s="16"/>
      <c r="W285" s="16"/>
      <c r="X285" s="4"/>
      <c r="Y285" s="16"/>
      <c r="Z285" s="16"/>
      <c r="AA285" s="16"/>
      <c r="AB285" s="16"/>
      <c r="AC285" s="16"/>
      <c r="AD285" s="16"/>
      <c r="AE285" s="16"/>
      <c r="AF285" s="4"/>
      <c r="AG285" s="16"/>
      <c r="AH285" s="16"/>
      <c r="AI285" s="16"/>
      <c r="AJ285" s="16"/>
      <c r="AK285" s="16"/>
      <c r="AL285" s="18"/>
      <c r="AM285" s="18"/>
      <c r="AN285" s="4"/>
      <c r="AO285" s="4"/>
    </row>
    <row r="286" spans="1:41" ht="14">
      <c r="A286" s="4"/>
      <c r="B286" s="4"/>
      <c r="C286" s="4"/>
      <c r="D286" s="16"/>
      <c r="E286" s="4"/>
      <c r="F286" s="16"/>
      <c r="G286" s="4"/>
      <c r="H286" s="16"/>
      <c r="I286" s="4"/>
      <c r="J286" s="16"/>
      <c r="K286" s="4"/>
      <c r="L286" s="16"/>
      <c r="M286" s="4"/>
      <c r="N286" s="16"/>
      <c r="O286" s="4"/>
      <c r="P286" s="17"/>
      <c r="Q286" s="4"/>
      <c r="R286" s="17"/>
      <c r="S286" s="4"/>
      <c r="T286" s="16"/>
      <c r="U286" s="16"/>
      <c r="V286" s="16"/>
      <c r="W286" s="16"/>
      <c r="X286" s="4"/>
      <c r="Y286" s="16"/>
      <c r="Z286" s="16"/>
      <c r="AA286" s="16"/>
      <c r="AB286" s="16"/>
      <c r="AC286" s="16"/>
      <c r="AD286" s="16"/>
      <c r="AE286" s="16"/>
      <c r="AF286" s="4"/>
      <c r="AG286" s="16"/>
      <c r="AH286" s="16"/>
      <c r="AI286" s="16"/>
      <c r="AJ286" s="16"/>
      <c r="AK286" s="16"/>
      <c r="AL286" s="18"/>
      <c r="AM286" s="18"/>
      <c r="AN286" s="4"/>
      <c r="AO286" s="4"/>
    </row>
    <row r="287" spans="1:41" ht="14">
      <c r="A287" s="4"/>
      <c r="B287" s="4"/>
      <c r="C287" s="4"/>
      <c r="D287" s="16"/>
      <c r="E287" s="4"/>
      <c r="F287" s="16"/>
      <c r="G287" s="4"/>
      <c r="H287" s="16"/>
      <c r="I287" s="4"/>
      <c r="J287" s="16"/>
      <c r="K287" s="4"/>
      <c r="L287" s="16"/>
      <c r="M287" s="4"/>
      <c r="N287" s="16"/>
      <c r="O287" s="4"/>
      <c r="P287" s="17"/>
      <c r="Q287" s="4"/>
      <c r="R287" s="17"/>
      <c r="S287" s="4"/>
      <c r="T287" s="16"/>
      <c r="U287" s="16"/>
      <c r="V287" s="16"/>
      <c r="W287" s="16"/>
      <c r="X287" s="4"/>
      <c r="Y287" s="16"/>
      <c r="Z287" s="16"/>
      <c r="AA287" s="16"/>
      <c r="AB287" s="16"/>
      <c r="AC287" s="16"/>
      <c r="AD287" s="16"/>
      <c r="AE287" s="16"/>
      <c r="AF287" s="4"/>
      <c r="AG287" s="16"/>
      <c r="AH287" s="16"/>
      <c r="AI287" s="16"/>
      <c r="AJ287" s="16"/>
      <c r="AK287" s="16"/>
      <c r="AL287" s="18"/>
      <c r="AM287" s="18"/>
      <c r="AN287" s="4"/>
      <c r="AO287" s="4"/>
    </row>
    <row r="288" spans="1:41" ht="14">
      <c r="A288" s="4"/>
      <c r="B288" s="4"/>
      <c r="C288" s="4"/>
      <c r="D288" s="16"/>
      <c r="E288" s="4"/>
      <c r="F288" s="16"/>
      <c r="G288" s="4"/>
      <c r="H288" s="16"/>
      <c r="I288" s="4"/>
      <c r="J288" s="16"/>
      <c r="K288" s="4"/>
      <c r="L288" s="16"/>
      <c r="M288" s="4"/>
      <c r="N288" s="16"/>
      <c r="O288" s="4"/>
      <c r="P288" s="17"/>
      <c r="Q288" s="4"/>
      <c r="R288" s="17"/>
      <c r="S288" s="4"/>
      <c r="T288" s="16"/>
      <c r="U288" s="16"/>
      <c r="V288" s="16"/>
      <c r="W288" s="16"/>
      <c r="X288" s="4"/>
      <c r="Y288" s="16"/>
      <c r="Z288" s="16"/>
      <c r="AA288" s="16"/>
      <c r="AB288" s="16"/>
      <c r="AC288" s="16"/>
      <c r="AD288" s="16"/>
      <c r="AE288" s="16"/>
      <c r="AF288" s="4"/>
      <c r="AG288" s="16"/>
      <c r="AH288" s="16"/>
      <c r="AI288" s="16"/>
      <c r="AJ288" s="16"/>
      <c r="AK288" s="16"/>
      <c r="AL288" s="18"/>
      <c r="AM288" s="18"/>
      <c r="AN288" s="4"/>
      <c r="AO288" s="4"/>
    </row>
    <row r="289" spans="1:41" ht="14">
      <c r="A289" s="4"/>
      <c r="B289" s="4"/>
      <c r="C289" s="4"/>
      <c r="D289" s="16"/>
      <c r="E289" s="4"/>
      <c r="F289" s="16"/>
      <c r="G289" s="4"/>
      <c r="H289" s="16"/>
      <c r="I289" s="4"/>
      <c r="J289" s="16"/>
      <c r="K289" s="4"/>
      <c r="L289" s="16"/>
      <c r="M289" s="4"/>
      <c r="N289" s="16"/>
      <c r="O289" s="4"/>
      <c r="P289" s="17"/>
      <c r="Q289" s="4"/>
      <c r="R289" s="17"/>
      <c r="S289" s="4"/>
      <c r="T289" s="16"/>
      <c r="U289" s="16"/>
      <c r="V289" s="16"/>
      <c r="W289" s="16"/>
      <c r="X289" s="4"/>
      <c r="Y289" s="16"/>
      <c r="Z289" s="16"/>
      <c r="AA289" s="16"/>
      <c r="AB289" s="16"/>
      <c r="AC289" s="16"/>
      <c r="AD289" s="16"/>
      <c r="AE289" s="16"/>
      <c r="AF289" s="4"/>
      <c r="AG289" s="16"/>
      <c r="AH289" s="16"/>
      <c r="AI289" s="16"/>
      <c r="AJ289" s="16"/>
      <c r="AK289" s="16"/>
      <c r="AL289" s="18"/>
      <c r="AM289" s="18"/>
      <c r="AN289" s="4"/>
      <c r="AO289" s="4"/>
    </row>
    <row r="290" spans="1:41" ht="14">
      <c r="A290" s="4"/>
      <c r="B290" s="4"/>
      <c r="C290" s="4"/>
      <c r="D290" s="16"/>
      <c r="E290" s="4"/>
      <c r="F290" s="16"/>
      <c r="G290" s="4"/>
      <c r="H290" s="16"/>
      <c r="I290" s="4"/>
      <c r="J290" s="16"/>
      <c r="K290" s="4"/>
      <c r="L290" s="16"/>
      <c r="M290" s="4"/>
      <c r="N290" s="16"/>
      <c r="O290" s="4"/>
      <c r="P290" s="17"/>
      <c r="Q290" s="4"/>
      <c r="R290" s="17"/>
      <c r="S290" s="4"/>
      <c r="T290" s="16"/>
      <c r="U290" s="16"/>
      <c r="V290" s="16"/>
      <c r="W290" s="16"/>
      <c r="X290" s="4"/>
      <c r="Y290" s="16"/>
      <c r="Z290" s="16"/>
      <c r="AA290" s="16"/>
      <c r="AB290" s="16"/>
      <c r="AC290" s="16"/>
      <c r="AD290" s="16"/>
      <c r="AE290" s="16"/>
      <c r="AF290" s="4"/>
      <c r="AG290" s="16"/>
      <c r="AH290" s="16"/>
      <c r="AI290" s="16"/>
      <c r="AJ290" s="16"/>
      <c r="AK290" s="16"/>
      <c r="AL290" s="18"/>
      <c r="AM290" s="18"/>
      <c r="AN290" s="4"/>
      <c r="AO290" s="4"/>
    </row>
    <row r="291" spans="1:41" ht="14">
      <c r="A291" s="4"/>
      <c r="B291" s="4"/>
      <c r="C291" s="4"/>
      <c r="D291" s="16"/>
      <c r="E291" s="4"/>
      <c r="F291" s="16"/>
      <c r="G291" s="4"/>
      <c r="H291" s="16"/>
      <c r="I291" s="4"/>
      <c r="J291" s="16"/>
      <c r="K291" s="4"/>
      <c r="L291" s="16"/>
      <c r="M291" s="4"/>
      <c r="N291" s="16"/>
      <c r="O291" s="4"/>
      <c r="P291" s="17"/>
      <c r="Q291" s="4"/>
      <c r="R291" s="17"/>
      <c r="S291" s="4"/>
      <c r="T291" s="16"/>
      <c r="U291" s="16"/>
      <c r="V291" s="16"/>
      <c r="W291" s="16"/>
      <c r="X291" s="4"/>
      <c r="Y291" s="16"/>
      <c r="Z291" s="16"/>
      <c r="AA291" s="16"/>
      <c r="AB291" s="16"/>
      <c r="AC291" s="16"/>
      <c r="AD291" s="16"/>
      <c r="AE291" s="16"/>
      <c r="AF291" s="4"/>
      <c r="AG291" s="16"/>
      <c r="AH291" s="16"/>
      <c r="AI291" s="16"/>
      <c r="AJ291" s="16"/>
      <c r="AK291" s="16"/>
      <c r="AL291" s="18"/>
      <c r="AM291" s="18"/>
      <c r="AN291" s="4"/>
      <c r="AO291" s="4"/>
    </row>
    <row r="292" spans="1:41" ht="14">
      <c r="A292" s="4"/>
      <c r="B292" s="4"/>
      <c r="C292" s="4"/>
      <c r="D292" s="16"/>
      <c r="E292" s="4"/>
      <c r="F292" s="16"/>
      <c r="G292" s="4"/>
      <c r="H292" s="16"/>
      <c r="I292" s="4"/>
      <c r="J292" s="16"/>
      <c r="K292" s="4"/>
      <c r="L292" s="16"/>
      <c r="M292" s="4"/>
      <c r="N292" s="16"/>
      <c r="O292" s="4"/>
      <c r="P292" s="17"/>
      <c r="Q292" s="4"/>
      <c r="R292" s="17"/>
      <c r="S292" s="4"/>
      <c r="T292" s="16"/>
      <c r="U292" s="16"/>
      <c r="V292" s="16"/>
      <c r="W292" s="16"/>
      <c r="X292" s="4"/>
      <c r="Y292" s="16"/>
      <c r="Z292" s="16"/>
      <c r="AA292" s="16"/>
      <c r="AB292" s="16"/>
      <c r="AC292" s="16"/>
      <c r="AD292" s="16"/>
      <c r="AE292" s="16"/>
      <c r="AF292" s="4"/>
      <c r="AG292" s="16"/>
      <c r="AH292" s="16"/>
      <c r="AI292" s="16"/>
      <c r="AJ292" s="16"/>
      <c r="AK292" s="16"/>
      <c r="AL292" s="18"/>
      <c r="AM292" s="18"/>
      <c r="AN292" s="4"/>
      <c r="AO292" s="4"/>
    </row>
    <row r="293" spans="1:41" ht="14">
      <c r="A293" s="4"/>
      <c r="B293" s="4"/>
      <c r="C293" s="4"/>
      <c r="D293" s="16"/>
      <c r="E293" s="4"/>
      <c r="F293" s="16"/>
      <c r="G293" s="4"/>
      <c r="H293" s="16"/>
      <c r="I293" s="4"/>
      <c r="J293" s="16"/>
      <c r="K293" s="4"/>
      <c r="L293" s="16"/>
      <c r="M293" s="4"/>
      <c r="N293" s="16"/>
      <c r="O293" s="4"/>
      <c r="P293" s="17"/>
      <c r="Q293" s="4"/>
      <c r="R293" s="17"/>
      <c r="S293" s="4"/>
      <c r="T293" s="16"/>
      <c r="U293" s="16"/>
      <c r="V293" s="16"/>
      <c r="W293" s="16"/>
      <c r="X293" s="4"/>
      <c r="Y293" s="16"/>
      <c r="Z293" s="16"/>
      <c r="AA293" s="16"/>
      <c r="AB293" s="16"/>
      <c r="AC293" s="16"/>
      <c r="AD293" s="16"/>
      <c r="AE293" s="16"/>
      <c r="AF293" s="4"/>
      <c r="AG293" s="16"/>
      <c r="AH293" s="16"/>
      <c r="AI293" s="16"/>
      <c r="AJ293" s="16"/>
      <c r="AK293" s="16"/>
      <c r="AL293" s="18"/>
      <c r="AM293" s="18"/>
      <c r="AN293" s="4"/>
      <c r="AO293" s="4"/>
    </row>
    <row r="294" spans="1:41" ht="14">
      <c r="A294" s="4"/>
      <c r="B294" s="4"/>
      <c r="C294" s="4"/>
      <c r="D294" s="16"/>
      <c r="E294" s="4"/>
      <c r="F294" s="16"/>
      <c r="G294" s="4"/>
      <c r="H294" s="16"/>
      <c r="I294" s="4"/>
      <c r="J294" s="16"/>
      <c r="K294" s="4"/>
      <c r="L294" s="16"/>
      <c r="M294" s="4"/>
      <c r="N294" s="16"/>
      <c r="O294" s="4"/>
      <c r="P294" s="17"/>
      <c r="Q294" s="4"/>
      <c r="R294" s="17"/>
      <c r="S294" s="4"/>
      <c r="T294" s="16"/>
      <c r="U294" s="16"/>
      <c r="V294" s="16"/>
      <c r="W294" s="16"/>
      <c r="X294" s="4"/>
      <c r="Y294" s="16"/>
      <c r="Z294" s="16"/>
      <c r="AA294" s="16"/>
      <c r="AB294" s="16"/>
      <c r="AC294" s="16"/>
      <c r="AD294" s="16"/>
      <c r="AE294" s="16"/>
      <c r="AF294" s="4"/>
      <c r="AG294" s="16"/>
      <c r="AH294" s="16"/>
      <c r="AI294" s="16"/>
      <c r="AJ294" s="16"/>
      <c r="AK294" s="16"/>
      <c r="AL294" s="18"/>
      <c r="AM294" s="18"/>
      <c r="AN294" s="4"/>
      <c r="AO294" s="4"/>
    </row>
    <row r="295" spans="1:41" ht="14">
      <c r="A295" s="4"/>
      <c r="B295" s="4"/>
      <c r="C295" s="4"/>
      <c r="D295" s="16"/>
      <c r="E295" s="4"/>
      <c r="F295" s="16"/>
      <c r="G295" s="4"/>
      <c r="H295" s="16"/>
      <c r="I295" s="4"/>
      <c r="J295" s="16"/>
      <c r="K295" s="4"/>
      <c r="L295" s="16"/>
      <c r="M295" s="4"/>
      <c r="N295" s="16"/>
      <c r="O295" s="4"/>
      <c r="P295" s="17"/>
      <c r="Q295" s="4"/>
      <c r="R295" s="17"/>
      <c r="S295" s="4"/>
      <c r="T295" s="16"/>
      <c r="U295" s="16"/>
      <c r="V295" s="16"/>
      <c r="W295" s="16"/>
      <c r="X295" s="4"/>
      <c r="Y295" s="16"/>
      <c r="Z295" s="16"/>
      <c r="AA295" s="16"/>
      <c r="AB295" s="16"/>
      <c r="AC295" s="16"/>
      <c r="AD295" s="16"/>
      <c r="AE295" s="16"/>
      <c r="AF295" s="4"/>
      <c r="AG295" s="16"/>
      <c r="AH295" s="16"/>
      <c r="AI295" s="16"/>
      <c r="AJ295" s="16"/>
      <c r="AK295" s="16"/>
      <c r="AL295" s="18"/>
      <c r="AM295" s="18"/>
      <c r="AN295" s="4"/>
      <c r="AO295" s="4"/>
    </row>
    <row r="296" spans="1:41" ht="14">
      <c r="A296" s="4"/>
      <c r="B296" s="4"/>
      <c r="C296" s="4"/>
      <c r="D296" s="16"/>
      <c r="E296" s="4"/>
      <c r="F296" s="16"/>
      <c r="G296" s="4"/>
      <c r="H296" s="16"/>
      <c r="I296" s="4"/>
      <c r="J296" s="16"/>
      <c r="K296" s="4"/>
      <c r="L296" s="16"/>
      <c r="M296" s="4"/>
      <c r="N296" s="16"/>
      <c r="O296" s="4"/>
      <c r="P296" s="17"/>
      <c r="Q296" s="4"/>
      <c r="R296" s="17"/>
      <c r="S296" s="4"/>
      <c r="T296" s="16"/>
      <c r="U296" s="16"/>
      <c r="V296" s="16"/>
      <c r="W296" s="16"/>
      <c r="X296" s="4"/>
      <c r="Y296" s="16"/>
      <c r="Z296" s="16"/>
      <c r="AA296" s="16"/>
      <c r="AB296" s="16"/>
      <c r="AC296" s="16"/>
      <c r="AD296" s="16"/>
      <c r="AE296" s="16"/>
      <c r="AF296" s="4"/>
      <c r="AG296" s="16"/>
      <c r="AH296" s="16"/>
      <c r="AI296" s="16"/>
      <c r="AJ296" s="16"/>
      <c r="AK296" s="16"/>
      <c r="AL296" s="18"/>
      <c r="AM296" s="18"/>
      <c r="AN296" s="4"/>
      <c r="AO296" s="4"/>
    </row>
    <row r="297" spans="1:41" ht="14">
      <c r="A297" s="4"/>
      <c r="B297" s="4"/>
      <c r="C297" s="4"/>
      <c r="D297" s="16"/>
      <c r="E297" s="4"/>
      <c r="F297" s="16"/>
      <c r="G297" s="4"/>
      <c r="H297" s="16"/>
      <c r="I297" s="4"/>
      <c r="J297" s="16"/>
      <c r="K297" s="4"/>
      <c r="L297" s="16"/>
      <c r="M297" s="4"/>
      <c r="N297" s="16"/>
      <c r="O297" s="4"/>
      <c r="P297" s="17"/>
      <c r="Q297" s="4"/>
      <c r="R297" s="17"/>
      <c r="S297" s="4"/>
      <c r="T297" s="16"/>
      <c r="U297" s="16"/>
      <c r="V297" s="16"/>
      <c r="W297" s="16"/>
      <c r="X297" s="4"/>
      <c r="Y297" s="16"/>
      <c r="Z297" s="16"/>
      <c r="AA297" s="16"/>
      <c r="AB297" s="16"/>
      <c r="AC297" s="16"/>
      <c r="AD297" s="16"/>
      <c r="AE297" s="16"/>
      <c r="AF297" s="4"/>
      <c r="AG297" s="16"/>
      <c r="AH297" s="16"/>
      <c r="AI297" s="16"/>
      <c r="AJ297" s="16"/>
      <c r="AK297" s="16"/>
      <c r="AL297" s="18"/>
      <c r="AM297" s="18"/>
      <c r="AN297" s="4"/>
      <c r="AO297" s="4"/>
    </row>
    <row r="298" spans="1:41" ht="14">
      <c r="A298" s="4"/>
      <c r="B298" s="4"/>
      <c r="C298" s="4"/>
      <c r="D298" s="16"/>
      <c r="E298" s="4"/>
      <c r="F298" s="16"/>
      <c r="G298" s="4"/>
      <c r="H298" s="16"/>
      <c r="I298" s="4"/>
      <c r="J298" s="16"/>
      <c r="K298" s="4"/>
      <c r="L298" s="16"/>
      <c r="M298" s="4"/>
      <c r="N298" s="16"/>
      <c r="O298" s="4"/>
      <c r="P298" s="17"/>
      <c r="Q298" s="4"/>
      <c r="R298" s="17"/>
      <c r="S298" s="4"/>
      <c r="T298" s="16"/>
      <c r="U298" s="16"/>
      <c r="V298" s="16"/>
      <c r="W298" s="16"/>
      <c r="X298" s="4"/>
      <c r="Y298" s="16"/>
      <c r="Z298" s="16"/>
      <c r="AA298" s="16"/>
      <c r="AB298" s="16"/>
      <c r="AC298" s="16"/>
      <c r="AD298" s="16"/>
      <c r="AE298" s="16"/>
      <c r="AF298" s="4"/>
      <c r="AG298" s="16"/>
      <c r="AH298" s="16"/>
      <c r="AI298" s="16"/>
      <c r="AJ298" s="16"/>
      <c r="AK298" s="16"/>
      <c r="AL298" s="18"/>
      <c r="AM298" s="18"/>
      <c r="AN298" s="4"/>
      <c r="AO298" s="4"/>
    </row>
    <row r="299" spans="1:41" ht="14">
      <c r="A299" s="4"/>
      <c r="B299" s="4"/>
      <c r="C299" s="4"/>
      <c r="D299" s="16"/>
      <c r="E299" s="4"/>
      <c r="F299" s="16"/>
      <c r="G299" s="4"/>
      <c r="H299" s="16"/>
      <c r="I299" s="4"/>
      <c r="J299" s="16"/>
      <c r="K299" s="4"/>
      <c r="L299" s="16"/>
      <c r="M299" s="4"/>
      <c r="N299" s="16"/>
      <c r="O299" s="4"/>
      <c r="P299" s="17"/>
      <c r="Q299" s="4"/>
      <c r="R299" s="17"/>
      <c r="S299" s="4"/>
      <c r="T299" s="16"/>
      <c r="U299" s="16"/>
      <c r="V299" s="16"/>
      <c r="W299" s="16"/>
      <c r="X299" s="4"/>
      <c r="Y299" s="16"/>
      <c r="Z299" s="16"/>
      <c r="AA299" s="16"/>
      <c r="AB299" s="16"/>
      <c r="AC299" s="16"/>
      <c r="AD299" s="16"/>
      <c r="AE299" s="16"/>
      <c r="AF299" s="4"/>
      <c r="AG299" s="16"/>
      <c r="AH299" s="16"/>
      <c r="AI299" s="16"/>
      <c r="AJ299" s="16"/>
      <c r="AK299" s="16"/>
      <c r="AL299" s="18"/>
      <c r="AM299" s="18"/>
      <c r="AN299" s="4"/>
      <c r="AO299" s="4"/>
    </row>
    <row r="300" spans="1:41" ht="14">
      <c r="A300" s="4"/>
      <c r="B300" s="4"/>
      <c r="C300" s="4"/>
      <c r="D300" s="16"/>
      <c r="E300" s="4"/>
      <c r="F300" s="16"/>
      <c r="G300" s="4"/>
      <c r="H300" s="16"/>
      <c r="I300" s="4"/>
      <c r="J300" s="16"/>
      <c r="K300" s="4"/>
      <c r="L300" s="16"/>
      <c r="M300" s="4"/>
      <c r="N300" s="16"/>
      <c r="O300" s="4"/>
      <c r="P300" s="17"/>
      <c r="Q300" s="4"/>
      <c r="R300" s="17"/>
      <c r="S300" s="4"/>
      <c r="T300" s="16"/>
      <c r="U300" s="16"/>
      <c r="V300" s="16"/>
      <c r="W300" s="16"/>
      <c r="X300" s="4"/>
      <c r="Y300" s="16"/>
      <c r="Z300" s="16"/>
      <c r="AA300" s="16"/>
      <c r="AB300" s="16"/>
      <c r="AC300" s="16"/>
      <c r="AD300" s="16"/>
      <c r="AE300" s="16"/>
      <c r="AF300" s="4"/>
      <c r="AG300" s="16"/>
      <c r="AH300" s="16"/>
      <c r="AI300" s="16"/>
      <c r="AJ300" s="16"/>
      <c r="AK300" s="16"/>
      <c r="AL300" s="18"/>
      <c r="AM300" s="18"/>
      <c r="AN300" s="4"/>
      <c r="AO300" s="4"/>
    </row>
    <row r="301" spans="1:41" ht="14">
      <c r="A301" s="4"/>
      <c r="B301" s="4"/>
      <c r="C301" s="4"/>
      <c r="D301" s="16"/>
      <c r="E301" s="4"/>
      <c r="F301" s="16"/>
      <c r="G301" s="4"/>
      <c r="H301" s="16"/>
      <c r="I301" s="4"/>
      <c r="J301" s="16"/>
      <c r="K301" s="4"/>
      <c r="L301" s="16"/>
      <c r="M301" s="4"/>
      <c r="N301" s="16"/>
      <c r="O301" s="4"/>
      <c r="P301" s="17"/>
      <c r="Q301" s="4"/>
      <c r="R301" s="17"/>
      <c r="S301" s="4"/>
      <c r="T301" s="16"/>
      <c r="U301" s="16"/>
      <c r="V301" s="16"/>
      <c r="W301" s="16"/>
      <c r="X301" s="4"/>
      <c r="Y301" s="16"/>
      <c r="Z301" s="16"/>
      <c r="AA301" s="16"/>
      <c r="AB301" s="16"/>
      <c r="AC301" s="16"/>
      <c r="AD301" s="16"/>
      <c r="AE301" s="16"/>
      <c r="AF301" s="4"/>
      <c r="AG301" s="16"/>
      <c r="AH301" s="16"/>
      <c r="AI301" s="16"/>
      <c r="AJ301" s="16"/>
      <c r="AK301" s="16"/>
      <c r="AL301" s="18"/>
      <c r="AM301" s="18"/>
      <c r="AN301" s="4"/>
      <c r="AO301" s="4"/>
    </row>
    <row r="302" spans="1:41" ht="14">
      <c r="A302" s="4"/>
      <c r="B302" s="4"/>
      <c r="C302" s="4"/>
      <c r="D302" s="16"/>
      <c r="E302" s="4"/>
      <c r="F302" s="16"/>
      <c r="G302" s="4"/>
      <c r="H302" s="16"/>
      <c r="I302" s="4"/>
      <c r="J302" s="16"/>
      <c r="K302" s="4"/>
      <c r="L302" s="16"/>
      <c r="M302" s="4"/>
      <c r="N302" s="16"/>
      <c r="O302" s="4"/>
      <c r="P302" s="17"/>
      <c r="Q302" s="4"/>
      <c r="R302" s="17"/>
      <c r="S302" s="4"/>
      <c r="T302" s="16"/>
      <c r="U302" s="16"/>
      <c r="V302" s="16"/>
      <c r="W302" s="16"/>
      <c r="X302" s="4"/>
      <c r="Y302" s="16"/>
      <c r="Z302" s="16"/>
      <c r="AA302" s="16"/>
      <c r="AB302" s="16"/>
      <c r="AC302" s="16"/>
      <c r="AD302" s="16"/>
      <c r="AE302" s="16"/>
      <c r="AF302" s="4"/>
      <c r="AG302" s="16"/>
      <c r="AH302" s="16"/>
      <c r="AI302" s="16"/>
      <c r="AJ302" s="16"/>
      <c r="AK302" s="16"/>
      <c r="AL302" s="18"/>
      <c r="AM302" s="18"/>
      <c r="AN302" s="4"/>
      <c r="AO302" s="4"/>
    </row>
    <row r="303" spans="1:41" ht="14">
      <c r="A303" s="4"/>
      <c r="B303" s="4"/>
      <c r="C303" s="4"/>
      <c r="D303" s="16"/>
      <c r="E303" s="4"/>
      <c r="F303" s="16"/>
      <c r="G303" s="4"/>
      <c r="H303" s="16"/>
      <c r="I303" s="4"/>
      <c r="J303" s="16"/>
      <c r="K303" s="4"/>
      <c r="L303" s="16"/>
      <c r="M303" s="4"/>
      <c r="N303" s="16"/>
      <c r="O303" s="4"/>
      <c r="P303" s="17"/>
      <c r="Q303" s="4"/>
      <c r="R303" s="17"/>
      <c r="S303" s="4"/>
      <c r="T303" s="16"/>
      <c r="U303" s="16"/>
      <c r="V303" s="16"/>
      <c r="W303" s="16"/>
      <c r="X303" s="4"/>
      <c r="Y303" s="16"/>
      <c r="Z303" s="16"/>
      <c r="AA303" s="16"/>
      <c r="AB303" s="16"/>
      <c r="AC303" s="16"/>
      <c r="AD303" s="16"/>
      <c r="AE303" s="16"/>
      <c r="AF303" s="4"/>
      <c r="AG303" s="16"/>
      <c r="AH303" s="16"/>
      <c r="AI303" s="16"/>
      <c r="AJ303" s="16"/>
      <c r="AK303" s="16"/>
      <c r="AL303" s="18"/>
      <c r="AM303" s="18"/>
      <c r="AN303" s="4"/>
      <c r="AO303" s="4"/>
    </row>
    <row r="304" spans="1:41" ht="14">
      <c r="A304" s="4"/>
      <c r="B304" s="4"/>
      <c r="C304" s="4"/>
      <c r="D304" s="16"/>
      <c r="E304" s="4"/>
      <c r="F304" s="16"/>
      <c r="G304" s="4"/>
      <c r="H304" s="16"/>
      <c r="I304" s="4"/>
      <c r="J304" s="16"/>
      <c r="K304" s="4"/>
      <c r="L304" s="16"/>
      <c r="M304" s="4"/>
      <c r="N304" s="16"/>
      <c r="O304" s="4"/>
      <c r="P304" s="17"/>
      <c r="Q304" s="4"/>
      <c r="R304" s="17"/>
      <c r="S304" s="4"/>
      <c r="T304" s="16"/>
      <c r="U304" s="16"/>
      <c r="V304" s="16"/>
      <c r="W304" s="16"/>
      <c r="X304" s="4"/>
      <c r="Y304" s="16"/>
      <c r="Z304" s="16"/>
      <c r="AA304" s="16"/>
      <c r="AB304" s="16"/>
      <c r="AC304" s="16"/>
      <c r="AD304" s="16"/>
      <c r="AE304" s="16"/>
      <c r="AF304" s="4"/>
      <c r="AG304" s="16"/>
      <c r="AH304" s="16"/>
      <c r="AI304" s="16"/>
      <c r="AJ304" s="16"/>
      <c r="AK304" s="16"/>
      <c r="AL304" s="18"/>
      <c r="AM304" s="18"/>
      <c r="AN304" s="4"/>
      <c r="AO304" s="4"/>
    </row>
    <row r="305" spans="1:41" ht="14">
      <c r="A305" s="4"/>
      <c r="B305" s="4"/>
      <c r="C305" s="4"/>
      <c r="D305" s="16"/>
      <c r="E305" s="4"/>
      <c r="F305" s="16"/>
      <c r="G305" s="4"/>
      <c r="H305" s="16"/>
      <c r="I305" s="4"/>
      <c r="J305" s="16"/>
      <c r="K305" s="4"/>
      <c r="L305" s="16"/>
      <c r="M305" s="4"/>
      <c r="N305" s="16"/>
      <c r="O305" s="4"/>
      <c r="P305" s="17"/>
      <c r="Q305" s="4"/>
      <c r="R305" s="17"/>
      <c r="S305" s="4"/>
      <c r="T305" s="16"/>
      <c r="U305" s="16"/>
      <c r="V305" s="16"/>
      <c r="W305" s="16"/>
      <c r="X305" s="4"/>
      <c r="Y305" s="16"/>
      <c r="Z305" s="16"/>
      <c r="AA305" s="16"/>
      <c r="AB305" s="16"/>
      <c r="AC305" s="16"/>
      <c r="AD305" s="16"/>
      <c r="AE305" s="16"/>
      <c r="AF305" s="4"/>
      <c r="AG305" s="16"/>
      <c r="AH305" s="16"/>
      <c r="AI305" s="16"/>
      <c r="AJ305" s="16"/>
      <c r="AK305" s="16"/>
      <c r="AL305" s="18"/>
      <c r="AM305" s="18"/>
      <c r="AN305" s="4"/>
      <c r="AO305" s="4"/>
    </row>
    <row r="306" spans="1:41" ht="14">
      <c r="A306" s="4"/>
      <c r="B306" s="4"/>
      <c r="C306" s="4"/>
      <c r="D306" s="16"/>
      <c r="E306" s="4"/>
      <c r="F306" s="16"/>
      <c r="G306" s="4"/>
      <c r="H306" s="16"/>
      <c r="I306" s="4"/>
      <c r="J306" s="16"/>
      <c r="K306" s="4"/>
      <c r="L306" s="16"/>
      <c r="M306" s="4"/>
      <c r="N306" s="16"/>
      <c r="O306" s="4"/>
      <c r="P306" s="17"/>
      <c r="Q306" s="4"/>
      <c r="R306" s="17"/>
      <c r="S306" s="4"/>
      <c r="T306" s="16"/>
      <c r="U306" s="16"/>
      <c r="V306" s="16"/>
      <c r="W306" s="16"/>
      <c r="X306" s="4"/>
      <c r="Y306" s="16"/>
      <c r="Z306" s="16"/>
      <c r="AA306" s="16"/>
      <c r="AB306" s="16"/>
      <c r="AC306" s="16"/>
      <c r="AD306" s="16"/>
      <c r="AE306" s="16"/>
      <c r="AF306" s="4"/>
      <c r="AG306" s="16"/>
      <c r="AH306" s="16"/>
      <c r="AI306" s="16"/>
      <c r="AJ306" s="16"/>
      <c r="AK306" s="16"/>
      <c r="AL306" s="18"/>
      <c r="AM306" s="18"/>
      <c r="AN306" s="4"/>
      <c r="AO306" s="4"/>
    </row>
    <row r="307" spans="1:41" ht="14">
      <c r="A307" s="4"/>
      <c r="B307" s="4"/>
      <c r="C307" s="4"/>
      <c r="D307" s="16"/>
      <c r="E307" s="4"/>
      <c r="F307" s="16"/>
      <c r="G307" s="4"/>
      <c r="H307" s="16"/>
      <c r="I307" s="4"/>
      <c r="J307" s="16"/>
      <c r="K307" s="4"/>
      <c r="L307" s="16"/>
      <c r="M307" s="4"/>
      <c r="N307" s="16"/>
      <c r="O307" s="4"/>
      <c r="P307" s="17"/>
      <c r="Q307" s="4"/>
      <c r="R307" s="17"/>
      <c r="S307" s="4"/>
      <c r="T307" s="16"/>
      <c r="U307" s="16"/>
      <c r="V307" s="16"/>
      <c r="W307" s="16"/>
      <c r="X307" s="4"/>
      <c r="Y307" s="16"/>
      <c r="Z307" s="16"/>
      <c r="AA307" s="16"/>
      <c r="AB307" s="16"/>
      <c r="AC307" s="16"/>
      <c r="AD307" s="16"/>
      <c r="AE307" s="16"/>
      <c r="AF307" s="4"/>
      <c r="AG307" s="16"/>
      <c r="AH307" s="16"/>
      <c r="AI307" s="16"/>
      <c r="AJ307" s="16"/>
      <c r="AK307" s="16"/>
      <c r="AL307" s="18"/>
      <c r="AM307" s="18"/>
      <c r="AN307" s="4"/>
      <c r="AO307" s="4"/>
    </row>
    <row r="308" spans="1:41" ht="14">
      <c r="A308" s="4"/>
      <c r="B308" s="4"/>
      <c r="C308" s="4"/>
      <c r="D308" s="16"/>
      <c r="E308" s="4"/>
      <c r="F308" s="16"/>
      <c r="G308" s="4"/>
      <c r="H308" s="16"/>
      <c r="I308" s="4"/>
      <c r="J308" s="16"/>
      <c r="K308" s="4"/>
      <c r="L308" s="16"/>
      <c r="M308" s="4"/>
      <c r="N308" s="16"/>
      <c r="O308" s="4"/>
      <c r="P308" s="17"/>
      <c r="Q308" s="4"/>
      <c r="R308" s="17"/>
      <c r="S308" s="4"/>
      <c r="T308" s="16"/>
      <c r="U308" s="16"/>
      <c r="V308" s="16"/>
      <c r="W308" s="16"/>
      <c r="X308" s="4"/>
      <c r="Y308" s="16"/>
      <c r="Z308" s="16"/>
      <c r="AA308" s="16"/>
      <c r="AB308" s="16"/>
      <c r="AC308" s="16"/>
      <c r="AD308" s="16"/>
      <c r="AE308" s="16"/>
      <c r="AF308" s="4"/>
      <c r="AG308" s="16"/>
      <c r="AH308" s="16"/>
      <c r="AI308" s="16"/>
      <c r="AJ308" s="16"/>
      <c r="AK308" s="16"/>
      <c r="AL308" s="18"/>
      <c r="AM308" s="18"/>
      <c r="AN308" s="4"/>
      <c r="AO308" s="4"/>
    </row>
    <row r="309" spans="1:41" ht="14">
      <c r="A309" s="4"/>
      <c r="B309" s="4"/>
      <c r="C309" s="4"/>
      <c r="D309" s="16"/>
      <c r="E309" s="4"/>
      <c r="F309" s="16"/>
      <c r="G309" s="4"/>
      <c r="H309" s="16"/>
      <c r="I309" s="4"/>
      <c r="J309" s="16"/>
      <c r="K309" s="4"/>
      <c r="L309" s="16"/>
      <c r="M309" s="4"/>
      <c r="N309" s="16"/>
      <c r="O309" s="4"/>
      <c r="P309" s="17"/>
      <c r="Q309" s="4"/>
      <c r="R309" s="17"/>
      <c r="S309" s="4"/>
      <c r="T309" s="16"/>
      <c r="U309" s="16"/>
      <c r="V309" s="16"/>
      <c r="W309" s="16"/>
      <c r="X309" s="4"/>
      <c r="Y309" s="16"/>
      <c r="Z309" s="16"/>
      <c r="AA309" s="16"/>
      <c r="AB309" s="16"/>
      <c r="AC309" s="16"/>
      <c r="AD309" s="16"/>
      <c r="AE309" s="16"/>
      <c r="AF309" s="4"/>
      <c r="AG309" s="16"/>
      <c r="AH309" s="16"/>
      <c r="AI309" s="16"/>
      <c r="AJ309" s="16"/>
      <c r="AK309" s="16"/>
      <c r="AL309" s="18"/>
      <c r="AM309" s="18"/>
      <c r="AN309" s="4"/>
      <c r="AO309" s="4"/>
    </row>
    <row r="310" spans="1:41" ht="14">
      <c r="A310" s="4"/>
      <c r="B310" s="4"/>
      <c r="C310" s="4"/>
      <c r="D310" s="16"/>
      <c r="E310" s="4"/>
      <c r="F310" s="16"/>
      <c r="G310" s="4"/>
      <c r="H310" s="16"/>
      <c r="I310" s="4"/>
      <c r="J310" s="16"/>
      <c r="K310" s="4"/>
      <c r="L310" s="16"/>
      <c r="M310" s="4"/>
      <c r="N310" s="16"/>
      <c r="O310" s="4"/>
      <c r="P310" s="17"/>
      <c r="Q310" s="4"/>
      <c r="R310" s="17"/>
      <c r="S310" s="4"/>
      <c r="T310" s="16"/>
      <c r="U310" s="16"/>
      <c r="V310" s="16"/>
      <c r="W310" s="16"/>
      <c r="X310" s="4"/>
      <c r="Y310" s="16"/>
      <c r="Z310" s="16"/>
      <c r="AA310" s="16"/>
      <c r="AB310" s="16"/>
      <c r="AC310" s="16"/>
      <c r="AD310" s="16"/>
      <c r="AE310" s="16"/>
      <c r="AF310" s="4"/>
      <c r="AG310" s="16"/>
      <c r="AH310" s="16"/>
      <c r="AI310" s="16"/>
      <c r="AJ310" s="16"/>
      <c r="AK310" s="16"/>
      <c r="AL310" s="18"/>
      <c r="AM310" s="18"/>
      <c r="AN310" s="4"/>
      <c r="AO310" s="4"/>
    </row>
    <row r="311" spans="1:41" ht="14">
      <c r="A311" s="4"/>
      <c r="B311" s="4"/>
      <c r="C311" s="4"/>
      <c r="D311" s="16"/>
      <c r="E311" s="4"/>
      <c r="F311" s="16"/>
      <c r="G311" s="4"/>
      <c r="H311" s="16"/>
      <c r="I311" s="4"/>
      <c r="J311" s="16"/>
      <c r="K311" s="4"/>
      <c r="L311" s="16"/>
      <c r="M311" s="4"/>
      <c r="N311" s="16"/>
      <c r="O311" s="4"/>
      <c r="P311" s="17"/>
      <c r="Q311" s="4"/>
      <c r="R311" s="17"/>
      <c r="S311" s="4"/>
      <c r="T311" s="16"/>
      <c r="U311" s="16"/>
      <c r="V311" s="16"/>
      <c r="W311" s="16"/>
      <c r="X311" s="4"/>
      <c r="Y311" s="16"/>
      <c r="Z311" s="16"/>
      <c r="AA311" s="16"/>
      <c r="AB311" s="16"/>
      <c r="AC311" s="16"/>
      <c r="AD311" s="16"/>
      <c r="AE311" s="16"/>
      <c r="AF311" s="4"/>
      <c r="AG311" s="16"/>
      <c r="AH311" s="16"/>
      <c r="AI311" s="16"/>
      <c r="AJ311" s="16"/>
      <c r="AK311" s="16"/>
      <c r="AL311" s="18"/>
      <c r="AM311" s="18"/>
      <c r="AN311" s="4"/>
      <c r="AO311" s="4"/>
    </row>
    <row r="312" spans="1:41" ht="14">
      <c r="A312" s="4"/>
      <c r="B312" s="4"/>
      <c r="C312" s="4"/>
      <c r="D312" s="16"/>
      <c r="E312" s="4"/>
      <c r="F312" s="16"/>
      <c r="G312" s="4"/>
      <c r="H312" s="16"/>
      <c r="I312" s="4"/>
      <c r="J312" s="16"/>
      <c r="K312" s="4"/>
      <c r="L312" s="16"/>
      <c r="M312" s="4"/>
      <c r="N312" s="16"/>
      <c r="O312" s="4"/>
      <c r="P312" s="17"/>
      <c r="Q312" s="4"/>
      <c r="R312" s="17"/>
      <c r="S312" s="4"/>
      <c r="T312" s="16"/>
      <c r="U312" s="16"/>
      <c r="V312" s="16"/>
      <c r="W312" s="16"/>
      <c r="X312" s="4"/>
      <c r="Y312" s="16"/>
      <c r="Z312" s="16"/>
      <c r="AA312" s="16"/>
      <c r="AB312" s="16"/>
      <c r="AC312" s="16"/>
      <c r="AD312" s="16"/>
      <c r="AE312" s="16"/>
      <c r="AF312" s="4"/>
      <c r="AG312" s="16"/>
      <c r="AH312" s="16"/>
      <c r="AI312" s="16"/>
      <c r="AJ312" s="16"/>
      <c r="AK312" s="16"/>
      <c r="AL312" s="18"/>
      <c r="AM312" s="18"/>
      <c r="AN312" s="4"/>
      <c r="AO312" s="4"/>
    </row>
    <row r="313" spans="1:41" ht="14">
      <c r="A313" s="4"/>
      <c r="B313" s="4"/>
      <c r="C313" s="4"/>
      <c r="D313" s="16"/>
      <c r="E313" s="4"/>
      <c r="F313" s="16"/>
      <c r="G313" s="4"/>
      <c r="H313" s="16"/>
      <c r="I313" s="4"/>
      <c r="J313" s="16"/>
      <c r="K313" s="4"/>
      <c r="L313" s="16"/>
      <c r="M313" s="4"/>
      <c r="N313" s="16"/>
      <c r="O313" s="4"/>
      <c r="P313" s="17"/>
      <c r="Q313" s="4"/>
      <c r="R313" s="17"/>
      <c r="S313" s="4"/>
      <c r="T313" s="16"/>
      <c r="U313" s="16"/>
      <c r="V313" s="16"/>
      <c r="W313" s="16"/>
      <c r="X313" s="4"/>
      <c r="Y313" s="16"/>
      <c r="Z313" s="16"/>
      <c r="AA313" s="16"/>
      <c r="AB313" s="16"/>
      <c r="AC313" s="16"/>
      <c r="AD313" s="16"/>
      <c r="AE313" s="16"/>
      <c r="AF313" s="4"/>
      <c r="AG313" s="16"/>
      <c r="AH313" s="16"/>
      <c r="AI313" s="16"/>
      <c r="AJ313" s="16"/>
      <c r="AK313" s="16"/>
      <c r="AL313" s="18"/>
      <c r="AM313" s="18"/>
      <c r="AN313" s="4"/>
      <c r="AO313" s="4"/>
    </row>
    <row r="314" spans="1:41" ht="14">
      <c r="A314" s="4"/>
      <c r="B314" s="4"/>
      <c r="C314" s="4"/>
      <c r="D314" s="16"/>
      <c r="E314" s="4"/>
      <c r="F314" s="16"/>
      <c r="G314" s="4"/>
      <c r="H314" s="16"/>
      <c r="I314" s="4"/>
      <c r="J314" s="16"/>
      <c r="K314" s="4"/>
      <c r="L314" s="16"/>
      <c r="M314" s="4"/>
      <c r="N314" s="16"/>
      <c r="O314" s="4"/>
      <c r="P314" s="17"/>
      <c r="Q314" s="4"/>
      <c r="R314" s="17"/>
      <c r="S314" s="4"/>
      <c r="T314" s="16"/>
      <c r="U314" s="16"/>
      <c r="V314" s="16"/>
      <c r="W314" s="16"/>
      <c r="X314" s="4"/>
      <c r="Y314" s="16"/>
      <c r="Z314" s="16"/>
      <c r="AA314" s="16"/>
      <c r="AB314" s="16"/>
      <c r="AC314" s="16"/>
      <c r="AD314" s="16"/>
      <c r="AE314" s="16"/>
      <c r="AF314" s="4"/>
      <c r="AG314" s="16"/>
      <c r="AH314" s="16"/>
      <c r="AI314" s="16"/>
      <c r="AJ314" s="16"/>
      <c r="AK314" s="16"/>
      <c r="AL314" s="18"/>
      <c r="AM314" s="18"/>
      <c r="AN314" s="4"/>
      <c r="AO314" s="4"/>
    </row>
    <row r="315" spans="1:41" ht="14">
      <c r="A315" s="4"/>
      <c r="B315" s="4"/>
      <c r="C315" s="4"/>
      <c r="D315" s="16"/>
      <c r="E315" s="4"/>
      <c r="F315" s="16"/>
      <c r="G315" s="4"/>
      <c r="H315" s="16"/>
      <c r="I315" s="4"/>
      <c r="J315" s="16"/>
      <c r="K315" s="4"/>
      <c r="L315" s="16"/>
      <c r="M315" s="4"/>
      <c r="N315" s="16"/>
      <c r="O315" s="4"/>
      <c r="P315" s="17"/>
      <c r="Q315" s="4"/>
      <c r="R315" s="17"/>
      <c r="S315" s="4"/>
      <c r="T315" s="16"/>
      <c r="U315" s="16"/>
      <c r="V315" s="16"/>
      <c r="W315" s="16"/>
      <c r="X315" s="4"/>
      <c r="Y315" s="16"/>
      <c r="Z315" s="16"/>
      <c r="AA315" s="16"/>
      <c r="AB315" s="16"/>
      <c r="AC315" s="16"/>
      <c r="AD315" s="16"/>
      <c r="AE315" s="16"/>
      <c r="AF315" s="4"/>
      <c r="AG315" s="16"/>
      <c r="AH315" s="16"/>
      <c r="AI315" s="16"/>
      <c r="AJ315" s="16"/>
      <c r="AK315" s="16"/>
      <c r="AL315" s="18"/>
      <c r="AM315" s="18"/>
      <c r="AN315" s="4"/>
      <c r="AO315" s="4"/>
    </row>
    <row r="316" spans="1:41" ht="14">
      <c r="A316" s="4"/>
      <c r="B316" s="4"/>
      <c r="C316" s="4"/>
      <c r="D316" s="16"/>
      <c r="E316" s="4"/>
      <c r="F316" s="16"/>
      <c r="G316" s="4"/>
      <c r="H316" s="16"/>
      <c r="I316" s="4"/>
      <c r="J316" s="16"/>
      <c r="K316" s="4"/>
      <c r="L316" s="16"/>
      <c r="M316" s="4"/>
      <c r="N316" s="16"/>
      <c r="O316" s="4"/>
      <c r="P316" s="17"/>
      <c r="Q316" s="4"/>
      <c r="R316" s="17"/>
      <c r="S316" s="4"/>
      <c r="T316" s="16"/>
      <c r="U316" s="16"/>
      <c r="V316" s="16"/>
      <c r="W316" s="16"/>
      <c r="X316" s="4"/>
      <c r="Y316" s="16"/>
      <c r="Z316" s="16"/>
      <c r="AA316" s="16"/>
      <c r="AB316" s="16"/>
      <c r="AC316" s="16"/>
      <c r="AD316" s="16"/>
      <c r="AE316" s="16"/>
      <c r="AF316" s="4"/>
      <c r="AG316" s="16"/>
      <c r="AH316" s="16"/>
      <c r="AI316" s="16"/>
      <c r="AJ316" s="16"/>
      <c r="AK316" s="16"/>
      <c r="AL316" s="18"/>
      <c r="AM316" s="18"/>
      <c r="AN316" s="4"/>
      <c r="AO316" s="4"/>
    </row>
    <row r="317" spans="1:41" ht="14">
      <c r="A317" s="4"/>
      <c r="B317" s="4"/>
      <c r="C317" s="4"/>
      <c r="D317" s="16"/>
      <c r="E317" s="4"/>
      <c r="F317" s="16"/>
      <c r="G317" s="4"/>
      <c r="H317" s="16"/>
      <c r="I317" s="4"/>
      <c r="J317" s="16"/>
      <c r="K317" s="4"/>
      <c r="L317" s="16"/>
      <c r="M317" s="4"/>
      <c r="N317" s="16"/>
      <c r="O317" s="4"/>
      <c r="P317" s="17"/>
      <c r="Q317" s="4"/>
      <c r="R317" s="17"/>
      <c r="S317" s="4"/>
      <c r="T317" s="16"/>
      <c r="U317" s="16"/>
      <c r="V317" s="16"/>
      <c r="W317" s="16"/>
      <c r="X317" s="4"/>
      <c r="Y317" s="16"/>
      <c r="Z317" s="16"/>
      <c r="AA317" s="16"/>
      <c r="AB317" s="16"/>
      <c r="AC317" s="16"/>
      <c r="AD317" s="16"/>
      <c r="AE317" s="16"/>
      <c r="AF317" s="4"/>
      <c r="AG317" s="16"/>
      <c r="AH317" s="16"/>
      <c r="AI317" s="16"/>
      <c r="AJ317" s="16"/>
      <c r="AK317" s="16"/>
      <c r="AL317" s="18"/>
      <c r="AM317" s="18"/>
      <c r="AN317" s="4"/>
      <c r="AO317" s="4"/>
    </row>
    <row r="318" spans="1:41" ht="14">
      <c r="A318" s="4"/>
      <c r="B318" s="4"/>
      <c r="C318" s="4"/>
      <c r="D318" s="16"/>
      <c r="E318" s="4"/>
      <c r="F318" s="16"/>
      <c r="G318" s="4"/>
      <c r="H318" s="16"/>
      <c r="I318" s="4"/>
      <c r="J318" s="16"/>
      <c r="K318" s="4"/>
      <c r="L318" s="16"/>
      <c r="M318" s="4"/>
      <c r="N318" s="16"/>
      <c r="O318" s="4"/>
      <c r="P318" s="17"/>
      <c r="Q318" s="4"/>
      <c r="R318" s="17"/>
      <c r="S318" s="4"/>
      <c r="T318" s="16"/>
      <c r="U318" s="16"/>
      <c r="V318" s="16"/>
      <c r="W318" s="16"/>
      <c r="X318" s="4"/>
      <c r="Y318" s="16"/>
      <c r="Z318" s="16"/>
      <c r="AA318" s="16"/>
      <c r="AB318" s="16"/>
      <c r="AC318" s="16"/>
      <c r="AD318" s="16"/>
      <c r="AE318" s="16"/>
      <c r="AF318" s="4"/>
      <c r="AG318" s="16"/>
      <c r="AH318" s="16"/>
      <c r="AI318" s="16"/>
      <c r="AJ318" s="16"/>
      <c r="AK318" s="16"/>
      <c r="AL318" s="18"/>
      <c r="AM318" s="18"/>
      <c r="AN318" s="4"/>
      <c r="AO318" s="4"/>
    </row>
    <row r="319" spans="1:41" ht="14">
      <c r="A319" s="4"/>
      <c r="B319" s="4"/>
      <c r="C319" s="4"/>
      <c r="D319" s="16"/>
      <c r="E319" s="4"/>
      <c r="F319" s="16"/>
      <c r="G319" s="4"/>
      <c r="H319" s="16"/>
      <c r="I319" s="4"/>
      <c r="J319" s="16"/>
      <c r="K319" s="4"/>
      <c r="L319" s="16"/>
      <c r="M319" s="4"/>
      <c r="N319" s="16"/>
      <c r="O319" s="4"/>
      <c r="P319" s="17"/>
      <c r="Q319" s="4"/>
      <c r="R319" s="17"/>
      <c r="S319" s="4"/>
      <c r="T319" s="16"/>
      <c r="U319" s="16"/>
      <c r="V319" s="16"/>
      <c r="W319" s="16"/>
      <c r="X319" s="4"/>
      <c r="Y319" s="16"/>
      <c r="Z319" s="16"/>
      <c r="AA319" s="16"/>
      <c r="AB319" s="16"/>
      <c r="AC319" s="16"/>
      <c r="AD319" s="16"/>
      <c r="AE319" s="16"/>
      <c r="AF319" s="4"/>
      <c r="AG319" s="16"/>
      <c r="AH319" s="16"/>
      <c r="AI319" s="16"/>
      <c r="AJ319" s="16"/>
      <c r="AK319" s="16"/>
      <c r="AL319" s="18"/>
      <c r="AM319" s="18"/>
      <c r="AN319" s="4"/>
      <c r="AO319" s="4"/>
    </row>
    <row r="320" spans="1:41" ht="14">
      <c r="A320" s="4"/>
      <c r="B320" s="4"/>
      <c r="C320" s="4"/>
      <c r="D320" s="16"/>
      <c r="E320" s="4"/>
      <c r="F320" s="16"/>
      <c r="G320" s="4"/>
      <c r="H320" s="16"/>
      <c r="I320" s="4"/>
      <c r="J320" s="16"/>
      <c r="K320" s="4"/>
      <c r="L320" s="16"/>
      <c r="M320" s="4"/>
      <c r="N320" s="16"/>
      <c r="O320" s="4"/>
      <c r="P320" s="17"/>
      <c r="Q320" s="4"/>
      <c r="R320" s="17"/>
      <c r="S320" s="4"/>
      <c r="T320" s="16"/>
      <c r="U320" s="16"/>
      <c r="V320" s="16"/>
      <c r="W320" s="16"/>
      <c r="X320" s="4"/>
      <c r="Y320" s="16"/>
      <c r="Z320" s="16"/>
      <c r="AA320" s="16"/>
      <c r="AB320" s="16"/>
      <c r="AC320" s="16"/>
      <c r="AD320" s="16"/>
      <c r="AE320" s="16"/>
      <c r="AF320" s="4"/>
      <c r="AG320" s="16"/>
      <c r="AH320" s="16"/>
      <c r="AI320" s="16"/>
      <c r="AJ320" s="16"/>
      <c r="AK320" s="16"/>
      <c r="AL320" s="18"/>
      <c r="AM320" s="18"/>
      <c r="AN320" s="4"/>
      <c r="AO320" s="4"/>
    </row>
    <row r="321" spans="1:41" ht="14">
      <c r="A321" s="4"/>
      <c r="B321" s="4"/>
      <c r="C321" s="4"/>
      <c r="D321" s="16"/>
      <c r="E321" s="4"/>
      <c r="F321" s="16"/>
      <c r="G321" s="4"/>
      <c r="H321" s="16"/>
      <c r="I321" s="4"/>
      <c r="J321" s="16"/>
      <c r="K321" s="4"/>
      <c r="L321" s="16"/>
      <c r="M321" s="4"/>
      <c r="N321" s="16"/>
      <c r="O321" s="4"/>
      <c r="P321" s="17"/>
      <c r="Q321" s="4"/>
      <c r="R321" s="17"/>
      <c r="S321" s="4"/>
      <c r="T321" s="16"/>
      <c r="U321" s="16"/>
      <c r="V321" s="16"/>
      <c r="W321" s="16"/>
      <c r="X321" s="4"/>
      <c r="Y321" s="16"/>
      <c r="Z321" s="16"/>
      <c r="AA321" s="16"/>
      <c r="AB321" s="16"/>
      <c r="AC321" s="16"/>
      <c r="AD321" s="16"/>
      <c r="AE321" s="16"/>
      <c r="AF321" s="4"/>
      <c r="AG321" s="16"/>
      <c r="AH321" s="16"/>
      <c r="AI321" s="16"/>
      <c r="AJ321" s="16"/>
      <c r="AK321" s="16"/>
      <c r="AL321" s="18"/>
      <c r="AM321" s="18"/>
      <c r="AN321" s="4"/>
      <c r="AO321" s="4"/>
    </row>
    <row r="322" spans="1:41" ht="14">
      <c r="A322" s="4"/>
      <c r="B322" s="4"/>
      <c r="C322" s="4"/>
      <c r="D322" s="16"/>
      <c r="E322" s="4"/>
      <c r="F322" s="16"/>
      <c r="G322" s="4"/>
      <c r="H322" s="16"/>
      <c r="I322" s="4"/>
      <c r="J322" s="16"/>
      <c r="K322" s="4"/>
      <c r="L322" s="16"/>
      <c r="M322" s="4"/>
      <c r="N322" s="16"/>
      <c r="O322" s="4"/>
      <c r="P322" s="17"/>
      <c r="Q322" s="4"/>
      <c r="R322" s="17"/>
      <c r="S322" s="4"/>
      <c r="T322" s="16"/>
      <c r="U322" s="16"/>
      <c r="V322" s="16"/>
      <c r="W322" s="16"/>
      <c r="X322" s="4"/>
      <c r="Y322" s="16"/>
      <c r="Z322" s="16"/>
      <c r="AA322" s="16"/>
      <c r="AB322" s="16"/>
      <c r="AC322" s="16"/>
      <c r="AD322" s="16"/>
      <c r="AE322" s="16"/>
      <c r="AF322" s="4"/>
      <c r="AG322" s="16"/>
      <c r="AH322" s="16"/>
      <c r="AI322" s="16"/>
      <c r="AJ322" s="16"/>
      <c r="AK322" s="16"/>
      <c r="AL322" s="18"/>
      <c r="AM322" s="18"/>
      <c r="AN322" s="4"/>
      <c r="AO322" s="4"/>
    </row>
    <row r="323" spans="1:41" ht="14">
      <c r="A323" s="4"/>
      <c r="B323" s="4"/>
      <c r="C323" s="4"/>
      <c r="D323" s="16"/>
      <c r="E323" s="4"/>
      <c r="F323" s="16"/>
      <c r="G323" s="4"/>
      <c r="H323" s="16"/>
      <c r="I323" s="4"/>
      <c r="J323" s="16"/>
      <c r="K323" s="4"/>
      <c r="L323" s="16"/>
      <c r="M323" s="4"/>
      <c r="N323" s="16"/>
      <c r="O323" s="4"/>
      <c r="P323" s="17"/>
      <c r="Q323" s="4"/>
      <c r="R323" s="17"/>
      <c r="S323" s="4"/>
      <c r="T323" s="16"/>
      <c r="U323" s="16"/>
      <c r="V323" s="16"/>
      <c r="W323" s="16"/>
      <c r="X323" s="4"/>
      <c r="Y323" s="16"/>
      <c r="Z323" s="16"/>
      <c r="AA323" s="16"/>
      <c r="AB323" s="16"/>
      <c r="AC323" s="16"/>
      <c r="AD323" s="16"/>
      <c r="AE323" s="16"/>
      <c r="AF323" s="4"/>
      <c r="AG323" s="16"/>
      <c r="AH323" s="16"/>
      <c r="AI323" s="16"/>
      <c r="AJ323" s="16"/>
      <c r="AK323" s="16"/>
      <c r="AL323" s="18"/>
      <c r="AM323" s="18"/>
      <c r="AN323" s="4"/>
      <c r="AO323" s="4"/>
    </row>
    <row r="324" spans="1:41" ht="14">
      <c r="A324" s="4"/>
      <c r="B324" s="4"/>
      <c r="C324" s="4"/>
      <c r="D324" s="16"/>
      <c r="E324" s="4"/>
      <c r="F324" s="16"/>
      <c r="G324" s="4"/>
      <c r="H324" s="16"/>
      <c r="I324" s="4"/>
      <c r="J324" s="16"/>
      <c r="K324" s="4"/>
      <c r="L324" s="16"/>
      <c r="M324" s="4"/>
      <c r="N324" s="16"/>
      <c r="O324" s="4"/>
      <c r="P324" s="17"/>
      <c r="Q324" s="4"/>
      <c r="R324" s="17"/>
      <c r="S324" s="4"/>
      <c r="T324" s="16"/>
      <c r="U324" s="16"/>
      <c r="V324" s="16"/>
      <c r="W324" s="16"/>
      <c r="X324" s="4"/>
      <c r="Y324" s="16"/>
      <c r="Z324" s="16"/>
      <c r="AA324" s="16"/>
      <c r="AB324" s="16"/>
      <c r="AC324" s="16"/>
      <c r="AD324" s="16"/>
      <c r="AE324" s="16"/>
      <c r="AF324" s="4"/>
      <c r="AG324" s="16"/>
      <c r="AH324" s="16"/>
      <c r="AI324" s="16"/>
      <c r="AJ324" s="16"/>
      <c r="AK324" s="16"/>
      <c r="AL324" s="18"/>
      <c r="AM324" s="18"/>
      <c r="AN324" s="4"/>
      <c r="AO324" s="4"/>
    </row>
    <row r="325" spans="1:41" ht="14">
      <c r="A325" s="4"/>
      <c r="B325" s="4"/>
      <c r="C325" s="4"/>
      <c r="D325" s="16"/>
      <c r="E325" s="4"/>
      <c r="F325" s="16"/>
      <c r="G325" s="4"/>
      <c r="H325" s="16"/>
      <c r="I325" s="4"/>
      <c r="J325" s="16"/>
      <c r="K325" s="4"/>
      <c r="L325" s="16"/>
      <c r="M325" s="4"/>
      <c r="N325" s="16"/>
      <c r="O325" s="4"/>
      <c r="P325" s="17"/>
      <c r="Q325" s="4"/>
      <c r="R325" s="17"/>
      <c r="S325" s="4"/>
      <c r="T325" s="16"/>
      <c r="U325" s="16"/>
      <c r="V325" s="16"/>
      <c r="W325" s="16"/>
      <c r="X325" s="4"/>
      <c r="Y325" s="16"/>
      <c r="Z325" s="16"/>
      <c r="AA325" s="16"/>
      <c r="AB325" s="16"/>
      <c r="AC325" s="16"/>
      <c r="AD325" s="16"/>
      <c r="AE325" s="16"/>
      <c r="AF325" s="4"/>
      <c r="AG325" s="16"/>
      <c r="AH325" s="16"/>
      <c r="AI325" s="16"/>
      <c r="AJ325" s="16"/>
      <c r="AK325" s="16"/>
      <c r="AL325" s="18"/>
      <c r="AM325" s="18"/>
      <c r="AN325" s="4"/>
      <c r="AO325" s="4"/>
    </row>
    <row r="326" spans="1:41" ht="14">
      <c r="A326" s="4"/>
      <c r="B326" s="4"/>
      <c r="C326" s="4"/>
      <c r="D326" s="16"/>
      <c r="E326" s="4"/>
      <c r="F326" s="16"/>
      <c r="G326" s="4"/>
      <c r="H326" s="16"/>
      <c r="I326" s="4"/>
      <c r="J326" s="16"/>
      <c r="K326" s="4"/>
      <c r="L326" s="16"/>
      <c r="M326" s="4"/>
      <c r="N326" s="16"/>
      <c r="O326" s="4"/>
      <c r="P326" s="17"/>
      <c r="Q326" s="4"/>
      <c r="R326" s="17"/>
      <c r="S326" s="4"/>
      <c r="T326" s="16"/>
      <c r="U326" s="16"/>
      <c r="V326" s="16"/>
      <c r="W326" s="16"/>
      <c r="X326" s="4"/>
      <c r="Y326" s="16"/>
      <c r="Z326" s="16"/>
      <c r="AA326" s="16"/>
      <c r="AB326" s="16"/>
      <c r="AC326" s="16"/>
      <c r="AD326" s="16"/>
      <c r="AE326" s="16"/>
      <c r="AF326" s="4"/>
      <c r="AG326" s="16"/>
      <c r="AH326" s="16"/>
      <c r="AI326" s="16"/>
      <c r="AJ326" s="16"/>
      <c r="AK326" s="16"/>
      <c r="AL326" s="18"/>
      <c r="AM326" s="18"/>
      <c r="AN326" s="4"/>
      <c r="AO326" s="4"/>
    </row>
    <row r="327" spans="1:41" ht="14">
      <c r="A327" s="4"/>
      <c r="B327" s="4"/>
      <c r="C327" s="4"/>
      <c r="D327" s="16"/>
      <c r="E327" s="4"/>
      <c r="F327" s="16"/>
      <c r="G327" s="4"/>
      <c r="H327" s="16"/>
      <c r="I327" s="4"/>
      <c r="J327" s="16"/>
      <c r="K327" s="4"/>
      <c r="L327" s="16"/>
      <c r="M327" s="4"/>
      <c r="N327" s="16"/>
      <c r="O327" s="4"/>
      <c r="P327" s="17"/>
      <c r="Q327" s="4"/>
      <c r="R327" s="17"/>
      <c r="S327" s="4"/>
      <c r="T327" s="16"/>
      <c r="U327" s="16"/>
      <c r="V327" s="16"/>
      <c r="W327" s="16"/>
      <c r="X327" s="4"/>
      <c r="Y327" s="16"/>
      <c r="Z327" s="16"/>
      <c r="AA327" s="16"/>
      <c r="AB327" s="16"/>
      <c r="AC327" s="16"/>
      <c r="AD327" s="16"/>
      <c r="AE327" s="16"/>
      <c r="AF327" s="4"/>
      <c r="AG327" s="16"/>
      <c r="AH327" s="16"/>
      <c r="AI327" s="16"/>
      <c r="AJ327" s="16"/>
      <c r="AK327" s="16"/>
      <c r="AL327" s="18"/>
      <c r="AM327" s="18"/>
      <c r="AN327" s="4"/>
      <c r="AO327" s="4"/>
    </row>
    <row r="328" spans="1:41" ht="14">
      <c r="A328" s="4"/>
      <c r="B328" s="4"/>
      <c r="C328" s="4"/>
      <c r="D328" s="16"/>
      <c r="E328" s="4"/>
      <c r="F328" s="16"/>
      <c r="G328" s="4"/>
      <c r="H328" s="16"/>
      <c r="I328" s="4"/>
      <c r="J328" s="16"/>
      <c r="K328" s="4"/>
      <c r="L328" s="16"/>
      <c r="M328" s="4"/>
      <c r="N328" s="16"/>
      <c r="O328" s="4"/>
      <c r="P328" s="17"/>
      <c r="Q328" s="4"/>
      <c r="R328" s="17"/>
      <c r="S328" s="4"/>
      <c r="T328" s="16"/>
      <c r="U328" s="16"/>
      <c r="V328" s="16"/>
      <c r="W328" s="16"/>
      <c r="X328" s="4"/>
      <c r="Y328" s="16"/>
      <c r="Z328" s="16"/>
      <c r="AA328" s="16"/>
      <c r="AB328" s="16"/>
      <c r="AC328" s="16"/>
      <c r="AD328" s="16"/>
      <c r="AE328" s="16"/>
      <c r="AF328" s="4"/>
      <c r="AG328" s="16"/>
      <c r="AH328" s="16"/>
      <c r="AI328" s="16"/>
      <c r="AJ328" s="16"/>
      <c r="AK328" s="16"/>
      <c r="AL328" s="18"/>
      <c r="AM328" s="18"/>
      <c r="AN328" s="4"/>
      <c r="AO328" s="4"/>
    </row>
    <row r="329" spans="1:41" ht="14">
      <c r="A329" s="4"/>
      <c r="B329" s="4"/>
      <c r="C329" s="4"/>
      <c r="D329" s="16"/>
      <c r="E329" s="4"/>
      <c r="F329" s="16"/>
      <c r="G329" s="4"/>
      <c r="H329" s="16"/>
      <c r="I329" s="4"/>
      <c r="J329" s="16"/>
      <c r="K329" s="4"/>
      <c r="L329" s="16"/>
      <c r="M329" s="4"/>
      <c r="N329" s="16"/>
      <c r="O329" s="4"/>
      <c r="P329" s="17"/>
      <c r="Q329" s="4"/>
      <c r="R329" s="17"/>
      <c r="S329" s="4"/>
      <c r="T329" s="16"/>
      <c r="U329" s="16"/>
      <c r="V329" s="16"/>
      <c r="W329" s="16"/>
      <c r="X329" s="4"/>
      <c r="Y329" s="16"/>
      <c r="Z329" s="16"/>
      <c r="AA329" s="16"/>
      <c r="AB329" s="16"/>
      <c r="AC329" s="16"/>
      <c r="AD329" s="16"/>
      <c r="AE329" s="16"/>
      <c r="AF329" s="4"/>
      <c r="AG329" s="16"/>
      <c r="AH329" s="16"/>
      <c r="AI329" s="16"/>
      <c r="AJ329" s="16"/>
      <c r="AK329" s="16"/>
      <c r="AL329" s="18"/>
      <c r="AM329" s="18"/>
      <c r="AN329" s="4"/>
      <c r="AO329" s="4"/>
    </row>
    <row r="330" spans="1:41" ht="14">
      <c r="A330" s="4"/>
      <c r="B330" s="4"/>
      <c r="C330" s="4"/>
      <c r="D330" s="16"/>
      <c r="E330" s="4"/>
      <c r="F330" s="16"/>
      <c r="G330" s="4"/>
      <c r="H330" s="16"/>
      <c r="I330" s="4"/>
      <c r="J330" s="16"/>
      <c r="K330" s="4"/>
      <c r="L330" s="16"/>
      <c r="M330" s="4"/>
      <c r="N330" s="16"/>
      <c r="O330" s="4"/>
      <c r="P330" s="17"/>
      <c r="Q330" s="4"/>
      <c r="R330" s="17"/>
      <c r="S330" s="4"/>
      <c r="T330" s="16"/>
      <c r="U330" s="16"/>
      <c r="V330" s="16"/>
      <c r="W330" s="16"/>
      <c r="X330" s="4"/>
      <c r="Y330" s="16"/>
      <c r="Z330" s="16"/>
      <c r="AA330" s="16"/>
      <c r="AB330" s="16"/>
      <c r="AC330" s="16"/>
      <c r="AD330" s="16"/>
      <c r="AE330" s="16"/>
      <c r="AF330" s="4"/>
      <c r="AG330" s="16"/>
      <c r="AH330" s="16"/>
      <c r="AI330" s="16"/>
      <c r="AJ330" s="16"/>
      <c r="AK330" s="16"/>
      <c r="AL330" s="18"/>
      <c r="AM330" s="18"/>
      <c r="AN330" s="4"/>
      <c r="AO330" s="4"/>
    </row>
    <row r="331" spans="1:41" ht="14">
      <c r="A331" s="4"/>
      <c r="B331" s="4"/>
      <c r="C331" s="4"/>
      <c r="D331" s="16"/>
      <c r="E331" s="4"/>
      <c r="F331" s="16"/>
      <c r="G331" s="4"/>
      <c r="H331" s="16"/>
      <c r="I331" s="4"/>
      <c r="J331" s="16"/>
      <c r="K331" s="4"/>
      <c r="L331" s="16"/>
      <c r="M331" s="4"/>
      <c r="N331" s="16"/>
      <c r="O331" s="4"/>
      <c r="P331" s="17"/>
      <c r="Q331" s="4"/>
      <c r="R331" s="17"/>
      <c r="S331" s="4"/>
      <c r="T331" s="16"/>
      <c r="U331" s="16"/>
      <c r="V331" s="16"/>
      <c r="W331" s="16"/>
      <c r="X331" s="4"/>
      <c r="Y331" s="16"/>
      <c r="Z331" s="16"/>
      <c r="AA331" s="16"/>
      <c r="AB331" s="16"/>
      <c r="AC331" s="16"/>
      <c r="AD331" s="16"/>
      <c r="AE331" s="16"/>
      <c r="AF331" s="4"/>
      <c r="AG331" s="16"/>
      <c r="AH331" s="16"/>
      <c r="AI331" s="16"/>
      <c r="AJ331" s="16"/>
      <c r="AK331" s="16"/>
      <c r="AL331" s="18"/>
      <c r="AM331" s="18"/>
      <c r="AN331" s="4"/>
      <c r="AO331" s="4"/>
    </row>
    <row r="332" spans="1:41" ht="14">
      <c r="A332" s="4"/>
      <c r="B332" s="4"/>
      <c r="C332" s="4"/>
      <c r="D332" s="16"/>
      <c r="E332" s="4"/>
      <c r="F332" s="16"/>
      <c r="G332" s="4"/>
      <c r="H332" s="16"/>
      <c r="I332" s="4"/>
      <c r="J332" s="16"/>
      <c r="K332" s="4"/>
      <c r="L332" s="16"/>
      <c r="M332" s="4"/>
      <c r="N332" s="16"/>
      <c r="O332" s="4"/>
      <c r="P332" s="17"/>
      <c r="Q332" s="4"/>
      <c r="R332" s="17"/>
      <c r="S332" s="4"/>
      <c r="T332" s="16"/>
      <c r="U332" s="16"/>
      <c r="V332" s="16"/>
      <c r="W332" s="16"/>
      <c r="X332" s="4"/>
      <c r="Y332" s="16"/>
      <c r="Z332" s="16"/>
      <c r="AA332" s="16"/>
      <c r="AB332" s="16"/>
      <c r="AC332" s="16"/>
      <c r="AD332" s="16"/>
      <c r="AE332" s="16"/>
      <c r="AF332" s="4"/>
      <c r="AG332" s="16"/>
      <c r="AH332" s="16"/>
      <c r="AI332" s="16"/>
      <c r="AJ332" s="16"/>
      <c r="AK332" s="16"/>
      <c r="AL332" s="18"/>
      <c r="AM332" s="18"/>
      <c r="AN332" s="4"/>
      <c r="AO332" s="4"/>
    </row>
    <row r="333" spans="1:41" ht="14">
      <c r="A333" s="4"/>
      <c r="B333" s="4"/>
      <c r="C333" s="4"/>
      <c r="D333" s="16"/>
      <c r="E333" s="4"/>
      <c r="F333" s="16"/>
      <c r="G333" s="4"/>
      <c r="H333" s="16"/>
      <c r="I333" s="4"/>
      <c r="J333" s="16"/>
      <c r="K333" s="4"/>
      <c r="L333" s="16"/>
      <c r="M333" s="4"/>
      <c r="N333" s="16"/>
      <c r="O333" s="4"/>
      <c r="P333" s="17"/>
      <c r="Q333" s="4"/>
      <c r="R333" s="17"/>
      <c r="S333" s="4"/>
      <c r="T333" s="16"/>
      <c r="U333" s="16"/>
      <c r="V333" s="16"/>
      <c r="W333" s="16"/>
      <c r="X333" s="4"/>
      <c r="Y333" s="16"/>
      <c r="Z333" s="16"/>
      <c r="AA333" s="16"/>
      <c r="AB333" s="16"/>
      <c r="AC333" s="16"/>
      <c r="AD333" s="16"/>
      <c r="AE333" s="16"/>
      <c r="AF333" s="4"/>
      <c r="AG333" s="16"/>
      <c r="AH333" s="16"/>
      <c r="AI333" s="16"/>
      <c r="AJ333" s="16"/>
      <c r="AK333" s="16"/>
      <c r="AL333" s="18"/>
      <c r="AM333" s="18"/>
      <c r="AN333" s="4"/>
      <c r="AO333" s="4"/>
    </row>
    <row r="334" spans="1:41" ht="14">
      <c r="A334" s="4"/>
      <c r="B334" s="4"/>
      <c r="C334" s="4"/>
      <c r="D334" s="16"/>
      <c r="E334" s="4"/>
      <c r="F334" s="16"/>
      <c r="G334" s="4"/>
      <c r="H334" s="16"/>
      <c r="I334" s="4"/>
      <c r="J334" s="16"/>
      <c r="K334" s="4"/>
      <c r="L334" s="16"/>
      <c r="M334" s="4"/>
      <c r="N334" s="16"/>
      <c r="O334" s="4"/>
      <c r="P334" s="17"/>
      <c r="Q334" s="4"/>
      <c r="R334" s="17"/>
      <c r="S334" s="4"/>
      <c r="T334" s="16"/>
      <c r="U334" s="16"/>
      <c r="V334" s="16"/>
      <c r="W334" s="16"/>
      <c r="X334" s="4"/>
      <c r="Y334" s="16"/>
      <c r="Z334" s="16"/>
      <c r="AA334" s="16"/>
      <c r="AB334" s="16"/>
      <c r="AC334" s="16"/>
      <c r="AD334" s="16"/>
      <c r="AE334" s="16"/>
      <c r="AF334" s="4"/>
      <c r="AG334" s="16"/>
      <c r="AH334" s="16"/>
      <c r="AI334" s="16"/>
      <c r="AJ334" s="16"/>
      <c r="AK334" s="16"/>
      <c r="AL334" s="18"/>
      <c r="AM334" s="18"/>
      <c r="AN334" s="4"/>
      <c r="AO334" s="4"/>
    </row>
    <row r="335" spans="1:41" ht="14">
      <c r="A335" s="4"/>
      <c r="B335" s="4"/>
      <c r="C335" s="4"/>
      <c r="D335" s="16"/>
      <c r="E335" s="4"/>
      <c r="F335" s="16"/>
      <c r="G335" s="4"/>
      <c r="H335" s="16"/>
      <c r="I335" s="4"/>
      <c r="J335" s="16"/>
      <c r="K335" s="4"/>
      <c r="L335" s="16"/>
      <c r="M335" s="4"/>
      <c r="N335" s="16"/>
      <c r="O335" s="4"/>
      <c r="P335" s="17"/>
      <c r="Q335" s="4"/>
      <c r="R335" s="17"/>
      <c r="S335" s="4"/>
      <c r="T335" s="16"/>
      <c r="U335" s="16"/>
      <c r="V335" s="16"/>
      <c r="W335" s="16"/>
      <c r="X335" s="4"/>
      <c r="Y335" s="16"/>
      <c r="Z335" s="16"/>
      <c r="AA335" s="16"/>
      <c r="AB335" s="16"/>
      <c r="AC335" s="16"/>
      <c r="AD335" s="16"/>
      <c r="AE335" s="16"/>
      <c r="AF335" s="4"/>
      <c r="AG335" s="16"/>
      <c r="AH335" s="16"/>
      <c r="AI335" s="16"/>
      <c r="AJ335" s="16"/>
      <c r="AK335" s="16"/>
      <c r="AL335" s="18"/>
      <c r="AM335" s="18"/>
      <c r="AN335" s="4"/>
      <c r="AO335" s="4"/>
    </row>
    <row r="336" spans="1:41" ht="14">
      <c r="A336" s="4"/>
      <c r="B336" s="4"/>
      <c r="C336" s="4"/>
      <c r="D336" s="16"/>
      <c r="E336" s="4"/>
      <c r="F336" s="16"/>
      <c r="G336" s="4"/>
      <c r="H336" s="16"/>
      <c r="I336" s="4"/>
      <c r="J336" s="16"/>
      <c r="K336" s="4"/>
      <c r="L336" s="16"/>
      <c r="M336" s="4"/>
      <c r="N336" s="16"/>
      <c r="O336" s="4"/>
      <c r="P336" s="17"/>
      <c r="Q336" s="4"/>
      <c r="R336" s="17"/>
      <c r="S336" s="4"/>
      <c r="T336" s="16"/>
      <c r="U336" s="16"/>
      <c r="V336" s="16"/>
      <c r="W336" s="16"/>
      <c r="X336" s="4"/>
      <c r="Y336" s="16"/>
      <c r="Z336" s="16"/>
      <c r="AA336" s="16"/>
      <c r="AB336" s="16"/>
      <c r="AC336" s="16"/>
      <c r="AD336" s="16"/>
      <c r="AE336" s="16"/>
      <c r="AF336" s="4"/>
      <c r="AG336" s="16"/>
      <c r="AH336" s="16"/>
      <c r="AI336" s="16"/>
      <c r="AJ336" s="16"/>
      <c r="AK336" s="16"/>
      <c r="AL336" s="18"/>
      <c r="AM336" s="18"/>
      <c r="AN336" s="4"/>
      <c r="AO336" s="4"/>
    </row>
    <row r="337" spans="1:41" ht="14">
      <c r="A337" s="4"/>
      <c r="B337" s="4"/>
      <c r="C337" s="4"/>
      <c r="D337" s="16"/>
      <c r="E337" s="4"/>
      <c r="F337" s="16"/>
      <c r="G337" s="4"/>
      <c r="H337" s="16"/>
      <c r="I337" s="4"/>
      <c r="J337" s="16"/>
      <c r="K337" s="4"/>
      <c r="L337" s="16"/>
      <c r="M337" s="4"/>
      <c r="N337" s="16"/>
      <c r="O337" s="4"/>
      <c r="P337" s="17"/>
      <c r="Q337" s="4"/>
      <c r="R337" s="17"/>
      <c r="S337" s="4"/>
      <c r="T337" s="16"/>
      <c r="U337" s="16"/>
      <c r="V337" s="16"/>
      <c r="W337" s="16"/>
      <c r="X337" s="4"/>
      <c r="Y337" s="16"/>
      <c r="Z337" s="16"/>
      <c r="AA337" s="16"/>
      <c r="AB337" s="16"/>
      <c r="AC337" s="16"/>
      <c r="AD337" s="16"/>
      <c r="AE337" s="16"/>
      <c r="AF337" s="4"/>
      <c r="AG337" s="16"/>
      <c r="AH337" s="16"/>
      <c r="AI337" s="16"/>
      <c r="AJ337" s="16"/>
      <c r="AK337" s="16"/>
      <c r="AL337" s="18"/>
      <c r="AM337" s="18"/>
      <c r="AN337" s="4"/>
      <c r="AO337" s="4"/>
    </row>
    <row r="338" spans="1:41" ht="14">
      <c r="A338" s="4"/>
      <c r="B338" s="4"/>
      <c r="C338" s="4"/>
      <c r="D338" s="16"/>
      <c r="E338" s="4"/>
      <c r="F338" s="16"/>
      <c r="G338" s="4"/>
      <c r="H338" s="16"/>
      <c r="I338" s="4"/>
      <c r="J338" s="16"/>
      <c r="K338" s="4"/>
      <c r="L338" s="16"/>
      <c r="M338" s="4"/>
      <c r="N338" s="16"/>
      <c r="O338" s="4"/>
      <c r="P338" s="17"/>
      <c r="Q338" s="4"/>
      <c r="R338" s="17"/>
      <c r="S338" s="4"/>
      <c r="T338" s="16"/>
      <c r="U338" s="16"/>
      <c r="V338" s="16"/>
      <c r="W338" s="16"/>
      <c r="X338" s="4"/>
      <c r="Y338" s="16"/>
      <c r="Z338" s="16"/>
      <c r="AA338" s="16"/>
      <c r="AB338" s="16"/>
      <c r="AC338" s="16"/>
      <c r="AD338" s="16"/>
      <c r="AE338" s="16"/>
      <c r="AF338" s="4"/>
      <c r="AG338" s="16"/>
      <c r="AH338" s="16"/>
      <c r="AI338" s="16"/>
      <c r="AJ338" s="16"/>
      <c r="AK338" s="16"/>
      <c r="AL338" s="18"/>
      <c r="AM338" s="18"/>
      <c r="AN338" s="4"/>
      <c r="AO338" s="4"/>
    </row>
    <row r="339" spans="1:41" ht="14">
      <c r="A339" s="4"/>
      <c r="B339" s="4"/>
      <c r="C339" s="4"/>
      <c r="D339" s="16"/>
      <c r="E339" s="4"/>
      <c r="F339" s="16"/>
      <c r="G339" s="4"/>
      <c r="H339" s="16"/>
      <c r="I339" s="4"/>
      <c r="J339" s="16"/>
      <c r="K339" s="4"/>
      <c r="L339" s="16"/>
      <c r="M339" s="4"/>
      <c r="N339" s="16"/>
      <c r="O339" s="4"/>
      <c r="P339" s="17"/>
      <c r="Q339" s="4"/>
      <c r="R339" s="17"/>
      <c r="S339" s="4"/>
      <c r="T339" s="16"/>
      <c r="U339" s="16"/>
      <c r="V339" s="16"/>
      <c r="W339" s="16"/>
      <c r="X339" s="4"/>
      <c r="Y339" s="16"/>
      <c r="Z339" s="16"/>
      <c r="AA339" s="16"/>
      <c r="AB339" s="16"/>
      <c r="AC339" s="16"/>
      <c r="AD339" s="16"/>
      <c r="AE339" s="16"/>
      <c r="AF339" s="4"/>
      <c r="AG339" s="16"/>
      <c r="AH339" s="16"/>
      <c r="AI339" s="16"/>
      <c r="AJ339" s="16"/>
      <c r="AK339" s="16"/>
      <c r="AL339" s="18"/>
      <c r="AM339" s="18"/>
      <c r="AN339" s="4"/>
      <c r="AO339" s="4"/>
    </row>
    <row r="340" spans="1:41" ht="14">
      <c r="A340" s="4"/>
      <c r="B340" s="4"/>
      <c r="C340" s="4"/>
      <c r="D340" s="16"/>
      <c r="E340" s="4"/>
      <c r="F340" s="16"/>
      <c r="G340" s="4"/>
      <c r="H340" s="16"/>
      <c r="I340" s="4"/>
      <c r="J340" s="16"/>
      <c r="K340" s="4"/>
      <c r="L340" s="16"/>
      <c r="M340" s="4"/>
      <c r="N340" s="16"/>
      <c r="O340" s="4"/>
      <c r="P340" s="17"/>
      <c r="Q340" s="4"/>
      <c r="R340" s="17"/>
      <c r="S340" s="4"/>
      <c r="T340" s="16"/>
      <c r="U340" s="16"/>
      <c r="V340" s="16"/>
      <c r="W340" s="16"/>
      <c r="X340" s="4"/>
      <c r="Y340" s="16"/>
      <c r="Z340" s="16"/>
      <c r="AA340" s="16"/>
      <c r="AB340" s="16"/>
      <c r="AC340" s="16"/>
      <c r="AD340" s="16"/>
      <c r="AE340" s="16"/>
      <c r="AF340" s="4"/>
      <c r="AG340" s="16"/>
      <c r="AH340" s="16"/>
      <c r="AI340" s="16"/>
      <c r="AJ340" s="16"/>
      <c r="AK340" s="16"/>
      <c r="AL340" s="18"/>
      <c r="AM340" s="18"/>
      <c r="AN340" s="4"/>
      <c r="AO340" s="4"/>
    </row>
    <row r="341" spans="1:41" ht="14">
      <c r="A341" s="4"/>
      <c r="B341" s="4"/>
      <c r="C341" s="4"/>
      <c r="D341" s="16"/>
      <c r="E341" s="4"/>
      <c r="F341" s="16"/>
      <c r="G341" s="4"/>
      <c r="H341" s="16"/>
      <c r="I341" s="4"/>
      <c r="J341" s="16"/>
      <c r="K341" s="4"/>
      <c r="L341" s="16"/>
      <c r="M341" s="4"/>
      <c r="N341" s="16"/>
      <c r="O341" s="4"/>
      <c r="P341" s="17"/>
      <c r="Q341" s="4"/>
      <c r="R341" s="17"/>
      <c r="S341" s="4"/>
      <c r="T341" s="16"/>
      <c r="U341" s="16"/>
      <c r="V341" s="16"/>
      <c r="W341" s="16"/>
      <c r="X341" s="4"/>
      <c r="Y341" s="16"/>
      <c r="Z341" s="16"/>
      <c r="AA341" s="16"/>
      <c r="AB341" s="16"/>
      <c r="AC341" s="16"/>
      <c r="AD341" s="16"/>
      <c r="AE341" s="16"/>
      <c r="AF341" s="4"/>
      <c r="AG341" s="16"/>
      <c r="AH341" s="16"/>
      <c r="AI341" s="16"/>
      <c r="AJ341" s="16"/>
      <c r="AK341" s="16"/>
      <c r="AL341" s="18"/>
      <c r="AM341" s="18"/>
      <c r="AN341" s="4"/>
      <c r="AO341" s="4"/>
    </row>
    <row r="342" spans="1:41" ht="14">
      <c r="A342" s="4"/>
      <c r="B342" s="4"/>
      <c r="C342" s="4"/>
      <c r="D342" s="16"/>
      <c r="E342" s="4"/>
      <c r="F342" s="16"/>
      <c r="G342" s="4"/>
      <c r="H342" s="16"/>
      <c r="I342" s="4"/>
      <c r="J342" s="16"/>
      <c r="K342" s="4"/>
      <c r="L342" s="16"/>
      <c r="M342" s="4"/>
      <c r="N342" s="16"/>
      <c r="O342" s="4"/>
      <c r="P342" s="17"/>
      <c r="Q342" s="4"/>
      <c r="R342" s="17"/>
      <c r="S342" s="4"/>
      <c r="T342" s="16"/>
      <c r="U342" s="16"/>
      <c r="V342" s="16"/>
      <c r="W342" s="16"/>
      <c r="X342" s="4"/>
      <c r="Y342" s="16"/>
      <c r="Z342" s="16"/>
      <c r="AA342" s="16"/>
      <c r="AB342" s="16"/>
      <c r="AC342" s="16"/>
      <c r="AD342" s="16"/>
      <c r="AE342" s="16"/>
      <c r="AF342" s="4"/>
      <c r="AG342" s="16"/>
      <c r="AH342" s="16"/>
      <c r="AI342" s="16"/>
      <c r="AJ342" s="16"/>
      <c r="AK342" s="16"/>
      <c r="AL342" s="18"/>
      <c r="AM342" s="18"/>
      <c r="AN342" s="4"/>
      <c r="AO342" s="4"/>
    </row>
    <row r="343" spans="1:41" ht="14">
      <c r="A343" s="4"/>
      <c r="B343" s="4"/>
      <c r="C343" s="4"/>
      <c r="D343" s="16"/>
      <c r="E343" s="4"/>
      <c r="F343" s="16"/>
      <c r="G343" s="4"/>
      <c r="H343" s="16"/>
      <c r="I343" s="4"/>
      <c r="J343" s="16"/>
      <c r="K343" s="4"/>
      <c r="L343" s="16"/>
      <c r="M343" s="4"/>
      <c r="N343" s="16"/>
      <c r="O343" s="4"/>
      <c r="P343" s="17"/>
      <c r="Q343" s="4"/>
      <c r="R343" s="17"/>
      <c r="S343" s="4"/>
      <c r="T343" s="16"/>
      <c r="U343" s="16"/>
      <c r="V343" s="16"/>
      <c r="W343" s="16"/>
      <c r="X343" s="4"/>
      <c r="Y343" s="16"/>
      <c r="Z343" s="16"/>
      <c r="AA343" s="16"/>
      <c r="AB343" s="16"/>
      <c r="AC343" s="16"/>
      <c r="AD343" s="16"/>
      <c r="AE343" s="16"/>
      <c r="AF343" s="4"/>
      <c r="AG343" s="16"/>
      <c r="AH343" s="16"/>
      <c r="AI343" s="16"/>
      <c r="AJ343" s="16"/>
      <c r="AK343" s="16"/>
      <c r="AL343" s="18"/>
      <c r="AM343" s="18"/>
      <c r="AN343" s="4"/>
      <c r="AO343" s="4"/>
    </row>
    <row r="344" spans="1:41" ht="14">
      <c r="A344" s="4"/>
      <c r="B344" s="4"/>
      <c r="C344" s="4"/>
      <c r="D344" s="16"/>
      <c r="E344" s="4"/>
      <c r="F344" s="16"/>
      <c r="G344" s="4"/>
      <c r="H344" s="16"/>
      <c r="I344" s="4"/>
      <c r="J344" s="16"/>
      <c r="K344" s="4"/>
      <c r="L344" s="16"/>
      <c r="M344" s="4"/>
      <c r="N344" s="16"/>
      <c r="O344" s="4"/>
      <c r="P344" s="17"/>
      <c r="Q344" s="4"/>
      <c r="R344" s="17"/>
      <c r="S344" s="4"/>
      <c r="T344" s="16"/>
      <c r="U344" s="16"/>
      <c r="V344" s="16"/>
      <c r="W344" s="16"/>
      <c r="X344" s="4"/>
      <c r="Y344" s="16"/>
      <c r="Z344" s="16"/>
      <c r="AA344" s="16"/>
      <c r="AB344" s="16"/>
      <c r="AC344" s="16"/>
      <c r="AD344" s="16"/>
      <c r="AE344" s="16"/>
      <c r="AF344" s="4"/>
      <c r="AG344" s="16"/>
      <c r="AH344" s="16"/>
      <c r="AI344" s="16"/>
      <c r="AJ344" s="16"/>
      <c r="AK344" s="16"/>
      <c r="AL344" s="18"/>
      <c r="AM344" s="18"/>
      <c r="AN344" s="4"/>
      <c r="AO344" s="4"/>
    </row>
    <row r="345" spans="1:41" ht="14">
      <c r="A345" s="4"/>
      <c r="B345" s="4"/>
      <c r="C345" s="4"/>
      <c r="D345" s="16"/>
      <c r="E345" s="4"/>
      <c r="F345" s="16"/>
      <c r="G345" s="4"/>
      <c r="H345" s="16"/>
      <c r="I345" s="4"/>
      <c r="J345" s="16"/>
      <c r="K345" s="4"/>
      <c r="L345" s="16"/>
      <c r="M345" s="4"/>
      <c r="N345" s="16"/>
      <c r="O345" s="4"/>
      <c r="P345" s="17"/>
      <c r="Q345" s="4"/>
      <c r="R345" s="17"/>
      <c r="S345" s="4"/>
      <c r="T345" s="16"/>
      <c r="U345" s="16"/>
      <c r="V345" s="16"/>
      <c r="W345" s="16"/>
      <c r="X345" s="4"/>
      <c r="Y345" s="16"/>
      <c r="Z345" s="16"/>
      <c r="AA345" s="16"/>
      <c r="AB345" s="16"/>
      <c r="AC345" s="16"/>
      <c r="AD345" s="16"/>
      <c r="AE345" s="16"/>
      <c r="AF345" s="4"/>
      <c r="AG345" s="16"/>
      <c r="AH345" s="16"/>
      <c r="AI345" s="16"/>
      <c r="AJ345" s="16"/>
      <c r="AK345" s="16"/>
      <c r="AL345" s="18"/>
      <c r="AM345" s="18"/>
      <c r="AN345" s="4"/>
      <c r="AO345" s="4"/>
    </row>
    <row r="346" spans="1:41" ht="14">
      <c r="A346" s="4"/>
      <c r="B346" s="4"/>
      <c r="C346" s="4"/>
      <c r="D346" s="16"/>
      <c r="E346" s="4"/>
      <c r="F346" s="16"/>
      <c r="G346" s="4"/>
      <c r="H346" s="16"/>
      <c r="I346" s="4"/>
      <c r="J346" s="16"/>
      <c r="K346" s="4"/>
      <c r="L346" s="16"/>
      <c r="M346" s="4"/>
      <c r="N346" s="16"/>
      <c r="O346" s="4"/>
      <c r="P346" s="17"/>
      <c r="Q346" s="4"/>
      <c r="R346" s="17"/>
      <c r="S346" s="4"/>
      <c r="T346" s="16"/>
      <c r="U346" s="16"/>
      <c r="V346" s="16"/>
      <c r="W346" s="16"/>
      <c r="X346" s="4"/>
      <c r="Y346" s="16"/>
      <c r="Z346" s="16"/>
      <c r="AA346" s="16"/>
      <c r="AB346" s="16"/>
      <c r="AC346" s="16"/>
      <c r="AD346" s="16"/>
      <c r="AE346" s="16"/>
      <c r="AF346" s="4"/>
      <c r="AG346" s="16"/>
      <c r="AH346" s="16"/>
      <c r="AI346" s="16"/>
      <c r="AJ346" s="16"/>
      <c r="AK346" s="16"/>
      <c r="AL346" s="18"/>
      <c r="AM346" s="18"/>
      <c r="AN346" s="4"/>
      <c r="AO346" s="4"/>
    </row>
    <row r="347" spans="1:41" ht="14">
      <c r="A347" s="4"/>
      <c r="B347" s="4"/>
      <c r="C347" s="4"/>
      <c r="D347" s="16"/>
      <c r="E347" s="4"/>
      <c r="F347" s="16"/>
      <c r="G347" s="4"/>
      <c r="H347" s="16"/>
      <c r="I347" s="4"/>
      <c r="J347" s="16"/>
      <c r="K347" s="4"/>
      <c r="L347" s="16"/>
      <c r="M347" s="4"/>
      <c r="N347" s="16"/>
      <c r="O347" s="4"/>
      <c r="P347" s="17"/>
      <c r="Q347" s="4"/>
      <c r="R347" s="17"/>
      <c r="S347" s="4"/>
      <c r="T347" s="16"/>
      <c r="U347" s="16"/>
      <c r="V347" s="16"/>
      <c r="W347" s="16"/>
      <c r="X347" s="4"/>
      <c r="Y347" s="16"/>
      <c r="Z347" s="16"/>
      <c r="AA347" s="16"/>
      <c r="AB347" s="16"/>
      <c r="AC347" s="16"/>
      <c r="AD347" s="16"/>
      <c r="AE347" s="16"/>
      <c r="AF347" s="4"/>
      <c r="AG347" s="16"/>
      <c r="AH347" s="16"/>
      <c r="AI347" s="16"/>
      <c r="AJ347" s="16"/>
      <c r="AK347" s="16"/>
      <c r="AL347" s="18"/>
      <c r="AM347" s="18"/>
      <c r="AN347" s="4"/>
      <c r="AO347" s="4"/>
    </row>
    <row r="348" spans="1:41" ht="14">
      <c r="A348" s="4"/>
      <c r="B348" s="4"/>
      <c r="C348" s="4"/>
      <c r="D348" s="16"/>
      <c r="E348" s="4"/>
      <c r="F348" s="16"/>
      <c r="G348" s="4"/>
      <c r="H348" s="16"/>
      <c r="I348" s="4"/>
      <c r="J348" s="16"/>
      <c r="K348" s="4"/>
      <c r="L348" s="16"/>
      <c r="M348" s="4"/>
      <c r="N348" s="16"/>
      <c r="O348" s="4"/>
      <c r="P348" s="17"/>
      <c r="Q348" s="4"/>
      <c r="R348" s="17"/>
      <c r="S348" s="4"/>
      <c r="T348" s="16"/>
      <c r="U348" s="16"/>
      <c r="V348" s="16"/>
      <c r="W348" s="16"/>
      <c r="X348" s="4"/>
      <c r="Y348" s="16"/>
      <c r="Z348" s="16"/>
      <c r="AA348" s="16"/>
      <c r="AB348" s="16"/>
      <c r="AC348" s="16"/>
      <c r="AD348" s="16"/>
      <c r="AE348" s="16"/>
      <c r="AF348" s="4"/>
      <c r="AG348" s="16"/>
      <c r="AH348" s="16"/>
      <c r="AI348" s="16"/>
      <c r="AJ348" s="16"/>
      <c r="AK348" s="16"/>
      <c r="AL348" s="18"/>
      <c r="AM348" s="18"/>
      <c r="AN348" s="4"/>
      <c r="AO348" s="4"/>
    </row>
    <row r="349" spans="1:41" ht="14">
      <c r="A349" s="4"/>
      <c r="B349" s="4"/>
      <c r="C349" s="4"/>
      <c r="D349" s="16"/>
      <c r="E349" s="4"/>
      <c r="F349" s="16"/>
      <c r="G349" s="4"/>
      <c r="H349" s="16"/>
      <c r="I349" s="4"/>
      <c r="J349" s="16"/>
      <c r="K349" s="4"/>
      <c r="L349" s="16"/>
      <c r="M349" s="4"/>
      <c r="N349" s="16"/>
      <c r="O349" s="4"/>
      <c r="P349" s="17"/>
      <c r="Q349" s="4"/>
      <c r="R349" s="17"/>
      <c r="S349" s="4"/>
      <c r="T349" s="16"/>
      <c r="U349" s="16"/>
      <c r="V349" s="16"/>
      <c r="W349" s="16"/>
      <c r="X349" s="4"/>
      <c r="Y349" s="16"/>
      <c r="Z349" s="16"/>
      <c r="AA349" s="16"/>
      <c r="AB349" s="16"/>
      <c r="AC349" s="16"/>
      <c r="AD349" s="16"/>
      <c r="AE349" s="16"/>
      <c r="AF349" s="4"/>
      <c r="AG349" s="16"/>
      <c r="AH349" s="16"/>
      <c r="AI349" s="16"/>
      <c r="AJ349" s="16"/>
      <c r="AK349" s="16"/>
      <c r="AL349" s="18"/>
      <c r="AM349" s="18"/>
      <c r="AN349" s="4"/>
      <c r="AO349" s="4"/>
    </row>
    <row r="350" spans="1:41" ht="14">
      <c r="A350" s="4"/>
      <c r="B350" s="4"/>
      <c r="C350" s="4"/>
      <c r="D350" s="16"/>
      <c r="E350" s="4"/>
      <c r="F350" s="16"/>
      <c r="G350" s="4"/>
      <c r="H350" s="16"/>
      <c r="I350" s="4"/>
      <c r="J350" s="16"/>
      <c r="K350" s="4"/>
      <c r="L350" s="16"/>
      <c r="M350" s="4"/>
      <c r="N350" s="16"/>
      <c r="O350" s="4"/>
      <c r="P350" s="17"/>
      <c r="Q350" s="4"/>
      <c r="R350" s="17"/>
      <c r="S350" s="4"/>
      <c r="T350" s="16"/>
      <c r="U350" s="16"/>
      <c r="V350" s="16"/>
      <c r="W350" s="16"/>
      <c r="X350" s="4"/>
      <c r="Y350" s="16"/>
      <c r="Z350" s="16"/>
      <c r="AA350" s="16"/>
      <c r="AB350" s="16"/>
      <c r="AC350" s="16"/>
      <c r="AD350" s="16"/>
      <c r="AE350" s="16"/>
      <c r="AF350" s="4"/>
      <c r="AG350" s="16"/>
      <c r="AH350" s="16"/>
      <c r="AI350" s="16"/>
      <c r="AJ350" s="16"/>
      <c r="AK350" s="16"/>
      <c r="AL350" s="18"/>
      <c r="AM350" s="18"/>
      <c r="AN350" s="4"/>
      <c r="AO350" s="4"/>
    </row>
    <row r="351" spans="1:41" ht="14">
      <c r="A351" s="4"/>
      <c r="B351" s="4"/>
      <c r="C351" s="4"/>
      <c r="D351" s="16"/>
      <c r="E351" s="4"/>
      <c r="F351" s="16"/>
      <c r="G351" s="4"/>
      <c r="H351" s="16"/>
      <c r="I351" s="4"/>
      <c r="J351" s="16"/>
      <c r="K351" s="4"/>
      <c r="L351" s="16"/>
      <c r="M351" s="4"/>
      <c r="N351" s="16"/>
      <c r="O351" s="4"/>
      <c r="P351" s="17"/>
      <c r="Q351" s="4"/>
      <c r="R351" s="17"/>
      <c r="S351" s="4"/>
      <c r="T351" s="16"/>
      <c r="U351" s="16"/>
      <c r="V351" s="16"/>
      <c r="W351" s="16"/>
      <c r="X351" s="4"/>
      <c r="Y351" s="16"/>
      <c r="Z351" s="16"/>
      <c r="AA351" s="16"/>
      <c r="AB351" s="16"/>
      <c r="AC351" s="16"/>
      <c r="AD351" s="16"/>
      <c r="AE351" s="16"/>
      <c r="AF351" s="4"/>
      <c r="AG351" s="16"/>
      <c r="AH351" s="16"/>
      <c r="AI351" s="16"/>
      <c r="AJ351" s="16"/>
      <c r="AK351" s="16"/>
      <c r="AL351" s="18"/>
      <c r="AM351" s="18"/>
      <c r="AN351" s="4"/>
      <c r="AO351" s="4"/>
    </row>
    <row r="352" spans="1:41" ht="14">
      <c r="A352" s="4"/>
      <c r="B352" s="4"/>
      <c r="C352" s="4"/>
      <c r="D352" s="16"/>
      <c r="E352" s="4"/>
      <c r="F352" s="16"/>
      <c r="G352" s="4"/>
      <c r="H352" s="16"/>
      <c r="I352" s="4"/>
      <c r="J352" s="16"/>
      <c r="K352" s="4"/>
      <c r="L352" s="16"/>
      <c r="M352" s="4"/>
      <c r="N352" s="16"/>
      <c r="O352" s="4"/>
      <c r="P352" s="17"/>
      <c r="Q352" s="4"/>
      <c r="R352" s="17"/>
      <c r="S352" s="4"/>
      <c r="T352" s="16"/>
      <c r="U352" s="16"/>
      <c r="V352" s="16"/>
      <c r="W352" s="16"/>
      <c r="X352" s="4"/>
      <c r="Y352" s="16"/>
      <c r="Z352" s="16"/>
      <c r="AA352" s="16"/>
      <c r="AB352" s="16"/>
      <c r="AC352" s="16"/>
      <c r="AD352" s="16"/>
      <c r="AE352" s="16"/>
      <c r="AF352" s="4"/>
      <c r="AG352" s="16"/>
      <c r="AH352" s="16"/>
      <c r="AI352" s="16"/>
      <c r="AJ352" s="16"/>
      <c r="AK352" s="16"/>
      <c r="AL352" s="18"/>
      <c r="AM352" s="18"/>
      <c r="AN352" s="4"/>
      <c r="AO352" s="4"/>
    </row>
    <row r="353" spans="1:41" ht="14">
      <c r="A353" s="4"/>
      <c r="B353" s="4"/>
      <c r="C353" s="4"/>
      <c r="D353" s="16"/>
      <c r="E353" s="4"/>
      <c r="F353" s="16"/>
      <c r="G353" s="4"/>
      <c r="H353" s="16"/>
      <c r="I353" s="4"/>
      <c r="J353" s="16"/>
      <c r="K353" s="4"/>
      <c r="L353" s="16"/>
      <c r="M353" s="4"/>
      <c r="N353" s="16"/>
      <c r="O353" s="4"/>
      <c r="P353" s="17"/>
      <c r="Q353" s="4"/>
      <c r="R353" s="17"/>
      <c r="S353" s="4"/>
      <c r="T353" s="16"/>
      <c r="U353" s="16"/>
      <c r="V353" s="16"/>
      <c r="W353" s="16"/>
      <c r="X353" s="4"/>
      <c r="Y353" s="16"/>
      <c r="Z353" s="16"/>
      <c r="AA353" s="16"/>
      <c r="AB353" s="16"/>
      <c r="AC353" s="16"/>
      <c r="AD353" s="16"/>
      <c r="AE353" s="16"/>
      <c r="AF353" s="4"/>
      <c r="AG353" s="16"/>
      <c r="AH353" s="16"/>
      <c r="AI353" s="16"/>
      <c r="AJ353" s="16"/>
      <c r="AK353" s="16"/>
      <c r="AL353" s="18"/>
      <c r="AM353" s="18"/>
      <c r="AN353" s="4"/>
      <c r="AO353" s="4"/>
    </row>
    <row r="354" spans="1:41" ht="14">
      <c r="A354" s="4"/>
      <c r="B354" s="4"/>
      <c r="C354" s="4"/>
      <c r="D354" s="16"/>
      <c r="E354" s="4"/>
      <c r="F354" s="16"/>
      <c r="G354" s="4"/>
      <c r="H354" s="16"/>
      <c r="I354" s="4"/>
      <c r="J354" s="16"/>
      <c r="K354" s="4"/>
      <c r="L354" s="16"/>
      <c r="M354" s="4"/>
      <c r="N354" s="16"/>
      <c r="O354" s="4"/>
      <c r="P354" s="17"/>
      <c r="Q354" s="4"/>
      <c r="R354" s="17"/>
      <c r="S354" s="4"/>
      <c r="T354" s="16"/>
      <c r="U354" s="16"/>
      <c r="V354" s="16"/>
      <c r="W354" s="16"/>
      <c r="X354" s="4"/>
      <c r="Y354" s="16"/>
      <c r="Z354" s="16"/>
      <c r="AA354" s="16"/>
      <c r="AB354" s="16"/>
      <c r="AC354" s="16"/>
      <c r="AD354" s="16"/>
      <c r="AE354" s="16"/>
      <c r="AF354" s="4"/>
      <c r="AG354" s="16"/>
      <c r="AH354" s="16"/>
      <c r="AI354" s="16"/>
      <c r="AJ354" s="16"/>
      <c r="AK354" s="16"/>
      <c r="AL354" s="18"/>
      <c r="AM354" s="18"/>
      <c r="AN354" s="4"/>
      <c r="AO354" s="4"/>
    </row>
    <row r="355" spans="1:41" ht="14">
      <c r="A355" s="4"/>
      <c r="B355" s="4"/>
      <c r="C355" s="4"/>
      <c r="D355" s="16"/>
      <c r="E355" s="4"/>
      <c r="F355" s="16"/>
      <c r="G355" s="4"/>
      <c r="H355" s="16"/>
      <c r="I355" s="4"/>
      <c r="J355" s="16"/>
      <c r="K355" s="4"/>
      <c r="L355" s="16"/>
      <c r="M355" s="4"/>
      <c r="N355" s="16"/>
      <c r="O355" s="4"/>
      <c r="P355" s="17"/>
      <c r="Q355" s="4"/>
      <c r="R355" s="17"/>
      <c r="S355" s="4"/>
      <c r="T355" s="16"/>
      <c r="U355" s="16"/>
      <c r="V355" s="16"/>
      <c r="W355" s="16"/>
      <c r="X355" s="4"/>
      <c r="Y355" s="16"/>
      <c r="Z355" s="16"/>
      <c r="AA355" s="16"/>
      <c r="AB355" s="16"/>
      <c r="AC355" s="16"/>
      <c r="AD355" s="16"/>
      <c r="AE355" s="16"/>
      <c r="AF355" s="4"/>
      <c r="AG355" s="16"/>
      <c r="AH355" s="16"/>
      <c r="AI355" s="16"/>
      <c r="AJ355" s="16"/>
      <c r="AK355" s="16"/>
      <c r="AL355" s="18"/>
      <c r="AM355" s="18"/>
      <c r="AN355" s="4"/>
      <c r="AO355" s="4"/>
    </row>
    <row r="356" spans="1:41" ht="14">
      <c r="A356" s="4"/>
      <c r="B356" s="4"/>
      <c r="C356" s="4"/>
      <c r="D356" s="16"/>
      <c r="E356" s="4"/>
      <c r="F356" s="16"/>
      <c r="G356" s="4"/>
      <c r="H356" s="16"/>
      <c r="I356" s="4"/>
      <c r="J356" s="16"/>
      <c r="K356" s="4"/>
      <c r="L356" s="16"/>
      <c r="M356" s="4"/>
      <c r="N356" s="16"/>
      <c r="O356" s="4"/>
      <c r="P356" s="17"/>
      <c r="Q356" s="4"/>
      <c r="R356" s="17"/>
      <c r="S356" s="4"/>
      <c r="T356" s="16"/>
      <c r="U356" s="16"/>
      <c r="V356" s="16"/>
      <c r="W356" s="16"/>
      <c r="X356" s="4"/>
      <c r="Y356" s="16"/>
      <c r="Z356" s="16"/>
      <c r="AA356" s="16"/>
      <c r="AB356" s="16"/>
      <c r="AC356" s="16"/>
      <c r="AD356" s="16"/>
      <c r="AE356" s="16"/>
      <c r="AF356" s="4"/>
      <c r="AG356" s="16"/>
      <c r="AH356" s="16"/>
      <c r="AI356" s="16"/>
      <c r="AJ356" s="16"/>
      <c r="AK356" s="16"/>
      <c r="AL356" s="18"/>
      <c r="AM356" s="18"/>
      <c r="AN356" s="4"/>
      <c r="AO356" s="4"/>
    </row>
    <row r="357" spans="1:41" ht="14">
      <c r="A357" s="4"/>
      <c r="B357" s="4"/>
      <c r="C357" s="4"/>
      <c r="D357" s="16"/>
      <c r="E357" s="4"/>
      <c r="F357" s="16"/>
      <c r="G357" s="4"/>
      <c r="H357" s="16"/>
      <c r="I357" s="4"/>
      <c r="J357" s="16"/>
      <c r="K357" s="4"/>
      <c r="L357" s="16"/>
      <c r="M357" s="4"/>
      <c r="N357" s="16"/>
      <c r="O357" s="4"/>
      <c r="P357" s="17"/>
      <c r="Q357" s="4"/>
      <c r="R357" s="17"/>
      <c r="S357" s="4"/>
      <c r="T357" s="16"/>
      <c r="U357" s="16"/>
      <c r="V357" s="16"/>
      <c r="W357" s="16"/>
      <c r="X357" s="4"/>
      <c r="Y357" s="16"/>
      <c r="Z357" s="16"/>
      <c r="AA357" s="16"/>
      <c r="AB357" s="16"/>
      <c r="AC357" s="16"/>
      <c r="AD357" s="16"/>
      <c r="AE357" s="16"/>
      <c r="AF357" s="4"/>
      <c r="AG357" s="16"/>
      <c r="AH357" s="16"/>
      <c r="AI357" s="16"/>
      <c r="AJ357" s="16"/>
      <c r="AK357" s="16"/>
      <c r="AL357" s="18"/>
      <c r="AM357" s="18"/>
      <c r="AN357" s="4"/>
      <c r="AO357" s="4"/>
    </row>
    <row r="358" spans="1:41" ht="14">
      <c r="A358" s="4"/>
      <c r="B358" s="4"/>
      <c r="C358" s="4"/>
      <c r="D358" s="16"/>
      <c r="E358" s="4"/>
      <c r="F358" s="16"/>
      <c r="G358" s="4"/>
      <c r="H358" s="16"/>
      <c r="I358" s="4"/>
      <c r="J358" s="16"/>
      <c r="K358" s="4"/>
      <c r="L358" s="16"/>
      <c r="M358" s="4"/>
      <c r="N358" s="16"/>
      <c r="O358" s="4"/>
      <c r="P358" s="17"/>
      <c r="Q358" s="4"/>
      <c r="R358" s="17"/>
      <c r="S358" s="4"/>
      <c r="T358" s="16"/>
      <c r="U358" s="16"/>
      <c r="V358" s="16"/>
      <c r="W358" s="16"/>
      <c r="X358" s="4"/>
      <c r="Y358" s="16"/>
      <c r="Z358" s="16"/>
      <c r="AA358" s="16"/>
      <c r="AB358" s="16"/>
      <c r="AC358" s="16"/>
      <c r="AD358" s="16"/>
      <c r="AE358" s="16"/>
      <c r="AF358" s="4"/>
      <c r="AG358" s="16"/>
      <c r="AH358" s="16"/>
      <c r="AI358" s="16"/>
      <c r="AJ358" s="16"/>
      <c r="AK358" s="16"/>
      <c r="AL358" s="18"/>
      <c r="AM358" s="18"/>
      <c r="AN358" s="4"/>
      <c r="AO358" s="4"/>
    </row>
    <row r="359" spans="1:41" ht="14">
      <c r="A359" s="4"/>
      <c r="B359" s="4"/>
      <c r="C359" s="4"/>
      <c r="D359" s="16"/>
      <c r="E359" s="4"/>
      <c r="F359" s="16"/>
      <c r="G359" s="4"/>
      <c r="H359" s="16"/>
      <c r="I359" s="4"/>
      <c r="J359" s="16"/>
      <c r="K359" s="4"/>
      <c r="L359" s="16"/>
      <c r="M359" s="4"/>
      <c r="N359" s="16"/>
      <c r="O359" s="4"/>
      <c r="P359" s="17"/>
      <c r="Q359" s="4"/>
      <c r="R359" s="17"/>
      <c r="S359" s="4"/>
      <c r="T359" s="16"/>
      <c r="U359" s="16"/>
      <c r="V359" s="16"/>
      <c r="W359" s="16"/>
      <c r="X359" s="4"/>
      <c r="Y359" s="16"/>
      <c r="Z359" s="16"/>
      <c r="AA359" s="16"/>
      <c r="AB359" s="16"/>
      <c r="AC359" s="16"/>
      <c r="AD359" s="16"/>
      <c r="AE359" s="16"/>
      <c r="AF359" s="4"/>
      <c r="AG359" s="16"/>
      <c r="AH359" s="16"/>
      <c r="AI359" s="16"/>
      <c r="AJ359" s="16"/>
      <c r="AK359" s="16"/>
      <c r="AL359" s="18"/>
      <c r="AM359" s="18"/>
      <c r="AN359" s="4"/>
      <c r="AO359" s="4"/>
    </row>
    <row r="360" spans="1:41" ht="14">
      <c r="A360" s="4"/>
      <c r="B360" s="4"/>
      <c r="C360" s="4"/>
      <c r="D360" s="16"/>
      <c r="E360" s="4"/>
      <c r="F360" s="16"/>
      <c r="G360" s="4"/>
      <c r="H360" s="16"/>
      <c r="I360" s="4"/>
      <c r="J360" s="16"/>
      <c r="K360" s="4"/>
      <c r="L360" s="16"/>
      <c r="M360" s="4"/>
      <c r="N360" s="16"/>
      <c r="O360" s="4"/>
      <c r="P360" s="17"/>
      <c r="Q360" s="4"/>
      <c r="R360" s="17"/>
      <c r="S360" s="4"/>
      <c r="T360" s="16"/>
      <c r="U360" s="16"/>
      <c r="V360" s="16"/>
      <c r="W360" s="16"/>
      <c r="X360" s="4"/>
      <c r="Y360" s="16"/>
      <c r="Z360" s="16"/>
      <c r="AA360" s="16"/>
      <c r="AB360" s="16"/>
      <c r="AC360" s="16"/>
      <c r="AD360" s="16"/>
      <c r="AE360" s="16"/>
      <c r="AF360" s="4"/>
      <c r="AG360" s="16"/>
      <c r="AH360" s="16"/>
      <c r="AI360" s="16"/>
      <c r="AJ360" s="16"/>
      <c r="AK360" s="16"/>
      <c r="AL360" s="18"/>
      <c r="AM360" s="18"/>
      <c r="AN360" s="4"/>
      <c r="AO360" s="4"/>
    </row>
    <row r="361" spans="1:41" ht="14">
      <c r="A361" s="4"/>
      <c r="B361" s="4"/>
      <c r="C361" s="4"/>
      <c r="D361" s="16"/>
      <c r="E361" s="4"/>
      <c r="F361" s="16"/>
      <c r="G361" s="4"/>
      <c r="H361" s="16"/>
      <c r="I361" s="4"/>
      <c r="J361" s="16"/>
      <c r="K361" s="4"/>
      <c r="L361" s="16"/>
      <c r="M361" s="4"/>
      <c r="N361" s="16"/>
      <c r="O361" s="4"/>
      <c r="P361" s="17"/>
      <c r="Q361" s="4"/>
      <c r="R361" s="17"/>
      <c r="S361" s="4"/>
      <c r="T361" s="16"/>
      <c r="U361" s="16"/>
      <c r="V361" s="16"/>
      <c r="W361" s="16"/>
      <c r="X361" s="4"/>
      <c r="Y361" s="16"/>
      <c r="Z361" s="16"/>
      <c r="AA361" s="16"/>
      <c r="AB361" s="16"/>
      <c r="AC361" s="16"/>
      <c r="AD361" s="16"/>
      <c r="AE361" s="16"/>
      <c r="AF361" s="4"/>
      <c r="AG361" s="16"/>
      <c r="AH361" s="16"/>
      <c r="AI361" s="16"/>
      <c r="AJ361" s="16"/>
      <c r="AK361" s="16"/>
      <c r="AL361" s="18"/>
      <c r="AM361" s="18"/>
      <c r="AN361" s="4"/>
      <c r="AO361" s="4"/>
    </row>
    <row r="362" spans="1:41" ht="14">
      <c r="A362" s="4"/>
      <c r="B362" s="4"/>
      <c r="C362" s="4"/>
      <c r="D362" s="16"/>
      <c r="E362" s="4"/>
      <c r="F362" s="16"/>
      <c r="G362" s="4"/>
      <c r="H362" s="16"/>
      <c r="I362" s="4"/>
      <c r="J362" s="16"/>
      <c r="K362" s="4"/>
      <c r="L362" s="16"/>
      <c r="M362" s="4"/>
      <c r="N362" s="16"/>
      <c r="O362" s="4"/>
      <c r="P362" s="17"/>
      <c r="Q362" s="4"/>
      <c r="R362" s="17"/>
      <c r="S362" s="4"/>
      <c r="T362" s="16"/>
      <c r="U362" s="16"/>
      <c r="V362" s="16"/>
      <c r="W362" s="16"/>
      <c r="X362" s="4"/>
      <c r="Y362" s="16"/>
      <c r="Z362" s="16"/>
      <c r="AA362" s="16"/>
      <c r="AB362" s="16"/>
      <c r="AC362" s="16"/>
      <c r="AD362" s="16"/>
      <c r="AE362" s="16"/>
      <c r="AF362" s="4"/>
      <c r="AG362" s="16"/>
      <c r="AH362" s="16"/>
      <c r="AI362" s="16"/>
      <c r="AJ362" s="16"/>
      <c r="AK362" s="16"/>
      <c r="AL362" s="18"/>
      <c r="AM362" s="18"/>
      <c r="AN362" s="4"/>
      <c r="AO362" s="4"/>
    </row>
    <row r="363" spans="1:41" ht="14">
      <c r="A363" s="4"/>
      <c r="B363" s="4"/>
      <c r="C363" s="4"/>
      <c r="D363" s="16"/>
      <c r="E363" s="4"/>
      <c r="F363" s="16"/>
      <c r="G363" s="4"/>
      <c r="H363" s="16"/>
      <c r="I363" s="4"/>
      <c r="J363" s="16"/>
      <c r="K363" s="4"/>
      <c r="L363" s="16"/>
      <c r="M363" s="4"/>
      <c r="N363" s="16"/>
      <c r="O363" s="4"/>
      <c r="P363" s="17"/>
      <c r="Q363" s="4"/>
      <c r="R363" s="17"/>
      <c r="S363" s="4"/>
      <c r="T363" s="16"/>
      <c r="U363" s="16"/>
      <c r="V363" s="16"/>
      <c r="W363" s="16"/>
      <c r="X363" s="4"/>
      <c r="Y363" s="16"/>
      <c r="Z363" s="16"/>
      <c r="AA363" s="16"/>
      <c r="AB363" s="16"/>
      <c r="AC363" s="16"/>
      <c r="AD363" s="16"/>
      <c r="AE363" s="16"/>
      <c r="AF363" s="4"/>
      <c r="AG363" s="16"/>
      <c r="AH363" s="16"/>
      <c r="AI363" s="16"/>
      <c r="AJ363" s="16"/>
      <c r="AK363" s="16"/>
      <c r="AL363" s="18"/>
      <c r="AM363" s="18"/>
      <c r="AN363" s="4"/>
      <c r="AO363" s="4"/>
    </row>
    <row r="364" spans="1:41" ht="14">
      <c r="A364" s="4"/>
      <c r="B364" s="4"/>
      <c r="C364" s="4"/>
      <c r="D364" s="16"/>
      <c r="E364" s="4"/>
      <c r="F364" s="16"/>
      <c r="G364" s="4"/>
      <c r="H364" s="16"/>
      <c r="I364" s="4"/>
      <c r="J364" s="16"/>
      <c r="K364" s="4"/>
      <c r="L364" s="16"/>
      <c r="M364" s="4"/>
      <c r="N364" s="16"/>
      <c r="O364" s="4"/>
      <c r="P364" s="17"/>
      <c r="Q364" s="4"/>
      <c r="R364" s="17"/>
      <c r="S364" s="4"/>
      <c r="T364" s="16"/>
      <c r="U364" s="16"/>
      <c r="V364" s="16"/>
      <c r="W364" s="16"/>
      <c r="X364" s="4"/>
      <c r="Y364" s="16"/>
      <c r="Z364" s="16"/>
      <c r="AA364" s="16"/>
      <c r="AB364" s="16"/>
      <c r="AC364" s="16"/>
      <c r="AD364" s="16"/>
      <c r="AE364" s="16"/>
      <c r="AF364" s="4"/>
      <c r="AG364" s="16"/>
      <c r="AH364" s="16"/>
      <c r="AI364" s="16"/>
      <c r="AJ364" s="16"/>
      <c r="AK364" s="16"/>
      <c r="AL364" s="18"/>
      <c r="AM364" s="18"/>
      <c r="AN364" s="4"/>
      <c r="AO364" s="4"/>
    </row>
    <row r="365" spans="1:41" ht="14">
      <c r="A365" s="4"/>
      <c r="B365" s="4"/>
      <c r="C365" s="4"/>
      <c r="D365" s="16"/>
      <c r="E365" s="4"/>
      <c r="F365" s="16"/>
      <c r="G365" s="4"/>
      <c r="H365" s="16"/>
      <c r="I365" s="4"/>
      <c r="J365" s="16"/>
      <c r="K365" s="4"/>
      <c r="L365" s="16"/>
      <c r="M365" s="4"/>
      <c r="N365" s="16"/>
      <c r="O365" s="4"/>
      <c r="P365" s="17"/>
      <c r="Q365" s="4"/>
      <c r="R365" s="17"/>
      <c r="S365" s="4"/>
      <c r="T365" s="16"/>
      <c r="U365" s="16"/>
      <c r="V365" s="16"/>
      <c r="W365" s="16"/>
      <c r="X365" s="4"/>
      <c r="Y365" s="16"/>
      <c r="Z365" s="16"/>
      <c r="AA365" s="16"/>
      <c r="AB365" s="16"/>
      <c r="AC365" s="16"/>
      <c r="AD365" s="16"/>
      <c r="AE365" s="16"/>
      <c r="AF365" s="4"/>
      <c r="AG365" s="16"/>
      <c r="AH365" s="16"/>
      <c r="AI365" s="16"/>
      <c r="AJ365" s="16"/>
      <c r="AK365" s="16"/>
      <c r="AL365" s="18"/>
      <c r="AM365" s="18"/>
      <c r="AN365" s="4"/>
      <c r="AO365" s="4"/>
    </row>
    <row r="366" spans="1:41" ht="14">
      <c r="A366" s="4"/>
      <c r="B366" s="4"/>
      <c r="C366" s="4"/>
      <c r="D366" s="16"/>
      <c r="E366" s="4"/>
      <c r="F366" s="16"/>
      <c r="G366" s="4"/>
      <c r="H366" s="16"/>
      <c r="I366" s="4"/>
      <c r="J366" s="16"/>
      <c r="K366" s="4"/>
      <c r="L366" s="16"/>
      <c r="M366" s="4"/>
      <c r="N366" s="16"/>
      <c r="O366" s="4"/>
      <c r="P366" s="17"/>
      <c r="Q366" s="4"/>
      <c r="R366" s="17"/>
      <c r="S366" s="4"/>
      <c r="T366" s="16"/>
      <c r="U366" s="16"/>
      <c r="V366" s="16"/>
      <c r="W366" s="16"/>
      <c r="X366" s="4"/>
      <c r="Y366" s="16"/>
      <c r="Z366" s="16"/>
      <c r="AA366" s="16"/>
      <c r="AB366" s="16"/>
      <c r="AC366" s="16"/>
      <c r="AD366" s="16"/>
      <c r="AE366" s="16"/>
      <c r="AF366" s="4"/>
      <c r="AG366" s="16"/>
      <c r="AH366" s="16"/>
      <c r="AI366" s="16"/>
      <c r="AJ366" s="16"/>
      <c r="AK366" s="16"/>
      <c r="AL366" s="18"/>
      <c r="AM366" s="18"/>
      <c r="AN366" s="4"/>
      <c r="AO366" s="4"/>
    </row>
    <row r="367" spans="1:41" ht="14">
      <c r="A367" s="4"/>
      <c r="B367" s="4"/>
      <c r="C367" s="4"/>
      <c r="D367" s="16"/>
      <c r="E367" s="4"/>
      <c r="F367" s="16"/>
      <c r="G367" s="4"/>
      <c r="H367" s="16"/>
      <c r="I367" s="4"/>
      <c r="J367" s="16"/>
      <c r="K367" s="4"/>
      <c r="L367" s="16"/>
      <c r="M367" s="4"/>
      <c r="N367" s="16"/>
      <c r="O367" s="4"/>
      <c r="P367" s="17"/>
      <c r="Q367" s="4"/>
      <c r="R367" s="17"/>
      <c r="S367" s="4"/>
      <c r="T367" s="16"/>
      <c r="U367" s="16"/>
      <c r="V367" s="16"/>
      <c r="W367" s="16"/>
      <c r="X367" s="4"/>
      <c r="Y367" s="16"/>
      <c r="Z367" s="16"/>
      <c r="AA367" s="16"/>
      <c r="AB367" s="16"/>
      <c r="AC367" s="16"/>
      <c r="AD367" s="16"/>
      <c r="AE367" s="16"/>
      <c r="AF367" s="4"/>
      <c r="AG367" s="16"/>
      <c r="AH367" s="16"/>
      <c r="AI367" s="16"/>
      <c r="AJ367" s="16"/>
      <c r="AK367" s="16"/>
      <c r="AL367" s="18"/>
      <c r="AM367" s="18"/>
      <c r="AN367" s="4"/>
      <c r="AO367" s="4"/>
    </row>
    <row r="368" spans="1:41" ht="14">
      <c r="A368" s="4"/>
      <c r="B368" s="4"/>
      <c r="C368" s="4"/>
      <c r="D368" s="16"/>
      <c r="E368" s="4"/>
      <c r="F368" s="16"/>
      <c r="G368" s="4"/>
      <c r="H368" s="16"/>
      <c r="I368" s="4"/>
      <c r="J368" s="16"/>
      <c r="K368" s="4"/>
      <c r="L368" s="16"/>
      <c r="M368" s="4"/>
      <c r="N368" s="16"/>
      <c r="O368" s="4"/>
      <c r="P368" s="17"/>
      <c r="Q368" s="4"/>
      <c r="R368" s="17"/>
      <c r="S368" s="4"/>
      <c r="T368" s="16"/>
      <c r="U368" s="16"/>
      <c r="V368" s="16"/>
      <c r="W368" s="16"/>
      <c r="X368" s="4"/>
      <c r="Y368" s="16"/>
      <c r="Z368" s="16"/>
      <c r="AA368" s="16"/>
      <c r="AB368" s="16"/>
      <c r="AC368" s="16"/>
      <c r="AD368" s="16"/>
      <c r="AE368" s="16"/>
      <c r="AF368" s="4"/>
      <c r="AG368" s="16"/>
      <c r="AH368" s="16"/>
      <c r="AI368" s="16"/>
      <c r="AJ368" s="16"/>
      <c r="AK368" s="16"/>
      <c r="AL368" s="18"/>
      <c r="AM368" s="18"/>
      <c r="AN368" s="4"/>
      <c r="AO368" s="4"/>
    </row>
    <row r="369" spans="1:41" ht="14">
      <c r="A369" s="4"/>
      <c r="B369" s="4"/>
      <c r="C369" s="4"/>
      <c r="D369" s="16"/>
      <c r="E369" s="4"/>
      <c r="F369" s="16"/>
      <c r="G369" s="4"/>
      <c r="H369" s="16"/>
      <c r="I369" s="4"/>
      <c r="J369" s="16"/>
      <c r="K369" s="4"/>
      <c r="L369" s="16"/>
      <c r="M369" s="4"/>
      <c r="N369" s="16"/>
      <c r="O369" s="4"/>
      <c r="P369" s="17"/>
      <c r="Q369" s="4"/>
      <c r="R369" s="17"/>
      <c r="S369" s="4"/>
      <c r="T369" s="16"/>
      <c r="U369" s="16"/>
      <c r="V369" s="16"/>
      <c r="W369" s="16"/>
      <c r="X369" s="4"/>
      <c r="Y369" s="16"/>
      <c r="Z369" s="16"/>
      <c r="AA369" s="16"/>
      <c r="AB369" s="16"/>
      <c r="AC369" s="16"/>
      <c r="AD369" s="16"/>
      <c r="AE369" s="16"/>
      <c r="AF369" s="4"/>
      <c r="AG369" s="16"/>
      <c r="AH369" s="16"/>
      <c r="AI369" s="16"/>
      <c r="AJ369" s="16"/>
      <c r="AK369" s="16"/>
      <c r="AL369" s="18"/>
      <c r="AM369" s="18"/>
      <c r="AN369" s="4"/>
      <c r="AO369" s="4"/>
    </row>
    <row r="370" spans="1:41" ht="14">
      <c r="A370" s="4"/>
      <c r="B370" s="4"/>
      <c r="C370" s="4"/>
      <c r="D370" s="16"/>
      <c r="E370" s="4"/>
      <c r="F370" s="16"/>
      <c r="G370" s="4"/>
      <c r="H370" s="16"/>
      <c r="I370" s="4"/>
      <c r="J370" s="16"/>
      <c r="K370" s="4"/>
      <c r="L370" s="16"/>
      <c r="M370" s="4"/>
      <c r="N370" s="16"/>
      <c r="O370" s="4"/>
      <c r="P370" s="17"/>
      <c r="Q370" s="4"/>
      <c r="R370" s="17"/>
      <c r="S370" s="4"/>
      <c r="T370" s="16"/>
      <c r="U370" s="16"/>
      <c r="V370" s="16"/>
      <c r="W370" s="16"/>
      <c r="X370" s="4"/>
      <c r="Y370" s="16"/>
      <c r="Z370" s="16"/>
      <c r="AA370" s="16"/>
      <c r="AB370" s="16"/>
      <c r="AC370" s="16"/>
      <c r="AD370" s="16"/>
      <c r="AE370" s="16"/>
      <c r="AF370" s="4"/>
      <c r="AG370" s="16"/>
      <c r="AH370" s="16"/>
      <c r="AI370" s="16"/>
      <c r="AJ370" s="16"/>
      <c r="AK370" s="16"/>
      <c r="AL370" s="18"/>
      <c r="AM370" s="18"/>
      <c r="AN370" s="4"/>
      <c r="AO370" s="4"/>
    </row>
    <row r="371" spans="1:41" ht="14">
      <c r="A371" s="4"/>
      <c r="B371" s="4"/>
      <c r="C371" s="4"/>
      <c r="D371" s="16"/>
      <c r="E371" s="4"/>
      <c r="F371" s="16"/>
      <c r="G371" s="4"/>
      <c r="H371" s="16"/>
      <c r="I371" s="4"/>
      <c r="J371" s="16"/>
      <c r="K371" s="4"/>
      <c r="L371" s="16"/>
      <c r="M371" s="4"/>
      <c r="N371" s="16"/>
      <c r="O371" s="4"/>
      <c r="P371" s="17"/>
      <c r="Q371" s="4"/>
      <c r="R371" s="17"/>
      <c r="S371" s="4"/>
      <c r="T371" s="16"/>
      <c r="U371" s="16"/>
      <c r="V371" s="16"/>
      <c r="W371" s="16"/>
      <c r="X371" s="4"/>
      <c r="Y371" s="16"/>
      <c r="Z371" s="16"/>
      <c r="AA371" s="16"/>
      <c r="AB371" s="16"/>
      <c r="AC371" s="16"/>
      <c r="AD371" s="16"/>
      <c r="AE371" s="16"/>
      <c r="AF371" s="4"/>
      <c r="AG371" s="16"/>
      <c r="AH371" s="16"/>
      <c r="AI371" s="16"/>
      <c r="AJ371" s="16"/>
      <c r="AK371" s="16"/>
      <c r="AL371" s="18"/>
      <c r="AM371" s="18"/>
      <c r="AN371" s="4"/>
      <c r="AO371" s="4"/>
    </row>
    <row r="372" spans="1:41" ht="14">
      <c r="A372" s="4"/>
      <c r="B372" s="4"/>
      <c r="C372" s="4"/>
      <c r="D372" s="16"/>
      <c r="E372" s="4"/>
      <c r="F372" s="16"/>
      <c r="G372" s="4"/>
      <c r="H372" s="16"/>
      <c r="I372" s="4"/>
      <c r="J372" s="16"/>
      <c r="K372" s="4"/>
      <c r="L372" s="16"/>
      <c r="M372" s="4"/>
      <c r="N372" s="16"/>
      <c r="O372" s="4"/>
      <c r="P372" s="17"/>
      <c r="Q372" s="4"/>
      <c r="R372" s="17"/>
      <c r="S372" s="4"/>
      <c r="T372" s="16"/>
      <c r="U372" s="16"/>
      <c r="V372" s="16"/>
      <c r="W372" s="16"/>
      <c r="X372" s="4"/>
      <c r="Y372" s="16"/>
      <c r="Z372" s="16"/>
      <c r="AA372" s="16"/>
      <c r="AB372" s="16"/>
      <c r="AC372" s="16"/>
      <c r="AD372" s="16"/>
      <c r="AE372" s="16"/>
      <c r="AF372" s="4"/>
      <c r="AG372" s="16"/>
      <c r="AH372" s="16"/>
      <c r="AI372" s="16"/>
      <c r="AJ372" s="16"/>
      <c r="AK372" s="16"/>
      <c r="AL372" s="18"/>
      <c r="AM372" s="18"/>
      <c r="AN372" s="4"/>
      <c r="AO372" s="4"/>
    </row>
    <row r="373" spans="1:41" ht="14">
      <c r="A373" s="4"/>
      <c r="B373" s="4"/>
      <c r="C373" s="4"/>
      <c r="D373" s="16"/>
      <c r="E373" s="4"/>
      <c r="F373" s="16"/>
      <c r="G373" s="4"/>
      <c r="H373" s="16"/>
      <c r="I373" s="4"/>
      <c r="J373" s="16"/>
      <c r="K373" s="4"/>
      <c r="L373" s="16"/>
      <c r="M373" s="4"/>
      <c r="N373" s="16"/>
      <c r="O373" s="4"/>
      <c r="P373" s="17"/>
      <c r="Q373" s="4"/>
      <c r="R373" s="17"/>
      <c r="S373" s="4"/>
      <c r="T373" s="16"/>
      <c r="U373" s="16"/>
      <c r="V373" s="16"/>
      <c r="W373" s="16"/>
      <c r="X373" s="4"/>
      <c r="Y373" s="16"/>
      <c r="Z373" s="16"/>
      <c r="AA373" s="16"/>
      <c r="AB373" s="16"/>
      <c r="AC373" s="16"/>
      <c r="AD373" s="16"/>
      <c r="AE373" s="16"/>
      <c r="AF373" s="4"/>
      <c r="AG373" s="16"/>
      <c r="AH373" s="16"/>
      <c r="AI373" s="16"/>
      <c r="AJ373" s="16"/>
      <c r="AK373" s="16"/>
      <c r="AL373" s="18"/>
      <c r="AM373" s="18"/>
      <c r="AN373" s="4"/>
      <c r="AO373" s="4"/>
    </row>
    <row r="374" spans="1:41" ht="14">
      <c r="A374" s="4"/>
      <c r="B374" s="4"/>
      <c r="C374" s="4"/>
      <c r="D374" s="16"/>
      <c r="E374" s="4"/>
      <c r="F374" s="16"/>
      <c r="G374" s="4"/>
      <c r="H374" s="16"/>
      <c r="I374" s="4"/>
      <c r="J374" s="16"/>
      <c r="K374" s="4"/>
      <c r="L374" s="16"/>
      <c r="M374" s="4"/>
      <c r="N374" s="16"/>
      <c r="O374" s="4"/>
      <c r="P374" s="17"/>
      <c r="Q374" s="4"/>
      <c r="R374" s="17"/>
      <c r="S374" s="4"/>
      <c r="T374" s="16"/>
      <c r="U374" s="16"/>
      <c r="V374" s="16"/>
      <c r="W374" s="16"/>
      <c r="X374" s="4"/>
      <c r="Y374" s="16"/>
      <c r="Z374" s="16"/>
      <c r="AA374" s="16"/>
      <c r="AB374" s="16"/>
      <c r="AC374" s="16"/>
      <c r="AD374" s="16"/>
      <c r="AE374" s="16"/>
      <c r="AF374" s="4"/>
      <c r="AG374" s="16"/>
      <c r="AH374" s="16"/>
      <c r="AI374" s="16"/>
      <c r="AJ374" s="16"/>
      <c r="AK374" s="16"/>
      <c r="AL374" s="18"/>
      <c r="AM374" s="18"/>
      <c r="AN374" s="4"/>
      <c r="AO374" s="4"/>
    </row>
    <row r="375" spans="1:41" ht="14">
      <c r="A375" s="4"/>
      <c r="B375" s="4"/>
      <c r="C375" s="4"/>
      <c r="D375" s="16"/>
      <c r="E375" s="4"/>
      <c r="F375" s="16"/>
      <c r="G375" s="4"/>
      <c r="H375" s="16"/>
      <c r="I375" s="4"/>
      <c r="J375" s="16"/>
      <c r="K375" s="4"/>
      <c r="L375" s="16"/>
      <c r="M375" s="4"/>
      <c r="N375" s="16"/>
      <c r="O375" s="4"/>
      <c r="P375" s="17"/>
      <c r="Q375" s="4"/>
      <c r="R375" s="17"/>
      <c r="S375" s="4"/>
      <c r="T375" s="16"/>
      <c r="U375" s="16"/>
      <c r="V375" s="16"/>
      <c r="W375" s="16"/>
      <c r="X375" s="4"/>
      <c r="Y375" s="16"/>
      <c r="Z375" s="16"/>
      <c r="AA375" s="16"/>
      <c r="AB375" s="16"/>
      <c r="AC375" s="16"/>
      <c r="AD375" s="16"/>
      <c r="AE375" s="16"/>
      <c r="AF375" s="4"/>
      <c r="AG375" s="16"/>
      <c r="AH375" s="16"/>
      <c r="AI375" s="16"/>
      <c r="AJ375" s="16"/>
      <c r="AK375" s="16"/>
      <c r="AL375" s="18"/>
      <c r="AM375" s="18"/>
      <c r="AN375" s="4"/>
      <c r="AO375" s="4"/>
    </row>
    <row r="376" spans="1:41" ht="14">
      <c r="A376" s="4"/>
      <c r="B376" s="4"/>
      <c r="C376" s="4"/>
      <c r="D376" s="16"/>
      <c r="E376" s="4"/>
      <c r="F376" s="16"/>
      <c r="G376" s="4"/>
      <c r="H376" s="16"/>
      <c r="I376" s="4"/>
      <c r="J376" s="16"/>
      <c r="K376" s="4"/>
      <c r="L376" s="16"/>
      <c r="M376" s="4"/>
      <c r="N376" s="16"/>
      <c r="O376" s="4"/>
      <c r="P376" s="17"/>
      <c r="Q376" s="4"/>
      <c r="R376" s="17"/>
      <c r="S376" s="4"/>
      <c r="T376" s="16"/>
      <c r="U376" s="16"/>
      <c r="V376" s="16"/>
      <c r="W376" s="16"/>
      <c r="X376" s="4"/>
      <c r="Y376" s="16"/>
      <c r="Z376" s="16"/>
      <c r="AA376" s="16"/>
      <c r="AB376" s="16"/>
      <c r="AC376" s="16"/>
      <c r="AD376" s="16"/>
      <c r="AE376" s="16"/>
      <c r="AF376" s="4"/>
      <c r="AG376" s="16"/>
      <c r="AH376" s="16"/>
      <c r="AI376" s="16"/>
      <c r="AJ376" s="16"/>
      <c r="AK376" s="16"/>
      <c r="AL376" s="18"/>
      <c r="AM376" s="18"/>
      <c r="AN376" s="4"/>
      <c r="AO376" s="4"/>
    </row>
    <row r="377" spans="1:41" ht="14">
      <c r="A377" s="4"/>
      <c r="B377" s="4"/>
      <c r="C377" s="4"/>
      <c r="D377" s="16"/>
      <c r="E377" s="4"/>
      <c r="F377" s="16"/>
      <c r="G377" s="4"/>
      <c r="H377" s="16"/>
      <c r="I377" s="4"/>
      <c r="J377" s="16"/>
      <c r="K377" s="4"/>
      <c r="L377" s="16"/>
      <c r="M377" s="4"/>
      <c r="N377" s="16"/>
      <c r="O377" s="4"/>
      <c r="P377" s="17"/>
      <c r="Q377" s="4"/>
      <c r="R377" s="17"/>
      <c r="S377" s="4"/>
      <c r="T377" s="16"/>
      <c r="U377" s="16"/>
      <c r="V377" s="16"/>
      <c r="W377" s="16"/>
      <c r="X377" s="4"/>
      <c r="Y377" s="16"/>
      <c r="Z377" s="16"/>
      <c r="AA377" s="16"/>
      <c r="AB377" s="16"/>
      <c r="AC377" s="16"/>
      <c r="AD377" s="16"/>
      <c r="AE377" s="16"/>
      <c r="AF377" s="4"/>
      <c r="AG377" s="16"/>
      <c r="AH377" s="16"/>
      <c r="AI377" s="16"/>
      <c r="AJ377" s="16"/>
      <c r="AK377" s="16"/>
      <c r="AL377" s="18"/>
      <c r="AM377" s="18"/>
      <c r="AN377" s="4"/>
      <c r="AO377" s="4"/>
    </row>
    <row r="378" spans="1:41" ht="14">
      <c r="A378" s="4"/>
      <c r="B378" s="4"/>
      <c r="C378" s="4"/>
      <c r="D378" s="16"/>
      <c r="E378" s="4"/>
      <c r="F378" s="16"/>
      <c r="G378" s="4"/>
      <c r="H378" s="16"/>
      <c r="I378" s="4"/>
      <c r="J378" s="16"/>
      <c r="K378" s="4"/>
      <c r="L378" s="16"/>
      <c r="M378" s="4"/>
      <c r="N378" s="16"/>
      <c r="O378" s="4"/>
      <c r="P378" s="17"/>
      <c r="Q378" s="4"/>
      <c r="R378" s="17"/>
      <c r="S378" s="4"/>
      <c r="T378" s="16"/>
      <c r="U378" s="16"/>
      <c r="V378" s="16"/>
      <c r="W378" s="16"/>
      <c r="X378" s="4"/>
      <c r="Y378" s="16"/>
      <c r="Z378" s="16"/>
      <c r="AA378" s="16"/>
      <c r="AB378" s="16"/>
      <c r="AC378" s="16"/>
      <c r="AD378" s="16"/>
      <c r="AE378" s="16"/>
      <c r="AF378" s="4"/>
      <c r="AG378" s="16"/>
      <c r="AH378" s="16"/>
      <c r="AI378" s="16"/>
      <c r="AJ378" s="16"/>
      <c r="AK378" s="16"/>
      <c r="AL378" s="18"/>
      <c r="AM378" s="18"/>
      <c r="AN378" s="4"/>
      <c r="AO378" s="4"/>
    </row>
    <row r="379" spans="1:41" ht="14">
      <c r="A379" s="4"/>
      <c r="B379" s="4"/>
      <c r="C379" s="4"/>
      <c r="D379" s="16"/>
      <c r="E379" s="4"/>
      <c r="F379" s="16"/>
      <c r="G379" s="4"/>
      <c r="H379" s="16"/>
      <c r="I379" s="4"/>
      <c r="J379" s="16"/>
      <c r="K379" s="4"/>
      <c r="L379" s="16"/>
      <c r="M379" s="4"/>
      <c r="N379" s="16"/>
      <c r="O379" s="4"/>
      <c r="P379" s="17"/>
      <c r="Q379" s="4"/>
      <c r="R379" s="17"/>
      <c r="S379" s="4"/>
      <c r="T379" s="16"/>
      <c r="U379" s="16"/>
      <c r="V379" s="16"/>
      <c r="W379" s="16"/>
      <c r="X379" s="4"/>
      <c r="Y379" s="16"/>
      <c r="Z379" s="16"/>
      <c r="AA379" s="16"/>
      <c r="AB379" s="16"/>
      <c r="AC379" s="16"/>
      <c r="AD379" s="16"/>
      <c r="AE379" s="16"/>
      <c r="AF379" s="4"/>
      <c r="AG379" s="16"/>
      <c r="AH379" s="16"/>
      <c r="AI379" s="16"/>
      <c r="AJ379" s="16"/>
      <c r="AK379" s="16"/>
      <c r="AL379" s="18"/>
      <c r="AM379" s="18"/>
      <c r="AN379" s="4"/>
      <c r="AO379" s="4"/>
    </row>
    <row r="380" spans="1:41" ht="14">
      <c r="A380" s="4"/>
      <c r="B380" s="4"/>
      <c r="C380" s="4"/>
      <c r="D380" s="16"/>
      <c r="E380" s="4"/>
      <c r="F380" s="16"/>
      <c r="G380" s="4"/>
      <c r="H380" s="16"/>
      <c r="I380" s="4"/>
      <c r="J380" s="16"/>
      <c r="K380" s="4"/>
      <c r="L380" s="16"/>
      <c r="M380" s="4"/>
      <c r="N380" s="16"/>
      <c r="O380" s="4"/>
      <c r="P380" s="17"/>
      <c r="Q380" s="4"/>
      <c r="R380" s="17"/>
      <c r="S380" s="4"/>
      <c r="T380" s="16"/>
      <c r="U380" s="16"/>
      <c r="V380" s="16"/>
      <c r="W380" s="16"/>
      <c r="X380" s="4"/>
      <c r="Y380" s="16"/>
      <c r="Z380" s="16"/>
      <c r="AA380" s="16"/>
      <c r="AB380" s="16"/>
      <c r="AC380" s="16"/>
      <c r="AD380" s="16"/>
      <c r="AE380" s="16"/>
      <c r="AF380" s="4"/>
      <c r="AG380" s="16"/>
      <c r="AH380" s="16"/>
      <c r="AI380" s="16"/>
      <c r="AJ380" s="16"/>
      <c r="AK380" s="16"/>
      <c r="AL380" s="18"/>
      <c r="AM380" s="18"/>
      <c r="AN380" s="4"/>
      <c r="AO380" s="4"/>
    </row>
    <row r="381" spans="1:41" ht="14">
      <c r="A381" s="4"/>
      <c r="B381" s="4"/>
      <c r="C381" s="4"/>
      <c r="D381" s="16"/>
      <c r="E381" s="4"/>
      <c r="F381" s="16"/>
      <c r="G381" s="4"/>
      <c r="H381" s="16"/>
      <c r="I381" s="4"/>
      <c r="J381" s="16"/>
      <c r="K381" s="4"/>
      <c r="L381" s="16"/>
      <c r="M381" s="4"/>
      <c r="N381" s="16"/>
      <c r="O381" s="4"/>
      <c r="P381" s="17"/>
      <c r="Q381" s="4"/>
      <c r="R381" s="17"/>
      <c r="S381" s="4"/>
      <c r="T381" s="16"/>
      <c r="U381" s="16"/>
      <c r="V381" s="16"/>
      <c r="W381" s="16"/>
      <c r="X381" s="4"/>
      <c r="Y381" s="16"/>
      <c r="Z381" s="16"/>
      <c r="AA381" s="16"/>
      <c r="AB381" s="16"/>
      <c r="AC381" s="16"/>
      <c r="AD381" s="16"/>
      <c r="AE381" s="16"/>
      <c r="AF381" s="4"/>
      <c r="AG381" s="16"/>
      <c r="AH381" s="16"/>
      <c r="AI381" s="16"/>
      <c r="AJ381" s="16"/>
      <c r="AK381" s="16"/>
      <c r="AL381" s="18"/>
      <c r="AM381" s="18"/>
      <c r="AN381" s="4"/>
      <c r="AO381" s="4"/>
    </row>
    <row r="382" spans="1:41" ht="14">
      <c r="A382" s="4"/>
      <c r="B382" s="4"/>
      <c r="C382" s="4"/>
      <c r="D382" s="16"/>
      <c r="E382" s="4"/>
      <c r="F382" s="16"/>
      <c r="G382" s="4"/>
      <c r="H382" s="16"/>
      <c r="I382" s="4"/>
      <c r="J382" s="16"/>
      <c r="K382" s="4"/>
      <c r="L382" s="16"/>
      <c r="M382" s="4"/>
      <c r="N382" s="16"/>
      <c r="O382" s="4"/>
      <c r="P382" s="17"/>
      <c r="Q382" s="4"/>
      <c r="R382" s="17"/>
      <c r="S382" s="4"/>
      <c r="T382" s="16"/>
      <c r="U382" s="16"/>
      <c r="V382" s="16"/>
      <c r="W382" s="16"/>
      <c r="X382" s="4"/>
      <c r="Y382" s="16"/>
      <c r="Z382" s="16"/>
      <c r="AA382" s="16"/>
      <c r="AB382" s="16"/>
      <c r="AC382" s="16"/>
      <c r="AD382" s="16"/>
      <c r="AE382" s="16"/>
      <c r="AF382" s="4"/>
      <c r="AG382" s="16"/>
      <c r="AH382" s="16"/>
      <c r="AI382" s="16"/>
      <c r="AJ382" s="16"/>
      <c r="AK382" s="16"/>
      <c r="AL382" s="18"/>
      <c r="AM382" s="18"/>
      <c r="AN382" s="4"/>
      <c r="AO382" s="4"/>
    </row>
    <row r="383" spans="1:41" ht="14">
      <c r="A383" s="4"/>
      <c r="B383" s="4"/>
      <c r="C383" s="4"/>
      <c r="D383" s="16"/>
      <c r="E383" s="4"/>
      <c r="F383" s="16"/>
      <c r="G383" s="4"/>
      <c r="H383" s="16"/>
      <c r="I383" s="4"/>
      <c r="J383" s="16"/>
      <c r="K383" s="4"/>
      <c r="L383" s="16"/>
      <c r="M383" s="4"/>
      <c r="N383" s="16"/>
      <c r="O383" s="4"/>
      <c r="P383" s="17"/>
      <c r="Q383" s="4"/>
      <c r="R383" s="17"/>
      <c r="S383" s="4"/>
      <c r="T383" s="16"/>
      <c r="U383" s="16"/>
      <c r="V383" s="16"/>
      <c r="W383" s="16"/>
      <c r="X383" s="4"/>
      <c r="Y383" s="16"/>
      <c r="Z383" s="16"/>
      <c r="AA383" s="16"/>
      <c r="AB383" s="16"/>
      <c r="AC383" s="16"/>
      <c r="AD383" s="16"/>
      <c r="AE383" s="16"/>
      <c r="AF383" s="4"/>
      <c r="AG383" s="16"/>
      <c r="AH383" s="16"/>
      <c r="AI383" s="16"/>
      <c r="AJ383" s="16"/>
      <c r="AK383" s="16"/>
      <c r="AL383" s="18"/>
      <c r="AM383" s="18"/>
      <c r="AN383" s="4"/>
      <c r="AO383" s="4"/>
    </row>
    <row r="384" spans="1:41" ht="14">
      <c r="A384" s="4"/>
      <c r="B384" s="4"/>
      <c r="C384" s="4"/>
      <c r="D384" s="16"/>
      <c r="E384" s="4"/>
      <c r="F384" s="16"/>
      <c r="G384" s="4"/>
      <c r="H384" s="16"/>
      <c r="I384" s="4"/>
      <c r="J384" s="16"/>
      <c r="K384" s="4"/>
      <c r="L384" s="16"/>
      <c r="M384" s="4"/>
      <c r="N384" s="16"/>
      <c r="O384" s="4"/>
      <c r="P384" s="17"/>
      <c r="Q384" s="4"/>
      <c r="R384" s="17"/>
      <c r="S384" s="4"/>
      <c r="T384" s="16"/>
      <c r="U384" s="16"/>
      <c r="V384" s="16"/>
      <c r="W384" s="16"/>
      <c r="X384" s="4"/>
      <c r="Y384" s="16"/>
      <c r="Z384" s="16"/>
      <c r="AA384" s="16"/>
      <c r="AB384" s="16"/>
      <c r="AC384" s="16"/>
      <c r="AD384" s="16"/>
      <c r="AE384" s="16"/>
      <c r="AF384" s="4"/>
      <c r="AG384" s="16"/>
      <c r="AH384" s="16"/>
      <c r="AI384" s="16"/>
      <c r="AJ384" s="16"/>
      <c r="AK384" s="16"/>
      <c r="AL384" s="18"/>
      <c r="AM384" s="18"/>
      <c r="AN384" s="4"/>
      <c r="AO384" s="4"/>
    </row>
    <row r="385" spans="1:41" ht="14">
      <c r="A385" s="4"/>
      <c r="B385" s="4"/>
      <c r="C385" s="4"/>
      <c r="D385" s="16"/>
      <c r="E385" s="4"/>
      <c r="F385" s="16"/>
      <c r="G385" s="4"/>
      <c r="H385" s="16"/>
      <c r="I385" s="4"/>
      <c r="J385" s="16"/>
      <c r="K385" s="4"/>
      <c r="L385" s="16"/>
      <c r="M385" s="4"/>
      <c r="N385" s="16"/>
      <c r="O385" s="4"/>
      <c r="P385" s="17"/>
      <c r="Q385" s="4"/>
      <c r="R385" s="17"/>
      <c r="S385" s="4"/>
      <c r="T385" s="16"/>
      <c r="U385" s="16"/>
      <c r="V385" s="16"/>
      <c r="W385" s="16"/>
      <c r="X385" s="4"/>
      <c r="Y385" s="16"/>
      <c r="Z385" s="16"/>
      <c r="AA385" s="16"/>
      <c r="AB385" s="16"/>
      <c r="AC385" s="16"/>
      <c r="AD385" s="16"/>
      <c r="AE385" s="16"/>
      <c r="AF385" s="4"/>
      <c r="AG385" s="16"/>
      <c r="AH385" s="16"/>
      <c r="AI385" s="16"/>
      <c r="AJ385" s="16"/>
      <c r="AK385" s="16"/>
      <c r="AL385" s="18"/>
      <c r="AM385" s="18"/>
      <c r="AN385" s="4"/>
      <c r="AO385" s="4"/>
    </row>
    <row r="386" spans="1:41" ht="14">
      <c r="A386" s="4"/>
      <c r="B386" s="4"/>
      <c r="C386" s="4"/>
      <c r="D386" s="16"/>
      <c r="E386" s="4"/>
      <c r="F386" s="16"/>
      <c r="G386" s="4"/>
      <c r="H386" s="16"/>
      <c r="I386" s="4"/>
      <c r="J386" s="16"/>
      <c r="K386" s="4"/>
      <c r="L386" s="16"/>
      <c r="M386" s="4"/>
      <c r="N386" s="16"/>
      <c r="O386" s="4"/>
      <c r="P386" s="17"/>
      <c r="Q386" s="4"/>
      <c r="R386" s="17"/>
      <c r="S386" s="4"/>
      <c r="T386" s="16"/>
      <c r="U386" s="16"/>
      <c r="V386" s="16"/>
      <c r="W386" s="16"/>
      <c r="X386" s="4"/>
      <c r="Y386" s="16"/>
      <c r="Z386" s="16"/>
      <c r="AA386" s="16"/>
      <c r="AB386" s="16"/>
      <c r="AC386" s="16"/>
      <c r="AD386" s="16"/>
      <c r="AE386" s="16"/>
      <c r="AF386" s="4"/>
      <c r="AG386" s="16"/>
      <c r="AH386" s="16"/>
      <c r="AI386" s="16"/>
      <c r="AJ386" s="16"/>
      <c r="AK386" s="16"/>
      <c r="AL386" s="18"/>
      <c r="AM386" s="18"/>
      <c r="AN386" s="4"/>
      <c r="AO386" s="4"/>
    </row>
    <row r="387" spans="1:41" ht="14">
      <c r="A387" s="4"/>
      <c r="B387" s="4"/>
      <c r="C387" s="4"/>
      <c r="D387" s="16"/>
      <c r="E387" s="4"/>
      <c r="F387" s="16"/>
      <c r="G387" s="4"/>
      <c r="H387" s="16"/>
      <c r="I387" s="4"/>
      <c r="J387" s="16"/>
      <c r="K387" s="4"/>
      <c r="L387" s="16"/>
      <c r="M387" s="4"/>
      <c r="N387" s="16"/>
      <c r="O387" s="4"/>
      <c r="P387" s="17"/>
      <c r="Q387" s="4"/>
      <c r="R387" s="17"/>
      <c r="S387" s="4"/>
      <c r="T387" s="16"/>
      <c r="U387" s="16"/>
      <c r="V387" s="16"/>
      <c r="W387" s="16"/>
      <c r="X387" s="4"/>
      <c r="Y387" s="16"/>
      <c r="Z387" s="16"/>
      <c r="AA387" s="16"/>
      <c r="AB387" s="16"/>
      <c r="AC387" s="16"/>
      <c r="AD387" s="16"/>
      <c r="AE387" s="16"/>
      <c r="AF387" s="4"/>
      <c r="AG387" s="16"/>
      <c r="AH387" s="16"/>
      <c r="AI387" s="16"/>
      <c r="AJ387" s="16"/>
      <c r="AK387" s="16"/>
      <c r="AL387" s="18"/>
      <c r="AM387" s="18"/>
      <c r="AN387" s="4"/>
      <c r="AO387" s="4"/>
    </row>
    <row r="388" spans="1:41" ht="14">
      <c r="A388" s="4"/>
      <c r="B388" s="4"/>
      <c r="C388" s="4"/>
      <c r="D388" s="16"/>
      <c r="E388" s="4"/>
      <c r="F388" s="16"/>
      <c r="G388" s="4"/>
      <c r="H388" s="16"/>
      <c r="I388" s="4"/>
      <c r="J388" s="16"/>
      <c r="K388" s="4"/>
      <c r="L388" s="16"/>
      <c r="M388" s="4"/>
      <c r="N388" s="16"/>
      <c r="O388" s="4"/>
      <c r="P388" s="17"/>
      <c r="Q388" s="4"/>
      <c r="R388" s="17"/>
      <c r="S388" s="4"/>
      <c r="T388" s="16"/>
      <c r="U388" s="16"/>
      <c r="V388" s="16"/>
      <c r="W388" s="16"/>
      <c r="X388" s="4"/>
      <c r="Y388" s="16"/>
      <c r="Z388" s="16"/>
      <c r="AA388" s="16"/>
      <c r="AB388" s="16"/>
      <c r="AC388" s="16"/>
      <c r="AD388" s="16"/>
      <c r="AE388" s="16"/>
      <c r="AF388" s="4"/>
      <c r="AG388" s="16"/>
      <c r="AH388" s="16"/>
      <c r="AI388" s="16"/>
      <c r="AJ388" s="16"/>
      <c r="AK388" s="16"/>
      <c r="AL388" s="18"/>
      <c r="AM388" s="18"/>
      <c r="AN388" s="4"/>
      <c r="AO388" s="4"/>
    </row>
    <row r="389" spans="1:41" ht="14">
      <c r="A389" s="4"/>
      <c r="B389" s="4"/>
      <c r="C389" s="4"/>
      <c r="D389" s="16"/>
      <c r="E389" s="4"/>
      <c r="F389" s="16"/>
      <c r="G389" s="4"/>
      <c r="H389" s="16"/>
      <c r="I389" s="4"/>
      <c r="J389" s="16"/>
      <c r="K389" s="4"/>
      <c r="L389" s="16"/>
      <c r="M389" s="4"/>
      <c r="N389" s="16"/>
      <c r="O389" s="4"/>
      <c r="P389" s="17"/>
      <c r="Q389" s="4"/>
      <c r="R389" s="17"/>
      <c r="S389" s="4"/>
      <c r="T389" s="16"/>
      <c r="U389" s="16"/>
      <c r="V389" s="16"/>
      <c r="W389" s="16"/>
      <c r="X389" s="4"/>
      <c r="Y389" s="16"/>
      <c r="Z389" s="16"/>
      <c r="AA389" s="16"/>
      <c r="AB389" s="16"/>
      <c r="AC389" s="16"/>
      <c r="AD389" s="16"/>
      <c r="AE389" s="16"/>
      <c r="AF389" s="4"/>
      <c r="AG389" s="16"/>
      <c r="AH389" s="16"/>
      <c r="AI389" s="16"/>
      <c r="AJ389" s="16"/>
      <c r="AK389" s="16"/>
      <c r="AL389" s="18"/>
      <c r="AM389" s="18"/>
      <c r="AN389" s="4"/>
      <c r="AO389" s="4"/>
    </row>
    <row r="390" spans="1:41" ht="14">
      <c r="A390" s="4"/>
      <c r="B390" s="4"/>
      <c r="C390" s="4"/>
      <c r="D390" s="16"/>
      <c r="E390" s="4"/>
      <c r="F390" s="16"/>
      <c r="G390" s="4"/>
      <c r="H390" s="16"/>
      <c r="I390" s="4"/>
      <c r="J390" s="16"/>
      <c r="K390" s="4"/>
      <c r="L390" s="16"/>
      <c r="M390" s="4"/>
      <c r="N390" s="16"/>
      <c r="O390" s="4"/>
      <c r="P390" s="17"/>
      <c r="Q390" s="4"/>
      <c r="R390" s="17"/>
      <c r="S390" s="4"/>
      <c r="T390" s="16"/>
      <c r="U390" s="16"/>
      <c r="V390" s="16"/>
      <c r="W390" s="16"/>
      <c r="X390" s="4"/>
      <c r="Y390" s="16"/>
      <c r="Z390" s="16"/>
      <c r="AA390" s="16"/>
      <c r="AB390" s="16"/>
      <c r="AC390" s="16"/>
      <c r="AD390" s="16"/>
      <c r="AE390" s="16"/>
      <c r="AF390" s="4"/>
      <c r="AG390" s="16"/>
      <c r="AH390" s="16"/>
      <c r="AI390" s="16"/>
      <c r="AJ390" s="16"/>
      <c r="AK390" s="16"/>
      <c r="AL390" s="18"/>
      <c r="AM390" s="18"/>
      <c r="AN390" s="4"/>
      <c r="AO390" s="4"/>
    </row>
    <row r="391" spans="1:41" ht="14">
      <c r="A391" s="4"/>
      <c r="B391" s="4"/>
      <c r="C391" s="4"/>
      <c r="D391" s="16"/>
      <c r="E391" s="4"/>
      <c r="F391" s="16"/>
      <c r="G391" s="4"/>
      <c r="H391" s="16"/>
      <c r="I391" s="4"/>
      <c r="J391" s="16"/>
      <c r="K391" s="4"/>
      <c r="L391" s="16"/>
      <c r="M391" s="4"/>
      <c r="N391" s="16"/>
      <c r="O391" s="4"/>
      <c r="P391" s="17"/>
      <c r="Q391" s="4"/>
      <c r="R391" s="17"/>
      <c r="S391" s="4"/>
      <c r="T391" s="16"/>
      <c r="U391" s="16"/>
      <c r="V391" s="16"/>
      <c r="W391" s="16"/>
      <c r="X391" s="4"/>
      <c r="Y391" s="16"/>
      <c r="Z391" s="16"/>
      <c r="AA391" s="16"/>
      <c r="AB391" s="16"/>
      <c r="AC391" s="16"/>
      <c r="AD391" s="16"/>
      <c r="AE391" s="16"/>
      <c r="AF391" s="4"/>
      <c r="AG391" s="16"/>
      <c r="AH391" s="16"/>
      <c r="AI391" s="16"/>
      <c r="AJ391" s="16"/>
      <c r="AK391" s="16"/>
      <c r="AL391" s="18"/>
      <c r="AM391" s="18"/>
      <c r="AN391" s="4"/>
      <c r="AO391" s="4"/>
    </row>
    <row r="392" spans="1:41" ht="14">
      <c r="A392" s="4"/>
      <c r="B392" s="4"/>
      <c r="C392" s="4"/>
      <c r="D392" s="16"/>
      <c r="E392" s="4"/>
      <c r="F392" s="16"/>
      <c r="G392" s="4"/>
      <c r="H392" s="16"/>
      <c r="I392" s="4"/>
      <c r="J392" s="16"/>
      <c r="K392" s="4"/>
      <c r="L392" s="16"/>
      <c r="M392" s="4"/>
      <c r="N392" s="16"/>
      <c r="O392" s="4"/>
      <c r="P392" s="17"/>
      <c r="Q392" s="4"/>
      <c r="R392" s="17"/>
      <c r="S392" s="4"/>
      <c r="T392" s="16"/>
      <c r="U392" s="16"/>
      <c r="V392" s="16"/>
      <c r="W392" s="16"/>
      <c r="X392" s="4"/>
      <c r="Y392" s="16"/>
      <c r="Z392" s="16"/>
      <c r="AA392" s="16"/>
      <c r="AB392" s="16"/>
      <c r="AC392" s="16"/>
      <c r="AD392" s="16"/>
      <c r="AE392" s="16"/>
      <c r="AF392" s="4"/>
      <c r="AG392" s="16"/>
      <c r="AH392" s="16"/>
      <c r="AI392" s="16"/>
      <c r="AJ392" s="16"/>
      <c r="AK392" s="16"/>
      <c r="AL392" s="18"/>
      <c r="AM392" s="18"/>
      <c r="AN392" s="4"/>
      <c r="AO392" s="4"/>
    </row>
    <row r="393" spans="1:41" ht="14">
      <c r="A393" s="4"/>
      <c r="B393" s="4"/>
      <c r="C393" s="4"/>
      <c r="D393" s="16"/>
      <c r="E393" s="4"/>
      <c r="F393" s="16"/>
      <c r="G393" s="4"/>
      <c r="H393" s="16"/>
      <c r="I393" s="4"/>
      <c r="J393" s="16"/>
      <c r="K393" s="4"/>
      <c r="L393" s="16"/>
      <c r="M393" s="4"/>
      <c r="N393" s="16"/>
      <c r="O393" s="4"/>
      <c r="P393" s="17"/>
      <c r="Q393" s="4"/>
      <c r="R393" s="17"/>
      <c r="S393" s="4"/>
      <c r="T393" s="16"/>
      <c r="U393" s="16"/>
      <c r="V393" s="16"/>
      <c r="W393" s="16"/>
      <c r="X393" s="4"/>
      <c r="Y393" s="16"/>
      <c r="Z393" s="16"/>
      <c r="AA393" s="16"/>
      <c r="AB393" s="16"/>
      <c r="AC393" s="16"/>
      <c r="AD393" s="16"/>
      <c r="AE393" s="16"/>
      <c r="AF393" s="4"/>
      <c r="AG393" s="16"/>
      <c r="AH393" s="16"/>
      <c r="AI393" s="16"/>
      <c r="AJ393" s="16"/>
      <c r="AK393" s="16"/>
      <c r="AL393" s="18"/>
      <c r="AM393" s="18"/>
      <c r="AN393" s="4"/>
      <c r="AO393" s="4"/>
    </row>
    <row r="394" spans="1:41" ht="14">
      <c r="A394" s="4"/>
      <c r="B394" s="4"/>
      <c r="C394" s="4"/>
      <c r="D394" s="16"/>
      <c r="E394" s="4"/>
      <c r="F394" s="16"/>
      <c r="G394" s="4"/>
      <c r="H394" s="16"/>
      <c r="I394" s="4"/>
      <c r="J394" s="16"/>
      <c r="K394" s="4"/>
      <c r="L394" s="16"/>
      <c r="M394" s="4"/>
      <c r="N394" s="16"/>
      <c r="O394" s="4"/>
      <c r="P394" s="17"/>
      <c r="Q394" s="4"/>
      <c r="R394" s="17"/>
      <c r="S394" s="4"/>
      <c r="T394" s="16"/>
      <c r="U394" s="16"/>
      <c r="V394" s="16"/>
      <c r="W394" s="16"/>
      <c r="X394" s="4"/>
      <c r="Y394" s="16"/>
      <c r="Z394" s="16"/>
      <c r="AA394" s="16"/>
      <c r="AB394" s="16"/>
      <c r="AC394" s="16"/>
      <c r="AD394" s="16"/>
      <c r="AE394" s="16"/>
      <c r="AF394" s="4"/>
      <c r="AG394" s="16"/>
      <c r="AH394" s="16"/>
      <c r="AI394" s="16"/>
      <c r="AJ394" s="16"/>
      <c r="AK394" s="16"/>
      <c r="AL394" s="18"/>
      <c r="AM394" s="18"/>
      <c r="AN394" s="4"/>
      <c r="AO394" s="4"/>
    </row>
    <row r="395" spans="1:41" ht="14">
      <c r="A395" s="4"/>
      <c r="B395" s="4"/>
      <c r="C395" s="4"/>
      <c r="D395" s="16"/>
      <c r="E395" s="4"/>
      <c r="F395" s="16"/>
      <c r="G395" s="4"/>
      <c r="H395" s="16"/>
      <c r="I395" s="4"/>
      <c r="J395" s="16"/>
      <c r="K395" s="4"/>
      <c r="L395" s="16"/>
      <c r="M395" s="4"/>
      <c r="N395" s="16"/>
      <c r="O395" s="4"/>
      <c r="P395" s="17"/>
      <c r="Q395" s="4"/>
      <c r="R395" s="17"/>
      <c r="S395" s="4"/>
      <c r="T395" s="16"/>
      <c r="U395" s="16"/>
      <c r="V395" s="16"/>
      <c r="W395" s="16"/>
      <c r="X395" s="4"/>
      <c r="Y395" s="16"/>
      <c r="Z395" s="16"/>
      <c r="AA395" s="16"/>
      <c r="AB395" s="16"/>
      <c r="AC395" s="16"/>
      <c r="AD395" s="16"/>
      <c r="AE395" s="16"/>
      <c r="AF395" s="4"/>
      <c r="AG395" s="16"/>
      <c r="AH395" s="16"/>
      <c r="AI395" s="16"/>
      <c r="AJ395" s="16"/>
      <c r="AK395" s="16"/>
      <c r="AL395" s="18"/>
      <c r="AM395" s="18"/>
      <c r="AN395" s="4"/>
      <c r="AO395" s="4"/>
    </row>
    <row r="396" spans="1:41" ht="14">
      <c r="A396" s="4"/>
      <c r="B396" s="4"/>
      <c r="C396" s="4"/>
      <c r="D396" s="16"/>
      <c r="E396" s="4"/>
      <c r="F396" s="16"/>
      <c r="G396" s="4"/>
      <c r="H396" s="16"/>
      <c r="I396" s="4"/>
      <c r="J396" s="16"/>
      <c r="K396" s="4"/>
      <c r="L396" s="16"/>
      <c r="M396" s="4"/>
      <c r="N396" s="16"/>
      <c r="O396" s="4"/>
      <c r="P396" s="17"/>
      <c r="Q396" s="4"/>
      <c r="R396" s="17"/>
      <c r="S396" s="4"/>
      <c r="T396" s="16"/>
      <c r="U396" s="16"/>
      <c r="V396" s="16"/>
      <c r="W396" s="16"/>
      <c r="X396" s="4"/>
      <c r="Y396" s="16"/>
      <c r="Z396" s="16"/>
      <c r="AA396" s="16"/>
      <c r="AB396" s="16"/>
      <c r="AC396" s="16"/>
      <c r="AD396" s="16"/>
      <c r="AE396" s="16"/>
      <c r="AF396" s="4"/>
      <c r="AG396" s="16"/>
      <c r="AH396" s="16"/>
      <c r="AI396" s="16"/>
      <c r="AJ396" s="16"/>
      <c r="AK396" s="16"/>
      <c r="AL396" s="18"/>
      <c r="AM396" s="18"/>
      <c r="AN396" s="4"/>
      <c r="AO396" s="4"/>
    </row>
    <row r="397" spans="1:41" ht="14">
      <c r="A397" s="4"/>
      <c r="B397" s="4"/>
      <c r="C397" s="4"/>
      <c r="D397" s="16"/>
      <c r="E397" s="4"/>
      <c r="F397" s="16"/>
      <c r="G397" s="4"/>
      <c r="H397" s="16"/>
      <c r="I397" s="4"/>
      <c r="J397" s="16"/>
      <c r="K397" s="4"/>
      <c r="L397" s="16"/>
      <c r="M397" s="4"/>
      <c r="N397" s="16"/>
      <c r="O397" s="4"/>
      <c r="P397" s="17"/>
      <c r="Q397" s="4"/>
      <c r="R397" s="17"/>
      <c r="S397" s="4"/>
      <c r="T397" s="16"/>
      <c r="U397" s="16"/>
      <c r="V397" s="16"/>
      <c r="W397" s="16"/>
      <c r="X397" s="4"/>
      <c r="Y397" s="16"/>
      <c r="Z397" s="16"/>
      <c r="AA397" s="16"/>
      <c r="AB397" s="16"/>
      <c r="AC397" s="16"/>
      <c r="AD397" s="16"/>
      <c r="AE397" s="16"/>
      <c r="AF397" s="4"/>
      <c r="AG397" s="16"/>
      <c r="AH397" s="16"/>
      <c r="AI397" s="16"/>
      <c r="AJ397" s="16"/>
      <c r="AK397" s="16"/>
      <c r="AL397" s="18"/>
      <c r="AM397" s="18"/>
      <c r="AN397" s="4"/>
      <c r="AO397" s="4"/>
    </row>
    <row r="398" spans="1:41" ht="14">
      <c r="A398" s="4"/>
      <c r="B398" s="4"/>
      <c r="C398" s="4"/>
      <c r="D398" s="16"/>
      <c r="E398" s="4"/>
      <c r="F398" s="16"/>
      <c r="G398" s="4"/>
      <c r="H398" s="16"/>
      <c r="I398" s="4"/>
      <c r="J398" s="16"/>
      <c r="K398" s="4"/>
      <c r="L398" s="16"/>
      <c r="M398" s="4"/>
      <c r="N398" s="16"/>
      <c r="O398" s="4"/>
      <c r="P398" s="17"/>
      <c r="Q398" s="4"/>
      <c r="R398" s="17"/>
      <c r="S398" s="4"/>
      <c r="T398" s="16"/>
      <c r="U398" s="16"/>
      <c r="V398" s="16"/>
      <c r="W398" s="16"/>
      <c r="X398" s="4"/>
      <c r="Y398" s="16"/>
      <c r="Z398" s="16"/>
      <c r="AA398" s="16"/>
      <c r="AB398" s="16"/>
      <c r="AC398" s="16"/>
      <c r="AD398" s="16"/>
      <c r="AE398" s="16"/>
      <c r="AF398" s="4"/>
      <c r="AG398" s="16"/>
      <c r="AH398" s="16"/>
      <c r="AI398" s="16"/>
      <c r="AJ398" s="16"/>
      <c r="AK398" s="16"/>
      <c r="AL398" s="18"/>
      <c r="AM398" s="18"/>
      <c r="AN398" s="4"/>
      <c r="AO398" s="4"/>
    </row>
    <row r="399" spans="1:41" ht="14">
      <c r="A399" s="4"/>
      <c r="B399" s="4"/>
      <c r="C399" s="4"/>
      <c r="D399" s="16"/>
      <c r="E399" s="4"/>
      <c r="F399" s="16"/>
      <c r="G399" s="4"/>
      <c r="H399" s="16"/>
      <c r="I399" s="4"/>
      <c r="J399" s="16"/>
      <c r="K399" s="4"/>
      <c r="L399" s="16"/>
      <c r="M399" s="4"/>
      <c r="N399" s="16"/>
      <c r="O399" s="4"/>
      <c r="P399" s="17"/>
      <c r="Q399" s="4"/>
      <c r="R399" s="17"/>
      <c r="S399" s="4"/>
      <c r="T399" s="16"/>
      <c r="U399" s="16"/>
      <c r="V399" s="16"/>
      <c r="W399" s="16"/>
      <c r="X399" s="4"/>
      <c r="Y399" s="16"/>
      <c r="Z399" s="16"/>
      <c r="AA399" s="16"/>
      <c r="AB399" s="16"/>
      <c r="AC399" s="16"/>
      <c r="AD399" s="16"/>
      <c r="AE399" s="16"/>
      <c r="AF399" s="4"/>
      <c r="AG399" s="16"/>
      <c r="AH399" s="16"/>
      <c r="AI399" s="16"/>
      <c r="AJ399" s="16"/>
      <c r="AK399" s="16"/>
      <c r="AL399" s="18"/>
      <c r="AM399" s="18"/>
      <c r="AN399" s="4"/>
      <c r="AO399" s="4"/>
    </row>
    <row r="400" spans="1:41" ht="14">
      <c r="A400" s="4"/>
      <c r="B400" s="4"/>
      <c r="C400" s="4"/>
      <c r="D400" s="16"/>
      <c r="E400" s="4"/>
      <c r="F400" s="16"/>
      <c r="G400" s="4"/>
      <c r="H400" s="16"/>
      <c r="I400" s="4"/>
      <c r="J400" s="16"/>
      <c r="K400" s="4"/>
      <c r="L400" s="16"/>
      <c r="M400" s="4"/>
      <c r="N400" s="16"/>
      <c r="O400" s="4"/>
      <c r="P400" s="17"/>
      <c r="Q400" s="4"/>
      <c r="R400" s="17"/>
      <c r="S400" s="4"/>
      <c r="T400" s="16"/>
      <c r="U400" s="16"/>
      <c r="V400" s="16"/>
      <c r="W400" s="16"/>
      <c r="X400" s="4"/>
      <c r="Y400" s="16"/>
      <c r="Z400" s="16"/>
      <c r="AA400" s="16"/>
      <c r="AB400" s="16"/>
      <c r="AC400" s="16"/>
      <c r="AD400" s="16"/>
      <c r="AE400" s="16"/>
      <c r="AF400" s="4"/>
      <c r="AG400" s="16"/>
      <c r="AH400" s="16"/>
      <c r="AI400" s="16"/>
      <c r="AJ400" s="16"/>
      <c r="AK400" s="16"/>
      <c r="AL400" s="18"/>
      <c r="AM400" s="18"/>
      <c r="AN400" s="4"/>
      <c r="AO400" s="4"/>
    </row>
    <row r="401" spans="1:41" ht="14">
      <c r="A401" s="4"/>
      <c r="B401" s="4"/>
      <c r="C401" s="4"/>
      <c r="D401" s="16"/>
      <c r="E401" s="4"/>
      <c r="F401" s="16"/>
      <c r="G401" s="4"/>
      <c r="H401" s="16"/>
      <c r="I401" s="4"/>
      <c r="J401" s="16"/>
      <c r="K401" s="4"/>
      <c r="L401" s="16"/>
      <c r="M401" s="4"/>
      <c r="N401" s="16"/>
      <c r="O401" s="4"/>
      <c r="P401" s="17"/>
      <c r="Q401" s="4"/>
      <c r="R401" s="17"/>
      <c r="S401" s="4"/>
      <c r="T401" s="16"/>
      <c r="U401" s="16"/>
      <c r="V401" s="16"/>
      <c r="W401" s="16"/>
      <c r="X401" s="4"/>
      <c r="Y401" s="16"/>
      <c r="Z401" s="16"/>
      <c r="AA401" s="16"/>
      <c r="AB401" s="16"/>
      <c r="AC401" s="16"/>
      <c r="AD401" s="16"/>
      <c r="AE401" s="16"/>
      <c r="AF401" s="4"/>
      <c r="AG401" s="16"/>
      <c r="AH401" s="16"/>
      <c r="AI401" s="16"/>
      <c r="AJ401" s="16"/>
      <c r="AK401" s="16"/>
      <c r="AL401" s="18"/>
      <c r="AM401" s="18"/>
      <c r="AN401" s="4"/>
      <c r="AO401" s="4"/>
    </row>
    <row r="402" spans="1:41" ht="14">
      <c r="A402" s="4"/>
      <c r="B402" s="4"/>
      <c r="C402" s="4"/>
      <c r="D402" s="16"/>
      <c r="E402" s="4"/>
      <c r="F402" s="16"/>
      <c r="G402" s="4"/>
      <c r="H402" s="16"/>
      <c r="I402" s="4"/>
      <c r="J402" s="16"/>
      <c r="K402" s="4"/>
      <c r="L402" s="16"/>
      <c r="M402" s="4"/>
      <c r="N402" s="16"/>
      <c r="O402" s="4"/>
      <c r="P402" s="17"/>
      <c r="Q402" s="4"/>
      <c r="R402" s="17"/>
      <c r="S402" s="4"/>
      <c r="T402" s="16"/>
      <c r="U402" s="16"/>
      <c r="V402" s="16"/>
      <c r="W402" s="16"/>
      <c r="X402" s="4"/>
      <c r="Y402" s="16"/>
      <c r="Z402" s="16"/>
      <c r="AA402" s="16"/>
      <c r="AB402" s="16"/>
      <c r="AC402" s="16"/>
      <c r="AD402" s="16"/>
      <c r="AE402" s="16"/>
      <c r="AF402" s="4"/>
      <c r="AG402" s="16"/>
      <c r="AH402" s="16"/>
      <c r="AI402" s="16"/>
      <c r="AJ402" s="16"/>
      <c r="AK402" s="16"/>
      <c r="AL402" s="18"/>
      <c r="AM402" s="18"/>
      <c r="AN402" s="4"/>
      <c r="AO402" s="4"/>
    </row>
    <row r="403" spans="1:41" ht="14">
      <c r="A403" s="4"/>
      <c r="B403" s="4"/>
      <c r="C403" s="4"/>
      <c r="D403" s="16"/>
      <c r="E403" s="4"/>
      <c r="F403" s="16"/>
      <c r="G403" s="4"/>
      <c r="H403" s="16"/>
      <c r="I403" s="4"/>
      <c r="J403" s="16"/>
      <c r="K403" s="4"/>
      <c r="L403" s="16"/>
      <c r="M403" s="4"/>
      <c r="N403" s="16"/>
      <c r="O403" s="4"/>
      <c r="P403" s="17"/>
      <c r="Q403" s="4"/>
      <c r="R403" s="17"/>
      <c r="S403" s="4"/>
      <c r="T403" s="16"/>
      <c r="U403" s="16"/>
      <c r="V403" s="16"/>
      <c r="W403" s="16"/>
      <c r="X403" s="4"/>
      <c r="Y403" s="16"/>
      <c r="Z403" s="16"/>
      <c r="AA403" s="16"/>
      <c r="AB403" s="16"/>
      <c r="AC403" s="16"/>
      <c r="AD403" s="16"/>
      <c r="AE403" s="16"/>
      <c r="AF403" s="4"/>
      <c r="AG403" s="16"/>
      <c r="AH403" s="16"/>
      <c r="AI403" s="16"/>
      <c r="AJ403" s="16"/>
      <c r="AK403" s="16"/>
      <c r="AL403" s="18"/>
      <c r="AM403" s="18"/>
      <c r="AN403" s="4"/>
      <c r="AO403" s="4"/>
    </row>
    <row r="404" spans="1:41" ht="14">
      <c r="A404" s="4"/>
      <c r="B404" s="4"/>
      <c r="C404" s="4"/>
      <c r="D404" s="16"/>
      <c r="E404" s="4"/>
      <c r="F404" s="16"/>
      <c r="G404" s="4"/>
      <c r="H404" s="16"/>
      <c r="I404" s="4"/>
      <c r="J404" s="16"/>
      <c r="K404" s="4"/>
      <c r="L404" s="16"/>
      <c r="M404" s="4"/>
      <c r="N404" s="16"/>
      <c r="O404" s="4"/>
      <c r="P404" s="17"/>
      <c r="Q404" s="4"/>
      <c r="R404" s="17"/>
      <c r="S404" s="4"/>
      <c r="T404" s="16"/>
      <c r="U404" s="16"/>
      <c r="V404" s="16"/>
      <c r="W404" s="16"/>
      <c r="X404" s="4"/>
      <c r="Y404" s="16"/>
      <c r="Z404" s="16"/>
      <c r="AA404" s="16"/>
      <c r="AB404" s="16"/>
      <c r="AC404" s="16"/>
      <c r="AD404" s="16"/>
      <c r="AE404" s="16"/>
      <c r="AF404" s="4"/>
      <c r="AG404" s="16"/>
      <c r="AH404" s="16"/>
      <c r="AI404" s="16"/>
      <c r="AJ404" s="16"/>
      <c r="AK404" s="16"/>
      <c r="AL404" s="18"/>
      <c r="AM404" s="18"/>
      <c r="AN404" s="4"/>
      <c r="AO404" s="4"/>
    </row>
    <row r="405" spans="1:41" ht="14">
      <c r="A405" s="4"/>
      <c r="B405" s="4"/>
      <c r="C405" s="4"/>
      <c r="D405" s="16"/>
      <c r="E405" s="4"/>
      <c r="F405" s="16"/>
      <c r="G405" s="4"/>
      <c r="H405" s="16"/>
      <c r="I405" s="4"/>
      <c r="J405" s="16"/>
      <c r="K405" s="4"/>
      <c r="L405" s="16"/>
      <c r="M405" s="4"/>
      <c r="N405" s="16"/>
      <c r="O405" s="4"/>
      <c r="P405" s="17"/>
      <c r="Q405" s="4"/>
      <c r="R405" s="17"/>
      <c r="S405" s="4"/>
      <c r="T405" s="16"/>
      <c r="U405" s="16"/>
      <c r="V405" s="16"/>
      <c r="W405" s="16"/>
      <c r="X405" s="4"/>
      <c r="Y405" s="16"/>
      <c r="Z405" s="16"/>
      <c r="AA405" s="16"/>
      <c r="AB405" s="16"/>
      <c r="AC405" s="16"/>
      <c r="AD405" s="16"/>
      <c r="AE405" s="16"/>
      <c r="AF405" s="4"/>
      <c r="AG405" s="16"/>
      <c r="AH405" s="16"/>
      <c r="AI405" s="16"/>
      <c r="AJ405" s="16"/>
      <c r="AK405" s="16"/>
      <c r="AL405" s="18"/>
      <c r="AM405" s="18"/>
      <c r="AN405" s="4"/>
      <c r="AO405" s="4"/>
    </row>
    <row r="406" spans="1:41" ht="14">
      <c r="A406" s="4"/>
      <c r="B406" s="4"/>
      <c r="C406" s="4"/>
      <c r="D406" s="16"/>
      <c r="E406" s="4"/>
      <c r="F406" s="16"/>
      <c r="G406" s="4"/>
      <c r="H406" s="16"/>
      <c r="I406" s="4"/>
      <c r="J406" s="16"/>
      <c r="K406" s="4"/>
      <c r="L406" s="16"/>
      <c r="M406" s="4"/>
      <c r="N406" s="16"/>
      <c r="O406" s="4"/>
      <c r="P406" s="17"/>
      <c r="Q406" s="4"/>
      <c r="R406" s="17"/>
      <c r="S406" s="4"/>
      <c r="T406" s="16"/>
      <c r="U406" s="16"/>
      <c r="V406" s="16"/>
      <c r="W406" s="16"/>
      <c r="X406" s="4"/>
      <c r="Y406" s="16"/>
      <c r="Z406" s="16"/>
      <c r="AA406" s="16"/>
      <c r="AB406" s="16"/>
      <c r="AC406" s="16"/>
      <c r="AD406" s="16"/>
      <c r="AE406" s="16"/>
      <c r="AF406" s="4"/>
      <c r="AG406" s="16"/>
      <c r="AH406" s="16"/>
      <c r="AI406" s="16"/>
      <c r="AJ406" s="16"/>
      <c r="AK406" s="16"/>
      <c r="AL406" s="18"/>
      <c r="AM406" s="18"/>
      <c r="AN406" s="4"/>
      <c r="AO406" s="4"/>
    </row>
    <row r="407" spans="1:41" ht="14">
      <c r="A407" s="4"/>
      <c r="B407" s="4"/>
      <c r="C407" s="4"/>
      <c r="D407" s="16"/>
      <c r="E407" s="4"/>
      <c r="F407" s="16"/>
      <c r="G407" s="4"/>
      <c r="H407" s="16"/>
      <c r="I407" s="4"/>
      <c r="J407" s="16"/>
      <c r="K407" s="4"/>
      <c r="L407" s="16"/>
      <c r="M407" s="4"/>
      <c r="N407" s="16"/>
      <c r="O407" s="4"/>
      <c r="P407" s="17"/>
      <c r="Q407" s="4"/>
      <c r="R407" s="17"/>
      <c r="S407" s="4"/>
      <c r="T407" s="16"/>
      <c r="U407" s="16"/>
      <c r="V407" s="16"/>
      <c r="W407" s="16"/>
      <c r="X407" s="4"/>
      <c r="Y407" s="16"/>
      <c r="Z407" s="16"/>
      <c r="AA407" s="16"/>
      <c r="AB407" s="16"/>
      <c r="AC407" s="16"/>
      <c r="AD407" s="16"/>
      <c r="AE407" s="16"/>
      <c r="AF407" s="4"/>
      <c r="AG407" s="16"/>
      <c r="AH407" s="16"/>
      <c r="AI407" s="16"/>
      <c r="AJ407" s="16"/>
      <c r="AK407" s="16"/>
      <c r="AL407" s="18"/>
      <c r="AM407" s="18"/>
      <c r="AN407" s="4"/>
      <c r="AO407" s="4"/>
    </row>
    <row r="408" spans="1:41" ht="14">
      <c r="A408" s="4"/>
      <c r="B408" s="4"/>
      <c r="C408" s="4"/>
      <c r="D408" s="16"/>
      <c r="E408" s="4"/>
      <c r="F408" s="16"/>
      <c r="G408" s="4"/>
      <c r="H408" s="16"/>
      <c r="I408" s="4"/>
      <c r="J408" s="16"/>
      <c r="K408" s="4"/>
      <c r="L408" s="16"/>
      <c r="M408" s="4"/>
      <c r="N408" s="16"/>
      <c r="O408" s="4"/>
      <c r="P408" s="17"/>
      <c r="Q408" s="4"/>
      <c r="R408" s="17"/>
      <c r="S408" s="4"/>
      <c r="T408" s="16"/>
      <c r="U408" s="16"/>
      <c r="V408" s="16"/>
      <c r="W408" s="16"/>
      <c r="X408" s="4"/>
      <c r="Y408" s="16"/>
      <c r="Z408" s="16"/>
      <c r="AA408" s="16"/>
      <c r="AB408" s="16"/>
      <c r="AC408" s="16"/>
      <c r="AD408" s="16"/>
      <c r="AE408" s="16"/>
      <c r="AF408" s="4"/>
      <c r="AG408" s="16"/>
      <c r="AH408" s="16"/>
      <c r="AI408" s="16"/>
      <c r="AJ408" s="16"/>
      <c r="AK408" s="16"/>
      <c r="AL408" s="18"/>
      <c r="AM408" s="18"/>
      <c r="AN408" s="4"/>
      <c r="AO408" s="4"/>
    </row>
    <row r="409" spans="1:41" ht="14">
      <c r="A409" s="4"/>
      <c r="B409" s="4"/>
      <c r="C409" s="4"/>
      <c r="D409" s="16"/>
      <c r="E409" s="4"/>
      <c r="F409" s="16"/>
      <c r="G409" s="4"/>
      <c r="H409" s="16"/>
      <c r="I409" s="4"/>
      <c r="J409" s="16"/>
      <c r="K409" s="4"/>
      <c r="L409" s="16"/>
      <c r="M409" s="4"/>
      <c r="N409" s="16"/>
      <c r="O409" s="4"/>
      <c r="P409" s="17"/>
      <c r="Q409" s="4"/>
      <c r="R409" s="17"/>
      <c r="S409" s="4"/>
      <c r="T409" s="16"/>
      <c r="U409" s="16"/>
      <c r="V409" s="16"/>
      <c r="W409" s="16"/>
      <c r="X409" s="4"/>
      <c r="Y409" s="16"/>
      <c r="Z409" s="16"/>
      <c r="AA409" s="16"/>
      <c r="AB409" s="16"/>
      <c r="AC409" s="16"/>
      <c r="AD409" s="16"/>
      <c r="AE409" s="16"/>
      <c r="AF409" s="4"/>
      <c r="AG409" s="16"/>
      <c r="AH409" s="16"/>
      <c r="AI409" s="16"/>
      <c r="AJ409" s="16"/>
      <c r="AK409" s="16"/>
      <c r="AL409" s="18"/>
      <c r="AM409" s="18"/>
      <c r="AN409" s="4"/>
      <c r="AO409" s="4"/>
    </row>
    <row r="410" spans="1:41" ht="14">
      <c r="A410" s="4"/>
      <c r="B410" s="4"/>
      <c r="C410" s="4"/>
      <c r="D410" s="16"/>
      <c r="E410" s="4"/>
      <c r="F410" s="16"/>
      <c r="G410" s="4"/>
      <c r="H410" s="16"/>
      <c r="I410" s="4"/>
      <c r="J410" s="16"/>
      <c r="K410" s="4"/>
      <c r="L410" s="16"/>
      <c r="M410" s="4"/>
      <c r="N410" s="16"/>
      <c r="O410" s="4"/>
      <c r="P410" s="17"/>
      <c r="Q410" s="4"/>
      <c r="R410" s="17"/>
      <c r="S410" s="4"/>
      <c r="T410" s="16"/>
      <c r="U410" s="16"/>
      <c r="V410" s="16"/>
      <c r="W410" s="16"/>
      <c r="X410" s="4"/>
      <c r="Y410" s="16"/>
      <c r="Z410" s="16"/>
      <c r="AA410" s="16"/>
      <c r="AB410" s="16"/>
      <c r="AC410" s="16"/>
      <c r="AD410" s="16"/>
      <c r="AE410" s="16"/>
      <c r="AF410" s="4"/>
      <c r="AG410" s="16"/>
      <c r="AH410" s="16"/>
      <c r="AI410" s="16"/>
      <c r="AJ410" s="16"/>
      <c r="AK410" s="16"/>
      <c r="AL410" s="18"/>
      <c r="AM410" s="18"/>
      <c r="AN410" s="4"/>
      <c r="AO410" s="4"/>
    </row>
    <row r="411" spans="1:41" ht="14">
      <c r="A411" s="4"/>
      <c r="B411" s="4"/>
      <c r="C411" s="4"/>
      <c r="D411" s="16"/>
      <c r="E411" s="4"/>
      <c r="F411" s="16"/>
      <c r="G411" s="4"/>
      <c r="H411" s="16"/>
      <c r="I411" s="4"/>
      <c r="J411" s="16"/>
      <c r="K411" s="4"/>
      <c r="L411" s="16"/>
      <c r="M411" s="4"/>
      <c r="N411" s="16"/>
      <c r="O411" s="4"/>
      <c r="P411" s="17"/>
      <c r="Q411" s="4"/>
      <c r="R411" s="17"/>
      <c r="S411" s="4"/>
      <c r="T411" s="16"/>
      <c r="U411" s="16"/>
      <c r="V411" s="16"/>
      <c r="W411" s="16"/>
      <c r="X411" s="4"/>
      <c r="Y411" s="16"/>
      <c r="Z411" s="16"/>
      <c r="AA411" s="16"/>
      <c r="AB411" s="16"/>
      <c r="AC411" s="16"/>
      <c r="AD411" s="16"/>
      <c r="AE411" s="16"/>
      <c r="AF411" s="4"/>
      <c r="AG411" s="16"/>
      <c r="AH411" s="16"/>
      <c r="AI411" s="16"/>
      <c r="AJ411" s="16"/>
      <c r="AK411" s="16"/>
      <c r="AL411" s="18"/>
      <c r="AM411" s="18"/>
      <c r="AN411" s="4"/>
      <c r="AO411" s="4"/>
    </row>
    <row r="412" spans="1:41" ht="14">
      <c r="A412" s="4"/>
      <c r="B412" s="4"/>
      <c r="C412" s="4"/>
      <c r="D412" s="16"/>
      <c r="E412" s="4"/>
      <c r="F412" s="16"/>
      <c r="G412" s="4"/>
      <c r="H412" s="16"/>
      <c r="I412" s="4"/>
      <c r="J412" s="16"/>
      <c r="K412" s="4"/>
      <c r="L412" s="16"/>
      <c r="M412" s="4"/>
      <c r="N412" s="16"/>
      <c r="O412" s="4"/>
      <c r="P412" s="17"/>
      <c r="Q412" s="4"/>
      <c r="R412" s="17"/>
      <c r="S412" s="4"/>
      <c r="T412" s="16"/>
      <c r="U412" s="16"/>
      <c r="V412" s="16"/>
      <c r="W412" s="16"/>
      <c r="X412" s="4"/>
      <c r="Y412" s="16"/>
      <c r="Z412" s="16"/>
      <c r="AA412" s="16"/>
      <c r="AB412" s="16"/>
      <c r="AC412" s="16"/>
      <c r="AD412" s="16"/>
      <c r="AE412" s="16"/>
      <c r="AF412" s="4"/>
      <c r="AG412" s="16"/>
      <c r="AH412" s="16"/>
      <c r="AI412" s="16"/>
      <c r="AJ412" s="16"/>
      <c r="AK412" s="16"/>
      <c r="AL412" s="18"/>
      <c r="AM412" s="18"/>
      <c r="AN412" s="4"/>
      <c r="AO412" s="4"/>
    </row>
    <row r="413" spans="1:41" ht="14">
      <c r="A413" s="4"/>
      <c r="B413" s="4"/>
      <c r="C413" s="4"/>
      <c r="D413" s="16"/>
      <c r="E413" s="4"/>
      <c r="F413" s="16"/>
      <c r="G413" s="4"/>
      <c r="H413" s="16"/>
      <c r="I413" s="4"/>
      <c r="J413" s="16"/>
      <c r="K413" s="4"/>
      <c r="L413" s="16"/>
      <c r="M413" s="4"/>
      <c r="N413" s="16"/>
      <c r="O413" s="4"/>
      <c r="P413" s="17"/>
      <c r="Q413" s="4"/>
      <c r="R413" s="17"/>
      <c r="S413" s="4"/>
      <c r="T413" s="16"/>
      <c r="U413" s="16"/>
      <c r="V413" s="16"/>
      <c r="W413" s="16"/>
      <c r="X413" s="4"/>
      <c r="Y413" s="16"/>
      <c r="Z413" s="16"/>
      <c r="AA413" s="16"/>
      <c r="AB413" s="16"/>
      <c r="AC413" s="16"/>
      <c r="AD413" s="16"/>
      <c r="AE413" s="16"/>
      <c r="AF413" s="4"/>
      <c r="AG413" s="16"/>
      <c r="AH413" s="16"/>
      <c r="AI413" s="16"/>
      <c r="AJ413" s="16"/>
      <c r="AK413" s="16"/>
      <c r="AL413" s="18"/>
      <c r="AM413" s="18"/>
      <c r="AN413" s="4"/>
      <c r="AO413" s="4"/>
    </row>
    <row r="414" spans="1:41" ht="14">
      <c r="A414" s="4"/>
      <c r="B414" s="4"/>
      <c r="C414" s="4"/>
      <c r="D414" s="16"/>
      <c r="E414" s="4"/>
      <c r="F414" s="16"/>
      <c r="G414" s="4"/>
      <c r="H414" s="16"/>
      <c r="I414" s="4"/>
      <c r="J414" s="16"/>
      <c r="K414" s="4"/>
      <c r="L414" s="16"/>
      <c r="M414" s="4"/>
      <c r="N414" s="16"/>
      <c r="O414" s="4"/>
      <c r="P414" s="17"/>
      <c r="Q414" s="4"/>
      <c r="R414" s="17"/>
      <c r="S414" s="4"/>
      <c r="T414" s="16"/>
      <c r="U414" s="16"/>
      <c r="V414" s="16"/>
      <c r="W414" s="16"/>
      <c r="X414" s="4"/>
      <c r="Y414" s="16"/>
      <c r="Z414" s="16"/>
      <c r="AA414" s="16"/>
      <c r="AB414" s="16"/>
      <c r="AC414" s="16"/>
      <c r="AD414" s="16"/>
      <c r="AE414" s="16"/>
      <c r="AF414" s="4"/>
      <c r="AG414" s="16"/>
      <c r="AH414" s="16"/>
      <c r="AI414" s="16"/>
      <c r="AJ414" s="16"/>
      <c r="AK414" s="16"/>
      <c r="AL414" s="18"/>
      <c r="AM414" s="18"/>
      <c r="AN414" s="4"/>
      <c r="AO414" s="4"/>
    </row>
    <row r="415" spans="1:41" ht="14">
      <c r="A415" s="4"/>
      <c r="B415" s="4"/>
      <c r="C415" s="4"/>
      <c r="D415" s="16"/>
      <c r="E415" s="4"/>
      <c r="F415" s="16"/>
      <c r="G415" s="4"/>
      <c r="H415" s="16"/>
      <c r="I415" s="4"/>
      <c r="J415" s="16"/>
      <c r="K415" s="4"/>
      <c r="L415" s="16"/>
      <c r="M415" s="4"/>
      <c r="N415" s="16"/>
      <c r="O415" s="4"/>
      <c r="P415" s="17"/>
      <c r="Q415" s="4"/>
      <c r="R415" s="17"/>
      <c r="S415" s="4"/>
      <c r="T415" s="16"/>
      <c r="U415" s="16"/>
      <c r="V415" s="16"/>
      <c r="W415" s="16"/>
      <c r="X415" s="4"/>
      <c r="Y415" s="16"/>
      <c r="Z415" s="16"/>
      <c r="AA415" s="16"/>
      <c r="AB415" s="16"/>
      <c r="AC415" s="16"/>
      <c r="AD415" s="16"/>
      <c r="AE415" s="16"/>
      <c r="AF415" s="4"/>
      <c r="AG415" s="16"/>
      <c r="AH415" s="16"/>
      <c r="AI415" s="16"/>
      <c r="AJ415" s="16"/>
      <c r="AK415" s="16"/>
      <c r="AL415" s="18"/>
      <c r="AM415" s="18"/>
      <c r="AN415" s="4"/>
      <c r="AO415" s="4"/>
    </row>
    <row r="416" spans="1:41" ht="14">
      <c r="A416" s="4"/>
      <c r="B416" s="4"/>
      <c r="C416" s="4"/>
      <c r="D416" s="16"/>
      <c r="E416" s="4"/>
      <c r="F416" s="16"/>
      <c r="G416" s="4"/>
      <c r="H416" s="16"/>
      <c r="I416" s="4"/>
      <c r="J416" s="16"/>
      <c r="K416" s="4"/>
      <c r="L416" s="16"/>
      <c r="M416" s="4"/>
      <c r="N416" s="16"/>
      <c r="O416" s="4"/>
      <c r="P416" s="17"/>
      <c r="Q416" s="4"/>
      <c r="R416" s="17"/>
      <c r="S416" s="4"/>
      <c r="T416" s="16"/>
      <c r="U416" s="16"/>
      <c r="V416" s="16"/>
      <c r="W416" s="16"/>
      <c r="X416" s="4"/>
      <c r="Y416" s="16"/>
      <c r="Z416" s="16"/>
      <c r="AA416" s="16"/>
      <c r="AB416" s="16"/>
      <c r="AC416" s="16"/>
      <c r="AD416" s="16"/>
      <c r="AE416" s="16"/>
      <c r="AF416" s="4"/>
      <c r="AG416" s="16"/>
      <c r="AH416" s="16"/>
      <c r="AI416" s="16"/>
      <c r="AJ416" s="16"/>
      <c r="AK416" s="16"/>
      <c r="AL416" s="18"/>
      <c r="AM416" s="18"/>
      <c r="AN416" s="4"/>
      <c r="AO416" s="4"/>
    </row>
    <row r="417" spans="1:41" ht="14">
      <c r="A417" s="4"/>
      <c r="B417" s="4"/>
      <c r="C417" s="4"/>
      <c r="D417" s="16"/>
      <c r="E417" s="4"/>
      <c r="F417" s="16"/>
      <c r="G417" s="4"/>
      <c r="H417" s="16"/>
      <c r="I417" s="4"/>
      <c r="J417" s="16"/>
      <c r="K417" s="4"/>
      <c r="L417" s="16"/>
      <c r="M417" s="4"/>
      <c r="N417" s="16"/>
      <c r="O417" s="4"/>
      <c r="P417" s="17"/>
      <c r="Q417" s="4"/>
      <c r="R417" s="17"/>
      <c r="S417" s="4"/>
      <c r="T417" s="16"/>
      <c r="U417" s="16"/>
      <c r="V417" s="16"/>
      <c r="W417" s="16"/>
      <c r="X417" s="4"/>
      <c r="Y417" s="16"/>
      <c r="Z417" s="16"/>
      <c r="AA417" s="16"/>
      <c r="AB417" s="16"/>
      <c r="AC417" s="16"/>
      <c r="AD417" s="16"/>
      <c r="AE417" s="16"/>
      <c r="AF417" s="4"/>
      <c r="AG417" s="16"/>
      <c r="AH417" s="16"/>
      <c r="AI417" s="16"/>
      <c r="AJ417" s="16"/>
      <c r="AK417" s="16"/>
      <c r="AL417" s="18"/>
      <c r="AM417" s="18"/>
      <c r="AN417" s="4"/>
      <c r="AO417" s="4"/>
    </row>
    <row r="418" spans="1:41" ht="14">
      <c r="A418" s="4"/>
      <c r="B418" s="4"/>
      <c r="C418" s="4"/>
      <c r="D418" s="16"/>
      <c r="E418" s="4"/>
      <c r="F418" s="16"/>
      <c r="G418" s="4"/>
      <c r="H418" s="16"/>
      <c r="I418" s="4"/>
      <c r="J418" s="16"/>
      <c r="K418" s="4"/>
      <c r="L418" s="16"/>
      <c r="M418" s="4"/>
      <c r="N418" s="16"/>
      <c r="O418" s="4"/>
      <c r="P418" s="17"/>
      <c r="Q418" s="4"/>
      <c r="R418" s="17"/>
      <c r="S418" s="4"/>
      <c r="T418" s="16"/>
      <c r="U418" s="16"/>
      <c r="V418" s="16"/>
      <c r="W418" s="16"/>
      <c r="X418" s="4"/>
      <c r="Y418" s="16"/>
      <c r="Z418" s="16"/>
      <c r="AA418" s="16"/>
      <c r="AB418" s="16"/>
      <c r="AC418" s="16"/>
      <c r="AD418" s="16"/>
      <c r="AE418" s="16"/>
      <c r="AF418" s="4"/>
      <c r="AG418" s="16"/>
      <c r="AH418" s="16"/>
      <c r="AI418" s="16"/>
      <c r="AJ418" s="16"/>
      <c r="AK418" s="16"/>
      <c r="AL418" s="18"/>
      <c r="AM418" s="18"/>
      <c r="AN418" s="4"/>
      <c r="AO418" s="4"/>
    </row>
    <row r="419" spans="1:41" ht="14">
      <c r="A419" s="4"/>
      <c r="B419" s="4"/>
      <c r="C419" s="4"/>
      <c r="D419" s="16"/>
      <c r="E419" s="4"/>
      <c r="F419" s="16"/>
      <c r="G419" s="4"/>
      <c r="H419" s="16"/>
      <c r="I419" s="4"/>
      <c r="J419" s="16"/>
      <c r="K419" s="4"/>
      <c r="L419" s="16"/>
      <c r="M419" s="4"/>
      <c r="N419" s="16"/>
      <c r="O419" s="4"/>
      <c r="P419" s="17"/>
      <c r="Q419" s="4"/>
      <c r="R419" s="17"/>
      <c r="S419" s="4"/>
      <c r="T419" s="16"/>
      <c r="U419" s="16"/>
      <c r="V419" s="16"/>
      <c r="W419" s="16"/>
      <c r="X419" s="4"/>
      <c r="Y419" s="16"/>
      <c r="Z419" s="16"/>
      <c r="AA419" s="16"/>
      <c r="AB419" s="16"/>
      <c r="AC419" s="16"/>
      <c r="AD419" s="16"/>
      <c r="AE419" s="16"/>
      <c r="AF419" s="4"/>
      <c r="AG419" s="16"/>
      <c r="AH419" s="16"/>
      <c r="AI419" s="16"/>
      <c r="AJ419" s="16"/>
      <c r="AK419" s="16"/>
      <c r="AL419" s="18"/>
      <c r="AM419" s="18"/>
      <c r="AN419" s="4"/>
      <c r="AO419" s="4"/>
    </row>
    <row r="420" spans="1:41" ht="14">
      <c r="A420" s="4"/>
      <c r="B420" s="4"/>
      <c r="C420" s="4"/>
      <c r="D420" s="16"/>
      <c r="E420" s="4"/>
      <c r="F420" s="16"/>
      <c r="G420" s="4"/>
      <c r="H420" s="16"/>
      <c r="I420" s="4"/>
      <c r="J420" s="16"/>
      <c r="K420" s="4"/>
      <c r="L420" s="16"/>
      <c r="M420" s="4"/>
      <c r="N420" s="16"/>
      <c r="O420" s="4"/>
      <c r="P420" s="17"/>
      <c r="Q420" s="4"/>
      <c r="R420" s="17"/>
      <c r="S420" s="4"/>
      <c r="T420" s="16"/>
      <c r="U420" s="16"/>
      <c r="V420" s="16"/>
      <c r="W420" s="16"/>
      <c r="X420" s="4"/>
      <c r="Y420" s="16"/>
      <c r="Z420" s="16"/>
      <c r="AA420" s="16"/>
      <c r="AB420" s="16"/>
      <c r="AC420" s="16"/>
      <c r="AD420" s="16"/>
      <c r="AE420" s="16"/>
      <c r="AF420" s="4"/>
      <c r="AG420" s="16"/>
      <c r="AH420" s="16"/>
      <c r="AI420" s="16"/>
      <c r="AJ420" s="16"/>
      <c r="AK420" s="16"/>
      <c r="AL420" s="18"/>
      <c r="AM420" s="18"/>
      <c r="AN420" s="4"/>
      <c r="AO420" s="4"/>
    </row>
    <row r="421" spans="1:41" ht="14">
      <c r="A421" s="4"/>
      <c r="B421" s="4"/>
      <c r="C421" s="4"/>
      <c r="D421" s="16"/>
      <c r="E421" s="4"/>
      <c r="F421" s="16"/>
      <c r="G421" s="4"/>
      <c r="H421" s="16"/>
      <c r="I421" s="4"/>
      <c r="J421" s="16"/>
      <c r="K421" s="4"/>
      <c r="L421" s="16"/>
      <c r="M421" s="4"/>
      <c r="N421" s="16"/>
      <c r="O421" s="4"/>
      <c r="P421" s="17"/>
      <c r="Q421" s="4"/>
      <c r="R421" s="17"/>
      <c r="S421" s="4"/>
      <c r="T421" s="16"/>
      <c r="U421" s="16"/>
      <c r="V421" s="16"/>
      <c r="W421" s="16"/>
      <c r="X421" s="4"/>
      <c r="Y421" s="16"/>
      <c r="Z421" s="16"/>
      <c r="AA421" s="16"/>
      <c r="AB421" s="16"/>
      <c r="AC421" s="16"/>
      <c r="AD421" s="16"/>
      <c r="AE421" s="16"/>
      <c r="AF421" s="4"/>
      <c r="AG421" s="16"/>
      <c r="AH421" s="16"/>
      <c r="AI421" s="16"/>
      <c r="AJ421" s="16"/>
      <c r="AK421" s="16"/>
      <c r="AL421" s="18"/>
      <c r="AM421" s="18"/>
      <c r="AN421" s="4"/>
      <c r="AO421" s="4"/>
    </row>
    <row r="422" spans="1:41" ht="14">
      <c r="A422" s="4"/>
      <c r="B422" s="4"/>
      <c r="C422" s="4"/>
      <c r="D422" s="16"/>
      <c r="E422" s="4"/>
      <c r="F422" s="16"/>
      <c r="G422" s="4"/>
      <c r="H422" s="16"/>
      <c r="I422" s="4"/>
      <c r="J422" s="16"/>
      <c r="K422" s="4"/>
      <c r="L422" s="16"/>
      <c r="M422" s="4"/>
      <c r="N422" s="16"/>
      <c r="O422" s="4"/>
      <c r="P422" s="17"/>
      <c r="Q422" s="4"/>
      <c r="R422" s="17"/>
      <c r="S422" s="4"/>
      <c r="T422" s="16"/>
      <c r="U422" s="16"/>
      <c r="V422" s="16"/>
      <c r="W422" s="16"/>
      <c r="X422" s="4"/>
      <c r="Y422" s="16"/>
      <c r="Z422" s="16"/>
      <c r="AA422" s="16"/>
      <c r="AB422" s="16"/>
      <c r="AC422" s="16"/>
      <c r="AD422" s="16"/>
      <c r="AE422" s="16"/>
      <c r="AF422" s="4"/>
      <c r="AG422" s="16"/>
      <c r="AH422" s="16"/>
      <c r="AI422" s="16"/>
      <c r="AJ422" s="16"/>
      <c r="AK422" s="16"/>
      <c r="AL422" s="18"/>
      <c r="AM422" s="18"/>
      <c r="AN422" s="4"/>
      <c r="AO422" s="4"/>
    </row>
    <row r="423" spans="1:41" ht="14">
      <c r="A423" s="4"/>
      <c r="B423" s="4"/>
      <c r="C423" s="4"/>
      <c r="D423" s="16"/>
      <c r="E423" s="4"/>
      <c r="F423" s="16"/>
      <c r="G423" s="4"/>
      <c r="H423" s="16"/>
      <c r="I423" s="4"/>
      <c r="J423" s="16"/>
      <c r="K423" s="4"/>
      <c r="L423" s="16"/>
      <c r="M423" s="4"/>
      <c r="N423" s="16"/>
      <c r="O423" s="4"/>
      <c r="P423" s="17"/>
      <c r="Q423" s="4"/>
      <c r="R423" s="17"/>
      <c r="S423" s="4"/>
      <c r="T423" s="16"/>
      <c r="U423" s="16"/>
      <c r="V423" s="16"/>
      <c r="W423" s="16"/>
      <c r="X423" s="4"/>
      <c r="Y423" s="16"/>
      <c r="Z423" s="16"/>
      <c r="AA423" s="16"/>
      <c r="AB423" s="16"/>
      <c r="AC423" s="16"/>
      <c r="AD423" s="16"/>
      <c r="AE423" s="16"/>
      <c r="AF423" s="4"/>
      <c r="AG423" s="16"/>
      <c r="AH423" s="16"/>
      <c r="AI423" s="16"/>
      <c r="AJ423" s="16"/>
      <c r="AK423" s="16"/>
      <c r="AL423" s="18"/>
      <c r="AM423" s="18"/>
      <c r="AN423" s="4"/>
      <c r="AO423" s="4"/>
    </row>
    <row r="424" spans="1:41" ht="14">
      <c r="A424" s="4"/>
      <c r="B424" s="4"/>
      <c r="C424" s="4"/>
      <c r="D424" s="16"/>
      <c r="E424" s="4"/>
      <c r="F424" s="16"/>
      <c r="G424" s="4"/>
      <c r="H424" s="16"/>
      <c r="I424" s="4"/>
      <c r="J424" s="16"/>
      <c r="K424" s="4"/>
      <c r="L424" s="16"/>
      <c r="M424" s="4"/>
      <c r="N424" s="16"/>
      <c r="O424" s="4"/>
      <c r="P424" s="17"/>
      <c r="Q424" s="4"/>
      <c r="R424" s="17"/>
      <c r="S424" s="4"/>
      <c r="T424" s="16"/>
      <c r="U424" s="16"/>
      <c r="V424" s="16"/>
      <c r="W424" s="16"/>
      <c r="X424" s="4"/>
      <c r="Y424" s="16"/>
      <c r="Z424" s="16"/>
      <c r="AA424" s="16"/>
      <c r="AB424" s="16"/>
      <c r="AC424" s="16"/>
      <c r="AD424" s="16"/>
      <c r="AE424" s="16"/>
      <c r="AF424" s="4"/>
      <c r="AG424" s="16"/>
      <c r="AH424" s="16"/>
      <c r="AI424" s="16"/>
      <c r="AJ424" s="16"/>
      <c r="AK424" s="16"/>
      <c r="AL424" s="18"/>
      <c r="AM424" s="18"/>
      <c r="AN424" s="4"/>
      <c r="AO424" s="4"/>
    </row>
    <row r="425" spans="1:41" ht="14">
      <c r="A425" s="4"/>
      <c r="B425" s="4"/>
      <c r="C425" s="4"/>
      <c r="D425" s="16"/>
      <c r="E425" s="4"/>
      <c r="F425" s="16"/>
      <c r="G425" s="4"/>
      <c r="H425" s="16"/>
      <c r="I425" s="4"/>
      <c r="J425" s="16"/>
      <c r="K425" s="4"/>
      <c r="L425" s="16"/>
      <c r="M425" s="4"/>
      <c r="N425" s="16"/>
      <c r="O425" s="4"/>
      <c r="P425" s="17"/>
      <c r="Q425" s="4"/>
      <c r="R425" s="17"/>
      <c r="S425" s="4"/>
      <c r="T425" s="16"/>
      <c r="U425" s="16"/>
      <c r="V425" s="16"/>
      <c r="W425" s="16"/>
      <c r="X425" s="4"/>
      <c r="Y425" s="16"/>
      <c r="Z425" s="16"/>
      <c r="AA425" s="16"/>
      <c r="AB425" s="16"/>
      <c r="AC425" s="16"/>
      <c r="AD425" s="16"/>
      <c r="AE425" s="16"/>
      <c r="AF425" s="4"/>
      <c r="AG425" s="16"/>
      <c r="AH425" s="16"/>
      <c r="AI425" s="16"/>
      <c r="AJ425" s="16"/>
      <c r="AK425" s="16"/>
      <c r="AL425" s="18"/>
      <c r="AM425" s="18"/>
      <c r="AN425" s="4"/>
      <c r="AO425" s="4"/>
    </row>
    <row r="426" spans="1:41" ht="14">
      <c r="A426" s="4"/>
      <c r="B426" s="4"/>
      <c r="C426" s="4"/>
      <c r="D426" s="16"/>
      <c r="E426" s="4"/>
      <c r="F426" s="16"/>
      <c r="G426" s="4"/>
      <c r="H426" s="16"/>
      <c r="I426" s="4"/>
      <c r="J426" s="16"/>
      <c r="K426" s="4"/>
      <c r="L426" s="16"/>
      <c r="M426" s="4"/>
      <c r="N426" s="16"/>
      <c r="O426" s="4"/>
      <c r="P426" s="17"/>
      <c r="Q426" s="4"/>
      <c r="R426" s="17"/>
      <c r="S426" s="4"/>
      <c r="T426" s="16"/>
      <c r="U426" s="16"/>
      <c r="V426" s="16"/>
      <c r="W426" s="16"/>
      <c r="X426" s="4"/>
      <c r="Y426" s="16"/>
      <c r="Z426" s="16"/>
      <c r="AA426" s="16"/>
      <c r="AB426" s="16"/>
      <c r="AC426" s="16"/>
      <c r="AD426" s="16"/>
      <c r="AE426" s="16"/>
      <c r="AF426" s="4"/>
      <c r="AG426" s="16"/>
      <c r="AH426" s="16"/>
      <c r="AI426" s="16"/>
      <c r="AJ426" s="16"/>
      <c r="AK426" s="16"/>
      <c r="AL426" s="18"/>
      <c r="AM426" s="18"/>
      <c r="AN426" s="4"/>
      <c r="AO426" s="4"/>
    </row>
    <row r="427" spans="1:41" ht="14">
      <c r="A427" s="4"/>
      <c r="B427" s="4"/>
      <c r="C427" s="4"/>
      <c r="D427" s="16"/>
      <c r="E427" s="4"/>
      <c r="F427" s="16"/>
      <c r="G427" s="4"/>
      <c r="H427" s="16"/>
      <c r="I427" s="4"/>
      <c r="J427" s="16"/>
      <c r="K427" s="4"/>
      <c r="L427" s="16"/>
      <c r="M427" s="4"/>
      <c r="N427" s="16"/>
      <c r="O427" s="4"/>
      <c r="P427" s="17"/>
      <c r="Q427" s="4"/>
      <c r="R427" s="17"/>
      <c r="S427" s="4"/>
      <c r="T427" s="16"/>
      <c r="U427" s="16"/>
      <c r="V427" s="16"/>
      <c r="W427" s="16"/>
      <c r="X427" s="4"/>
      <c r="Y427" s="16"/>
      <c r="Z427" s="16"/>
      <c r="AA427" s="16"/>
      <c r="AB427" s="16"/>
      <c r="AC427" s="16"/>
      <c r="AD427" s="16"/>
      <c r="AE427" s="16"/>
      <c r="AF427" s="4"/>
      <c r="AG427" s="16"/>
      <c r="AH427" s="16"/>
      <c r="AI427" s="16"/>
      <c r="AJ427" s="16"/>
      <c r="AK427" s="16"/>
      <c r="AL427" s="18"/>
      <c r="AM427" s="18"/>
      <c r="AN427" s="4"/>
      <c r="AO427" s="4"/>
    </row>
    <row r="428" spans="1:41" ht="14">
      <c r="A428" s="4"/>
      <c r="B428" s="4"/>
      <c r="C428" s="4"/>
      <c r="D428" s="16"/>
      <c r="E428" s="4"/>
      <c r="F428" s="16"/>
      <c r="G428" s="4"/>
      <c r="H428" s="16"/>
      <c r="I428" s="4"/>
      <c r="J428" s="16"/>
      <c r="K428" s="4"/>
      <c r="L428" s="16"/>
      <c r="M428" s="4"/>
      <c r="N428" s="16"/>
      <c r="O428" s="4"/>
      <c r="P428" s="17"/>
      <c r="Q428" s="4"/>
      <c r="R428" s="17"/>
      <c r="S428" s="4"/>
      <c r="T428" s="16"/>
      <c r="U428" s="16"/>
      <c r="V428" s="16"/>
      <c r="W428" s="16"/>
      <c r="X428" s="4"/>
      <c r="Y428" s="16"/>
      <c r="Z428" s="16"/>
      <c r="AA428" s="16"/>
      <c r="AB428" s="16"/>
      <c r="AC428" s="16"/>
      <c r="AD428" s="16"/>
      <c r="AE428" s="16"/>
      <c r="AF428" s="4"/>
      <c r="AG428" s="16"/>
      <c r="AH428" s="16"/>
      <c r="AI428" s="16"/>
      <c r="AJ428" s="16"/>
      <c r="AK428" s="16"/>
      <c r="AL428" s="18"/>
      <c r="AM428" s="18"/>
      <c r="AN428" s="4"/>
      <c r="AO428" s="4"/>
    </row>
    <row r="429" spans="1:41" ht="14">
      <c r="A429" s="4"/>
      <c r="B429" s="4"/>
      <c r="C429" s="4"/>
      <c r="D429" s="16"/>
      <c r="E429" s="4"/>
      <c r="F429" s="16"/>
      <c r="G429" s="4"/>
      <c r="H429" s="16"/>
      <c r="I429" s="4"/>
      <c r="J429" s="16"/>
      <c r="K429" s="4"/>
      <c r="L429" s="16"/>
      <c r="M429" s="4"/>
      <c r="N429" s="16"/>
      <c r="O429" s="4"/>
      <c r="P429" s="17"/>
      <c r="Q429" s="4"/>
      <c r="R429" s="17"/>
      <c r="S429" s="4"/>
      <c r="T429" s="16"/>
      <c r="U429" s="16"/>
      <c r="V429" s="16"/>
      <c r="W429" s="16"/>
      <c r="X429" s="4"/>
      <c r="Y429" s="16"/>
      <c r="Z429" s="16"/>
      <c r="AA429" s="16"/>
      <c r="AB429" s="16"/>
      <c r="AC429" s="16"/>
      <c r="AD429" s="16"/>
      <c r="AE429" s="16"/>
      <c r="AF429" s="4"/>
      <c r="AG429" s="16"/>
      <c r="AH429" s="16"/>
      <c r="AI429" s="16"/>
      <c r="AJ429" s="16"/>
      <c r="AK429" s="16"/>
      <c r="AL429" s="18"/>
      <c r="AM429" s="18"/>
      <c r="AN429" s="4"/>
      <c r="AO429" s="4"/>
    </row>
    <row r="430" spans="1:41" ht="14">
      <c r="A430" s="4"/>
      <c r="B430" s="4"/>
      <c r="C430" s="4"/>
      <c r="D430" s="16"/>
      <c r="E430" s="4"/>
      <c r="F430" s="16"/>
      <c r="G430" s="4"/>
      <c r="H430" s="16"/>
      <c r="I430" s="4"/>
      <c r="J430" s="16"/>
      <c r="K430" s="4"/>
      <c r="L430" s="16"/>
      <c r="M430" s="4"/>
      <c r="N430" s="16"/>
      <c r="O430" s="4"/>
      <c r="P430" s="17"/>
      <c r="Q430" s="4"/>
      <c r="R430" s="17"/>
      <c r="S430" s="4"/>
      <c r="T430" s="16"/>
      <c r="U430" s="16"/>
      <c r="V430" s="16"/>
      <c r="W430" s="16"/>
      <c r="X430" s="4"/>
      <c r="Y430" s="16"/>
      <c r="Z430" s="16"/>
      <c r="AA430" s="16"/>
      <c r="AB430" s="16"/>
      <c r="AC430" s="16"/>
      <c r="AD430" s="16"/>
      <c r="AE430" s="16"/>
      <c r="AF430" s="4"/>
      <c r="AG430" s="16"/>
      <c r="AH430" s="16"/>
      <c r="AI430" s="16"/>
      <c r="AJ430" s="16"/>
      <c r="AK430" s="16"/>
      <c r="AL430" s="18"/>
      <c r="AM430" s="18"/>
      <c r="AN430" s="4"/>
      <c r="AO430" s="4"/>
    </row>
    <row r="431" spans="1:41" ht="14">
      <c r="A431" s="4"/>
      <c r="B431" s="4"/>
      <c r="C431" s="4"/>
      <c r="D431" s="16"/>
      <c r="E431" s="4"/>
      <c r="F431" s="16"/>
      <c r="G431" s="4"/>
      <c r="H431" s="16"/>
      <c r="I431" s="4"/>
      <c r="J431" s="16"/>
      <c r="K431" s="4"/>
      <c r="L431" s="16"/>
      <c r="M431" s="4"/>
      <c r="N431" s="16"/>
      <c r="O431" s="4"/>
      <c r="P431" s="17"/>
      <c r="Q431" s="4"/>
      <c r="R431" s="17"/>
      <c r="S431" s="4"/>
      <c r="T431" s="16"/>
      <c r="U431" s="16"/>
      <c r="V431" s="16"/>
      <c r="W431" s="16"/>
      <c r="X431" s="4"/>
      <c r="Y431" s="16"/>
      <c r="Z431" s="16"/>
      <c r="AA431" s="16"/>
      <c r="AB431" s="16"/>
      <c r="AC431" s="16"/>
      <c r="AD431" s="16"/>
      <c r="AE431" s="16"/>
      <c r="AF431" s="4"/>
      <c r="AG431" s="16"/>
      <c r="AH431" s="16"/>
      <c r="AI431" s="16"/>
      <c r="AJ431" s="16"/>
      <c r="AK431" s="16"/>
      <c r="AL431" s="18"/>
      <c r="AM431" s="18"/>
      <c r="AN431" s="4"/>
      <c r="AO431" s="4"/>
    </row>
    <row r="432" spans="1:41" ht="14">
      <c r="A432" s="4"/>
      <c r="B432" s="4"/>
      <c r="C432" s="4"/>
      <c r="D432" s="16"/>
      <c r="E432" s="4"/>
      <c r="F432" s="16"/>
      <c r="G432" s="4"/>
      <c r="H432" s="16"/>
      <c r="I432" s="4"/>
      <c r="J432" s="16"/>
      <c r="K432" s="4"/>
      <c r="L432" s="16"/>
      <c r="M432" s="4"/>
      <c r="N432" s="16"/>
      <c r="O432" s="4"/>
      <c r="P432" s="17"/>
      <c r="Q432" s="4"/>
      <c r="R432" s="17"/>
      <c r="S432" s="4"/>
      <c r="T432" s="16"/>
      <c r="U432" s="16"/>
      <c r="V432" s="16"/>
      <c r="W432" s="16"/>
      <c r="X432" s="4"/>
      <c r="Y432" s="16"/>
      <c r="Z432" s="16"/>
      <c r="AA432" s="16"/>
      <c r="AB432" s="16"/>
      <c r="AC432" s="16"/>
      <c r="AD432" s="16"/>
      <c r="AE432" s="16"/>
      <c r="AF432" s="4"/>
      <c r="AG432" s="16"/>
      <c r="AH432" s="16"/>
      <c r="AI432" s="16"/>
      <c r="AJ432" s="16"/>
      <c r="AK432" s="16"/>
      <c r="AL432" s="18"/>
      <c r="AM432" s="18"/>
      <c r="AN432" s="4"/>
      <c r="AO432" s="4"/>
    </row>
    <row r="433" spans="1:41" ht="14">
      <c r="A433" s="4"/>
      <c r="B433" s="4"/>
      <c r="C433" s="4"/>
      <c r="D433" s="16"/>
      <c r="E433" s="4"/>
      <c r="F433" s="16"/>
      <c r="G433" s="4"/>
      <c r="H433" s="16"/>
      <c r="I433" s="4"/>
      <c r="J433" s="16"/>
      <c r="K433" s="4"/>
      <c r="L433" s="16"/>
      <c r="M433" s="4"/>
      <c r="N433" s="16"/>
      <c r="O433" s="4"/>
      <c r="P433" s="17"/>
      <c r="Q433" s="4"/>
      <c r="R433" s="17"/>
      <c r="S433" s="4"/>
      <c r="T433" s="16"/>
      <c r="U433" s="16"/>
      <c r="V433" s="16"/>
      <c r="W433" s="16"/>
      <c r="X433" s="4"/>
      <c r="Y433" s="16"/>
      <c r="Z433" s="16"/>
      <c r="AA433" s="16"/>
      <c r="AB433" s="16"/>
      <c r="AC433" s="16"/>
      <c r="AD433" s="16"/>
      <c r="AE433" s="16"/>
      <c r="AF433" s="4"/>
      <c r="AG433" s="16"/>
      <c r="AH433" s="16"/>
      <c r="AI433" s="16"/>
      <c r="AJ433" s="16"/>
      <c r="AK433" s="16"/>
      <c r="AL433" s="18"/>
      <c r="AM433" s="18"/>
      <c r="AN433" s="4"/>
      <c r="AO433" s="4"/>
    </row>
    <row r="434" spans="1:41" ht="14">
      <c r="A434" s="4"/>
      <c r="B434" s="4"/>
      <c r="C434" s="4"/>
      <c r="D434" s="16"/>
      <c r="E434" s="4"/>
      <c r="F434" s="16"/>
      <c r="G434" s="4"/>
      <c r="H434" s="16"/>
      <c r="I434" s="4"/>
      <c r="J434" s="16"/>
      <c r="K434" s="4"/>
      <c r="L434" s="16"/>
      <c r="M434" s="4"/>
      <c r="N434" s="16"/>
      <c r="O434" s="4"/>
      <c r="P434" s="17"/>
      <c r="Q434" s="4"/>
      <c r="R434" s="17"/>
      <c r="S434" s="4"/>
      <c r="T434" s="16"/>
      <c r="U434" s="16"/>
      <c r="V434" s="16"/>
      <c r="W434" s="16"/>
      <c r="X434" s="4"/>
      <c r="Y434" s="16"/>
      <c r="Z434" s="16"/>
      <c r="AA434" s="16"/>
      <c r="AB434" s="16"/>
      <c r="AC434" s="16"/>
      <c r="AD434" s="16"/>
      <c r="AE434" s="16"/>
      <c r="AF434" s="4"/>
      <c r="AG434" s="16"/>
      <c r="AH434" s="16"/>
      <c r="AI434" s="16"/>
      <c r="AJ434" s="16"/>
      <c r="AK434" s="16"/>
      <c r="AL434" s="18"/>
      <c r="AM434" s="18"/>
      <c r="AN434" s="4"/>
      <c r="AO434" s="4"/>
    </row>
    <row r="435" spans="1:41" ht="14">
      <c r="A435" s="4"/>
      <c r="B435" s="4"/>
      <c r="C435" s="4"/>
      <c r="D435" s="16"/>
      <c r="E435" s="4"/>
      <c r="F435" s="16"/>
      <c r="G435" s="4"/>
      <c r="H435" s="16"/>
      <c r="I435" s="4"/>
      <c r="J435" s="16"/>
      <c r="K435" s="4"/>
      <c r="L435" s="16"/>
      <c r="M435" s="4"/>
      <c r="N435" s="16"/>
      <c r="O435" s="4"/>
      <c r="P435" s="17"/>
      <c r="Q435" s="4"/>
      <c r="R435" s="17"/>
      <c r="S435" s="4"/>
      <c r="T435" s="16"/>
      <c r="U435" s="16"/>
      <c r="V435" s="16"/>
      <c r="W435" s="16"/>
      <c r="X435" s="4"/>
      <c r="Y435" s="16"/>
      <c r="Z435" s="16"/>
      <c r="AA435" s="16"/>
      <c r="AB435" s="16"/>
      <c r="AC435" s="16"/>
      <c r="AD435" s="16"/>
      <c r="AE435" s="16"/>
      <c r="AF435" s="4"/>
      <c r="AG435" s="16"/>
      <c r="AH435" s="16"/>
      <c r="AI435" s="16"/>
      <c r="AJ435" s="16"/>
      <c r="AK435" s="16"/>
      <c r="AL435" s="18"/>
      <c r="AM435" s="18"/>
      <c r="AN435" s="4"/>
      <c r="AO435" s="4"/>
    </row>
    <row r="436" spans="1:41" ht="14">
      <c r="A436" s="4"/>
      <c r="B436" s="4"/>
      <c r="C436" s="4"/>
      <c r="D436" s="16"/>
      <c r="E436" s="4"/>
      <c r="F436" s="16"/>
      <c r="G436" s="4"/>
      <c r="H436" s="16"/>
      <c r="I436" s="4"/>
      <c r="J436" s="16"/>
      <c r="K436" s="4"/>
      <c r="L436" s="16"/>
      <c r="M436" s="4"/>
      <c r="N436" s="16"/>
      <c r="O436" s="4"/>
      <c r="P436" s="17"/>
      <c r="Q436" s="4"/>
      <c r="R436" s="17"/>
      <c r="S436" s="4"/>
      <c r="T436" s="16"/>
      <c r="U436" s="16"/>
      <c r="V436" s="16"/>
      <c r="W436" s="16"/>
      <c r="X436" s="4"/>
      <c r="Y436" s="16"/>
      <c r="Z436" s="16"/>
      <c r="AA436" s="16"/>
      <c r="AB436" s="16"/>
      <c r="AC436" s="16"/>
      <c r="AD436" s="16"/>
      <c r="AE436" s="16"/>
      <c r="AF436" s="4"/>
      <c r="AG436" s="16"/>
      <c r="AH436" s="16"/>
      <c r="AI436" s="16"/>
      <c r="AJ436" s="16"/>
      <c r="AK436" s="16"/>
      <c r="AL436" s="18"/>
      <c r="AM436" s="18"/>
      <c r="AN436" s="4"/>
      <c r="AO436" s="4"/>
    </row>
    <row r="437" spans="1:41" ht="14">
      <c r="A437" s="4"/>
      <c r="B437" s="4"/>
      <c r="C437" s="4"/>
      <c r="D437" s="16"/>
      <c r="E437" s="4"/>
      <c r="F437" s="16"/>
      <c r="G437" s="4"/>
      <c r="H437" s="16"/>
      <c r="I437" s="4"/>
      <c r="J437" s="16"/>
      <c r="K437" s="4"/>
      <c r="L437" s="16"/>
      <c r="M437" s="4"/>
      <c r="N437" s="16"/>
      <c r="O437" s="4"/>
      <c r="P437" s="17"/>
      <c r="Q437" s="4"/>
      <c r="R437" s="17"/>
      <c r="S437" s="4"/>
      <c r="T437" s="16"/>
      <c r="U437" s="16"/>
      <c r="V437" s="16"/>
      <c r="W437" s="16"/>
      <c r="X437" s="4"/>
      <c r="Y437" s="16"/>
      <c r="Z437" s="16"/>
      <c r="AA437" s="16"/>
      <c r="AB437" s="16"/>
      <c r="AC437" s="16"/>
      <c r="AD437" s="16"/>
      <c r="AE437" s="16"/>
      <c r="AF437" s="4"/>
      <c r="AG437" s="16"/>
      <c r="AH437" s="16"/>
      <c r="AI437" s="16"/>
      <c r="AJ437" s="16"/>
      <c r="AK437" s="16"/>
      <c r="AL437" s="18"/>
      <c r="AM437" s="18"/>
      <c r="AN437" s="4"/>
      <c r="AO437" s="4"/>
    </row>
    <row r="438" spans="1:41" ht="14">
      <c r="A438" s="4"/>
      <c r="B438" s="4"/>
      <c r="C438" s="4"/>
      <c r="D438" s="16"/>
      <c r="E438" s="4"/>
      <c r="F438" s="16"/>
      <c r="G438" s="4"/>
      <c r="H438" s="16"/>
      <c r="I438" s="4"/>
      <c r="J438" s="16"/>
      <c r="K438" s="4"/>
      <c r="L438" s="16"/>
      <c r="M438" s="4"/>
      <c r="N438" s="16"/>
      <c r="O438" s="4"/>
      <c r="P438" s="17"/>
      <c r="Q438" s="4"/>
      <c r="R438" s="17"/>
      <c r="S438" s="4"/>
      <c r="T438" s="16"/>
      <c r="U438" s="16"/>
      <c r="V438" s="16"/>
      <c r="W438" s="16"/>
      <c r="X438" s="4"/>
      <c r="Y438" s="16"/>
      <c r="Z438" s="16"/>
      <c r="AA438" s="16"/>
      <c r="AB438" s="16"/>
      <c r="AC438" s="16"/>
      <c r="AD438" s="16"/>
      <c r="AE438" s="16"/>
      <c r="AF438" s="4"/>
      <c r="AG438" s="16"/>
      <c r="AH438" s="16"/>
      <c r="AI438" s="16"/>
      <c r="AJ438" s="16"/>
      <c r="AK438" s="16"/>
      <c r="AL438" s="18"/>
      <c r="AM438" s="18"/>
      <c r="AN438" s="4"/>
      <c r="AO438" s="4"/>
    </row>
    <row r="439" spans="1:41" ht="14">
      <c r="A439" s="4"/>
      <c r="B439" s="4"/>
      <c r="C439" s="4"/>
      <c r="D439" s="16"/>
      <c r="E439" s="4"/>
      <c r="F439" s="16"/>
      <c r="G439" s="4"/>
      <c r="H439" s="16"/>
      <c r="I439" s="4"/>
      <c r="J439" s="16"/>
      <c r="K439" s="4"/>
      <c r="L439" s="16"/>
      <c r="M439" s="4"/>
      <c r="N439" s="16"/>
      <c r="O439" s="4"/>
      <c r="P439" s="17"/>
      <c r="Q439" s="4"/>
      <c r="R439" s="17"/>
      <c r="S439" s="4"/>
      <c r="T439" s="16"/>
      <c r="U439" s="16"/>
      <c r="V439" s="16"/>
      <c r="W439" s="16"/>
      <c r="X439" s="4"/>
      <c r="Y439" s="16"/>
      <c r="Z439" s="16"/>
      <c r="AA439" s="16"/>
      <c r="AB439" s="16"/>
      <c r="AC439" s="16"/>
      <c r="AD439" s="16"/>
      <c r="AE439" s="16"/>
      <c r="AF439" s="4"/>
      <c r="AG439" s="16"/>
      <c r="AH439" s="16"/>
      <c r="AI439" s="16"/>
      <c r="AJ439" s="16"/>
      <c r="AK439" s="16"/>
      <c r="AL439" s="18"/>
      <c r="AM439" s="18"/>
      <c r="AN439" s="4"/>
      <c r="AO439" s="4"/>
    </row>
    <row r="440" spans="1:41" ht="14">
      <c r="A440" s="4"/>
      <c r="B440" s="4"/>
      <c r="C440" s="4"/>
      <c r="D440" s="16"/>
      <c r="E440" s="4"/>
      <c r="F440" s="16"/>
      <c r="G440" s="4"/>
      <c r="H440" s="16"/>
      <c r="I440" s="4"/>
      <c r="J440" s="16"/>
      <c r="K440" s="4"/>
      <c r="L440" s="16"/>
      <c r="M440" s="4"/>
      <c r="N440" s="16"/>
      <c r="O440" s="4"/>
      <c r="P440" s="17"/>
      <c r="Q440" s="4"/>
      <c r="R440" s="17"/>
      <c r="S440" s="4"/>
      <c r="T440" s="16"/>
      <c r="U440" s="16"/>
      <c r="V440" s="16"/>
      <c r="W440" s="16"/>
      <c r="X440" s="4"/>
      <c r="Y440" s="16"/>
      <c r="Z440" s="16"/>
      <c r="AA440" s="16"/>
      <c r="AB440" s="16"/>
      <c r="AC440" s="16"/>
      <c r="AD440" s="16"/>
      <c r="AE440" s="16"/>
      <c r="AF440" s="4"/>
      <c r="AG440" s="16"/>
      <c r="AH440" s="16"/>
      <c r="AI440" s="16"/>
      <c r="AJ440" s="16"/>
      <c r="AK440" s="16"/>
      <c r="AL440" s="18"/>
      <c r="AM440" s="18"/>
      <c r="AN440" s="4"/>
      <c r="AO440" s="4"/>
    </row>
    <row r="441" spans="1:41" ht="14">
      <c r="A441" s="4"/>
      <c r="B441" s="4"/>
      <c r="C441" s="4"/>
      <c r="D441" s="16"/>
      <c r="E441" s="4"/>
      <c r="F441" s="16"/>
      <c r="G441" s="4"/>
      <c r="H441" s="16"/>
      <c r="I441" s="4"/>
      <c r="J441" s="16"/>
      <c r="K441" s="4"/>
      <c r="L441" s="16"/>
      <c r="M441" s="4"/>
      <c r="N441" s="16"/>
      <c r="O441" s="4"/>
      <c r="P441" s="17"/>
      <c r="Q441" s="4"/>
      <c r="R441" s="17"/>
      <c r="S441" s="4"/>
      <c r="T441" s="16"/>
      <c r="U441" s="16"/>
      <c r="V441" s="16"/>
      <c r="W441" s="16"/>
      <c r="X441" s="4"/>
      <c r="Y441" s="16"/>
      <c r="Z441" s="16"/>
      <c r="AA441" s="16"/>
      <c r="AB441" s="16"/>
      <c r="AC441" s="16"/>
      <c r="AD441" s="16"/>
      <c r="AE441" s="16"/>
      <c r="AF441" s="4"/>
      <c r="AG441" s="16"/>
      <c r="AH441" s="16"/>
      <c r="AI441" s="16"/>
      <c r="AJ441" s="16"/>
      <c r="AK441" s="16"/>
      <c r="AL441" s="18"/>
      <c r="AM441" s="18"/>
      <c r="AN441" s="4"/>
      <c r="AO441" s="4"/>
    </row>
    <row r="442" spans="1:41" ht="14">
      <c r="A442" s="4"/>
      <c r="B442" s="4"/>
      <c r="C442" s="4"/>
      <c r="D442" s="16"/>
      <c r="E442" s="4"/>
      <c r="F442" s="16"/>
      <c r="G442" s="4"/>
      <c r="H442" s="16"/>
      <c r="I442" s="4"/>
      <c r="J442" s="16"/>
      <c r="K442" s="4"/>
      <c r="L442" s="16"/>
      <c r="M442" s="4"/>
      <c r="N442" s="16"/>
      <c r="O442" s="4"/>
      <c r="P442" s="17"/>
      <c r="Q442" s="4"/>
      <c r="R442" s="17"/>
      <c r="S442" s="4"/>
      <c r="T442" s="16"/>
      <c r="U442" s="16"/>
      <c r="V442" s="16"/>
      <c r="W442" s="16"/>
      <c r="X442" s="4"/>
      <c r="Y442" s="16"/>
      <c r="Z442" s="16"/>
      <c r="AA442" s="16"/>
      <c r="AB442" s="16"/>
      <c r="AC442" s="16"/>
      <c r="AD442" s="16"/>
      <c r="AE442" s="16"/>
      <c r="AF442" s="4"/>
      <c r="AG442" s="16"/>
      <c r="AH442" s="16"/>
      <c r="AI442" s="16"/>
      <c r="AJ442" s="16"/>
      <c r="AK442" s="16"/>
      <c r="AL442" s="18"/>
      <c r="AM442" s="18"/>
      <c r="AN442" s="4"/>
      <c r="AO442" s="4"/>
    </row>
    <row r="443" spans="1:41" ht="14">
      <c r="A443" s="4"/>
      <c r="B443" s="4"/>
      <c r="C443" s="4"/>
      <c r="D443" s="16"/>
      <c r="E443" s="4"/>
      <c r="F443" s="16"/>
      <c r="G443" s="4"/>
      <c r="H443" s="16"/>
      <c r="I443" s="4"/>
      <c r="J443" s="16"/>
      <c r="K443" s="4"/>
      <c r="L443" s="16"/>
      <c r="M443" s="4"/>
      <c r="N443" s="16"/>
      <c r="O443" s="4"/>
      <c r="P443" s="17"/>
      <c r="Q443" s="4"/>
      <c r="R443" s="17"/>
      <c r="S443" s="4"/>
      <c r="T443" s="16"/>
      <c r="U443" s="16"/>
      <c r="V443" s="16"/>
      <c r="W443" s="16"/>
      <c r="X443" s="4"/>
      <c r="Y443" s="16"/>
      <c r="Z443" s="16"/>
      <c r="AA443" s="16"/>
      <c r="AB443" s="16"/>
      <c r="AC443" s="16"/>
      <c r="AD443" s="16"/>
      <c r="AE443" s="16"/>
      <c r="AF443" s="4"/>
      <c r="AG443" s="16"/>
      <c r="AH443" s="16"/>
      <c r="AI443" s="16"/>
      <c r="AJ443" s="16"/>
      <c r="AK443" s="16"/>
      <c r="AL443" s="18"/>
      <c r="AM443" s="18"/>
      <c r="AN443" s="4"/>
      <c r="AO443" s="4"/>
    </row>
    <row r="444" spans="1:41" ht="14">
      <c r="A444" s="4"/>
      <c r="B444" s="4"/>
      <c r="C444" s="4"/>
      <c r="D444" s="16"/>
      <c r="E444" s="4"/>
      <c r="F444" s="16"/>
      <c r="G444" s="4"/>
      <c r="H444" s="16"/>
      <c r="I444" s="4"/>
      <c r="J444" s="16"/>
      <c r="K444" s="4"/>
      <c r="L444" s="16"/>
      <c r="M444" s="4"/>
      <c r="N444" s="16"/>
      <c r="O444" s="4"/>
      <c r="P444" s="17"/>
      <c r="Q444" s="4"/>
      <c r="R444" s="17"/>
      <c r="S444" s="4"/>
      <c r="T444" s="16"/>
      <c r="U444" s="16"/>
      <c r="V444" s="16"/>
      <c r="W444" s="16"/>
      <c r="X444" s="4"/>
      <c r="Y444" s="16"/>
      <c r="Z444" s="16"/>
      <c r="AA444" s="16"/>
      <c r="AB444" s="16"/>
      <c r="AC444" s="16"/>
      <c r="AD444" s="16"/>
      <c r="AE444" s="16"/>
      <c r="AF444" s="4"/>
      <c r="AG444" s="16"/>
      <c r="AH444" s="16"/>
      <c r="AI444" s="16"/>
      <c r="AJ444" s="16"/>
      <c r="AK444" s="16"/>
      <c r="AL444" s="18"/>
      <c r="AM444" s="18"/>
      <c r="AN444" s="4"/>
      <c r="AO444" s="4"/>
    </row>
    <row r="445" spans="1:41" ht="14">
      <c r="A445" s="4"/>
      <c r="B445" s="4"/>
      <c r="C445" s="4"/>
      <c r="D445" s="16"/>
      <c r="E445" s="4"/>
      <c r="F445" s="16"/>
      <c r="G445" s="4"/>
      <c r="H445" s="16"/>
      <c r="I445" s="4"/>
      <c r="J445" s="16"/>
      <c r="K445" s="4"/>
      <c r="L445" s="16"/>
      <c r="M445" s="4"/>
      <c r="N445" s="16"/>
      <c r="O445" s="4"/>
      <c r="P445" s="17"/>
      <c r="Q445" s="4"/>
      <c r="R445" s="17"/>
      <c r="S445" s="4"/>
      <c r="T445" s="16"/>
      <c r="U445" s="16"/>
      <c r="V445" s="16"/>
      <c r="W445" s="16"/>
      <c r="X445" s="4"/>
      <c r="Y445" s="16"/>
      <c r="Z445" s="16"/>
      <c r="AA445" s="16"/>
      <c r="AB445" s="16"/>
      <c r="AC445" s="16"/>
      <c r="AD445" s="16"/>
      <c r="AE445" s="16"/>
      <c r="AF445" s="4"/>
      <c r="AG445" s="16"/>
      <c r="AH445" s="16"/>
      <c r="AI445" s="16"/>
      <c r="AJ445" s="16"/>
      <c r="AK445" s="16"/>
      <c r="AL445" s="18"/>
      <c r="AM445" s="18"/>
      <c r="AN445" s="4"/>
      <c r="AO445" s="4"/>
    </row>
    <row r="446" spans="1:41" ht="14">
      <c r="A446" s="4"/>
      <c r="B446" s="4"/>
      <c r="C446" s="4"/>
      <c r="D446" s="16"/>
      <c r="E446" s="4"/>
      <c r="F446" s="16"/>
      <c r="G446" s="4"/>
      <c r="H446" s="16"/>
      <c r="I446" s="4"/>
      <c r="J446" s="16"/>
      <c r="K446" s="4"/>
      <c r="L446" s="16"/>
      <c r="M446" s="4"/>
      <c r="N446" s="16"/>
      <c r="O446" s="4"/>
      <c r="P446" s="17"/>
      <c r="Q446" s="4"/>
      <c r="R446" s="17"/>
      <c r="S446" s="4"/>
      <c r="T446" s="16"/>
      <c r="U446" s="16"/>
      <c r="V446" s="16"/>
      <c r="W446" s="16"/>
      <c r="X446" s="4"/>
      <c r="Y446" s="16"/>
      <c r="Z446" s="16"/>
      <c r="AA446" s="16"/>
      <c r="AB446" s="16"/>
      <c r="AC446" s="16"/>
      <c r="AD446" s="16"/>
      <c r="AE446" s="16"/>
      <c r="AF446" s="4"/>
      <c r="AG446" s="16"/>
      <c r="AH446" s="16"/>
      <c r="AI446" s="16"/>
      <c r="AJ446" s="16"/>
      <c r="AK446" s="16"/>
      <c r="AL446" s="18"/>
      <c r="AM446" s="18"/>
      <c r="AN446" s="4"/>
      <c r="AO446" s="4"/>
    </row>
    <row r="447" spans="1:41" ht="14">
      <c r="A447" s="4"/>
      <c r="B447" s="4"/>
      <c r="C447" s="4"/>
      <c r="D447" s="16"/>
      <c r="E447" s="4"/>
      <c r="F447" s="16"/>
      <c r="G447" s="4"/>
      <c r="H447" s="16"/>
      <c r="I447" s="4"/>
      <c r="J447" s="16"/>
      <c r="K447" s="4"/>
      <c r="L447" s="16"/>
      <c r="M447" s="4"/>
      <c r="N447" s="16"/>
      <c r="O447" s="4"/>
      <c r="P447" s="17"/>
      <c r="Q447" s="4"/>
      <c r="R447" s="17"/>
      <c r="S447" s="4"/>
      <c r="T447" s="16"/>
      <c r="U447" s="16"/>
      <c r="V447" s="16"/>
      <c r="W447" s="16"/>
      <c r="X447" s="4"/>
      <c r="Y447" s="16"/>
      <c r="Z447" s="16"/>
      <c r="AA447" s="16"/>
      <c r="AB447" s="16"/>
      <c r="AC447" s="16"/>
      <c r="AD447" s="16"/>
      <c r="AE447" s="16"/>
      <c r="AF447" s="4"/>
      <c r="AG447" s="16"/>
      <c r="AH447" s="16"/>
      <c r="AI447" s="16"/>
      <c r="AJ447" s="16"/>
      <c r="AK447" s="16"/>
      <c r="AL447" s="18"/>
      <c r="AM447" s="18"/>
      <c r="AN447" s="4"/>
      <c r="AO447" s="4"/>
    </row>
    <row r="448" spans="1:41" ht="14">
      <c r="A448" s="4"/>
      <c r="B448" s="4"/>
      <c r="C448" s="4"/>
      <c r="D448" s="16"/>
      <c r="E448" s="4"/>
      <c r="F448" s="16"/>
      <c r="G448" s="4"/>
      <c r="H448" s="16"/>
      <c r="I448" s="4"/>
      <c r="J448" s="16"/>
      <c r="K448" s="4"/>
      <c r="L448" s="16"/>
      <c r="M448" s="4"/>
      <c r="N448" s="16"/>
      <c r="O448" s="4"/>
      <c r="P448" s="17"/>
      <c r="Q448" s="4"/>
      <c r="R448" s="17"/>
      <c r="S448" s="4"/>
      <c r="T448" s="16"/>
      <c r="U448" s="16"/>
      <c r="V448" s="16"/>
      <c r="W448" s="16"/>
      <c r="X448" s="4"/>
      <c r="Y448" s="16"/>
      <c r="Z448" s="16"/>
      <c r="AA448" s="16"/>
      <c r="AB448" s="16"/>
      <c r="AC448" s="16"/>
      <c r="AD448" s="16"/>
      <c r="AE448" s="16"/>
      <c r="AF448" s="4"/>
      <c r="AG448" s="16"/>
      <c r="AH448" s="16"/>
      <c r="AI448" s="16"/>
      <c r="AJ448" s="16"/>
      <c r="AK448" s="16"/>
      <c r="AL448" s="18"/>
      <c r="AM448" s="18"/>
      <c r="AN448" s="4"/>
      <c r="AO448" s="4"/>
    </row>
    <row r="449" spans="1:41" ht="14">
      <c r="A449" s="4"/>
      <c r="B449" s="4"/>
      <c r="C449" s="4"/>
      <c r="D449" s="16"/>
      <c r="E449" s="4"/>
      <c r="F449" s="16"/>
      <c r="G449" s="4"/>
      <c r="H449" s="16"/>
      <c r="I449" s="4"/>
      <c r="J449" s="16"/>
      <c r="K449" s="4"/>
      <c r="L449" s="16"/>
      <c r="M449" s="4"/>
      <c r="N449" s="16"/>
      <c r="O449" s="4"/>
      <c r="P449" s="17"/>
      <c r="Q449" s="4"/>
      <c r="R449" s="17"/>
      <c r="S449" s="4"/>
      <c r="T449" s="16"/>
      <c r="U449" s="16"/>
      <c r="V449" s="16"/>
      <c r="W449" s="16"/>
      <c r="X449" s="4"/>
      <c r="Y449" s="16"/>
      <c r="Z449" s="16"/>
      <c r="AA449" s="16"/>
      <c r="AB449" s="16"/>
      <c r="AC449" s="16"/>
      <c r="AD449" s="16"/>
      <c r="AE449" s="16"/>
      <c r="AF449" s="4"/>
      <c r="AG449" s="16"/>
      <c r="AH449" s="16"/>
      <c r="AI449" s="16"/>
      <c r="AJ449" s="16"/>
      <c r="AK449" s="16"/>
      <c r="AL449" s="18"/>
      <c r="AM449" s="18"/>
      <c r="AN449" s="4"/>
      <c r="AO449" s="4"/>
    </row>
    <row r="450" spans="1:41" ht="14">
      <c r="A450" s="4"/>
      <c r="B450" s="4"/>
      <c r="C450" s="4"/>
      <c r="D450" s="16"/>
      <c r="E450" s="4"/>
      <c r="F450" s="16"/>
      <c r="G450" s="4"/>
      <c r="H450" s="16"/>
      <c r="I450" s="4"/>
      <c r="J450" s="16"/>
      <c r="K450" s="4"/>
      <c r="L450" s="16"/>
      <c r="M450" s="4"/>
      <c r="N450" s="16"/>
      <c r="O450" s="4"/>
      <c r="P450" s="17"/>
      <c r="Q450" s="4"/>
      <c r="R450" s="17"/>
      <c r="S450" s="4"/>
      <c r="T450" s="16"/>
      <c r="U450" s="16"/>
      <c r="V450" s="16"/>
      <c r="W450" s="16"/>
      <c r="X450" s="4"/>
      <c r="Y450" s="16"/>
      <c r="Z450" s="16"/>
      <c r="AA450" s="16"/>
      <c r="AB450" s="16"/>
      <c r="AC450" s="16"/>
      <c r="AD450" s="16"/>
      <c r="AE450" s="16"/>
      <c r="AF450" s="4"/>
      <c r="AG450" s="16"/>
      <c r="AH450" s="16"/>
      <c r="AI450" s="16"/>
      <c r="AJ450" s="16"/>
      <c r="AK450" s="16"/>
      <c r="AL450" s="18"/>
      <c r="AM450" s="18"/>
      <c r="AN450" s="4"/>
      <c r="AO450" s="4"/>
    </row>
    <row r="451" spans="1:41" ht="14">
      <c r="A451" s="4"/>
      <c r="B451" s="4"/>
      <c r="C451" s="4"/>
      <c r="D451" s="16"/>
      <c r="E451" s="4"/>
      <c r="F451" s="16"/>
      <c r="G451" s="4"/>
      <c r="H451" s="16"/>
      <c r="I451" s="4"/>
      <c r="J451" s="16"/>
      <c r="K451" s="4"/>
      <c r="L451" s="16"/>
      <c r="M451" s="4"/>
      <c r="N451" s="16"/>
      <c r="O451" s="4"/>
      <c r="P451" s="17"/>
      <c r="Q451" s="4"/>
      <c r="R451" s="17"/>
      <c r="S451" s="4"/>
      <c r="T451" s="16"/>
      <c r="U451" s="16"/>
      <c r="V451" s="16"/>
      <c r="W451" s="16"/>
      <c r="X451" s="4"/>
      <c r="Y451" s="16"/>
      <c r="Z451" s="16"/>
      <c r="AA451" s="16"/>
      <c r="AB451" s="16"/>
      <c r="AC451" s="16"/>
      <c r="AD451" s="16"/>
      <c r="AE451" s="16"/>
      <c r="AF451" s="4"/>
      <c r="AG451" s="16"/>
      <c r="AH451" s="16"/>
      <c r="AI451" s="16"/>
      <c r="AJ451" s="16"/>
      <c r="AK451" s="16"/>
      <c r="AL451" s="18"/>
      <c r="AM451" s="18"/>
      <c r="AN451" s="4"/>
      <c r="AO451" s="4"/>
    </row>
    <row r="452" spans="1:41" ht="14">
      <c r="A452" s="4"/>
      <c r="B452" s="4"/>
      <c r="C452" s="4"/>
      <c r="D452" s="16"/>
      <c r="E452" s="4"/>
      <c r="F452" s="16"/>
      <c r="G452" s="4"/>
      <c r="H452" s="16"/>
      <c r="I452" s="4"/>
      <c r="J452" s="16"/>
      <c r="K452" s="4"/>
      <c r="L452" s="16"/>
      <c r="M452" s="4"/>
      <c r="N452" s="16"/>
      <c r="O452" s="4"/>
      <c r="P452" s="17"/>
      <c r="Q452" s="4"/>
      <c r="R452" s="17"/>
      <c r="S452" s="4"/>
      <c r="T452" s="16"/>
      <c r="U452" s="16"/>
      <c r="V452" s="16"/>
      <c r="W452" s="16"/>
      <c r="X452" s="4"/>
      <c r="Y452" s="16"/>
      <c r="Z452" s="16"/>
      <c r="AA452" s="16"/>
      <c r="AB452" s="16"/>
      <c r="AC452" s="16"/>
      <c r="AD452" s="16"/>
      <c r="AE452" s="16"/>
      <c r="AF452" s="4"/>
      <c r="AG452" s="16"/>
      <c r="AH452" s="16"/>
      <c r="AI452" s="16"/>
      <c r="AJ452" s="16"/>
      <c r="AK452" s="16"/>
      <c r="AL452" s="18"/>
      <c r="AM452" s="18"/>
      <c r="AN452" s="4"/>
      <c r="AO452" s="4"/>
    </row>
    <row r="453" spans="1:41" ht="14">
      <c r="A453" s="4"/>
      <c r="B453" s="4"/>
      <c r="C453" s="4"/>
      <c r="D453" s="16"/>
      <c r="E453" s="4"/>
      <c r="F453" s="16"/>
      <c r="G453" s="4"/>
      <c r="H453" s="16"/>
      <c r="I453" s="4"/>
      <c r="J453" s="16"/>
      <c r="K453" s="4"/>
      <c r="L453" s="16"/>
      <c r="M453" s="4"/>
      <c r="N453" s="16"/>
      <c r="O453" s="4"/>
      <c r="P453" s="17"/>
      <c r="Q453" s="4"/>
      <c r="R453" s="17"/>
      <c r="S453" s="4"/>
      <c r="T453" s="16"/>
      <c r="U453" s="16"/>
      <c r="V453" s="16"/>
      <c r="W453" s="16"/>
      <c r="X453" s="4"/>
      <c r="Y453" s="16"/>
      <c r="Z453" s="16"/>
      <c r="AA453" s="16"/>
      <c r="AB453" s="16"/>
      <c r="AC453" s="16"/>
      <c r="AD453" s="16"/>
      <c r="AE453" s="16"/>
      <c r="AF453" s="4"/>
      <c r="AG453" s="16"/>
      <c r="AH453" s="16"/>
      <c r="AI453" s="16"/>
      <c r="AJ453" s="16"/>
      <c r="AK453" s="16"/>
      <c r="AL453" s="18"/>
      <c r="AM453" s="18"/>
      <c r="AN453" s="4"/>
      <c r="AO453" s="4"/>
    </row>
    <row r="454" spans="1:41" ht="14">
      <c r="A454" s="4"/>
      <c r="B454" s="4"/>
      <c r="C454" s="4"/>
      <c r="D454" s="16"/>
      <c r="E454" s="4"/>
      <c r="F454" s="16"/>
      <c r="G454" s="4"/>
      <c r="H454" s="16"/>
      <c r="I454" s="4"/>
      <c r="J454" s="16"/>
      <c r="K454" s="4"/>
      <c r="L454" s="16"/>
      <c r="M454" s="4"/>
      <c r="N454" s="16"/>
      <c r="O454" s="4"/>
      <c r="P454" s="17"/>
      <c r="Q454" s="4"/>
      <c r="R454" s="17"/>
      <c r="S454" s="4"/>
      <c r="T454" s="16"/>
      <c r="U454" s="16"/>
      <c r="V454" s="16"/>
      <c r="W454" s="16"/>
      <c r="X454" s="4"/>
      <c r="Y454" s="16"/>
      <c r="Z454" s="16"/>
      <c r="AA454" s="16"/>
      <c r="AB454" s="16"/>
      <c r="AC454" s="16"/>
      <c r="AD454" s="16"/>
      <c r="AE454" s="16"/>
      <c r="AF454" s="4"/>
      <c r="AG454" s="16"/>
      <c r="AH454" s="16"/>
      <c r="AI454" s="16"/>
      <c r="AJ454" s="16"/>
      <c r="AK454" s="16"/>
      <c r="AL454" s="18"/>
      <c r="AM454" s="18"/>
      <c r="AN454" s="4"/>
      <c r="AO454" s="4"/>
    </row>
    <row r="455" spans="1:41" ht="14">
      <c r="A455" s="4"/>
      <c r="B455" s="4"/>
      <c r="C455" s="4"/>
      <c r="D455" s="16"/>
      <c r="E455" s="4"/>
      <c r="F455" s="16"/>
      <c r="G455" s="4"/>
      <c r="H455" s="16"/>
      <c r="I455" s="4"/>
      <c r="J455" s="16"/>
      <c r="K455" s="4"/>
      <c r="L455" s="16"/>
      <c r="M455" s="4"/>
      <c r="N455" s="16"/>
      <c r="O455" s="4"/>
      <c r="P455" s="17"/>
      <c r="Q455" s="4"/>
      <c r="R455" s="17"/>
      <c r="S455" s="4"/>
      <c r="T455" s="16"/>
      <c r="U455" s="16"/>
      <c r="V455" s="16"/>
      <c r="W455" s="16"/>
      <c r="X455" s="4"/>
      <c r="Y455" s="16"/>
      <c r="Z455" s="16"/>
      <c r="AA455" s="16"/>
      <c r="AB455" s="16"/>
      <c r="AC455" s="16"/>
      <c r="AD455" s="16"/>
      <c r="AE455" s="16"/>
      <c r="AF455" s="4"/>
      <c r="AG455" s="16"/>
      <c r="AH455" s="16"/>
      <c r="AI455" s="16"/>
      <c r="AJ455" s="16"/>
      <c r="AK455" s="16"/>
      <c r="AL455" s="18"/>
      <c r="AM455" s="18"/>
      <c r="AN455" s="4"/>
      <c r="AO455" s="4"/>
    </row>
    <row r="456" spans="1:41" ht="14">
      <c r="A456" s="4"/>
      <c r="B456" s="4"/>
      <c r="C456" s="4"/>
      <c r="D456" s="16"/>
      <c r="E456" s="4"/>
      <c r="F456" s="16"/>
      <c r="G456" s="4"/>
      <c r="H456" s="16"/>
      <c r="I456" s="4"/>
      <c r="J456" s="16"/>
      <c r="K456" s="4"/>
      <c r="L456" s="16"/>
      <c r="M456" s="4"/>
      <c r="N456" s="16"/>
      <c r="O456" s="4"/>
      <c r="P456" s="17"/>
      <c r="Q456" s="4"/>
      <c r="R456" s="17"/>
      <c r="S456" s="4"/>
      <c r="T456" s="16"/>
      <c r="U456" s="16"/>
      <c r="V456" s="16"/>
      <c r="W456" s="16"/>
      <c r="X456" s="4"/>
      <c r="Y456" s="16"/>
      <c r="Z456" s="16"/>
      <c r="AA456" s="16"/>
      <c r="AB456" s="16"/>
      <c r="AC456" s="16"/>
      <c r="AD456" s="16"/>
      <c r="AE456" s="16"/>
      <c r="AF456" s="4"/>
      <c r="AG456" s="16"/>
      <c r="AH456" s="16"/>
      <c r="AI456" s="16"/>
      <c r="AJ456" s="16"/>
      <c r="AK456" s="16"/>
      <c r="AL456" s="18"/>
      <c r="AM456" s="18"/>
      <c r="AN456" s="4"/>
      <c r="AO456" s="4"/>
    </row>
    <row r="457" spans="1:41" ht="14">
      <c r="A457" s="4"/>
      <c r="B457" s="4"/>
      <c r="C457" s="4"/>
      <c r="D457" s="16"/>
      <c r="E457" s="4"/>
      <c r="F457" s="16"/>
      <c r="G457" s="4"/>
      <c r="H457" s="16"/>
      <c r="I457" s="4"/>
      <c r="J457" s="16"/>
      <c r="K457" s="4"/>
      <c r="L457" s="16"/>
      <c r="M457" s="4"/>
      <c r="N457" s="16"/>
      <c r="O457" s="4"/>
      <c r="P457" s="17"/>
      <c r="Q457" s="4"/>
      <c r="R457" s="17"/>
      <c r="S457" s="4"/>
      <c r="T457" s="16"/>
      <c r="U457" s="16"/>
      <c r="V457" s="16"/>
      <c r="W457" s="16"/>
      <c r="X457" s="4"/>
      <c r="Y457" s="16"/>
      <c r="Z457" s="16"/>
      <c r="AA457" s="16"/>
      <c r="AB457" s="16"/>
      <c r="AC457" s="16"/>
      <c r="AD457" s="16"/>
      <c r="AE457" s="16"/>
      <c r="AF457" s="4"/>
      <c r="AG457" s="16"/>
      <c r="AH457" s="16"/>
      <c r="AI457" s="16"/>
      <c r="AJ457" s="16"/>
      <c r="AK457" s="16"/>
      <c r="AL457" s="18"/>
      <c r="AM457" s="18"/>
      <c r="AN457" s="4"/>
      <c r="AO457" s="4"/>
    </row>
    <row r="458" spans="1:41" ht="14">
      <c r="A458" s="4"/>
      <c r="B458" s="4"/>
      <c r="C458" s="4"/>
      <c r="D458" s="16"/>
      <c r="E458" s="4"/>
      <c r="F458" s="16"/>
      <c r="G458" s="4"/>
      <c r="H458" s="16"/>
      <c r="I458" s="4"/>
      <c r="J458" s="16"/>
      <c r="K458" s="4"/>
      <c r="L458" s="16"/>
      <c r="M458" s="4"/>
      <c r="N458" s="16"/>
      <c r="O458" s="4"/>
      <c r="P458" s="17"/>
      <c r="Q458" s="4"/>
      <c r="R458" s="17"/>
      <c r="S458" s="4"/>
      <c r="T458" s="16"/>
      <c r="U458" s="16"/>
      <c r="V458" s="16"/>
      <c r="W458" s="16"/>
      <c r="X458" s="4"/>
      <c r="Y458" s="16"/>
      <c r="Z458" s="16"/>
      <c r="AA458" s="16"/>
      <c r="AB458" s="16"/>
      <c r="AC458" s="16"/>
      <c r="AD458" s="16"/>
      <c r="AE458" s="16"/>
      <c r="AF458" s="4"/>
      <c r="AG458" s="16"/>
      <c r="AH458" s="16"/>
      <c r="AI458" s="16"/>
      <c r="AJ458" s="16"/>
      <c r="AK458" s="16"/>
      <c r="AL458" s="18"/>
      <c r="AM458" s="18"/>
      <c r="AN458" s="4"/>
      <c r="AO458" s="4"/>
    </row>
    <row r="459" spans="1:41" ht="14">
      <c r="A459" s="4"/>
      <c r="B459" s="4"/>
      <c r="C459" s="4"/>
      <c r="D459" s="16"/>
      <c r="E459" s="4"/>
      <c r="F459" s="16"/>
      <c r="G459" s="4"/>
      <c r="H459" s="16"/>
      <c r="I459" s="4"/>
      <c r="J459" s="16"/>
      <c r="K459" s="4"/>
      <c r="L459" s="16"/>
      <c r="M459" s="4"/>
      <c r="N459" s="16"/>
      <c r="O459" s="4"/>
      <c r="P459" s="17"/>
      <c r="Q459" s="4"/>
      <c r="R459" s="17"/>
      <c r="S459" s="4"/>
      <c r="T459" s="16"/>
      <c r="U459" s="16"/>
      <c r="V459" s="16"/>
      <c r="W459" s="16"/>
      <c r="X459" s="4"/>
      <c r="Y459" s="16"/>
      <c r="Z459" s="16"/>
      <c r="AA459" s="16"/>
      <c r="AB459" s="16"/>
      <c r="AC459" s="16"/>
      <c r="AD459" s="16"/>
      <c r="AE459" s="16"/>
      <c r="AF459" s="4"/>
      <c r="AG459" s="16"/>
      <c r="AH459" s="16"/>
      <c r="AI459" s="16"/>
      <c r="AJ459" s="16"/>
      <c r="AK459" s="16"/>
      <c r="AL459" s="18"/>
      <c r="AM459" s="18"/>
      <c r="AN459" s="4"/>
      <c r="AO459" s="4"/>
    </row>
    <row r="460" spans="1:41" ht="14">
      <c r="A460" s="4"/>
      <c r="B460" s="4"/>
      <c r="C460" s="4"/>
      <c r="D460" s="16"/>
      <c r="E460" s="4"/>
      <c r="F460" s="16"/>
      <c r="G460" s="4"/>
      <c r="H460" s="16"/>
      <c r="I460" s="4"/>
      <c r="J460" s="16"/>
      <c r="K460" s="4"/>
      <c r="L460" s="16"/>
      <c r="M460" s="4"/>
      <c r="N460" s="16"/>
      <c r="O460" s="4"/>
      <c r="P460" s="17"/>
      <c r="Q460" s="4"/>
      <c r="R460" s="17"/>
      <c r="S460" s="4"/>
      <c r="T460" s="16"/>
      <c r="U460" s="16"/>
      <c r="V460" s="16"/>
      <c r="W460" s="16"/>
      <c r="X460" s="4"/>
      <c r="Y460" s="16"/>
      <c r="Z460" s="16"/>
      <c r="AA460" s="16"/>
      <c r="AB460" s="16"/>
      <c r="AC460" s="16"/>
      <c r="AD460" s="16"/>
      <c r="AE460" s="16"/>
      <c r="AF460" s="4"/>
      <c r="AG460" s="16"/>
      <c r="AH460" s="16"/>
      <c r="AI460" s="16"/>
      <c r="AJ460" s="16"/>
      <c r="AK460" s="16"/>
      <c r="AL460" s="18"/>
      <c r="AM460" s="18"/>
      <c r="AN460" s="4"/>
      <c r="AO460" s="4"/>
    </row>
    <row r="461" spans="1:41" ht="14">
      <c r="A461" s="4"/>
      <c r="B461" s="4"/>
      <c r="C461" s="4"/>
      <c r="D461" s="16"/>
      <c r="E461" s="4"/>
      <c r="F461" s="16"/>
      <c r="G461" s="4"/>
      <c r="H461" s="16"/>
      <c r="I461" s="4"/>
      <c r="J461" s="16"/>
      <c r="K461" s="4"/>
      <c r="L461" s="16"/>
      <c r="M461" s="4"/>
      <c r="N461" s="16"/>
      <c r="O461" s="4"/>
      <c r="P461" s="17"/>
      <c r="Q461" s="4"/>
      <c r="R461" s="17"/>
      <c r="S461" s="4"/>
      <c r="T461" s="16"/>
      <c r="U461" s="16"/>
      <c r="V461" s="16"/>
      <c r="W461" s="16"/>
      <c r="X461" s="4"/>
      <c r="Y461" s="16"/>
      <c r="Z461" s="16"/>
      <c r="AA461" s="16"/>
      <c r="AB461" s="16"/>
      <c r="AC461" s="16"/>
      <c r="AD461" s="16"/>
      <c r="AE461" s="16"/>
      <c r="AF461" s="4"/>
      <c r="AG461" s="16"/>
      <c r="AH461" s="16"/>
      <c r="AI461" s="16"/>
      <c r="AJ461" s="16"/>
      <c r="AK461" s="16"/>
      <c r="AL461" s="18"/>
      <c r="AM461" s="18"/>
      <c r="AN461" s="4"/>
      <c r="AO461" s="4"/>
    </row>
    <row r="462" spans="1:41" ht="14">
      <c r="A462" s="4"/>
      <c r="B462" s="4"/>
      <c r="C462" s="4"/>
      <c r="D462" s="16"/>
      <c r="E462" s="4"/>
      <c r="F462" s="16"/>
      <c r="G462" s="4"/>
      <c r="H462" s="16"/>
      <c r="I462" s="4"/>
      <c r="J462" s="16"/>
      <c r="K462" s="4"/>
      <c r="L462" s="16"/>
      <c r="M462" s="4"/>
      <c r="N462" s="16"/>
      <c r="O462" s="4"/>
      <c r="P462" s="17"/>
      <c r="Q462" s="4"/>
      <c r="R462" s="17"/>
      <c r="S462" s="4"/>
      <c r="T462" s="16"/>
      <c r="U462" s="16"/>
      <c r="V462" s="16"/>
      <c r="W462" s="16"/>
      <c r="X462" s="4"/>
      <c r="Y462" s="16"/>
      <c r="Z462" s="16"/>
      <c r="AA462" s="16"/>
      <c r="AB462" s="16"/>
      <c r="AC462" s="16"/>
      <c r="AD462" s="16"/>
      <c r="AE462" s="16"/>
      <c r="AF462" s="4"/>
      <c r="AG462" s="16"/>
      <c r="AH462" s="16"/>
      <c r="AI462" s="16"/>
      <c r="AJ462" s="16"/>
      <c r="AK462" s="16"/>
      <c r="AL462" s="18"/>
      <c r="AM462" s="18"/>
      <c r="AN462" s="4"/>
      <c r="AO462" s="4"/>
    </row>
    <row r="463" spans="1:41" ht="14">
      <c r="A463" s="4"/>
      <c r="B463" s="4"/>
      <c r="C463" s="4"/>
      <c r="D463" s="16"/>
      <c r="E463" s="4"/>
      <c r="F463" s="16"/>
      <c r="G463" s="4"/>
      <c r="H463" s="16"/>
      <c r="I463" s="4"/>
      <c r="J463" s="16"/>
      <c r="K463" s="4"/>
      <c r="L463" s="16"/>
      <c r="M463" s="4"/>
      <c r="N463" s="16"/>
      <c r="O463" s="4"/>
      <c r="P463" s="17"/>
      <c r="Q463" s="4"/>
      <c r="R463" s="17"/>
      <c r="S463" s="4"/>
      <c r="T463" s="16"/>
      <c r="U463" s="16"/>
      <c r="V463" s="16"/>
      <c r="W463" s="16"/>
      <c r="X463" s="4"/>
      <c r="Y463" s="16"/>
      <c r="Z463" s="16"/>
      <c r="AA463" s="16"/>
      <c r="AB463" s="16"/>
      <c r="AC463" s="16"/>
      <c r="AD463" s="16"/>
      <c r="AE463" s="16"/>
      <c r="AF463" s="4"/>
      <c r="AG463" s="16"/>
      <c r="AH463" s="16"/>
      <c r="AI463" s="16"/>
      <c r="AJ463" s="16"/>
      <c r="AK463" s="16"/>
      <c r="AL463" s="18"/>
      <c r="AM463" s="18"/>
      <c r="AN463" s="4"/>
      <c r="AO463" s="4"/>
    </row>
    <row r="464" spans="1:41" ht="14">
      <c r="A464" s="4"/>
      <c r="B464" s="4"/>
      <c r="C464" s="4"/>
      <c r="D464" s="16"/>
      <c r="E464" s="4"/>
      <c r="F464" s="16"/>
      <c r="G464" s="4"/>
      <c r="H464" s="16"/>
      <c r="I464" s="4"/>
      <c r="J464" s="16"/>
      <c r="K464" s="4"/>
      <c r="L464" s="16"/>
      <c r="M464" s="4"/>
      <c r="N464" s="16"/>
      <c r="O464" s="4"/>
      <c r="P464" s="17"/>
      <c r="Q464" s="4"/>
      <c r="R464" s="17"/>
      <c r="S464" s="4"/>
      <c r="T464" s="16"/>
      <c r="U464" s="16"/>
      <c r="V464" s="16"/>
      <c r="W464" s="16"/>
      <c r="X464" s="4"/>
      <c r="Y464" s="16"/>
      <c r="Z464" s="16"/>
      <c r="AA464" s="16"/>
      <c r="AB464" s="16"/>
      <c r="AC464" s="16"/>
      <c r="AD464" s="16"/>
      <c r="AE464" s="16"/>
      <c r="AF464" s="4"/>
      <c r="AG464" s="16"/>
      <c r="AH464" s="16"/>
      <c r="AI464" s="16"/>
      <c r="AJ464" s="16"/>
      <c r="AK464" s="16"/>
      <c r="AL464" s="18"/>
      <c r="AM464" s="18"/>
      <c r="AN464" s="4"/>
      <c r="AO464" s="4"/>
    </row>
    <row r="465" spans="1:41" ht="14">
      <c r="A465" s="4"/>
      <c r="B465" s="4"/>
      <c r="C465" s="4"/>
      <c r="D465" s="16"/>
      <c r="E465" s="4"/>
      <c r="F465" s="16"/>
      <c r="G465" s="4"/>
      <c r="H465" s="16"/>
      <c r="I465" s="4"/>
      <c r="J465" s="16"/>
      <c r="K465" s="4"/>
      <c r="L465" s="16"/>
      <c r="M465" s="4"/>
      <c r="N465" s="16"/>
      <c r="O465" s="4"/>
      <c r="P465" s="17"/>
      <c r="Q465" s="4"/>
      <c r="R465" s="17"/>
      <c r="S465" s="4"/>
      <c r="T465" s="16"/>
      <c r="U465" s="16"/>
      <c r="V465" s="16"/>
      <c r="W465" s="16"/>
      <c r="X465" s="4"/>
      <c r="Y465" s="16"/>
      <c r="Z465" s="16"/>
      <c r="AA465" s="16"/>
      <c r="AB465" s="16"/>
      <c r="AC465" s="16"/>
      <c r="AD465" s="16"/>
      <c r="AE465" s="16"/>
      <c r="AF465" s="4"/>
      <c r="AG465" s="16"/>
      <c r="AH465" s="16"/>
      <c r="AI465" s="16"/>
      <c r="AJ465" s="16"/>
      <c r="AK465" s="16"/>
      <c r="AL465" s="18"/>
      <c r="AM465" s="18"/>
      <c r="AN465" s="4"/>
      <c r="AO465" s="4"/>
    </row>
    <row r="466" spans="1:41" ht="14">
      <c r="A466" s="4"/>
      <c r="B466" s="4"/>
      <c r="C466" s="4"/>
      <c r="D466" s="16"/>
      <c r="E466" s="4"/>
      <c r="F466" s="16"/>
      <c r="G466" s="4"/>
      <c r="H466" s="16"/>
      <c r="I466" s="4"/>
      <c r="J466" s="16"/>
      <c r="K466" s="4"/>
      <c r="L466" s="16"/>
      <c r="M466" s="4"/>
      <c r="N466" s="16"/>
      <c r="O466" s="4"/>
      <c r="P466" s="17"/>
      <c r="Q466" s="4"/>
      <c r="R466" s="17"/>
      <c r="S466" s="4"/>
      <c r="T466" s="16"/>
      <c r="U466" s="16"/>
      <c r="V466" s="16"/>
      <c r="W466" s="16"/>
      <c r="X466" s="4"/>
      <c r="Y466" s="16"/>
      <c r="Z466" s="16"/>
      <c r="AA466" s="16"/>
      <c r="AB466" s="16"/>
      <c r="AC466" s="16"/>
      <c r="AD466" s="16"/>
      <c r="AE466" s="16"/>
      <c r="AF466" s="4"/>
      <c r="AG466" s="16"/>
      <c r="AH466" s="16"/>
      <c r="AI466" s="16"/>
      <c r="AJ466" s="16"/>
      <c r="AK466" s="16"/>
      <c r="AL466" s="18"/>
      <c r="AM466" s="18"/>
      <c r="AN466" s="4"/>
      <c r="AO466" s="4"/>
    </row>
    <row r="467" spans="1:41" ht="14">
      <c r="A467" s="4"/>
      <c r="B467" s="4"/>
      <c r="C467" s="4"/>
      <c r="D467" s="16"/>
      <c r="E467" s="4"/>
      <c r="F467" s="16"/>
      <c r="G467" s="4"/>
      <c r="H467" s="16"/>
      <c r="I467" s="4"/>
      <c r="J467" s="16"/>
      <c r="K467" s="4"/>
      <c r="L467" s="16"/>
      <c r="M467" s="4"/>
      <c r="N467" s="16"/>
      <c r="O467" s="4"/>
      <c r="P467" s="17"/>
      <c r="Q467" s="4"/>
      <c r="R467" s="17"/>
      <c r="S467" s="4"/>
      <c r="T467" s="16"/>
      <c r="U467" s="16"/>
      <c r="V467" s="16"/>
      <c r="W467" s="16"/>
      <c r="X467" s="4"/>
      <c r="Y467" s="16"/>
      <c r="Z467" s="16"/>
      <c r="AA467" s="16"/>
      <c r="AB467" s="16"/>
      <c r="AC467" s="16"/>
      <c r="AD467" s="16"/>
      <c r="AE467" s="16"/>
      <c r="AF467" s="4"/>
      <c r="AG467" s="16"/>
      <c r="AH467" s="16"/>
      <c r="AI467" s="16"/>
      <c r="AJ467" s="16"/>
      <c r="AK467" s="16"/>
      <c r="AL467" s="18"/>
      <c r="AM467" s="18"/>
      <c r="AN467" s="4"/>
      <c r="AO467" s="4"/>
    </row>
    <row r="468" spans="1:41" ht="14">
      <c r="A468" s="4"/>
      <c r="B468" s="4"/>
      <c r="C468" s="4"/>
      <c r="D468" s="16"/>
      <c r="E468" s="4"/>
      <c r="F468" s="16"/>
      <c r="G468" s="4"/>
      <c r="H468" s="16"/>
      <c r="I468" s="4"/>
      <c r="J468" s="16"/>
      <c r="K468" s="4"/>
      <c r="L468" s="16"/>
      <c r="M468" s="4"/>
      <c r="N468" s="16"/>
      <c r="O468" s="4"/>
      <c r="P468" s="17"/>
      <c r="Q468" s="4"/>
      <c r="R468" s="17"/>
      <c r="S468" s="4"/>
      <c r="T468" s="16"/>
      <c r="U468" s="16"/>
      <c r="V468" s="16"/>
      <c r="W468" s="16"/>
      <c r="X468" s="4"/>
      <c r="Y468" s="16"/>
      <c r="Z468" s="16"/>
      <c r="AA468" s="16"/>
      <c r="AB468" s="16"/>
      <c r="AC468" s="16"/>
      <c r="AD468" s="16"/>
      <c r="AE468" s="16"/>
      <c r="AF468" s="4"/>
      <c r="AG468" s="16"/>
      <c r="AH468" s="16"/>
      <c r="AI468" s="16"/>
      <c r="AJ468" s="16"/>
      <c r="AK468" s="16"/>
      <c r="AL468" s="18"/>
      <c r="AM468" s="18"/>
      <c r="AN468" s="4"/>
      <c r="AO468" s="4"/>
    </row>
    <row r="469" spans="1:41" ht="14">
      <c r="A469" s="4"/>
      <c r="B469" s="4"/>
      <c r="C469" s="4"/>
      <c r="D469" s="16"/>
      <c r="E469" s="4"/>
      <c r="F469" s="16"/>
      <c r="G469" s="4"/>
      <c r="H469" s="16"/>
      <c r="I469" s="4"/>
      <c r="J469" s="16"/>
      <c r="K469" s="4"/>
      <c r="L469" s="16"/>
      <c r="M469" s="4"/>
      <c r="N469" s="16"/>
      <c r="O469" s="4"/>
      <c r="P469" s="17"/>
      <c r="Q469" s="4"/>
      <c r="R469" s="17"/>
      <c r="S469" s="4"/>
      <c r="T469" s="16"/>
      <c r="U469" s="16"/>
      <c r="V469" s="16"/>
      <c r="W469" s="16"/>
      <c r="X469" s="4"/>
      <c r="Y469" s="16"/>
      <c r="Z469" s="16"/>
      <c r="AA469" s="16"/>
      <c r="AB469" s="16"/>
      <c r="AC469" s="16"/>
      <c r="AD469" s="16"/>
      <c r="AE469" s="16"/>
      <c r="AF469" s="4"/>
      <c r="AG469" s="16"/>
      <c r="AH469" s="16"/>
      <c r="AI469" s="16"/>
      <c r="AJ469" s="16"/>
      <c r="AK469" s="16"/>
      <c r="AL469" s="18"/>
      <c r="AM469" s="18"/>
      <c r="AN469" s="4"/>
      <c r="AO469" s="4"/>
    </row>
    <row r="470" spans="1:41" ht="14">
      <c r="A470" s="4"/>
      <c r="B470" s="4"/>
      <c r="C470" s="4"/>
      <c r="D470" s="16"/>
      <c r="E470" s="4"/>
      <c r="F470" s="16"/>
      <c r="G470" s="4"/>
      <c r="H470" s="16"/>
      <c r="I470" s="4"/>
      <c r="J470" s="16"/>
      <c r="K470" s="4"/>
      <c r="L470" s="16"/>
      <c r="M470" s="4"/>
      <c r="N470" s="16"/>
      <c r="O470" s="4"/>
      <c r="P470" s="17"/>
      <c r="Q470" s="4"/>
      <c r="R470" s="17"/>
      <c r="S470" s="4"/>
      <c r="T470" s="16"/>
      <c r="U470" s="16"/>
      <c r="V470" s="16"/>
      <c r="W470" s="16"/>
      <c r="X470" s="4"/>
      <c r="Y470" s="16"/>
      <c r="Z470" s="16"/>
      <c r="AA470" s="16"/>
      <c r="AB470" s="16"/>
      <c r="AC470" s="16"/>
      <c r="AD470" s="16"/>
      <c r="AE470" s="16"/>
      <c r="AF470" s="4"/>
      <c r="AG470" s="16"/>
      <c r="AH470" s="16"/>
      <c r="AI470" s="16"/>
      <c r="AJ470" s="16"/>
      <c r="AK470" s="16"/>
      <c r="AL470" s="18"/>
      <c r="AM470" s="18"/>
      <c r="AN470" s="4"/>
      <c r="AO470" s="4"/>
    </row>
    <row r="471" spans="1:41" ht="14">
      <c r="A471" s="4"/>
      <c r="B471" s="4"/>
      <c r="C471" s="4"/>
      <c r="D471" s="16"/>
      <c r="E471" s="4"/>
      <c r="F471" s="16"/>
      <c r="G471" s="4"/>
      <c r="H471" s="16"/>
      <c r="I471" s="4"/>
      <c r="J471" s="16"/>
      <c r="K471" s="4"/>
      <c r="L471" s="16"/>
      <c r="M471" s="4"/>
      <c r="N471" s="16"/>
      <c r="O471" s="4"/>
      <c r="P471" s="17"/>
      <c r="Q471" s="4"/>
      <c r="R471" s="17"/>
      <c r="S471" s="4"/>
      <c r="T471" s="16"/>
      <c r="U471" s="16"/>
      <c r="V471" s="16"/>
      <c r="W471" s="16"/>
      <c r="X471" s="4"/>
      <c r="Y471" s="16"/>
      <c r="Z471" s="16"/>
      <c r="AA471" s="16"/>
      <c r="AB471" s="16"/>
      <c r="AC471" s="16"/>
      <c r="AD471" s="16"/>
      <c r="AE471" s="16"/>
      <c r="AF471" s="4"/>
      <c r="AG471" s="16"/>
      <c r="AH471" s="16"/>
      <c r="AI471" s="16"/>
      <c r="AJ471" s="16"/>
      <c r="AK471" s="16"/>
      <c r="AL471" s="18"/>
      <c r="AM471" s="18"/>
      <c r="AN471" s="4"/>
      <c r="AO471" s="4"/>
    </row>
    <row r="472" spans="1:41" ht="14">
      <c r="A472" s="4"/>
      <c r="B472" s="4"/>
      <c r="C472" s="4"/>
      <c r="D472" s="16"/>
      <c r="E472" s="4"/>
      <c r="F472" s="16"/>
      <c r="G472" s="4"/>
      <c r="H472" s="16"/>
      <c r="I472" s="4"/>
      <c r="J472" s="16"/>
      <c r="K472" s="4"/>
      <c r="L472" s="16"/>
      <c r="M472" s="4"/>
      <c r="N472" s="16"/>
      <c r="O472" s="4"/>
      <c r="P472" s="17"/>
      <c r="Q472" s="4"/>
      <c r="R472" s="17"/>
      <c r="S472" s="4"/>
      <c r="T472" s="16"/>
      <c r="U472" s="16"/>
      <c r="V472" s="16"/>
      <c r="W472" s="16"/>
      <c r="X472" s="4"/>
      <c r="Y472" s="16"/>
      <c r="Z472" s="16"/>
      <c r="AA472" s="16"/>
      <c r="AB472" s="16"/>
      <c r="AC472" s="16"/>
      <c r="AD472" s="16"/>
      <c r="AE472" s="16"/>
      <c r="AF472" s="4"/>
      <c r="AG472" s="16"/>
      <c r="AH472" s="16"/>
      <c r="AI472" s="16"/>
      <c r="AJ472" s="16"/>
      <c r="AK472" s="16"/>
      <c r="AL472" s="18"/>
      <c r="AM472" s="18"/>
      <c r="AN472" s="4"/>
      <c r="AO472" s="4"/>
    </row>
    <row r="473" spans="1:41" ht="14">
      <c r="A473" s="4"/>
      <c r="B473" s="4"/>
      <c r="C473" s="4"/>
      <c r="D473" s="16"/>
      <c r="E473" s="4"/>
      <c r="F473" s="16"/>
      <c r="G473" s="4"/>
      <c r="H473" s="16"/>
      <c r="I473" s="4"/>
      <c r="J473" s="16"/>
      <c r="K473" s="4"/>
      <c r="L473" s="16"/>
      <c r="M473" s="4"/>
      <c r="N473" s="16"/>
      <c r="O473" s="4"/>
      <c r="P473" s="17"/>
      <c r="Q473" s="4"/>
      <c r="R473" s="17"/>
      <c r="S473" s="4"/>
      <c r="T473" s="16"/>
      <c r="U473" s="16"/>
      <c r="V473" s="16"/>
      <c r="W473" s="16"/>
      <c r="X473" s="4"/>
      <c r="Y473" s="16"/>
      <c r="Z473" s="16"/>
      <c r="AA473" s="16"/>
      <c r="AB473" s="16"/>
      <c r="AC473" s="16"/>
      <c r="AD473" s="16"/>
      <c r="AE473" s="16"/>
      <c r="AF473" s="4"/>
      <c r="AG473" s="16"/>
      <c r="AH473" s="16"/>
      <c r="AI473" s="16"/>
      <c r="AJ473" s="16"/>
      <c r="AK473" s="16"/>
      <c r="AL473" s="18"/>
      <c r="AM473" s="18"/>
      <c r="AN473" s="4"/>
      <c r="AO473" s="4"/>
    </row>
    <row r="474" spans="1:41" ht="14">
      <c r="A474" s="4"/>
      <c r="B474" s="4"/>
      <c r="C474" s="4"/>
      <c r="D474" s="16"/>
      <c r="E474" s="4"/>
      <c r="F474" s="16"/>
      <c r="G474" s="4"/>
      <c r="H474" s="16"/>
      <c r="I474" s="4"/>
      <c r="J474" s="16"/>
      <c r="K474" s="4"/>
      <c r="L474" s="16"/>
      <c r="M474" s="4"/>
      <c r="N474" s="16"/>
      <c r="O474" s="4"/>
      <c r="P474" s="17"/>
      <c r="Q474" s="4"/>
      <c r="R474" s="17"/>
      <c r="S474" s="4"/>
      <c r="T474" s="16"/>
      <c r="U474" s="16"/>
      <c r="V474" s="16"/>
      <c r="W474" s="16"/>
      <c r="X474" s="4"/>
      <c r="Y474" s="16"/>
      <c r="Z474" s="16"/>
      <c r="AA474" s="16"/>
      <c r="AB474" s="16"/>
      <c r="AC474" s="16"/>
      <c r="AD474" s="16"/>
      <c r="AE474" s="16"/>
      <c r="AF474" s="4"/>
      <c r="AG474" s="16"/>
      <c r="AH474" s="16"/>
      <c r="AI474" s="16"/>
      <c r="AJ474" s="16"/>
      <c r="AK474" s="16"/>
      <c r="AL474" s="18"/>
      <c r="AM474" s="18"/>
      <c r="AN474" s="4"/>
      <c r="AO474" s="4"/>
    </row>
    <row r="475" spans="1:41" ht="14">
      <c r="A475" s="4"/>
      <c r="B475" s="4"/>
      <c r="C475" s="4"/>
      <c r="D475" s="16"/>
      <c r="E475" s="4"/>
      <c r="F475" s="16"/>
      <c r="G475" s="4"/>
      <c r="H475" s="16"/>
      <c r="I475" s="4"/>
      <c r="J475" s="16"/>
      <c r="K475" s="4"/>
      <c r="L475" s="16"/>
      <c r="M475" s="4"/>
      <c r="N475" s="16"/>
      <c r="O475" s="4"/>
      <c r="P475" s="17"/>
      <c r="Q475" s="4"/>
      <c r="R475" s="17"/>
      <c r="S475" s="4"/>
      <c r="T475" s="16"/>
      <c r="U475" s="16"/>
      <c r="V475" s="16"/>
      <c r="W475" s="16"/>
      <c r="X475" s="4"/>
      <c r="Y475" s="16"/>
      <c r="Z475" s="16"/>
      <c r="AA475" s="16"/>
      <c r="AB475" s="16"/>
      <c r="AC475" s="16"/>
      <c r="AD475" s="16"/>
      <c r="AE475" s="16"/>
      <c r="AF475" s="4"/>
      <c r="AG475" s="16"/>
      <c r="AH475" s="16"/>
      <c r="AI475" s="16"/>
      <c r="AJ475" s="16"/>
      <c r="AK475" s="16"/>
      <c r="AL475" s="18"/>
      <c r="AM475" s="18"/>
      <c r="AN475" s="4"/>
      <c r="AO475" s="4"/>
    </row>
    <row r="476" spans="1:41" ht="14">
      <c r="A476" s="4"/>
      <c r="B476" s="4"/>
      <c r="C476" s="4"/>
      <c r="D476" s="16"/>
      <c r="E476" s="4"/>
      <c r="F476" s="16"/>
      <c r="G476" s="4"/>
      <c r="H476" s="16"/>
      <c r="I476" s="4"/>
      <c r="J476" s="16"/>
      <c r="K476" s="4"/>
      <c r="L476" s="16"/>
      <c r="M476" s="4"/>
      <c r="N476" s="16"/>
      <c r="O476" s="4"/>
      <c r="P476" s="17"/>
      <c r="Q476" s="4"/>
      <c r="R476" s="17"/>
      <c r="S476" s="4"/>
      <c r="T476" s="16"/>
      <c r="U476" s="16"/>
      <c r="V476" s="16"/>
      <c r="W476" s="16"/>
      <c r="X476" s="4"/>
      <c r="Y476" s="16"/>
      <c r="Z476" s="16"/>
      <c r="AA476" s="16"/>
      <c r="AB476" s="16"/>
      <c r="AC476" s="16"/>
      <c r="AD476" s="16"/>
      <c r="AE476" s="16"/>
      <c r="AF476" s="4"/>
      <c r="AG476" s="16"/>
      <c r="AH476" s="16"/>
      <c r="AI476" s="16"/>
      <c r="AJ476" s="16"/>
      <c r="AK476" s="16"/>
      <c r="AL476" s="18"/>
      <c r="AM476" s="18"/>
      <c r="AN476" s="4"/>
      <c r="AO476" s="4"/>
    </row>
    <row r="477" spans="1:41" ht="14">
      <c r="A477" s="4"/>
      <c r="B477" s="4"/>
      <c r="C477" s="4"/>
      <c r="D477" s="16"/>
      <c r="E477" s="4"/>
      <c r="F477" s="16"/>
      <c r="G477" s="4"/>
      <c r="H477" s="16"/>
      <c r="I477" s="4"/>
      <c r="J477" s="16"/>
      <c r="K477" s="4"/>
      <c r="L477" s="16"/>
      <c r="M477" s="4"/>
      <c r="N477" s="16"/>
      <c r="O477" s="4"/>
      <c r="P477" s="17"/>
      <c r="Q477" s="4"/>
      <c r="R477" s="17"/>
      <c r="S477" s="4"/>
      <c r="T477" s="16"/>
      <c r="U477" s="16"/>
      <c r="V477" s="16"/>
      <c r="W477" s="16"/>
      <c r="X477" s="4"/>
      <c r="Y477" s="16"/>
      <c r="Z477" s="16"/>
      <c r="AA477" s="16"/>
      <c r="AB477" s="16"/>
      <c r="AC477" s="16"/>
      <c r="AD477" s="16"/>
      <c r="AE477" s="16"/>
      <c r="AF477" s="4"/>
      <c r="AG477" s="16"/>
      <c r="AH477" s="16"/>
      <c r="AI477" s="16"/>
      <c r="AJ477" s="16"/>
      <c r="AK477" s="16"/>
      <c r="AL477" s="18"/>
      <c r="AM477" s="18"/>
      <c r="AN477" s="4"/>
      <c r="AO477" s="4"/>
    </row>
    <row r="478" spans="1:41" ht="14">
      <c r="A478" s="4"/>
      <c r="B478" s="4"/>
      <c r="C478" s="4"/>
      <c r="D478" s="16"/>
      <c r="E478" s="4"/>
      <c r="F478" s="16"/>
      <c r="G478" s="4"/>
      <c r="H478" s="16"/>
      <c r="I478" s="4"/>
      <c r="J478" s="16"/>
      <c r="K478" s="4"/>
      <c r="L478" s="16"/>
      <c r="M478" s="4"/>
      <c r="N478" s="16"/>
      <c r="O478" s="4"/>
      <c r="P478" s="17"/>
      <c r="Q478" s="4"/>
      <c r="R478" s="17"/>
      <c r="S478" s="4"/>
      <c r="T478" s="16"/>
      <c r="U478" s="16"/>
      <c r="V478" s="16"/>
      <c r="W478" s="16"/>
      <c r="X478" s="4"/>
      <c r="Y478" s="16"/>
      <c r="Z478" s="16"/>
      <c r="AA478" s="16"/>
      <c r="AB478" s="16"/>
      <c r="AC478" s="16"/>
      <c r="AD478" s="16"/>
      <c r="AE478" s="16"/>
      <c r="AF478" s="4"/>
      <c r="AG478" s="16"/>
      <c r="AH478" s="16"/>
      <c r="AI478" s="16"/>
      <c r="AJ478" s="16"/>
      <c r="AK478" s="16"/>
      <c r="AL478" s="18"/>
      <c r="AM478" s="18"/>
      <c r="AN478" s="4"/>
      <c r="AO478" s="4"/>
    </row>
    <row r="479" spans="1:41" ht="14">
      <c r="A479" s="4"/>
      <c r="B479" s="4"/>
      <c r="C479" s="4"/>
      <c r="D479" s="16"/>
      <c r="E479" s="4"/>
      <c r="F479" s="16"/>
      <c r="G479" s="4"/>
      <c r="H479" s="16"/>
      <c r="I479" s="4"/>
      <c r="J479" s="16"/>
      <c r="K479" s="4"/>
      <c r="L479" s="16"/>
      <c r="M479" s="4"/>
      <c r="N479" s="16"/>
      <c r="O479" s="4"/>
      <c r="P479" s="17"/>
      <c r="Q479" s="4"/>
      <c r="R479" s="17"/>
      <c r="S479" s="4"/>
      <c r="T479" s="16"/>
      <c r="U479" s="16"/>
      <c r="V479" s="16"/>
      <c r="W479" s="16"/>
      <c r="X479" s="4"/>
      <c r="Y479" s="16"/>
      <c r="Z479" s="16"/>
      <c r="AA479" s="16"/>
      <c r="AB479" s="16"/>
      <c r="AC479" s="16"/>
      <c r="AD479" s="16"/>
      <c r="AE479" s="16"/>
      <c r="AF479" s="4"/>
      <c r="AG479" s="16"/>
      <c r="AH479" s="16"/>
      <c r="AI479" s="16"/>
      <c r="AJ479" s="16"/>
      <c r="AK479" s="16"/>
      <c r="AL479" s="18"/>
      <c r="AM479" s="18"/>
      <c r="AN479" s="4"/>
      <c r="AO479" s="4"/>
    </row>
    <row r="480" spans="1:41" ht="14">
      <c r="A480" s="4"/>
      <c r="B480" s="4"/>
      <c r="C480" s="4"/>
      <c r="D480" s="16"/>
      <c r="E480" s="4"/>
      <c r="F480" s="16"/>
      <c r="G480" s="4"/>
      <c r="H480" s="16"/>
      <c r="I480" s="4"/>
      <c r="J480" s="16"/>
      <c r="K480" s="4"/>
      <c r="L480" s="16"/>
      <c r="M480" s="4"/>
      <c r="N480" s="16"/>
      <c r="O480" s="4"/>
      <c r="P480" s="17"/>
      <c r="Q480" s="4"/>
      <c r="R480" s="17"/>
      <c r="S480" s="4"/>
      <c r="T480" s="16"/>
      <c r="U480" s="16"/>
      <c r="V480" s="16"/>
      <c r="W480" s="16"/>
      <c r="X480" s="4"/>
      <c r="Y480" s="16"/>
      <c r="Z480" s="16"/>
      <c r="AA480" s="16"/>
      <c r="AB480" s="16"/>
      <c r="AC480" s="16"/>
      <c r="AD480" s="16"/>
      <c r="AE480" s="16"/>
      <c r="AF480" s="4"/>
      <c r="AG480" s="16"/>
      <c r="AH480" s="16"/>
      <c r="AI480" s="16"/>
      <c r="AJ480" s="16"/>
      <c r="AK480" s="16"/>
      <c r="AL480" s="18"/>
      <c r="AM480" s="18"/>
      <c r="AN480" s="4"/>
      <c r="AO480" s="4"/>
    </row>
    <row r="481" spans="1:41" ht="14">
      <c r="A481" s="4"/>
      <c r="B481" s="4"/>
      <c r="C481" s="4"/>
      <c r="D481" s="16"/>
      <c r="E481" s="4"/>
      <c r="F481" s="16"/>
      <c r="G481" s="4"/>
      <c r="H481" s="16"/>
      <c r="I481" s="4"/>
      <c r="J481" s="16"/>
      <c r="K481" s="4"/>
      <c r="L481" s="16"/>
      <c r="M481" s="4"/>
      <c r="N481" s="16"/>
      <c r="O481" s="4"/>
      <c r="P481" s="17"/>
      <c r="Q481" s="4"/>
      <c r="R481" s="17"/>
      <c r="S481" s="4"/>
      <c r="T481" s="16"/>
      <c r="U481" s="16"/>
      <c r="V481" s="16"/>
      <c r="W481" s="16"/>
      <c r="X481" s="4"/>
      <c r="Y481" s="16"/>
      <c r="Z481" s="16"/>
      <c r="AA481" s="16"/>
      <c r="AB481" s="16"/>
      <c r="AC481" s="16"/>
      <c r="AD481" s="16"/>
      <c r="AE481" s="16"/>
      <c r="AF481" s="4"/>
      <c r="AG481" s="16"/>
      <c r="AH481" s="16"/>
      <c r="AI481" s="16"/>
      <c r="AJ481" s="16"/>
      <c r="AK481" s="16"/>
      <c r="AL481" s="18"/>
      <c r="AM481" s="18"/>
      <c r="AN481" s="4"/>
      <c r="AO481" s="4"/>
    </row>
    <row r="482" spans="1:41" ht="14">
      <c r="A482" s="4"/>
      <c r="B482" s="4"/>
      <c r="C482" s="4"/>
      <c r="D482" s="16"/>
      <c r="E482" s="4"/>
      <c r="F482" s="16"/>
      <c r="G482" s="4"/>
      <c r="H482" s="16"/>
      <c r="I482" s="4"/>
      <c r="J482" s="16"/>
      <c r="K482" s="4"/>
      <c r="L482" s="16"/>
      <c r="M482" s="4"/>
      <c r="N482" s="16"/>
      <c r="O482" s="4"/>
      <c r="P482" s="17"/>
      <c r="Q482" s="4"/>
      <c r="R482" s="17"/>
      <c r="S482" s="4"/>
      <c r="T482" s="16"/>
      <c r="U482" s="16"/>
      <c r="V482" s="16"/>
      <c r="W482" s="16"/>
      <c r="X482" s="4"/>
      <c r="Y482" s="16"/>
      <c r="Z482" s="16"/>
      <c r="AA482" s="16"/>
      <c r="AB482" s="16"/>
      <c r="AC482" s="16"/>
      <c r="AD482" s="16"/>
      <c r="AE482" s="16"/>
      <c r="AF482" s="4"/>
      <c r="AG482" s="16"/>
      <c r="AH482" s="16"/>
      <c r="AI482" s="16"/>
      <c r="AJ482" s="16"/>
      <c r="AK482" s="16"/>
      <c r="AL482" s="18"/>
      <c r="AM482" s="18"/>
      <c r="AN482" s="4"/>
      <c r="AO482" s="4"/>
    </row>
    <row r="483" spans="1:41" ht="14">
      <c r="A483" s="4"/>
      <c r="B483" s="4"/>
      <c r="C483" s="4"/>
      <c r="D483" s="16"/>
      <c r="E483" s="4"/>
      <c r="F483" s="16"/>
      <c r="G483" s="4"/>
      <c r="H483" s="16"/>
      <c r="I483" s="4"/>
      <c r="J483" s="16"/>
      <c r="K483" s="4"/>
      <c r="L483" s="16"/>
      <c r="M483" s="4"/>
      <c r="N483" s="16"/>
      <c r="O483" s="4"/>
      <c r="P483" s="17"/>
      <c r="Q483" s="4"/>
      <c r="R483" s="17"/>
      <c r="S483" s="4"/>
      <c r="T483" s="16"/>
      <c r="U483" s="16"/>
      <c r="V483" s="16"/>
      <c r="W483" s="16"/>
      <c r="X483" s="4"/>
      <c r="Y483" s="16"/>
      <c r="Z483" s="16"/>
      <c r="AA483" s="16"/>
      <c r="AB483" s="16"/>
      <c r="AC483" s="16"/>
      <c r="AD483" s="16"/>
      <c r="AE483" s="16"/>
      <c r="AF483" s="4"/>
      <c r="AG483" s="16"/>
      <c r="AH483" s="16"/>
      <c r="AI483" s="16"/>
      <c r="AJ483" s="16"/>
      <c r="AK483" s="16"/>
      <c r="AL483" s="18"/>
      <c r="AM483" s="18"/>
      <c r="AN483" s="4"/>
      <c r="AO483" s="4"/>
    </row>
    <row r="484" spans="1:41" ht="14">
      <c r="A484" s="4"/>
      <c r="B484" s="4"/>
      <c r="C484" s="4"/>
      <c r="D484" s="16"/>
      <c r="E484" s="4"/>
      <c r="F484" s="16"/>
      <c r="G484" s="4"/>
      <c r="H484" s="16"/>
      <c r="I484" s="4"/>
      <c r="J484" s="16"/>
      <c r="K484" s="4"/>
      <c r="L484" s="16"/>
      <c r="M484" s="4"/>
      <c r="N484" s="16"/>
      <c r="O484" s="4"/>
      <c r="P484" s="17"/>
      <c r="Q484" s="4"/>
      <c r="R484" s="17"/>
      <c r="S484" s="4"/>
      <c r="T484" s="16"/>
      <c r="U484" s="16"/>
      <c r="V484" s="16"/>
      <c r="W484" s="16"/>
      <c r="X484" s="4"/>
      <c r="Y484" s="16"/>
      <c r="Z484" s="16"/>
      <c r="AA484" s="16"/>
      <c r="AB484" s="16"/>
      <c r="AC484" s="16"/>
      <c r="AD484" s="16"/>
      <c r="AE484" s="16"/>
      <c r="AF484" s="4"/>
      <c r="AG484" s="16"/>
      <c r="AH484" s="16"/>
      <c r="AI484" s="16"/>
      <c r="AJ484" s="16"/>
      <c r="AK484" s="16"/>
      <c r="AL484" s="18"/>
      <c r="AM484" s="18"/>
      <c r="AN484" s="4"/>
      <c r="AO484" s="4"/>
    </row>
    <row r="485" spans="1:41" ht="14">
      <c r="A485" s="4"/>
      <c r="B485" s="4"/>
      <c r="C485" s="4"/>
      <c r="D485" s="16"/>
      <c r="E485" s="4"/>
      <c r="F485" s="16"/>
      <c r="G485" s="4"/>
      <c r="H485" s="16"/>
      <c r="I485" s="4"/>
      <c r="J485" s="16"/>
      <c r="K485" s="4"/>
      <c r="L485" s="16"/>
      <c r="M485" s="4"/>
      <c r="N485" s="16"/>
      <c r="O485" s="4"/>
      <c r="P485" s="17"/>
      <c r="Q485" s="4"/>
      <c r="R485" s="17"/>
      <c r="S485" s="4"/>
      <c r="T485" s="16"/>
      <c r="U485" s="16"/>
      <c r="V485" s="16"/>
      <c r="W485" s="16"/>
      <c r="X485" s="4"/>
      <c r="Y485" s="16"/>
      <c r="Z485" s="16"/>
      <c r="AA485" s="16"/>
      <c r="AB485" s="16"/>
      <c r="AC485" s="16"/>
      <c r="AD485" s="16"/>
      <c r="AE485" s="16"/>
      <c r="AF485" s="4"/>
      <c r="AG485" s="16"/>
      <c r="AH485" s="16"/>
      <c r="AI485" s="16"/>
      <c r="AJ485" s="16"/>
      <c r="AK485" s="16"/>
      <c r="AL485" s="18"/>
      <c r="AM485" s="18"/>
      <c r="AN485" s="4"/>
      <c r="AO485" s="4"/>
    </row>
    <row r="486" spans="1:41" ht="14">
      <c r="A486" s="4"/>
      <c r="B486" s="4"/>
      <c r="C486" s="4"/>
      <c r="D486" s="16"/>
      <c r="E486" s="4"/>
      <c r="F486" s="16"/>
      <c r="G486" s="4"/>
      <c r="H486" s="16"/>
      <c r="I486" s="4"/>
      <c r="J486" s="16"/>
      <c r="K486" s="4"/>
      <c r="L486" s="16"/>
      <c r="M486" s="4"/>
      <c r="N486" s="16"/>
      <c r="O486" s="4"/>
      <c r="P486" s="17"/>
      <c r="Q486" s="4"/>
      <c r="R486" s="17"/>
      <c r="S486" s="4"/>
      <c r="T486" s="16"/>
      <c r="U486" s="16"/>
      <c r="V486" s="16"/>
      <c r="W486" s="16"/>
      <c r="X486" s="4"/>
      <c r="Y486" s="16"/>
      <c r="Z486" s="16"/>
      <c r="AA486" s="16"/>
      <c r="AB486" s="16"/>
      <c r="AC486" s="16"/>
      <c r="AD486" s="16"/>
      <c r="AE486" s="16"/>
      <c r="AF486" s="4"/>
      <c r="AG486" s="16"/>
      <c r="AH486" s="16"/>
      <c r="AI486" s="16"/>
      <c r="AJ486" s="16"/>
      <c r="AK486" s="16"/>
      <c r="AL486" s="18"/>
      <c r="AM486" s="18"/>
      <c r="AN486" s="4"/>
      <c r="AO486" s="4"/>
    </row>
    <row r="487" spans="1:41" ht="14">
      <c r="A487" s="4"/>
      <c r="B487" s="4"/>
      <c r="C487" s="4"/>
      <c r="D487" s="16"/>
      <c r="E487" s="4"/>
      <c r="F487" s="16"/>
      <c r="G487" s="4"/>
      <c r="H487" s="16"/>
      <c r="I487" s="4"/>
      <c r="J487" s="16"/>
      <c r="K487" s="4"/>
      <c r="L487" s="16"/>
      <c r="M487" s="4"/>
      <c r="N487" s="16"/>
      <c r="O487" s="4"/>
      <c r="P487" s="17"/>
      <c r="Q487" s="4"/>
      <c r="R487" s="17"/>
      <c r="S487" s="4"/>
      <c r="T487" s="16"/>
      <c r="U487" s="16"/>
      <c r="V487" s="16"/>
      <c r="W487" s="16"/>
      <c r="X487" s="4"/>
      <c r="Y487" s="16"/>
      <c r="Z487" s="16"/>
      <c r="AA487" s="16"/>
      <c r="AB487" s="16"/>
      <c r="AC487" s="16"/>
      <c r="AD487" s="16"/>
      <c r="AE487" s="16"/>
      <c r="AF487" s="4"/>
      <c r="AG487" s="16"/>
      <c r="AH487" s="16"/>
      <c r="AI487" s="16"/>
      <c r="AJ487" s="16"/>
      <c r="AK487" s="16"/>
      <c r="AL487" s="18"/>
      <c r="AM487" s="18"/>
      <c r="AN487" s="4"/>
      <c r="AO487" s="4"/>
    </row>
    <row r="488" spans="1:41" ht="14">
      <c r="A488" s="4"/>
      <c r="B488" s="4"/>
      <c r="C488" s="4"/>
      <c r="D488" s="16"/>
      <c r="E488" s="4"/>
      <c r="F488" s="16"/>
      <c r="G488" s="4"/>
      <c r="H488" s="16"/>
      <c r="I488" s="4"/>
      <c r="J488" s="16"/>
      <c r="K488" s="4"/>
      <c r="L488" s="16"/>
      <c r="M488" s="4"/>
      <c r="N488" s="16"/>
      <c r="O488" s="4"/>
      <c r="P488" s="17"/>
      <c r="Q488" s="4"/>
      <c r="R488" s="17"/>
      <c r="S488" s="4"/>
      <c r="T488" s="16"/>
      <c r="U488" s="16"/>
      <c r="V488" s="16"/>
      <c r="W488" s="16"/>
      <c r="X488" s="4"/>
      <c r="Y488" s="16"/>
      <c r="Z488" s="16"/>
      <c r="AA488" s="16"/>
      <c r="AB488" s="16"/>
      <c r="AC488" s="16"/>
      <c r="AD488" s="16"/>
      <c r="AE488" s="16"/>
      <c r="AF488" s="4"/>
      <c r="AG488" s="16"/>
      <c r="AH488" s="16"/>
      <c r="AI488" s="16"/>
      <c r="AJ488" s="16"/>
      <c r="AK488" s="16"/>
      <c r="AL488" s="18"/>
      <c r="AM488" s="18"/>
      <c r="AN488" s="4"/>
      <c r="AO488" s="4"/>
    </row>
    <row r="489" spans="1:41" ht="14">
      <c r="A489" s="4"/>
      <c r="B489" s="4"/>
      <c r="C489" s="4"/>
      <c r="D489" s="16"/>
      <c r="E489" s="4"/>
      <c r="F489" s="16"/>
      <c r="G489" s="4"/>
      <c r="H489" s="16"/>
      <c r="I489" s="4"/>
      <c r="J489" s="16"/>
      <c r="K489" s="4"/>
      <c r="L489" s="16"/>
      <c r="M489" s="4"/>
      <c r="N489" s="16"/>
      <c r="O489" s="4"/>
      <c r="P489" s="17"/>
      <c r="Q489" s="4"/>
      <c r="R489" s="17"/>
      <c r="S489" s="4"/>
      <c r="T489" s="16"/>
      <c r="U489" s="16"/>
      <c r="V489" s="16"/>
      <c r="W489" s="16"/>
      <c r="X489" s="4"/>
      <c r="Y489" s="16"/>
      <c r="Z489" s="16"/>
      <c r="AA489" s="16"/>
      <c r="AB489" s="16"/>
      <c r="AC489" s="16"/>
      <c r="AD489" s="16"/>
      <c r="AE489" s="16"/>
      <c r="AF489" s="4"/>
      <c r="AG489" s="16"/>
      <c r="AH489" s="16"/>
      <c r="AI489" s="16"/>
      <c r="AJ489" s="16"/>
      <c r="AK489" s="16"/>
      <c r="AL489" s="18"/>
      <c r="AM489" s="18"/>
      <c r="AN489" s="4"/>
      <c r="AO489" s="4"/>
    </row>
    <row r="490" spans="1:41" ht="14">
      <c r="A490" s="4"/>
      <c r="B490" s="4"/>
      <c r="C490" s="4"/>
      <c r="D490" s="16"/>
      <c r="E490" s="4"/>
      <c r="F490" s="16"/>
      <c r="G490" s="4"/>
      <c r="H490" s="16"/>
      <c r="I490" s="4"/>
      <c r="J490" s="16"/>
      <c r="K490" s="4"/>
      <c r="L490" s="16"/>
      <c r="M490" s="4"/>
      <c r="N490" s="16"/>
      <c r="O490" s="4"/>
      <c r="P490" s="17"/>
      <c r="Q490" s="4"/>
      <c r="R490" s="17"/>
      <c r="S490" s="4"/>
      <c r="T490" s="16"/>
      <c r="U490" s="16"/>
      <c r="V490" s="16"/>
      <c r="W490" s="16"/>
      <c r="X490" s="4"/>
      <c r="Y490" s="16"/>
      <c r="Z490" s="16"/>
      <c r="AA490" s="16"/>
      <c r="AB490" s="16"/>
      <c r="AC490" s="16"/>
      <c r="AD490" s="16"/>
      <c r="AE490" s="16"/>
      <c r="AF490" s="4"/>
      <c r="AG490" s="16"/>
      <c r="AH490" s="16"/>
      <c r="AI490" s="16"/>
      <c r="AJ490" s="16"/>
      <c r="AK490" s="16"/>
      <c r="AL490" s="18"/>
      <c r="AM490" s="18"/>
      <c r="AN490" s="4"/>
      <c r="AO490" s="4"/>
    </row>
    <row r="491" spans="1:41" ht="14">
      <c r="A491" s="4"/>
      <c r="B491" s="4"/>
      <c r="C491" s="4"/>
      <c r="D491" s="16"/>
      <c r="E491" s="4"/>
      <c r="F491" s="16"/>
      <c r="G491" s="4"/>
      <c r="H491" s="16"/>
      <c r="I491" s="4"/>
      <c r="J491" s="16"/>
      <c r="K491" s="4"/>
      <c r="L491" s="16"/>
      <c r="M491" s="4"/>
      <c r="N491" s="16"/>
      <c r="O491" s="4"/>
      <c r="P491" s="17"/>
      <c r="Q491" s="4"/>
      <c r="R491" s="17"/>
      <c r="S491" s="4"/>
      <c r="T491" s="16"/>
      <c r="U491" s="16"/>
      <c r="V491" s="16"/>
      <c r="W491" s="16"/>
      <c r="X491" s="4"/>
      <c r="Y491" s="16"/>
      <c r="Z491" s="16"/>
      <c r="AA491" s="16"/>
      <c r="AB491" s="16"/>
      <c r="AC491" s="16"/>
      <c r="AD491" s="16"/>
      <c r="AE491" s="16"/>
      <c r="AF491" s="4"/>
      <c r="AG491" s="16"/>
      <c r="AH491" s="16"/>
      <c r="AI491" s="16"/>
      <c r="AJ491" s="16"/>
      <c r="AK491" s="16"/>
      <c r="AL491" s="18"/>
      <c r="AM491" s="18"/>
      <c r="AN491" s="4"/>
      <c r="AO491" s="4"/>
    </row>
    <row r="492" spans="1:41" ht="14">
      <c r="A492" s="4"/>
      <c r="B492" s="4"/>
      <c r="C492" s="4"/>
      <c r="D492" s="16"/>
      <c r="E492" s="4"/>
      <c r="F492" s="16"/>
      <c r="G492" s="4"/>
      <c r="H492" s="16"/>
      <c r="I492" s="4"/>
      <c r="J492" s="16"/>
      <c r="K492" s="4"/>
      <c r="L492" s="16"/>
      <c r="M492" s="4"/>
      <c r="N492" s="16"/>
      <c r="O492" s="4"/>
      <c r="P492" s="17"/>
      <c r="Q492" s="4"/>
      <c r="R492" s="17"/>
      <c r="S492" s="4"/>
      <c r="T492" s="16"/>
      <c r="U492" s="16"/>
      <c r="V492" s="16"/>
      <c r="W492" s="16"/>
      <c r="X492" s="4"/>
      <c r="Y492" s="16"/>
      <c r="Z492" s="16"/>
      <c r="AA492" s="16"/>
      <c r="AB492" s="16"/>
      <c r="AC492" s="16"/>
      <c r="AD492" s="16"/>
      <c r="AE492" s="16"/>
      <c r="AF492" s="4"/>
      <c r="AG492" s="16"/>
      <c r="AH492" s="16"/>
      <c r="AI492" s="16"/>
      <c r="AJ492" s="16"/>
      <c r="AK492" s="16"/>
      <c r="AL492" s="18"/>
      <c r="AM492" s="18"/>
      <c r="AN492" s="4"/>
      <c r="AO492" s="4"/>
    </row>
    <row r="493" spans="1:41" ht="14">
      <c r="A493" s="4"/>
      <c r="B493" s="4"/>
      <c r="C493" s="4"/>
      <c r="D493" s="16"/>
      <c r="E493" s="4"/>
      <c r="F493" s="16"/>
      <c r="G493" s="4"/>
      <c r="H493" s="16"/>
      <c r="I493" s="4"/>
      <c r="J493" s="16"/>
      <c r="K493" s="4"/>
      <c r="L493" s="16"/>
      <c r="M493" s="4"/>
      <c r="N493" s="16"/>
      <c r="O493" s="4"/>
      <c r="P493" s="17"/>
      <c r="Q493" s="4"/>
      <c r="R493" s="17"/>
      <c r="S493" s="4"/>
      <c r="T493" s="16"/>
      <c r="U493" s="16"/>
      <c r="V493" s="16"/>
      <c r="W493" s="16"/>
      <c r="X493" s="4"/>
      <c r="Y493" s="16"/>
      <c r="Z493" s="16"/>
      <c r="AA493" s="16"/>
      <c r="AB493" s="16"/>
      <c r="AC493" s="16"/>
      <c r="AD493" s="16"/>
      <c r="AE493" s="16"/>
      <c r="AF493" s="4"/>
      <c r="AG493" s="16"/>
      <c r="AH493" s="16"/>
      <c r="AI493" s="16"/>
      <c r="AJ493" s="16"/>
      <c r="AK493" s="16"/>
      <c r="AL493" s="18"/>
      <c r="AM493" s="18"/>
      <c r="AN493" s="4"/>
      <c r="AO493" s="4"/>
    </row>
    <row r="494" spans="1:41" ht="14">
      <c r="A494" s="4"/>
      <c r="B494" s="4"/>
      <c r="C494" s="4"/>
      <c r="D494" s="16"/>
      <c r="E494" s="4"/>
      <c r="F494" s="16"/>
      <c r="G494" s="4"/>
      <c r="H494" s="16"/>
      <c r="I494" s="4"/>
      <c r="J494" s="16"/>
      <c r="K494" s="4"/>
      <c r="L494" s="16"/>
      <c r="M494" s="4"/>
      <c r="N494" s="16"/>
      <c r="O494" s="4"/>
      <c r="P494" s="17"/>
      <c r="Q494" s="4"/>
      <c r="R494" s="17"/>
      <c r="S494" s="4"/>
      <c r="T494" s="16"/>
      <c r="U494" s="16"/>
      <c r="V494" s="16"/>
      <c r="W494" s="16"/>
      <c r="X494" s="4"/>
      <c r="Y494" s="16"/>
      <c r="Z494" s="16"/>
      <c r="AA494" s="16"/>
      <c r="AB494" s="16"/>
      <c r="AC494" s="16"/>
      <c r="AD494" s="16"/>
      <c r="AE494" s="16"/>
      <c r="AF494" s="4"/>
      <c r="AG494" s="16"/>
      <c r="AH494" s="16"/>
      <c r="AI494" s="16"/>
      <c r="AJ494" s="16"/>
      <c r="AK494" s="16"/>
      <c r="AL494" s="18"/>
      <c r="AM494" s="18"/>
      <c r="AN494" s="4"/>
      <c r="AO494" s="4"/>
    </row>
    <row r="495" spans="1:41" ht="14">
      <c r="A495" s="4"/>
      <c r="B495" s="4"/>
      <c r="C495" s="4"/>
      <c r="D495" s="16"/>
      <c r="E495" s="4"/>
      <c r="F495" s="16"/>
      <c r="G495" s="4"/>
      <c r="H495" s="16"/>
      <c r="I495" s="4"/>
      <c r="J495" s="16"/>
      <c r="K495" s="4"/>
      <c r="L495" s="16"/>
      <c r="M495" s="4"/>
      <c r="N495" s="16"/>
      <c r="O495" s="4"/>
      <c r="P495" s="17"/>
      <c r="Q495" s="4"/>
      <c r="R495" s="17"/>
      <c r="S495" s="4"/>
      <c r="T495" s="16"/>
      <c r="U495" s="16"/>
      <c r="V495" s="16"/>
      <c r="W495" s="16"/>
      <c r="X495" s="4"/>
      <c r="Y495" s="16"/>
      <c r="Z495" s="16"/>
      <c r="AA495" s="16"/>
      <c r="AB495" s="16"/>
      <c r="AC495" s="16"/>
      <c r="AD495" s="16"/>
      <c r="AE495" s="16"/>
      <c r="AF495" s="4"/>
      <c r="AG495" s="16"/>
      <c r="AH495" s="16"/>
      <c r="AI495" s="16"/>
      <c r="AJ495" s="16"/>
      <c r="AK495" s="16"/>
      <c r="AL495" s="18"/>
      <c r="AM495" s="18"/>
      <c r="AN495" s="4"/>
      <c r="AO495" s="4"/>
    </row>
    <row r="496" spans="1:41" ht="14">
      <c r="A496" s="4"/>
      <c r="B496" s="4"/>
      <c r="C496" s="4"/>
      <c r="D496" s="16"/>
      <c r="E496" s="4"/>
      <c r="F496" s="16"/>
      <c r="G496" s="4"/>
      <c r="H496" s="16"/>
      <c r="I496" s="4"/>
      <c r="J496" s="16"/>
      <c r="K496" s="4"/>
      <c r="L496" s="16"/>
      <c r="M496" s="4"/>
      <c r="N496" s="16"/>
      <c r="O496" s="4"/>
      <c r="P496" s="17"/>
      <c r="Q496" s="4"/>
      <c r="R496" s="17"/>
      <c r="S496" s="4"/>
      <c r="T496" s="16"/>
      <c r="U496" s="16"/>
      <c r="V496" s="16"/>
      <c r="W496" s="16"/>
      <c r="X496" s="4"/>
      <c r="Y496" s="16"/>
      <c r="Z496" s="16"/>
      <c r="AA496" s="16"/>
      <c r="AB496" s="16"/>
      <c r="AC496" s="16"/>
      <c r="AD496" s="16"/>
      <c r="AE496" s="16"/>
      <c r="AF496" s="4"/>
      <c r="AG496" s="16"/>
      <c r="AH496" s="16"/>
      <c r="AI496" s="16"/>
      <c r="AJ496" s="16"/>
      <c r="AK496" s="16"/>
      <c r="AL496" s="18"/>
      <c r="AM496" s="18"/>
      <c r="AN496" s="4"/>
      <c r="AO496" s="4"/>
    </row>
    <row r="497" spans="1:41" ht="14">
      <c r="A497" s="4"/>
      <c r="B497" s="4"/>
      <c r="C497" s="4"/>
      <c r="D497" s="16"/>
      <c r="E497" s="4"/>
      <c r="F497" s="16"/>
      <c r="G497" s="4"/>
      <c r="H497" s="16"/>
      <c r="I497" s="4"/>
      <c r="J497" s="16"/>
      <c r="K497" s="4"/>
      <c r="L497" s="16"/>
      <c r="M497" s="4"/>
      <c r="N497" s="16"/>
      <c r="O497" s="4"/>
      <c r="P497" s="17"/>
      <c r="Q497" s="4"/>
      <c r="R497" s="17"/>
      <c r="S497" s="4"/>
      <c r="T497" s="16"/>
      <c r="U497" s="16"/>
      <c r="V497" s="16"/>
      <c r="W497" s="16"/>
      <c r="X497" s="4"/>
      <c r="Y497" s="16"/>
      <c r="Z497" s="16"/>
      <c r="AA497" s="16"/>
      <c r="AB497" s="16"/>
      <c r="AC497" s="16"/>
      <c r="AD497" s="16"/>
      <c r="AE497" s="16"/>
      <c r="AF497" s="4"/>
      <c r="AG497" s="16"/>
      <c r="AH497" s="16"/>
      <c r="AI497" s="16"/>
      <c r="AJ497" s="16"/>
      <c r="AK497" s="16"/>
      <c r="AL497" s="18"/>
      <c r="AM497" s="18"/>
      <c r="AN497" s="4"/>
      <c r="AO497" s="4"/>
    </row>
    <row r="498" spans="1:41" ht="14">
      <c r="A498" s="4"/>
      <c r="B498" s="4"/>
      <c r="C498" s="4"/>
      <c r="D498" s="16"/>
      <c r="E498" s="4"/>
      <c r="F498" s="16"/>
      <c r="G498" s="4"/>
      <c r="H498" s="16"/>
      <c r="I498" s="4"/>
      <c r="J498" s="16"/>
      <c r="K498" s="4"/>
      <c r="L498" s="16"/>
      <c r="M498" s="4"/>
      <c r="N498" s="16"/>
      <c r="O498" s="4"/>
      <c r="P498" s="17"/>
      <c r="Q498" s="4"/>
      <c r="R498" s="17"/>
      <c r="S498" s="4"/>
      <c r="T498" s="16"/>
      <c r="U498" s="16"/>
      <c r="V498" s="16"/>
      <c r="W498" s="16"/>
      <c r="X498" s="4"/>
      <c r="Y498" s="16"/>
      <c r="Z498" s="16"/>
      <c r="AA498" s="16"/>
      <c r="AB498" s="16"/>
      <c r="AC498" s="16"/>
      <c r="AD498" s="16"/>
      <c r="AE498" s="16"/>
      <c r="AF498" s="4"/>
      <c r="AG498" s="16"/>
      <c r="AH498" s="16"/>
      <c r="AI498" s="16"/>
      <c r="AJ498" s="16"/>
      <c r="AK498" s="16"/>
      <c r="AL498" s="18"/>
      <c r="AM498" s="18"/>
      <c r="AN498" s="4"/>
      <c r="AO498" s="4"/>
    </row>
    <row r="499" spans="1:41" ht="14">
      <c r="A499" s="4"/>
      <c r="B499" s="4"/>
      <c r="C499" s="4"/>
      <c r="D499" s="16"/>
      <c r="E499" s="4"/>
      <c r="F499" s="16"/>
      <c r="G499" s="4"/>
      <c r="H499" s="16"/>
      <c r="I499" s="4"/>
      <c r="J499" s="16"/>
      <c r="K499" s="4"/>
      <c r="L499" s="16"/>
      <c r="M499" s="4"/>
      <c r="N499" s="16"/>
      <c r="O499" s="4"/>
      <c r="P499" s="17"/>
      <c r="Q499" s="4"/>
      <c r="R499" s="17"/>
      <c r="S499" s="4"/>
      <c r="T499" s="16"/>
      <c r="U499" s="16"/>
      <c r="V499" s="16"/>
      <c r="W499" s="16"/>
      <c r="X499" s="4"/>
      <c r="Y499" s="16"/>
      <c r="Z499" s="16"/>
      <c r="AA499" s="16"/>
      <c r="AB499" s="16"/>
      <c r="AC499" s="16"/>
      <c r="AD499" s="16"/>
      <c r="AE499" s="16"/>
      <c r="AF499" s="4"/>
      <c r="AG499" s="16"/>
      <c r="AH499" s="16"/>
      <c r="AI499" s="16"/>
      <c r="AJ499" s="16"/>
      <c r="AK499" s="16"/>
      <c r="AL499" s="18"/>
      <c r="AM499" s="18"/>
      <c r="AN499" s="4"/>
      <c r="AO499" s="4"/>
    </row>
    <row r="500" spans="1:41" ht="14">
      <c r="A500" s="4"/>
      <c r="B500" s="4"/>
      <c r="C500" s="4"/>
      <c r="D500" s="16"/>
      <c r="E500" s="4"/>
      <c r="F500" s="16"/>
      <c r="G500" s="4"/>
      <c r="H500" s="16"/>
      <c r="I500" s="4"/>
      <c r="J500" s="16"/>
      <c r="K500" s="4"/>
      <c r="L500" s="16"/>
      <c r="M500" s="4"/>
      <c r="N500" s="16"/>
      <c r="O500" s="4"/>
      <c r="P500" s="17"/>
      <c r="Q500" s="4"/>
      <c r="R500" s="17"/>
      <c r="S500" s="4"/>
      <c r="T500" s="16"/>
      <c r="U500" s="16"/>
      <c r="V500" s="16"/>
      <c r="W500" s="16"/>
      <c r="X500" s="4"/>
      <c r="Y500" s="16"/>
      <c r="Z500" s="16"/>
      <c r="AA500" s="16"/>
      <c r="AB500" s="16"/>
      <c r="AC500" s="16"/>
      <c r="AD500" s="16"/>
      <c r="AE500" s="16"/>
      <c r="AF500" s="4"/>
      <c r="AG500" s="16"/>
      <c r="AH500" s="16"/>
      <c r="AI500" s="16"/>
      <c r="AJ500" s="16"/>
      <c r="AK500" s="16"/>
      <c r="AL500" s="18"/>
      <c r="AM500" s="18"/>
      <c r="AN500" s="4"/>
      <c r="AO500" s="4"/>
    </row>
    <row r="501" spans="1:41" ht="14">
      <c r="A501" s="4"/>
      <c r="B501" s="4"/>
      <c r="C501" s="4"/>
      <c r="D501" s="16"/>
      <c r="E501" s="4"/>
      <c r="F501" s="16"/>
      <c r="G501" s="4"/>
      <c r="H501" s="16"/>
      <c r="I501" s="4"/>
      <c r="J501" s="16"/>
      <c r="K501" s="4"/>
      <c r="L501" s="16"/>
      <c r="M501" s="4"/>
      <c r="N501" s="16"/>
      <c r="O501" s="4"/>
      <c r="P501" s="17"/>
      <c r="Q501" s="4"/>
      <c r="R501" s="17"/>
      <c r="S501" s="4"/>
      <c r="T501" s="16"/>
      <c r="U501" s="16"/>
      <c r="V501" s="16"/>
      <c r="W501" s="16"/>
      <c r="X501" s="4"/>
      <c r="Y501" s="16"/>
      <c r="Z501" s="16"/>
      <c r="AA501" s="16"/>
      <c r="AB501" s="16"/>
      <c r="AC501" s="16"/>
      <c r="AD501" s="16"/>
      <c r="AE501" s="16"/>
      <c r="AF501" s="4"/>
      <c r="AG501" s="16"/>
      <c r="AH501" s="16"/>
      <c r="AI501" s="16"/>
      <c r="AJ501" s="16"/>
      <c r="AK501" s="16"/>
      <c r="AL501" s="18"/>
      <c r="AM501" s="18"/>
      <c r="AN501" s="4"/>
      <c r="AO501" s="4"/>
    </row>
    <row r="502" spans="1:41" ht="14">
      <c r="A502" s="4"/>
      <c r="B502" s="4"/>
      <c r="C502" s="4"/>
      <c r="D502" s="16"/>
      <c r="E502" s="4"/>
      <c r="F502" s="16"/>
      <c r="G502" s="4"/>
      <c r="H502" s="16"/>
      <c r="I502" s="4"/>
      <c r="J502" s="16"/>
      <c r="K502" s="4"/>
      <c r="L502" s="16"/>
      <c r="M502" s="4"/>
      <c r="N502" s="16"/>
      <c r="O502" s="4"/>
      <c r="P502" s="17"/>
      <c r="Q502" s="4"/>
      <c r="R502" s="17"/>
      <c r="S502" s="4"/>
      <c r="T502" s="16"/>
      <c r="U502" s="16"/>
      <c r="V502" s="16"/>
      <c r="W502" s="16"/>
      <c r="X502" s="4"/>
      <c r="Y502" s="16"/>
      <c r="Z502" s="16"/>
      <c r="AA502" s="16"/>
      <c r="AB502" s="16"/>
      <c r="AC502" s="16"/>
      <c r="AD502" s="16"/>
      <c r="AE502" s="16"/>
      <c r="AF502" s="4"/>
      <c r="AG502" s="16"/>
      <c r="AH502" s="16"/>
      <c r="AI502" s="16"/>
      <c r="AJ502" s="16"/>
      <c r="AK502" s="16"/>
      <c r="AL502" s="18"/>
      <c r="AM502" s="18"/>
      <c r="AN502" s="4"/>
      <c r="AO502" s="4"/>
    </row>
    <row r="503" spans="1:41" ht="14">
      <c r="A503" s="4"/>
      <c r="B503" s="4"/>
      <c r="C503" s="4"/>
      <c r="D503" s="16"/>
      <c r="E503" s="4"/>
      <c r="F503" s="16"/>
      <c r="G503" s="4"/>
      <c r="H503" s="16"/>
      <c r="I503" s="4"/>
      <c r="J503" s="16"/>
      <c r="K503" s="4"/>
      <c r="L503" s="16"/>
      <c r="M503" s="4"/>
      <c r="N503" s="16"/>
      <c r="O503" s="4"/>
      <c r="P503" s="17"/>
      <c r="Q503" s="4"/>
      <c r="R503" s="17"/>
      <c r="S503" s="4"/>
      <c r="T503" s="16"/>
      <c r="U503" s="16"/>
      <c r="V503" s="16"/>
      <c r="W503" s="16"/>
      <c r="X503" s="4"/>
      <c r="Y503" s="16"/>
      <c r="Z503" s="16"/>
      <c r="AA503" s="16"/>
      <c r="AB503" s="16"/>
      <c r="AC503" s="16"/>
      <c r="AD503" s="16"/>
      <c r="AE503" s="16"/>
      <c r="AF503" s="4"/>
      <c r="AG503" s="16"/>
      <c r="AH503" s="16"/>
      <c r="AI503" s="16"/>
      <c r="AJ503" s="16"/>
      <c r="AK503" s="16"/>
      <c r="AL503" s="18"/>
      <c r="AM503" s="18"/>
      <c r="AN503" s="4"/>
      <c r="AO503" s="4"/>
    </row>
    <row r="504" spans="1:41" ht="14">
      <c r="A504" s="4"/>
      <c r="B504" s="4"/>
      <c r="C504" s="4"/>
      <c r="D504" s="16"/>
      <c r="E504" s="4"/>
      <c r="F504" s="16"/>
      <c r="G504" s="4"/>
      <c r="H504" s="16"/>
      <c r="I504" s="4"/>
      <c r="J504" s="16"/>
      <c r="K504" s="4"/>
      <c r="L504" s="16"/>
      <c r="M504" s="4"/>
      <c r="N504" s="16"/>
      <c r="O504" s="4"/>
      <c r="P504" s="17"/>
      <c r="Q504" s="4"/>
      <c r="R504" s="17"/>
      <c r="S504" s="4"/>
      <c r="T504" s="16"/>
      <c r="U504" s="16"/>
      <c r="V504" s="16"/>
      <c r="W504" s="16"/>
      <c r="X504" s="4"/>
      <c r="Y504" s="16"/>
      <c r="Z504" s="16"/>
      <c r="AA504" s="16"/>
      <c r="AB504" s="16"/>
      <c r="AC504" s="16"/>
      <c r="AD504" s="16"/>
      <c r="AE504" s="16"/>
      <c r="AF504" s="4"/>
      <c r="AG504" s="16"/>
      <c r="AH504" s="16"/>
      <c r="AI504" s="16"/>
      <c r="AJ504" s="16"/>
      <c r="AK504" s="16"/>
      <c r="AL504" s="18"/>
      <c r="AM504" s="18"/>
      <c r="AN504" s="4"/>
      <c r="AO504" s="4"/>
    </row>
    <row r="505" spans="1:41" ht="14">
      <c r="A505" s="4"/>
      <c r="B505" s="4"/>
      <c r="C505" s="4"/>
      <c r="D505" s="16"/>
      <c r="E505" s="4"/>
      <c r="F505" s="16"/>
      <c r="G505" s="4"/>
      <c r="H505" s="16"/>
      <c r="I505" s="4"/>
      <c r="J505" s="16"/>
      <c r="K505" s="4"/>
      <c r="L505" s="16"/>
      <c r="M505" s="4"/>
      <c r="N505" s="16"/>
      <c r="O505" s="4"/>
      <c r="P505" s="17"/>
      <c r="Q505" s="4"/>
      <c r="R505" s="17"/>
      <c r="S505" s="4"/>
      <c r="T505" s="16"/>
      <c r="U505" s="16"/>
      <c r="V505" s="16"/>
      <c r="W505" s="16"/>
      <c r="X505" s="4"/>
      <c r="Y505" s="16"/>
      <c r="Z505" s="16"/>
      <c r="AA505" s="16"/>
      <c r="AB505" s="16"/>
      <c r="AC505" s="16"/>
      <c r="AD505" s="16"/>
      <c r="AE505" s="16"/>
      <c r="AF505" s="4"/>
      <c r="AG505" s="16"/>
      <c r="AH505" s="16"/>
      <c r="AI505" s="16"/>
      <c r="AJ505" s="16"/>
      <c r="AK505" s="16"/>
      <c r="AL505" s="18"/>
      <c r="AM505" s="18"/>
      <c r="AN505" s="4"/>
      <c r="AO505" s="4"/>
    </row>
    <row r="506" spans="1:41" ht="14">
      <c r="A506" s="4"/>
      <c r="B506" s="4"/>
      <c r="C506" s="4"/>
      <c r="D506" s="16"/>
      <c r="E506" s="4"/>
      <c r="F506" s="16"/>
      <c r="G506" s="4"/>
      <c r="H506" s="16"/>
      <c r="I506" s="4"/>
      <c r="J506" s="16"/>
      <c r="K506" s="4"/>
      <c r="L506" s="16"/>
      <c r="M506" s="4"/>
      <c r="N506" s="16"/>
      <c r="O506" s="4"/>
      <c r="P506" s="17"/>
      <c r="Q506" s="4"/>
      <c r="R506" s="17"/>
      <c r="S506" s="4"/>
      <c r="T506" s="16"/>
      <c r="U506" s="16"/>
      <c r="V506" s="16"/>
      <c r="W506" s="16"/>
      <c r="X506" s="4"/>
      <c r="Y506" s="16"/>
      <c r="Z506" s="16"/>
      <c r="AA506" s="16"/>
      <c r="AB506" s="16"/>
      <c r="AC506" s="16"/>
      <c r="AD506" s="16"/>
      <c r="AE506" s="16"/>
      <c r="AF506" s="4"/>
      <c r="AG506" s="16"/>
      <c r="AH506" s="16"/>
      <c r="AI506" s="16"/>
      <c r="AJ506" s="16"/>
      <c r="AK506" s="16"/>
      <c r="AL506" s="18"/>
      <c r="AM506" s="18"/>
      <c r="AN506" s="4"/>
      <c r="AO506" s="4"/>
    </row>
    <row r="507" spans="1:41" ht="14">
      <c r="A507" s="4"/>
      <c r="B507" s="4"/>
      <c r="C507" s="4"/>
      <c r="D507" s="16"/>
      <c r="E507" s="4"/>
      <c r="F507" s="16"/>
      <c r="G507" s="4"/>
      <c r="H507" s="16"/>
      <c r="I507" s="4"/>
      <c r="J507" s="16"/>
      <c r="K507" s="4"/>
      <c r="L507" s="16"/>
      <c r="M507" s="4"/>
      <c r="N507" s="16"/>
      <c r="O507" s="4"/>
      <c r="P507" s="17"/>
      <c r="Q507" s="4"/>
      <c r="R507" s="17"/>
      <c r="S507" s="4"/>
      <c r="T507" s="16"/>
      <c r="U507" s="16"/>
      <c r="V507" s="16"/>
      <c r="W507" s="16"/>
      <c r="X507" s="4"/>
      <c r="Y507" s="16"/>
      <c r="Z507" s="16"/>
      <c r="AA507" s="16"/>
      <c r="AB507" s="16"/>
      <c r="AC507" s="16"/>
      <c r="AD507" s="16"/>
      <c r="AE507" s="16"/>
      <c r="AF507" s="4"/>
      <c r="AG507" s="16"/>
      <c r="AH507" s="16"/>
      <c r="AI507" s="16"/>
      <c r="AJ507" s="16"/>
      <c r="AK507" s="16"/>
      <c r="AL507" s="18"/>
      <c r="AM507" s="18"/>
      <c r="AN507" s="4"/>
      <c r="AO507" s="4"/>
    </row>
    <row r="508" spans="1:41" ht="14">
      <c r="A508" s="4"/>
      <c r="B508" s="4"/>
      <c r="C508" s="4"/>
      <c r="D508" s="16"/>
      <c r="E508" s="4"/>
      <c r="F508" s="16"/>
      <c r="G508" s="4"/>
      <c r="H508" s="16"/>
      <c r="I508" s="4"/>
      <c r="J508" s="16"/>
      <c r="K508" s="4"/>
      <c r="L508" s="16"/>
      <c r="M508" s="4"/>
      <c r="N508" s="16"/>
      <c r="O508" s="4"/>
      <c r="P508" s="17"/>
      <c r="Q508" s="4"/>
      <c r="R508" s="17"/>
      <c r="S508" s="4"/>
      <c r="T508" s="16"/>
      <c r="U508" s="16"/>
      <c r="V508" s="16"/>
      <c r="W508" s="16"/>
      <c r="X508" s="4"/>
      <c r="Y508" s="16"/>
      <c r="Z508" s="16"/>
      <c r="AA508" s="16"/>
      <c r="AB508" s="16"/>
      <c r="AC508" s="16"/>
      <c r="AD508" s="16"/>
      <c r="AE508" s="16"/>
      <c r="AF508" s="4"/>
      <c r="AG508" s="16"/>
      <c r="AH508" s="16"/>
      <c r="AI508" s="16"/>
      <c r="AJ508" s="16"/>
      <c r="AK508" s="16"/>
      <c r="AL508" s="18"/>
      <c r="AM508" s="18"/>
      <c r="AN508" s="4"/>
      <c r="AO508" s="4"/>
    </row>
    <row r="509" spans="1:41" ht="14">
      <c r="A509" s="4"/>
      <c r="B509" s="4"/>
      <c r="C509" s="4"/>
      <c r="D509" s="16"/>
      <c r="E509" s="4"/>
      <c r="F509" s="16"/>
      <c r="G509" s="4"/>
      <c r="H509" s="16"/>
      <c r="I509" s="4"/>
      <c r="J509" s="16"/>
      <c r="K509" s="4"/>
      <c r="L509" s="16"/>
      <c r="M509" s="4"/>
      <c r="N509" s="16"/>
      <c r="O509" s="4"/>
      <c r="P509" s="17"/>
      <c r="Q509" s="4"/>
      <c r="R509" s="17"/>
      <c r="S509" s="4"/>
      <c r="T509" s="16"/>
      <c r="U509" s="16"/>
      <c r="V509" s="16"/>
      <c r="W509" s="16"/>
      <c r="X509" s="4"/>
      <c r="Y509" s="16"/>
      <c r="Z509" s="16"/>
      <c r="AA509" s="16"/>
      <c r="AB509" s="16"/>
      <c r="AC509" s="16"/>
      <c r="AD509" s="16"/>
      <c r="AE509" s="16"/>
      <c r="AF509" s="4"/>
      <c r="AG509" s="16"/>
      <c r="AH509" s="16"/>
      <c r="AI509" s="16"/>
      <c r="AJ509" s="16"/>
      <c r="AK509" s="16"/>
      <c r="AL509" s="18"/>
      <c r="AM509" s="18"/>
      <c r="AN509" s="4"/>
      <c r="AO509" s="4"/>
    </row>
    <row r="510" spans="1:41" ht="14">
      <c r="A510" s="4"/>
      <c r="B510" s="4"/>
      <c r="C510" s="4"/>
      <c r="D510" s="16"/>
      <c r="E510" s="4"/>
      <c r="F510" s="16"/>
      <c r="G510" s="4"/>
      <c r="H510" s="16"/>
      <c r="I510" s="4"/>
      <c r="J510" s="16"/>
      <c r="K510" s="4"/>
      <c r="L510" s="16"/>
      <c r="M510" s="4"/>
      <c r="N510" s="16"/>
      <c r="O510" s="4"/>
      <c r="P510" s="17"/>
      <c r="Q510" s="4"/>
      <c r="R510" s="17"/>
      <c r="S510" s="4"/>
      <c r="T510" s="16"/>
      <c r="U510" s="16"/>
      <c r="V510" s="16"/>
      <c r="W510" s="16"/>
      <c r="X510" s="4"/>
      <c r="Y510" s="16"/>
      <c r="Z510" s="16"/>
      <c r="AA510" s="16"/>
      <c r="AB510" s="16"/>
      <c r="AC510" s="16"/>
      <c r="AD510" s="16"/>
      <c r="AE510" s="16"/>
      <c r="AF510" s="4"/>
      <c r="AG510" s="16"/>
      <c r="AH510" s="16"/>
      <c r="AI510" s="16"/>
      <c r="AJ510" s="16"/>
      <c r="AK510" s="16"/>
      <c r="AL510" s="18"/>
      <c r="AM510" s="18"/>
      <c r="AN510" s="4"/>
      <c r="AO510" s="4"/>
    </row>
    <row r="511" spans="1:41" ht="14">
      <c r="A511" s="4"/>
      <c r="B511" s="4"/>
      <c r="C511" s="4"/>
      <c r="D511" s="16"/>
      <c r="E511" s="4"/>
      <c r="F511" s="16"/>
      <c r="G511" s="4"/>
      <c r="H511" s="16"/>
      <c r="I511" s="4"/>
      <c r="J511" s="16"/>
      <c r="K511" s="4"/>
      <c r="L511" s="16"/>
      <c r="M511" s="4"/>
      <c r="N511" s="16"/>
      <c r="O511" s="4"/>
      <c r="P511" s="17"/>
      <c r="Q511" s="4"/>
      <c r="R511" s="17"/>
      <c r="S511" s="4"/>
      <c r="T511" s="16"/>
      <c r="U511" s="16"/>
      <c r="V511" s="16"/>
      <c r="W511" s="16"/>
      <c r="X511" s="4"/>
      <c r="Y511" s="16"/>
      <c r="Z511" s="16"/>
      <c r="AA511" s="16"/>
      <c r="AB511" s="16"/>
      <c r="AC511" s="16"/>
      <c r="AD511" s="16"/>
      <c r="AE511" s="16"/>
      <c r="AF511" s="4"/>
      <c r="AG511" s="16"/>
      <c r="AH511" s="16"/>
      <c r="AI511" s="16"/>
      <c r="AJ511" s="16"/>
      <c r="AK511" s="16"/>
      <c r="AL511" s="18"/>
      <c r="AM511" s="18"/>
      <c r="AN511" s="4"/>
      <c r="AO511" s="4"/>
    </row>
    <row r="512" spans="1:41" ht="14">
      <c r="A512" s="4"/>
      <c r="B512" s="4"/>
      <c r="C512" s="4"/>
      <c r="D512" s="16"/>
      <c r="E512" s="4"/>
      <c r="F512" s="16"/>
      <c r="G512" s="4"/>
      <c r="H512" s="16"/>
      <c r="I512" s="4"/>
      <c r="J512" s="16"/>
      <c r="K512" s="4"/>
      <c r="L512" s="16"/>
      <c r="M512" s="4"/>
      <c r="N512" s="16"/>
      <c r="O512" s="4"/>
      <c r="P512" s="17"/>
      <c r="Q512" s="4"/>
      <c r="R512" s="17"/>
      <c r="S512" s="4"/>
      <c r="T512" s="16"/>
      <c r="U512" s="16"/>
      <c r="V512" s="16"/>
      <c r="W512" s="16"/>
      <c r="X512" s="4"/>
      <c r="Y512" s="16"/>
      <c r="Z512" s="16"/>
      <c r="AA512" s="16"/>
      <c r="AB512" s="16"/>
      <c r="AC512" s="16"/>
      <c r="AD512" s="16"/>
      <c r="AE512" s="16"/>
      <c r="AF512" s="4"/>
      <c r="AG512" s="16"/>
      <c r="AH512" s="16"/>
      <c r="AI512" s="16"/>
      <c r="AJ512" s="16"/>
      <c r="AK512" s="16"/>
      <c r="AL512" s="18"/>
      <c r="AM512" s="18"/>
      <c r="AN512" s="4"/>
      <c r="AO512" s="4"/>
    </row>
    <row r="513" spans="1:41" ht="14">
      <c r="A513" s="4"/>
      <c r="B513" s="4"/>
      <c r="C513" s="4"/>
      <c r="D513" s="16"/>
      <c r="E513" s="4"/>
      <c r="F513" s="16"/>
      <c r="G513" s="4"/>
      <c r="H513" s="16"/>
      <c r="I513" s="4"/>
      <c r="J513" s="16"/>
      <c r="K513" s="4"/>
      <c r="L513" s="16"/>
      <c r="M513" s="4"/>
      <c r="N513" s="16"/>
      <c r="O513" s="4"/>
      <c r="P513" s="17"/>
      <c r="Q513" s="4"/>
      <c r="R513" s="17"/>
      <c r="S513" s="4"/>
      <c r="T513" s="16"/>
      <c r="U513" s="16"/>
      <c r="V513" s="16"/>
      <c r="W513" s="16"/>
      <c r="X513" s="4"/>
      <c r="Y513" s="16"/>
      <c r="Z513" s="16"/>
      <c r="AA513" s="16"/>
      <c r="AB513" s="16"/>
      <c r="AC513" s="16"/>
      <c r="AD513" s="16"/>
      <c r="AE513" s="16"/>
      <c r="AF513" s="4"/>
      <c r="AG513" s="16"/>
      <c r="AH513" s="16"/>
      <c r="AI513" s="16"/>
      <c r="AJ513" s="16"/>
      <c r="AK513" s="16"/>
      <c r="AL513" s="18"/>
      <c r="AM513" s="18"/>
      <c r="AN513" s="4"/>
      <c r="AO513" s="4"/>
    </row>
    <row r="514" spans="1:41" ht="14">
      <c r="A514" s="4"/>
      <c r="B514" s="4"/>
      <c r="C514" s="4"/>
      <c r="D514" s="16"/>
      <c r="E514" s="4"/>
      <c r="F514" s="16"/>
      <c r="G514" s="4"/>
      <c r="H514" s="16"/>
      <c r="I514" s="4"/>
      <c r="J514" s="16"/>
      <c r="K514" s="4"/>
      <c r="L514" s="16"/>
      <c r="M514" s="4"/>
      <c r="N514" s="16"/>
      <c r="O514" s="4"/>
      <c r="P514" s="17"/>
      <c r="Q514" s="4"/>
      <c r="R514" s="17"/>
      <c r="S514" s="4"/>
      <c r="T514" s="16"/>
      <c r="U514" s="16"/>
      <c r="V514" s="16"/>
      <c r="W514" s="16"/>
      <c r="X514" s="4"/>
      <c r="Y514" s="16"/>
      <c r="Z514" s="16"/>
      <c r="AA514" s="16"/>
      <c r="AB514" s="16"/>
      <c r="AC514" s="16"/>
      <c r="AD514" s="16"/>
      <c r="AE514" s="16"/>
      <c r="AF514" s="4"/>
      <c r="AG514" s="16"/>
      <c r="AH514" s="16"/>
      <c r="AI514" s="16"/>
      <c r="AJ514" s="16"/>
      <c r="AK514" s="16"/>
      <c r="AL514" s="18"/>
      <c r="AM514" s="18"/>
      <c r="AN514" s="4"/>
      <c r="AO514" s="4"/>
    </row>
    <row r="515" spans="1:41" ht="14">
      <c r="A515" s="4"/>
      <c r="B515" s="4"/>
      <c r="C515" s="4"/>
      <c r="D515" s="16"/>
      <c r="E515" s="4"/>
      <c r="F515" s="16"/>
      <c r="G515" s="4"/>
      <c r="H515" s="16"/>
      <c r="I515" s="4"/>
      <c r="J515" s="16"/>
      <c r="K515" s="4"/>
      <c r="L515" s="16"/>
      <c r="M515" s="4"/>
      <c r="N515" s="16"/>
      <c r="O515" s="4"/>
      <c r="P515" s="17"/>
      <c r="Q515" s="4"/>
      <c r="R515" s="17"/>
      <c r="S515" s="4"/>
      <c r="T515" s="16"/>
      <c r="U515" s="16"/>
      <c r="V515" s="16"/>
      <c r="W515" s="16"/>
      <c r="X515" s="4"/>
      <c r="Y515" s="16"/>
      <c r="Z515" s="16"/>
      <c r="AA515" s="16"/>
      <c r="AB515" s="16"/>
      <c r="AC515" s="16"/>
      <c r="AD515" s="16"/>
      <c r="AE515" s="16"/>
      <c r="AF515" s="4"/>
      <c r="AG515" s="16"/>
      <c r="AH515" s="16"/>
      <c r="AI515" s="16"/>
      <c r="AJ515" s="16"/>
      <c r="AK515" s="16"/>
      <c r="AL515" s="18"/>
      <c r="AM515" s="18"/>
      <c r="AN515" s="4"/>
      <c r="AO515" s="4"/>
    </row>
    <row r="516" spans="1:41" ht="14">
      <c r="A516" s="4"/>
      <c r="B516" s="4"/>
      <c r="C516" s="4"/>
      <c r="D516" s="16"/>
      <c r="E516" s="4"/>
      <c r="F516" s="16"/>
      <c r="G516" s="4"/>
      <c r="H516" s="16"/>
      <c r="I516" s="4"/>
      <c r="J516" s="16"/>
      <c r="K516" s="4"/>
      <c r="L516" s="16"/>
      <c r="M516" s="4"/>
      <c r="N516" s="16"/>
      <c r="O516" s="4"/>
      <c r="P516" s="17"/>
      <c r="Q516" s="4"/>
      <c r="R516" s="17"/>
      <c r="S516" s="4"/>
      <c r="T516" s="16"/>
      <c r="U516" s="16"/>
      <c r="V516" s="16"/>
      <c r="W516" s="16"/>
      <c r="X516" s="4"/>
      <c r="Y516" s="16"/>
      <c r="Z516" s="16"/>
      <c r="AA516" s="16"/>
      <c r="AB516" s="16"/>
      <c r="AC516" s="16"/>
      <c r="AD516" s="16"/>
      <c r="AE516" s="16"/>
      <c r="AF516" s="4"/>
      <c r="AG516" s="16"/>
      <c r="AH516" s="16"/>
      <c r="AI516" s="16"/>
      <c r="AJ516" s="16"/>
      <c r="AK516" s="16"/>
      <c r="AL516" s="18"/>
      <c r="AM516" s="18"/>
      <c r="AN516" s="4"/>
      <c r="AO516" s="4"/>
    </row>
    <row r="517" spans="1:41" ht="14">
      <c r="A517" s="4"/>
      <c r="B517" s="4"/>
      <c r="C517" s="4"/>
      <c r="D517" s="16"/>
      <c r="E517" s="4"/>
      <c r="F517" s="16"/>
      <c r="G517" s="4"/>
      <c r="H517" s="16"/>
      <c r="I517" s="4"/>
      <c r="J517" s="16"/>
      <c r="K517" s="4"/>
      <c r="L517" s="16"/>
      <c r="M517" s="4"/>
      <c r="N517" s="16"/>
      <c r="O517" s="4"/>
      <c r="P517" s="17"/>
      <c r="Q517" s="4"/>
      <c r="R517" s="17"/>
      <c r="S517" s="4"/>
      <c r="T517" s="16"/>
      <c r="U517" s="16"/>
      <c r="V517" s="16"/>
      <c r="W517" s="16"/>
      <c r="X517" s="4"/>
      <c r="Y517" s="16"/>
      <c r="Z517" s="16"/>
      <c r="AA517" s="16"/>
      <c r="AB517" s="16"/>
      <c r="AC517" s="16"/>
      <c r="AD517" s="16"/>
      <c r="AE517" s="16"/>
      <c r="AF517" s="4"/>
      <c r="AG517" s="16"/>
      <c r="AH517" s="16"/>
      <c r="AI517" s="16"/>
      <c r="AJ517" s="16"/>
      <c r="AK517" s="16"/>
      <c r="AL517" s="18"/>
      <c r="AM517" s="18"/>
      <c r="AN517" s="4"/>
      <c r="AO517" s="4"/>
    </row>
    <row r="518" spans="1:41" ht="14">
      <c r="A518" s="4"/>
      <c r="B518" s="4"/>
      <c r="C518" s="4"/>
      <c r="D518" s="16"/>
      <c r="E518" s="4"/>
      <c r="F518" s="16"/>
      <c r="G518" s="4"/>
      <c r="H518" s="16"/>
      <c r="I518" s="4"/>
      <c r="J518" s="16"/>
      <c r="K518" s="4"/>
      <c r="L518" s="16"/>
      <c r="M518" s="4"/>
      <c r="N518" s="16"/>
      <c r="O518" s="4"/>
      <c r="P518" s="17"/>
      <c r="Q518" s="4"/>
      <c r="R518" s="17"/>
      <c r="S518" s="4"/>
      <c r="T518" s="16"/>
      <c r="U518" s="16"/>
      <c r="V518" s="16"/>
      <c r="W518" s="16"/>
      <c r="X518" s="4"/>
      <c r="Y518" s="16"/>
      <c r="Z518" s="16"/>
      <c r="AA518" s="16"/>
      <c r="AB518" s="16"/>
      <c r="AC518" s="16"/>
      <c r="AD518" s="16"/>
      <c r="AE518" s="16"/>
      <c r="AF518" s="4"/>
      <c r="AG518" s="16"/>
      <c r="AH518" s="16"/>
      <c r="AI518" s="16"/>
      <c r="AJ518" s="16"/>
      <c r="AK518" s="16"/>
      <c r="AL518" s="18"/>
      <c r="AM518" s="18"/>
      <c r="AN518" s="4"/>
      <c r="AO518" s="4"/>
    </row>
    <row r="519" spans="1:41" ht="14">
      <c r="A519" s="4"/>
      <c r="B519" s="4"/>
      <c r="C519" s="4"/>
      <c r="D519" s="16"/>
      <c r="E519" s="4"/>
      <c r="F519" s="16"/>
      <c r="G519" s="4"/>
      <c r="H519" s="16"/>
      <c r="I519" s="4"/>
      <c r="J519" s="16"/>
      <c r="K519" s="4"/>
      <c r="L519" s="16"/>
      <c r="M519" s="4"/>
      <c r="N519" s="16"/>
      <c r="O519" s="4"/>
      <c r="P519" s="17"/>
      <c r="Q519" s="4"/>
      <c r="R519" s="17"/>
      <c r="S519" s="4"/>
      <c r="T519" s="16"/>
      <c r="U519" s="16"/>
      <c r="V519" s="16"/>
      <c r="W519" s="16"/>
      <c r="X519" s="4"/>
      <c r="Y519" s="16"/>
      <c r="Z519" s="16"/>
      <c r="AA519" s="16"/>
      <c r="AB519" s="16"/>
      <c r="AC519" s="16"/>
      <c r="AD519" s="16"/>
      <c r="AE519" s="16"/>
      <c r="AF519" s="4"/>
      <c r="AG519" s="16"/>
      <c r="AH519" s="16"/>
      <c r="AI519" s="16"/>
      <c r="AJ519" s="16"/>
      <c r="AK519" s="16"/>
      <c r="AL519" s="18"/>
      <c r="AM519" s="18"/>
      <c r="AN519" s="4"/>
      <c r="AO519" s="4"/>
    </row>
    <row r="520" spans="1:41" ht="14">
      <c r="A520" s="4"/>
      <c r="B520" s="4"/>
      <c r="C520" s="4"/>
      <c r="D520" s="16"/>
      <c r="E520" s="4"/>
      <c r="F520" s="16"/>
      <c r="G520" s="4"/>
      <c r="H520" s="16"/>
      <c r="I520" s="4"/>
      <c r="J520" s="16"/>
      <c r="K520" s="4"/>
      <c r="L520" s="16"/>
      <c r="M520" s="4"/>
      <c r="N520" s="16"/>
      <c r="O520" s="4"/>
      <c r="P520" s="17"/>
      <c r="Q520" s="4"/>
      <c r="R520" s="17"/>
      <c r="S520" s="4"/>
      <c r="T520" s="16"/>
      <c r="U520" s="16"/>
      <c r="V520" s="16"/>
      <c r="W520" s="16"/>
      <c r="X520" s="4"/>
      <c r="Y520" s="16"/>
      <c r="Z520" s="16"/>
      <c r="AA520" s="16"/>
      <c r="AB520" s="16"/>
      <c r="AC520" s="16"/>
      <c r="AD520" s="16"/>
      <c r="AE520" s="16"/>
      <c r="AF520" s="4"/>
      <c r="AG520" s="16"/>
      <c r="AH520" s="16"/>
      <c r="AI520" s="16"/>
      <c r="AJ520" s="16"/>
      <c r="AK520" s="16"/>
      <c r="AL520" s="18"/>
      <c r="AM520" s="18"/>
      <c r="AN520" s="4"/>
      <c r="AO520" s="4"/>
    </row>
    <row r="521" spans="1:41" ht="14">
      <c r="A521" s="4"/>
      <c r="B521" s="4"/>
      <c r="C521" s="4"/>
      <c r="D521" s="16"/>
      <c r="E521" s="4"/>
      <c r="F521" s="16"/>
      <c r="G521" s="4"/>
      <c r="H521" s="16"/>
      <c r="I521" s="4"/>
      <c r="J521" s="16"/>
      <c r="K521" s="4"/>
      <c r="L521" s="16"/>
      <c r="M521" s="4"/>
      <c r="N521" s="16"/>
      <c r="O521" s="4"/>
      <c r="P521" s="17"/>
      <c r="Q521" s="4"/>
      <c r="R521" s="17"/>
      <c r="S521" s="4"/>
      <c r="T521" s="16"/>
      <c r="U521" s="16"/>
      <c r="V521" s="16"/>
      <c r="W521" s="16"/>
      <c r="X521" s="4"/>
      <c r="Y521" s="16"/>
      <c r="Z521" s="16"/>
      <c r="AA521" s="16"/>
      <c r="AB521" s="16"/>
      <c r="AC521" s="16"/>
      <c r="AD521" s="16"/>
      <c r="AE521" s="16"/>
      <c r="AF521" s="4"/>
      <c r="AG521" s="16"/>
      <c r="AH521" s="16"/>
      <c r="AI521" s="16"/>
      <c r="AJ521" s="16"/>
      <c r="AK521" s="16"/>
      <c r="AL521" s="18"/>
      <c r="AM521" s="18"/>
      <c r="AN521" s="4"/>
      <c r="AO521" s="4"/>
    </row>
    <row r="522" spans="1:41" ht="14">
      <c r="A522" s="4"/>
      <c r="B522" s="4"/>
      <c r="C522" s="4"/>
      <c r="D522" s="16"/>
      <c r="E522" s="4"/>
      <c r="F522" s="16"/>
      <c r="G522" s="4"/>
      <c r="H522" s="16"/>
      <c r="I522" s="4"/>
      <c r="J522" s="16"/>
      <c r="K522" s="4"/>
      <c r="L522" s="16"/>
      <c r="M522" s="4"/>
      <c r="N522" s="16"/>
      <c r="O522" s="4"/>
      <c r="P522" s="17"/>
      <c r="Q522" s="4"/>
      <c r="R522" s="17"/>
      <c r="S522" s="4"/>
      <c r="T522" s="16"/>
      <c r="U522" s="16"/>
      <c r="V522" s="16"/>
      <c r="W522" s="16"/>
      <c r="X522" s="4"/>
      <c r="Y522" s="16"/>
      <c r="Z522" s="16"/>
      <c r="AA522" s="16"/>
      <c r="AB522" s="16"/>
      <c r="AC522" s="16"/>
      <c r="AD522" s="16"/>
      <c r="AE522" s="16"/>
      <c r="AF522" s="4"/>
      <c r="AG522" s="16"/>
      <c r="AH522" s="16"/>
      <c r="AI522" s="16"/>
      <c r="AJ522" s="16"/>
      <c r="AK522" s="16"/>
      <c r="AL522" s="18"/>
      <c r="AM522" s="18"/>
      <c r="AN522" s="4"/>
      <c r="AO522" s="4"/>
    </row>
    <row r="523" spans="1:41" ht="14">
      <c r="A523" s="4"/>
      <c r="B523" s="4"/>
      <c r="C523" s="4"/>
      <c r="D523" s="16"/>
      <c r="E523" s="4"/>
      <c r="F523" s="16"/>
      <c r="G523" s="4"/>
      <c r="H523" s="16"/>
      <c r="I523" s="4"/>
      <c r="J523" s="16"/>
      <c r="K523" s="4"/>
      <c r="L523" s="16"/>
      <c r="M523" s="4"/>
      <c r="N523" s="16"/>
      <c r="O523" s="4"/>
      <c r="P523" s="17"/>
      <c r="Q523" s="4"/>
      <c r="R523" s="17"/>
      <c r="S523" s="4"/>
      <c r="T523" s="16"/>
      <c r="U523" s="16"/>
      <c r="V523" s="16"/>
      <c r="W523" s="16"/>
      <c r="X523" s="4"/>
      <c r="Y523" s="16"/>
      <c r="Z523" s="16"/>
      <c r="AA523" s="16"/>
      <c r="AB523" s="16"/>
      <c r="AC523" s="16"/>
      <c r="AD523" s="16"/>
      <c r="AE523" s="16"/>
      <c r="AF523" s="4"/>
      <c r="AG523" s="16"/>
      <c r="AH523" s="16"/>
      <c r="AI523" s="16"/>
      <c r="AJ523" s="16"/>
      <c r="AK523" s="16"/>
      <c r="AL523" s="18"/>
      <c r="AM523" s="18"/>
      <c r="AN523" s="4"/>
      <c r="AO523" s="4"/>
    </row>
    <row r="524" spans="1:41" ht="14">
      <c r="A524" s="4"/>
      <c r="B524" s="4"/>
      <c r="C524" s="4"/>
      <c r="D524" s="16"/>
      <c r="E524" s="4"/>
      <c r="F524" s="16"/>
      <c r="G524" s="4"/>
      <c r="H524" s="16"/>
      <c r="I524" s="4"/>
      <c r="J524" s="16"/>
      <c r="K524" s="4"/>
      <c r="L524" s="16"/>
      <c r="M524" s="4"/>
      <c r="N524" s="16"/>
      <c r="O524" s="4"/>
      <c r="P524" s="17"/>
      <c r="Q524" s="4"/>
      <c r="R524" s="17"/>
      <c r="S524" s="4"/>
      <c r="T524" s="16"/>
      <c r="U524" s="16"/>
      <c r="V524" s="16"/>
      <c r="W524" s="16"/>
      <c r="X524" s="4"/>
      <c r="Y524" s="16"/>
      <c r="Z524" s="16"/>
      <c r="AA524" s="16"/>
      <c r="AB524" s="16"/>
      <c r="AC524" s="16"/>
      <c r="AD524" s="16"/>
      <c r="AE524" s="16"/>
      <c r="AF524" s="4"/>
      <c r="AG524" s="16"/>
      <c r="AH524" s="16"/>
      <c r="AI524" s="16"/>
      <c r="AJ524" s="16"/>
      <c r="AK524" s="16"/>
      <c r="AL524" s="18"/>
      <c r="AM524" s="18"/>
      <c r="AN524" s="4"/>
      <c r="AO524" s="4"/>
    </row>
    <row r="525" spans="1:41" ht="14">
      <c r="A525" s="4"/>
      <c r="B525" s="4"/>
      <c r="C525" s="4"/>
      <c r="D525" s="16"/>
      <c r="E525" s="4"/>
      <c r="F525" s="16"/>
      <c r="G525" s="4"/>
      <c r="H525" s="16"/>
      <c r="I525" s="4"/>
      <c r="J525" s="16"/>
      <c r="K525" s="4"/>
      <c r="L525" s="16"/>
      <c r="M525" s="4"/>
      <c r="N525" s="16"/>
      <c r="O525" s="4"/>
      <c r="P525" s="17"/>
      <c r="Q525" s="4"/>
      <c r="R525" s="17"/>
      <c r="S525" s="4"/>
      <c r="T525" s="16"/>
      <c r="U525" s="16"/>
      <c r="V525" s="16"/>
      <c r="W525" s="16"/>
      <c r="X525" s="4"/>
      <c r="Y525" s="16"/>
      <c r="Z525" s="16"/>
      <c r="AA525" s="16"/>
      <c r="AB525" s="16"/>
      <c r="AC525" s="16"/>
      <c r="AD525" s="16"/>
      <c r="AE525" s="16"/>
      <c r="AF525" s="4"/>
      <c r="AG525" s="16"/>
      <c r="AH525" s="16"/>
      <c r="AI525" s="16"/>
      <c r="AJ525" s="16"/>
      <c r="AK525" s="16"/>
      <c r="AL525" s="18"/>
      <c r="AM525" s="18"/>
      <c r="AN525" s="4"/>
      <c r="AO525" s="4"/>
    </row>
    <row r="526" spans="1:41" ht="14">
      <c r="A526" s="4"/>
      <c r="B526" s="4"/>
      <c r="C526" s="4"/>
      <c r="D526" s="16"/>
      <c r="E526" s="4"/>
      <c r="F526" s="16"/>
      <c r="G526" s="4"/>
      <c r="H526" s="16"/>
      <c r="I526" s="4"/>
      <c r="J526" s="16"/>
      <c r="K526" s="4"/>
      <c r="L526" s="16"/>
      <c r="M526" s="4"/>
      <c r="N526" s="16"/>
      <c r="O526" s="4"/>
      <c r="P526" s="17"/>
      <c r="Q526" s="4"/>
      <c r="R526" s="17"/>
      <c r="S526" s="4"/>
      <c r="T526" s="16"/>
      <c r="U526" s="16"/>
      <c r="V526" s="16"/>
      <c r="W526" s="16"/>
      <c r="X526" s="4"/>
      <c r="Y526" s="16"/>
      <c r="Z526" s="16"/>
      <c r="AA526" s="16"/>
      <c r="AB526" s="16"/>
      <c r="AC526" s="16"/>
      <c r="AD526" s="16"/>
      <c r="AE526" s="16"/>
      <c r="AF526" s="4"/>
      <c r="AG526" s="16"/>
      <c r="AH526" s="16"/>
      <c r="AI526" s="16"/>
      <c r="AJ526" s="16"/>
      <c r="AK526" s="16"/>
      <c r="AL526" s="18"/>
      <c r="AM526" s="18"/>
      <c r="AN526" s="4"/>
      <c r="AO526" s="4"/>
    </row>
    <row r="527" spans="1:41" ht="14">
      <c r="A527" s="4"/>
      <c r="B527" s="4"/>
      <c r="C527" s="4"/>
      <c r="D527" s="16"/>
      <c r="E527" s="4"/>
      <c r="F527" s="16"/>
      <c r="G527" s="4"/>
      <c r="H527" s="16"/>
      <c r="I527" s="4"/>
      <c r="J527" s="16"/>
      <c r="K527" s="4"/>
      <c r="L527" s="16"/>
      <c r="M527" s="4"/>
      <c r="N527" s="16"/>
      <c r="O527" s="4"/>
      <c r="P527" s="17"/>
      <c r="Q527" s="4"/>
      <c r="R527" s="17"/>
      <c r="S527" s="4"/>
      <c r="T527" s="16"/>
      <c r="U527" s="16"/>
      <c r="V527" s="16"/>
      <c r="W527" s="16"/>
      <c r="X527" s="4"/>
      <c r="Y527" s="16"/>
      <c r="Z527" s="16"/>
      <c r="AA527" s="16"/>
      <c r="AB527" s="16"/>
      <c r="AC527" s="16"/>
      <c r="AD527" s="16"/>
      <c r="AE527" s="16"/>
      <c r="AF527" s="4"/>
      <c r="AG527" s="16"/>
      <c r="AH527" s="16"/>
      <c r="AI527" s="16"/>
      <c r="AJ527" s="16"/>
      <c r="AK527" s="16"/>
      <c r="AL527" s="18"/>
      <c r="AM527" s="18"/>
      <c r="AN527" s="4"/>
      <c r="AO527" s="4"/>
    </row>
    <row r="528" spans="1:41" ht="14">
      <c r="A528" s="4"/>
      <c r="B528" s="4"/>
      <c r="C528" s="4"/>
      <c r="D528" s="16"/>
      <c r="E528" s="4"/>
      <c r="F528" s="16"/>
      <c r="G528" s="4"/>
      <c r="H528" s="16"/>
      <c r="I528" s="4"/>
      <c r="J528" s="16"/>
      <c r="K528" s="4"/>
      <c r="L528" s="16"/>
      <c r="M528" s="4"/>
      <c r="N528" s="16"/>
      <c r="O528" s="4"/>
      <c r="P528" s="17"/>
      <c r="Q528" s="4"/>
      <c r="R528" s="17"/>
      <c r="S528" s="4"/>
      <c r="T528" s="16"/>
      <c r="U528" s="16"/>
      <c r="V528" s="16"/>
      <c r="W528" s="16"/>
      <c r="X528" s="4"/>
      <c r="Y528" s="16"/>
      <c r="Z528" s="16"/>
      <c r="AA528" s="16"/>
      <c r="AB528" s="16"/>
      <c r="AC528" s="16"/>
      <c r="AD528" s="16"/>
      <c r="AE528" s="16"/>
      <c r="AF528" s="4"/>
      <c r="AG528" s="16"/>
      <c r="AH528" s="16"/>
      <c r="AI528" s="16"/>
      <c r="AJ528" s="16"/>
      <c r="AK528" s="16"/>
      <c r="AL528" s="18"/>
      <c r="AM528" s="18"/>
      <c r="AN528" s="4"/>
      <c r="AO528" s="4"/>
    </row>
    <row r="529" spans="1:41" ht="14">
      <c r="A529" s="4"/>
      <c r="B529" s="4"/>
      <c r="C529" s="4"/>
      <c r="D529" s="16"/>
      <c r="E529" s="4"/>
      <c r="F529" s="16"/>
      <c r="G529" s="4"/>
      <c r="H529" s="16"/>
      <c r="I529" s="4"/>
      <c r="J529" s="16"/>
      <c r="K529" s="4"/>
      <c r="L529" s="16"/>
      <c r="M529" s="4"/>
      <c r="N529" s="16"/>
      <c r="O529" s="4"/>
      <c r="P529" s="17"/>
      <c r="Q529" s="4"/>
      <c r="R529" s="17"/>
      <c r="S529" s="4"/>
      <c r="T529" s="16"/>
      <c r="U529" s="16"/>
      <c r="V529" s="16"/>
      <c r="W529" s="16"/>
      <c r="X529" s="4"/>
      <c r="Y529" s="16"/>
      <c r="Z529" s="16"/>
      <c r="AA529" s="16"/>
      <c r="AB529" s="16"/>
      <c r="AC529" s="16"/>
      <c r="AD529" s="16"/>
      <c r="AE529" s="16"/>
      <c r="AF529" s="4"/>
      <c r="AG529" s="16"/>
      <c r="AH529" s="16"/>
      <c r="AI529" s="16"/>
      <c r="AJ529" s="16"/>
      <c r="AK529" s="16"/>
      <c r="AL529" s="18"/>
      <c r="AM529" s="18"/>
      <c r="AN529" s="4"/>
      <c r="AO529" s="4"/>
    </row>
    <row r="530" spans="1:41" ht="14">
      <c r="A530" s="4"/>
      <c r="B530" s="4"/>
      <c r="C530" s="4"/>
      <c r="D530" s="16"/>
      <c r="E530" s="4"/>
      <c r="F530" s="16"/>
      <c r="G530" s="4"/>
      <c r="H530" s="16"/>
      <c r="I530" s="4"/>
      <c r="J530" s="16"/>
      <c r="K530" s="4"/>
      <c r="L530" s="16"/>
      <c r="M530" s="4"/>
      <c r="N530" s="16"/>
      <c r="O530" s="4"/>
      <c r="P530" s="17"/>
      <c r="Q530" s="4"/>
      <c r="R530" s="17"/>
      <c r="S530" s="4"/>
      <c r="T530" s="16"/>
      <c r="U530" s="16"/>
      <c r="V530" s="16"/>
      <c r="W530" s="16"/>
      <c r="X530" s="4"/>
      <c r="Y530" s="16"/>
      <c r="Z530" s="16"/>
      <c r="AA530" s="16"/>
      <c r="AB530" s="16"/>
      <c r="AC530" s="16"/>
      <c r="AD530" s="16"/>
      <c r="AE530" s="16"/>
      <c r="AF530" s="4"/>
      <c r="AG530" s="16"/>
      <c r="AH530" s="16"/>
      <c r="AI530" s="16"/>
      <c r="AJ530" s="16"/>
      <c r="AK530" s="16"/>
      <c r="AL530" s="18"/>
      <c r="AM530" s="18"/>
      <c r="AN530" s="4"/>
      <c r="AO530" s="4"/>
    </row>
    <row r="531" spans="1:41" ht="14">
      <c r="A531" s="4"/>
      <c r="B531" s="4"/>
      <c r="C531" s="4"/>
      <c r="D531" s="16"/>
      <c r="E531" s="4"/>
      <c r="F531" s="16"/>
      <c r="G531" s="4"/>
      <c r="H531" s="16"/>
      <c r="I531" s="4"/>
      <c r="J531" s="16"/>
      <c r="K531" s="4"/>
      <c r="L531" s="16"/>
      <c r="M531" s="4"/>
      <c r="N531" s="16"/>
      <c r="O531" s="4"/>
      <c r="P531" s="17"/>
      <c r="Q531" s="4"/>
      <c r="R531" s="17"/>
      <c r="S531" s="4"/>
      <c r="T531" s="16"/>
      <c r="U531" s="16"/>
      <c r="V531" s="16"/>
      <c r="W531" s="16"/>
      <c r="X531" s="4"/>
      <c r="Y531" s="16"/>
      <c r="Z531" s="16"/>
      <c r="AA531" s="16"/>
      <c r="AB531" s="16"/>
      <c r="AC531" s="16"/>
      <c r="AD531" s="16"/>
      <c r="AE531" s="16"/>
      <c r="AF531" s="4"/>
      <c r="AG531" s="16"/>
      <c r="AH531" s="16"/>
      <c r="AI531" s="16"/>
      <c r="AJ531" s="16"/>
      <c r="AK531" s="16"/>
      <c r="AL531" s="18"/>
      <c r="AM531" s="18"/>
      <c r="AN531" s="4"/>
      <c r="AO531" s="4"/>
    </row>
    <row r="532" spans="1:41" ht="14">
      <c r="A532" s="4"/>
      <c r="B532" s="4"/>
      <c r="C532" s="4"/>
      <c r="D532" s="16"/>
      <c r="E532" s="4"/>
      <c r="F532" s="16"/>
      <c r="G532" s="4"/>
      <c r="H532" s="16"/>
      <c r="I532" s="4"/>
      <c r="J532" s="16"/>
      <c r="K532" s="4"/>
      <c r="L532" s="16"/>
      <c r="M532" s="4"/>
      <c r="N532" s="16"/>
      <c r="O532" s="4"/>
      <c r="P532" s="17"/>
      <c r="Q532" s="4"/>
      <c r="R532" s="17"/>
      <c r="S532" s="4"/>
      <c r="T532" s="16"/>
      <c r="U532" s="16"/>
      <c r="V532" s="16"/>
      <c r="W532" s="16"/>
      <c r="X532" s="4"/>
      <c r="Y532" s="16"/>
      <c r="Z532" s="16"/>
      <c r="AA532" s="16"/>
      <c r="AB532" s="16"/>
      <c r="AC532" s="16"/>
      <c r="AD532" s="16"/>
      <c r="AE532" s="16"/>
      <c r="AF532" s="4"/>
      <c r="AG532" s="16"/>
      <c r="AH532" s="16"/>
      <c r="AI532" s="16"/>
      <c r="AJ532" s="16"/>
      <c r="AK532" s="16"/>
      <c r="AL532" s="18"/>
      <c r="AM532" s="18"/>
      <c r="AN532" s="4"/>
      <c r="AO532" s="4"/>
    </row>
    <row r="533" spans="1:41" ht="14">
      <c r="A533" s="4"/>
      <c r="B533" s="4"/>
      <c r="C533" s="4"/>
      <c r="D533" s="16"/>
      <c r="E533" s="4"/>
      <c r="F533" s="16"/>
      <c r="G533" s="4"/>
      <c r="H533" s="16"/>
      <c r="I533" s="4"/>
      <c r="J533" s="16"/>
      <c r="K533" s="4"/>
      <c r="L533" s="16"/>
      <c r="M533" s="4"/>
      <c r="N533" s="16"/>
      <c r="O533" s="4"/>
      <c r="P533" s="17"/>
      <c r="Q533" s="4"/>
      <c r="R533" s="17"/>
      <c r="S533" s="4"/>
      <c r="T533" s="16"/>
      <c r="U533" s="16"/>
      <c r="V533" s="16"/>
      <c r="W533" s="16"/>
      <c r="X533" s="4"/>
      <c r="Y533" s="16"/>
      <c r="Z533" s="16"/>
      <c r="AA533" s="16"/>
      <c r="AB533" s="16"/>
      <c r="AC533" s="16"/>
      <c r="AD533" s="16"/>
      <c r="AE533" s="16"/>
      <c r="AF533" s="4"/>
      <c r="AG533" s="16"/>
      <c r="AH533" s="16"/>
      <c r="AI533" s="16"/>
      <c r="AJ533" s="16"/>
      <c r="AK533" s="16"/>
      <c r="AL533" s="18"/>
      <c r="AM533" s="18"/>
      <c r="AN533" s="4"/>
      <c r="AO533" s="4"/>
    </row>
    <row r="534" spans="1:41" ht="14">
      <c r="A534" s="4"/>
      <c r="B534" s="4"/>
      <c r="C534" s="4"/>
      <c r="D534" s="16"/>
      <c r="E534" s="4"/>
      <c r="F534" s="16"/>
      <c r="G534" s="4"/>
      <c r="H534" s="16"/>
      <c r="I534" s="4"/>
      <c r="J534" s="16"/>
      <c r="K534" s="4"/>
      <c r="L534" s="16"/>
      <c r="M534" s="4"/>
      <c r="N534" s="16"/>
      <c r="O534" s="4"/>
      <c r="P534" s="17"/>
      <c r="Q534" s="4"/>
      <c r="R534" s="17"/>
      <c r="S534" s="4"/>
      <c r="T534" s="16"/>
      <c r="U534" s="16"/>
      <c r="V534" s="16"/>
      <c r="W534" s="16"/>
      <c r="X534" s="4"/>
      <c r="Y534" s="16"/>
      <c r="Z534" s="16"/>
      <c r="AA534" s="16"/>
      <c r="AB534" s="16"/>
      <c r="AC534" s="16"/>
      <c r="AD534" s="16"/>
      <c r="AE534" s="16"/>
      <c r="AF534" s="4"/>
      <c r="AG534" s="16"/>
      <c r="AH534" s="16"/>
      <c r="AI534" s="16"/>
      <c r="AJ534" s="16"/>
      <c r="AK534" s="16"/>
      <c r="AL534" s="18"/>
      <c r="AM534" s="18"/>
      <c r="AN534" s="4"/>
      <c r="AO534" s="4"/>
    </row>
    <row r="535" spans="1:41" ht="14">
      <c r="A535" s="4"/>
      <c r="B535" s="4"/>
      <c r="C535" s="4"/>
      <c r="D535" s="16"/>
      <c r="E535" s="4"/>
      <c r="F535" s="16"/>
      <c r="G535" s="4"/>
      <c r="H535" s="16"/>
      <c r="I535" s="4"/>
      <c r="J535" s="16"/>
      <c r="K535" s="4"/>
      <c r="L535" s="16"/>
      <c r="M535" s="4"/>
      <c r="N535" s="16"/>
      <c r="O535" s="4"/>
      <c r="P535" s="17"/>
      <c r="Q535" s="4"/>
      <c r="R535" s="17"/>
      <c r="S535" s="4"/>
      <c r="T535" s="16"/>
      <c r="U535" s="16"/>
      <c r="V535" s="16"/>
      <c r="W535" s="16"/>
      <c r="X535" s="4"/>
      <c r="Y535" s="16"/>
      <c r="Z535" s="16"/>
      <c r="AA535" s="16"/>
      <c r="AB535" s="16"/>
      <c r="AC535" s="16"/>
      <c r="AD535" s="16"/>
      <c r="AE535" s="16"/>
      <c r="AF535" s="4"/>
      <c r="AG535" s="16"/>
      <c r="AH535" s="16"/>
      <c r="AI535" s="16"/>
      <c r="AJ535" s="16"/>
      <c r="AK535" s="16"/>
      <c r="AL535" s="18"/>
      <c r="AM535" s="18"/>
      <c r="AN535" s="4"/>
      <c r="AO535" s="4"/>
    </row>
    <row r="536" spans="1:41" ht="14">
      <c r="A536" s="4"/>
      <c r="B536" s="4"/>
      <c r="C536" s="4"/>
      <c r="D536" s="16"/>
      <c r="E536" s="4"/>
      <c r="F536" s="16"/>
      <c r="G536" s="4"/>
      <c r="H536" s="16"/>
      <c r="I536" s="4"/>
      <c r="J536" s="16"/>
      <c r="K536" s="4"/>
      <c r="L536" s="16"/>
      <c r="M536" s="4"/>
      <c r="N536" s="16"/>
      <c r="O536" s="4"/>
      <c r="P536" s="17"/>
      <c r="Q536" s="4"/>
      <c r="R536" s="17"/>
      <c r="S536" s="4"/>
      <c r="T536" s="16"/>
      <c r="U536" s="16"/>
      <c r="V536" s="16"/>
      <c r="W536" s="16"/>
      <c r="X536" s="4"/>
      <c r="Y536" s="16"/>
      <c r="Z536" s="16"/>
      <c r="AA536" s="16"/>
      <c r="AB536" s="16"/>
      <c r="AC536" s="16"/>
      <c r="AD536" s="16"/>
      <c r="AE536" s="16"/>
      <c r="AF536" s="4"/>
      <c r="AG536" s="16"/>
      <c r="AH536" s="16"/>
      <c r="AI536" s="16"/>
      <c r="AJ536" s="16"/>
      <c r="AK536" s="16"/>
      <c r="AL536" s="18"/>
      <c r="AM536" s="18"/>
      <c r="AN536" s="4"/>
      <c r="AO536" s="4"/>
    </row>
    <row r="537" spans="1:41" ht="14">
      <c r="A537" s="4"/>
      <c r="B537" s="4"/>
      <c r="C537" s="4"/>
      <c r="D537" s="16"/>
      <c r="E537" s="4"/>
      <c r="F537" s="16"/>
      <c r="G537" s="4"/>
      <c r="H537" s="16"/>
      <c r="I537" s="4"/>
      <c r="J537" s="16"/>
      <c r="K537" s="4"/>
      <c r="L537" s="16"/>
      <c r="M537" s="4"/>
      <c r="N537" s="16"/>
      <c r="O537" s="4"/>
      <c r="P537" s="17"/>
      <c r="Q537" s="4"/>
      <c r="R537" s="17"/>
      <c r="S537" s="4"/>
      <c r="T537" s="16"/>
      <c r="U537" s="16"/>
      <c r="V537" s="16"/>
      <c r="W537" s="16"/>
      <c r="X537" s="4"/>
      <c r="Y537" s="16"/>
      <c r="Z537" s="16"/>
      <c r="AA537" s="16"/>
      <c r="AB537" s="16"/>
      <c r="AC537" s="16"/>
      <c r="AD537" s="16"/>
      <c r="AE537" s="16"/>
      <c r="AF537" s="4"/>
      <c r="AG537" s="16"/>
      <c r="AH537" s="16"/>
      <c r="AI537" s="16"/>
      <c r="AJ537" s="16"/>
      <c r="AK537" s="16"/>
      <c r="AL537" s="18"/>
      <c r="AM537" s="18"/>
      <c r="AN537" s="4"/>
      <c r="AO537" s="4"/>
    </row>
    <row r="538" spans="1:41" ht="14">
      <c r="A538" s="4"/>
      <c r="B538" s="4"/>
      <c r="C538" s="4"/>
      <c r="D538" s="16"/>
      <c r="E538" s="4"/>
      <c r="F538" s="16"/>
      <c r="G538" s="4"/>
      <c r="H538" s="16"/>
      <c r="I538" s="4"/>
      <c r="J538" s="16"/>
      <c r="K538" s="4"/>
      <c r="L538" s="16"/>
      <c r="M538" s="4"/>
      <c r="N538" s="16"/>
      <c r="O538" s="4"/>
      <c r="P538" s="17"/>
      <c r="Q538" s="4"/>
      <c r="R538" s="17"/>
      <c r="S538" s="4"/>
      <c r="T538" s="16"/>
      <c r="U538" s="16"/>
      <c r="V538" s="16"/>
      <c r="W538" s="16"/>
      <c r="X538" s="4"/>
      <c r="Y538" s="16"/>
      <c r="Z538" s="16"/>
      <c r="AA538" s="16"/>
      <c r="AB538" s="16"/>
      <c r="AC538" s="16"/>
      <c r="AD538" s="16"/>
      <c r="AE538" s="16"/>
      <c r="AF538" s="4"/>
      <c r="AG538" s="16"/>
      <c r="AH538" s="16"/>
      <c r="AI538" s="16"/>
      <c r="AJ538" s="16"/>
      <c r="AK538" s="16"/>
      <c r="AL538" s="18"/>
      <c r="AM538" s="18"/>
      <c r="AN538" s="4"/>
      <c r="AO538" s="4"/>
    </row>
    <row r="539" spans="1:41" ht="14">
      <c r="A539" s="4"/>
      <c r="B539" s="4"/>
      <c r="C539" s="4"/>
      <c r="D539" s="16"/>
      <c r="E539" s="4"/>
      <c r="F539" s="16"/>
      <c r="G539" s="4"/>
      <c r="H539" s="16"/>
      <c r="I539" s="4"/>
      <c r="J539" s="16"/>
      <c r="K539" s="4"/>
      <c r="L539" s="16"/>
      <c r="M539" s="4"/>
      <c r="N539" s="16"/>
      <c r="O539" s="4"/>
      <c r="P539" s="17"/>
      <c r="Q539" s="4"/>
      <c r="R539" s="17"/>
      <c r="S539" s="4"/>
      <c r="T539" s="16"/>
      <c r="U539" s="16"/>
      <c r="V539" s="16"/>
      <c r="W539" s="16"/>
      <c r="X539" s="4"/>
      <c r="Y539" s="16"/>
      <c r="Z539" s="16"/>
      <c r="AA539" s="16"/>
      <c r="AB539" s="16"/>
      <c r="AC539" s="16"/>
      <c r="AD539" s="16"/>
      <c r="AE539" s="16"/>
      <c r="AF539" s="4"/>
      <c r="AG539" s="16"/>
      <c r="AH539" s="16"/>
      <c r="AI539" s="16"/>
      <c r="AJ539" s="16"/>
      <c r="AK539" s="16"/>
      <c r="AL539" s="18"/>
      <c r="AM539" s="18"/>
      <c r="AN539" s="4"/>
      <c r="AO539" s="4"/>
    </row>
    <row r="540" spans="1:41" ht="14">
      <c r="A540" s="4"/>
      <c r="B540" s="4"/>
      <c r="C540" s="4"/>
      <c r="D540" s="16"/>
      <c r="E540" s="4"/>
      <c r="F540" s="16"/>
      <c r="G540" s="4"/>
      <c r="H540" s="16"/>
      <c r="I540" s="4"/>
      <c r="J540" s="16"/>
      <c r="K540" s="4"/>
      <c r="L540" s="16"/>
      <c r="M540" s="4"/>
      <c r="N540" s="16"/>
      <c r="O540" s="4"/>
      <c r="P540" s="17"/>
      <c r="Q540" s="4"/>
      <c r="R540" s="17"/>
      <c r="S540" s="4"/>
      <c r="T540" s="16"/>
      <c r="U540" s="16"/>
      <c r="V540" s="16"/>
      <c r="W540" s="16"/>
      <c r="X540" s="4"/>
      <c r="Y540" s="16"/>
      <c r="Z540" s="16"/>
      <c r="AA540" s="16"/>
      <c r="AB540" s="16"/>
      <c r="AC540" s="16"/>
      <c r="AD540" s="16"/>
      <c r="AE540" s="16"/>
      <c r="AF540" s="4"/>
      <c r="AG540" s="16"/>
      <c r="AH540" s="16"/>
      <c r="AI540" s="16"/>
      <c r="AJ540" s="16"/>
      <c r="AK540" s="16"/>
      <c r="AL540" s="18"/>
      <c r="AM540" s="18"/>
      <c r="AN540" s="4"/>
      <c r="AO540" s="4"/>
    </row>
    <row r="541" spans="1:41" ht="14">
      <c r="A541" s="4"/>
      <c r="B541" s="4"/>
      <c r="C541" s="4"/>
      <c r="D541" s="16"/>
      <c r="E541" s="4"/>
      <c r="F541" s="16"/>
      <c r="G541" s="4"/>
      <c r="H541" s="16"/>
      <c r="I541" s="4"/>
      <c r="J541" s="16"/>
      <c r="K541" s="4"/>
      <c r="L541" s="16"/>
      <c r="M541" s="4"/>
      <c r="N541" s="16"/>
      <c r="O541" s="4"/>
      <c r="P541" s="17"/>
      <c r="Q541" s="4"/>
      <c r="R541" s="17"/>
      <c r="S541" s="4"/>
      <c r="T541" s="16"/>
      <c r="U541" s="16"/>
      <c r="V541" s="16"/>
      <c r="W541" s="16"/>
      <c r="X541" s="4"/>
      <c r="Y541" s="16"/>
      <c r="Z541" s="16"/>
      <c r="AA541" s="16"/>
      <c r="AB541" s="16"/>
      <c r="AC541" s="16"/>
      <c r="AD541" s="16"/>
      <c r="AE541" s="16"/>
      <c r="AF541" s="4"/>
      <c r="AG541" s="16"/>
      <c r="AH541" s="16"/>
      <c r="AI541" s="16"/>
      <c r="AJ541" s="16"/>
      <c r="AK541" s="16"/>
      <c r="AL541" s="18"/>
      <c r="AM541" s="18"/>
      <c r="AN541" s="4"/>
      <c r="AO541" s="4"/>
    </row>
    <row r="542" spans="1:41" ht="14">
      <c r="A542" s="4"/>
      <c r="B542" s="4"/>
      <c r="C542" s="4"/>
      <c r="D542" s="16"/>
      <c r="E542" s="4"/>
      <c r="F542" s="16"/>
      <c r="G542" s="4"/>
      <c r="H542" s="16"/>
      <c r="I542" s="4"/>
      <c r="J542" s="16"/>
      <c r="K542" s="4"/>
      <c r="L542" s="16"/>
      <c r="M542" s="4"/>
      <c r="N542" s="16"/>
      <c r="O542" s="4"/>
      <c r="P542" s="17"/>
      <c r="Q542" s="4"/>
      <c r="R542" s="17"/>
      <c r="S542" s="4"/>
      <c r="T542" s="16"/>
      <c r="U542" s="16"/>
      <c r="V542" s="16"/>
      <c r="W542" s="16"/>
      <c r="X542" s="4"/>
      <c r="Y542" s="16"/>
      <c r="Z542" s="16"/>
      <c r="AA542" s="16"/>
      <c r="AB542" s="16"/>
      <c r="AC542" s="16"/>
      <c r="AD542" s="16"/>
      <c r="AE542" s="16"/>
      <c r="AF542" s="4"/>
      <c r="AG542" s="16"/>
      <c r="AH542" s="16"/>
      <c r="AI542" s="16"/>
      <c r="AJ542" s="16"/>
      <c r="AK542" s="16"/>
      <c r="AL542" s="18"/>
      <c r="AM542" s="18"/>
      <c r="AN542" s="4"/>
      <c r="AO542" s="4"/>
    </row>
    <row r="543" spans="1:41" ht="14">
      <c r="A543" s="4"/>
      <c r="B543" s="4"/>
      <c r="C543" s="4"/>
      <c r="D543" s="16"/>
      <c r="E543" s="4"/>
      <c r="F543" s="16"/>
      <c r="G543" s="4"/>
      <c r="H543" s="16"/>
      <c r="I543" s="4"/>
      <c r="J543" s="16"/>
      <c r="K543" s="4"/>
      <c r="L543" s="16"/>
      <c r="M543" s="4"/>
      <c r="N543" s="16"/>
      <c r="O543" s="4"/>
      <c r="P543" s="17"/>
      <c r="Q543" s="4"/>
      <c r="R543" s="17"/>
      <c r="S543" s="4"/>
      <c r="T543" s="16"/>
      <c r="U543" s="16"/>
      <c r="V543" s="16"/>
      <c r="W543" s="16"/>
      <c r="X543" s="4"/>
      <c r="Y543" s="16"/>
      <c r="Z543" s="16"/>
      <c r="AA543" s="16"/>
      <c r="AB543" s="16"/>
      <c r="AC543" s="16"/>
      <c r="AD543" s="16"/>
      <c r="AE543" s="16"/>
      <c r="AF543" s="4"/>
      <c r="AG543" s="16"/>
      <c r="AH543" s="16"/>
      <c r="AI543" s="16"/>
      <c r="AJ543" s="16"/>
      <c r="AK543" s="16"/>
      <c r="AL543" s="18"/>
      <c r="AM543" s="18"/>
      <c r="AN543" s="4"/>
      <c r="AO543" s="4"/>
    </row>
    <row r="544" spans="1:41" ht="14">
      <c r="A544" s="4"/>
      <c r="B544" s="4"/>
      <c r="C544" s="4"/>
      <c r="D544" s="16"/>
      <c r="E544" s="4"/>
      <c r="F544" s="16"/>
      <c r="G544" s="4"/>
      <c r="H544" s="16"/>
      <c r="I544" s="4"/>
      <c r="J544" s="16"/>
      <c r="K544" s="4"/>
      <c r="L544" s="16"/>
      <c r="M544" s="4"/>
      <c r="N544" s="16"/>
      <c r="O544" s="4"/>
      <c r="P544" s="17"/>
      <c r="Q544" s="4"/>
      <c r="R544" s="17"/>
      <c r="S544" s="4"/>
      <c r="T544" s="16"/>
      <c r="U544" s="16"/>
      <c r="V544" s="16"/>
      <c r="W544" s="16"/>
      <c r="X544" s="4"/>
      <c r="Y544" s="16"/>
      <c r="Z544" s="16"/>
      <c r="AA544" s="16"/>
      <c r="AB544" s="16"/>
      <c r="AC544" s="16"/>
      <c r="AD544" s="16"/>
      <c r="AE544" s="16"/>
      <c r="AF544" s="4"/>
      <c r="AG544" s="16"/>
      <c r="AH544" s="16"/>
      <c r="AI544" s="16"/>
      <c r="AJ544" s="16"/>
      <c r="AK544" s="16"/>
      <c r="AL544" s="18"/>
      <c r="AM544" s="18"/>
      <c r="AN544" s="4"/>
      <c r="AO544" s="4"/>
    </row>
    <row r="545" spans="1:41" ht="14">
      <c r="A545" s="4"/>
      <c r="B545" s="4"/>
      <c r="C545" s="4"/>
      <c r="D545" s="16"/>
      <c r="E545" s="4"/>
      <c r="F545" s="16"/>
      <c r="G545" s="4"/>
      <c r="H545" s="16"/>
      <c r="I545" s="4"/>
      <c r="J545" s="16"/>
      <c r="K545" s="4"/>
      <c r="L545" s="16"/>
      <c r="M545" s="4"/>
      <c r="N545" s="16"/>
      <c r="O545" s="4"/>
      <c r="P545" s="17"/>
      <c r="Q545" s="4"/>
      <c r="R545" s="17"/>
      <c r="S545" s="4"/>
      <c r="T545" s="16"/>
      <c r="U545" s="16"/>
      <c r="V545" s="16"/>
      <c r="W545" s="16"/>
      <c r="X545" s="4"/>
      <c r="Y545" s="16"/>
      <c r="Z545" s="16"/>
      <c r="AA545" s="16"/>
      <c r="AB545" s="16"/>
      <c r="AC545" s="16"/>
      <c r="AD545" s="16"/>
      <c r="AE545" s="16"/>
      <c r="AF545" s="4"/>
      <c r="AG545" s="16"/>
      <c r="AH545" s="16"/>
      <c r="AI545" s="16"/>
      <c r="AJ545" s="16"/>
      <c r="AK545" s="16"/>
      <c r="AL545" s="18"/>
      <c r="AM545" s="18"/>
      <c r="AN545" s="4"/>
      <c r="AO545" s="4"/>
    </row>
    <row r="546" spans="1:41" ht="14">
      <c r="A546" s="4"/>
      <c r="B546" s="4"/>
      <c r="C546" s="4"/>
      <c r="D546" s="16"/>
      <c r="E546" s="4"/>
      <c r="F546" s="16"/>
      <c r="G546" s="4"/>
      <c r="H546" s="16"/>
      <c r="I546" s="4"/>
      <c r="J546" s="16"/>
      <c r="K546" s="4"/>
      <c r="L546" s="16"/>
      <c r="M546" s="4"/>
      <c r="N546" s="16"/>
      <c r="O546" s="4"/>
      <c r="P546" s="17"/>
      <c r="Q546" s="4"/>
      <c r="R546" s="17"/>
      <c r="S546" s="4"/>
      <c r="T546" s="16"/>
      <c r="U546" s="16"/>
      <c r="V546" s="16"/>
      <c r="W546" s="16"/>
      <c r="X546" s="4"/>
      <c r="Y546" s="16"/>
      <c r="Z546" s="16"/>
      <c r="AA546" s="16"/>
      <c r="AB546" s="16"/>
      <c r="AC546" s="16"/>
      <c r="AD546" s="16"/>
      <c r="AE546" s="16"/>
      <c r="AF546" s="4"/>
      <c r="AG546" s="16"/>
      <c r="AH546" s="16"/>
      <c r="AI546" s="16"/>
      <c r="AJ546" s="16"/>
      <c r="AK546" s="16"/>
      <c r="AL546" s="18"/>
      <c r="AM546" s="18"/>
      <c r="AN546" s="4"/>
      <c r="AO546" s="4"/>
    </row>
    <row r="547" spans="1:41" ht="14">
      <c r="A547" s="4"/>
      <c r="B547" s="4"/>
      <c r="C547" s="4"/>
      <c r="D547" s="16"/>
      <c r="E547" s="4"/>
      <c r="F547" s="16"/>
      <c r="G547" s="4"/>
      <c r="H547" s="16"/>
      <c r="I547" s="4"/>
      <c r="J547" s="16"/>
      <c r="K547" s="4"/>
      <c r="L547" s="16"/>
      <c r="M547" s="4"/>
      <c r="N547" s="16"/>
      <c r="O547" s="4"/>
      <c r="P547" s="17"/>
      <c r="Q547" s="4"/>
      <c r="R547" s="17"/>
      <c r="S547" s="4"/>
      <c r="T547" s="16"/>
      <c r="U547" s="16"/>
      <c r="V547" s="16"/>
      <c r="W547" s="16"/>
      <c r="X547" s="4"/>
      <c r="Y547" s="16"/>
      <c r="Z547" s="16"/>
      <c r="AA547" s="16"/>
      <c r="AB547" s="16"/>
      <c r="AC547" s="16"/>
      <c r="AD547" s="16"/>
      <c r="AE547" s="16"/>
      <c r="AF547" s="4"/>
      <c r="AG547" s="16"/>
      <c r="AH547" s="16"/>
      <c r="AI547" s="16"/>
      <c r="AJ547" s="16"/>
      <c r="AK547" s="16"/>
      <c r="AL547" s="18"/>
      <c r="AM547" s="18"/>
      <c r="AN547" s="4"/>
      <c r="AO547" s="4"/>
    </row>
    <row r="548" spans="1:41" ht="14">
      <c r="A548" s="4"/>
      <c r="B548" s="4"/>
      <c r="C548" s="4"/>
      <c r="D548" s="16"/>
      <c r="E548" s="4"/>
      <c r="F548" s="16"/>
      <c r="G548" s="4"/>
      <c r="H548" s="16"/>
      <c r="I548" s="4"/>
      <c r="J548" s="16"/>
      <c r="K548" s="4"/>
      <c r="L548" s="16"/>
      <c r="M548" s="4"/>
      <c r="N548" s="16"/>
      <c r="O548" s="4"/>
      <c r="P548" s="17"/>
      <c r="Q548" s="4"/>
      <c r="R548" s="17"/>
      <c r="S548" s="4"/>
      <c r="T548" s="16"/>
      <c r="U548" s="16"/>
      <c r="V548" s="16"/>
      <c r="W548" s="16"/>
      <c r="X548" s="4"/>
      <c r="Y548" s="16"/>
      <c r="Z548" s="16"/>
      <c r="AA548" s="16"/>
      <c r="AB548" s="16"/>
      <c r="AC548" s="16"/>
      <c r="AD548" s="16"/>
      <c r="AE548" s="16"/>
      <c r="AF548" s="4"/>
      <c r="AG548" s="16"/>
      <c r="AH548" s="16"/>
      <c r="AI548" s="16"/>
      <c r="AJ548" s="16"/>
      <c r="AK548" s="16"/>
      <c r="AL548" s="18"/>
      <c r="AM548" s="18"/>
      <c r="AN548" s="4"/>
      <c r="AO548" s="4"/>
    </row>
    <row r="549" spans="1:41" ht="14">
      <c r="A549" s="4"/>
      <c r="B549" s="4"/>
      <c r="C549" s="4"/>
      <c r="D549" s="16"/>
      <c r="E549" s="4"/>
      <c r="F549" s="16"/>
      <c r="G549" s="4"/>
      <c r="H549" s="16"/>
      <c r="I549" s="4"/>
      <c r="J549" s="16"/>
      <c r="K549" s="4"/>
      <c r="L549" s="16"/>
      <c r="M549" s="4"/>
      <c r="N549" s="16"/>
      <c r="O549" s="4"/>
      <c r="P549" s="17"/>
      <c r="Q549" s="4"/>
      <c r="R549" s="17"/>
      <c r="S549" s="4"/>
      <c r="T549" s="16"/>
      <c r="U549" s="16"/>
      <c r="V549" s="16"/>
      <c r="W549" s="16"/>
      <c r="X549" s="4"/>
      <c r="Y549" s="16"/>
      <c r="Z549" s="16"/>
      <c r="AA549" s="16"/>
      <c r="AB549" s="16"/>
      <c r="AC549" s="16"/>
      <c r="AD549" s="16"/>
      <c r="AE549" s="16"/>
      <c r="AF549" s="4"/>
      <c r="AG549" s="16"/>
      <c r="AH549" s="16"/>
      <c r="AI549" s="16"/>
      <c r="AJ549" s="16"/>
      <c r="AK549" s="16"/>
      <c r="AL549" s="18"/>
      <c r="AM549" s="18"/>
      <c r="AN549" s="4"/>
      <c r="AO549" s="4"/>
    </row>
    <row r="550" spans="1:41" ht="14">
      <c r="A550" s="4"/>
      <c r="B550" s="4"/>
      <c r="C550" s="4"/>
      <c r="D550" s="16"/>
      <c r="E550" s="4"/>
      <c r="F550" s="16"/>
      <c r="G550" s="4"/>
      <c r="H550" s="16"/>
      <c r="I550" s="4"/>
      <c r="J550" s="16"/>
      <c r="K550" s="4"/>
      <c r="L550" s="16"/>
      <c r="M550" s="4"/>
      <c r="N550" s="16"/>
      <c r="O550" s="4"/>
      <c r="P550" s="17"/>
      <c r="Q550" s="4"/>
      <c r="R550" s="17"/>
      <c r="S550" s="4"/>
      <c r="T550" s="16"/>
      <c r="U550" s="16"/>
      <c r="V550" s="16"/>
      <c r="W550" s="16"/>
      <c r="X550" s="4"/>
      <c r="Y550" s="16"/>
      <c r="Z550" s="16"/>
      <c r="AA550" s="16"/>
      <c r="AB550" s="16"/>
      <c r="AC550" s="16"/>
      <c r="AD550" s="16"/>
      <c r="AE550" s="16"/>
      <c r="AF550" s="4"/>
      <c r="AG550" s="16"/>
      <c r="AH550" s="16"/>
      <c r="AI550" s="16"/>
      <c r="AJ550" s="16"/>
      <c r="AK550" s="16"/>
      <c r="AL550" s="18"/>
      <c r="AM550" s="18"/>
      <c r="AN550" s="4"/>
      <c r="AO550" s="4"/>
    </row>
    <row r="551" spans="1:41" ht="14">
      <c r="A551" s="4"/>
      <c r="B551" s="4"/>
      <c r="C551" s="4"/>
      <c r="D551" s="16"/>
      <c r="E551" s="4"/>
      <c r="F551" s="16"/>
      <c r="G551" s="4"/>
      <c r="H551" s="16"/>
      <c r="I551" s="4"/>
      <c r="J551" s="16"/>
      <c r="K551" s="4"/>
      <c r="L551" s="16"/>
      <c r="M551" s="4"/>
      <c r="N551" s="16"/>
      <c r="O551" s="4"/>
      <c r="P551" s="17"/>
      <c r="Q551" s="4"/>
      <c r="R551" s="17"/>
      <c r="S551" s="4"/>
      <c r="T551" s="16"/>
      <c r="U551" s="16"/>
      <c r="V551" s="16"/>
      <c r="W551" s="16"/>
      <c r="X551" s="4"/>
      <c r="Y551" s="16"/>
      <c r="Z551" s="16"/>
      <c r="AA551" s="16"/>
      <c r="AB551" s="16"/>
      <c r="AC551" s="16"/>
      <c r="AD551" s="16"/>
      <c r="AE551" s="16"/>
      <c r="AF551" s="4"/>
      <c r="AG551" s="16"/>
      <c r="AH551" s="16"/>
      <c r="AI551" s="16"/>
      <c r="AJ551" s="16"/>
      <c r="AK551" s="16"/>
      <c r="AL551" s="18"/>
      <c r="AM551" s="18"/>
      <c r="AN551" s="4"/>
      <c r="AO551" s="4"/>
    </row>
    <row r="552" spans="1:41" ht="14">
      <c r="A552" s="4"/>
      <c r="B552" s="4"/>
      <c r="C552" s="4"/>
      <c r="D552" s="16"/>
      <c r="E552" s="4"/>
      <c r="F552" s="16"/>
      <c r="G552" s="4"/>
      <c r="H552" s="16"/>
      <c r="I552" s="4"/>
      <c r="J552" s="16"/>
      <c r="K552" s="4"/>
      <c r="L552" s="16"/>
      <c r="M552" s="4"/>
      <c r="N552" s="16"/>
      <c r="O552" s="4"/>
      <c r="P552" s="17"/>
      <c r="Q552" s="4"/>
      <c r="R552" s="17"/>
      <c r="S552" s="4"/>
      <c r="T552" s="16"/>
      <c r="U552" s="16"/>
      <c r="V552" s="16"/>
      <c r="W552" s="16"/>
      <c r="X552" s="4"/>
      <c r="Y552" s="16"/>
      <c r="Z552" s="16"/>
      <c r="AA552" s="16"/>
      <c r="AB552" s="16"/>
      <c r="AC552" s="16"/>
      <c r="AD552" s="16"/>
      <c r="AE552" s="16"/>
      <c r="AF552" s="4"/>
      <c r="AG552" s="16"/>
      <c r="AH552" s="16"/>
      <c r="AI552" s="16"/>
      <c r="AJ552" s="16"/>
      <c r="AK552" s="16"/>
      <c r="AL552" s="18"/>
      <c r="AM552" s="18"/>
      <c r="AN552" s="4"/>
      <c r="AO552" s="4"/>
    </row>
    <row r="553" spans="1:41" ht="14">
      <c r="A553" s="4"/>
      <c r="B553" s="4"/>
      <c r="C553" s="4"/>
      <c r="D553" s="16"/>
      <c r="E553" s="4"/>
      <c r="F553" s="16"/>
      <c r="G553" s="4"/>
      <c r="H553" s="16"/>
      <c r="I553" s="4"/>
      <c r="J553" s="16"/>
      <c r="K553" s="4"/>
      <c r="L553" s="16"/>
      <c r="M553" s="4"/>
      <c r="N553" s="16"/>
      <c r="O553" s="4"/>
      <c r="P553" s="17"/>
      <c r="Q553" s="4"/>
      <c r="R553" s="17"/>
      <c r="S553" s="4"/>
      <c r="T553" s="16"/>
      <c r="U553" s="16"/>
      <c r="V553" s="16"/>
      <c r="W553" s="16"/>
      <c r="X553" s="4"/>
      <c r="Y553" s="16"/>
      <c r="Z553" s="16"/>
      <c r="AA553" s="16"/>
      <c r="AB553" s="16"/>
      <c r="AC553" s="16"/>
      <c r="AD553" s="16"/>
      <c r="AE553" s="16"/>
      <c r="AF553" s="4"/>
      <c r="AG553" s="16"/>
      <c r="AH553" s="16"/>
      <c r="AI553" s="16"/>
      <c r="AJ553" s="16"/>
      <c r="AK553" s="16"/>
      <c r="AL553" s="18"/>
      <c r="AM553" s="18"/>
      <c r="AN553" s="4"/>
      <c r="AO553" s="4"/>
    </row>
    <row r="554" spans="1:41" ht="14">
      <c r="A554" s="4"/>
      <c r="B554" s="4"/>
      <c r="C554" s="4"/>
      <c r="D554" s="16"/>
      <c r="E554" s="4"/>
      <c r="F554" s="16"/>
      <c r="G554" s="4"/>
      <c r="H554" s="16"/>
      <c r="I554" s="4"/>
      <c r="J554" s="16"/>
      <c r="K554" s="4"/>
      <c r="L554" s="16"/>
      <c r="M554" s="4"/>
      <c r="N554" s="16"/>
      <c r="O554" s="4"/>
      <c r="P554" s="17"/>
      <c r="Q554" s="4"/>
      <c r="R554" s="17"/>
      <c r="S554" s="4"/>
      <c r="T554" s="16"/>
      <c r="U554" s="16"/>
      <c r="V554" s="16"/>
      <c r="W554" s="16"/>
      <c r="X554" s="4"/>
      <c r="Y554" s="16"/>
      <c r="Z554" s="16"/>
      <c r="AA554" s="16"/>
      <c r="AB554" s="16"/>
      <c r="AC554" s="16"/>
      <c r="AD554" s="16"/>
      <c r="AE554" s="16"/>
      <c r="AF554" s="4"/>
      <c r="AG554" s="16"/>
      <c r="AH554" s="16"/>
      <c r="AI554" s="16"/>
      <c r="AJ554" s="16"/>
      <c r="AK554" s="16"/>
      <c r="AL554" s="18"/>
      <c r="AM554" s="18"/>
      <c r="AN554" s="4"/>
      <c r="AO554" s="4"/>
    </row>
    <row r="555" spans="1:41" ht="14">
      <c r="A555" s="4"/>
      <c r="B555" s="4"/>
      <c r="C555" s="4"/>
      <c r="D555" s="16"/>
      <c r="E555" s="4"/>
      <c r="F555" s="16"/>
      <c r="G555" s="4"/>
      <c r="H555" s="16"/>
      <c r="I555" s="4"/>
      <c r="J555" s="16"/>
      <c r="K555" s="4"/>
      <c r="L555" s="16"/>
      <c r="M555" s="4"/>
      <c r="N555" s="16"/>
      <c r="O555" s="4"/>
      <c r="P555" s="17"/>
      <c r="Q555" s="4"/>
      <c r="R555" s="17"/>
      <c r="S555" s="4"/>
      <c r="T555" s="16"/>
      <c r="U555" s="16"/>
      <c r="V555" s="16"/>
      <c r="W555" s="16"/>
      <c r="X555" s="4"/>
      <c r="Y555" s="16"/>
      <c r="Z555" s="16"/>
      <c r="AA555" s="16"/>
      <c r="AB555" s="16"/>
      <c r="AC555" s="16"/>
      <c r="AD555" s="16"/>
      <c r="AE555" s="16"/>
      <c r="AF555" s="4"/>
      <c r="AG555" s="16"/>
      <c r="AH555" s="16"/>
      <c r="AI555" s="16"/>
      <c r="AJ555" s="16"/>
      <c r="AK555" s="16"/>
      <c r="AL555" s="18"/>
      <c r="AM555" s="18"/>
      <c r="AN555" s="4"/>
      <c r="AO555" s="4"/>
    </row>
    <row r="556" spans="1:41" ht="14">
      <c r="A556" s="4"/>
      <c r="B556" s="4"/>
      <c r="C556" s="4"/>
      <c r="D556" s="16"/>
      <c r="E556" s="4"/>
      <c r="F556" s="16"/>
      <c r="G556" s="4"/>
      <c r="H556" s="16"/>
      <c r="I556" s="4"/>
      <c r="J556" s="16"/>
      <c r="K556" s="4"/>
      <c r="L556" s="16"/>
      <c r="M556" s="4"/>
      <c r="N556" s="16"/>
      <c r="O556" s="4"/>
      <c r="P556" s="17"/>
      <c r="Q556" s="4"/>
      <c r="R556" s="17"/>
      <c r="S556" s="4"/>
      <c r="T556" s="16"/>
      <c r="U556" s="16"/>
      <c r="V556" s="16"/>
      <c r="W556" s="16"/>
      <c r="X556" s="4"/>
      <c r="Y556" s="16"/>
      <c r="Z556" s="16"/>
      <c r="AA556" s="16"/>
      <c r="AB556" s="16"/>
      <c r="AC556" s="16"/>
      <c r="AD556" s="16"/>
      <c r="AE556" s="16"/>
      <c r="AF556" s="4"/>
      <c r="AG556" s="16"/>
      <c r="AH556" s="16"/>
      <c r="AI556" s="16"/>
      <c r="AJ556" s="16"/>
      <c r="AK556" s="16"/>
      <c r="AL556" s="18"/>
      <c r="AM556" s="18"/>
      <c r="AN556" s="4"/>
      <c r="AO556" s="4"/>
    </row>
    <row r="557" spans="1:41" ht="14">
      <c r="A557" s="4"/>
      <c r="B557" s="4"/>
      <c r="C557" s="4"/>
      <c r="D557" s="16"/>
      <c r="E557" s="4"/>
      <c r="F557" s="16"/>
      <c r="G557" s="4"/>
      <c r="H557" s="16"/>
      <c r="I557" s="4"/>
      <c r="J557" s="16"/>
      <c r="K557" s="4"/>
      <c r="L557" s="16"/>
      <c r="M557" s="4"/>
      <c r="N557" s="16"/>
      <c r="O557" s="4"/>
      <c r="P557" s="17"/>
      <c r="Q557" s="4"/>
      <c r="R557" s="17"/>
      <c r="S557" s="4"/>
      <c r="T557" s="16"/>
      <c r="U557" s="16"/>
      <c r="V557" s="16"/>
      <c r="W557" s="16"/>
      <c r="X557" s="4"/>
      <c r="Y557" s="16"/>
      <c r="Z557" s="16"/>
      <c r="AA557" s="16"/>
      <c r="AB557" s="16"/>
      <c r="AC557" s="16"/>
      <c r="AD557" s="16"/>
      <c r="AE557" s="16"/>
      <c r="AF557" s="4"/>
      <c r="AG557" s="16"/>
      <c r="AH557" s="16"/>
      <c r="AI557" s="16"/>
      <c r="AJ557" s="16"/>
      <c r="AK557" s="16"/>
      <c r="AL557" s="18"/>
      <c r="AM557" s="18"/>
      <c r="AN557" s="4"/>
      <c r="AO557" s="4"/>
    </row>
    <row r="558" spans="1:41" ht="14">
      <c r="A558" s="4"/>
      <c r="B558" s="4"/>
      <c r="C558" s="4"/>
      <c r="D558" s="16"/>
      <c r="E558" s="4"/>
      <c r="F558" s="16"/>
      <c r="G558" s="4"/>
      <c r="H558" s="16"/>
      <c r="I558" s="4"/>
      <c r="J558" s="16"/>
      <c r="K558" s="4"/>
      <c r="L558" s="16"/>
      <c r="M558" s="4"/>
      <c r="N558" s="16"/>
      <c r="O558" s="4"/>
      <c r="P558" s="17"/>
      <c r="Q558" s="4"/>
      <c r="R558" s="17"/>
      <c r="S558" s="4"/>
      <c r="T558" s="16"/>
      <c r="U558" s="16"/>
      <c r="V558" s="16"/>
      <c r="W558" s="16"/>
      <c r="X558" s="4"/>
      <c r="Y558" s="16"/>
      <c r="Z558" s="16"/>
      <c r="AA558" s="16"/>
      <c r="AB558" s="16"/>
      <c r="AC558" s="16"/>
      <c r="AD558" s="16"/>
      <c r="AE558" s="16"/>
      <c r="AF558" s="4"/>
      <c r="AG558" s="16"/>
      <c r="AH558" s="16"/>
      <c r="AI558" s="16"/>
      <c r="AJ558" s="16"/>
      <c r="AK558" s="16"/>
      <c r="AL558" s="18"/>
      <c r="AM558" s="18"/>
      <c r="AN558" s="4"/>
      <c r="AO558" s="4"/>
    </row>
    <row r="559" spans="1:41" ht="14">
      <c r="A559" s="4"/>
      <c r="B559" s="4"/>
      <c r="C559" s="4"/>
      <c r="D559" s="16"/>
      <c r="E559" s="4"/>
      <c r="F559" s="16"/>
      <c r="G559" s="4"/>
      <c r="H559" s="16"/>
      <c r="I559" s="4"/>
      <c r="J559" s="16"/>
      <c r="K559" s="4"/>
      <c r="L559" s="16"/>
      <c r="M559" s="4"/>
      <c r="N559" s="16"/>
      <c r="O559" s="4"/>
      <c r="P559" s="17"/>
      <c r="Q559" s="4"/>
      <c r="R559" s="17"/>
      <c r="S559" s="4"/>
      <c r="T559" s="16"/>
      <c r="U559" s="16"/>
      <c r="V559" s="16"/>
      <c r="W559" s="16"/>
      <c r="X559" s="4"/>
      <c r="Y559" s="16"/>
      <c r="Z559" s="16"/>
      <c r="AA559" s="16"/>
      <c r="AB559" s="16"/>
      <c r="AC559" s="16"/>
      <c r="AD559" s="16"/>
      <c r="AE559" s="16"/>
      <c r="AF559" s="4"/>
      <c r="AG559" s="16"/>
      <c r="AH559" s="16"/>
      <c r="AI559" s="16"/>
      <c r="AJ559" s="16"/>
      <c r="AK559" s="16"/>
      <c r="AL559" s="18"/>
      <c r="AM559" s="18"/>
      <c r="AN559" s="4"/>
      <c r="AO559" s="4"/>
    </row>
    <row r="560" spans="1:41" ht="14">
      <c r="A560" s="4"/>
      <c r="B560" s="4"/>
      <c r="C560" s="4"/>
      <c r="D560" s="16"/>
      <c r="E560" s="4"/>
      <c r="F560" s="16"/>
      <c r="G560" s="4"/>
      <c r="H560" s="16"/>
      <c r="I560" s="4"/>
      <c r="J560" s="16"/>
      <c r="K560" s="4"/>
      <c r="L560" s="16"/>
      <c r="M560" s="4"/>
      <c r="N560" s="16"/>
      <c r="O560" s="4"/>
      <c r="P560" s="17"/>
      <c r="Q560" s="4"/>
      <c r="R560" s="17"/>
      <c r="S560" s="4"/>
      <c r="T560" s="16"/>
      <c r="U560" s="16"/>
      <c r="V560" s="16"/>
      <c r="W560" s="16"/>
      <c r="X560" s="4"/>
      <c r="Y560" s="16"/>
      <c r="Z560" s="16"/>
      <c r="AA560" s="16"/>
      <c r="AB560" s="16"/>
      <c r="AC560" s="16"/>
      <c r="AD560" s="16"/>
      <c r="AE560" s="16"/>
      <c r="AF560" s="4"/>
      <c r="AG560" s="16"/>
      <c r="AH560" s="16"/>
      <c r="AI560" s="16"/>
      <c r="AJ560" s="16"/>
      <c r="AK560" s="16"/>
      <c r="AL560" s="18"/>
      <c r="AM560" s="18"/>
      <c r="AN560" s="4"/>
      <c r="AO560" s="4"/>
    </row>
    <row r="561" spans="1:41" ht="14">
      <c r="A561" s="4"/>
      <c r="B561" s="4"/>
      <c r="C561" s="4"/>
      <c r="D561" s="16"/>
      <c r="E561" s="4"/>
      <c r="F561" s="16"/>
      <c r="G561" s="4"/>
      <c r="H561" s="16"/>
      <c r="I561" s="4"/>
      <c r="J561" s="16"/>
      <c r="K561" s="4"/>
      <c r="L561" s="16"/>
      <c r="M561" s="4"/>
      <c r="N561" s="16"/>
      <c r="O561" s="4"/>
      <c r="P561" s="17"/>
      <c r="Q561" s="4"/>
      <c r="R561" s="17"/>
      <c r="S561" s="4"/>
      <c r="T561" s="16"/>
      <c r="U561" s="16"/>
      <c r="V561" s="16"/>
      <c r="W561" s="16"/>
      <c r="X561" s="4"/>
      <c r="Y561" s="16"/>
      <c r="Z561" s="16"/>
      <c r="AA561" s="16"/>
      <c r="AB561" s="16"/>
      <c r="AC561" s="16"/>
      <c r="AD561" s="16"/>
      <c r="AE561" s="16"/>
      <c r="AF561" s="4"/>
      <c r="AG561" s="16"/>
      <c r="AH561" s="16"/>
      <c r="AI561" s="16"/>
      <c r="AJ561" s="16"/>
      <c r="AK561" s="16"/>
      <c r="AL561" s="18"/>
      <c r="AM561" s="18"/>
      <c r="AN561" s="4"/>
      <c r="AO561" s="4"/>
    </row>
    <row r="562" spans="1:41" ht="14">
      <c r="A562" s="4"/>
      <c r="B562" s="4"/>
      <c r="C562" s="4"/>
      <c r="D562" s="16"/>
      <c r="E562" s="4"/>
      <c r="F562" s="16"/>
      <c r="G562" s="4"/>
      <c r="H562" s="16"/>
      <c r="I562" s="4"/>
      <c r="J562" s="16"/>
      <c r="K562" s="4"/>
      <c r="L562" s="16"/>
      <c r="M562" s="4"/>
      <c r="N562" s="16"/>
      <c r="O562" s="4"/>
      <c r="P562" s="17"/>
      <c r="Q562" s="4"/>
      <c r="R562" s="17"/>
      <c r="S562" s="4"/>
      <c r="T562" s="16"/>
      <c r="U562" s="16"/>
      <c r="V562" s="16"/>
      <c r="W562" s="16"/>
      <c r="X562" s="4"/>
      <c r="Y562" s="16"/>
      <c r="Z562" s="16"/>
      <c r="AA562" s="16"/>
      <c r="AB562" s="16"/>
      <c r="AC562" s="16"/>
      <c r="AD562" s="16"/>
      <c r="AE562" s="16"/>
      <c r="AF562" s="4"/>
      <c r="AG562" s="16"/>
      <c r="AH562" s="16"/>
      <c r="AI562" s="16"/>
      <c r="AJ562" s="16"/>
      <c r="AK562" s="16"/>
      <c r="AL562" s="18"/>
      <c r="AM562" s="18"/>
      <c r="AN562" s="4"/>
      <c r="AO562" s="4"/>
    </row>
    <row r="563" spans="1:41" ht="14">
      <c r="A563" s="4"/>
      <c r="B563" s="4"/>
      <c r="C563" s="4"/>
      <c r="D563" s="16"/>
      <c r="E563" s="4"/>
      <c r="F563" s="16"/>
      <c r="G563" s="4"/>
      <c r="H563" s="16"/>
      <c r="I563" s="4"/>
      <c r="J563" s="16"/>
      <c r="K563" s="4"/>
      <c r="L563" s="16"/>
      <c r="M563" s="4"/>
      <c r="N563" s="16"/>
      <c r="O563" s="4"/>
      <c r="P563" s="17"/>
      <c r="Q563" s="4"/>
      <c r="R563" s="17"/>
      <c r="S563" s="4"/>
      <c r="T563" s="16"/>
      <c r="U563" s="16"/>
      <c r="V563" s="16"/>
      <c r="W563" s="16"/>
      <c r="X563" s="4"/>
      <c r="Y563" s="16"/>
      <c r="Z563" s="16"/>
      <c r="AA563" s="16"/>
      <c r="AB563" s="16"/>
      <c r="AC563" s="16"/>
      <c r="AD563" s="16"/>
      <c r="AE563" s="16"/>
      <c r="AF563" s="4"/>
      <c r="AG563" s="16"/>
      <c r="AH563" s="16"/>
      <c r="AI563" s="16"/>
      <c r="AJ563" s="16"/>
      <c r="AK563" s="16"/>
      <c r="AL563" s="18"/>
      <c r="AM563" s="18"/>
      <c r="AN563" s="4"/>
      <c r="AO563" s="4"/>
    </row>
    <row r="564" spans="1:41" ht="14">
      <c r="A564" s="4"/>
      <c r="B564" s="4"/>
      <c r="C564" s="4"/>
      <c r="D564" s="16"/>
      <c r="E564" s="4"/>
      <c r="F564" s="16"/>
      <c r="G564" s="4"/>
      <c r="H564" s="16"/>
      <c r="I564" s="4"/>
      <c r="J564" s="16"/>
      <c r="K564" s="4"/>
      <c r="L564" s="16"/>
      <c r="M564" s="4"/>
      <c r="N564" s="16"/>
      <c r="O564" s="4"/>
      <c r="P564" s="17"/>
      <c r="Q564" s="4"/>
      <c r="R564" s="17"/>
      <c r="S564" s="4"/>
      <c r="T564" s="16"/>
      <c r="U564" s="16"/>
      <c r="V564" s="16"/>
      <c r="W564" s="16"/>
      <c r="X564" s="4"/>
      <c r="Y564" s="16"/>
      <c r="Z564" s="16"/>
      <c r="AA564" s="16"/>
      <c r="AB564" s="16"/>
      <c r="AC564" s="16"/>
      <c r="AD564" s="16"/>
      <c r="AE564" s="16"/>
      <c r="AF564" s="4"/>
      <c r="AG564" s="16"/>
      <c r="AH564" s="16"/>
      <c r="AI564" s="16"/>
      <c r="AJ564" s="16"/>
      <c r="AK564" s="16"/>
      <c r="AL564" s="18"/>
      <c r="AM564" s="18"/>
      <c r="AN564" s="4"/>
      <c r="AO564" s="4"/>
    </row>
    <row r="565" spans="1:41" ht="14">
      <c r="A565" s="4"/>
      <c r="B565" s="4"/>
      <c r="C565" s="4"/>
      <c r="D565" s="16"/>
      <c r="E565" s="4"/>
      <c r="F565" s="16"/>
      <c r="G565" s="4"/>
      <c r="H565" s="16"/>
      <c r="I565" s="4"/>
      <c r="J565" s="16"/>
      <c r="K565" s="4"/>
      <c r="L565" s="16"/>
      <c r="M565" s="4"/>
      <c r="N565" s="16"/>
      <c r="O565" s="4"/>
      <c r="P565" s="17"/>
      <c r="Q565" s="4"/>
      <c r="R565" s="17"/>
      <c r="S565" s="4"/>
      <c r="T565" s="16"/>
      <c r="U565" s="16"/>
      <c r="V565" s="16"/>
      <c r="W565" s="16"/>
      <c r="X565" s="4"/>
      <c r="Y565" s="16"/>
      <c r="Z565" s="16"/>
      <c r="AA565" s="16"/>
      <c r="AB565" s="16"/>
      <c r="AC565" s="16"/>
      <c r="AD565" s="16"/>
      <c r="AE565" s="16"/>
      <c r="AF565" s="4"/>
      <c r="AG565" s="16"/>
      <c r="AH565" s="16"/>
      <c r="AI565" s="16"/>
      <c r="AJ565" s="16"/>
      <c r="AK565" s="16"/>
      <c r="AL565" s="18"/>
      <c r="AM565" s="18"/>
      <c r="AN565" s="4"/>
      <c r="AO565" s="4"/>
    </row>
    <row r="566" spans="1:41" ht="14">
      <c r="A566" s="4"/>
      <c r="B566" s="4"/>
      <c r="C566" s="4"/>
      <c r="D566" s="16"/>
      <c r="E566" s="4"/>
      <c r="F566" s="16"/>
      <c r="G566" s="4"/>
      <c r="H566" s="16"/>
      <c r="I566" s="4"/>
      <c r="J566" s="16"/>
      <c r="K566" s="4"/>
      <c r="L566" s="16"/>
      <c r="M566" s="4"/>
      <c r="N566" s="16"/>
      <c r="O566" s="4"/>
      <c r="P566" s="17"/>
      <c r="Q566" s="4"/>
      <c r="R566" s="17"/>
      <c r="S566" s="4"/>
      <c r="T566" s="16"/>
      <c r="U566" s="16"/>
      <c r="V566" s="16"/>
      <c r="W566" s="16"/>
      <c r="X566" s="4"/>
      <c r="Y566" s="16"/>
      <c r="Z566" s="16"/>
      <c r="AA566" s="16"/>
      <c r="AB566" s="16"/>
      <c r="AC566" s="16"/>
      <c r="AD566" s="16"/>
      <c r="AE566" s="16"/>
      <c r="AF566" s="4"/>
      <c r="AG566" s="16"/>
      <c r="AH566" s="16"/>
      <c r="AI566" s="16"/>
      <c r="AJ566" s="16"/>
      <c r="AK566" s="16"/>
      <c r="AL566" s="18"/>
      <c r="AM566" s="18"/>
      <c r="AN566" s="4"/>
      <c r="AO566" s="4"/>
    </row>
    <row r="567" spans="1:41" ht="14">
      <c r="A567" s="4"/>
      <c r="B567" s="4"/>
      <c r="C567" s="4"/>
      <c r="D567" s="16"/>
      <c r="E567" s="4"/>
      <c r="F567" s="16"/>
      <c r="G567" s="4"/>
      <c r="H567" s="16"/>
      <c r="I567" s="4"/>
      <c r="J567" s="16"/>
      <c r="K567" s="4"/>
      <c r="L567" s="16"/>
      <c r="M567" s="4"/>
      <c r="N567" s="16"/>
      <c r="O567" s="4"/>
      <c r="P567" s="17"/>
      <c r="Q567" s="4"/>
      <c r="R567" s="17"/>
      <c r="S567" s="4"/>
      <c r="T567" s="16"/>
      <c r="U567" s="16"/>
      <c r="V567" s="16"/>
      <c r="W567" s="16"/>
      <c r="X567" s="4"/>
      <c r="Y567" s="16"/>
      <c r="Z567" s="16"/>
      <c r="AA567" s="16"/>
      <c r="AB567" s="16"/>
      <c r="AC567" s="16"/>
      <c r="AD567" s="16"/>
      <c r="AE567" s="16"/>
      <c r="AF567" s="4"/>
      <c r="AG567" s="16"/>
      <c r="AH567" s="16"/>
      <c r="AI567" s="16"/>
      <c r="AJ567" s="16"/>
      <c r="AK567" s="16"/>
      <c r="AL567" s="18"/>
      <c r="AM567" s="18"/>
      <c r="AN567" s="4"/>
      <c r="AO567" s="4"/>
    </row>
    <row r="568" spans="1:41" ht="14">
      <c r="A568" s="4"/>
      <c r="B568" s="4"/>
      <c r="C568" s="4"/>
      <c r="D568" s="16"/>
      <c r="E568" s="4"/>
      <c r="F568" s="16"/>
      <c r="G568" s="4"/>
      <c r="H568" s="16"/>
      <c r="I568" s="4"/>
      <c r="J568" s="16"/>
      <c r="K568" s="4"/>
      <c r="L568" s="16"/>
      <c r="M568" s="4"/>
      <c r="N568" s="16"/>
      <c r="O568" s="4"/>
      <c r="P568" s="17"/>
      <c r="Q568" s="4"/>
      <c r="R568" s="17"/>
      <c r="S568" s="4"/>
      <c r="T568" s="16"/>
      <c r="U568" s="16"/>
      <c r="V568" s="16"/>
      <c r="W568" s="16"/>
      <c r="X568" s="4"/>
      <c r="Y568" s="16"/>
      <c r="Z568" s="16"/>
      <c r="AA568" s="16"/>
      <c r="AB568" s="16"/>
      <c r="AC568" s="16"/>
      <c r="AD568" s="16"/>
      <c r="AE568" s="16"/>
      <c r="AF568" s="4"/>
      <c r="AG568" s="16"/>
      <c r="AH568" s="16"/>
      <c r="AI568" s="16"/>
      <c r="AJ568" s="16"/>
      <c r="AK568" s="16"/>
      <c r="AL568" s="18"/>
      <c r="AM568" s="18"/>
      <c r="AN568" s="4"/>
      <c r="AO568" s="4"/>
    </row>
    <row r="569" spans="1:41" ht="14">
      <c r="A569" s="4"/>
      <c r="B569" s="4"/>
      <c r="C569" s="4"/>
      <c r="D569" s="16"/>
      <c r="E569" s="4"/>
      <c r="F569" s="16"/>
      <c r="G569" s="4"/>
      <c r="H569" s="16"/>
      <c r="I569" s="4"/>
      <c r="J569" s="16"/>
      <c r="K569" s="4"/>
      <c r="L569" s="16"/>
      <c r="M569" s="4"/>
      <c r="N569" s="16"/>
      <c r="O569" s="4"/>
      <c r="P569" s="17"/>
      <c r="Q569" s="4"/>
      <c r="R569" s="17"/>
      <c r="S569" s="4"/>
      <c r="T569" s="16"/>
      <c r="U569" s="16"/>
      <c r="V569" s="16"/>
      <c r="W569" s="16"/>
      <c r="X569" s="4"/>
      <c r="Y569" s="16"/>
      <c r="Z569" s="16"/>
      <c r="AA569" s="16"/>
      <c r="AB569" s="16"/>
      <c r="AC569" s="16"/>
      <c r="AD569" s="16"/>
      <c r="AE569" s="16"/>
      <c r="AF569" s="4"/>
      <c r="AG569" s="16"/>
      <c r="AH569" s="16"/>
      <c r="AI569" s="16"/>
      <c r="AJ569" s="16"/>
      <c r="AK569" s="16"/>
      <c r="AL569" s="18"/>
      <c r="AM569" s="18"/>
      <c r="AN569" s="4"/>
      <c r="AO569" s="4"/>
    </row>
    <row r="570" spans="1:41" ht="14">
      <c r="A570" s="4"/>
      <c r="B570" s="4"/>
      <c r="C570" s="4"/>
      <c r="D570" s="16"/>
      <c r="E570" s="4"/>
      <c r="F570" s="16"/>
      <c r="G570" s="4"/>
      <c r="H570" s="16"/>
      <c r="I570" s="4"/>
      <c r="J570" s="16"/>
      <c r="K570" s="4"/>
      <c r="L570" s="16"/>
      <c r="M570" s="4"/>
      <c r="N570" s="16"/>
      <c r="O570" s="4"/>
      <c r="P570" s="17"/>
      <c r="Q570" s="4"/>
      <c r="R570" s="17"/>
      <c r="S570" s="4"/>
      <c r="T570" s="16"/>
      <c r="U570" s="16"/>
      <c r="V570" s="16"/>
      <c r="W570" s="16"/>
      <c r="X570" s="4"/>
      <c r="Y570" s="16"/>
      <c r="Z570" s="16"/>
      <c r="AA570" s="16"/>
      <c r="AB570" s="16"/>
      <c r="AC570" s="16"/>
      <c r="AD570" s="16"/>
      <c r="AE570" s="16"/>
      <c r="AF570" s="4"/>
      <c r="AG570" s="16"/>
      <c r="AH570" s="16"/>
      <c r="AI570" s="16"/>
      <c r="AJ570" s="16"/>
      <c r="AK570" s="16"/>
      <c r="AL570" s="18"/>
      <c r="AM570" s="18"/>
      <c r="AN570" s="4"/>
      <c r="AO570" s="4"/>
    </row>
    <row r="571" spans="1:41" ht="14">
      <c r="A571" s="4"/>
      <c r="B571" s="4"/>
      <c r="C571" s="4"/>
      <c r="D571" s="16"/>
      <c r="E571" s="4"/>
      <c r="F571" s="16"/>
      <c r="G571" s="4"/>
      <c r="H571" s="16"/>
      <c r="I571" s="4"/>
      <c r="J571" s="16"/>
      <c r="K571" s="4"/>
      <c r="L571" s="16"/>
      <c r="M571" s="4"/>
      <c r="N571" s="16"/>
      <c r="O571" s="4"/>
      <c r="P571" s="17"/>
      <c r="Q571" s="4"/>
      <c r="R571" s="17"/>
      <c r="S571" s="4"/>
      <c r="T571" s="16"/>
      <c r="U571" s="16"/>
      <c r="V571" s="16"/>
      <c r="W571" s="16"/>
      <c r="X571" s="4"/>
      <c r="Y571" s="16"/>
      <c r="Z571" s="16"/>
      <c r="AA571" s="16"/>
      <c r="AB571" s="16"/>
      <c r="AC571" s="16"/>
      <c r="AD571" s="16"/>
      <c r="AE571" s="16"/>
      <c r="AF571" s="4"/>
      <c r="AG571" s="16"/>
      <c r="AH571" s="16"/>
      <c r="AI571" s="16"/>
      <c r="AJ571" s="16"/>
      <c r="AK571" s="16"/>
      <c r="AL571" s="18"/>
      <c r="AM571" s="18"/>
      <c r="AN571" s="4"/>
      <c r="AO571" s="4"/>
    </row>
    <row r="572" spans="1:41" ht="14">
      <c r="A572" s="4"/>
      <c r="B572" s="4"/>
      <c r="C572" s="4"/>
      <c r="D572" s="16"/>
      <c r="E572" s="4"/>
      <c r="F572" s="16"/>
      <c r="G572" s="4"/>
      <c r="H572" s="16"/>
      <c r="I572" s="4"/>
      <c r="J572" s="16"/>
      <c r="K572" s="4"/>
      <c r="L572" s="16"/>
      <c r="M572" s="4"/>
      <c r="N572" s="16"/>
      <c r="O572" s="4"/>
      <c r="P572" s="17"/>
      <c r="Q572" s="4"/>
      <c r="R572" s="17"/>
      <c r="S572" s="4"/>
      <c r="T572" s="16"/>
      <c r="U572" s="16"/>
      <c r="V572" s="16"/>
      <c r="W572" s="16"/>
      <c r="X572" s="4"/>
      <c r="Y572" s="16"/>
      <c r="Z572" s="16"/>
      <c r="AA572" s="16"/>
      <c r="AB572" s="16"/>
      <c r="AC572" s="16"/>
      <c r="AD572" s="16"/>
      <c r="AE572" s="16"/>
      <c r="AF572" s="4"/>
      <c r="AG572" s="16"/>
      <c r="AH572" s="16"/>
      <c r="AI572" s="16"/>
      <c r="AJ572" s="16"/>
      <c r="AK572" s="16"/>
      <c r="AL572" s="18"/>
      <c r="AM572" s="18"/>
      <c r="AN572" s="4"/>
      <c r="AO572" s="4"/>
    </row>
    <row r="573" spans="1:41" ht="14">
      <c r="A573" s="4"/>
      <c r="B573" s="4"/>
      <c r="C573" s="4"/>
      <c r="D573" s="16"/>
      <c r="E573" s="4"/>
      <c r="F573" s="16"/>
      <c r="G573" s="4"/>
      <c r="H573" s="16"/>
      <c r="I573" s="4"/>
      <c r="J573" s="16"/>
      <c r="K573" s="4"/>
      <c r="L573" s="16"/>
      <c r="M573" s="4"/>
      <c r="N573" s="16"/>
      <c r="O573" s="4"/>
      <c r="P573" s="17"/>
      <c r="Q573" s="4"/>
      <c r="R573" s="17"/>
      <c r="S573" s="4"/>
      <c r="T573" s="16"/>
      <c r="U573" s="16"/>
      <c r="V573" s="16"/>
      <c r="W573" s="16"/>
      <c r="X573" s="4"/>
      <c r="Y573" s="16"/>
      <c r="Z573" s="16"/>
      <c r="AA573" s="16"/>
      <c r="AB573" s="16"/>
      <c r="AC573" s="16"/>
      <c r="AD573" s="16"/>
      <c r="AE573" s="16"/>
      <c r="AF573" s="4"/>
      <c r="AG573" s="16"/>
      <c r="AH573" s="16"/>
      <c r="AI573" s="16"/>
      <c r="AJ573" s="16"/>
      <c r="AK573" s="16"/>
      <c r="AL573" s="18"/>
      <c r="AM573" s="18"/>
      <c r="AN573" s="4"/>
      <c r="AO573" s="4"/>
    </row>
    <row r="574" spans="1:41" ht="14">
      <c r="A574" s="4"/>
      <c r="B574" s="4"/>
      <c r="C574" s="4"/>
      <c r="D574" s="16"/>
      <c r="E574" s="4"/>
      <c r="F574" s="16"/>
      <c r="G574" s="4"/>
      <c r="H574" s="16"/>
      <c r="I574" s="4"/>
      <c r="J574" s="16"/>
      <c r="K574" s="4"/>
      <c r="L574" s="16"/>
      <c r="M574" s="4"/>
      <c r="N574" s="16"/>
      <c r="O574" s="4"/>
      <c r="P574" s="17"/>
      <c r="Q574" s="4"/>
      <c r="R574" s="17"/>
      <c r="S574" s="4"/>
      <c r="T574" s="16"/>
      <c r="U574" s="16"/>
      <c r="V574" s="16"/>
      <c r="W574" s="16"/>
      <c r="X574" s="4"/>
      <c r="Y574" s="16"/>
      <c r="Z574" s="16"/>
      <c r="AA574" s="16"/>
      <c r="AB574" s="16"/>
      <c r="AC574" s="16"/>
      <c r="AD574" s="16"/>
      <c r="AE574" s="16"/>
      <c r="AF574" s="4"/>
      <c r="AG574" s="16"/>
      <c r="AH574" s="16"/>
      <c r="AI574" s="16"/>
      <c r="AJ574" s="16"/>
      <c r="AK574" s="16"/>
      <c r="AL574" s="18"/>
      <c r="AM574" s="18"/>
      <c r="AN574" s="4"/>
      <c r="AO574" s="4"/>
    </row>
    <row r="575" spans="1:41" ht="14">
      <c r="A575" s="4"/>
      <c r="B575" s="4"/>
      <c r="C575" s="4"/>
      <c r="D575" s="16"/>
      <c r="E575" s="4"/>
      <c r="F575" s="16"/>
      <c r="G575" s="4"/>
      <c r="H575" s="16"/>
      <c r="I575" s="4"/>
      <c r="J575" s="16"/>
      <c r="K575" s="4"/>
      <c r="L575" s="16"/>
      <c r="M575" s="4"/>
      <c r="N575" s="16"/>
      <c r="O575" s="4"/>
      <c r="P575" s="17"/>
      <c r="Q575" s="4"/>
      <c r="R575" s="17"/>
      <c r="S575" s="4"/>
      <c r="T575" s="16"/>
      <c r="U575" s="16"/>
      <c r="V575" s="16"/>
      <c r="W575" s="16"/>
      <c r="X575" s="4"/>
      <c r="Y575" s="16"/>
      <c r="Z575" s="16"/>
      <c r="AA575" s="16"/>
      <c r="AB575" s="16"/>
      <c r="AC575" s="16"/>
      <c r="AD575" s="16"/>
      <c r="AE575" s="16"/>
      <c r="AF575" s="4"/>
      <c r="AG575" s="16"/>
      <c r="AH575" s="16"/>
      <c r="AI575" s="16"/>
      <c r="AJ575" s="16"/>
      <c r="AK575" s="16"/>
      <c r="AL575" s="18"/>
      <c r="AM575" s="18"/>
      <c r="AN575" s="4"/>
      <c r="AO575" s="4"/>
    </row>
    <row r="576" spans="1:41" ht="14">
      <c r="A576" s="4"/>
      <c r="B576" s="4"/>
      <c r="C576" s="4"/>
      <c r="D576" s="16"/>
      <c r="E576" s="4"/>
      <c r="F576" s="16"/>
      <c r="G576" s="4"/>
      <c r="H576" s="16"/>
      <c r="I576" s="4"/>
      <c r="J576" s="16"/>
      <c r="K576" s="4"/>
      <c r="L576" s="16"/>
      <c r="M576" s="4"/>
      <c r="N576" s="16"/>
      <c r="O576" s="4"/>
      <c r="P576" s="17"/>
      <c r="Q576" s="4"/>
      <c r="R576" s="17"/>
      <c r="S576" s="4"/>
      <c r="T576" s="16"/>
      <c r="U576" s="16"/>
      <c r="V576" s="16"/>
      <c r="W576" s="16"/>
      <c r="X576" s="4"/>
      <c r="Y576" s="16"/>
      <c r="Z576" s="16"/>
      <c r="AA576" s="16"/>
      <c r="AB576" s="16"/>
      <c r="AC576" s="16"/>
      <c r="AD576" s="16"/>
      <c r="AE576" s="16"/>
      <c r="AF576" s="4"/>
      <c r="AG576" s="16"/>
      <c r="AH576" s="16"/>
      <c r="AI576" s="16"/>
      <c r="AJ576" s="16"/>
      <c r="AK576" s="16"/>
      <c r="AL576" s="18"/>
      <c r="AM576" s="18"/>
      <c r="AN576" s="4"/>
      <c r="AO576" s="4"/>
    </row>
    <row r="577" spans="1:41" ht="14">
      <c r="A577" s="4"/>
      <c r="B577" s="4"/>
      <c r="C577" s="4"/>
      <c r="D577" s="16"/>
      <c r="E577" s="4"/>
      <c r="F577" s="16"/>
      <c r="G577" s="4"/>
      <c r="H577" s="16"/>
      <c r="I577" s="4"/>
      <c r="J577" s="16"/>
      <c r="K577" s="4"/>
      <c r="L577" s="16"/>
      <c r="M577" s="4"/>
      <c r="N577" s="16"/>
      <c r="O577" s="4"/>
      <c r="P577" s="17"/>
      <c r="Q577" s="4"/>
      <c r="R577" s="17"/>
      <c r="S577" s="4"/>
      <c r="T577" s="16"/>
      <c r="U577" s="16"/>
      <c r="V577" s="16"/>
      <c r="W577" s="16"/>
      <c r="X577" s="4"/>
      <c r="Y577" s="16"/>
      <c r="Z577" s="16"/>
      <c r="AA577" s="16"/>
      <c r="AB577" s="16"/>
      <c r="AC577" s="16"/>
      <c r="AD577" s="16"/>
      <c r="AE577" s="16"/>
      <c r="AF577" s="4"/>
      <c r="AG577" s="16"/>
      <c r="AH577" s="16"/>
      <c r="AI577" s="16"/>
      <c r="AJ577" s="16"/>
      <c r="AK577" s="16"/>
      <c r="AL577" s="18"/>
      <c r="AM577" s="18"/>
      <c r="AN577" s="4"/>
      <c r="AO577" s="4"/>
    </row>
    <row r="578" spans="1:41" ht="14">
      <c r="A578" s="4"/>
      <c r="B578" s="4"/>
      <c r="C578" s="4"/>
      <c r="D578" s="16"/>
      <c r="E578" s="4"/>
      <c r="F578" s="16"/>
      <c r="G578" s="4"/>
      <c r="H578" s="16"/>
      <c r="I578" s="4"/>
      <c r="J578" s="16"/>
      <c r="K578" s="4"/>
      <c r="L578" s="16"/>
      <c r="M578" s="4"/>
      <c r="N578" s="16"/>
      <c r="O578" s="4"/>
      <c r="P578" s="17"/>
      <c r="Q578" s="4"/>
      <c r="R578" s="17"/>
      <c r="S578" s="4"/>
      <c r="T578" s="16"/>
      <c r="U578" s="16"/>
      <c r="V578" s="16"/>
      <c r="W578" s="16"/>
      <c r="X578" s="4"/>
      <c r="Y578" s="16"/>
      <c r="Z578" s="16"/>
      <c r="AA578" s="16"/>
      <c r="AB578" s="16"/>
      <c r="AC578" s="16"/>
      <c r="AD578" s="16"/>
      <c r="AE578" s="16"/>
      <c r="AF578" s="4"/>
      <c r="AG578" s="16"/>
      <c r="AH578" s="16"/>
      <c r="AI578" s="16"/>
      <c r="AJ578" s="16"/>
      <c r="AK578" s="16"/>
      <c r="AL578" s="18"/>
      <c r="AM578" s="18"/>
      <c r="AN578" s="4"/>
      <c r="AO578" s="4"/>
    </row>
    <row r="579" spans="1:41" ht="14">
      <c r="A579" s="4"/>
      <c r="B579" s="4"/>
      <c r="C579" s="4"/>
      <c r="D579" s="16"/>
      <c r="E579" s="4"/>
      <c r="F579" s="16"/>
      <c r="G579" s="4"/>
      <c r="H579" s="16"/>
      <c r="I579" s="4"/>
      <c r="J579" s="16"/>
      <c r="K579" s="4"/>
      <c r="L579" s="16"/>
      <c r="M579" s="4"/>
      <c r="N579" s="16"/>
      <c r="O579" s="4"/>
      <c r="P579" s="17"/>
      <c r="Q579" s="4"/>
      <c r="R579" s="17"/>
      <c r="S579" s="4"/>
      <c r="T579" s="16"/>
      <c r="U579" s="16"/>
      <c r="V579" s="16"/>
      <c r="W579" s="16"/>
      <c r="X579" s="4"/>
      <c r="Y579" s="16"/>
      <c r="Z579" s="16"/>
      <c r="AA579" s="16"/>
      <c r="AB579" s="16"/>
      <c r="AC579" s="16"/>
      <c r="AD579" s="16"/>
      <c r="AE579" s="16"/>
      <c r="AF579" s="4"/>
      <c r="AG579" s="16"/>
      <c r="AH579" s="16"/>
      <c r="AI579" s="16"/>
      <c r="AJ579" s="16"/>
      <c r="AK579" s="16"/>
      <c r="AL579" s="18"/>
      <c r="AM579" s="18"/>
      <c r="AN579" s="4"/>
      <c r="AO579" s="4"/>
    </row>
    <row r="580" spans="1:41" ht="14">
      <c r="A580" s="4"/>
      <c r="B580" s="4"/>
      <c r="C580" s="4"/>
      <c r="D580" s="16"/>
      <c r="E580" s="4"/>
      <c r="F580" s="16"/>
      <c r="G580" s="4"/>
      <c r="H580" s="16"/>
      <c r="I580" s="4"/>
      <c r="J580" s="16"/>
      <c r="K580" s="4"/>
      <c r="L580" s="16"/>
      <c r="M580" s="4"/>
      <c r="N580" s="16"/>
      <c r="O580" s="4"/>
      <c r="P580" s="17"/>
      <c r="Q580" s="4"/>
      <c r="R580" s="17"/>
      <c r="S580" s="4"/>
      <c r="T580" s="16"/>
      <c r="U580" s="16"/>
      <c r="V580" s="16"/>
      <c r="W580" s="16"/>
      <c r="X580" s="4"/>
      <c r="Y580" s="16"/>
      <c r="Z580" s="16"/>
      <c r="AA580" s="16"/>
      <c r="AB580" s="16"/>
      <c r="AC580" s="16"/>
      <c r="AD580" s="16"/>
      <c r="AE580" s="16"/>
      <c r="AF580" s="4"/>
      <c r="AG580" s="16"/>
      <c r="AH580" s="16"/>
      <c r="AI580" s="16"/>
      <c r="AJ580" s="16"/>
      <c r="AK580" s="16"/>
      <c r="AL580" s="18"/>
      <c r="AM580" s="18"/>
      <c r="AN580" s="4"/>
      <c r="AO580" s="4"/>
    </row>
    <row r="581" spans="1:41" ht="14">
      <c r="A581" s="4"/>
      <c r="B581" s="4"/>
      <c r="C581" s="4"/>
      <c r="D581" s="16"/>
      <c r="E581" s="4"/>
      <c r="F581" s="16"/>
      <c r="G581" s="4"/>
      <c r="H581" s="16"/>
      <c r="I581" s="4"/>
      <c r="J581" s="16"/>
      <c r="K581" s="4"/>
      <c r="L581" s="16"/>
      <c r="M581" s="4"/>
      <c r="N581" s="16"/>
      <c r="O581" s="4"/>
      <c r="P581" s="17"/>
      <c r="Q581" s="4"/>
      <c r="R581" s="17"/>
      <c r="S581" s="4"/>
      <c r="T581" s="16"/>
      <c r="U581" s="16"/>
      <c r="V581" s="16"/>
      <c r="W581" s="16"/>
      <c r="X581" s="4"/>
      <c r="Y581" s="16"/>
      <c r="Z581" s="16"/>
      <c r="AA581" s="16"/>
      <c r="AB581" s="16"/>
      <c r="AC581" s="16"/>
      <c r="AD581" s="16"/>
      <c r="AE581" s="16"/>
      <c r="AF581" s="4"/>
      <c r="AG581" s="16"/>
      <c r="AH581" s="16"/>
      <c r="AI581" s="16"/>
      <c r="AJ581" s="16"/>
      <c r="AK581" s="16"/>
      <c r="AL581" s="18"/>
      <c r="AM581" s="18"/>
      <c r="AN581" s="4"/>
      <c r="AO581" s="4"/>
    </row>
    <row r="582" spans="1:41" ht="14">
      <c r="A582" s="4"/>
      <c r="B582" s="4"/>
      <c r="C582" s="4"/>
      <c r="D582" s="16"/>
      <c r="E582" s="4"/>
      <c r="F582" s="16"/>
      <c r="G582" s="4"/>
      <c r="H582" s="16"/>
      <c r="I582" s="4"/>
      <c r="J582" s="16"/>
      <c r="K582" s="4"/>
      <c r="L582" s="16"/>
      <c r="M582" s="4"/>
      <c r="N582" s="16"/>
      <c r="O582" s="4"/>
      <c r="P582" s="17"/>
      <c r="Q582" s="4"/>
      <c r="R582" s="17"/>
      <c r="S582" s="4"/>
      <c r="T582" s="16"/>
      <c r="U582" s="16"/>
      <c r="V582" s="16"/>
      <c r="W582" s="16"/>
      <c r="X582" s="4"/>
      <c r="Y582" s="16"/>
      <c r="Z582" s="16"/>
      <c r="AA582" s="16"/>
      <c r="AB582" s="16"/>
      <c r="AC582" s="16"/>
      <c r="AD582" s="16"/>
      <c r="AE582" s="16"/>
      <c r="AF582" s="4"/>
      <c r="AG582" s="16"/>
      <c r="AH582" s="16"/>
      <c r="AI582" s="16"/>
      <c r="AJ582" s="16"/>
      <c r="AK582" s="16"/>
      <c r="AL582" s="18"/>
      <c r="AM582" s="18"/>
      <c r="AN582" s="4"/>
      <c r="AO582" s="4"/>
    </row>
    <row r="583" spans="1:41" ht="14">
      <c r="A583" s="4"/>
      <c r="B583" s="4"/>
      <c r="C583" s="4"/>
      <c r="D583" s="16"/>
      <c r="E583" s="4"/>
      <c r="F583" s="16"/>
      <c r="G583" s="4"/>
      <c r="H583" s="16"/>
      <c r="I583" s="4"/>
      <c r="J583" s="16"/>
      <c r="K583" s="4"/>
      <c r="L583" s="16"/>
      <c r="M583" s="4"/>
      <c r="N583" s="16"/>
      <c r="O583" s="4"/>
      <c r="P583" s="17"/>
      <c r="Q583" s="4"/>
      <c r="R583" s="17"/>
      <c r="S583" s="4"/>
      <c r="T583" s="16"/>
      <c r="U583" s="16"/>
      <c r="V583" s="16"/>
      <c r="W583" s="16"/>
      <c r="X583" s="4"/>
      <c r="Y583" s="16"/>
      <c r="Z583" s="16"/>
      <c r="AA583" s="16"/>
      <c r="AB583" s="16"/>
      <c r="AC583" s="16"/>
      <c r="AD583" s="16"/>
      <c r="AE583" s="16"/>
      <c r="AF583" s="4"/>
      <c r="AG583" s="16"/>
      <c r="AH583" s="16"/>
      <c r="AI583" s="16"/>
      <c r="AJ583" s="16"/>
      <c r="AK583" s="16"/>
      <c r="AL583" s="18"/>
      <c r="AM583" s="18"/>
      <c r="AN583" s="4"/>
      <c r="AO583" s="4"/>
    </row>
    <row r="584" spans="1:41" ht="14">
      <c r="A584" s="4"/>
      <c r="B584" s="4"/>
      <c r="C584" s="4"/>
      <c r="D584" s="16"/>
      <c r="E584" s="4"/>
      <c r="F584" s="16"/>
      <c r="G584" s="4"/>
      <c r="H584" s="16"/>
      <c r="I584" s="4"/>
      <c r="J584" s="16"/>
      <c r="K584" s="4"/>
      <c r="L584" s="16"/>
      <c r="M584" s="4"/>
      <c r="N584" s="16"/>
      <c r="O584" s="4"/>
      <c r="P584" s="17"/>
      <c r="Q584" s="4"/>
      <c r="R584" s="17"/>
      <c r="S584" s="4"/>
      <c r="T584" s="16"/>
      <c r="U584" s="16"/>
      <c r="V584" s="16"/>
      <c r="W584" s="16"/>
      <c r="X584" s="4"/>
      <c r="Y584" s="16"/>
      <c r="Z584" s="16"/>
      <c r="AA584" s="16"/>
      <c r="AB584" s="16"/>
      <c r="AC584" s="16"/>
      <c r="AD584" s="16"/>
      <c r="AE584" s="16"/>
      <c r="AF584" s="4"/>
      <c r="AG584" s="16"/>
      <c r="AH584" s="16"/>
      <c r="AI584" s="16"/>
      <c r="AJ584" s="16"/>
      <c r="AK584" s="16"/>
      <c r="AL584" s="18"/>
      <c r="AM584" s="18"/>
      <c r="AN584" s="4"/>
      <c r="AO584" s="4"/>
    </row>
    <row r="585" spans="1:41" ht="14">
      <c r="A585" s="4"/>
      <c r="B585" s="4"/>
      <c r="C585" s="4"/>
      <c r="D585" s="16"/>
      <c r="E585" s="4"/>
      <c r="F585" s="16"/>
      <c r="G585" s="4"/>
      <c r="H585" s="16"/>
      <c r="I585" s="4"/>
      <c r="J585" s="16"/>
      <c r="K585" s="4"/>
      <c r="L585" s="16"/>
      <c r="M585" s="4"/>
      <c r="N585" s="16"/>
      <c r="O585" s="4"/>
      <c r="P585" s="17"/>
      <c r="Q585" s="4"/>
      <c r="R585" s="17"/>
      <c r="S585" s="4"/>
      <c r="T585" s="16"/>
      <c r="U585" s="16"/>
      <c r="V585" s="16"/>
      <c r="W585" s="16"/>
      <c r="X585" s="4"/>
      <c r="Y585" s="16"/>
      <c r="Z585" s="16"/>
      <c r="AA585" s="16"/>
      <c r="AB585" s="16"/>
      <c r="AC585" s="16"/>
      <c r="AD585" s="16"/>
      <c r="AE585" s="16"/>
      <c r="AF585" s="4"/>
      <c r="AG585" s="16"/>
      <c r="AH585" s="16"/>
      <c r="AI585" s="16"/>
      <c r="AJ585" s="16"/>
      <c r="AK585" s="16"/>
      <c r="AL585" s="18"/>
      <c r="AM585" s="18"/>
      <c r="AN585" s="4"/>
      <c r="AO585" s="4"/>
    </row>
    <row r="586" spans="1:41" ht="14">
      <c r="A586" s="4"/>
      <c r="B586" s="4"/>
      <c r="C586" s="4"/>
      <c r="D586" s="16"/>
      <c r="E586" s="4"/>
      <c r="F586" s="16"/>
      <c r="G586" s="4"/>
      <c r="H586" s="16"/>
      <c r="I586" s="4"/>
      <c r="J586" s="16"/>
      <c r="K586" s="4"/>
      <c r="L586" s="16"/>
      <c r="M586" s="4"/>
      <c r="N586" s="16"/>
      <c r="O586" s="4"/>
      <c r="P586" s="17"/>
      <c r="Q586" s="4"/>
      <c r="R586" s="17"/>
      <c r="S586" s="4"/>
      <c r="T586" s="16"/>
      <c r="U586" s="16"/>
      <c r="V586" s="16"/>
      <c r="W586" s="16"/>
      <c r="X586" s="4"/>
      <c r="Y586" s="16"/>
      <c r="Z586" s="16"/>
      <c r="AA586" s="16"/>
      <c r="AB586" s="16"/>
      <c r="AC586" s="16"/>
      <c r="AD586" s="16"/>
      <c r="AE586" s="16"/>
      <c r="AF586" s="4"/>
      <c r="AG586" s="16"/>
      <c r="AH586" s="16"/>
      <c r="AI586" s="16"/>
      <c r="AJ586" s="16"/>
      <c r="AK586" s="16"/>
      <c r="AL586" s="18"/>
      <c r="AM586" s="18"/>
      <c r="AN586" s="4"/>
      <c r="AO586" s="4"/>
    </row>
    <row r="587" spans="1:41" ht="14">
      <c r="A587" s="4"/>
      <c r="B587" s="4"/>
      <c r="C587" s="4"/>
      <c r="D587" s="16"/>
      <c r="E587" s="4"/>
      <c r="F587" s="16"/>
      <c r="G587" s="4"/>
      <c r="H587" s="16"/>
      <c r="I587" s="4"/>
      <c r="J587" s="16"/>
      <c r="K587" s="4"/>
      <c r="L587" s="16"/>
      <c r="M587" s="4"/>
      <c r="N587" s="16"/>
      <c r="O587" s="4"/>
      <c r="P587" s="17"/>
      <c r="Q587" s="4"/>
      <c r="R587" s="17"/>
      <c r="S587" s="4"/>
      <c r="T587" s="16"/>
      <c r="U587" s="16"/>
      <c r="V587" s="16"/>
      <c r="W587" s="16"/>
      <c r="X587" s="4"/>
      <c r="Y587" s="16"/>
      <c r="Z587" s="16"/>
      <c r="AA587" s="16"/>
      <c r="AB587" s="16"/>
      <c r="AC587" s="16"/>
      <c r="AD587" s="16"/>
      <c r="AE587" s="16"/>
      <c r="AF587" s="4"/>
      <c r="AG587" s="16"/>
      <c r="AH587" s="16"/>
      <c r="AI587" s="16"/>
      <c r="AJ587" s="16"/>
      <c r="AK587" s="16"/>
      <c r="AL587" s="18"/>
      <c r="AM587" s="18"/>
      <c r="AN587" s="4"/>
      <c r="AO587" s="4"/>
    </row>
    <row r="588" spans="1:41" ht="14">
      <c r="A588" s="4"/>
      <c r="B588" s="4"/>
      <c r="C588" s="4"/>
      <c r="D588" s="16"/>
      <c r="E588" s="4"/>
      <c r="F588" s="16"/>
      <c r="G588" s="4"/>
      <c r="H588" s="16"/>
      <c r="I588" s="4"/>
      <c r="J588" s="16"/>
      <c r="K588" s="4"/>
      <c r="L588" s="16"/>
      <c r="M588" s="4"/>
      <c r="N588" s="16"/>
      <c r="O588" s="4"/>
      <c r="P588" s="17"/>
      <c r="Q588" s="4"/>
      <c r="R588" s="17"/>
      <c r="S588" s="4"/>
      <c r="T588" s="16"/>
      <c r="U588" s="16"/>
      <c r="V588" s="16"/>
      <c r="W588" s="16"/>
      <c r="X588" s="4"/>
      <c r="Y588" s="16"/>
      <c r="Z588" s="16"/>
      <c r="AA588" s="16"/>
      <c r="AB588" s="16"/>
      <c r="AC588" s="16"/>
      <c r="AD588" s="16"/>
      <c r="AE588" s="16"/>
      <c r="AF588" s="4"/>
      <c r="AG588" s="16"/>
      <c r="AH588" s="16"/>
      <c r="AI588" s="16"/>
      <c r="AJ588" s="16"/>
      <c r="AK588" s="16"/>
      <c r="AL588" s="18"/>
      <c r="AM588" s="18"/>
      <c r="AN588" s="4"/>
      <c r="AO588" s="4"/>
    </row>
    <row r="589" spans="1:41" ht="14">
      <c r="A589" s="4"/>
      <c r="B589" s="4"/>
      <c r="C589" s="4"/>
      <c r="D589" s="16"/>
      <c r="E589" s="4"/>
      <c r="F589" s="16"/>
      <c r="G589" s="4"/>
      <c r="H589" s="16"/>
      <c r="I589" s="4"/>
      <c r="J589" s="16"/>
      <c r="K589" s="4"/>
      <c r="L589" s="16"/>
      <c r="M589" s="4"/>
      <c r="N589" s="16"/>
      <c r="O589" s="4"/>
      <c r="P589" s="17"/>
      <c r="Q589" s="4"/>
      <c r="R589" s="17"/>
      <c r="S589" s="4"/>
      <c r="T589" s="16"/>
      <c r="U589" s="16"/>
      <c r="V589" s="16"/>
      <c r="W589" s="16"/>
      <c r="X589" s="4"/>
      <c r="Y589" s="16"/>
      <c r="Z589" s="16"/>
      <c r="AA589" s="16"/>
      <c r="AB589" s="16"/>
      <c r="AC589" s="16"/>
      <c r="AD589" s="16"/>
      <c r="AE589" s="16"/>
      <c r="AF589" s="4"/>
      <c r="AG589" s="16"/>
      <c r="AH589" s="16"/>
      <c r="AI589" s="16"/>
      <c r="AJ589" s="16"/>
      <c r="AK589" s="16"/>
      <c r="AL589" s="18"/>
      <c r="AM589" s="18"/>
      <c r="AN589" s="4"/>
      <c r="AO589" s="4"/>
    </row>
    <row r="590" spans="1:41" ht="14">
      <c r="A590" s="4"/>
      <c r="B590" s="4"/>
      <c r="C590" s="4"/>
      <c r="D590" s="16"/>
      <c r="E590" s="4"/>
      <c r="F590" s="16"/>
      <c r="G590" s="4"/>
      <c r="H590" s="16"/>
      <c r="I590" s="4"/>
      <c r="J590" s="16"/>
      <c r="K590" s="4"/>
      <c r="L590" s="16"/>
      <c r="M590" s="4"/>
      <c r="N590" s="16"/>
      <c r="O590" s="4"/>
      <c r="P590" s="17"/>
      <c r="Q590" s="4"/>
      <c r="R590" s="17"/>
      <c r="S590" s="4"/>
      <c r="T590" s="16"/>
      <c r="U590" s="16"/>
      <c r="V590" s="16"/>
      <c r="W590" s="16"/>
      <c r="X590" s="4"/>
      <c r="Y590" s="16"/>
      <c r="Z590" s="16"/>
      <c r="AA590" s="16"/>
      <c r="AB590" s="16"/>
      <c r="AC590" s="16"/>
      <c r="AD590" s="16"/>
      <c r="AE590" s="16"/>
      <c r="AF590" s="4"/>
      <c r="AG590" s="16"/>
      <c r="AH590" s="16"/>
      <c r="AI590" s="16"/>
      <c r="AJ590" s="16"/>
      <c r="AK590" s="16"/>
      <c r="AL590" s="18"/>
      <c r="AM590" s="18"/>
      <c r="AN590" s="4"/>
      <c r="AO590" s="4"/>
    </row>
    <row r="591" spans="1:41" ht="14">
      <c r="A591" s="4"/>
      <c r="B591" s="4"/>
      <c r="C591" s="4"/>
      <c r="D591" s="16"/>
      <c r="E591" s="4"/>
      <c r="F591" s="16"/>
      <c r="G591" s="4"/>
      <c r="H591" s="16"/>
      <c r="I591" s="4"/>
      <c r="J591" s="16"/>
      <c r="K591" s="4"/>
      <c r="L591" s="16"/>
      <c r="M591" s="4"/>
      <c r="N591" s="16"/>
      <c r="O591" s="4"/>
      <c r="P591" s="17"/>
      <c r="Q591" s="4"/>
      <c r="R591" s="17"/>
      <c r="S591" s="4"/>
      <c r="T591" s="16"/>
      <c r="U591" s="16"/>
      <c r="V591" s="16"/>
      <c r="W591" s="16"/>
      <c r="X591" s="4"/>
      <c r="Y591" s="16"/>
      <c r="Z591" s="16"/>
      <c r="AA591" s="16"/>
      <c r="AB591" s="16"/>
      <c r="AC591" s="16"/>
      <c r="AD591" s="16"/>
      <c r="AE591" s="16"/>
      <c r="AF591" s="4"/>
      <c r="AG591" s="16"/>
      <c r="AH591" s="16"/>
      <c r="AI591" s="16"/>
      <c r="AJ591" s="16"/>
      <c r="AK591" s="16"/>
      <c r="AL591" s="18"/>
      <c r="AM591" s="18"/>
      <c r="AN591" s="4"/>
      <c r="AO591" s="4"/>
    </row>
    <row r="592" spans="1:41" ht="14">
      <c r="A592" s="4"/>
      <c r="B592" s="4"/>
      <c r="C592" s="4"/>
      <c r="D592" s="16"/>
      <c r="E592" s="4"/>
      <c r="F592" s="16"/>
      <c r="G592" s="4"/>
      <c r="H592" s="16"/>
      <c r="I592" s="4"/>
      <c r="J592" s="16"/>
      <c r="K592" s="4"/>
      <c r="L592" s="16"/>
      <c r="M592" s="4"/>
      <c r="N592" s="16"/>
      <c r="O592" s="4"/>
      <c r="P592" s="17"/>
      <c r="Q592" s="4"/>
      <c r="R592" s="17"/>
      <c r="S592" s="4"/>
      <c r="T592" s="16"/>
      <c r="U592" s="16"/>
      <c r="V592" s="16"/>
      <c r="W592" s="16"/>
      <c r="X592" s="4"/>
      <c r="Y592" s="16"/>
      <c r="Z592" s="16"/>
      <c r="AA592" s="16"/>
      <c r="AB592" s="16"/>
      <c r="AC592" s="16"/>
      <c r="AD592" s="16"/>
      <c r="AE592" s="16"/>
      <c r="AF592" s="4"/>
      <c r="AG592" s="16"/>
      <c r="AH592" s="16"/>
      <c r="AI592" s="16"/>
      <c r="AJ592" s="16"/>
      <c r="AK592" s="16"/>
      <c r="AL592" s="18"/>
      <c r="AM592" s="18"/>
      <c r="AN592" s="4"/>
      <c r="AO592" s="4"/>
    </row>
    <row r="593" spans="1:41" ht="14">
      <c r="A593" s="4"/>
      <c r="B593" s="4"/>
      <c r="C593" s="4"/>
      <c r="D593" s="16"/>
      <c r="E593" s="4"/>
      <c r="F593" s="16"/>
      <c r="G593" s="4"/>
      <c r="H593" s="16"/>
      <c r="I593" s="4"/>
      <c r="J593" s="16"/>
      <c r="K593" s="4"/>
      <c r="L593" s="16"/>
      <c r="M593" s="4"/>
      <c r="N593" s="16"/>
      <c r="O593" s="4"/>
      <c r="P593" s="17"/>
      <c r="Q593" s="4"/>
      <c r="R593" s="17"/>
      <c r="S593" s="4"/>
      <c r="T593" s="16"/>
      <c r="U593" s="16"/>
      <c r="V593" s="16"/>
      <c r="W593" s="16"/>
      <c r="X593" s="4"/>
      <c r="Y593" s="16"/>
      <c r="Z593" s="16"/>
      <c r="AA593" s="16"/>
      <c r="AB593" s="16"/>
      <c r="AC593" s="16"/>
      <c r="AD593" s="16"/>
      <c r="AE593" s="16"/>
      <c r="AF593" s="4"/>
      <c r="AG593" s="16"/>
      <c r="AH593" s="16"/>
      <c r="AI593" s="16"/>
      <c r="AJ593" s="16"/>
      <c r="AK593" s="16"/>
      <c r="AL593" s="18"/>
      <c r="AM593" s="18"/>
      <c r="AN593" s="4"/>
      <c r="AO593" s="4"/>
    </row>
    <row r="594" spans="1:41" ht="14">
      <c r="A594" s="4"/>
      <c r="B594" s="4"/>
      <c r="C594" s="4"/>
      <c r="D594" s="16"/>
      <c r="E594" s="4"/>
      <c r="F594" s="16"/>
      <c r="G594" s="4"/>
      <c r="H594" s="16"/>
      <c r="I594" s="4"/>
      <c r="J594" s="16"/>
      <c r="K594" s="4"/>
      <c r="L594" s="16"/>
      <c r="M594" s="4"/>
      <c r="N594" s="16"/>
      <c r="O594" s="4"/>
      <c r="P594" s="17"/>
      <c r="Q594" s="4"/>
      <c r="R594" s="17"/>
      <c r="S594" s="4"/>
      <c r="T594" s="16"/>
      <c r="U594" s="16"/>
      <c r="V594" s="16"/>
      <c r="W594" s="16"/>
      <c r="X594" s="4"/>
      <c r="Y594" s="16"/>
      <c r="Z594" s="16"/>
      <c r="AA594" s="16"/>
      <c r="AB594" s="16"/>
      <c r="AC594" s="16"/>
      <c r="AD594" s="16"/>
      <c r="AE594" s="16"/>
      <c r="AF594" s="4"/>
      <c r="AG594" s="16"/>
      <c r="AH594" s="16"/>
      <c r="AI594" s="16"/>
      <c r="AJ594" s="16"/>
      <c r="AK594" s="16"/>
      <c r="AL594" s="18"/>
      <c r="AM594" s="18"/>
      <c r="AN594" s="4"/>
      <c r="AO594" s="4"/>
    </row>
    <row r="595" spans="1:41" ht="14">
      <c r="A595" s="4"/>
      <c r="B595" s="4"/>
      <c r="C595" s="4"/>
      <c r="D595" s="16"/>
      <c r="E595" s="4"/>
      <c r="F595" s="16"/>
      <c r="G595" s="4"/>
      <c r="H595" s="16"/>
      <c r="I595" s="4"/>
      <c r="J595" s="16"/>
      <c r="K595" s="4"/>
      <c r="L595" s="16"/>
      <c r="M595" s="4"/>
      <c r="N595" s="16"/>
      <c r="O595" s="4"/>
      <c r="P595" s="17"/>
      <c r="Q595" s="4"/>
      <c r="R595" s="17"/>
      <c r="S595" s="4"/>
      <c r="T595" s="16"/>
      <c r="U595" s="16"/>
      <c r="V595" s="16"/>
      <c r="W595" s="16"/>
      <c r="X595" s="4"/>
      <c r="Y595" s="16"/>
      <c r="Z595" s="16"/>
      <c r="AA595" s="16"/>
      <c r="AB595" s="16"/>
      <c r="AC595" s="16"/>
      <c r="AD595" s="16"/>
      <c r="AE595" s="16"/>
      <c r="AF595" s="4"/>
      <c r="AG595" s="16"/>
      <c r="AH595" s="16"/>
      <c r="AI595" s="16"/>
      <c r="AJ595" s="16"/>
      <c r="AK595" s="16"/>
      <c r="AL595" s="18"/>
      <c r="AM595" s="18"/>
      <c r="AN595" s="4"/>
      <c r="AO595" s="4"/>
    </row>
    <row r="596" spans="1:41" ht="14">
      <c r="A596" s="4"/>
      <c r="B596" s="4"/>
      <c r="C596" s="4"/>
      <c r="D596" s="16"/>
      <c r="E596" s="4"/>
      <c r="F596" s="16"/>
      <c r="G596" s="4"/>
      <c r="H596" s="16"/>
      <c r="I596" s="4"/>
      <c r="J596" s="16"/>
      <c r="K596" s="4"/>
      <c r="L596" s="16"/>
      <c r="M596" s="4"/>
      <c r="N596" s="16"/>
      <c r="O596" s="4"/>
      <c r="P596" s="17"/>
      <c r="Q596" s="4"/>
      <c r="R596" s="17"/>
      <c r="S596" s="4"/>
      <c r="T596" s="16"/>
      <c r="U596" s="16"/>
      <c r="V596" s="16"/>
      <c r="W596" s="16"/>
      <c r="X596" s="4"/>
      <c r="Y596" s="16"/>
      <c r="Z596" s="16"/>
      <c r="AA596" s="16"/>
      <c r="AB596" s="16"/>
      <c r="AC596" s="16"/>
      <c r="AD596" s="16"/>
      <c r="AE596" s="16"/>
      <c r="AF596" s="4"/>
      <c r="AG596" s="16"/>
      <c r="AH596" s="16"/>
      <c r="AI596" s="16"/>
      <c r="AJ596" s="16"/>
      <c r="AK596" s="16"/>
      <c r="AL596" s="18"/>
      <c r="AM596" s="18"/>
      <c r="AN596" s="4"/>
      <c r="AO596" s="4"/>
    </row>
    <row r="597" spans="1:41" ht="14">
      <c r="A597" s="4"/>
      <c r="B597" s="4"/>
      <c r="C597" s="4"/>
      <c r="D597" s="16"/>
      <c r="E597" s="4"/>
      <c r="F597" s="16"/>
      <c r="G597" s="4"/>
      <c r="H597" s="16"/>
      <c r="I597" s="4"/>
      <c r="J597" s="16"/>
      <c r="K597" s="4"/>
      <c r="L597" s="16"/>
      <c r="M597" s="4"/>
      <c r="N597" s="16"/>
      <c r="O597" s="4"/>
      <c r="P597" s="17"/>
      <c r="Q597" s="4"/>
      <c r="R597" s="17"/>
      <c r="S597" s="4"/>
      <c r="T597" s="16"/>
      <c r="U597" s="16"/>
      <c r="V597" s="16"/>
      <c r="W597" s="16"/>
      <c r="X597" s="4"/>
      <c r="Y597" s="16"/>
      <c r="Z597" s="16"/>
      <c r="AA597" s="16"/>
      <c r="AB597" s="16"/>
      <c r="AC597" s="16"/>
      <c r="AD597" s="16"/>
      <c r="AE597" s="16"/>
      <c r="AF597" s="4"/>
      <c r="AG597" s="16"/>
      <c r="AH597" s="16"/>
      <c r="AI597" s="16"/>
      <c r="AJ597" s="16"/>
      <c r="AK597" s="16"/>
      <c r="AL597" s="18"/>
      <c r="AM597" s="18"/>
      <c r="AN597" s="4"/>
      <c r="AO597" s="4"/>
    </row>
    <row r="598" spans="1:41" ht="14">
      <c r="A598" s="4"/>
      <c r="B598" s="4"/>
      <c r="C598" s="4"/>
      <c r="D598" s="16"/>
      <c r="E598" s="4"/>
      <c r="F598" s="16"/>
      <c r="G598" s="4"/>
      <c r="H598" s="16"/>
      <c r="I598" s="4"/>
      <c r="J598" s="16"/>
      <c r="K598" s="4"/>
      <c r="L598" s="16"/>
      <c r="M598" s="4"/>
      <c r="N598" s="16"/>
      <c r="O598" s="4"/>
      <c r="P598" s="17"/>
      <c r="Q598" s="4"/>
      <c r="R598" s="17"/>
      <c r="S598" s="4"/>
      <c r="T598" s="16"/>
      <c r="U598" s="16"/>
      <c r="V598" s="16"/>
      <c r="W598" s="16"/>
      <c r="X598" s="4"/>
      <c r="Y598" s="16"/>
      <c r="Z598" s="16"/>
      <c r="AA598" s="16"/>
      <c r="AB598" s="16"/>
      <c r="AC598" s="16"/>
      <c r="AD598" s="16"/>
      <c r="AE598" s="16"/>
      <c r="AF598" s="4"/>
      <c r="AG598" s="16"/>
      <c r="AH598" s="16"/>
      <c r="AI598" s="16"/>
      <c r="AJ598" s="16"/>
      <c r="AK598" s="16"/>
      <c r="AL598" s="18"/>
      <c r="AM598" s="18"/>
      <c r="AN598" s="4"/>
      <c r="AO598" s="4"/>
    </row>
    <row r="599" spans="1:41" ht="14">
      <c r="A599" s="4"/>
      <c r="B599" s="4"/>
      <c r="C599" s="4"/>
      <c r="D599" s="16"/>
      <c r="E599" s="4"/>
      <c r="F599" s="16"/>
      <c r="G599" s="4"/>
      <c r="H599" s="16"/>
      <c r="I599" s="4"/>
      <c r="J599" s="16"/>
      <c r="K599" s="4"/>
      <c r="L599" s="16"/>
      <c r="M599" s="4"/>
      <c r="N599" s="16"/>
      <c r="O599" s="4"/>
      <c r="P599" s="17"/>
      <c r="Q599" s="4"/>
      <c r="R599" s="17"/>
      <c r="S599" s="4"/>
      <c r="T599" s="16"/>
      <c r="U599" s="16"/>
      <c r="V599" s="16"/>
      <c r="W599" s="16"/>
      <c r="X599" s="4"/>
      <c r="Y599" s="16"/>
      <c r="Z599" s="16"/>
      <c r="AA599" s="16"/>
      <c r="AB599" s="16"/>
      <c r="AC599" s="16"/>
      <c r="AD599" s="16"/>
      <c r="AE599" s="16"/>
      <c r="AF599" s="4"/>
      <c r="AG599" s="16"/>
      <c r="AH599" s="16"/>
      <c r="AI599" s="16"/>
      <c r="AJ599" s="16"/>
      <c r="AK599" s="16"/>
      <c r="AL599" s="18"/>
      <c r="AM599" s="18"/>
      <c r="AN599" s="4"/>
      <c r="AO599" s="4"/>
    </row>
    <row r="600" spans="1:41" ht="14">
      <c r="A600" s="4"/>
      <c r="B600" s="4"/>
      <c r="C600" s="4"/>
      <c r="D600" s="16"/>
      <c r="E600" s="4"/>
      <c r="F600" s="16"/>
      <c r="G600" s="4"/>
      <c r="H600" s="16"/>
      <c r="I600" s="4"/>
      <c r="J600" s="16"/>
      <c r="K600" s="4"/>
      <c r="L600" s="16"/>
      <c r="M600" s="4"/>
      <c r="N600" s="16"/>
      <c r="O600" s="4"/>
      <c r="P600" s="17"/>
      <c r="Q600" s="4"/>
      <c r="R600" s="17"/>
      <c r="S600" s="4"/>
      <c r="T600" s="16"/>
      <c r="U600" s="16"/>
      <c r="V600" s="16"/>
      <c r="W600" s="16"/>
      <c r="X600" s="4"/>
      <c r="Y600" s="16"/>
      <c r="Z600" s="16"/>
      <c r="AA600" s="16"/>
      <c r="AB600" s="16"/>
      <c r="AC600" s="16"/>
      <c r="AD600" s="16"/>
      <c r="AE600" s="16"/>
      <c r="AF600" s="4"/>
      <c r="AG600" s="16"/>
      <c r="AH600" s="16"/>
      <c r="AI600" s="16"/>
      <c r="AJ600" s="16"/>
      <c r="AK600" s="16"/>
      <c r="AL600" s="18"/>
      <c r="AM600" s="18"/>
      <c r="AN600" s="4"/>
      <c r="AO600" s="4"/>
    </row>
    <row r="601" spans="1:41" ht="14">
      <c r="A601" s="4"/>
      <c r="B601" s="4"/>
      <c r="C601" s="4"/>
      <c r="D601" s="16"/>
      <c r="E601" s="4"/>
      <c r="F601" s="16"/>
      <c r="G601" s="4"/>
      <c r="H601" s="16"/>
      <c r="I601" s="4"/>
      <c r="J601" s="16"/>
      <c r="K601" s="4"/>
      <c r="L601" s="16"/>
      <c r="M601" s="4"/>
      <c r="N601" s="16"/>
      <c r="O601" s="4"/>
      <c r="P601" s="17"/>
      <c r="Q601" s="4"/>
      <c r="R601" s="17"/>
      <c r="S601" s="4"/>
      <c r="T601" s="16"/>
      <c r="U601" s="16"/>
      <c r="V601" s="16"/>
      <c r="W601" s="16"/>
      <c r="X601" s="4"/>
      <c r="Y601" s="16"/>
      <c r="Z601" s="16"/>
      <c r="AA601" s="16"/>
      <c r="AB601" s="16"/>
      <c r="AC601" s="16"/>
      <c r="AD601" s="16"/>
      <c r="AE601" s="16"/>
      <c r="AF601" s="4"/>
      <c r="AG601" s="16"/>
      <c r="AH601" s="16"/>
      <c r="AI601" s="16"/>
      <c r="AJ601" s="16"/>
      <c r="AK601" s="16"/>
      <c r="AL601" s="18"/>
      <c r="AM601" s="18"/>
      <c r="AN601" s="4"/>
      <c r="AO601" s="4"/>
    </row>
    <row r="602" spans="1:41" ht="14">
      <c r="A602" s="4"/>
      <c r="B602" s="4"/>
      <c r="C602" s="4"/>
      <c r="D602" s="16"/>
      <c r="E602" s="4"/>
      <c r="F602" s="16"/>
      <c r="G602" s="4"/>
      <c r="H602" s="16"/>
      <c r="I602" s="4"/>
      <c r="J602" s="16"/>
      <c r="K602" s="4"/>
      <c r="L602" s="16"/>
      <c r="M602" s="4"/>
      <c r="N602" s="16"/>
      <c r="O602" s="4"/>
      <c r="P602" s="17"/>
      <c r="Q602" s="4"/>
      <c r="R602" s="17"/>
      <c r="S602" s="4"/>
      <c r="T602" s="16"/>
      <c r="U602" s="16"/>
      <c r="V602" s="16"/>
      <c r="W602" s="16"/>
      <c r="X602" s="4"/>
      <c r="Y602" s="16"/>
      <c r="Z602" s="16"/>
      <c r="AA602" s="16"/>
      <c r="AB602" s="16"/>
      <c r="AC602" s="16"/>
      <c r="AD602" s="16"/>
      <c r="AE602" s="16"/>
      <c r="AF602" s="4"/>
      <c r="AG602" s="16"/>
      <c r="AH602" s="16"/>
      <c r="AI602" s="16"/>
      <c r="AJ602" s="16"/>
      <c r="AK602" s="16"/>
      <c r="AL602" s="18"/>
      <c r="AM602" s="18"/>
      <c r="AN602" s="4"/>
      <c r="AO602" s="4"/>
    </row>
    <row r="603" spans="1:41" ht="14">
      <c r="A603" s="4"/>
      <c r="B603" s="4"/>
      <c r="C603" s="4"/>
      <c r="D603" s="16"/>
      <c r="E603" s="4"/>
      <c r="F603" s="16"/>
      <c r="G603" s="4"/>
      <c r="H603" s="16"/>
      <c r="I603" s="4"/>
      <c r="J603" s="16"/>
      <c r="K603" s="4"/>
      <c r="L603" s="16"/>
      <c r="M603" s="4"/>
      <c r="N603" s="16"/>
      <c r="O603" s="4"/>
      <c r="P603" s="17"/>
      <c r="Q603" s="4"/>
      <c r="R603" s="17"/>
      <c r="S603" s="4"/>
      <c r="T603" s="16"/>
      <c r="U603" s="16"/>
      <c r="V603" s="16"/>
      <c r="W603" s="16"/>
      <c r="X603" s="4"/>
      <c r="Y603" s="16"/>
      <c r="Z603" s="16"/>
      <c r="AA603" s="16"/>
      <c r="AB603" s="16"/>
      <c r="AC603" s="16"/>
      <c r="AD603" s="16"/>
      <c r="AE603" s="16"/>
      <c r="AF603" s="4"/>
      <c r="AG603" s="16"/>
      <c r="AH603" s="16"/>
      <c r="AI603" s="16"/>
      <c r="AJ603" s="16"/>
      <c r="AK603" s="16"/>
      <c r="AL603" s="18"/>
      <c r="AM603" s="18"/>
      <c r="AN603" s="4"/>
      <c r="AO603" s="4"/>
    </row>
    <row r="604" spans="1:41" ht="14">
      <c r="A604" s="4"/>
      <c r="B604" s="4"/>
      <c r="C604" s="4"/>
      <c r="D604" s="16"/>
      <c r="E604" s="4"/>
      <c r="F604" s="16"/>
      <c r="G604" s="4"/>
      <c r="H604" s="16"/>
      <c r="I604" s="4"/>
      <c r="J604" s="16"/>
      <c r="K604" s="4"/>
      <c r="L604" s="16"/>
      <c r="M604" s="4"/>
      <c r="N604" s="16"/>
      <c r="O604" s="4"/>
      <c r="P604" s="17"/>
      <c r="Q604" s="4"/>
      <c r="R604" s="17"/>
      <c r="S604" s="4"/>
      <c r="T604" s="16"/>
      <c r="U604" s="16"/>
      <c r="V604" s="16"/>
      <c r="W604" s="16"/>
      <c r="X604" s="4"/>
      <c r="Y604" s="16"/>
      <c r="Z604" s="16"/>
      <c r="AA604" s="16"/>
      <c r="AB604" s="16"/>
      <c r="AC604" s="16"/>
      <c r="AD604" s="16"/>
      <c r="AE604" s="16"/>
      <c r="AF604" s="4"/>
      <c r="AG604" s="16"/>
      <c r="AH604" s="16"/>
      <c r="AI604" s="16"/>
      <c r="AJ604" s="16"/>
      <c r="AK604" s="16"/>
      <c r="AL604" s="18"/>
      <c r="AM604" s="18"/>
      <c r="AN604" s="4"/>
      <c r="AO604" s="4"/>
    </row>
    <row r="605" spans="1:41" ht="14">
      <c r="A605" s="4"/>
      <c r="B605" s="4"/>
      <c r="C605" s="4"/>
      <c r="D605" s="16"/>
      <c r="E605" s="4"/>
      <c r="F605" s="16"/>
      <c r="G605" s="4"/>
      <c r="H605" s="16"/>
      <c r="I605" s="4"/>
      <c r="J605" s="16"/>
      <c r="K605" s="4"/>
      <c r="L605" s="16"/>
      <c r="M605" s="4"/>
      <c r="N605" s="16"/>
      <c r="O605" s="4"/>
      <c r="P605" s="17"/>
      <c r="Q605" s="4"/>
      <c r="R605" s="17"/>
      <c r="S605" s="4"/>
      <c r="T605" s="16"/>
      <c r="U605" s="16"/>
      <c r="V605" s="16"/>
      <c r="W605" s="16"/>
      <c r="X605" s="4"/>
      <c r="Y605" s="16"/>
      <c r="Z605" s="16"/>
      <c r="AA605" s="16"/>
      <c r="AB605" s="16"/>
      <c r="AC605" s="16"/>
      <c r="AD605" s="16"/>
      <c r="AE605" s="16"/>
      <c r="AF605" s="4"/>
      <c r="AG605" s="16"/>
      <c r="AH605" s="16"/>
      <c r="AI605" s="16"/>
      <c r="AJ605" s="16"/>
      <c r="AK605" s="16"/>
      <c r="AL605" s="18"/>
      <c r="AM605" s="18"/>
      <c r="AN605" s="4"/>
      <c r="AO605" s="4"/>
    </row>
    <row r="606" spans="1:41" ht="14">
      <c r="A606" s="4"/>
      <c r="B606" s="4"/>
      <c r="C606" s="4"/>
      <c r="D606" s="16"/>
      <c r="E606" s="4"/>
      <c r="F606" s="16"/>
      <c r="G606" s="4"/>
      <c r="H606" s="16"/>
      <c r="I606" s="4"/>
      <c r="J606" s="16"/>
      <c r="K606" s="4"/>
      <c r="L606" s="16"/>
      <c r="M606" s="4"/>
      <c r="N606" s="16"/>
      <c r="O606" s="4"/>
      <c r="P606" s="17"/>
      <c r="Q606" s="4"/>
      <c r="R606" s="17"/>
      <c r="S606" s="4"/>
      <c r="T606" s="16"/>
      <c r="U606" s="16"/>
      <c r="V606" s="16"/>
      <c r="W606" s="16"/>
      <c r="X606" s="4"/>
      <c r="Y606" s="16"/>
      <c r="Z606" s="16"/>
      <c r="AA606" s="16"/>
      <c r="AB606" s="16"/>
      <c r="AC606" s="16"/>
      <c r="AD606" s="16"/>
      <c r="AE606" s="16"/>
      <c r="AF606" s="4"/>
      <c r="AG606" s="16"/>
      <c r="AH606" s="16"/>
      <c r="AI606" s="16"/>
      <c r="AJ606" s="16"/>
      <c r="AK606" s="16"/>
      <c r="AL606" s="18"/>
      <c r="AM606" s="18"/>
      <c r="AN606" s="4"/>
      <c r="AO606" s="4"/>
    </row>
    <row r="607" spans="1:41" ht="14">
      <c r="A607" s="4"/>
      <c r="B607" s="4"/>
      <c r="C607" s="4"/>
      <c r="D607" s="16"/>
      <c r="E607" s="4"/>
      <c r="F607" s="16"/>
      <c r="G607" s="4"/>
      <c r="H607" s="16"/>
      <c r="I607" s="4"/>
      <c r="J607" s="16"/>
      <c r="K607" s="4"/>
      <c r="L607" s="16"/>
      <c r="M607" s="4"/>
      <c r="N607" s="16"/>
      <c r="O607" s="4"/>
      <c r="P607" s="17"/>
      <c r="Q607" s="4"/>
      <c r="R607" s="17"/>
      <c r="S607" s="4"/>
      <c r="T607" s="16"/>
      <c r="U607" s="16"/>
      <c r="V607" s="16"/>
      <c r="W607" s="16"/>
      <c r="X607" s="4"/>
      <c r="Y607" s="16"/>
      <c r="Z607" s="16"/>
      <c r="AA607" s="16"/>
      <c r="AB607" s="16"/>
      <c r="AC607" s="16"/>
      <c r="AD607" s="16"/>
      <c r="AE607" s="16"/>
      <c r="AF607" s="4"/>
      <c r="AG607" s="16"/>
      <c r="AH607" s="16"/>
      <c r="AI607" s="16"/>
      <c r="AJ607" s="16"/>
      <c r="AK607" s="16"/>
      <c r="AL607" s="18"/>
      <c r="AM607" s="18"/>
      <c r="AN607" s="4"/>
      <c r="AO607" s="4"/>
    </row>
    <row r="608" spans="1:41" ht="14">
      <c r="A608" s="4"/>
      <c r="B608" s="4"/>
      <c r="C608" s="4"/>
      <c r="D608" s="16"/>
      <c r="E608" s="4"/>
      <c r="F608" s="16"/>
      <c r="G608" s="4"/>
      <c r="H608" s="16"/>
      <c r="I608" s="4"/>
      <c r="J608" s="16"/>
      <c r="K608" s="4"/>
      <c r="L608" s="16"/>
      <c r="M608" s="4"/>
      <c r="N608" s="16"/>
      <c r="O608" s="4"/>
      <c r="P608" s="17"/>
      <c r="Q608" s="4"/>
      <c r="R608" s="17"/>
      <c r="S608" s="4"/>
      <c r="T608" s="16"/>
      <c r="U608" s="16"/>
      <c r="V608" s="16"/>
      <c r="W608" s="16"/>
      <c r="X608" s="4"/>
      <c r="Y608" s="16"/>
      <c r="Z608" s="16"/>
      <c r="AA608" s="16"/>
      <c r="AB608" s="16"/>
      <c r="AC608" s="16"/>
      <c r="AD608" s="16"/>
      <c r="AE608" s="16"/>
      <c r="AF608" s="4"/>
      <c r="AG608" s="16"/>
      <c r="AH608" s="16"/>
      <c r="AI608" s="16"/>
      <c r="AJ608" s="16"/>
      <c r="AK608" s="16"/>
      <c r="AL608" s="18"/>
      <c r="AM608" s="18"/>
      <c r="AN608" s="4"/>
      <c r="AO608" s="4"/>
    </row>
    <row r="609" spans="1:41" ht="14">
      <c r="A609" s="4"/>
      <c r="B609" s="4"/>
      <c r="C609" s="4"/>
      <c r="D609" s="16"/>
      <c r="E609" s="4"/>
      <c r="F609" s="16"/>
      <c r="G609" s="4"/>
      <c r="H609" s="16"/>
      <c r="I609" s="4"/>
      <c r="J609" s="16"/>
      <c r="K609" s="4"/>
      <c r="L609" s="16"/>
      <c r="M609" s="4"/>
      <c r="N609" s="16"/>
      <c r="O609" s="4"/>
      <c r="P609" s="17"/>
      <c r="Q609" s="4"/>
      <c r="R609" s="17"/>
      <c r="S609" s="4"/>
      <c r="T609" s="16"/>
      <c r="U609" s="16"/>
      <c r="V609" s="16"/>
      <c r="W609" s="16"/>
      <c r="X609" s="4"/>
      <c r="Y609" s="16"/>
      <c r="Z609" s="16"/>
      <c r="AA609" s="16"/>
      <c r="AB609" s="16"/>
      <c r="AC609" s="16"/>
      <c r="AD609" s="16"/>
      <c r="AE609" s="16"/>
      <c r="AF609" s="4"/>
      <c r="AG609" s="16"/>
      <c r="AH609" s="16"/>
      <c r="AI609" s="16"/>
      <c r="AJ609" s="16"/>
      <c r="AK609" s="16"/>
      <c r="AL609" s="18"/>
      <c r="AM609" s="18"/>
      <c r="AN609" s="4"/>
      <c r="AO609" s="4"/>
    </row>
    <row r="610" spans="1:41" ht="14">
      <c r="A610" s="4"/>
      <c r="B610" s="4"/>
      <c r="C610" s="4"/>
      <c r="D610" s="16"/>
      <c r="E610" s="4"/>
      <c r="F610" s="16"/>
      <c r="G610" s="4"/>
      <c r="H610" s="16"/>
      <c r="I610" s="4"/>
      <c r="J610" s="16"/>
      <c r="K610" s="4"/>
      <c r="L610" s="16"/>
      <c r="M610" s="4"/>
      <c r="N610" s="16"/>
      <c r="O610" s="4"/>
      <c r="P610" s="17"/>
      <c r="Q610" s="4"/>
      <c r="R610" s="17"/>
      <c r="S610" s="4"/>
      <c r="T610" s="16"/>
      <c r="U610" s="16"/>
      <c r="V610" s="16"/>
      <c r="W610" s="16"/>
      <c r="X610" s="4"/>
      <c r="Y610" s="16"/>
      <c r="Z610" s="16"/>
      <c r="AA610" s="16"/>
      <c r="AB610" s="16"/>
      <c r="AC610" s="16"/>
      <c r="AD610" s="16"/>
      <c r="AE610" s="16"/>
      <c r="AF610" s="4"/>
      <c r="AG610" s="16"/>
      <c r="AH610" s="16"/>
      <c r="AI610" s="16"/>
      <c r="AJ610" s="16"/>
      <c r="AK610" s="16"/>
      <c r="AL610" s="18"/>
      <c r="AM610" s="18"/>
      <c r="AN610" s="4"/>
      <c r="AO610" s="4"/>
    </row>
    <row r="611" spans="1:41" ht="14">
      <c r="A611" s="4"/>
      <c r="B611" s="4"/>
      <c r="C611" s="4"/>
      <c r="D611" s="16"/>
      <c r="E611" s="4"/>
      <c r="F611" s="16"/>
      <c r="G611" s="4"/>
      <c r="H611" s="16"/>
      <c r="I611" s="4"/>
      <c r="J611" s="16"/>
      <c r="K611" s="4"/>
      <c r="L611" s="16"/>
      <c r="M611" s="4"/>
      <c r="N611" s="16"/>
      <c r="O611" s="4"/>
      <c r="P611" s="17"/>
      <c r="Q611" s="4"/>
      <c r="R611" s="17"/>
      <c r="S611" s="4"/>
      <c r="T611" s="16"/>
      <c r="U611" s="16"/>
      <c r="V611" s="16"/>
      <c r="W611" s="16"/>
      <c r="X611" s="4"/>
      <c r="Y611" s="16"/>
      <c r="Z611" s="16"/>
      <c r="AA611" s="16"/>
      <c r="AB611" s="16"/>
      <c r="AC611" s="16"/>
      <c r="AD611" s="16"/>
      <c r="AE611" s="16"/>
      <c r="AF611" s="4"/>
      <c r="AG611" s="16"/>
      <c r="AH611" s="16"/>
      <c r="AI611" s="16"/>
      <c r="AJ611" s="16"/>
      <c r="AK611" s="16"/>
      <c r="AL611" s="18"/>
      <c r="AM611" s="18"/>
      <c r="AN611" s="4"/>
      <c r="AO611" s="4"/>
    </row>
    <row r="612" spans="1:41" ht="14">
      <c r="A612" s="4"/>
      <c r="B612" s="4"/>
      <c r="C612" s="4"/>
      <c r="D612" s="16"/>
      <c r="E612" s="4"/>
      <c r="F612" s="16"/>
      <c r="G612" s="4"/>
      <c r="H612" s="16"/>
      <c r="I612" s="4"/>
      <c r="J612" s="16"/>
      <c r="K612" s="4"/>
      <c r="L612" s="16"/>
      <c r="M612" s="4"/>
      <c r="N612" s="16"/>
      <c r="O612" s="4"/>
      <c r="P612" s="17"/>
      <c r="Q612" s="4"/>
      <c r="R612" s="17"/>
      <c r="S612" s="4"/>
      <c r="T612" s="16"/>
      <c r="U612" s="16"/>
      <c r="V612" s="16"/>
      <c r="W612" s="16"/>
      <c r="X612" s="4"/>
      <c r="Y612" s="16"/>
      <c r="Z612" s="16"/>
      <c r="AA612" s="16"/>
      <c r="AB612" s="16"/>
      <c r="AC612" s="16"/>
      <c r="AD612" s="16"/>
      <c r="AE612" s="16"/>
      <c r="AF612" s="4"/>
      <c r="AG612" s="16"/>
      <c r="AH612" s="16"/>
      <c r="AI612" s="16"/>
      <c r="AJ612" s="16"/>
      <c r="AK612" s="16"/>
      <c r="AL612" s="18"/>
      <c r="AM612" s="18"/>
      <c r="AN612" s="4"/>
      <c r="AO612" s="4"/>
    </row>
    <row r="613" spans="1:41" ht="14">
      <c r="A613" s="4"/>
      <c r="B613" s="4"/>
      <c r="C613" s="4"/>
      <c r="D613" s="16"/>
      <c r="E613" s="4"/>
      <c r="F613" s="16"/>
      <c r="G613" s="4"/>
      <c r="H613" s="16"/>
      <c r="I613" s="4"/>
      <c r="J613" s="16"/>
      <c r="K613" s="4"/>
      <c r="L613" s="16"/>
      <c r="M613" s="4"/>
      <c r="N613" s="16"/>
      <c r="O613" s="4"/>
      <c r="P613" s="17"/>
      <c r="Q613" s="4"/>
      <c r="R613" s="17"/>
      <c r="S613" s="4"/>
      <c r="T613" s="16"/>
      <c r="U613" s="16"/>
      <c r="V613" s="16"/>
      <c r="W613" s="16"/>
      <c r="X613" s="4"/>
      <c r="Y613" s="16"/>
      <c r="Z613" s="16"/>
      <c r="AA613" s="16"/>
      <c r="AB613" s="16"/>
      <c r="AC613" s="16"/>
      <c r="AD613" s="16"/>
      <c r="AE613" s="16"/>
      <c r="AF613" s="4"/>
      <c r="AG613" s="16"/>
      <c r="AH613" s="16"/>
      <c r="AI613" s="16"/>
      <c r="AJ613" s="16"/>
      <c r="AK613" s="16"/>
      <c r="AL613" s="18"/>
      <c r="AM613" s="18"/>
      <c r="AN613" s="4"/>
      <c r="AO613" s="4"/>
    </row>
    <row r="614" spans="1:41" ht="14">
      <c r="A614" s="4"/>
      <c r="B614" s="4"/>
      <c r="C614" s="4"/>
      <c r="D614" s="16"/>
      <c r="E614" s="4"/>
      <c r="F614" s="16"/>
      <c r="G614" s="4"/>
      <c r="H614" s="16"/>
      <c r="I614" s="4"/>
      <c r="J614" s="16"/>
      <c r="K614" s="4"/>
      <c r="L614" s="16"/>
      <c r="M614" s="4"/>
      <c r="N614" s="16"/>
      <c r="O614" s="4"/>
      <c r="P614" s="17"/>
      <c r="Q614" s="4"/>
      <c r="R614" s="17"/>
      <c r="S614" s="4"/>
      <c r="T614" s="16"/>
      <c r="U614" s="16"/>
      <c r="V614" s="16"/>
      <c r="W614" s="16"/>
      <c r="X614" s="4"/>
      <c r="Y614" s="16"/>
      <c r="Z614" s="16"/>
      <c r="AA614" s="16"/>
      <c r="AB614" s="16"/>
      <c r="AC614" s="16"/>
      <c r="AD614" s="16"/>
      <c r="AE614" s="16"/>
      <c r="AF614" s="4"/>
      <c r="AG614" s="16"/>
      <c r="AH614" s="16"/>
      <c r="AI614" s="16"/>
      <c r="AJ614" s="16"/>
      <c r="AK614" s="16"/>
      <c r="AL614" s="18"/>
      <c r="AM614" s="18"/>
      <c r="AN614" s="4"/>
      <c r="AO614" s="4"/>
    </row>
    <row r="615" spans="1:41" ht="14">
      <c r="A615" s="4"/>
      <c r="B615" s="4"/>
      <c r="C615" s="4"/>
      <c r="D615" s="16"/>
      <c r="E615" s="4"/>
      <c r="F615" s="16"/>
      <c r="G615" s="4"/>
      <c r="H615" s="16"/>
      <c r="I615" s="4"/>
      <c r="J615" s="16"/>
      <c r="K615" s="4"/>
      <c r="L615" s="16"/>
      <c r="M615" s="4"/>
      <c r="N615" s="16"/>
      <c r="O615" s="4"/>
      <c r="P615" s="17"/>
      <c r="Q615" s="4"/>
      <c r="R615" s="17"/>
      <c r="S615" s="4"/>
      <c r="T615" s="16"/>
      <c r="U615" s="16"/>
      <c r="V615" s="16"/>
      <c r="W615" s="16"/>
      <c r="X615" s="4"/>
      <c r="Y615" s="16"/>
      <c r="Z615" s="16"/>
      <c r="AA615" s="16"/>
      <c r="AB615" s="16"/>
      <c r="AC615" s="16"/>
      <c r="AD615" s="16"/>
      <c r="AE615" s="16"/>
      <c r="AF615" s="4"/>
      <c r="AG615" s="16"/>
      <c r="AH615" s="16"/>
      <c r="AI615" s="16"/>
      <c r="AJ615" s="16"/>
      <c r="AK615" s="16"/>
      <c r="AL615" s="18"/>
      <c r="AM615" s="18"/>
      <c r="AN615" s="4"/>
      <c r="AO615" s="4"/>
    </row>
    <row r="616" spans="1:41" ht="14">
      <c r="A616" s="4"/>
      <c r="B616" s="4"/>
      <c r="C616" s="4"/>
      <c r="D616" s="16"/>
      <c r="E616" s="4"/>
      <c r="F616" s="16"/>
      <c r="G616" s="4"/>
      <c r="H616" s="16"/>
      <c r="I616" s="4"/>
      <c r="J616" s="16"/>
      <c r="K616" s="4"/>
      <c r="L616" s="16"/>
      <c r="M616" s="4"/>
      <c r="N616" s="16"/>
      <c r="O616" s="4"/>
      <c r="P616" s="17"/>
      <c r="Q616" s="4"/>
      <c r="R616" s="17"/>
      <c r="S616" s="4"/>
      <c r="T616" s="16"/>
      <c r="U616" s="16"/>
      <c r="V616" s="16"/>
      <c r="W616" s="16"/>
      <c r="X616" s="4"/>
      <c r="Y616" s="16"/>
      <c r="Z616" s="16"/>
      <c r="AA616" s="16"/>
      <c r="AB616" s="16"/>
      <c r="AC616" s="16"/>
      <c r="AD616" s="16"/>
      <c r="AE616" s="16"/>
      <c r="AF616" s="4"/>
      <c r="AG616" s="16"/>
      <c r="AH616" s="16"/>
      <c r="AI616" s="16"/>
      <c r="AJ616" s="16"/>
      <c r="AK616" s="16"/>
      <c r="AL616" s="18"/>
      <c r="AM616" s="18"/>
      <c r="AN616" s="4"/>
      <c r="AO616" s="4"/>
    </row>
    <row r="617" spans="1:41" ht="14">
      <c r="A617" s="4"/>
      <c r="B617" s="4"/>
      <c r="C617" s="4"/>
      <c r="D617" s="16"/>
      <c r="E617" s="4"/>
      <c r="F617" s="16"/>
      <c r="G617" s="4"/>
      <c r="H617" s="16"/>
      <c r="I617" s="4"/>
      <c r="J617" s="16"/>
      <c r="K617" s="4"/>
      <c r="L617" s="16"/>
      <c r="M617" s="4"/>
      <c r="N617" s="16"/>
      <c r="O617" s="4"/>
      <c r="P617" s="17"/>
      <c r="Q617" s="4"/>
      <c r="R617" s="17"/>
      <c r="S617" s="4"/>
      <c r="T617" s="16"/>
      <c r="U617" s="16"/>
      <c r="V617" s="16"/>
      <c r="W617" s="16"/>
      <c r="X617" s="4"/>
      <c r="Y617" s="16"/>
      <c r="Z617" s="16"/>
      <c r="AA617" s="16"/>
      <c r="AB617" s="16"/>
      <c r="AC617" s="16"/>
      <c r="AD617" s="16"/>
      <c r="AE617" s="16"/>
      <c r="AF617" s="4"/>
      <c r="AG617" s="16"/>
      <c r="AH617" s="16"/>
      <c r="AI617" s="16"/>
      <c r="AJ617" s="16"/>
      <c r="AK617" s="16"/>
      <c r="AL617" s="18"/>
      <c r="AM617" s="18"/>
      <c r="AN617" s="4"/>
      <c r="AO617" s="4"/>
    </row>
    <row r="618" spans="1:41" ht="14">
      <c r="A618" s="4"/>
      <c r="B618" s="4"/>
      <c r="C618" s="4"/>
      <c r="D618" s="16"/>
      <c r="E618" s="4"/>
      <c r="F618" s="16"/>
      <c r="G618" s="4"/>
      <c r="H618" s="16"/>
      <c r="I618" s="4"/>
      <c r="J618" s="16"/>
      <c r="K618" s="4"/>
      <c r="L618" s="16"/>
      <c r="M618" s="4"/>
      <c r="N618" s="16"/>
      <c r="O618" s="4"/>
      <c r="P618" s="17"/>
      <c r="Q618" s="4"/>
      <c r="R618" s="17"/>
      <c r="S618" s="4"/>
      <c r="T618" s="16"/>
      <c r="U618" s="16"/>
      <c r="V618" s="16"/>
      <c r="W618" s="16"/>
      <c r="X618" s="4"/>
      <c r="Y618" s="16"/>
      <c r="Z618" s="16"/>
      <c r="AA618" s="16"/>
      <c r="AB618" s="16"/>
      <c r="AC618" s="16"/>
      <c r="AD618" s="16"/>
      <c r="AE618" s="16"/>
      <c r="AF618" s="4"/>
      <c r="AG618" s="16"/>
      <c r="AH618" s="16"/>
      <c r="AI618" s="16"/>
      <c r="AJ618" s="16"/>
      <c r="AK618" s="16"/>
      <c r="AL618" s="18"/>
      <c r="AM618" s="18"/>
      <c r="AN618" s="4"/>
      <c r="AO618" s="4"/>
    </row>
    <row r="619" spans="1:41" ht="14">
      <c r="A619" s="4"/>
      <c r="B619" s="4"/>
      <c r="C619" s="4"/>
      <c r="D619" s="16"/>
      <c r="E619" s="4"/>
      <c r="F619" s="16"/>
      <c r="G619" s="4"/>
      <c r="H619" s="16"/>
      <c r="I619" s="4"/>
      <c r="J619" s="16"/>
      <c r="K619" s="4"/>
      <c r="L619" s="16"/>
      <c r="M619" s="4"/>
      <c r="N619" s="16"/>
      <c r="O619" s="4"/>
      <c r="P619" s="17"/>
      <c r="Q619" s="4"/>
      <c r="R619" s="17"/>
      <c r="S619" s="4"/>
      <c r="T619" s="16"/>
      <c r="U619" s="16"/>
      <c r="V619" s="16"/>
      <c r="W619" s="16"/>
      <c r="X619" s="4"/>
      <c r="Y619" s="16"/>
      <c r="Z619" s="16"/>
      <c r="AA619" s="16"/>
      <c r="AB619" s="16"/>
      <c r="AC619" s="16"/>
      <c r="AD619" s="16"/>
      <c r="AE619" s="16"/>
      <c r="AF619" s="4"/>
      <c r="AG619" s="16"/>
      <c r="AH619" s="16"/>
      <c r="AI619" s="16"/>
      <c r="AJ619" s="16"/>
      <c r="AK619" s="16"/>
      <c r="AL619" s="18"/>
      <c r="AM619" s="18"/>
      <c r="AN619" s="4"/>
      <c r="AO619" s="4"/>
    </row>
    <row r="620" spans="1:41" ht="14">
      <c r="A620" s="4"/>
      <c r="B620" s="4"/>
      <c r="C620" s="4"/>
      <c r="D620" s="16"/>
      <c r="E620" s="4"/>
      <c r="F620" s="16"/>
      <c r="G620" s="4"/>
      <c r="H620" s="16"/>
      <c r="I620" s="4"/>
      <c r="J620" s="16"/>
      <c r="K620" s="4"/>
      <c r="L620" s="16"/>
      <c r="M620" s="4"/>
      <c r="N620" s="16"/>
      <c r="O620" s="4"/>
      <c r="P620" s="17"/>
      <c r="Q620" s="4"/>
      <c r="R620" s="17"/>
      <c r="S620" s="4"/>
      <c r="T620" s="16"/>
      <c r="U620" s="16"/>
      <c r="V620" s="16"/>
      <c r="W620" s="16"/>
      <c r="X620" s="4"/>
      <c r="Y620" s="16"/>
      <c r="Z620" s="16"/>
      <c r="AA620" s="16"/>
      <c r="AB620" s="16"/>
      <c r="AC620" s="16"/>
      <c r="AD620" s="16"/>
      <c r="AE620" s="16"/>
      <c r="AF620" s="4"/>
      <c r="AG620" s="16"/>
      <c r="AH620" s="16"/>
      <c r="AI620" s="16"/>
      <c r="AJ620" s="16"/>
      <c r="AK620" s="16"/>
      <c r="AL620" s="18"/>
      <c r="AM620" s="18"/>
      <c r="AN620" s="4"/>
      <c r="AO620" s="4"/>
    </row>
    <row r="621" spans="1:41" ht="14">
      <c r="A621" s="4"/>
      <c r="B621" s="4"/>
      <c r="C621" s="4"/>
      <c r="D621" s="16"/>
      <c r="E621" s="4"/>
      <c r="F621" s="16"/>
      <c r="G621" s="4"/>
      <c r="H621" s="16"/>
      <c r="I621" s="4"/>
      <c r="J621" s="16"/>
      <c r="K621" s="4"/>
      <c r="L621" s="16"/>
      <c r="M621" s="4"/>
      <c r="N621" s="16"/>
      <c r="O621" s="4"/>
      <c r="P621" s="17"/>
      <c r="Q621" s="4"/>
      <c r="R621" s="17"/>
      <c r="S621" s="4"/>
      <c r="T621" s="16"/>
      <c r="U621" s="16"/>
      <c r="V621" s="16"/>
      <c r="W621" s="16"/>
      <c r="X621" s="4"/>
      <c r="Y621" s="16"/>
      <c r="Z621" s="16"/>
      <c r="AA621" s="16"/>
      <c r="AB621" s="16"/>
      <c r="AC621" s="16"/>
      <c r="AD621" s="16"/>
      <c r="AE621" s="16"/>
      <c r="AF621" s="4"/>
      <c r="AG621" s="16"/>
      <c r="AH621" s="16"/>
      <c r="AI621" s="16"/>
      <c r="AJ621" s="16"/>
      <c r="AK621" s="16"/>
      <c r="AL621" s="18"/>
      <c r="AM621" s="18"/>
      <c r="AN621" s="4"/>
      <c r="AO621" s="4"/>
    </row>
    <row r="622" spans="1:41" ht="14">
      <c r="A622" s="4"/>
      <c r="B622" s="4"/>
      <c r="C622" s="4"/>
      <c r="D622" s="16"/>
      <c r="E622" s="4"/>
      <c r="F622" s="16"/>
      <c r="G622" s="4"/>
      <c r="H622" s="16"/>
      <c r="I622" s="4"/>
      <c r="J622" s="16"/>
      <c r="K622" s="4"/>
      <c r="L622" s="16"/>
      <c r="M622" s="4"/>
      <c r="N622" s="16"/>
      <c r="O622" s="4"/>
      <c r="P622" s="17"/>
      <c r="Q622" s="4"/>
      <c r="R622" s="17"/>
      <c r="S622" s="4"/>
      <c r="T622" s="16"/>
      <c r="U622" s="16"/>
      <c r="V622" s="16"/>
      <c r="W622" s="16"/>
      <c r="X622" s="4"/>
      <c r="Y622" s="16"/>
      <c r="Z622" s="16"/>
      <c r="AA622" s="16"/>
      <c r="AB622" s="16"/>
      <c r="AC622" s="16"/>
      <c r="AD622" s="16"/>
      <c r="AE622" s="16"/>
      <c r="AF622" s="4"/>
      <c r="AG622" s="16"/>
      <c r="AH622" s="16"/>
      <c r="AI622" s="16"/>
      <c r="AJ622" s="16"/>
      <c r="AK622" s="16"/>
      <c r="AL622" s="18"/>
      <c r="AM622" s="18"/>
      <c r="AN622" s="4"/>
      <c r="AO622" s="4"/>
    </row>
    <row r="623" spans="1:41" ht="14">
      <c r="A623" s="4"/>
      <c r="B623" s="4"/>
      <c r="C623" s="4"/>
      <c r="D623" s="16"/>
      <c r="E623" s="4"/>
      <c r="F623" s="16"/>
      <c r="G623" s="4"/>
      <c r="H623" s="16"/>
      <c r="I623" s="4"/>
      <c r="J623" s="16"/>
      <c r="K623" s="4"/>
      <c r="L623" s="16"/>
      <c r="M623" s="4"/>
      <c r="N623" s="16"/>
      <c r="O623" s="4"/>
      <c r="P623" s="17"/>
      <c r="Q623" s="4"/>
      <c r="R623" s="17"/>
      <c r="S623" s="4"/>
      <c r="T623" s="16"/>
      <c r="U623" s="16"/>
      <c r="V623" s="16"/>
      <c r="W623" s="16"/>
      <c r="X623" s="4"/>
      <c r="Y623" s="16"/>
      <c r="Z623" s="16"/>
      <c r="AA623" s="16"/>
      <c r="AB623" s="16"/>
      <c r="AC623" s="16"/>
      <c r="AD623" s="16"/>
      <c r="AE623" s="16"/>
      <c r="AF623" s="4"/>
      <c r="AG623" s="16"/>
      <c r="AH623" s="16"/>
      <c r="AI623" s="16"/>
      <c r="AJ623" s="16"/>
      <c r="AK623" s="16"/>
      <c r="AL623" s="18"/>
      <c r="AM623" s="18"/>
      <c r="AN623" s="4"/>
      <c r="AO623" s="4"/>
    </row>
    <row r="624" spans="1:41" ht="14">
      <c r="A624" s="4"/>
      <c r="B624" s="4"/>
      <c r="C624" s="4"/>
      <c r="D624" s="16"/>
      <c r="E624" s="4"/>
      <c r="F624" s="16"/>
      <c r="G624" s="4"/>
      <c r="H624" s="16"/>
      <c r="I624" s="4"/>
      <c r="J624" s="16"/>
      <c r="K624" s="4"/>
      <c r="L624" s="16"/>
      <c r="M624" s="4"/>
      <c r="N624" s="16"/>
      <c r="O624" s="4"/>
      <c r="P624" s="17"/>
      <c r="Q624" s="4"/>
      <c r="R624" s="17"/>
      <c r="S624" s="4"/>
      <c r="T624" s="16"/>
      <c r="U624" s="16"/>
      <c r="V624" s="16"/>
      <c r="W624" s="16"/>
      <c r="X624" s="4"/>
      <c r="Y624" s="16"/>
      <c r="Z624" s="16"/>
      <c r="AA624" s="16"/>
      <c r="AB624" s="16"/>
      <c r="AC624" s="16"/>
      <c r="AD624" s="16"/>
      <c r="AE624" s="16"/>
      <c r="AF624" s="4"/>
      <c r="AG624" s="16"/>
      <c r="AH624" s="16"/>
      <c r="AI624" s="16"/>
      <c r="AJ624" s="16"/>
      <c r="AK624" s="16"/>
      <c r="AL624" s="18"/>
      <c r="AM624" s="18"/>
      <c r="AN624" s="4"/>
      <c r="AO624" s="4"/>
    </row>
    <row r="625" spans="1:41" ht="14">
      <c r="A625" s="4"/>
      <c r="B625" s="4"/>
      <c r="C625" s="4"/>
      <c r="D625" s="16"/>
      <c r="E625" s="4"/>
      <c r="F625" s="16"/>
      <c r="G625" s="4"/>
      <c r="H625" s="16"/>
      <c r="I625" s="4"/>
      <c r="J625" s="16"/>
      <c r="K625" s="4"/>
      <c r="L625" s="16"/>
      <c r="M625" s="4"/>
      <c r="N625" s="16"/>
      <c r="O625" s="4"/>
      <c r="P625" s="17"/>
      <c r="Q625" s="4"/>
      <c r="R625" s="17"/>
      <c r="S625" s="4"/>
      <c r="T625" s="16"/>
      <c r="U625" s="16"/>
      <c r="V625" s="16"/>
      <c r="W625" s="16"/>
      <c r="X625" s="4"/>
      <c r="Y625" s="16"/>
      <c r="Z625" s="16"/>
      <c r="AA625" s="16"/>
      <c r="AB625" s="16"/>
      <c r="AC625" s="16"/>
      <c r="AD625" s="16"/>
      <c r="AE625" s="16"/>
      <c r="AF625" s="4"/>
      <c r="AG625" s="16"/>
      <c r="AH625" s="16"/>
      <c r="AI625" s="16"/>
      <c r="AJ625" s="16"/>
      <c r="AK625" s="16"/>
      <c r="AL625" s="18"/>
      <c r="AM625" s="18"/>
      <c r="AN625" s="4"/>
      <c r="AO625" s="4"/>
    </row>
    <row r="626" spans="1:41" ht="14">
      <c r="A626" s="4"/>
      <c r="B626" s="4"/>
      <c r="C626" s="4"/>
      <c r="D626" s="16"/>
      <c r="E626" s="4"/>
      <c r="F626" s="16"/>
      <c r="G626" s="4"/>
      <c r="H626" s="16"/>
      <c r="I626" s="4"/>
      <c r="J626" s="16"/>
      <c r="K626" s="4"/>
      <c r="L626" s="16"/>
      <c r="M626" s="4"/>
      <c r="N626" s="16"/>
      <c r="O626" s="4"/>
      <c r="P626" s="17"/>
      <c r="Q626" s="4"/>
      <c r="R626" s="17"/>
      <c r="S626" s="4"/>
      <c r="T626" s="16"/>
      <c r="U626" s="16"/>
      <c r="V626" s="16"/>
      <c r="W626" s="16"/>
      <c r="X626" s="4"/>
      <c r="Y626" s="16"/>
      <c r="Z626" s="16"/>
      <c r="AA626" s="16"/>
      <c r="AB626" s="16"/>
      <c r="AC626" s="16"/>
      <c r="AD626" s="16"/>
      <c r="AE626" s="16"/>
      <c r="AF626" s="4"/>
      <c r="AG626" s="16"/>
      <c r="AH626" s="16"/>
      <c r="AI626" s="16"/>
      <c r="AJ626" s="16"/>
      <c r="AK626" s="16"/>
      <c r="AL626" s="18"/>
      <c r="AM626" s="18"/>
      <c r="AN626" s="4"/>
      <c r="AO626" s="4"/>
    </row>
    <row r="627" spans="1:41" ht="14">
      <c r="A627" s="4"/>
      <c r="B627" s="4"/>
      <c r="C627" s="4"/>
      <c r="D627" s="16"/>
      <c r="E627" s="4"/>
      <c r="F627" s="16"/>
      <c r="G627" s="4"/>
      <c r="H627" s="16"/>
      <c r="I627" s="4"/>
      <c r="J627" s="16"/>
      <c r="K627" s="4"/>
      <c r="L627" s="16"/>
      <c r="M627" s="4"/>
      <c r="N627" s="16"/>
      <c r="O627" s="4"/>
      <c r="P627" s="17"/>
      <c r="Q627" s="4"/>
      <c r="R627" s="17"/>
      <c r="S627" s="4"/>
      <c r="T627" s="16"/>
      <c r="U627" s="16"/>
      <c r="V627" s="16"/>
      <c r="W627" s="16"/>
      <c r="X627" s="4"/>
      <c r="Y627" s="16"/>
      <c r="Z627" s="16"/>
      <c r="AA627" s="16"/>
      <c r="AB627" s="16"/>
      <c r="AC627" s="16"/>
      <c r="AD627" s="16"/>
      <c r="AE627" s="16"/>
      <c r="AF627" s="4"/>
      <c r="AG627" s="16"/>
      <c r="AH627" s="16"/>
      <c r="AI627" s="16"/>
      <c r="AJ627" s="16"/>
      <c r="AK627" s="16"/>
      <c r="AL627" s="18"/>
      <c r="AM627" s="18"/>
      <c r="AN627" s="4"/>
      <c r="AO627" s="4"/>
    </row>
    <row r="628" spans="1:41" ht="14">
      <c r="A628" s="4"/>
      <c r="B628" s="4"/>
      <c r="C628" s="4"/>
      <c r="D628" s="16"/>
      <c r="E628" s="4"/>
      <c r="F628" s="16"/>
      <c r="G628" s="4"/>
      <c r="H628" s="16"/>
      <c r="I628" s="4"/>
      <c r="J628" s="16"/>
      <c r="K628" s="4"/>
      <c r="L628" s="16"/>
      <c r="M628" s="4"/>
      <c r="N628" s="16"/>
      <c r="O628" s="4"/>
      <c r="P628" s="17"/>
      <c r="Q628" s="4"/>
      <c r="R628" s="17"/>
      <c r="S628" s="4"/>
      <c r="T628" s="16"/>
      <c r="U628" s="16"/>
      <c r="V628" s="16"/>
      <c r="W628" s="16"/>
      <c r="X628" s="4"/>
      <c r="Y628" s="16"/>
      <c r="Z628" s="16"/>
      <c r="AA628" s="16"/>
      <c r="AB628" s="16"/>
      <c r="AC628" s="16"/>
      <c r="AD628" s="16"/>
      <c r="AE628" s="16"/>
      <c r="AF628" s="4"/>
      <c r="AG628" s="16"/>
      <c r="AH628" s="16"/>
      <c r="AI628" s="16"/>
      <c r="AJ628" s="16"/>
      <c r="AK628" s="16"/>
      <c r="AL628" s="18"/>
      <c r="AM628" s="18"/>
      <c r="AN628" s="4"/>
      <c r="AO628" s="4"/>
    </row>
    <row r="629" spans="1:41" ht="14">
      <c r="A629" s="4"/>
      <c r="B629" s="4"/>
      <c r="C629" s="4"/>
      <c r="D629" s="16"/>
      <c r="E629" s="4"/>
      <c r="F629" s="16"/>
      <c r="G629" s="4"/>
      <c r="H629" s="16"/>
      <c r="I629" s="4"/>
      <c r="J629" s="16"/>
      <c r="K629" s="4"/>
      <c r="L629" s="16"/>
      <c r="M629" s="4"/>
      <c r="N629" s="16"/>
      <c r="O629" s="4"/>
      <c r="P629" s="17"/>
      <c r="Q629" s="4"/>
      <c r="R629" s="17"/>
      <c r="S629" s="4"/>
      <c r="T629" s="16"/>
      <c r="U629" s="16"/>
      <c r="V629" s="16"/>
      <c r="W629" s="16"/>
      <c r="X629" s="4"/>
      <c r="Y629" s="16"/>
      <c r="Z629" s="16"/>
      <c r="AA629" s="16"/>
      <c r="AB629" s="16"/>
      <c r="AC629" s="16"/>
      <c r="AD629" s="16"/>
      <c r="AE629" s="16"/>
      <c r="AF629" s="4"/>
      <c r="AG629" s="16"/>
      <c r="AH629" s="16"/>
      <c r="AI629" s="16"/>
      <c r="AJ629" s="16"/>
      <c r="AK629" s="16"/>
      <c r="AL629" s="18"/>
      <c r="AM629" s="18"/>
      <c r="AN629" s="4"/>
      <c r="AO629" s="4"/>
    </row>
    <row r="630" spans="1:41" ht="14">
      <c r="A630" s="4"/>
      <c r="B630" s="4"/>
      <c r="C630" s="4"/>
      <c r="D630" s="16"/>
      <c r="E630" s="4"/>
      <c r="F630" s="16"/>
      <c r="G630" s="4"/>
      <c r="H630" s="16"/>
      <c r="I630" s="4"/>
      <c r="J630" s="16"/>
      <c r="K630" s="4"/>
      <c r="L630" s="16"/>
      <c r="M630" s="4"/>
      <c r="N630" s="16"/>
      <c r="O630" s="4"/>
      <c r="P630" s="17"/>
      <c r="Q630" s="4"/>
      <c r="R630" s="17"/>
      <c r="S630" s="4"/>
      <c r="T630" s="16"/>
      <c r="U630" s="16"/>
      <c r="V630" s="16"/>
      <c r="W630" s="16"/>
      <c r="X630" s="4"/>
      <c r="Y630" s="16"/>
      <c r="Z630" s="16"/>
      <c r="AA630" s="16"/>
      <c r="AB630" s="16"/>
      <c r="AC630" s="16"/>
      <c r="AD630" s="16"/>
      <c r="AE630" s="16"/>
      <c r="AF630" s="4"/>
      <c r="AG630" s="16"/>
      <c r="AH630" s="16"/>
      <c r="AI630" s="16"/>
      <c r="AJ630" s="16"/>
      <c r="AK630" s="16"/>
      <c r="AL630" s="18"/>
      <c r="AM630" s="18"/>
      <c r="AN630" s="4"/>
      <c r="AO630" s="4"/>
    </row>
    <row r="631" spans="1:41" ht="14">
      <c r="A631" s="4"/>
      <c r="B631" s="4"/>
      <c r="C631" s="4"/>
      <c r="D631" s="16"/>
      <c r="E631" s="4"/>
      <c r="F631" s="16"/>
      <c r="G631" s="4"/>
      <c r="H631" s="16"/>
      <c r="I631" s="4"/>
      <c r="J631" s="16"/>
      <c r="K631" s="4"/>
      <c r="L631" s="16"/>
      <c r="M631" s="4"/>
      <c r="N631" s="16"/>
      <c r="O631" s="4"/>
      <c r="P631" s="17"/>
      <c r="Q631" s="4"/>
      <c r="R631" s="17"/>
      <c r="S631" s="4"/>
      <c r="T631" s="16"/>
      <c r="U631" s="16"/>
      <c r="V631" s="16"/>
      <c r="W631" s="16"/>
      <c r="X631" s="4"/>
      <c r="Y631" s="16"/>
      <c r="Z631" s="16"/>
      <c r="AA631" s="16"/>
      <c r="AB631" s="16"/>
      <c r="AC631" s="16"/>
      <c r="AD631" s="16"/>
      <c r="AE631" s="16"/>
      <c r="AF631" s="4"/>
      <c r="AG631" s="16"/>
      <c r="AH631" s="16"/>
      <c r="AI631" s="16"/>
      <c r="AJ631" s="16"/>
      <c r="AK631" s="16"/>
      <c r="AL631" s="18"/>
      <c r="AM631" s="18"/>
      <c r="AN631" s="4"/>
      <c r="AO631" s="4"/>
    </row>
    <row r="632" spans="1:41" ht="14">
      <c r="A632" s="4"/>
      <c r="B632" s="4"/>
      <c r="C632" s="4"/>
      <c r="D632" s="16"/>
      <c r="E632" s="4"/>
      <c r="F632" s="16"/>
      <c r="G632" s="4"/>
      <c r="H632" s="16"/>
      <c r="I632" s="4"/>
      <c r="J632" s="16"/>
      <c r="K632" s="4"/>
      <c r="L632" s="16"/>
      <c r="M632" s="4"/>
      <c r="N632" s="16"/>
      <c r="O632" s="4"/>
      <c r="P632" s="17"/>
      <c r="Q632" s="4"/>
      <c r="R632" s="17"/>
      <c r="S632" s="4"/>
      <c r="T632" s="16"/>
      <c r="U632" s="16"/>
      <c r="V632" s="16"/>
      <c r="W632" s="16"/>
      <c r="X632" s="4"/>
      <c r="Y632" s="16"/>
      <c r="Z632" s="16"/>
      <c r="AA632" s="16"/>
      <c r="AB632" s="16"/>
      <c r="AC632" s="16"/>
      <c r="AD632" s="16"/>
      <c r="AE632" s="16"/>
      <c r="AF632" s="4"/>
      <c r="AG632" s="16"/>
      <c r="AH632" s="16"/>
      <c r="AI632" s="16"/>
      <c r="AJ632" s="16"/>
      <c r="AK632" s="16"/>
      <c r="AL632" s="18"/>
      <c r="AM632" s="18"/>
      <c r="AN632" s="4"/>
      <c r="AO632" s="4"/>
    </row>
    <row r="633" spans="1:41" ht="14">
      <c r="A633" s="4"/>
      <c r="B633" s="4"/>
      <c r="C633" s="4"/>
      <c r="D633" s="16"/>
      <c r="E633" s="4"/>
      <c r="F633" s="16"/>
      <c r="G633" s="4"/>
      <c r="H633" s="16"/>
      <c r="I633" s="4"/>
      <c r="J633" s="16"/>
      <c r="K633" s="4"/>
      <c r="L633" s="16"/>
      <c r="M633" s="4"/>
      <c r="N633" s="16"/>
      <c r="O633" s="4"/>
      <c r="P633" s="17"/>
      <c r="Q633" s="4"/>
      <c r="R633" s="17"/>
      <c r="S633" s="4"/>
      <c r="T633" s="16"/>
      <c r="U633" s="16"/>
      <c r="V633" s="16"/>
      <c r="W633" s="16"/>
      <c r="X633" s="4"/>
      <c r="Y633" s="16"/>
      <c r="Z633" s="16"/>
      <c r="AA633" s="16"/>
      <c r="AB633" s="16"/>
      <c r="AC633" s="16"/>
      <c r="AD633" s="16"/>
      <c r="AE633" s="16"/>
      <c r="AF633" s="4"/>
      <c r="AG633" s="16"/>
      <c r="AH633" s="16"/>
      <c r="AI633" s="16"/>
      <c r="AJ633" s="16"/>
      <c r="AK633" s="16"/>
      <c r="AL633" s="18"/>
      <c r="AM633" s="18"/>
      <c r="AN633" s="4"/>
      <c r="AO633" s="4"/>
    </row>
    <row r="634" spans="1:41" ht="14">
      <c r="A634" s="4"/>
      <c r="B634" s="4"/>
      <c r="C634" s="4"/>
      <c r="D634" s="16"/>
      <c r="E634" s="4"/>
      <c r="F634" s="16"/>
      <c r="G634" s="4"/>
      <c r="H634" s="16"/>
      <c r="I634" s="4"/>
      <c r="J634" s="16"/>
      <c r="K634" s="4"/>
      <c r="L634" s="16"/>
      <c r="M634" s="4"/>
      <c r="N634" s="16"/>
      <c r="O634" s="4"/>
      <c r="P634" s="17"/>
      <c r="Q634" s="4"/>
      <c r="R634" s="17"/>
      <c r="S634" s="4"/>
      <c r="T634" s="16"/>
      <c r="U634" s="16"/>
      <c r="V634" s="16"/>
      <c r="W634" s="16"/>
      <c r="X634" s="4"/>
      <c r="Y634" s="16"/>
      <c r="Z634" s="16"/>
      <c r="AA634" s="16"/>
      <c r="AB634" s="16"/>
      <c r="AC634" s="16"/>
      <c r="AD634" s="16"/>
      <c r="AE634" s="16"/>
      <c r="AF634" s="4"/>
      <c r="AG634" s="16"/>
      <c r="AH634" s="16"/>
      <c r="AI634" s="16"/>
      <c r="AJ634" s="16"/>
      <c r="AK634" s="16"/>
      <c r="AL634" s="18"/>
      <c r="AM634" s="18"/>
      <c r="AN634" s="4"/>
      <c r="AO634" s="4"/>
    </row>
    <row r="635" spans="1:41" ht="14">
      <c r="A635" s="4"/>
      <c r="B635" s="4"/>
      <c r="C635" s="4"/>
      <c r="D635" s="16"/>
      <c r="E635" s="4"/>
      <c r="F635" s="16"/>
      <c r="G635" s="4"/>
      <c r="H635" s="16"/>
      <c r="I635" s="4"/>
      <c r="J635" s="16"/>
      <c r="K635" s="4"/>
      <c r="L635" s="16"/>
      <c r="M635" s="4"/>
      <c r="N635" s="16"/>
      <c r="O635" s="4"/>
      <c r="P635" s="17"/>
      <c r="Q635" s="4"/>
      <c r="R635" s="17"/>
      <c r="S635" s="4"/>
      <c r="T635" s="16"/>
      <c r="U635" s="16"/>
      <c r="V635" s="16"/>
      <c r="W635" s="16"/>
      <c r="X635" s="4"/>
      <c r="Y635" s="16"/>
      <c r="Z635" s="16"/>
      <c r="AA635" s="16"/>
      <c r="AB635" s="16"/>
      <c r="AC635" s="16"/>
      <c r="AD635" s="16"/>
      <c r="AE635" s="16"/>
      <c r="AF635" s="4"/>
      <c r="AG635" s="16"/>
      <c r="AH635" s="16"/>
      <c r="AI635" s="16"/>
      <c r="AJ635" s="16"/>
      <c r="AK635" s="16"/>
      <c r="AL635" s="18"/>
      <c r="AM635" s="18"/>
      <c r="AN635" s="4"/>
      <c r="AO635" s="4"/>
    </row>
    <row r="636" spans="1:41" ht="14">
      <c r="A636" s="4"/>
      <c r="B636" s="4"/>
      <c r="C636" s="4"/>
      <c r="D636" s="16"/>
      <c r="E636" s="4"/>
      <c r="F636" s="16"/>
      <c r="G636" s="4"/>
      <c r="H636" s="16"/>
      <c r="I636" s="4"/>
      <c r="J636" s="16"/>
      <c r="K636" s="4"/>
      <c r="L636" s="16"/>
      <c r="M636" s="4"/>
      <c r="N636" s="16"/>
      <c r="O636" s="4"/>
      <c r="P636" s="17"/>
      <c r="Q636" s="4"/>
      <c r="R636" s="17"/>
      <c r="S636" s="4"/>
      <c r="T636" s="16"/>
      <c r="U636" s="16"/>
      <c r="V636" s="16"/>
      <c r="W636" s="16"/>
      <c r="X636" s="4"/>
      <c r="Y636" s="16"/>
      <c r="Z636" s="16"/>
      <c r="AA636" s="16"/>
      <c r="AB636" s="16"/>
      <c r="AC636" s="16"/>
      <c r="AD636" s="16"/>
      <c r="AE636" s="16"/>
      <c r="AF636" s="4"/>
      <c r="AG636" s="16"/>
      <c r="AH636" s="16"/>
      <c r="AI636" s="16"/>
      <c r="AJ636" s="16"/>
      <c r="AK636" s="16"/>
      <c r="AL636" s="18"/>
      <c r="AM636" s="18"/>
      <c r="AN636" s="4"/>
      <c r="AO636" s="4"/>
    </row>
    <row r="637" spans="1:41" ht="14">
      <c r="A637" s="4"/>
      <c r="B637" s="4"/>
      <c r="C637" s="4"/>
      <c r="D637" s="16"/>
      <c r="E637" s="4"/>
      <c r="F637" s="16"/>
      <c r="G637" s="4"/>
      <c r="H637" s="16"/>
      <c r="I637" s="4"/>
      <c r="J637" s="16"/>
      <c r="K637" s="4"/>
      <c r="L637" s="16"/>
      <c r="M637" s="4"/>
      <c r="N637" s="16"/>
      <c r="O637" s="4"/>
      <c r="P637" s="17"/>
      <c r="Q637" s="4"/>
      <c r="R637" s="17"/>
      <c r="S637" s="4"/>
      <c r="T637" s="16"/>
      <c r="U637" s="16"/>
      <c r="V637" s="16"/>
      <c r="W637" s="16"/>
      <c r="X637" s="4"/>
      <c r="Y637" s="16"/>
      <c r="Z637" s="16"/>
      <c r="AA637" s="16"/>
      <c r="AB637" s="16"/>
      <c r="AC637" s="16"/>
      <c r="AD637" s="16"/>
      <c r="AE637" s="16"/>
      <c r="AF637" s="4"/>
      <c r="AG637" s="16"/>
      <c r="AH637" s="16"/>
      <c r="AI637" s="16"/>
      <c r="AJ637" s="16"/>
      <c r="AK637" s="16"/>
      <c r="AL637" s="18"/>
      <c r="AM637" s="18"/>
      <c r="AN637" s="4"/>
      <c r="AO637" s="4"/>
    </row>
    <row r="638" spans="1:41" ht="14">
      <c r="A638" s="4"/>
      <c r="B638" s="4"/>
      <c r="C638" s="4"/>
      <c r="D638" s="16"/>
      <c r="E638" s="4"/>
      <c r="F638" s="16"/>
      <c r="G638" s="4"/>
      <c r="H638" s="16"/>
      <c r="I638" s="4"/>
      <c r="J638" s="16"/>
      <c r="K638" s="4"/>
      <c r="L638" s="16"/>
      <c r="M638" s="4"/>
      <c r="N638" s="16"/>
      <c r="O638" s="4"/>
      <c r="P638" s="17"/>
      <c r="Q638" s="4"/>
      <c r="R638" s="17"/>
      <c r="S638" s="4"/>
      <c r="T638" s="16"/>
      <c r="U638" s="16"/>
      <c r="V638" s="16"/>
      <c r="W638" s="16"/>
      <c r="X638" s="4"/>
      <c r="Y638" s="16"/>
      <c r="Z638" s="16"/>
      <c r="AA638" s="16"/>
      <c r="AB638" s="16"/>
      <c r="AC638" s="16"/>
      <c r="AD638" s="16"/>
      <c r="AE638" s="16"/>
      <c r="AF638" s="4"/>
      <c r="AG638" s="16"/>
      <c r="AH638" s="16"/>
      <c r="AI638" s="16"/>
      <c r="AJ638" s="16"/>
      <c r="AK638" s="16"/>
      <c r="AL638" s="18"/>
      <c r="AM638" s="18"/>
      <c r="AN638" s="4"/>
      <c r="AO638" s="4"/>
    </row>
    <row r="639" spans="1:41" ht="14">
      <c r="A639" s="4"/>
      <c r="B639" s="4"/>
      <c r="C639" s="4"/>
      <c r="D639" s="16"/>
      <c r="E639" s="4"/>
      <c r="F639" s="16"/>
      <c r="G639" s="4"/>
      <c r="H639" s="16"/>
      <c r="I639" s="4"/>
      <c r="J639" s="16"/>
      <c r="K639" s="4"/>
      <c r="L639" s="16"/>
      <c r="M639" s="4"/>
      <c r="N639" s="16"/>
      <c r="O639" s="4"/>
      <c r="P639" s="17"/>
      <c r="Q639" s="4"/>
      <c r="R639" s="17"/>
      <c r="S639" s="4"/>
      <c r="T639" s="16"/>
      <c r="U639" s="16"/>
      <c r="V639" s="16"/>
      <c r="W639" s="16"/>
      <c r="X639" s="4"/>
      <c r="Y639" s="16"/>
      <c r="Z639" s="16"/>
      <c r="AA639" s="16"/>
      <c r="AB639" s="16"/>
      <c r="AC639" s="16"/>
      <c r="AD639" s="16"/>
      <c r="AE639" s="16"/>
      <c r="AF639" s="4"/>
      <c r="AG639" s="16"/>
      <c r="AH639" s="16"/>
      <c r="AI639" s="16"/>
      <c r="AJ639" s="16"/>
      <c r="AK639" s="16"/>
      <c r="AL639" s="18"/>
      <c r="AM639" s="18"/>
      <c r="AN639" s="4"/>
      <c r="AO639" s="4"/>
    </row>
    <row r="640" spans="1:41" ht="14">
      <c r="A640" s="4"/>
      <c r="B640" s="4"/>
      <c r="C640" s="4"/>
      <c r="D640" s="16"/>
      <c r="E640" s="4"/>
      <c r="F640" s="16"/>
      <c r="G640" s="4"/>
      <c r="H640" s="16"/>
      <c r="I640" s="4"/>
      <c r="J640" s="16"/>
      <c r="K640" s="4"/>
      <c r="L640" s="16"/>
      <c r="M640" s="4"/>
      <c r="N640" s="16"/>
      <c r="O640" s="4"/>
      <c r="P640" s="17"/>
      <c r="Q640" s="4"/>
      <c r="R640" s="17"/>
      <c r="S640" s="4"/>
      <c r="T640" s="16"/>
      <c r="U640" s="16"/>
      <c r="V640" s="16"/>
      <c r="W640" s="16"/>
      <c r="X640" s="4"/>
      <c r="Y640" s="16"/>
      <c r="Z640" s="16"/>
      <c r="AA640" s="16"/>
      <c r="AB640" s="16"/>
      <c r="AC640" s="16"/>
      <c r="AD640" s="16"/>
      <c r="AE640" s="16"/>
      <c r="AF640" s="4"/>
      <c r="AG640" s="16"/>
      <c r="AH640" s="16"/>
      <c r="AI640" s="16"/>
      <c r="AJ640" s="16"/>
      <c r="AK640" s="16"/>
      <c r="AL640" s="18"/>
      <c r="AM640" s="18"/>
      <c r="AN640" s="4"/>
      <c r="AO640" s="4"/>
    </row>
    <row r="641" spans="1:41" ht="14">
      <c r="A641" s="4"/>
      <c r="B641" s="4"/>
      <c r="C641" s="4"/>
      <c r="D641" s="16"/>
      <c r="E641" s="4"/>
      <c r="F641" s="16"/>
      <c r="G641" s="4"/>
      <c r="H641" s="16"/>
      <c r="I641" s="4"/>
      <c r="J641" s="16"/>
      <c r="K641" s="4"/>
      <c r="L641" s="16"/>
      <c r="M641" s="4"/>
      <c r="N641" s="16"/>
      <c r="O641" s="4"/>
      <c r="P641" s="17"/>
      <c r="Q641" s="4"/>
      <c r="R641" s="17"/>
      <c r="S641" s="4"/>
      <c r="T641" s="16"/>
      <c r="U641" s="16"/>
      <c r="V641" s="16"/>
      <c r="W641" s="16"/>
      <c r="X641" s="4"/>
      <c r="Y641" s="16"/>
      <c r="Z641" s="16"/>
      <c r="AA641" s="16"/>
      <c r="AB641" s="16"/>
      <c r="AC641" s="16"/>
      <c r="AD641" s="16"/>
      <c r="AE641" s="16"/>
      <c r="AF641" s="4"/>
      <c r="AG641" s="16"/>
      <c r="AH641" s="16"/>
      <c r="AI641" s="16"/>
      <c r="AJ641" s="16"/>
      <c r="AK641" s="16"/>
      <c r="AL641" s="18"/>
      <c r="AM641" s="18"/>
      <c r="AN641" s="4"/>
      <c r="AO641" s="4"/>
    </row>
    <row r="642" spans="1:41" ht="14">
      <c r="A642" s="4"/>
      <c r="B642" s="4"/>
      <c r="C642" s="4"/>
      <c r="D642" s="16"/>
      <c r="E642" s="4"/>
      <c r="F642" s="16"/>
      <c r="G642" s="4"/>
      <c r="H642" s="16"/>
      <c r="I642" s="4"/>
      <c r="J642" s="16"/>
      <c r="K642" s="4"/>
      <c r="L642" s="16"/>
      <c r="M642" s="4"/>
      <c r="N642" s="16"/>
      <c r="O642" s="4"/>
      <c r="P642" s="17"/>
      <c r="Q642" s="4"/>
      <c r="R642" s="17"/>
      <c r="S642" s="4"/>
      <c r="T642" s="16"/>
      <c r="U642" s="16"/>
      <c r="V642" s="16"/>
      <c r="W642" s="16"/>
      <c r="X642" s="4"/>
      <c r="Y642" s="16"/>
      <c r="Z642" s="16"/>
      <c r="AA642" s="16"/>
      <c r="AB642" s="16"/>
      <c r="AC642" s="16"/>
      <c r="AD642" s="16"/>
      <c r="AE642" s="16"/>
      <c r="AF642" s="4"/>
      <c r="AG642" s="16"/>
      <c r="AH642" s="16"/>
      <c r="AI642" s="16"/>
      <c r="AJ642" s="16"/>
      <c r="AK642" s="16"/>
      <c r="AL642" s="18"/>
      <c r="AM642" s="18"/>
      <c r="AN642" s="4"/>
      <c r="AO642" s="4"/>
    </row>
    <row r="643" spans="1:41" ht="14">
      <c r="A643" s="4"/>
      <c r="B643" s="4"/>
      <c r="C643" s="4"/>
      <c r="D643" s="16"/>
      <c r="E643" s="4"/>
      <c r="F643" s="16"/>
      <c r="G643" s="4"/>
      <c r="H643" s="16"/>
      <c r="I643" s="4"/>
      <c r="J643" s="16"/>
      <c r="K643" s="4"/>
      <c r="L643" s="16"/>
      <c r="M643" s="4"/>
      <c r="N643" s="16"/>
      <c r="O643" s="4"/>
      <c r="P643" s="17"/>
      <c r="Q643" s="4"/>
      <c r="R643" s="17"/>
      <c r="S643" s="4"/>
      <c r="T643" s="16"/>
      <c r="U643" s="16"/>
      <c r="V643" s="16"/>
      <c r="W643" s="16"/>
      <c r="X643" s="4"/>
      <c r="Y643" s="16"/>
      <c r="Z643" s="16"/>
      <c r="AA643" s="16"/>
      <c r="AB643" s="16"/>
      <c r="AC643" s="16"/>
      <c r="AD643" s="16"/>
      <c r="AE643" s="16"/>
      <c r="AF643" s="4"/>
      <c r="AG643" s="16"/>
      <c r="AH643" s="16"/>
      <c r="AI643" s="16"/>
      <c r="AJ643" s="16"/>
      <c r="AK643" s="16"/>
      <c r="AL643" s="18"/>
      <c r="AM643" s="18"/>
      <c r="AN643" s="4"/>
      <c r="AO643" s="4"/>
    </row>
    <row r="644" spans="1:41" ht="14">
      <c r="A644" s="4"/>
      <c r="B644" s="4"/>
      <c r="C644" s="4"/>
      <c r="D644" s="16"/>
      <c r="E644" s="4"/>
      <c r="F644" s="16"/>
      <c r="G644" s="4"/>
      <c r="H644" s="16"/>
      <c r="I644" s="4"/>
      <c r="J644" s="16"/>
      <c r="K644" s="4"/>
      <c r="L644" s="16"/>
      <c r="M644" s="4"/>
      <c r="N644" s="16"/>
      <c r="O644" s="4"/>
      <c r="P644" s="17"/>
      <c r="Q644" s="4"/>
      <c r="R644" s="17"/>
      <c r="S644" s="4"/>
      <c r="T644" s="16"/>
      <c r="U644" s="16"/>
      <c r="V644" s="16"/>
      <c r="W644" s="16"/>
      <c r="X644" s="4"/>
      <c r="Y644" s="16"/>
      <c r="Z644" s="16"/>
      <c r="AA644" s="16"/>
      <c r="AB644" s="16"/>
      <c r="AC644" s="16"/>
      <c r="AD644" s="16"/>
      <c r="AE644" s="16"/>
      <c r="AF644" s="4"/>
      <c r="AG644" s="16"/>
      <c r="AH644" s="16"/>
      <c r="AI644" s="16"/>
      <c r="AJ644" s="16"/>
      <c r="AK644" s="16"/>
      <c r="AL644" s="18"/>
      <c r="AM644" s="18"/>
      <c r="AN644" s="4"/>
      <c r="AO644" s="4"/>
    </row>
    <row r="645" spans="1:41" ht="14">
      <c r="A645" s="4"/>
      <c r="B645" s="4"/>
      <c r="C645" s="4"/>
      <c r="D645" s="16"/>
      <c r="E645" s="4"/>
      <c r="F645" s="16"/>
      <c r="G645" s="4"/>
      <c r="H645" s="16"/>
      <c r="I645" s="4"/>
      <c r="J645" s="16"/>
      <c r="K645" s="4"/>
      <c r="L645" s="16"/>
      <c r="M645" s="4"/>
      <c r="N645" s="16"/>
      <c r="O645" s="4"/>
      <c r="P645" s="17"/>
      <c r="Q645" s="4"/>
      <c r="R645" s="17"/>
      <c r="S645" s="4"/>
      <c r="T645" s="16"/>
      <c r="U645" s="16"/>
      <c r="V645" s="16"/>
      <c r="W645" s="16"/>
      <c r="X645" s="4"/>
      <c r="Y645" s="16"/>
      <c r="Z645" s="16"/>
      <c r="AA645" s="16"/>
      <c r="AB645" s="16"/>
      <c r="AC645" s="16"/>
      <c r="AD645" s="16"/>
      <c r="AE645" s="16"/>
      <c r="AF645" s="4"/>
      <c r="AG645" s="16"/>
      <c r="AH645" s="16"/>
      <c r="AI645" s="16"/>
      <c r="AJ645" s="16"/>
      <c r="AK645" s="16"/>
      <c r="AL645" s="18"/>
      <c r="AM645" s="18"/>
      <c r="AN645" s="4"/>
      <c r="AO645" s="4"/>
    </row>
    <row r="646" spans="1:41" ht="14">
      <c r="A646" s="4"/>
      <c r="B646" s="4"/>
      <c r="C646" s="4"/>
      <c r="D646" s="16"/>
      <c r="E646" s="4"/>
      <c r="F646" s="16"/>
      <c r="G646" s="4"/>
      <c r="H646" s="16"/>
      <c r="I646" s="4"/>
      <c r="J646" s="16"/>
      <c r="K646" s="4"/>
      <c r="L646" s="16"/>
      <c r="M646" s="4"/>
      <c r="N646" s="16"/>
      <c r="O646" s="4"/>
      <c r="P646" s="17"/>
      <c r="Q646" s="4"/>
      <c r="R646" s="17"/>
      <c r="S646" s="4"/>
      <c r="T646" s="16"/>
      <c r="U646" s="16"/>
      <c r="V646" s="16"/>
      <c r="W646" s="16"/>
      <c r="X646" s="4"/>
      <c r="Y646" s="16"/>
      <c r="Z646" s="16"/>
      <c r="AA646" s="16"/>
      <c r="AB646" s="16"/>
      <c r="AC646" s="16"/>
      <c r="AD646" s="16"/>
      <c r="AE646" s="16"/>
      <c r="AF646" s="4"/>
      <c r="AG646" s="16"/>
      <c r="AH646" s="16"/>
      <c r="AI646" s="16"/>
      <c r="AJ646" s="16"/>
      <c r="AK646" s="16"/>
      <c r="AL646" s="18"/>
      <c r="AM646" s="18"/>
      <c r="AN646" s="4"/>
      <c r="AO646" s="4"/>
    </row>
    <row r="647" spans="1:41" ht="14">
      <c r="A647" s="4"/>
      <c r="B647" s="4"/>
      <c r="C647" s="4"/>
      <c r="D647" s="16"/>
      <c r="E647" s="4"/>
      <c r="F647" s="16"/>
      <c r="G647" s="4"/>
      <c r="H647" s="16"/>
      <c r="I647" s="4"/>
      <c r="J647" s="16"/>
      <c r="K647" s="4"/>
      <c r="L647" s="16"/>
      <c r="M647" s="4"/>
      <c r="N647" s="16"/>
      <c r="O647" s="4"/>
      <c r="P647" s="17"/>
      <c r="Q647" s="4"/>
      <c r="R647" s="17"/>
      <c r="S647" s="4"/>
      <c r="T647" s="16"/>
      <c r="U647" s="16"/>
      <c r="V647" s="16"/>
      <c r="W647" s="16"/>
      <c r="X647" s="4"/>
      <c r="Y647" s="16"/>
      <c r="Z647" s="16"/>
      <c r="AA647" s="16"/>
      <c r="AB647" s="16"/>
      <c r="AC647" s="16"/>
      <c r="AD647" s="16"/>
      <c r="AE647" s="16"/>
      <c r="AF647" s="4"/>
      <c r="AG647" s="16"/>
      <c r="AH647" s="16"/>
      <c r="AI647" s="16"/>
      <c r="AJ647" s="16"/>
      <c r="AK647" s="16"/>
      <c r="AL647" s="18"/>
      <c r="AM647" s="18"/>
      <c r="AN647" s="4"/>
      <c r="AO647" s="4"/>
    </row>
    <row r="648" spans="1:41" ht="14">
      <c r="A648" s="4"/>
      <c r="B648" s="4"/>
      <c r="C648" s="4"/>
      <c r="D648" s="16"/>
      <c r="E648" s="4"/>
      <c r="F648" s="16"/>
      <c r="G648" s="4"/>
      <c r="H648" s="16"/>
      <c r="I648" s="4"/>
      <c r="J648" s="16"/>
      <c r="K648" s="4"/>
      <c r="L648" s="16"/>
      <c r="M648" s="4"/>
      <c r="N648" s="16"/>
      <c r="O648" s="4"/>
      <c r="P648" s="17"/>
      <c r="Q648" s="4"/>
      <c r="R648" s="17"/>
      <c r="S648" s="4"/>
      <c r="T648" s="16"/>
      <c r="U648" s="16"/>
      <c r="V648" s="16"/>
      <c r="W648" s="16"/>
      <c r="X648" s="4"/>
      <c r="Y648" s="16"/>
      <c r="Z648" s="16"/>
      <c r="AA648" s="16"/>
      <c r="AB648" s="16"/>
      <c r="AC648" s="16"/>
      <c r="AD648" s="16"/>
      <c r="AE648" s="16"/>
      <c r="AF648" s="4"/>
      <c r="AG648" s="16"/>
      <c r="AH648" s="16"/>
      <c r="AI648" s="16"/>
      <c r="AJ648" s="16"/>
      <c r="AK648" s="16"/>
      <c r="AL648" s="18"/>
      <c r="AM648" s="18"/>
      <c r="AN648" s="4"/>
      <c r="AO648" s="4"/>
    </row>
    <row r="649" spans="1:41" ht="14">
      <c r="A649" s="4"/>
      <c r="B649" s="4"/>
      <c r="C649" s="4"/>
      <c r="D649" s="16"/>
      <c r="E649" s="4"/>
      <c r="F649" s="16"/>
      <c r="G649" s="4"/>
      <c r="H649" s="16"/>
      <c r="I649" s="4"/>
      <c r="J649" s="16"/>
      <c r="K649" s="4"/>
      <c r="L649" s="16"/>
      <c r="M649" s="4"/>
      <c r="N649" s="16"/>
      <c r="O649" s="4"/>
      <c r="P649" s="17"/>
      <c r="Q649" s="4"/>
      <c r="R649" s="17"/>
      <c r="S649" s="4"/>
      <c r="T649" s="16"/>
      <c r="U649" s="16"/>
      <c r="V649" s="16"/>
      <c r="W649" s="16"/>
      <c r="X649" s="4"/>
      <c r="Y649" s="16"/>
      <c r="Z649" s="16"/>
      <c r="AA649" s="16"/>
      <c r="AB649" s="16"/>
      <c r="AC649" s="16"/>
      <c r="AD649" s="16"/>
      <c r="AE649" s="16"/>
      <c r="AF649" s="4"/>
      <c r="AG649" s="16"/>
      <c r="AH649" s="16"/>
      <c r="AI649" s="16"/>
      <c r="AJ649" s="16"/>
      <c r="AK649" s="16"/>
      <c r="AL649" s="18"/>
      <c r="AM649" s="18"/>
      <c r="AN649" s="4"/>
      <c r="AO649" s="4"/>
    </row>
    <row r="650" spans="1:41" ht="14">
      <c r="A650" s="4"/>
      <c r="B650" s="4"/>
      <c r="C650" s="4"/>
      <c r="D650" s="16"/>
      <c r="E650" s="4"/>
      <c r="F650" s="16"/>
      <c r="G650" s="4"/>
      <c r="H650" s="16"/>
      <c r="I650" s="4"/>
      <c r="J650" s="16"/>
      <c r="K650" s="4"/>
      <c r="L650" s="16"/>
      <c r="M650" s="4"/>
      <c r="N650" s="16"/>
      <c r="O650" s="4"/>
      <c r="P650" s="17"/>
      <c r="Q650" s="4"/>
      <c r="R650" s="17"/>
      <c r="S650" s="4"/>
      <c r="T650" s="16"/>
      <c r="U650" s="16"/>
      <c r="V650" s="16"/>
      <c r="W650" s="16"/>
      <c r="X650" s="4"/>
      <c r="Y650" s="16"/>
      <c r="Z650" s="16"/>
      <c r="AA650" s="16"/>
      <c r="AB650" s="16"/>
      <c r="AC650" s="16"/>
      <c r="AD650" s="16"/>
      <c r="AE650" s="16"/>
      <c r="AF650" s="4"/>
      <c r="AG650" s="16"/>
      <c r="AH650" s="16"/>
      <c r="AI650" s="16"/>
      <c r="AJ650" s="16"/>
      <c r="AK650" s="16"/>
      <c r="AL650" s="18"/>
      <c r="AM650" s="18"/>
      <c r="AN650" s="4"/>
      <c r="AO650" s="4"/>
    </row>
    <row r="651" spans="1:41" ht="14">
      <c r="A651" s="4"/>
      <c r="B651" s="4"/>
      <c r="C651" s="4"/>
      <c r="D651" s="16"/>
      <c r="E651" s="4"/>
      <c r="F651" s="16"/>
      <c r="G651" s="4"/>
      <c r="H651" s="16"/>
      <c r="I651" s="4"/>
      <c r="J651" s="16"/>
      <c r="K651" s="4"/>
      <c r="L651" s="16"/>
      <c r="M651" s="4"/>
      <c r="N651" s="16"/>
      <c r="O651" s="4"/>
      <c r="P651" s="17"/>
      <c r="Q651" s="4"/>
      <c r="R651" s="17"/>
      <c r="S651" s="4"/>
      <c r="T651" s="16"/>
      <c r="U651" s="16"/>
      <c r="V651" s="16"/>
      <c r="W651" s="16"/>
      <c r="X651" s="4"/>
      <c r="Y651" s="16"/>
      <c r="Z651" s="16"/>
      <c r="AA651" s="16"/>
      <c r="AB651" s="16"/>
      <c r="AC651" s="16"/>
      <c r="AD651" s="16"/>
      <c r="AE651" s="16"/>
      <c r="AF651" s="4"/>
      <c r="AG651" s="16"/>
      <c r="AH651" s="16"/>
      <c r="AI651" s="16"/>
      <c r="AJ651" s="16"/>
      <c r="AK651" s="16"/>
      <c r="AL651" s="18"/>
      <c r="AM651" s="18"/>
      <c r="AN651" s="4"/>
      <c r="AO651" s="4"/>
    </row>
    <row r="652" spans="1:41" ht="14">
      <c r="A652" s="4"/>
      <c r="B652" s="4"/>
      <c r="C652" s="4"/>
      <c r="D652" s="16"/>
      <c r="E652" s="4"/>
      <c r="F652" s="16"/>
      <c r="G652" s="4"/>
      <c r="H652" s="16"/>
      <c r="I652" s="4"/>
      <c r="J652" s="16"/>
      <c r="K652" s="4"/>
      <c r="L652" s="16"/>
      <c r="M652" s="4"/>
      <c r="N652" s="16"/>
      <c r="O652" s="4"/>
      <c r="P652" s="17"/>
      <c r="Q652" s="4"/>
      <c r="R652" s="17"/>
      <c r="S652" s="4"/>
      <c r="T652" s="16"/>
      <c r="U652" s="16"/>
      <c r="V652" s="16"/>
      <c r="W652" s="16"/>
      <c r="X652" s="4"/>
      <c r="Y652" s="16"/>
      <c r="Z652" s="16"/>
      <c r="AA652" s="16"/>
      <c r="AB652" s="16"/>
      <c r="AC652" s="16"/>
      <c r="AD652" s="16"/>
      <c r="AE652" s="16"/>
      <c r="AF652" s="4"/>
      <c r="AG652" s="16"/>
      <c r="AH652" s="16"/>
      <c r="AI652" s="16"/>
      <c r="AJ652" s="16"/>
      <c r="AK652" s="16"/>
      <c r="AL652" s="18"/>
      <c r="AM652" s="18"/>
      <c r="AN652" s="4"/>
      <c r="AO652" s="4"/>
    </row>
    <row r="653" spans="1:41" ht="14">
      <c r="A653" s="4"/>
      <c r="B653" s="4"/>
      <c r="C653" s="4"/>
      <c r="D653" s="16"/>
      <c r="E653" s="4"/>
      <c r="F653" s="16"/>
      <c r="G653" s="4"/>
      <c r="H653" s="16"/>
      <c r="I653" s="4"/>
      <c r="J653" s="16"/>
      <c r="K653" s="4"/>
      <c r="L653" s="16"/>
      <c r="M653" s="4"/>
      <c r="N653" s="16"/>
      <c r="O653" s="4"/>
      <c r="P653" s="17"/>
      <c r="Q653" s="4"/>
      <c r="R653" s="17"/>
      <c r="S653" s="4"/>
      <c r="T653" s="16"/>
      <c r="U653" s="16"/>
      <c r="V653" s="16"/>
      <c r="W653" s="16"/>
      <c r="X653" s="4"/>
      <c r="Y653" s="16"/>
      <c r="Z653" s="16"/>
      <c r="AA653" s="16"/>
      <c r="AB653" s="16"/>
      <c r="AC653" s="16"/>
      <c r="AD653" s="16"/>
      <c r="AE653" s="16"/>
      <c r="AF653" s="4"/>
      <c r="AG653" s="16"/>
      <c r="AH653" s="16"/>
      <c r="AI653" s="16"/>
      <c r="AJ653" s="16"/>
      <c r="AK653" s="16"/>
      <c r="AL653" s="18"/>
      <c r="AM653" s="18"/>
      <c r="AN653" s="4"/>
      <c r="AO653" s="4"/>
    </row>
    <row r="654" spans="1:41" ht="14">
      <c r="A654" s="4"/>
      <c r="B654" s="4"/>
      <c r="C654" s="4"/>
      <c r="D654" s="16"/>
      <c r="E654" s="4"/>
      <c r="F654" s="16"/>
      <c r="G654" s="4"/>
      <c r="H654" s="16"/>
      <c r="I654" s="4"/>
      <c r="J654" s="16"/>
      <c r="K654" s="4"/>
      <c r="L654" s="16"/>
      <c r="M654" s="4"/>
      <c r="N654" s="16"/>
      <c r="O654" s="4"/>
      <c r="P654" s="17"/>
      <c r="Q654" s="4"/>
      <c r="R654" s="17"/>
      <c r="S654" s="4"/>
      <c r="T654" s="16"/>
      <c r="U654" s="16"/>
      <c r="V654" s="16"/>
      <c r="W654" s="16"/>
      <c r="X654" s="4"/>
      <c r="Y654" s="16"/>
      <c r="Z654" s="16"/>
      <c r="AA654" s="16"/>
      <c r="AB654" s="16"/>
      <c r="AC654" s="16"/>
      <c r="AD654" s="16"/>
      <c r="AE654" s="16"/>
      <c r="AF654" s="4"/>
      <c r="AG654" s="16"/>
      <c r="AH654" s="16"/>
      <c r="AI654" s="16"/>
      <c r="AJ654" s="16"/>
      <c r="AK654" s="16"/>
      <c r="AL654" s="18"/>
      <c r="AM654" s="18"/>
      <c r="AN654" s="4"/>
      <c r="AO654" s="4"/>
    </row>
    <row r="655" spans="1:41" ht="14">
      <c r="A655" s="4"/>
      <c r="B655" s="4"/>
      <c r="C655" s="4"/>
      <c r="D655" s="16"/>
      <c r="E655" s="4"/>
      <c r="F655" s="16"/>
      <c r="G655" s="4"/>
      <c r="H655" s="16"/>
      <c r="I655" s="4"/>
      <c r="J655" s="16"/>
      <c r="K655" s="4"/>
      <c r="L655" s="16"/>
      <c r="M655" s="4"/>
      <c r="N655" s="16"/>
      <c r="O655" s="4"/>
      <c r="P655" s="17"/>
      <c r="Q655" s="4"/>
      <c r="R655" s="17"/>
      <c r="S655" s="4"/>
      <c r="T655" s="16"/>
      <c r="U655" s="16"/>
      <c r="V655" s="16"/>
      <c r="W655" s="16"/>
      <c r="X655" s="4"/>
      <c r="Y655" s="16"/>
      <c r="Z655" s="16"/>
      <c r="AA655" s="16"/>
      <c r="AB655" s="16"/>
      <c r="AC655" s="16"/>
      <c r="AD655" s="16"/>
      <c r="AE655" s="16"/>
      <c r="AF655" s="4"/>
      <c r="AG655" s="16"/>
      <c r="AH655" s="16"/>
      <c r="AI655" s="16"/>
      <c r="AJ655" s="16"/>
      <c r="AK655" s="16"/>
      <c r="AL655" s="18"/>
      <c r="AM655" s="18"/>
      <c r="AN655" s="4"/>
      <c r="AO655" s="4"/>
    </row>
    <row r="656" spans="1:41" ht="14">
      <c r="A656" s="4"/>
      <c r="B656" s="4"/>
      <c r="C656" s="4"/>
      <c r="D656" s="16"/>
      <c r="E656" s="4"/>
      <c r="F656" s="16"/>
      <c r="G656" s="4"/>
      <c r="H656" s="16"/>
      <c r="I656" s="4"/>
      <c r="J656" s="16"/>
      <c r="K656" s="4"/>
      <c r="L656" s="16"/>
      <c r="M656" s="4"/>
      <c r="N656" s="16"/>
      <c r="O656" s="4"/>
      <c r="P656" s="17"/>
      <c r="Q656" s="4"/>
      <c r="R656" s="17"/>
      <c r="S656" s="4"/>
      <c r="T656" s="16"/>
      <c r="U656" s="16"/>
      <c r="V656" s="16"/>
      <c r="W656" s="16"/>
      <c r="X656" s="4"/>
      <c r="Y656" s="16"/>
      <c r="Z656" s="16"/>
      <c r="AA656" s="16"/>
      <c r="AB656" s="16"/>
      <c r="AC656" s="16"/>
      <c r="AD656" s="16"/>
      <c r="AE656" s="16"/>
      <c r="AF656" s="4"/>
      <c r="AG656" s="16"/>
      <c r="AH656" s="16"/>
      <c r="AI656" s="16"/>
      <c r="AJ656" s="16"/>
      <c r="AK656" s="16"/>
      <c r="AL656" s="18"/>
      <c r="AM656" s="18"/>
      <c r="AN656" s="4"/>
      <c r="AO656" s="4"/>
    </row>
    <row r="657" spans="1:41" ht="14">
      <c r="A657" s="4"/>
      <c r="B657" s="4"/>
      <c r="C657" s="4"/>
      <c r="D657" s="16"/>
      <c r="E657" s="4"/>
      <c r="F657" s="16"/>
      <c r="G657" s="4"/>
      <c r="H657" s="16"/>
      <c r="I657" s="4"/>
      <c r="J657" s="16"/>
      <c r="K657" s="4"/>
      <c r="L657" s="16"/>
      <c r="M657" s="4"/>
      <c r="N657" s="16"/>
      <c r="O657" s="4"/>
      <c r="P657" s="17"/>
      <c r="Q657" s="4"/>
      <c r="R657" s="17"/>
      <c r="S657" s="4"/>
      <c r="T657" s="16"/>
      <c r="U657" s="16"/>
      <c r="V657" s="16"/>
      <c r="W657" s="16"/>
      <c r="X657" s="4"/>
      <c r="Y657" s="16"/>
      <c r="Z657" s="16"/>
      <c r="AA657" s="16"/>
      <c r="AB657" s="16"/>
      <c r="AC657" s="16"/>
      <c r="AD657" s="16"/>
      <c r="AE657" s="16"/>
      <c r="AF657" s="4"/>
      <c r="AG657" s="16"/>
      <c r="AH657" s="16"/>
      <c r="AI657" s="16"/>
      <c r="AJ657" s="16"/>
      <c r="AK657" s="16"/>
      <c r="AL657" s="18"/>
      <c r="AM657" s="18"/>
      <c r="AN657" s="4"/>
      <c r="AO657" s="4"/>
    </row>
    <row r="658" spans="1:41" ht="14">
      <c r="A658" s="4"/>
      <c r="B658" s="4"/>
      <c r="C658" s="4"/>
      <c r="D658" s="16"/>
      <c r="E658" s="4"/>
      <c r="F658" s="16"/>
      <c r="G658" s="4"/>
      <c r="H658" s="16"/>
      <c r="I658" s="4"/>
      <c r="J658" s="16"/>
      <c r="K658" s="4"/>
      <c r="L658" s="16"/>
      <c r="M658" s="4"/>
      <c r="N658" s="16"/>
      <c r="O658" s="4"/>
      <c r="P658" s="17"/>
      <c r="Q658" s="4"/>
      <c r="R658" s="17"/>
      <c r="S658" s="4"/>
      <c r="T658" s="16"/>
      <c r="U658" s="16"/>
      <c r="V658" s="16"/>
      <c r="W658" s="16"/>
      <c r="X658" s="4"/>
      <c r="Y658" s="16"/>
      <c r="Z658" s="16"/>
      <c r="AA658" s="16"/>
      <c r="AB658" s="16"/>
      <c r="AC658" s="16"/>
      <c r="AD658" s="16"/>
      <c r="AE658" s="16"/>
      <c r="AF658" s="4"/>
      <c r="AG658" s="16"/>
      <c r="AH658" s="16"/>
      <c r="AI658" s="16"/>
      <c r="AJ658" s="16"/>
      <c r="AK658" s="16"/>
      <c r="AL658" s="18"/>
      <c r="AM658" s="18"/>
      <c r="AN658" s="4"/>
      <c r="AO658" s="4"/>
    </row>
    <row r="659" spans="1:41" ht="14">
      <c r="A659" s="4"/>
      <c r="B659" s="4"/>
      <c r="C659" s="4"/>
      <c r="D659" s="16"/>
      <c r="E659" s="4"/>
      <c r="F659" s="16"/>
      <c r="G659" s="4"/>
      <c r="H659" s="16"/>
      <c r="I659" s="4"/>
      <c r="J659" s="16"/>
      <c r="K659" s="4"/>
      <c r="L659" s="16"/>
      <c r="M659" s="4"/>
      <c r="N659" s="16"/>
      <c r="O659" s="4"/>
      <c r="P659" s="17"/>
      <c r="Q659" s="4"/>
      <c r="R659" s="17"/>
      <c r="S659" s="4"/>
      <c r="T659" s="16"/>
      <c r="U659" s="16"/>
      <c r="V659" s="16"/>
      <c r="W659" s="16"/>
      <c r="X659" s="4"/>
      <c r="Y659" s="16"/>
      <c r="Z659" s="16"/>
      <c r="AA659" s="16"/>
      <c r="AB659" s="16"/>
      <c r="AC659" s="16"/>
      <c r="AD659" s="16"/>
      <c r="AE659" s="16"/>
      <c r="AF659" s="4"/>
      <c r="AG659" s="16"/>
      <c r="AH659" s="16"/>
      <c r="AI659" s="16"/>
      <c r="AJ659" s="16"/>
      <c r="AK659" s="16"/>
      <c r="AL659" s="18"/>
      <c r="AM659" s="18"/>
      <c r="AN659" s="4"/>
      <c r="AO659" s="4"/>
    </row>
    <row r="660" spans="1:41" ht="14">
      <c r="A660" s="4"/>
      <c r="B660" s="4"/>
      <c r="C660" s="4"/>
      <c r="D660" s="16"/>
      <c r="E660" s="4"/>
      <c r="F660" s="16"/>
      <c r="G660" s="4"/>
      <c r="H660" s="16"/>
      <c r="I660" s="4"/>
      <c r="J660" s="16"/>
      <c r="K660" s="4"/>
      <c r="L660" s="16"/>
      <c r="M660" s="4"/>
      <c r="N660" s="16"/>
      <c r="O660" s="4"/>
      <c r="P660" s="17"/>
      <c r="Q660" s="4"/>
      <c r="R660" s="17"/>
      <c r="S660" s="4"/>
      <c r="T660" s="16"/>
      <c r="U660" s="16"/>
      <c r="V660" s="16"/>
      <c r="W660" s="16"/>
      <c r="X660" s="4"/>
      <c r="Y660" s="16"/>
      <c r="Z660" s="16"/>
      <c r="AA660" s="16"/>
      <c r="AB660" s="16"/>
      <c r="AC660" s="16"/>
      <c r="AD660" s="16"/>
      <c r="AE660" s="16"/>
      <c r="AF660" s="4"/>
      <c r="AG660" s="16"/>
      <c r="AH660" s="16"/>
      <c r="AI660" s="16"/>
      <c r="AJ660" s="16"/>
      <c r="AK660" s="16"/>
      <c r="AL660" s="18"/>
      <c r="AM660" s="18"/>
      <c r="AN660" s="4"/>
      <c r="AO660" s="4"/>
    </row>
    <row r="661" spans="1:41" ht="14">
      <c r="A661" s="4"/>
      <c r="B661" s="4"/>
      <c r="C661" s="4"/>
      <c r="D661" s="16"/>
      <c r="E661" s="4"/>
      <c r="F661" s="16"/>
      <c r="G661" s="4"/>
      <c r="H661" s="16"/>
      <c r="I661" s="4"/>
      <c r="J661" s="16"/>
      <c r="K661" s="4"/>
      <c r="L661" s="16"/>
      <c r="M661" s="4"/>
      <c r="N661" s="16"/>
      <c r="O661" s="4"/>
      <c r="P661" s="17"/>
      <c r="Q661" s="4"/>
      <c r="R661" s="17"/>
      <c r="S661" s="4"/>
      <c r="T661" s="16"/>
      <c r="U661" s="16"/>
      <c r="V661" s="16"/>
      <c r="W661" s="16"/>
      <c r="X661" s="4"/>
      <c r="Y661" s="16"/>
      <c r="Z661" s="16"/>
      <c r="AA661" s="16"/>
      <c r="AB661" s="16"/>
      <c r="AC661" s="16"/>
      <c r="AD661" s="16"/>
      <c r="AE661" s="16"/>
      <c r="AF661" s="4"/>
      <c r="AG661" s="16"/>
      <c r="AH661" s="16"/>
      <c r="AI661" s="16"/>
      <c r="AJ661" s="16"/>
      <c r="AK661" s="16"/>
      <c r="AL661" s="18"/>
      <c r="AM661" s="18"/>
      <c r="AN661" s="4"/>
      <c r="AO661" s="4"/>
    </row>
    <row r="662" spans="1:41" ht="14">
      <c r="A662" s="4"/>
      <c r="B662" s="4"/>
      <c r="C662" s="4"/>
      <c r="D662" s="16"/>
      <c r="E662" s="4"/>
      <c r="F662" s="16"/>
      <c r="G662" s="4"/>
      <c r="H662" s="16"/>
      <c r="I662" s="4"/>
      <c r="J662" s="16"/>
      <c r="K662" s="4"/>
      <c r="L662" s="16"/>
      <c r="M662" s="4"/>
      <c r="N662" s="16"/>
      <c r="O662" s="4"/>
      <c r="P662" s="17"/>
      <c r="Q662" s="4"/>
      <c r="R662" s="17"/>
      <c r="S662" s="4"/>
      <c r="T662" s="16"/>
      <c r="U662" s="16"/>
      <c r="V662" s="16"/>
      <c r="W662" s="16"/>
      <c r="X662" s="4"/>
      <c r="Y662" s="16"/>
      <c r="Z662" s="16"/>
      <c r="AA662" s="16"/>
      <c r="AB662" s="16"/>
      <c r="AC662" s="16"/>
      <c r="AD662" s="16"/>
      <c r="AE662" s="16"/>
      <c r="AF662" s="4"/>
      <c r="AG662" s="16"/>
      <c r="AH662" s="16"/>
      <c r="AI662" s="16"/>
      <c r="AJ662" s="16"/>
      <c r="AK662" s="16"/>
      <c r="AL662" s="18"/>
      <c r="AM662" s="18"/>
      <c r="AN662" s="4"/>
      <c r="AO662" s="4"/>
    </row>
    <row r="663" spans="1:41" ht="14">
      <c r="A663" s="4"/>
      <c r="B663" s="4"/>
      <c r="C663" s="4"/>
      <c r="D663" s="16"/>
      <c r="E663" s="4"/>
      <c r="F663" s="16"/>
      <c r="G663" s="4"/>
      <c r="H663" s="16"/>
      <c r="I663" s="4"/>
      <c r="J663" s="16"/>
      <c r="K663" s="4"/>
      <c r="L663" s="16"/>
      <c r="M663" s="4"/>
      <c r="N663" s="16"/>
      <c r="O663" s="4"/>
      <c r="P663" s="17"/>
      <c r="Q663" s="4"/>
      <c r="R663" s="17"/>
      <c r="S663" s="4"/>
      <c r="T663" s="16"/>
      <c r="U663" s="16"/>
      <c r="V663" s="16"/>
      <c r="W663" s="16"/>
      <c r="X663" s="4"/>
      <c r="Y663" s="16"/>
      <c r="Z663" s="16"/>
      <c r="AA663" s="16"/>
      <c r="AB663" s="16"/>
      <c r="AC663" s="16"/>
      <c r="AD663" s="16"/>
      <c r="AE663" s="16"/>
      <c r="AF663" s="4"/>
      <c r="AG663" s="16"/>
      <c r="AH663" s="16"/>
      <c r="AI663" s="16"/>
      <c r="AJ663" s="16"/>
      <c r="AK663" s="16"/>
      <c r="AL663" s="18"/>
      <c r="AM663" s="18"/>
      <c r="AN663" s="4"/>
      <c r="AO663" s="4"/>
    </row>
    <row r="664" spans="1:41" ht="14">
      <c r="A664" s="4"/>
      <c r="B664" s="4"/>
      <c r="C664" s="4"/>
      <c r="D664" s="16"/>
      <c r="E664" s="4"/>
      <c r="F664" s="16"/>
      <c r="G664" s="4"/>
      <c r="H664" s="16"/>
      <c r="I664" s="4"/>
      <c r="J664" s="16"/>
      <c r="K664" s="4"/>
      <c r="L664" s="16"/>
      <c r="M664" s="4"/>
      <c r="N664" s="16"/>
      <c r="O664" s="4"/>
      <c r="P664" s="17"/>
      <c r="Q664" s="4"/>
      <c r="R664" s="17"/>
      <c r="S664" s="4"/>
      <c r="T664" s="16"/>
      <c r="U664" s="16"/>
      <c r="V664" s="16"/>
      <c r="W664" s="16"/>
      <c r="X664" s="4"/>
      <c r="Y664" s="16"/>
      <c r="Z664" s="16"/>
      <c r="AA664" s="16"/>
      <c r="AB664" s="16"/>
      <c r="AC664" s="16"/>
      <c r="AD664" s="16"/>
      <c r="AE664" s="16"/>
      <c r="AF664" s="4"/>
      <c r="AG664" s="16"/>
      <c r="AH664" s="16"/>
      <c r="AI664" s="16"/>
      <c r="AJ664" s="16"/>
      <c r="AK664" s="16"/>
      <c r="AL664" s="18"/>
      <c r="AM664" s="18"/>
      <c r="AN664" s="4"/>
      <c r="AO664" s="4"/>
    </row>
    <row r="665" spans="1:41" ht="14">
      <c r="A665" s="4"/>
      <c r="B665" s="4"/>
      <c r="C665" s="4"/>
      <c r="D665" s="16"/>
      <c r="E665" s="4"/>
      <c r="F665" s="16"/>
      <c r="G665" s="4"/>
      <c r="H665" s="16"/>
      <c r="I665" s="4"/>
      <c r="J665" s="16"/>
      <c r="K665" s="4"/>
      <c r="L665" s="16"/>
      <c r="M665" s="4"/>
      <c r="N665" s="16"/>
      <c r="O665" s="4"/>
      <c r="P665" s="17"/>
      <c r="Q665" s="4"/>
      <c r="R665" s="17"/>
      <c r="S665" s="4"/>
      <c r="T665" s="16"/>
      <c r="U665" s="16"/>
      <c r="V665" s="16"/>
      <c r="W665" s="16"/>
      <c r="X665" s="4"/>
      <c r="Y665" s="16"/>
      <c r="Z665" s="16"/>
      <c r="AA665" s="16"/>
      <c r="AB665" s="16"/>
      <c r="AC665" s="16"/>
      <c r="AD665" s="16"/>
      <c r="AE665" s="16"/>
      <c r="AF665" s="4"/>
      <c r="AG665" s="16"/>
      <c r="AH665" s="16"/>
      <c r="AI665" s="16"/>
      <c r="AJ665" s="16"/>
      <c r="AK665" s="16"/>
      <c r="AL665" s="18"/>
      <c r="AM665" s="18"/>
      <c r="AN665" s="4"/>
      <c r="AO665" s="4"/>
    </row>
    <row r="666" spans="1:41" ht="14">
      <c r="A666" s="4"/>
      <c r="B666" s="4"/>
      <c r="C666" s="4"/>
      <c r="D666" s="16"/>
      <c r="E666" s="4"/>
      <c r="F666" s="16"/>
      <c r="G666" s="4"/>
      <c r="H666" s="16"/>
      <c r="I666" s="4"/>
      <c r="J666" s="16"/>
      <c r="K666" s="4"/>
      <c r="L666" s="16"/>
      <c r="M666" s="4"/>
      <c r="N666" s="16"/>
      <c r="O666" s="4"/>
      <c r="P666" s="17"/>
      <c r="Q666" s="4"/>
      <c r="R666" s="17"/>
      <c r="S666" s="4"/>
      <c r="T666" s="16"/>
      <c r="U666" s="16"/>
      <c r="V666" s="16"/>
      <c r="W666" s="16"/>
      <c r="X666" s="4"/>
      <c r="Y666" s="16"/>
      <c r="Z666" s="16"/>
      <c r="AA666" s="16"/>
      <c r="AB666" s="16"/>
      <c r="AC666" s="16"/>
      <c r="AD666" s="16"/>
      <c r="AE666" s="16"/>
      <c r="AF666" s="4"/>
      <c r="AG666" s="16"/>
      <c r="AH666" s="16"/>
      <c r="AI666" s="16"/>
      <c r="AJ666" s="16"/>
      <c r="AK666" s="16"/>
      <c r="AL666" s="18"/>
      <c r="AM666" s="18"/>
      <c r="AN666" s="4"/>
      <c r="AO666" s="4"/>
    </row>
    <row r="667" spans="1:41" ht="14">
      <c r="A667" s="4"/>
      <c r="B667" s="4"/>
      <c r="C667" s="4"/>
      <c r="D667" s="16"/>
      <c r="E667" s="4"/>
      <c r="F667" s="16"/>
      <c r="G667" s="4"/>
      <c r="H667" s="16"/>
      <c r="I667" s="4"/>
      <c r="J667" s="16"/>
      <c r="K667" s="4"/>
      <c r="L667" s="16"/>
      <c r="M667" s="4"/>
      <c r="N667" s="16"/>
      <c r="O667" s="4"/>
      <c r="P667" s="17"/>
      <c r="Q667" s="4"/>
      <c r="R667" s="17"/>
      <c r="S667" s="4"/>
      <c r="T667" s="16"/>
      <c r="U667" s="16"/>
      <c r="V667" s="16"/>
      <c r="W667" s="16"/>
      <c r="X667" s="4"/>
      <c r="Y667" s="16"/>
      <c r="Z667" s="16"/>
      <c r="AA667" s="16"/>
      <c r="AB667" s="16"/>
      <c r="AC667" s="16"/>
      <c r="AD667" s="16"/>
      <c r="AE667" s="16"/>
      <c r="AF667" s="4"/>
      <c r="AG667" s="16"/>
      <c r="AH667" s="16"/>
      <c r="AI667" s="16"/>
      <c r="AJ667" s="16"/>
      <c r="AK667" s="16"/>
      <c r="AL667" s="18"/>
      <c r="AM667" s="18"/>
      <c r="AN667" s="4"/>
      <c r="AO667" s="4"/>
    </row>
    <row r="668" spans="1:41" ht="14">
      <c r="A668" s="4"/>
      <c r="B668" s="4"/>
      <c r="C668" s="4"/>
      <c r="D668" s="16"/>
      <c r="E668" s="4"/>
      <c r="F668" s="16"/>
      <c r="G668" s="4"/>
      <c r="H668" s="16"/>
      <c r="I668" s="4"/>
      <c r="J668" s="16"/>
      <c r="K668" s="4"/>
      <c r="L668" s="16"/>
      <c r="M668" s="4"/>
      <c r="N668" s="16"/>
      <c r="O668" s="4"/>
      <c r="P668" s="17"/>
      <c r="Q668" s="4"/>
      <c r="R668" s="17"/>
      <c r="S668" s="4"/>
      <c r="T668" s="16"/>
      <c r="U668" s="16"/>
      <c r="V668" s="16"/>
      <c r="W668" s="16"/>
      <c r="X668" s="4"/>
      <c r="Y668" s="16"/>
      <c r="Z668" s="16"/>
      <c r="AA668" s="16"/>
      <c r="AB668" s="16"/>
      <c r="AC668" s="16"/>
      <c r="AD668" s="16"/>
      <c r="AE668" s="16"/>
      <c r="AF668" s="4"/>
      <c r="AG668" s="16"/>
      <c r="AH668" s="16"/>
      <c r="AI668" s="16"/>
      <c r="AJ668" s="16"/>
      <c r="AK668" s="16"/>
      <c r="AL668" s="18"/>
      <c r="AM668" s="18"/>
      <c r="AN668" s="4"/>
      <c r="AO668" s="4"/>
    </row>
    <row r="669" spans="1:41" ht="14">
      <c r="A669" s="4"/>
      <c r="B669" s="4"/>
      <c r="C669" s="4"/>
      <c r="D669" s="16"/>
      <c r="E669" s="4"/>
      <c r="F669" s="16"/>
      <c r="G669" s="4"/>
      <c r="H669" s="16"/>
      <c r="I669" s="4"/>
      <c r="J669" s="16"/>
      <c r="K669" s="4"/>
      <c r="L669" s="16"/>
      <c r="M669" s="4"/>
      <c r="N669" s="16"/>
      <c r="O669" s="4"/>
      <c r="P669" s="17"/>
      <c r="Q669" s="4"/>
      <c r="R669" s="17"/>
      <c r="S669" s="4"/>
      <c r="T669" s="16"/>
      <c r="U669" s="16"/>
      <c r="V669" s="16"/>
      <c r="W669" s="16"/>
      <c r="X669" s="4"/>
      <c r="Y669" s="16"/>
      <c r="Z669" s="16"/>
      <c r="AA669" s="16"/>
      <c r="AB669" s="16"/>
      <c r="AC669" s="16"/>
      <c r="AD669" s="16"/>
      <c r="AE669" s="16"/>
      <c r="AF669" s="4"/>
      <c r="AG669" s="16"/>
      <c r="AH669" s="16"/>
      <c r="AI669" s="16"/>
      <c r="AJ669" s="16"/>
      <c r="AK669" s="16"/>
      <c r="AL669" s="18"/>
      <c r="AM669" s="18"/>
      <c r="AN669" s="4"/>
      <c r="AO669" s="4"/>
    </row>
    <row r="670" spans="1:41" ht="14">
      <c r="A670" s="4"/>
      <c r="B670" s="4"/>
      <c r="C670" s="4"/>
      <c r="D670" s="16"/>
      <c r="E670" s="4"/>
      <c r="F670" s="16"/>
      <c r="G670" s="4"/>
      <c r="H670" s="16"/>
      <c r="I670" s="4"/>
      <c r="J670" s="16"/>
      <c r="K670" s="4"/>
      <c r="L670" s="16"/>
      <c r="M670" s="4"/>
      <c r="N670" s="16"/>
      <c r="O670" s="4"/>
      <c r="P670" s="17"/>
      <c r="Q670" s="4"/>
      <c r="R670" s="17"/>
      <c r="S670" s="4"/>
      <c r="T670" s="16"/>
      <c r="U670" s="16"/>
      <c r="V670" s="16"/>
      <c r="W670" s="16"/>
      <c r="X670" s="4"/>
      <c r="Y670" s="16"/>
      <c r="Z670" s="16"/>
      <c r="AA670" s="16"/>
      <c r="AB670" s="16"/>
      <c r="AC670" s="16"/>
      <c r="AD670" s="16"/>
      <c r="AE670" s="16"/>
      <c r="AF670" s="4"/>
      <c r="AG670" s="16"/>
      <c r="AH670" s="16"/>
      <c r="AI670" s="16"/>
      <c r="AJ670" s="16"/>
      <c r="AK670" s="16"/>
      <c r="AL670" s="18"/>
      <c r="AM670" s="18"/>
      <c r="AN670" s="4"/>
      <c r="AO670" s="4"/>
    </row>
    <row r="671" spans="1:41" ht="14">
      <c r="A671" s="4"/>
      <c r="B671" s="4"/>
      <c r="C671" s="4"/>
      <c r="D671" s="16"/>
      <c r="E671" s="4"/>
      <c r="F671" s="16"/>
      <c r="G671" s="4"/>
      <c r="H671" s="16"/>
      <c r="I671" s="4"/>
      <c r="J671" s="16"/>
      <c r="K671" s="4"/>
      <c r="L671" s="16"/>
      <c r="M671" s="4"/>
      <c r="N671" s="16"/>
      <c r="O671" s="4"/>
      <c r="P671" s="17"/>
      <c r="Q671" s="4"/>
      <c r="R671" s="17"/>
      <c r="S671" s="4"/>
      <c r="T671" s="16"/>
      <c r="U671" s="16"/>
      <c r="V671" s="16"/>
      <c r="W671" s="16"/>
      <c r="X671" s="4"/>
      <c r="Y671" s="16"/>
      <c r="Z671" s="16"/>
      <c r="AA671" s="16"/>
      <c r="AB671" s="16"/>
      <c r="AC671" s="16"/>
      <c r="AD671" s="16"/>
      <c r="AE671" s="16"/>
      <c r="AF671" s="4"/>
      <c r="AG671" s="16"/>
      <c r="AH671" s="16"/>
      <c r="AI671" s="16"/>
      <c r="AJ671" s="16"/>
      <c r="AK671" s="16"/>
      <c r="AL671" s="18"/>
      <c r="AM671" s="18"/>
      <c r="AN671" s="4"/>
      <c r="AO671" s="4"/>
    </row>
    <row r="672" spans="1:41" ht="14">
      <c r="A672" s="4"/>
      <c r="B672" s="4"/>
      <c r="C672" s="4"/>
      <c r="D672" s="16"/>
      <c r="E672" s="4"/>
      <c r="F672" s="16"/>
      <c r="G672" s="4"/>
      <c r="H672" s="16"/>
      <c r="I672" s="4"/>
      <c r="J672" s="16"/>
      <c r="K672" s="4"/>
      <c r="L672" s="16"/>
      <c r="M672" s="4"/>
      <c r="N672" s="16"/>
      <c r="O672" s="4"/>
      <c r="P672" s="17"/>
      <c r="Q672" s="4"/>
      <c r="R672" s="17"/>
      <c r="S672" s="4"/>
      <c r="T672" s="16"/>
      <c r="U672" s="16"/>
      <c r="V672" s="16"/>
      <c r="W672" s="16"/>
      <c r="X672" s="4"/>
      <c r="Y672" s="16"/>
      <c r="Z672" s="16"/>
      <c r="AA672" s="16"/>
      <c r="AB672" s="16"/>
      <c r="AC672" s="16"/>
      <c r="AD672" s="16"/>
      <c r="AE672" s="16"/>
      <c r="AF672" s="4"/>
      <c r="AG672" s="16"/>
      <c r="AH672" s="16"/>
      <c r="AI672" s="16"/>
      <c r="AJ672" s="16"/>
      <c r="AK672" s="16"/>
      <c r="AL672" s="18"/>
      <c r="AM672" s="18"/>
      <c r="AN672" s="4"/>
      <c r="AO672" s="4"/>
    </row>
    <row r="673" spans="1:41" ht="14">
      <c r="A673" s="4"/>
      <c r="B673" s="4"/>
      <c r="C673" s="4"/>
      <c r="D673" s="16"/>
      <c r="E673" s="4"/>
      <c r="F673" s="16"/>
      <c r="G673" s="4"/>
      <c r="H673" s="16"/>
      <c r="I673" s="4"/>
      <c r="J673" s="16"/>
      <c r="K673" s="4"/>
      <c r="L673" s="16"/>
      <c r="M673" s="4"/>
      <c r="N673" s="16"/>
      <c r="O673" s="4"/>
      <c r="P673" s="17"/>
      <c r="Q673" s="4"/>
      <c r="R673" s="17"/>
      <c r="S673" s="4"/>
      <c r="T673" s="16"/>
      <c r="U673" s="16"/>
      <c r="V673" s="16"/>
      <c r="W673" s="16"/>
      <c r="X673" s="4"/>
      <c r="Y673" s="16"/>
      <c r="Z673" s="16"/>
      <c r="AA673" s="16"/>
      <c r="AB673" s="16"/>
      <c r="AC673" s="16"/>
      <c r="AD673" s="16"/>
      <c r="AE673" s="16"/>
      <c r="AF673" s="4"/>
      <c r="AG673" s="16"/>
      <c r="AH673" s="16"/>
      <c r="AI673" s="16"/>
      <c r="AJ673" s="16"/>
      <c r="AK673" s="16"/>
      <c r="AL673" s="18"/>
      <c r="AM673" s="18"/>
      <c r="AN673" s="4"/>
      <c r="AO673" s="4"/>
    </row>
    <row r="674" spans="1:41" ht="14">
      <c r="A674" s="4"/>
      <c r="B674" s="4"/>
      <c r="C674" s="4"/>
      <c r="D674" s="16"/>
      <c r="E674" s="4"/>
      <c r="F674" s="16"/>
      <c r="G674" s="4"/>
      <c r="H674" s="16"/>
      <c r="I674" s="4"/>
      <c r="J674" s="16"/>
      <c r="K674" s="4"/>
      <c r="L674" s="16"/>
      <c r="M674" s="4"/>
      <c r="N674" s="16"/>
      <c r="O674" s="4"/>
      <c r="P674" s="17"/>
      <c r="Q674" s="4"/>
      <c r="R674" s="17"/>
      <c r="S674" s="4"/>
      <c r="T674" s="16"/>
      <c r="U674" s="16"/>
      <c r="V674" s="16"/>
      <c r="W674" s="16"/>
      <c r="X674" s="4"/>
      <c r="Y674" s="16"/>
      <c r="Z674" s="16"/>
      <c r="AA674" s="16"/>
      <c r="AB674" s="16"/>
      <c r="AC674" s="16"/>
      <c r="AD674" s="16"/>
      <c r="AE674" s="16"/>
      <c r="AF674" s="4"/>
      <c r="AG674" s="16"/>
      <c r="AH674" s="16"/>
      <c r="AI674" s="16"/>
      <c r="AJ674" s="16"/>
      <c r="AK674" s="16"/>
      <c r="AL674" s="18"/>
      <c r="AM674" s="18"/>
      <c r="AN674" s="4"/>
      <c r="AO674" s="4"/>
    </row>
    <row r="675" spans="1:41" ht="14">
      <c r="A675" s="4"/>
      <c r="B675" s="4"/>
      <c r="C675" s="4"/>
      <c r="D675" s="16"/>
      <c r="E675" s="4"/>
      <c r="F675" s="16"/>
      <c r="G675" s="4"/>
      <c r="H675" s="16"/>
      <c r="I675" s="4"/>
      <c r="J675" s="16"/>
      <c r="K675" s="4"/>
      <c r="L675" s="16"/>
      <c r="M675" s="4"/>
      <c r="N675" s="16"/>
      <c r="O675" s="4"/>
      <c r="P675" s="17"/>
      <c r="Q675" s="4"/>
      <c r="R675" s="17"/>
      <c r="S675" s="4"/>
      <c r="T675" s="16"/>
      <c r="U675" s="16"/>
      <c r="V675" s="16"/>
      <c r="W675" s="16"/>
      <c r="X675" s="4"/>
      <c r="Y675" s="16"/>
      <c r="Z675" s="16"/>
      <c r="AA675" s="16"/>
      <c r="AB675" s="16"/>
      <c r="AC675" s="16"/>
      <c r="AD675" s="16"/>
      <c r="AE675" s="16"/>
      <c r="AF675" s="4"/>
      <c r="AG675" s="16"/>
      <c r="AH675" s="16"/>
      <c r="AI675" s="16"/>
      <c r="AJ675" s="16"/>
      <c r="AK675" s="16"/>
      <c r="AL675" s="18"/>
      <c r="AM675" s="18"/>
      <c r="AN675" s="4"/>
      <c r="AO675" s="4"/>
    </row>
    <row r="676" spans="1:41" ht="14">
      <c r="A676" s="4"/>
      <c r="B676" s="4"/>
      <c r="C676" s="4"/>
      <c r="D676" s="16"/>
      <c r="E676" s="4"/>
      <c r="F676" s="16"/>
      <c r="G676" s="4"/>
      <c r="H676" s="16"/>
      <c r="I676" s="4"/>
      <c r="J676" s="16"/>
      <c r="K676" s="4"/>
      <c r="L676" s="16"/>
      <c r="M676" s="4"/>
      <c r="N676" s="16"/>
      <c r="O676" s="4"/>
      <c r="P676" s="17"/>
      <c r="Q676" s="4"/>
      <c r="R676" s="17"/>
      <c r="S676" s="4"/>
      <c r="T676" s="16"/>
      <c r="U676" s="16"/>
      <c r="V676" s="16"/>
      <c r="W676" s="16"/>
      <c r="X676" s="4"/>
      <c r="Y676" s="16"/>
      <c r="Z676" s="16"/>
      <c r="AA676" s="16"/>
      <c r="AB676" s="16"/>
      <c r="AC676" s="16"/>
      <c r="AD676" s="16"/>
      <c r="AE676" s="16"/>
      <c r="AF676" s="4"/>
      <c r="AG676" s="16"/>
      <c r="AH676" s="16"/>
      <c r="AI676" s="16"/>
      <c r="AJ676" s="16"/>
      <c r="AK676" s="16"/>
      <c r="AL676" s="18"/>
      <c r="AM676" s="18"/>
      <c r="AN676" s="4"/>
      <c r="AO676" s="4"/>
    </row>
    <row r="677" spans="1:41" ht="14">
      <c r="A677" s="4"/>
      <c r="B677" s="4"/>
      <c r="C677" s="4"/>
      <c r="D677" s="16"/>
      <c r="E677" s="4"/>
      <c r="F677" s="16"/>
      <c r="G677" s="4"/>
      <c r="H677" s="16"/>
      <c r="I677" s="4"/>
      <c r="J677" s="16"/>
      <c r="K677" s="4"/>
      <c r="L677" s="16"/>
      <c r="M677" s="4"/>
      <c r="N677" s="16"/>
      <c r="O677" s="4"/>
      <c r="P677" s="17"/>
      <c r="Q677" s="4"/>
      <c r="R677" s="17"/>
      <c r="S677" s="4"/>
      <c r="T677" s="16"/>
      <c r="U677" s="16"/>
      <c r="V677" s="16"/>
      <c r="W677" s="16"/>
      <c r="X677" s="4"/>
      <c r="Y677" s="16"/>
      <c r="Z677" s="16"/>
      <c r="AA677" s="16"/>
      <c r="AB677" s="16"/>
      <c r="AC677" s="16"/>
      <c r="AD677" s="16"/>
      <c r="AE677" s="16"/>
      <c r="AF677" s="4"/>
      <c r="AG677" s="16"/>
      <c r="AH677" s="16"/>
      <c r="AI677" s="16"/>
      <c r="AJ677" s="16"/>
      <c r="AK677" s="16"/>
      <c r="AL677" s="18"/>
      <c r="AM677" s="18"/>
      <c r="AN677" s="4"/>
      <c r="AO677" s="4"/>
    </row>
    <row r="678" spans="1:41" ht="14">
      <c r="A678" s="4"/>
      <c r="B678" s="4"/>
      <c r="C678" s="4"/>
      <c r="D678" s="16"/>
      <c r="E678" s="4"/>
      <c r="F678" s="16"/>
      <c r="G678" s="4"/>
      <c r="H678" s="16"/>
      <c r="I678" s="4"/>
      <c r="J678" s="16"/>
      <c r="K678" s="4"/>
      <c r="L678" s="16"/>
      <c r="M678" s="4"/>
      <c r="N678" s="16"/>
      <c r="O678" s="4"/>
      <c r="P678" s="17"/>
      <c r="Q678" s="4"/>
      <c r="R678" s="17"/>
      <c r="S678" s="4"/>
      <c r="T678" s="16"/>
      <c r="U678" s="16"/>
      <c r="V678" s="16"/>
      <c r="W678" s="16"/>
      <c r="X678" s="4"/>
      <c r="Y678" s="16"/>
      <c r="Z678" s="16"/>
      <c r="AA678" s="16"/>
      <c r="AB678" s="16"/>
      <c r="AC678" s="16"/>
      <c r="AD678" s="16"/>
      <c r="AE678" s="16"/>
      <c r="AF678" s="4"/>
      <c r="AG678" s="16"/>
      <c r="AH678" s="16"/>
      <c r="AI678" s="16"/>
      <c r="AJ678" s="16"/>
      <c r="AK678" s="16"/>
      <c r="AL678" s="18"/>
      <c r="AM678" s="18"/>
      <c r="AN678" s="4"/>
      <c r="AO678" s="4"/>
    </row>
    <row r="679" spans="1:41" ht="14">
      <c r="A679" s="4"/>
      <c r="B679" s="4"/>
      <c r="C679" s="4"/>
      <c r="D679" s="16"/>
      <c r="E679" s="4"/>
      <c r="F679" s="16"/>
      <c r="G679" s="4"/>
      <c r="H679" s="16"/>
      <c r="I679" s="4"/>
      <c r="J679" s="16"/>
      <c r="K679" s="4"/>
      <c r="L679" s="16"/>
      <c r="M679" s="4"/>
      <c r="N679" s="16"/>
      <c r="O679" s="4"/>
      <c r="P679" s="17"/>
      <c r="Q679" s="4"/>
      <c r="R679" s="17"/>
      <c r="S679" s="4"/>
      <c r="T679" s="16"/>
      <c r="U679" s="16"/>
      <c r="V679" s="16"/>
      <c r="W679" s="16"/>
      <c r="X679" s="4"/>
      <c r="Y679" s="16"/>
      <c r="Z679" s="16"/>
      <c r="AA679" s="16"/>
      <c r="AB679" s="16"/>
      <c r="AC679" s="16"/>
      <c r="AD679" s="16"/>
      <c r="AE679" s="16"/>
      <c r="AF679" s="4"/>
      <c r="AG679" s="16"/>
      <c r="AH679" s="16"/>
      <c r="AI679" s="16"/>
      <c r="AJ679" s="16"/>
      <c r="AK679" s="16"/>
      <c r="AL679" s="18"/>
      <c r="AM679" s="18"/>
      <c r="AN679" s="4"/>
      <c r="AO679" s="4"/>
    </row>
    <row r="680" spans="1:41" ht="14">
      <c r="A680" s="4"/>
      <c r="B680" s="4"/>
      <c r="C680" s="4"/>
      <c r="D680" s="16"/>
      <c r="E680" s="4"/>
      <c r="F680" s="16"/>
      <c r="G680" s="4"/>
      <c r="H680" s="16"/>
      <c r="I680" s="4"/>
      <c r="J680" s="16"/>
      <c r="K680" s="4"/>
      <c r="L680" s="16"/>
      <c r="M680" s="4"/>
      <c r="N680" s="16"/>
      <c r="O680" s="4"/>
      <c r="P680" s="17"/>
      <c r="Q680" s="4"/>
      <c r="R680" s="17"/>
      <c r="S680" s="4"/>
      <c r="T680" s="16"/>
      <c r="U680" s="16"/>
      <c r="V680" s="16"/>
      <c r="W680" s="16"/>
      <c r="X680" s="4"/>
      <c r="Y680" s="16"/>
      <c r="Z680" s="16"/>
      <c r="AA680" s="16"/>
      <c r="AB680" s="16"/>
      <c r="AC680" s="16"/>
      <c r="AD680" s="16"/>
      <c r="AE680" s="16"/>
      <c r="AF680" s="4"/>
      <c r="AG680" s="16"/>
      <c r="AH680" s="16"/>
      <c r="AI680" s="16"/>
      <c r="AJ680" s="16"/>
      <c r="AK680" s="16"/>
      <c r="AL680" s="18"/>
      <c r="AM680" s="18"/>
      <c r="AN680" s="4"/>
      <c r="AO680" s="4"/>
    </row>
    <row r="681" spans="1:41" ht="14">
      <c r="A681" s="4"/>
      <c r="B681" s="4"/>
      <c r="C681" s="4"/>
      <c r="D681" s="16"/>
      <c r="E681" s="4"/>
      <c r="F681" s="16"/>
      <c r="G681" s="4"/>
      <c r="H681" s="16"/>
      <c r="I681" s="4"/>
      <c r="J681" s="16"/>
      <c r="K681" s="4"/>
      <c r="L681" s="16"/>
      <c r="M681" s="4"/>
      <c r="N681" s="16"/>
      <c r="O681" s="4"/>
      <c r="P681" s="17"/>
      <c r="Q681" s="4"/>
      <c r="R681" s="17"/>
      <c r="S681" s="4"/>
      <c r="T681" s="16"/>
      <c r="U681" s="16"/>
      <c r="V681" s="16"/>
      <c r="W681" s="16"/>
      <c r="X681" s="4"/>
      <c r="Y681" s="16"/>
      <c r="Z681" s="16"/>
      <c r="AA681" s="16"/>
      <c r="AB681" s="16"/>
      <c r="AC681" s="16"/>
      <c r="AD681" s="16"/>
      <c r="AE681" s="16"/>
      <c r="AF681" s="4"/>
      <c r="AG681" s="16"/>
      <c r="AH681" s="16"/>
      <c r="AI681" s="16"/>
      <c r="AJ681" s="16"/>
      <c r="AK681" s="16"/>
      <c r="AL681" s="18"/>
      <c r="AM681" s="18"/>
      <c r="AN681" s="4"/>
      <c r="AO681" s="4"/>
    </row>
    <row r="682" spans="1:41" ht="14">
      <c r="A682" s="4"/>
      <c r="B682" s="4"/>
      <c r="C682" s="4"/>
      <c r="D682" s="16"/>
      <c r="E682" s="4"/>
      <c r="F682" s="16"/>
      <c r="G682" s="4"/>
      <c r="H682" s="16"/>
      <c r="I682" s="4"/>
      <c r="J682" s="16"/>
      <c r="K682" s="4"/>
      <c r="L682" s="16"/>
      <c r="M682" s="4"/>
      <c r="N682" s="16"/>
      <c r="O682" s="4"/>
      <c r="P682" s="17"/>
      <c r="Q682" s="4"/>
      <c r="R682" s="17"/>
      <c r="S682" s="4"/>
      <c r="T682" s="16"/>
      <c r="U682" s="16"/>
      <c r="V682" s="16"/>
      <c r="W682" s="16"/>
      <c r="X682" s="4"/>
      <c r="Y682" s="16"/>
      <c r="Z682" s="16"/>
      <c r="AA682" s="16"/>
      <c r="AB682" s="16"/>
      <c r="AC682" s="16"/>
      <c r="AD682" s="16"/>
      <c r="AE682" s="16"/>
      <c r="AF682" s="4"/>
      <c r="AG682" s="16"/>
      <c r="AH682" s="16"/>
      <c r="AI682" s="16"/>
      <c r="AJ682" s="16"/>
      <c r="AK682" s="16"/>
      <c r="AL682" s="18"/>
      <c r="AM682" s="18"/>
      <c r="AN682" s="4"/>
      <c r="AO682" s="4"/>
    </row>
    <row r="683" spans="1:41" ht="14">
      <c r="A683" s="4"/>
      <c r="B683" s="4"/>
      <c r="C683" s="4"/>
      <c r="D683" s="16"/>
      <c r="E683" s="4"/>
      <c r="F683" s="16"/>
      <c r="G683" s="4"/>
      <c r="H683" s="16"/>
      <c r="I683" s="4"/>
      <c r="J683" s="16"/>
      <c r="K683" s="4"/>
      <c r="L683" s="16"/>
      <c r="M683" s="4"/>
      <c r="N683" s="16"/>
      <c r="O683" s="4"/>
      <c r="P683" s="17"/>
      <c r="Q683" s="4"/>
      <c r="R683" s="17"/>
      <c r="S683" s="4"/>
      <c r="T683" s="16"/>
      <c r="U683" s="16"/>
      <c r="V683" s="16"/>
      <c r="W683" s="16"/>
      <c r="X683" s="4"/>
      <c r="Y683" s="16"/>
      <c r="Z683" s="16"/>
      <c r="AA683" s="16"/>
      <c r="AB683" s="16"/>
      <c r="AC683" s="16"/>
      <c r="AD683" s="16"/>
      <c r="AE683" s="16"/>
      <c r="AF683" s="4"/>
      <c r="AG683" s="16"/>
      <c r="AH683" s="16"/>
      <c r="AI683" s="16"/>
      <c r="AJ683" s="16"/>
      <c r="AK683" s="16"/>
      <c r="AL683" s="18"/>
      <c r="AM683" s="18"/>
      <c r="AN683" s="4"/>
      <c r="AO683" s="4"/>
    </row>
    <row r="684" spans="1:41" ht="14">
      <c r="A684" s="4"/>
      <c r="B684" s="4"/>
      <c r="C684" s="4"/>
      <c r="D684" s="16"/>
      <c r="E684" s="4"/>
      <c r="F684" s="16"/>
      <c r="G684" s="4"/>
      <c r="H684" s="16"/>
      <c r="I684" s="4"/>
      <c r="J684" s="16"/>
      <c r="K684" s="4"/>
      <c r="L684" s="16"/>
      <c r="M684" s="4"/>
      <c r="N684" s="16"/>
      <c r="O684" s="4"/>
      <c r="P684" s="17"/>
      <c r="Q684" s="4"/>
      <c r="R684" s="17"/>
      <c r="S684" s="4"/>
      <c r="T684" s="16"/>
      <c r="U684" s="16"/>
      <c r="V684" s="16"/>
      <c r="W684" s="16"/>
      <c r="X684" s="4"/>
      <c r="Y684" s="16"/>
      <c r="Z684" s="16"/>
      <c r="AA684" s="16"/>
      <c r="AB684" s="16"/>
      <c r="AC684" s="16"/>
      <c r="AD684" s="16"/>
      <c r="AE684" s="16"/>
      <c r="AF684" s="4"/>
      <c r="AG684" s="16"/>
      <c r="AH684" s="16"/>
      <c r="AI684" s="16"/>
      <c r="AJ684" s="16"/>
      <c r="AK684" s="16"/>
      <c r="AL684" s="18"/>
      <c r="AM684" s="18"/>
      <c r="AN684" s="4"/>
      <c r="AO684" s="4"/>
    </row>
    <row r="685" spans="1:41" ht="14">
      <c r="A685" s="4"/>
      <c r="B685" s="4"/>
      <c r="C685" s="4"/>
      <c r="D685" s="16"/>
      <c r="E685" s="4"/>
      <c r="F685" s="16"/>
      <c r="G685" s="4"/>
      <c r="H685" s="16"/>
      <c r="I685" s="4"/>
      <c r="J685" s="16"/>
      <c r="K685" s="4"/>
      <c r="L685" s="16"/>
      <c r="M685" s="4"/>
      <c r="N685" s="16"/>
      <c r="O685" s="4"/>
      <c r="P685" s="17"/>
      <c r="Q685" s="4"/>
      <c r="R685" s="17"/>
      <c r="S685" s="4"/>
      <c r="T685" s="16"/>
      <c r="U685" s="16"/>
      <c r="V685" s="16"/>
      <c r="W685" s="16"/>
      <c r="X685" s="4"/>
      <c r="Y685" s="16"/>
      <c r="Z685" s="16"/>
      <c r="AA685" s="16"/>
      <c r="AB685" s="16"/>
      <c r="AC685" s="16"/>
      <c r="AD685" s="16"/>
      <c r="AE685" s="16"/>
      <c r="AF685" s="4"/>
      <c r="AG685" s="16"/>
      <c r="AH685" s="16"/>
      <c r="AI685" s="16"/>
      <c r="AJ685" s="16"/>
      <c r="AK685" s="16"/>
      <c r="AL685" s="18"/>
      <c r="AM685" s="18"/>
      <c r="AN685" s="4"/>
      <c r="AO685" s="4"/>
    </row>
    <row r="686" spans="1:41" ht="14">
      <c r="A686" s="4"/>
      <c r="B686" s="4"/>
      <c r="C686" s="4"/>
      <c r="D686" s="16"/>
      <c r="E686" s="4"/>
      <c r="F686" s="16"/>
      <c r="G686" s="4"/>
      <c r="H686" s="16"/>
      <c r="I686" s="4"/>
      <c r="J686" s="16"/>
      <c r="K686" s="4"/>
      <c r="L686" s="16"/>
      <c r="M686" s="4"/>
      <c r="N686" s="16"/>
      <c r="O686" s="4"/>
      <c r="P686" s="17"/>
      <c r="Q686" s="4"/>
      <c r="R686" s="17"/>
      <c r="S686" s="4"/>
      <c r="T686" s="16"/>
      <c r="U686" s="16"/>
      <c r="V686" s="16"/>
      <c r="W686" s="16"/>
      <c r="X686" s="4"/>
      <c r="Y686" s="16"/>
      <c r="Z686" s="16"/>
      <c r="AA686" s="16"/>
      <c r="AB686" s="16"/>
      <c r="AC686" s="16"/>
      <c r="AD686" s="16"/>
      <c r="AE686" s="16"/>
      <c r="AF686" s="4"/>
      <c r="AG686" s="16"/>
      <c r="AH686" s="16"/>
      <c r="AI686" s="16"/>
      <c r="AJ686" s="16"/>
      <c r="AK686" s="16"/>
      <c r="AL686" s="18"/>
      <c r="AM686" s="18"/>
      <c r="AN686" s="4"/>
      <c r="AO686" s="4"/>
    </row>
    <row r="687" spans="1:41" ht="14">
      <c r="A687" s="4"/>
      <c r="B687" s="4"/>
      <c r="C687" s="4"/>
      <c r="D687" s="16"/>
      <c r="E687" s="4"/>
      <c r="F687" s="16"/>
      <c r="G687" s="4"/>
      <c r="H687" s="16"/>
      <c r="I687" s="4"/>
      <c r="J687" s="16"/>
      <c r="K687" s="4"/>
      <c r="L687" s="16"/>
      <c r="M687" s="4"/>
      <c r="N687" s="16"/>
      <c r="O687" s="4"/>
      <c r="P687" s="17"/>
      <c r="Q687" s="4"/>
      <c r="R687" s="17"/>
      <c r="S687" s="4"/>
      <c r="T687" s="16"/>
      <c r="U687" s="16"/>
      <c r="V687" s="16"/>
      <c r="W687" s="16"/>
      <c r="X687" s="4"/>
      <c r="Y687" s="16"/>
      <c r="Z687" s="16"/>
      <c r="AA687" s="16"/>
      <c r="AB687" s="16"/>
      <c r="AC687" s="16"/>
      <c r="AD687" s="16"/>
      <c r="AE687" s="16"/>
      <c r="AF687" s="4"/>
      <c r="AG687" s="16"/>
      <c r="AH687" s="16"/>
      <c r="AI687" s="16"/>
      <c r="AJ687" s="16"/>
      <c r="AK687" s="16"/>
      <c r="AL687" s="18"/>
      <c r="AM687" s="18"/>
      <c r="AN687" s="4"/>
      <c r="AO687" s="4"/>
    </row>
    <row r="688" spans="1:41" ht="14">
      <c r="A688" s="4"/>
      <c r="B688" s="4"/>
      <c r="C688" s="4"/>
      <c r="D688" s="16"/>
      <c r="E688" s="4"/>
      <c r="F688" s="16"/>
      <c r="G688" s="4"/>
      <c r="H688" s="16"/>
      <c r="I688" s="4"/>
      <c r="J688" s="16"/>
      <c r="K688" s="4"/>
      <c r="L688" s="16"/>
      <c r="M688" s="4"/>
      <c r="N688" s="16"/>
      <c r="O688" s="4"/>
      <c r="P688" s="17"/>
      <c r="Q688" s="4"/>
      <c r="R688" s="17"/>
      <c r="S688" s="4"/>
      <c r="T688" s="16"/>
      <c r="U688" s="16"/>
      <c r="V688" s="16"/>
      <c r="W688" s="16"/>
      <c r="X688" s="4"/>
      <c r="Y688" s="16"/>
      <c r="Z688" s="16"/>
      <c r="AA688" s="16"/>
      <c r="AB688" s="16"/>
      <c r="AC688" s="16"/>
      <c r="AD688" s="16"/>
      <c r="AE688" s="16"/>
      <c r="AF688" s="4"/>
      <c r="AG688" s="16"/>
      <c r="AH688" s="16"/>
      <c r="AI688" s="16"/>
      <c r="AJ688" s="16"/>
      <c r="AK688" s="16"/>
      <c r="AL688" s="18"/>
      <c r="AM688" s="18"/>
      <c r="AN688" s="4"/>
      <c r="AO688" s="4"/>
    </row>
    <row r="689" spans="1:41" ht="14">
      <c r="A689" s="4"/>
      <c r="B689" s="4"/>
      <c r="C689" s="4"/>
      <c r="D689" s="16"/>
      <c r="E689" s="4"/>
      <c r="F689" s="16"/>
      <c r="G689" s="4"/>
      <c r="H689" s="16"/>
      <c r="I689" s="4"/>
      <c r="J689" s="16"/>
      <c r="K689" s="4"/>
      <c r="L689" s="16"/>
      <c r="M689" s="4"/>
      <c r="N689" s="16"/>
      <c r="O689" s="4"/>
      <c r="P689" s="17"/>
      <c r="Q689" s="4"/>
      <c r="R689" s="17"/>
      <c r="S689" s="4"/>
      <c r="T689" s="16"/>
      <c r="U689" s="16"/>
      <c r="V689" s="16"/>
      <c r="W689" s="16"/>
      <c r="X689" s="4"/>
      <c r="Y689" s="16"/>
      <c r="Z689" s="16"/>
      <c r="AA689" s="16"/>
      <c r="AB689" s="16"/>
      <c r="AC689" s="16"/>
      <c r="AD689" s="16"/>
      <c r="AE689" s="16"/>
      <c r="AF689" s="4"/>
      <c r="AG689" s="16"/>
      <c r="AH689" s="16"/>
      <c r="AI689" s="16"/>
      <c r="AJ689" s="16"/>
      <c r="AK689" s="16"/>
      <c r="AL689" s="18"/>
      <c r="AM689" s="18"/>
      <c r="AN689" s="4"/>
      <c r="AO689" s="4"/>
    </row>
    <row r="690" spans="1:41" ht="14">
      <c r="A690" s="4"/>
      <c r="B690" s="4"/>
      <c r="C690" s="4"/>
      <c r="D690" s="16"/>
      <c r="E690" s="4"/>
      <c r="F690" s="16"/>
      <c r="G690" s="4"/>
      <c r="H690" s="16"/>
      <c r="I690" s="4"/>
      <c r="J690" s="16"/>
      <c r="K690" s="4"/>
      <c r="L690" s="16"/>
      <c r="M690" s="4"/>
      <c r="N690" s="16"/>
      <c r="O690" s="4"/>
      <c r="P690" s="17"/>
      <c r="Q690" s="4"/>
      <c r="R690" s="17"/>
      <c r="S690" s="4"/>
      <c r="T690" s="16"/>
      <c r="U690" s="16"/>
      <c r="V690" s="16"/>
      <c r="W690" s="16"/>
      <c r="X690" s="4"/>
      <c r="Y690" s="16"/>
      <c r="Z690" s="16"/>
      <c r="AA690" s="16"/>
      <c r="AB690" s="16"/>
      <c r="AC690" s="16"/>
      <c r="AD690" s="16"/>
      <c r="AE690" s="16"/>
      <c r="AF690" s="4"/>
      <c r="AG690" s="16"/>
      <c r="AH690" s="16"/>
      <c r="AI690" s="16"/>
      <c r="AJ690" s="16"/>
      <c r="AK690" s="16"/>
      <c r="AL690" s="18"/>
      <c r="AM690" s="18"/>
      <c r="AN690" s="4"/>
      <c r="AO690" s="4"/>
    </row>
    <row r="691" spans="1:41" ht="14">
      <c r="A691" s="4"/>
      <c r="B691" s="4"/>
      <c r="C691" s="4"/>
      <c r="D691" s="16"/>
      <c r="E691" s="4"/>
      <c r="F691" s="16"/>
      <c r="G691" s="4"/>
      <c r="H691" s="16"/>
      <c r="I691" s="4"/>
      <c r="J691" s="16"/>
      <c r="K691" s="4"/>
      <c r="L691" s="16"/>
      <c r="M691" s="4"/>
      <c r="N691" s="16"/>
      <c r="O691" s="4"/>
      <c r="P691" s="17"/>
      <c r="Q691" s="4"/>
      <c r="R691" s="17"/>
      <c r="S691" s="4"/>
      <c r="T691" s="16"/>
      <c r="U691" s="16"/>
      <c r="V691" s="16"/>
      <c r="W691" s="16"/>
      <c r="X691" s="4"/>
      <c r="Y691" s="16"/>
      <c r="Z691" s="16"/>
      <c r="AA691" s="16"/>
      <c r="AB691" s="16"/>
      <c r="AC691" s="16"/>
      <c r="AD691" s="16"/>
      <c r="AE691" s="16"/>
      <c r="AF691" s="4"/>
      <c r="AG691" s="16"/>
      <c r="AH691" s="16"/>
      <c r="AI691" s="16"/>
      <c r="AJ691" s="16"/>
      <c r="AK691" s="16"/>
      <c r="AL691" s="18"/>
      <c r="AM691" s="18"/>
      <c r="AN691" s="4"/>
      <c r="AO691" s="4"/>
    </row>
    <row r="692" spans="1:41" ht="14">
      <c r="A692" s="4"/>
      <c r="B692" s="4"/>
      <c r="C692" s="4"/>
      <c r="D692" s="16"/>
      <c r="E692" s="4"/>
      <c r="F692" s="16"/>
      <c r="G692" s="4"/>
      <c r="H692" s="16"/>
      <c r="I692" s="4"/>
      <c r="J692" s="16"/>
      <c r="K692" s="4"/>
      <c r="L692" s="16"/>
      <c r="M692" s="4"/>
      <c r="N692" s="16"/>
      <c r="O692" s="4"/>
      <c r="P692" s="17"/>
      <c r="Q692" s="4"/>
      <c r="R692" s="17"/>
      <c r="S692" s="4"/>
      <c r="T692" s="16"/>
      <c r="U692" s="16"/>
      <c r="V692" s="16"/>
      <c r="W692" s="16"/>
      <c r="X692" s="4"/>
      <c r="Y692" s="16"/>
      <c r="Z692" s="16"/>
      <c r="AA692" s="16"/>
      <c r="AB692" s="16"/>
      <c r="AC692" s="16"/>
      <c r="AD692" s="16"/>
      <c r="AE692" s="16"/>
      <c r="AF692" s="4"/>
      <c r="AG692" s="16"/>
      <c r="AH692" s="16"/>
      <c r="AI692" s="16"/>
      <c r="AJ692" s="16"/>
      <c r="AK692" s="16"/>
      <c r="AL692" s="18"/>
      <c r="AM692" s="18"/>
      <c r="AN692" s="4"/>
      <c r="AO692" s="4"/>
    </row>
    <row r="693" spans="1:41" ht="14">
      <c r="A693" s="4"/>
      <c r="B693" s="4"/>
      <c r="C693" s="4"/>
      <c r="D693" s="16"/>
      <c r="E693" s="4"/>
      <c r="F693" s="16"/>
      <c r="G693" s="4"/>
      <c r="H693" s="16"/>
      <c r="I693" s="4"/>
      <c r="J693" s="16"/>
      <c r="K693" s="4"/>
      <c r="L693" s="16"/>
      <c r="M693" s="4"/>
      <c r="N693" s="16"/>
      <c r="O693" s="4"/>
      <c r="P693" s="17"/>
      <c r="Q693" s="4"/>
      <c r="R693" s="17"/>
      <c r="S693" s="4"/>
      <c r="T693" s="16"/>
      <c r="U693" s="16"/>
      <c r="V693" s="16"/>
      <c r="W693" s="16"/>
      <c r="X693" s="4"/>
      <c r="Y693" s="16"/>
      <c r="Z693" s="16"/>
      <c r="AA693" s="16"/>
      <c r="AB693" s="16"/>
      <c r="AC693" s="16"/>
      <c r="AD693" s="16"/>
      <c r="AE693" s="16"/>
      <c r="AF693" s="4"/>
      <c r="AG693" s="16"/>
      <c r="AH693" s="16"/>
      <c r="AI693" s="16"/>
      <c r="AJ693" s="16"/>
      <c r="AK693" s="16"/>
      <c r="AL693" s="18"/>
      <c r="AM693" s="18"/>
      <c r="AN693" s="4"/>
      <c r="AO693" s="4"/>
    </row>
    <row r="694" spans="1:41" ht="14">
      <c r="A694" s="4"/>
      <c r="B694" s="4"/>
      <c r="C694" s="4"/>
      <c r="D694" s="16"/>
      <c r="E694" s="4"/>
      <c r="F694" s="16"/>
      <c r="G694" s="4"/>
      <c r="H694" s="16"/>
      <c r="I694" s="4"/>
      <c r="J694" s="16"/>
      <c r="K694" s="4"/>
      <c r="L694" s="16"/>
      <c r="M694" s="4"/>
      <c r="N694" s="16"/>
      <c r="O694" s="4"/>
      <c r="P694" s="17"/>
      <c r="Q694" s="4"/>
      <c r="R694" s="17"/>
      <c r="S694" s="4"/>
      <c r="T694" s="16"/>
      <c r="U694" s="16"/>
      <c r="V694" s="16"/>
      <c r="W694" s="16"/>
      <c r="X694" s="4"/>
      <c r="Y694" s="16"/>
      <c r="Z694" s="16"/>
      <c r="AA694" s="16"/>
      <c r="AB694" s="16"/>
      <c r="AC694" s="16"/>
      <c r="AD694" s="16"/>
      <c r="AE694" s="16"/>
      <c r="AF694" s="4"/>
      <c r="AG694" s="16"/>
      <c r="AH694" s="16"/>
      <c r="AI694" s="16"/>
      <c r="AJ694" s="16"/>
      <c r="AK694" s="16"/>
      <c r="AL694" s="18"/>
      <c r="AM694" s="18"/>
      <c r="AN694" s="4"/>
      <c r="AO694" s="4"/>
    </row>
    <row r="695" spans="1:41" ht="14">
      <c r="A695" s="4"/>
      <c r="B695" s="4"/>
      <c r="C695" s="4"/>
      <c r="D695" s="16"/>
      <c r="E695" s="4"/>
      <c r="F695" s="16"/>
      <c r="G695" s="4"/>
      <c r="H695" s="16"/>
      <c r="I695" s="4"/>
      <c r="J695" s="16"/>
      <c r="K695" s="4"/>
      <c r="L695" s="16"/>
      <c r="M695" s="4"/>
      <c r="N695" s="16"/>
      <c r="O695" s="4"/>
      <c r="P695" s="17"/>
      <c r="Q695" s="4"/>
      <c r="R695" s="17"/>
      <c r="S695" s="4"/>
      <c r="T695" s="16"/>
      <c r="U695" s="16"/>
      <c r="V695" s="16"/>
      <c r="W695" s="16"/>
      <c r="X695" s="4"/>
      <c r="Y695" s="16"/>
      <c r="Z695" s="16"/>
      <c r="AA695" s="16"/>
      <c r="AB695" s="16"/>
      <c r="AC695" s="16"/>
      <c r="AD695" s="16"/>
      <c r="AE695" s="16"/>
      <c r="AF695" s="4"/>
      <c r="AG695" s="16"/>
      <c r="AH695" s="16"/>
      <c r="AI695" s="16"/>
      <c r="AJ695" s="16"/>
      <c r="AK695" s="16"/>
      <c r="AL695" s="18"/>
      <c r="AM695" s="18"/>
      <c r="AN695" s="4"/>
      <c r="AO695" s="4"/>
    </row>
    <row r="696" spans="1:41" ht="14">
      <c r="A696" s="4"/>
      <c r="B696" s="4"/>
      <c r="C696" s="4"/>
      <c r="D696" s="16"/>
      <c r="E696" s="4"/>
      <c r="F696" s="16"/>
      <c r="G696" s="4"/>
      <c r="H696" s="16"/>
      <c r="I696" s="4"/>
      <c r="J696" s="16"/>
      <c r="K696" s="4"/>
      <c r="L696" s="16"/>
      <c r="M696" s="4"/>
      <c r="N696" s="16"/>
      <c r="O696" s="4"/>
      <c r="P696" s="17"/>
      <c r="Q696" s="4"/>
      <c r="R696" s="17"/>
      <c r="S696" s="4"/>
      <c r="T696" s="16"/>
      <c r="U696" s="16"/>
      <c r="V696" s="16"/>
      <c r="W696" s="16"/>
      <c r="X696" s="4"/>
      <c r="Y696" s="16"/>
      <c r="Z696" s="16"/>
      <c r="AA696" s="16"/>
      <c r="AB696" s="16"/>
      <c r="AC696" s="16"/>
      <c r="AD696" s="16"/>
      <c r="AE696" s="16"/>
      <c r="AF696" s="4"/>
      <c r="AG696" s="16"/>
      <c r="AH696" s="16"/>
      <c r="AI696" s="16"/>
      <c r="AJ696" s="16"/>
      <c r="AK696" s="16"/>
      <c r="AL696" s="18"/>
      <c r="AM696" s="18"/>
      <c r="AN696" s="4"/>
      <c r="AO696" s="4"/>
    </row>
    <row r="697" spans="1:41" ht="14">
      <c r="A697" s="4"/>
      <c r="B697" s="4"/>
      <c r="C697" s="4"/>
      <c r="D697" s="16"/>
      <c r="E697" s="4"/>
      <c r="F697" s="16"/>
      <c r="G697" s="4"/>
      <c r="H697" s="16"/>
      <c r="I697" s="4"/>
      <c r="J697" s="16"/>
      <c r="K697" s="4"/>
      <c r="L697" s="16"/>
      <c r="M697" s="4"/>
      <c r="N697" s="16"/>
      <c r="O697" s="4"/>
      <c r="P697" s="17"/>
      <c r="Q697" s="4"/>
      <c r="R697" s="17"/>
      <c r="S697" s="4"/>
      <c r="T697" s="16"/>
      <c r="U697" s="16"/>
      <c r="V697" s="16"/>
      <c r="W697" s="16"/>
      <c r="X697" s="4"/>
      <c r="Y697" s="16"/>
      <c r="Z697" s="16"/>
      <c r="AA697" s="16"/>
      <c r="AB697" s="16"/>
      <c r="AC697" s="16"/>
      <c r="AD697" s="16"/>
      <c r="AE697" s="16"/>
      <c r="AF697" s="4"/>
      <c r="AG697" s="16"/>
      <c r="AH697" s="16"/>
      <c r="AI697" s="16"/>
      <c r="AJ697" s="16"/>
      <c r="AK697" s="16"/>
      <c r="AL697" s="18"/>
      <c r="AM697" s="18"/>
      <c r="AN697" s="4"/>
      <c r="AO697" s="4"/>
    </row>
    <row r="698" spans="1:41" ht="14">
      <c r="A698" s="4"/>
      <c r="B698" s="4"/>
      <c r="C698" s="4"/>
      <c r="D698" s="16"/>
      <c r="E698" s="4"/>
      <c r="F698" s="16"/>
      <c r="G698" s="4"/>
      <c r="H698" s="16"/>
      <c r="I698" s="4"/>
      <c r="J698" s="16"/>
      <c r="K698" s="4"/>
      <c r="L698" s="16"/>
      <c r="M698" s="4"/>
      <c r="N698" s="16"/>
      <c r="O698" s="4"/>
      <c r="P698" s="17"/>
      <c r="Q698" s="4"/>
      <c r="R698" s="17"/>
      <c r="S698" s="4"/>
      <c r="T698" s="16"/>
      <c r="U698" s="16"/>
      <c r="V698" s="16"/>
      <c r="W698" s="16"/>
      <c r="X698" s="4"/>
      <c r="Y698" s="16"/>
      <c r="Z698" s="16"/>
      <c r="AA698" s="16"/>
      <c r="AB698" s="16"/>
      <c r="AC698" s="16"/>
      <c r="AD698" s="16"/>
      <c r="AE698" s="16"/>
      <c r="AF698" s="4"/>
      <c r="AG698" s="16"/>
      <c r="AH698" s="16"/>
      <c r="AI698" s="16"/>
      <c r="AJ698" s="16"/>
      <c r="AK698" s="16"/>
      <c r="AL698" s="18"/>
      <c r="AM698" s="18"/>
      <c r="AN698" s="4"/>
      <c r="AO698" s="4"/>
    </row>
    <row r="699" spans="1:41" ht="14">
      <c r="A699" s="4"/>
      <c r="B699" s="4"/>
      <c r="C699" s="4"/>
      <c r="D699" s="16"/>
      <c r="E699" s="4"/>
      <c r="F699" s="16"/>
      <c r="G699" s="4"/>
      <c r="H699" s="16"/>
      <c r="I699" s="4"/>
      <c r="J699" s="16"/>
      <c r="K699" s="4"/>
      <c r="L699" s="16"/>
      <c r="M699" s="4"/>
      <c r="N699" s="16"/>
      <c r="O699" s="4"/>
      <c r="P699" s="17"/>
      <c r="Q699" s="4"/>
      <c r="R699" s="17"/>
      <c r="S699" s="4"/>
      <c r="T699" s="16"/>
      <c r="U699" s="16"/>
      <c r="V699" s="16"/>
      <c r="W699" s="16"/>
      <c r="X699" s="4"/>
      <c r="Y699" s="16"/>
      <c r="Z699" s="16"/>
      <c r="AA699" s="16"/>
      <c r="AB699" s="16"/>
      <c r="AC699" s="16"/>
      <c r="AD699" s="16"/>
      <c r="AE699" s="16"/>
      <c r="AF699" s="4"/>
      <c r="AG699" s="16"/>
      <c r="AH699" s="16"/>
      <c r="AI699" s="16"/>
      <c r="AJ699" s="16"/>
      <c r="AK699" s="16"/>
      <c r="AL699" s="18"/>
      <c r="AM699" s="18"/>
      <c r="AN699" s="4"/>
      <c r="AO699" s="4"/>
    </row>
    <row r="700" spans="1:41" ht="14">
      <c r="A700" s="4"/>
      <c r="B700" s="4"/>
      <c r="C700" s="4"/>
      <c r="D700" s="16"/>
      <c r="E700" s="4"/>
      <c r="F700" s="16"/>
      <c r="G700" s="4"/>
      <c r="H700" s="16"/>
      <c r="I700" s="4"/>
      <c r="J700" s="16"/>
      <c r="K700" s="4"/>
      <c r="L700" s="16"/>
      <c r="M700" s="4"/>
      <c r="N700" s="16"/>
      <c r="O700" s="4"/>
      <c r="P700" s="17"/>
      <c r="Q700" s="4"/>
      <c r="R700" s="17"/>
      <c r="S700" s="4"/>
      <c r="T700" s="16"/>
      <c r="U700" s="16"/>
      <c r="V700" s="16"/>
      <c r="W700" s="16"/>
      <c r="X700" s="4"/>
      <c r="Y700" s="16"/>
      <c r="Z700" s="16"/>
      <c r="AA700" s="16"/>
      <c r="AB700" s="16"/>
      <c r="AC700" s="16"/>
      <c r="AD700" s="16"/>
      <c r="AE700" s="16"/>
      <c r="AF700" s="4"/>
      <c r="AG700" s="16"/>
      <c r="AH700" s="16"/>
      <c r="AI700" s="16"/>
      <c r="AJ700" s="16"/>
      <c r="AK700" s="16"/>
      <c r="AL700" s="18"/>
      <c r="AM700" s="18"/>
      <c r="AN700" s="4"/>
      <c r="AO700" s="4"/>
    </row>
    <row r="701" spans="1:41" ht="14">
      <c r="A701" s="4"/>
      <c r="B701" s="4"/>
      <c r="C701" s="4"/>
      <c r="D701" s="16"/>
      <c r="E701" s="4"/>
      <c r="F701" s="16"/>
      <c r="G701" s="4"/>
      <c r="H701" s="16"/>
      <c r="I701" s="4"/>
      <c r="J701" s="16"/>
      <c r="K701" s="4"/>
      <c r="L701" s="16"/>
      <c r="M701" s="4"/>
      <c r="N701" s="16"/>
      <c r="O701" s="4"/>
      <c r="P701" s="17"/>
      <c r="Q701" s="4"/>
      <c r="R701" s="17"/>
      <c r="S701" s="4"/>
      <c r="T701" s="16"/>
      <c r="U701" s="16"/>
      <c r="V701" s="16"/>
      <c r="W701" s="16"/>
      <c r="X701" s="4"/>
      <c r="Y701" s="16"/>
      <c r="Z701" s="16"/>
      <c r="AA701" s="16"/>
      <c r="AB701" s="16"/>
      <c r="AC701" s="16"/>
      <c r="AD701" s="16"/>
      <c r="AE701" s="16"/>
      <c r="AF701" s="4"/>
      <c r="AG701" s="16"/>
      <c r="AH701" s="16"/>
      <c r="AI701" s="16"/>
      <c r="AJ701" s="16"/>
      <c r="AK701" s="16"/>
      <c r="AL701" s="18"/>
      <c r="AM701" s="18"/>
      <c r="AN701" s="4"/>
      <c r="AO701" s="4"/>
    </row>
    <row r="702" spans="1:41" ht="14">
      <c r="A702" s="4"/>
      <c r="B702" s="4"/>
      <c r="C702" s="4"/>
      <c r="D702" s="16"/>
      <c r="E702" s="4"/>
      <c r="F702" s="16"/>
      <c r="G702" s="4"/>
      <c r="H702" s="16"/>
      <c r="I702" s="4"/>
      <c r="J702" s="16"/>
      <c r="K702" s="4"/>
      <c r="L702" s="16"/>
      <c r="M702" s="4"/>
      <c r="N702" s="16"/>
      <c r="O702" s="4"/>
      <c r="P702" s="17"/>
      <c r="Q702" s="4"/>
      <c r="R702" s="17"/>
      <c r="S702" s="4"/>
      <c r="T702" s="16"/>
      <c r="U702" s="16"/>
      <c r="V702" s="16"/>
      <c r="W702" s="16"/>
      <c r="X702" s="4"/>
      <c r="Y702" s="16"/>
      <c r="Z702" s="16"/>
      <c r="AA702" s="16"/>
      <c r="AB702" s="16"/>
      <c r="AC702" s="16"/>
      <c r="AD702" s="16"/>
      <c r="AE702" s="16"/>
      <c r="AF702" s="4"/>
      <c r="AG702" s="16"/>
      <c r="AH702" s="16"/>
      <c r="AI702" s="16"/>
      <c r="AJ702" s="16"/>
      <c r="AK702" s="16"/>
      <c r="AL702" s="18"/>
      <c r="AM702" s="18"/>
      <c r="AN702" s="4"/>
      <c r="AO702" s="4"/>
    </row>
    <row r="703" spans="1:41" ht="14">
      <c r="A703" s="4"/>
      <c r="B703" s="4"/>
      <c r="C703" s="4"/>
      <c r="D703" s="16"/>
      <c r="E703" s="4"/>
      <c r="F703" s="16"/>
      <c r="G703" s="4"/>
      <c r="H703" s="16"/>
      <c r="I703" s="4"/>
      <c r="J703" s="16"/>
      <c r="K703" s="4"/>
      <c r="L703" s="16"/>
      <c r="M703" s="4"/>
      <c r="N703" s="16"/>
      <c r="O703" s="4"/>
      <c r="P703" s="17"/>
      <c r="Q703" s="4"/>
      <c r="R703" s="17"/>
      <c r="S703" s="4"/>
      <c r="T703" s="16"/>
      <c r="U703" s="16"/>
      <c r="V703" s="16"/>
      <c r="W703" s="16"/>
      <c r="X703" s="4"/>
      <c r="Y703" s="16"/>
      <c r="Z703" s="16"/>
      <c r="AA703" s="16"/>
      <c r="AB703" s="16"/>
      <c r="AC703" s="16"/>
      <c r="AD703" s="16"/>
      <c r="AE703" s="16"/>
      <c r="AF703" s="4"/>
      <c r="AG703" s="16"/>
      <c r="AH703" s="16"/>
      <c r="AI703" s="16"/>
      <c r="AJ703" s="16"/>
      <c r="AK703" s="16"/>
      <c r="AL703" s="18"/>
      <c r="AM703" s="18"/>
      <c r="AN703" s="4"/>
      <c r="AO703" s="4"/>
    </row>
    <row r="704" spans="1:41" ht="14">
      <c r="A704" s="4"/>
      <c r="B704" s="4"/>
      <c r="C704" s="4"/>
      <c r="D704" s="16"/>
      <c r="E704" s="4"/>
      <c r="F704" s="16"/>
      <c r="G704" s="4"/>
      <c r="H704" s="16"/>
      <c r="I704" s="4"/>
      <c r="J704" s="16"/>
      <c r="K704" s="4"/>
      <c r="L704" s="16"/>
      <c r="M704" s="4"/>
      <c r="N704" s="16"/>
      <c r="O704" s="4"/>
      <c r="P704" s="17"/>
      <c r="Q704" s="4"/>
      <c r="R704" s="17"/>
      <c r="S704" s="4"/>
      <c r="T704" s="16"/>
      <c r="U704" s="16"/>
      <c r="V704" s="16"/>
      <c r="W704" s="16"/>
      <c r="X704" s="4"/>
      <c r="Y704" s="16"/>
      <c r="Z704" s="16"/>
      <c r="AA704" s="16"/>
      <c r="AB704" s="16"/>
      <c r="AC704" s="16"/>
      <c r="AD704" s="16"/>
      <c r="AE704" s="16"/>
      <c r="AF704" s="4"/>
      <c r="AG704" s="16"/>
      <c r="AH704" s="16"/>
      <c r="AI704" s="16"/>
      <c r="AJ704" s="16"/>
      <c r="AK704" s="16"/>
      <c r="AL704" s="18"/>
      <c r="AM704" s="18"/>
      <c r="AN704" s="4"/>
      <c r="AO704" s="4"/>
    </row>
    <row r="705" spans="1:41" ht="14">
      <c r="A705" s="4"/>
      <c r="B705" s="4"/>
      <c r="C705" s="4"/>
      <c r="D705" s="16"/>
      <c r="E705" s="4"/>
      <c r="F705" s="16"/>
      <c r="G705" s="4"/>
      <c r="H705" s="16"/>
      <c r="I705" s="4"/>
      <c r="J705" s="16"/>
      <c r="K705" s="4"/>
      <c r="L705" s="16"/>
      <c r="M705" s="4"/>
      <c r="N705" s="16"/>
      <c r="O705" s="4"/>
      <c r="P705" s="17"/>
      <c r="Q705" s="4"/>
      <c r="R705" s="17"/>
      <c r="S705" s="4"/>
      <c r="T705" s="16"/>
      <c r="U705" s="16"/>
      <c r="V705" s="16"/>
      <c r="W705" s="16"/>
      <c r="X705" s="4"/>
      <c r="Y705" s="16"/>
      <c r="Z705" s="16"/>
      <c r="AA705" s="16"/>
      <c r="AB705" s="16"/>
      <c r="AC705" s="16"/>
      <c r="AD705" s="16"/>
      <c r="AE705" s="16"/>
      <c r="AF705" s="4"/>
      <c r="AG705" s="16"/>
      <c r="AH705" s="16"/>
      <c r="AI705" s="16"/>
      <c r="AJ705" s="16"/>
      <c r="AK705" s="16"/>
      <c r="AL705" s="18"/>
      <c r="AM705" s="18"/>
      <c r="AN705" s="4"/>
      <c r="AO705" s="4"/>
    </row>
    <row r="706" spans="1:41" ht="14">
      <c r="A706" s="4"/>
      <c r="B706" s="4"/>
      <c r="C706" s="4"/>
      <c r="D706" s="16"/>
      <c r="E706" s="4"/>
      <c r="F706" s="16"/>
      <c r="G706" s="4"/>
      <c r="H706" s="16"/>
      <c r="I706" s="4"/>
      <c r="J706" s="16"/>
      <c r="K706" s="4"/>
      <c r="L706" s="16"/>
      <c r="M706" s="4"/>
      <c r="N706" s="16"/>
      <c r="O706" s="4"/>
      <c r="P706" s="17"/>
      <c r="Q706" s="4"/>
      <c r="R706" s="17"/>
      <c r="S706" s="4"/>
      <c r="T706" s="16"/>
      <c r="U706" s="16"/>
      <c r="V706" s="16"/>
      <c r="W706" s="16"/>
      <c r="X706" s="4"/>
      <c r="Y706" s="16"/>
      <c r="Z706" s="16"/>
      <c r="AA706" s="16"/>
      <c r="AB706" s="16"/>
      <c r="AC706" s="16"/>
      <c r="AD706" s="16"/>
      <c r="AE706" s="16"/>
      <c r="AF706" s="4"/>
      <c r="AG706" s="16"/>
      <c r="AH706" s="16"/>
      <c r="AI706" s="16"/>
      <c r="AJ706" s="16"/>
      <c r="AK706" s="16"/>
      <c r="AL706" s="18"/>
      <c r="AM706" s="18"/>
      <c r="AN706" s="4"/>
      <c r="AO706" s="4"/>
    </row>
    <row r="707" spans="1:41" ht="14">
      <c r="A707" s="4"/>
      <c r="B707" s="4"/>
      <c r="C707" s="4"/>
      <c r="D707" s="16"/>
      <c r="E707" s="4"/>
      <c r="F707" s="16"/>
      <c r="G707" s="4"/>
      <c r="H707" s="16"/>
      <c r="I707" s="4"/>
      <c r="J707" s="16"/>
      <c r="K707" s="4"/>
      <c r="L707" s="16"/>
      <c r="M707" s="4"/>
      <c r="N707" s="16"/>
      <c r="O707" s="4"/>
      <c r="P707" s="17"/>
      <c r="Q707" s="4"/>
      <c r="R707" s="17"/>
      <c r="S707" s="4"/>
      <c r="T707" s="16"/>
      <c r="U707" s="16"/>
      <c r="V707" s="16"/>
      <c r="W707" s="16"/>
      <c r="X707" s="4"/>
      <c r="Y707" s="16"/>
      <c r="Z707" s="16"/>
      <c r="AA707" s="16"/>
      <c r="AB707" s="16"/>
      <c r="AC707" s="16"/>
      <c r="AD707" s="16"/>
      <c r="AE707" s="16"/>
      <c r="AF707" s="4"/>
      <c r="AG707" s="16"/>
      <c r="AH707" s="16"/>
      <c r="AI707" s="16"/>
      <c r="AJ707" s="16"/>
      <c r="AK707" s="16"/>
      <c r="AL707" s="18"/>
      <c r="AM707" s="18"/>
      <c r="AN707" s="4"/>
      <c r="AO707" s="4"/>
    </row>
    <row r="708" spans="1:41" ht="14">
      <c r="A708" s="4"/>
      <c r="B708" s="4"/>
      <c r="C708" s="4"/>
      <c r="D708" s="16"/>
      <c r="E708" s="4"/>
      <c r="F708" s="16"/>
      <c r="G708" s="4"/>
      <c r="H708" s="16"/>
      <c r="I708" s="4"/>
      <c r="J708" s="16"/>
      <c r="K708" s="4"/>
      <c r="L708" s="16"/>
      <c r="M708" s="4"/>
      <c r="N708" s="16"/>
      <c r="O708" s="4"/>
      <c r="P708" s="17"/>
      <c r="Q708" s="4"/>
      <c r="R708" s="17"/>
      <c r="S708" s="4"/>
      <c r="T708" s="16"/>
      <c r="U708" s="16"/>
      <c r="V708" s="16"/>
      <c r="W708" s="16"/>
      <c r="X708" s="4"/>
      <c r="Y708" s="16"/>
      <c r="Z708" s="16"/>
      <c r="AA708" s="16"/>
      <c r="AB708" s="16"/>
      <c r="AC708" s="16"/>
      <c r="AD708" s="16"/>
      <c r="AE708" s="16"/>
      <c r="AF708" s="4"/>
      <c r="AG708" s="16"/>
      <c r="AH708" s="16"/>
      <c r="AI708" s="16"/>
      <c r="AJ708" s="16"/>
      <c r="AK708" s="16"/>
      <c r="AL708" s="18"/>
      <c r="AM708" s="18"/>
      <c r="AN708" s="4"/>
      <c r="AO708" s="4"/>
    </row>
    <row r="709" spans="1:41" ht="14">
      <c r="A709" s="4"/>
      <c r="B709" s="4"/>
      <c r="C709" s="4"/>
      <c r="D709" s="16"/>
      <c r="E709" s="4"/>
      <c r="F709" s="16"/>
      <c r="G709" s="4"/>
      <c r="H709" s="16"/>
      <c r="I709" s="4"/>
      <c r="J709" s="16"/>
      <c r="K709" s="4"/>
      <c r="L709" s="16"/>
      <c r="M709" s="4"/>
      <c r="N709" s="16"/>
      <c r="O709" s="4"/>
      <c r="P709" s="17"/>
      <c r="Q709" s="4"/>
      <c r="R709" s="17"/>
      <c r="S709" s="4"/>
      <c r="T709" s="16"/>
      <c r="U709" s="16"/>
      <c r="V709" s="16"/>
      <c r="W709" s="16"/>
      <c r="X709" s="4"/>
      <c r="Y709" s="16"/>
      <c r="Z709" s="16"/>
      <c r="AA709" s="16"/>
      <c r="AB709" s="16"/>
      <c r="AC709" s="16"/>
      <c r="AD709" s="16"/>
      <c r="AE709" s="16"/>
      <c r="AF709" s="4"/>
      <c r="AG709" s="16"/>
      <c r="AH709" s="16"/>
      <c r="AI709" s="16"/>
      <c r="AJ709" s="16"/>
      <c r="AK709" s="16"/>
      <c r="AL709" s="18"/>
      <c r="AM709" s="18"/>
      <c r="AN709" s="4"/>
      <c r="AO709" s="4"/>
    </row>
    <row r="710" spans="1:41" ht="14">
      <c r="A710" s="4"/>
      <c r="B710" s="4"/>
      <c r="C710" s="4"/>
      <c r="D710" s="16"/>
      <c r="E710" s="4"/>
      <c r="F710" s="16"/>
      <c r="G710" s="4"/>
      <c r="H710" s="16"/>
      <c r="I710" s="4"/>
      <c r="J710" s="16"/>
      <c r="K710" s="4"/>
      <c r="L710" s="16"/>
      <c r="M710" s="4"/>
      <c r="N710" s="16"/>
      <c r="O710" s="4"/>
      <c r="P710" s="17"/>
      <c r="Q710" s="4"/>
      <c r="R710" s="17"/>
      <c r="S710" s="4"/>
      <c r="T710" s="16"/>
      <c r="U710" s="16"/>
      <c r="V710" s="16"/>
      <c r="W710" s="16"/>
      <c r="X710" s="4"/>
      <c r="Y710" s="16"/>
      <c r="Z710" s="16"/>
      <c r="AA710" s="16"/>
      <c r="AB710" s="16"/>
      <c r="AC710" s="16"/>
      <c r="AD710" s="16"/>
      <c r="AE710" s="16"/>
      <c r="AF710" s="4"/>
      <c r="AG710" s="16"/>
      <c r="AH710" s="16"/>
      <c r="AI710" s="16"/>
      <c r="AJ710" s="16"/>
      <c r="AK710" s="16"/>
      <c r="AL710" s="18"/>
      <c r="AM710" s="18"/>
      <c r="AN710" s="4"/>
      <c r="AO710" s="4"/>
    </row>
    <row r="711" spans="1:41" ht="14">
      <c r="A711" s="4"/>
      <c r="B711" s="4"/>
      <c r="C711" s="4"/>
      <c r="D711" s="16"/>
      <c r="E711" s="4"/>
      <c r="F711" s="16"/>
      <c r="G711" s="4"/>
      <c r="H711" s="16"/>
      <c r="I711" s="4"/>
      <c r="J711" s="16"/>
      <c r="K711" s="4"/>
      <c r="L711" s="16"/>
      <c r="M711" s="4"/>
      <c r="N711" s="16"/>
      <c r="O711" s="4"/>
      <c r="P711" s="17"/>
      <c r="Q711" s="4"/>
      <c r="R711" s="17"/>
      <c r="S711" s="4"/>
      <c r="T711" s="16"/>
      <c r="U711" s="16"/>
      <c r="V711" s="16"/>
      <c r="W711" s="16"/>
      <c r="X711" s="4"/>
      <c r="Y711" s="16"/>
      <c r="Z711" s="16"/>
      <c r="AA711" s="16"/>
      <c r="AB711" s="16"/>
      <c r="AC711" s="16"/>
      <c r="AD711" s="16"/>
      <c r="AE711" s="16"/>
      <c r="AF711" s="4"/>
      <c r="AG711" s="16"/>
      <c r="AH711" s="16"/>
      <c r="AI711" s="16"/>
      <c r="AJ711" s="16"/>
      <c r="AK711" s="16"/>
      <c r="AL711" s="18"/>
      <c r="AM711" s="18"/>
      <c r="AN711" s="4"/>
      <c r="AO711" s="4"/>
    </row>
    <row r="712" spans="1:41" ht="14">
      <c r="A712" s="4"/>
      <c r="B712" s="4"/>
      <c r="C712" s="4"/>
      <c r="D712" s="16"/>
      <c r="E712" s="4"/>
      <c r="F712" s="16"/>
      <c r="G712" s="4"/>
      <c r="H712" s="16"/>
      <c r="I712" s="4"/>
      <c r="J712" s="16"/>
      <c r="K712" s="4"/>
      <c r="L712" s="16"/>
      <c r="M712" s="4"/>
      <c r="N712" s="16"/>
      <c r="O712" s="4"/>
      <c r="P712" s="17"/>
      <c r="Q712" s="4"/>
      <c r="R712" s="17"/>
      <c r="S712" s="4"/>
      <c r="T712" s="16"/>
      <c r="U712" s="16"/>
      <c r="V712" s="16"/>
      <c r="W712" s="16"/>
      <c r="X712" s="4"/>
      <c r="Y712" s="16"/>
      <c r="Z712" s="16"/>
      <c r="AA712" s="16"/>
      <c r="AB712" s="16"/>
      <c r="AC712" s="16"/>
      <c r="AD712" s="16"/>
      <c r="AE712" s="16"/>
      <c r="AF712" s="4"/>
      <c r="AG712" s="16"/>
      <c r="AH712" s="16"/>
      <c r="AI712" s="16"/>
      <c r="AJ712" s="16"/>
      <c r="AK712" s="16"/>
      <c r="AL712" s="18"/>
      <c r="AM712" s="18"/>
      <c r="AN712" s="4"/>
      <c r="AO712" s="4"/>
    </row>
    <row r="713" spans="1:41" ht="14">
      <c r="A713" s="4"/>
      <c r="B713" s="4"/>
      <c r="C713" s="4"/>
      <c r="D713" s="16"/>
      <c r="E713" s="4"/>
      <c r="F713" s="16"/>
      <c r="G713" s="4"/>
      <c r="H713" s="16"/>
      <c r="I713" s="4"/>
      <c r="J713" s="16"/>
      <c r="K713" s="4"/>
      <c r="L713" s="16"/>
      <c r="M713" s="4"/>
      <c r="N713" s="16"/>
      <c r="O713" s="4"/>
      <c r="P713" s="17"/>
      <c r="Q713" s="4"/>
      <c r="R713" s="17"/>
      <c r="S713" s="4"/>
      <c r="T713" s="16"/>
      <c r="U713" s="16"/>
      <c r="V713" s="16"/>
      <c r="W713" s="16"/>
      <c r="X713" s="4"/>
      <c r="Y713" s="16"/>
      <c r="Z713" s="16"/>
      <c r="AA713" s="16"/>
      <c r="AB713" s="16"/>
      <c r="AC713" s="16"/>
      <c r="AD713" s="16"/>
      <c r="AE713" s="16"/>
      <c r="AF713" s="4"/>
      <c r="AG713" s="16"/>
      <c r="AH713" s="16"/>
      <c r="AI713" s="16"/>
      <c r="AJ713" s="16"/>
      <c r="AK713" s="16"/>
      <c r="AL713" s="18"/>
      <c r="AM713" s="18"/>
      <c r="AN713" s="4"/>
      <c r="AO713" s="4"/>
    </row>
    <row r="714" spans="1:41" ht="14">
      <c r="A714" s="4"/>
      <c r="B714" s="4"/>
      <c r="C714" s="4"/>
      <c r="D714" s="16"/>
      <c r="E714" s="4"/>
      <c r="F714" s="16"/>
      <c r="G714" s="4"/>
      <c r="H714" s="16"/>
      <c r="I714" s="4"/>
      <c r="J714" s="16"/>
      <c r="K714" s="4"/>
      <c r="L714" s="16"/>
      <c r="M714" s="4"/>
      <c r="N714" s="16"/>
      <c r="O714" s="4"/>
      <c r="P714" s="17"/>
      <c r="Q714" s="4"/>
      <c r="R714" s="17"/>
      <c r="S714" s="4"/>
      <c r="T714" s="16"/>
      <c r="U714" s="16"/>
      <c r="V714" s="16"/>
      <c r="W714" s="16"/>
      <c r="X714" s="4"/>
      <c r="Y714" s="16"/>
      <c r="Z714" s="16"/>
      <c r="AA714" s="16"/>
      <c r="AB714" s="16"/>
      <c r="AC714" s="16"/>
      <c r="AD714" s="16"/>
      <c r="AE714" s="16"/>
      <c r="AF714" s="4"/>
      <c r="AG714" s="16"/>
      <c r="AH714" s="16"/>
      <c r="AI714" s="16"/>
      <c r="AJ714" s="16"/>
      <c r="AK714" s="16"/>
      <c r="AL714" s="18"/>
      <c r="AM714" s="18"/>
      <c r="AN714" s="4"/>
      <c r="AO714" s="4"/>
    </row>
    <row r="715" spans="1:41" ht="14">
      <c r="A715" s="4"/>
      <c r="B715" s="4"/>
      <c r="C715" s="4"/>
      <c r="D715" s="16"/>
      <c r="E715" s="4"/>
      <c r="F715" s="16"/>
      <c r="G715" s="4"/>
      <c r="H715" s="16"/>
      <c r="I715" s="4"/>
      <c r="J715" s="16"/>
      <c r="K715" s="4"/>
      <c r="L715" s="16"/>
      <c r="M715" s="4"/>
      <c r="N715" s="16"/>
      <c r="O715" s="4"/>
      <c r="P715" s="17"/>
      <c r="Q715" s="4"/>
      <c r="R715" s="17"/>
      <c r="S715" s="4"/>
      <c r="T715" s="16"/>
      <c r="U715" s="16"/>
      <c r="V715" s="16"/>
      <c r="W715" s="16"/>
      <c r="X715" s="4"/>
      <c r="Y715" s="16"/>
      <c r="Z715" s="16"/>
      <c r="AA715" s="16"/>
      <c r="AB715" s="16"/>
      <c r="AC715" s="16"/>
      <c r="AD715" s="16"/>
      <c r="AE715" s="16"/>
      <c r="AF715" s="4"/>
      <c r="AG715" s="16"/>
      <c r="AH715" s="16"/>
      <c r="AI715" s="16"/>
      <c r="AJ715" s="16"/>
      <c r="AK715" s="16"/>
      <c r="AL715" s="18"/>
      <c r="AM715" s="18"/>
      <c r="AN715" s="4"/>
      <c r="AO715" s="4"/>
    </row>
    <row r="716" spans="1:41" ht="14">
      <c r="A716" s="4"/>
      <c r="B716" s="4"/>
      <c r="C716" s="4"/>
      <c r="D716" s="16"/>
      <c r="E716" s="4"/>
      <c r="F716" s="16"/>
      <c r="G716" s="4"/>
      <c r="H716" s="16"/>
      <c r="I716" s="4"/>
      <c r="J716" s="16"/>
      <c r="K716" s="4"/>
      <c r="L716" s="16"/>
      <c r="M716" s="4"/>
      <c r="N716" s="16"/>
      <c r="O716" s="4"/>
      <c r="P716" s="17"/>
      <c r="Q716" s="4"/>
      <c r="R716" s="17"/>
      <c r="S716" s="4"/>
      <c r="T716" s="16"/>
      <c r="U716" s="16"/>
      <c r="V716" s="16"/>
      <c r="W716" s="16"/>
      <c r="X716" s="4"/>
      <c r="Y716" s="16"/>
      <c r="Z716" s="16"/>
      <c r="AA716" s="16"/>
      <c r="AB716" s="16"/>
      <c r="AC716" s="16"/>
      <c r="AD716" s="16"/>
      <c r="AE716" s="16"/>
      <c r="AF716" s="4"/>
      <c r="AG716" s="16"/>
      <c r="AH716" s="16"/>
      <c r="AI716" s="16"/>
      <c r="AJ716" s="16"/>
      <c r="AK716" s="16"/>
      <c r="AL716" s="18"/>
      <c r="AM716" s="18"/>
      <c r="AN716" s="4"/>
      <c r="AO716" s="4"/>
    </row>
    <row r="717" spans="1:41" ht="14">
      <c r="A717" s="4"/>
      <c r="B717" s="4"/>
      <c r="C717" s="4"/>
      <c r="D717" s="16"/>
      <c r="E717" s="4"/>
      <c r="F717" s="16"/>
      <c r="G717" s="4"/>
      <c r="H717" s="16"/>
      <c r="I717" s="4"/>
      <c r="J717" s="16"/>
      <c r="K717" s="4"/>
      <c r="L717" s="16"/>
      <c r="M717" s="4"/>
      <c r="N717" s="16"/>
      <c r="O717" s="4"/>
      <c r="P717" s="17"/>
      <c r="Q717" s="4"/>
      <c r="R717" s="17"/>
      <c r="S717" s="4"/>
      <c r="T717" s="16"/>
      <c r="U717" s="16"/>
      <c r="V717" s="16"/>
      <c r="W717" s="16"/>
      <c r="X717" s="4"/>
      <c r="Y717" s="16"/>
      <c r="Z717" s="16"/>
      <c r="AA717" s="16"/>
      <c r="AB717" s="16"/>
      <c r="AC717" s="16"/>
      <c r="AD717" s="16"/>
      <c r="AE717" s="16"/>
      <c r="AF717" s="4"/>
      <c r="AG717" s="16"/>
      <c r="AH717" s="16"/>
      <c r="AI717" s="16"/>
      <c r="AJ717" s="16"/>
      <c r="AK717" s="16"/>
      <c r="AL717" s="18"/>
      <c r="AM717" s="18"/>
      <c r="AN717" s="4"/>
      <c r="AO717" s="4"/>
    </row>
    <row r="718" spans="1:41" ht="14">
      <c r="A718" s="4"/>
      <c r="B718" s="4"/>
      <c r="C718" s="4"/>
      <c r="D718" s="16"/>
      <c r="E718" s="4"/>
      <c r="F718" s="16"/>
      <c r="G718" s="4"/>
      <c r="H718" s="16"/>
      <c r="I718" s="4"/>
      <c r="J718" s="16"/>
      <c r="K718" s="4"/>
      <c r="L718" s="16"/>
      <c r="M718" s="4"/>
      <c r="N718" s="16"/>
      <c r="O718" s="4"/>
      <c r="P718" s="17"/>
      <c r="Q718" s="4"/>
      <c r="R718" s="17"/>
      <c r="S718" s="4"/>
      <c r="T718" s="16"/>
      <c r="U718" s="16"/>
      <c r="V718" s="16"/>
      <c r="W718" s="16"/>
      <c r="X718" s="4"/>
      <c r="Y718" s="16"/>
      <c r="Z718" s="16"/>
      <c r="AA718" s="16"/>
      <c r="AB718" s="16"/>
      <c r="AC718" s="16"/>
      <c r="AD718" s="16"/>
      <c r="AE718" s="16"/>
      <c r="AF718" s="4"/>
      <c r="AG718" s="16"/>
      <c r="AH718" s="16"/>
      <c r="AI718" s="16"/>
      <c r="AJ718" s="16"/>
      <c r="AK718" s="16"/>
      <c r="AL718" s="18"/>
      <c r="AM718" s="18"/>
      <c r="AN718" s="4"/>
      <c r="AO718" s="4"/>
    </row>
    <row r="719" spans="1:41" ht="14">
      <c r="A719" s="4"/>
      <c r="B719" s="4"/>
      <c r="C719" s="4"/>
      <c r="D719" s="16"/>
      <c r="E719" s="4"/>
      <c r="F719" s="16"/>
      <c r="G719" s="4"/>
      <c r="H719" s="16"/>
      <c r="I719" s="4"/>
      <c r="J719" s="16"/>
      <c r="K719" s="4"/>
      <c r="L719" s="16"/>
      <c r="M719" s="4"/>
      <c r="N719" s="16"/>
      <c r="O719" s="4"/>
      <c r="P719" s="17"/>
      <c r="Q719" s="4"/>
      <c r="R719" s="17"/>
      <c r="S719" s="4"/>
      <c r="T719" s="16"/>
      <c r="U719" s="16"/>
      <c r="V719" s="16"/>
      <c r="W719" s="16"/>
      <c r="X719" s="4"/>
      <c r="Y719" s="16"/>
      <c r="Z719" s="16"/>
      <c r="AA719" s="16"/>
      <c r="AB719" s="16"/>
      <c r="AC719" s="16"/>
      <c r="AD719" s="16"/>
      <c r="AE719" s="16"/>
      <c r="AF719" s="4"/>
      <c r="AG719" s="16"/>
      <c r="AH719" s="16"/>
      <c r="AI719" s="16"/>
      <c r="AJ719" s="16"/>
      <c r="AK719" s="16"/>
      <c r="AL719" s="18"/>
      <c r="AM719" s="18"/>
      <c r="AN719" s="4"/>
      <c r="AO719" s="4"/>
    </row>
    <row r="720" spans="1:41" ht="14">
      <c r="A720" s="4"/>
      <c r="B720" s="4"/>
      <c r="C720" s="4"/>
      <c r="D720" s="16"/>
      <c r="E720" s="4"/>
      <c r="F720" s="16"/>
      <c r="G720" s="4"/>
      <c r="H720" s="16"/>
      <c r="I720" s="4"/>
      <c r="J720" s="16"/>
      <c r="K720" s="4"/>
      <c r="L720" s="16"/>
      <c r="M720" s="4"/>
      <c r="N720" s="16"/>
      <c r="O720" s="4"/>
      <c r="P720" s="17"/>
      <c r="Q720" s="4"/>
      <c r="R720" s="17"/>
      <c r="S720" s="4"/>
      <c r="T720" s="16"/>
      <c r="U720" s="16"/>
      <c r="V720" s="16"/>
      <c r="W720" s="16"/>
      <c r="X720" s="4"/>
      <c r="Y720" s="16"/>
      <c r="Z720" s="16"/>
      <c r="AA720" s="16"/>
      <c r="AB720" s="16"/>
      <c r="AC720" s="16"/>
      <c r="AD720" s="16"/>
      <c r="AE720" s="16"/>
      <c r="AF720" s="4"/>
      <c r="AG720" s="16"/>
      <c r="AH720" s="16"/>
      <c r="AI720" s="16"/>
      <c r="AJ720" s="16"/>
      <c r="AK720" s="16"/>
      <c r="AL720" s="18"/>
      <c r="AM720" s="18"/>
      <c r="AN720" s="4"/>
      <c r="AO720" s="4"/>
    </row>
    <row r="721" spans="1:41" ht="14">
      <c r="A721" s="4"/>
      <c r="B721" s="4"/>
      <c r="C721" s="4"/>
      <c r="D721" s="16"/>
      <c r="E721" s="4"/>
      <c r="F721" s="16"/>
      <c r="G721" s="4"/>
      <c r="H721" s="16"/>
      <c r="I721" s="4"/>
      <c r="J721" s="16"/>
      <c r="K721" s="4"/>
      <c r="L721" s="16"/>
      <c r="M721" s="4"/>
      <c r="N721" s="16"/>
      <c r="O721" s="4"/>
      <c r="P721" s="17"/>
      <c r="Q721" s="4"/>
      <c r="R721" s="17"/>
      <c r="S721" s="4"/>
      <c r="T721" s="16"/>
      <c r="U721" s="16"/>
      <c r="V721" s="16"/>
      <c r="W721" s="16"/>
      <c r="X721" s="4"/>
      <c r="Y721" s="16"/>
      <c r="Z721" s="16"/>
      <c r="AA721" s="16"/>
      <c r="AB721" s="16"/>
      <c r="AC721" s="16"/>
      <c r="AD721" s="16"/>
      <c r="AE721" s="16"/>
      <c r="AF721" s="4"/>
      <c r="AG721" s="16"/>
      <c r="AH721" s="16"/>
      <c r="AI721" s="16"/>
      <c r="AJ721" s="16"/>
      <c r="AK721" s="16"/>
      <c r="AL721" s="18"/>
      <c r="AM721" s="18"/>
      <c r="AN721" s="4"/>
      <c r="AO721" s="4"/>
    </row>
    <row r="722" spans="1:41" ht="14">
      <c r="A722" s="4"/>
      <c r="B722" s="4"/>
      <c r="C722" s="4"/>
      <c r="D722" s="16"/>
      <c r="E722" s="4"/>
      <c r="F722" s="16"/>
      <c r="G722" s="4"/>
      <c r="H722" s="16"/>
      <c r="I722" s="4"/>
      <c r="J722" s="16"/>
      <c r="K722" s="4"/>
      <c r="L722" s="16"/>
      <c r="M722" s="4"/>
      <c r="N722" s="16"/>
      <c r="O722" s="4"/>
      <c r="P722" s="17"/>
      <c r="Q722" s="4"/>
      <c r="R722" s="17"/>
      <c r="S722" s="4"/>
      <c r="T722" s="16"/>
      <c r="U722" s="16"/>
      <c r="V722" s="16"/>
      <c r="W722" s="16"/>
      <c r="X722" s="4"/>
      <c r="Y722" s="16"/>
      <c r="Z722" s="16"/>
      <c r="AA722" s="16"/>
      <c r="AB722" s="16"/>
      <c r="AC722" s="16"/>
      <c r="AD722" s="16"/>
      <c r="AE722" s="16"/>
      <c r="AF722" s="4"/>
      <c r="AG722" s="16"/>
      <c r="AH722" s="16"/>
      <c r="AI722" s="16"/>
      <c r="AJ722" s="16"/>
      <c r="AK722" s="16"/>
      <c r="AL722" s="18"/>
      <c r="AM722" s="18"/>
      <c r="AN722" s="4"/>
      <c r="AO722" s="4"/>
    </row>
    <row r="723" spans="1:41" ht="14">
      <c r="A723" s="4"/>
      <c r="B723" s="4"/>
      <c r="C723" s="4"/>
      <c r="D723" s="16"/>
      <c r="E723" s="4"/>
      <c r="F723" s="16"/>
      <c r="G723" s="4"/>
      <c r="H723" s="16"/>
      <c r="I723" s="4"/>
      <c r="J723" s="16"/>
      <c r="K723" s="4"/>
      <c r="L723" s="16"/>
      <c r="M723" s="4"/>
      <c r="N723" s="16"/>
      <c r="O723" s="4"/>
      <c r="P723" s="17"/>
      <c r="Q723" s="4"/>
      <c r="R723" s="17"/>
      <c r="S723" s="4"/>
      <c r="T723" s="16"/>
      <c r="U723" s="16"/>
      <c r="V723" s="16"/>
      <c r="W723" s="16"/>
      <c r="X723" s="4"/>
      <c r="Y723" s="16"/>
      <c r="Z723" s="16"/>
      <c r="AA723" s="16"/>
      <c r="AB723" s="16"/>
      <c r="AC723" s="16"/>
      <c r="AD723" s="16"/>
      <c r="AE723" s="16"/>
      <c r="AF723" s="4"/>
      <c r="AG723" s="16"/>
      <c r="AH723" s="16"/>
      <c r="AI723" s="16"/>
      <c r="AJ723" s="16"/>
      <c r="AK723" s="16"/>
      <c r="AL723" s="18"/>
      <c r="AM723" s="18"/>
      <c r="AN723" s="4"/>
      <c r="AO723" s="4"/>
    </row>
    <row r="724" spans="1:41" ht="14">
      <c r="A724" s="4"/>
      <c r="B724" s="4"/>
      <c r="C724" s="4"/>
      <c r="D724" s="16"/>
      <c r="E724" s="4"/>
      <c r="F724" s="16"/>
      <c r="G724" s="4"/>
      <c r="H724" s="16"/>
      <c r="I724" s="4"/>
      <c r="J724" s="16"/>
      <c r="K724" s="4"/>
      <c r="L724" s="16"/>
      <c r="M724" s="4"/>
      <c r="N724" s="16"/>
      <c r="O724" s="4"/>
      <c r="P724" s="17"/>
      <c r="Q724" s="4"/>
      <c r="R724" s="17"/>
      <c r="S724" s="4"/>
      <c r="T724" s="16"/>
      <c r="U724" s="16"/>
      <c r="V724" s="16"/>
      <c r="W724" s="16"/>
      <c r="X724" s="4"/>
      <c r="Y724" s="16"/>
      <c r="Z724" s="16"/>
      <c r="AA724" s="16"/>
      <c r="AB724" s="16"/>
      <c r="AC724" s="16"/>
      <c r="AD724" s="16"/>
      <c r="AE724" s="16"/>
      <c r="AF724" s="4"/>
      <c r="AG724" s="16"/>
      <c r="AH724" s="16"/>
      <c r="AI724" s="16"/>
      <c r="AJ724" s="16"/>
      <c r="AK724" s="16"/>
      <c r="AL724" s="18"/>
      <c r="AM724" s="18"/>
      <c r="AN724" s="4"/>
      <c r="AO724" s="4"/>
    </row>
    <row r="725" spans="1:41" ht="14">
      <c r="A725" s="4"/>
      <c r="B725" s="4"/>
      <c r="C725" s="4"/>
      <c r="D725" s="16"/>
      <c r="E725" s="4"/>
      <c r="F725" s="16"/>
      <c r="G725" s="4"/>
      <c r="H725" s="16"/>
      <c r="I725" s="4"/>
      <c r="J725" s="16"/>
      <c r="K725" s="4"/>
      <c r="L725" s="16"/>
      <c r="M725" s="4"/>
      <c r="N725" s="16"/>
      <c r="O725" s="4"/>
      <c r="P725" s="17"/>
      <c r="Q725" s="4"/>
      <c r="R725" s="17"/>
      <c r="S725" s="4"/>
      <c r="T725" s="16"/>
      <c r="U725" s="16"/>
      <c r="V725" s="16"/>
      <c r="W725" s="16"/>
      <c r="X725" s="4"/>
      <c r="Y725" s="16"/>
      <c r="Z725" s="16"/>
      <c r="AA725" s="16"/>
      <c r="AB725" s="16"/>
      <c r="AC725" s="16"/>
      <c r="AD725" s="16"/>
      <c r="AE725" s="16"/>
      <c r="AF725" s="4"/>
      <c r="AG725" s="16"/>
      <c r="AH725" s="16"/>
      <c r="AI725" s="16"/>
      <c r="AJ725" s="16"/>
      <c r="AK725" s="16"/>
      <c r="AL725" s="18"/>
      <c r="AM725" s="18"/>
      <c r="AN725" s="4"/>
      <c r="AO725" s="4"/>
    </row>
    <row r="726" spans="1:41" ht="14">
      <c r="A726" s="4"/>
      <c r="B726" s="4"/>
      <c r="C726" s="4"/>
      <c r="D726" s="16"/>
      <c r="E726" s="4"/>
      <c r="F726" s="16"/>
      <c r="G726" s="4"/>
      <c r="H726" s="16"/>
      <c r="I726" s="4"/>
      <c r="J726" s="16"/>
      <c r="K726" s="4"/>
      <c r="L726" s="16"/>
      <c r="M726" s="4"/>
      <c r="N726" s="16"/>
      <c r="O726" s="4"/>
      <c r="P726" s="17"/>
      <c r="Q726" s="4"/>
      <c r="R726" s="17"/>
      <c r="S726" s="4"/>
      <c r="T726" s="16"/>
      <c r="U726" s="16"/>
      <c r="V726" s="16"/>
      <c r="W726" s="16"/>
      <c r="X726" s="4"/>
      <c r="Y726" s="16"/>
      <c r="Z726" s="16"/>
      <c r="AA726" s="16"/>
      <c r="AB726" s="16"/>
      <c r="AC726" s="16"/>
      <c r="AD726" s="16"/>
      <c r="AE726" s="16"/>
      <c r="AF726" s="4"/>
      <c r="AG726" s="16"/>
      <c r="AH726" s="16"/>
      <c r="AI726" s="16"/>
      <c r="AJ726" s="16"/>
      <c r="AK726" s="16"/>
      <c r="AL726" s="18"/>
      <c r="AM726" s="18"/>
      <c r="AN726" s="4"/>
      <c r="AO726" s="4"/>
    </row>
    <row r="727" spans="1:41" ht="14">
      <c r="A727" s="4"/>
      <c r="B727" s="4"/>
      <c r="C727" s="4"/>
      <c r="D727" s="16"/>
      <c r="E727" s="4"/>
      <c r="F727" s="16"/>
      <c r="G727" s="4"/>
      <c r="H727" s="16"/>
      <c r="I727" s="4"/>
      <c r="J727" s="16"/>
      <c r="K727" s="4"/>
      <c r="L727" s="16"/>
      <c r="M727" s="4"/>
      <c r="N727" s="16"/>
      <c r="O727" s="4"/>
      <c r="P727" s="17"/>
      <c r="Q727" s="4"/>
      <c r="R727" s="17"/>
      <c r="S727" s="4"/>
      <c r="T727" s="16"/>
      <c r="U727" s="16"/>
      <c r="V727" s="16"/>
      <c r="W727" s="16"/>
      <c r="X727" s="4"/>
      <c r="Y727" s="16"/>
      <c r="Z727" s="16"/>
      <c r="AA727" s="16"/>
      <c r="AB727" s="16"/>
      <c r="AC727" s="16"/>
      <c r="AD727" s="16"/>
      <c r="AE727" s="16"/>
      <c r="AF727" s="4"/>
      <c r="AG727" s="16"/>
      <c r="AH727" s="16"/>
      <c r="AI727" s="16"/>
      <c r="AJ727" s="16"/>
      <c r="AK727" s="16"/>
      <c r="AL727" s="18"/>
      <c r="AM727" s="18"/>
      <c r="AN727" s="4"/>
      <c r="AO727" s="4"/>
    </row>
    <row r="728" spans="1:41" ht="14">
      <c r="A728" s="4"/>
      <c r="B728" s="4"/>
      <c r="C728" s="4"/>
      <c r="D728" s="16"/>
      <c r="E728" s="4"/>
      <c r="F728" s="16"/>
      <c r="G728" s="4"/>
      <c r="H728" s="16"/>
      <c r="I728" s="4"/>
      <c r="J728" s="16"/>
      <c r="K728" s="4"/>
      <c r="L728" s="16"/>
      <c r="M728" s="4"/>
      <c r="N728" s="16"/>
      <c r="O728" s="4"/>
      <c r="P728" s="17"/>
      <c r="Q728" s="4"/>
      <c r="R728" s="17"/>
      <c r="S728" s="4"/>
      <c r="T728" s="16"/>
      <c r="U728" s="16"/>
      <c r="V728" s="16"/>
      <c r="W728" s="16"/>
      <c r="X728" s="4"/>
      <c r="Y728" s="16"/>
      <c r="Z728" s="16"/>
      <c r="AA728" s="16"/>
      <c r="AB728" s="16"/>
      <c r="AC728" s="16"/>
      <c r="AD728" s="16"/>
      <c r="AE728" s="16"/>
      <c r="AF728" s="4"/>
      <c r="AG728" s="16"/>
      <c r="AH728" s="16"/>
      <c r="AI728" s="16"/>
      <c r="AJ728" s="16"/>
      <c r="AK728" s="16"/>
      <c r="AL728" s="18"/>
      <c r="AM728" s="18"/>
      <c r="AN728" s="4"/>
      <c r="AO728" s="4"/>
    </row>
    <row r="729" spans="1:41" ht="14">
      <c r="A729" s="4"/>
      <c r="B729" s="4"/>
      <c r="C729" s="4"/>
      <c r="D729" s="16"/>
      <c r="E729" s="4"/>
      <c r="F729" s="16"/>
      <c r="G729" s="4"/>
      <c r="H729" s="16"/>
      <c r="I729" s="4"/>
      <c r="J729" s="16"/>
      <c r="K729" s="4"/>
      <c r="L729" s="16"/>
      <c r="M729" s="4"/>
      <c r="N729" s="16"/>
      <c r="O729" s="4"/>
      <c r="P729" s="17"/>
      <c r="Q729" s="4"/>
      <c r="R729" s="17"/>
      <c r="S729" s="4"/>
      <c r="T729" s="16"/>
      <c r="U729" s="16"/>
      <c r="V729" s="16"/>
      <c r="W729" s="16"/>
      <c r="X729" s="4"/>
      <c r="Y729" s="16"/>
      <c r="Z729" s="16"/>
      <c r="AA729" s="16"/>
      <c r="AB729" s="16"/>
      <c r="AC729" s="16"/>
      <c r="AD729" s="16"/>
      <c r="AE729" s="16"/>
      <c r="AF729" s="4"/>
      <c r="AG729" s="16"/>
      <c r="AH729" s="16"/>
      <c r="AI729" s="16"/>
      <c r="AJ729" s="16"/>
      <c r="AK729" s="16"/>
      <c r="AL729" s="18"/>
      <c r="AM729" s="18"/>
      <c r="AN729" s="4"/>
      <c r="AO729" s="4"/>
    </row>
    <row r="730" spans="1:41" ht="14">
      <c r="A730" s="4"/>
      <c r="B730" s="4"/>
      <c r="C730" s="4"/>
      <c r="D730" s="16"/>
      <c r="E730" s="4"/>
      <c r="F730" s="16"/>
      <c r="G730" s="4"/>
      <c r="H730" s="16"/>
      <c r="I730" s="4"/>
      <c r="J730" s="16"/>
      <c r="K730" s="4"/>
      <c r="L730" s="16"/>
      <c r="M730" s="4"/>
      <c r="N730" s="16"/>
      <c r="O730" s="4"/>
      <c r="P730" s="17"/>
      <c r="Q730" s="4"/>
      <c r="R730" s="17"/>
      <c r="S730" s="4"/>
      <c r="T730" s="16"/>
      <c r="U730" s="16"/>
      <c r="V730" s="16"/>
      <c r="W730" s="16"/>
      <c r="X730" s="4"/>
      <c r="Y730" s="16"/>
      <c r="Z730" s="16"/>
      <c r="AA730" s="16"/>
      <c r="AB730" s="16"/>
      <c r="AC730" s="16"/>
      <c r="AD730" s="16"/>
      <c r="AE730" s="16"/>
      <c r="AF730" s="4"/>
      <c r="AG730" s="16"/>
      <c r="AH730" s="16"/>
      <c r="AI730" s="16"/>
      <c r="AJ730" s="16"/>
      <c r="AK730" s="16"/>
      <c r="AL730" s="18"/>
      <c r="AM730" s="18"/>
      <c r="AN730" s="4"/>
      <c r="AO730" s="4"/>
    </row>
    <row r="731" spans="1:41" ht="14">
      <c r="A731" s="4"/>
      <c r="B731" s="4"/>
      <c r="C731" s="4"/>
      <c r="D731" s="16"/>
      <c r="E731" s="4"/>
      <c r="F731" s="16"/>
      <c r="G731" s="4"/>
      <c r="H731" s="16"/>
      <c r="I731" s="4"/>
      <c r="J731" s="16"/>
      <c r="K731" s="4"/>
      <c r="L731" s="16"/>
      <c r="M731" s="4"/>
      <c r="N731" s="16"/>
      <c r="O731" s="4"/>
      <c r="P731" s="17"/>
      <c r="Q731" s="4"/>
      <c r="R731" s="17"/>
      <c r="S731" s="4"/>
      <c r="T731" s="16"/>
      <c r="U731" s="16"/>
      <c r="V731" s="16"/>
      <c r="W731" s="16"/>
      <c r="X731" s="4"/>
      <c r="Y731" s="16"/>
      <c r="Z731" s="16"/>
      <c r="AA731" s="16"/>
      <c r="AB731" s="16"/>
      <c r="AC731" s="16"/>
      <c r="AD731" s="16"/>
      <c r="AE731" s="16"/>
      <c r="AF731" s="4"/>
      <c r="AG731" s="16"/>
      <c r="AH731" s="16"/>
      <c r="AI731" s="16"/>
      <c r="AJ731" s="16"/>
      <c r="AK731" s="16"/>
      <c r="AL731" s="18"/>
      <c r="AM731" s="18"/>
      <c r="AN731" s="4"/>
      <c r="AO731" s="4"/>
    </row>
    <row r="732" spans="1:41" ht="14">
      <c r="A732" s="4"/>
      <c r="B732" s="4"/>
      <c r="C732" s="4"/>
      <c r="D732" s="16"/>
      <c r="E732" s="4"/>
      <c r="F732" s="16"/>
      <c r="G732" s="4"/>
      <c r="H732" s="16"/>
      <c r="I732" s="4"/>
      <c r="J732" s="16"/>
      <c r="K732" s="4"/>
      <c r="L732" s="16"/>
      <c r="M732" s="4"/>
      <c r="N732" s="16"/>
      <c r="O732" s="4"/>
      <c r="P732" s="17"/>
      <c r="Q732" s="4"/>
      <c r="R732" s="17"/>
      <c r="S732" s="4"/>
      <c r="T732" s="16"/>
      <c r="U732" s="16"/>
      <c r="V732" s="16"/>
      <c r="W732" s="16"/>
      <c r="X732" s="4"/>
      <c r="Y732" s="16"/>
      <c r="Z732" s="16"/>
      <c r="AA732" s="16"/>
      <c r="AB732" s="16"/>
      <c r="AC732" s="16"/>
      <c r="AD732" s="16"/>
      <c r="AE732" s="16"/>
      <c r="AF732" s="4"/>
      <c r="AG732" s="16"/>
      <c r="AH732" s="16"/>
      <c r="AI732" s="16"/>
      <c r="AJ732" s="16"/>
      <c r="AK732" s="16"/>
      <c r="AL732" s="18"/>
      <c r="AM732" s="18"/>
      <c r="AN732" s="4"/>
      <c r="AO732" s="4"/>
    </row>
    <row r="733" spans="1:41" ht="14">
      <c r="A733" s="4"/>
      <c r="B733" s="4"/>
      <c r="C733" s="4"/>
      <c r="D733" s="16"/>
      <c r="E733" s="4"/>
      <c r="F733" s="16"/>
      <c r="G733" s="4"/>
      <c r="H733" s="16"/>
      <c r="I733" s="4"/>
      <c r="J733" s="16"/>
      <c r="K733" s="4"/>
      <c r="L733" s="16"/>
      <c r="M733" s="4"/>
      <c r="N733" s="16"/>
      <c r="O733" s="4"/>
      <c r="P733" s="17"/>
      <c r="Q733" s="4"/>
      <c r="R733" s="17"/>
      <c r="S733" s="4"/>
      <c r="T733" s="16"/>
      <c r="U733" s="16"/>
      <c r="V733" s="16"/>
      <c r="W733" s="16"/>
      <c r="X733" s="4"/>
      <c r="Y733" s="16"/>
      <c r="Z733" s="16"/>
      <c r="AA733" s="16"/>
      <c r="AB733" s="16"/>
      <c r="AC733" s="16"/>
      <c r="AD733" s="16"/>
      <c r="AE733" s="16"/>
      <c r="AF733" s="4"/>
      <c r="AG733" s="16"/>
      <c r="AH733" s="16"/>
      <c r="AI733" s="16"/>
      <c r="AJ733" s="16"/>
      <c r="AK733" s="16"/>
      <c r="AL733" s="18"/>
      <c r="AM733" s="18"/>
      <c r="AN733" s="4"/>
      <c r="AO733" s="4"/>
    </row>
    <row r="734" spans="1:41" ht="14">
      <c r="A734" s="4"/>
      <c r="B734" s="4"/>
      <c r="C734" s="4"/>
      <c r="D734" s="16"/>
      <c r="E734" s="4"/>
      <c r="F734" s="16"/>
      <c r="G734" s="4"/>
      <c r="H734" s="16"/>
      <c r="I734" s="4"/>
      <c r="J734" s="16"/>
      <c r="K734" s="4"/>
      <c r="L734" s="16"/>
      <c r="M734" s="4"/>
      <c r="N734" s="16"/>
      <c r="O734" s="4"/>
      <c r="P734" s="17"/>
      <c r="Q734" s="4"/>
      <c r="R734" s="17"/>
      <c r="S734" s="4"/>
      <c r="T734" s="16"/>
      <c r="U734" s="16"/>
      <c r="V734" s="16"/>
      <c r="W734" s="16"/>
      <c r="X734" s="4"/>
      <c r="Y734" s="16"/>
      <c r="Z734" s="16"/>
      <c r="AA734" s="16"/>
      <c r="AB734" s="16"/>
      <c r="AC734" s="16"/>
      <c r="AD734" s="16"/>
      <c r="AE734" s="16"/>
      <c r="AF734" s="4"/>
      <c r="AG734" s="16"/>
      <c r="AH734" s="16"/>
      <c r="AI734" s="16"/>
      <c r="AJ734" s="16"/>
      <c r="AK734" s="16"/>
      <c r="AL734" s="18"/>
      <c r="AM734" s="18"/>
      <c r="AN734" s="4"/>
      <c r="AO734" s="4"/>
    </row>
    <row r="735" spans="1:41" ht="14">
      <c r="A735" s="4"/>
      <c r="B735" s="4"/>
      <c r="C735" s="4"/>
      <c r="D735" s="16"/>
      <c r="E735" s="4"/>
      <c r="F735" s="16"/>
      <c r="G735" s="4"/>
      <c r="H735" s="16"/>
      <c r="I735" s="4"/>
      <c r="J735" s="16"/>
      <c r="K735" s="4"/>
      <c r="L735" s="16"/>
      <c r="M735" s="4"/>
      <c r="N735" s="16"/>
      <c r="O735" s="4"/>
      <c r="P735" s="17"/>
      <c r="Q735" s="4"/>
      <c r="R735" s="17"/>
      <c r="S735" s="4"/>
      <c r="T735" s="16"/>
      <c r="U735" s="16"/>
      <c r="V735" s="16"/>
      <c r="W735" s="16"/>
      <c r="X735" s="4"/>
      <c r="Y735" s="16"/>
      <c r="Z735" s="16"/>
      <c r="AA735" s="16"/>
      <c r="AB735" s="16"/>
      <c r="AC735" s="16"/>
      <c r="AD735" s="16"/>
      <c r="AE735" s="16"/>
      <c r="AF735" s="4"/>
      <c r="AG735" s="16"/>
      <c r="AH735" s="16"/>
      <c r="AI735" s="16"/>
      <c r="AJ735" s="16"/>
      <c r="AK735" s="16"/>
      <c r="AL735" s="18"/>
      <c r="AM735" s="18"/>
      <c r="AN735" s="4"/>
      <c r="AO735" s="4"/>
    </row>
    <row r="736" spans="1:41" ht="14">
      <c r="A736" s="4"/>
      <c r="B736" s="4"/>
      <c r="C736" s="4"/>
      <c r="D736" s="16"/>
      <c r="E736" s="4"/>
      <c r="F736" s="16"/>
      <c r="G736" s="4"/>
      <c r="H736" s="16"/>
      <c r="I736" s="4"/>
      <c r="J736" s="16"/>
      <c r="K736" s="4"/>
      <c r="L736" s="16"/>
      <c r="M736" s="4"/>
      <c r="N736" s="16"/>
      <c r="O736" s="4"/>
      <c r="P736" s="17"/>
      <c r="Q736" s="4"/>
      <c r="R736" s="17"/>
      <c r="S736" s="4"/>
      <c r="T736" s="16"/>
      <c r="U736" s="16"/>
      <c r="V736" s="16"/>
      <c r="W736" s="16"/>
      <c r="X736" s="4"/>
      <c r="Y736" s="16"/>
      <c r="Z736" s="16"/>
      <c r="AA736" s="16"/>
      <c r="AB736" s="16"/>
      <c r="AC736" s="16"/>
      <c r="AD736" s="16"/>
      <c r="AE736" s="16"/>
      <c r="AF736" s="4"/>
      <c r="AG736" s="16"/>
      <c r="AH736" s="16"/>
      <c r="AI736" s="16"/>
      <c r="AJ736" s="16"/>
      <c r="AK736" s="16"/>
      <c r="AL736" s="18"/>
      <c r="AM736" s="18"/>
      <c r="AN736" s="4"/>
      <c r="AO736" s="4"/>
    </row>
    <row r="737" spans="1:41" ht="14">
      <c r="A737" s="4"/>
      <c r="B737" s="4"/>
      <c r="C737" s="4"/>
      <c r="D737" s="16"/>
      <c r="E737" s="4"/>
      <c r="F737" s="16"/>
      <c r="G737" s="4"/>
      <c r="H737" s="16"/>
      <c r="I737" s="4"/>
      <c r="J737" s="16"/>
      <c r="K737" s="4"/>
      <c r="L737" s="16"/>
      <c r="M737" s="4"/>
      <c r="N737" s="16"/>
      <c r="O737" s="4"/>
      <c r="P737" s="17"/>
      <c r="Q737" s="4"/>
      <c r="R737" s="17"/>
      <c r="S737" s="4"/>
      <c r="T737" s="16"/>
      <c r="U737" s="16"/>
      <c r="V737" s="16"/>
      <c r="W737" s="16"/>
      <c r="X737" s="4"/>
      <c r="Y737" s="16"/>
      <c r="Z737" s="16"/>
      <c r="AA737" s="16"/>
      <c r="AB737" s="16"/>
      <c r="AC737" s="16"/>
      <c r="AD737" s="16"/>
      <c r="AE737" s="16"/>
      <c r="AF737" s="4"/>
      <c r="AG737" s="16"/>
      <c r="AH737" s="16"/>
      <c r="AI737" s="16"/>
      <c r="AJ737" s="16"/>
      <c r="AK737" s="16"/>
      <c r="AL737" s="18"/>
      <c r="AM737" s="18"/>
      <c r="AN737" s="4"/>
      <c r="AO737" s="4"/>
    </row>
    <row r="738" spans="1:41" ht="14">
      <c r="A738" s="4"/>
      <c r="B738" s="4"/>
      <c r="C738" s="4"/>
      <c r="D738" s="16"/>
      <c r="E738" s="4"/>
      <c r="F738" s="16"/>
      <c r="G738" s="4"/>
      <c r="H738" s="16"/>
      <c r="I738" s="4"/>
      <c r="J738" s="16"/>
      <c r="K738" s="4"/>
      <c r="L738" s="16"/>
      <c r="M738" s="4"/>
      <c r="N738" s="16"/>
      <c r="O738" s="4"/>
      <c r="P738" s="17"/>
      <c r="Q738" s="4"/>
      <c r="R738" s="17"/>
      <c r="S738" s="4"/>
      <c r="T738" s="16"/>
      <c r="U738" s="16"/>
      <c r="V738" s="16"/>
      <c r="W738" s="16"/>
      <c r="X738" s="4"/>
      <c r="Y738" s="16"/>
      <c r="Z738" s="16"/>
      <c r="AA738" s="16"/>
      <c r="AB738" s="16"/>
      <c r="AC738" s="16"/>
      <c r="AD738" s="16"/>
      <c r="AE738" s="16"/>
      <c r="AF738" s="4"/>
      <c r="AG738" s="16"/>
      <c r="AH738" s="16"/>
      <c r="AI738" s="16"/>
      <c r="AJ738" s="16"/>
      <c r="AK738" s="16"/>
      <c r="AL738" s="18"/>
      <c r="AM738" s="18"/>
      <c r="AN738" s="4"/>
      <c r="AO738" s="4"/>
    </row>
    <row r="739" spans="1:41" ht="14">
      <c r="A739" s="4"/>
      <c r="B739" s="4"/>
      <c r="C739" s="4"/>
      <c r="D739" s="16"/>
      <c r="E739" s="4"/>
      <c r="F739" s="16"/>
      <c r="G739" s="4"/>
      <c r="H739" s="16"/>
      <c r="I739" s="4"/>
      <c r="J739" s="16"/>
      <c r="K739" s="4"/>
      <c r="L739" s="16"/>
      <c r="M739" s="4"/>
      <c r="N739" s="16"/>
      <c r="O739" s="4"/>
      <c r="P739" s="17"/>
      <c r="Q739" s="4"/>
      <c r="R739" s="17"/>
      <c r="S739" s="4"/>
      <c r="T739" s="16"/>
      <c r="U739" s="16"/>
      <c r="V739" s="16"/>
      <c r="W739" s="16"/>
      <c r="X739" s="4"/>
      <c r="Y739" s="16"/>
      <c r="Z739" s="16"/>
      <c r="AA739" s="16"/>
      <c r="AB739" s="16"/>
      <c r="AC739" s="16"/>
      <c r="AD739" s="16"/>
      <c r="AE739" s="16"/>
      <c r="AF739" s="4"/>
      <c r="AG739" s="16"/>
      <c r="AH739" s="16"/>
      <c r="AI739" s="16"/>
      <c r="AJ739" s="16"/>
      <c r="AK739" s="16"/>
      <c r="AL739" s="18"/>
      <c r="AM739" s="18"/>
      <c r="AN739" s="4"/>
      <c r="AO739" s="4"/>
    </row>
    <row r="740" spans="1:41" ht="14">
      <c r="A740" s="4"/>
      <c r="B740" s="4"/>
      <c r="C740" s="4"/>
      <c r="D740" s="16"/>
      <c r="E740" s="4"/>
      <c r="F740" s="16"/>
      <c r="G740" s="4"/>
      <c r="H740" s="16"/>
      <c r="I740" s="4"/>
      <c r="J740" s="16"/>
      <c r="K740" s="4"/>
      <c r="L740" s="16"/>
      <c r="M740" s="4"/>
      <c r="N740" s="16"/>
      <c r="O740" s="4"/>
      <c r="P740" s="17"/>
      <c r="Q740" s="4"/>
      <c r="R740" s="17"/>
      <c r="S740" s="4"/>
      <c r="T740" s="16"/>
      <c r="U740" s="16"/>
      <c r="V740" s="16"/>
      <c r="W740" s="16"/>
      <c r="X740" s="4"/>
      <c r="Y740" s="16"/>
      <c r="Z740" s="16"/>
      <c r="AA740" s="16"/>
      <c r="AB740" s="16"/>
      <c r="AC740" s="16"/>
      <c r="AD740" s="16"/>
      <c r="AE740" s="16"/>
      <c r="AF740" s="4"/>
      <c r="AG740" s="16"/>
      <c r="AH740" s="16"/>
      <c r="AI740" s="16"/>
      <c r="AJ740" s="16"/>
      <c r="AK740" s="16"/>
      <c r="AL740" s="18"/>
      <c r="AM740" s="18"/>
      <c r="AN740" s="4"/>
      <c r="AO740" s="4"/>
    </row>
    <row r="741" spans="1:41" ht="14">
      <c r="A741" s="4"/>
      <c r="B741" s="4"/>
      <c r="C741" s="4"/>
      <c r="D741" s="16"/>
      <c r="E741" s="4"/>
      <c r="F741" s="16"/>
      <c r="G741" s="4"/>
      <c r="H741" s="16"/>
      <c r="I741" s="4"/>
      <c r="J741" s="16"/>
      <c r="K741" s="4"/>
      <c r="L741" s="16"/>
      <c r="M741" s="4"/>
      <c r="N741" s="16"/>
      <c r="O741" s="4"/>
      <c r="P741" s="17"/>
      <c r="Q741" s="4"/>
      <c r="R741" s="17"/>
      <c r="S741" s="4"/>
      <c r="T741" s="16"/>
      <c r="U741" s="16"/>
      <c r="V741" s="16"/>
      <c r="W741" s="16"/>
      <c r="X741" s="4"/>
      <c r="Y741" s="16"/>
      <c r="Z741" s="16"/>
      <c r="AA741" s="16"/>
      <c r="AB741" s="16"/>
      <c r="AC741" s="16"/>
      <c r="AD741" s="16"/>
      <c r="AE741" s="16"/>
      <c r="AF741" s="4"/>
      <c r="AG741" s="16"/>
      <c r="AH741" s="16"/>
      <c r="AI741" s="16"/>
      <c r="AJ741" s="16"/>
      <c r="AK741" s="16"/>
      <c r="AL741" s="18"/>
      <c r="AM741" s="18"/>
      <c r="AN741" s="4"/>
      <c r="AO741" s="4"/>
    </row>
    <row r="742" spans="1:41" ht="14">
      <c r="A742" s="4"/>
      <c r="B742" s="4"/>
      <c r="C742" s="4"/>
      <c r="D742" s="16"/>
      <c r="E742" s="4"/>
      <c r="F742" s="16"/>
      <c r="G742" s="4"/>
      <c r="H742" s="16"/>
      <c r="I742" s="4"/>
      <c r="J742" s="16"/>
      <c r="K742" s="4"/>
      <c r="L742" s="16"/>
      <c r="M742" s="4"/>
      <c r="N742" s="16"/>
      <c r="O742" s="4"/>
      <c r="P742" s="17"/>
      <c r="Q742" s="4"/>
      <c r="R742" s="17"/>
      <c r="S742" s="4"/>
      <c r="T742" s="16"/>
      <c r="U742" s="16"/>
      <c r="V742" s="16"/>
      <c r="W742" s="16"/>
      <c r="X742" s="4"/>
      <c r="Y742" s="16"/>
      <c r="Z742" s="16"/>
      <c r="AA742" s="16"/>
      <c r="AB742" s="16"/>
      <c r="AC742" s="16"/>
      <c r="AD742" s="16"/>
      <c r="AE742" s="16"/>
      <c r="AF742" s="4"/>
      <c r="AG742" s="16"/>
      <c r="AH742" s="16"/>
      <c r="AI742" s="16"/>
      <c r="AJ742" s="16"/>
      <c r="AK742" s="16"/>
      <c r="AL742" s="18"/>
      <c r="AM742" s="18"/>
      <c r="AN742" s="4"/>
      <c r="AO742" s="4"/>
    </row>
    <row r="743" spans="1:41" ht="14">
      <c r="A743" s="4"/>
      <c r="B743" s="4"/>
      <c r="C743" s="4"/>
      <c r="D743" s="16"/>
      <c r="E743" s="4"/>
      <c r="F743" s="16"/>
      <c r="G743" s="4"/>
      <c r="H743" s="16"/>
      <c r="I743" s="4"/>
      <c r="J743" s="16"/>
      <c r="K743" s="4"/>
      <c r="L743" s="16"/>
      <c r="M743" s="4"/>
      <c r="N743" s="16"/>
      <c r="O743" s="4"/>
      <c r="P743" s="17"/>
      <c r="Q743" s="4"/>
      <c r="R743" s="17"/>
      <c r="S743" s="4"/>
      <c r="T743" s="16"/>
      <c r="U743" s="16"/>
      <c r="V743" s="16"/>
      <c r="W743" s="16"/>
      <c r="X743" s="4"/>
      <c r="Y743" s="16"/>
      <c r="Z743" s="16"/>
      <c r="AA743" s="16"/>
      <c r="AB743" s="16"/>
      <c r="AC743" s="16"/>
      <c r="AD743" s="16"/>
      <c r="AE743" s="16"/>
      <c r="AF743" s="4"/>
      <c r="AG743" s="16"/>
      <c r="AH743" s="16"/>
      <c r="AI743" s="16"/>
      <c r="AJ743" s="16"/>
      <c r="AK743" s="16"/>
      <c r="AL743" s="18"/>
      <c r="AM743" s="18"/>
      <c r="AN743" s="4"/>
      <c r="AO743" s="4"/>
    </row>
    <row r="744" spans="1:41" ht="14">
      <c r="A744" s="4"/>
      <c r="B744" s="4"/>
      <c r="C744" s="4"/>
      <c r="D744" s="16"/>
      <c r="E744" s="4"/>
      <c r="F744" s="16"/>
      <c r="G744" s="4"/>
      <c r="H744" s="16"/>
      <c r="I744" s="4"/>
      <c r="J744" s="16"/>
      <c r="K744" s="4"/>
      <c r="L744" s="16"/>
      <c r="M744" s="4"/>
      <c r="N744" s="16"/>
      <c r="O744" s="4"/>
      <c r="P744" s="17"/>
      <c r="Q744" s="4"/>
      <c r="R744" s="17"/>
      <c r="S744" s="4"/>
      <c r="T744" s="16"/>
      <c r="U744" s="16"/>
      <c r="V744" s="16"/>
      <c r="W744" s="16"/>
      <c r="X744" s="4"/>
      <c r="Y744" s="16"/>
      <c r="Z744" s="16"/>
      <c r="AA744" s="16"/>
      <c r="AB744" s="16"/>
      <c r="AC744" s="16"/>
      <c r="AD744" s="16"/>
      <c r="AE744" s="16"/>
      <c r="AF744" s="4"/>
      <c r="AG744" s="16"/>
      <c r="AH744" s="16"/>
      <c r="AI744" s="16"/>
      <c r="AJ744" s="16"/>
      <c r="AK744" s="16"/>
      <c r="AL744" s="18"/>
      <c r="AM744" s="18"/>
      <c r="AN744" s="4"/>
      <c r="AO744" s="4"/>
    </row>
    <row r="745" spans="1:41" ht="14">
      <c r="A745" s="4"/>
      <c r="B745" s="4"/>
      <c r="C745" s="4"/>
      <c r="D745" s="16"/>
      <c r="E745" s="4"/>
      <c r="F745" s="16"/>
      <c r="G745" s="4"/>
      <c r="H745" s="16"/>
      <c r="I745" s="4"/>
      <c r="J745" s="16"/>
      <c r="K745" s="4"/>
      <c r="L745" s="16"/>
      <c r="M745" s="4"/>
      <c r="N745" s="16"/>
      <c r="O745" s="4"/>
      <c r="P745" s="17"/>
      <c r="Q745" s="4"/>
      <c r="R745" s="17"/>
      <c r="S745" s="4"/>
      <c r="T745" s="16"/>
      <c r="U745" s="16"/>
      <c r="V745" s="16"/>
      <c r="W745" s="16"/>
      <c r="X745" s="4"/>
      <c r="Y745" s="16"/>
      <c r="Z745" s="16"/>
      <c r="AA745" s="16"/>
      <c r="AB745" s="16"/>
      <c r="AC745" s="16"/>
      <c r="AD745" s="16"/>
      <c r="AE745" s="16"/>
      <c r="AF745" s="4"/>
      <c r="AG745" s="16"/>
      <c r="AH745" s="16"/>
      <c r="AI745" s="16"/>
      <c r="AJ745" s="16"/>
      <c r="AK745" s="16"/>
      <c r="AL745" s="18"/>
      <c r="AM745" s="18"/>
      <c r="AN745" s="4"/>
      <c r="AO745" s="4"/>
    </row>
    <row r="746" spans="1:41" ht="14">
      <c r="A746" s="4"/>
      <c r="B746" s="4"/>
      <c r="C746" s="4"/>
      <c r="D746" s="16"/>
      <c r="E746" s="4"/>
      <c r="F746" s="16"/>
      <c r="G746" s="4"/>
      <c r="H746" s="16"/>
      <c r="I746" s="4"/>
      <c r="J746" s="16"/>
      <c r="K746" s="4"/>
      <c r="L746" s="16"/>
      <c r="M746" s="4"/>
      <c r="N746" s="16"/>
      <c r="O746" s="4"/>
      <c r="P746" s="17"/>
      <c r="Q746" s="4"/>
      <c r="R746" s="17"/>
      <c r="S746" s="4"/>
      <c r="T746" s="16"/>
      <c r="U746" s="16"/>
      <c r="V746" s="16"/>
      <c r="W746" s="16"/>
      <c r="X746" s="4"/>
      <c r="Y746" s="16"/>
      <c r="Z746" s="16"/>
      <c r="AA746" s="16"/>
      <c r="AB746" s="16"/>
      <c r="AC746" s="16"/>
      <c r="AD746" s="16"/>
      <c r="AE746" s="16"/>
      <c r="AF746" s="4"/>
      <c r="AG746" s="16"/>
      <c r="AH746" s="16"/>
      <c r="AI746" s="16"/>
      <c r="AJ746" s="16"/>
      <c r="AK746" s="16"/>
      <c r="AL746" s="18"/>
      <c r="AM746" s="18"/>
      <c r="AN746" s="4"/>
      <c r="AO746" s="4"/>
    </row>
    <row r="747" spans="1:41" ht="14">
      <c r="A747" s="4"/>
      <c r="B747" s="4"/>
      <c r="C747" s="4"/>
      <c r="D747" s="16"/>
      <c r="E747" s="4"/>
      <c r="F747" s="16"/>
      <c r="G747" s="4"/>
      <c r="H747" s="16"/>
      <c r="I747" s="4"/>
      <c r="J747" s="16"/>
      <c r="K747" s="4"/>
      <c r="L747" s="16"/>
      <c r="M747" s="4"/>
      <c r="N747" s="16"/>
      <c r="O747" s="4"/>
      <c r="P747" s="17"/>
      <c r="Q747" s="4"/>
      <c r="R747" s="17"/>
      <c r="S747" s="4"/>
      <c r="T747" s="16"/>
      <c r="U747" s="16"/>
      <c r="V747" s="16"/>
      <c r="W747" s="16"/>
      <c r="X747" s="4"/>
      <c r="Y747" s="16"/>
      <c r="Z747" s="16"/>
      <c r="AA747" s="16"/>
      <c r="AB747" s="16"/>
      <c r="AC747" s="16"/>
      <c r="AD747" s="16"/>
      <c r="AE747" s="16"/>
      <c r="AF747" s="4"/>
      <c r="AG747" s="16"/>
      <c r="AH747" s="16"/>
      <c r="AI747" s="16"/>
      <c r="AJ747" s="16"/>
      <c r="AK747" s="16"/>
      <c r="AL747" s="18"/>
      <c r="AM747" s="18"/>
      <c r="AN747" s="4"/>
      <c r="AO747" s="4"/>
    </row>
    <row r="748" spans="1:41" ht="14">
      <c r="A748" s="4"/>
      <c r="B748" s="4"/>
      <c r="C748" s="4"/>
      <c r="D748" s="16"/>
      <c r="E748" s="4"/>
      <c r="F748" s="16"/>
      <c r="G748" s="4"/>
      <c r="H748" s="16"/>
      <c r="I748" s="4"/>
      <c r="J748" s="16"/>
      <c r="K748" s="4"/>
      <c r="L748" s="16"/>
      <c r="M748" s="4"/>
      <c r="N748" s="16"/>
      <c r="O748" s="4"/>
      <c r="P748" s="17"/>
      <c r="Q748" s="4"/>
      <c r="R748" s="17"/>
      <c r="S748" s="4"/>
      <c r="T748" s="16"/>
      <c r="U748" s="16"/>
      <c r="V748" s="16"/>
      <c r="W748" s="16"/>
      <c r="X748" s="4"/>
      <c r="Y748" s="16"/>
      <c r="Z748" s="16"/>
      <c r="AA748" s="16"/>
      <c r="AB748" s="16"/>
      <c r="AC748" s="16"/>
      <c r="AD748" s="16"/>
      <c r="AE748" s="16"/>
      <c r="AF748" s="4"/>
      <c r="AG748" s="16"/>
      <c r="AH748" s="16"/>
      <c r="AI748" s="16"/>
      <c r="AJ748" s="16"/>
      <c r="AK748" s="16"/>
      <c r="AL748" s="18"/>
      <c r="AM748" s="18"/>
      <c r="AN748" s="4"/>
      <c r="AO748" s="4"/>
    </row>
    <row r="749" spans="1:41" ht="14">
      <c r="A749" s="4"/>
      <c r="B749" s="4"/>
      <c r="C749" s="4"/>
      <c r="D749" s="16"/>
      <c r="E749" s="4"/>
      <c r="F749" s="16"/>
      <c r="G749" s="4"/>
      <c r="H749" s="16"/>
      <c r="I749" s="4"/>
      <c r="J749" s="16"/>
      <c r="K749" s="4"/>
      <c r="L749" s="16"/>
      <c r="M749" s="4"/>
      <c r="N749" s="16"/>
      <c r="O749" s="4"/>
      <c r="P749" s="17"/>
      <c r="Q749" s="4"/>
      <c r="R749" s="17"/>
      <c r="S749" s="4"/>
      <c r="T749" s="16"/>
      <c r="U749" s="16"/>
      <c r="V749" s="16"/>
      <c r="W749" s="16"/>
      <c r="X749" s="4"/>
      <c r="Y749" s="16"/>
      <c r="Z749" s="16"/>
      <c r="AA749" s="16"/>
      <c r="AB749" s="16"/>
      <c r="AC749" s="16"/>
      <c r="AD749" s="16"/>
      <c r="AE749" s="16"/>
      <c r="AF749" s="4"/>
      <c r="AG749" s="16"/>
      <c r="AH749" s="16"/>
      <c r="AI749" s="16"/>
      <c r="AJ749" s="16"/>
      <c r="AK749" s="16"/>
      <c r="AL749" s="18"/>
      <c r="AM749" s="18"/>
      <c r="AN749" s="4"/>
      <c r="AO749" s="4"/>
    </row>
    <row r="750" spans="1:41" ht="14">
      <c r="A750" s="4"/>
      <c r="B750" s="4"/>
      <c r="C750" s="4"/>
      <c r="D750" s="16"/>
      <c r="E750" s="4"/>
      <c r="F750" s="16"/>
      <c r="G750" s="4"/>
      <c r="H750" s="16"/>
      <c r="I750" s="4"/>
      <c r="J750" s="16"/>
      <c r="K750" s="4"/>
      <c r="L750" s="16"/>
      <c r="M750" s="4"/>
      <c r="N750" s="16"/>
      <c r="O750" s="4"/>
      <c r="P750" s="17"/>
      <c r="Q750" s="4"/>
      <c r="R750" s="17"/>
      <c r="S750" s="4"/>
      <c r="T750" s="16"/>
      <c r="U750" s="16"/>
      <c r="V750" s="16"/>
      <c r="W750" s="16"/>
      <c r="X750" s="4"/>
      <c r="Y750" s="16"/>
      <c r="Z750" s="16"/>
      <c r="AA750" s="16"/>
      <c r="AB750" s="16"/>
      <c r="AC750" s="16"/>
      <c r="AD750" s="16"/>
      <c r="AE750" s="16"/>
      <c r="AF750" s="4"/>
      <c r="AG750" s="16"/>
      <c r="AH750" s="16"/>
      <c r="AI750" s="16"/>
      <c r="AJ750" s="16"/>
      <c r="AK750" s="16"/>
      <c r="AL750" s="18"/>
      <c r="AM750" s="18"/>
      <c r="AN750" s="4"/>
      <c r="AO750" s="4"/>
    </row>
    <row r="751" spans="1:41" ht="14">
      <c r="A751" s="4"/>
      <c r="B751" s="4"/>
      <c r="C751" s="4"/>
      <c r="D751" s="16"/>
      <c r="E751" s="4"/>
      <c r="F751" s="16"/>
      <c r="G751" s="4"/>
      <c r="H751" s="16"/>
      <c r="I751" s="4"/>
      <c r="J751" s="16"/>
      <c r="K751" s="4"/>
      <c r="L751" s="16"/>
      <c r="M751" s="4"/>
      <c r="N751" s="16"/>
      <c r="O751" s="4"/>
      <c r="P751" s="17"/>
      <c r="Q751" s="4"/>
      <c r="R751" s="17"/>
      <c r="S751" s="4"/>
      <c r="T751" s="16"/>
      <c r="U751" s="16"/>
      <c r="V751" s="16"/>
      <c r="W751" s="16"/>
      <c r="X751" s="4"/>
      <c r="Y751" s="16"/>
      <c r="Z751" s="16"/>
      <c r="AA751" s="16"/>
      <c r="AB751" s="16"/>
      <c r="AC751" s="16"/>
      <c r="AD751" s="16"/>
      <c r="AE751" s="16"/>
      <c r="AF751" s="4"/>
      <c r="AG751" s="16"/>
      <c r="AH751" s="16"/>
      <c r="AI751" s="16"/>
      <c r="AJ751" s="16"/>
      <c r="AK751" s="16"/>
      <c r="AL751" s="18"/>
      <c r="AM751" s="18"/>
      <c r="AN751" s="4"/>
      <c r="AO751" s="4"/>
    </row>
    <row r="752" spans="1:41" ht="14">
      <c r="A752" s="4"/>
      <c r="B752" s="4"/>
      <c r="C752" s="4"/>
      <c r="D752" s="16"/>
      <c r="E752" s="4"/>
      <c r="F752" s="16"/>
      <c r="G752" s="4"/>
      <c r="H752" s="16"/>
      <c r="I752" s="4"/>
      <c r="J752" s="16"/>
      <c r="K752" s="4"/>
      <c r="L752" s="16"/>
      <c r="M752" s="4"/>
      <c r="N752" s="16"/>
      <c r="O752" s="4"/>
      <c r="P752" s="17"/>
      <c r="Q752" s="4"/>
      <c r="R752" s="17"/>
      <c r="S752" s="4"/>
      <c r="T752" s="16"/>
      <c r="U752" s="16"/>
      <c r="V752" s="16"/>
      <c r="W752" s="16"/>
      <c r="X752" s="4"/>
      <c r="Y752" s="16"/>
      <c r="Z752" s="16"/>
      <c r="AA752" s="16"/>
      <c r="AB752" s="16"/>
      <c r="AC752" s="16"/>
      <c r="AD752" s="16"/>
      <c r="AE752" s="16"/>
      <c r="AF752" s="4"/>
      <c r="AG752" s="16"/>
      <c r="AH752" s="16"/>
      <c r="AI752" s="16"/>
      <c r="AJ752" s="16"/>
      <c r="AK752" s="16"/>
      <c r="AL752" s="18"/>
      <c r="AM752" s="18"/>
      <c r="AN752" s="4"/>
      <c r="AO752" s="4"/>
    </row>
    <row r="753" spans="1:41" ht="14">
      <c r="A753" s="4"/>
      <c r="B753" s="4"/>
      <c r="C753" s="4"/>
      <c r="D753" s="16"/>
      <c r="E753" s="4"/>
      <c r="F753" s="16"/>
      <c r="G753" s="4"/>
      <c r="H753" s="16"/>
      <c r="I753" s="4"/>
      <c r="J753" s="16"/>
      <c r="K753" s="4"/>
      <c r="L753" s="16"/>
      <c r="M753" s="4"/>
      <c r="N753" s="16"/>
      <c r="O753" s="4"/>
      <c r="P753" s="17"/>
      <c r="Q753" s="4"/>
      <c r="R753" s="17"/>
      <c r="S753" s="4"/>
      <c r="T753" s="16"/>
      <c r="U753" s="16"/>
      <c r="V753" s="16"/>
      <c r="W753" s="16"/>
      <c r="X753" s="4"/>
      <c r="Y753" s="16"/>
      <c r="Z753" s="16"/>
      <c r="AA753" s="16"/>
      <c r="AB753" s="16"/>
      <c r="AC753" s="16"/>
      <c r="AD753" s="16"/>
      <c r="AE753" s="16"/>
      <c r="AF753" s="4"/>
      <c r="AG753" s="16"/>
      <c r="AH753" s="16"/>
      <c r="AI753" s="16"/>
      <c r="AJ753" s="16"/>
      <c r="AK753" s="16"/>
      <c r="AL753" s="18"/>
      <c r="AM753" s="18"/>
      <c r="AN753" s="4"/>
      <c r="AO753" s="4"/>
    </row>
    <row r="754" spans="1:41" ht="14">
      <c r="A754" s="4"/>
      <c r="B754" s="4"/>
      <c r="C754" s="4"/>
      <c r="D754" s="16"/>
      <c r="E754" s="4"/>
      <c r="F754" s="16"/>
      <c r="G754" s="4"/>
      <c r="H754" s="16"/>
      <c r="I754" s="4"/>
      <c r="J754" s="16"/>
      <c r="K754" s="4"/>
      <c r="L754" s="16"/>
      <c r="M754" s="4"/>
      <c r="N754" s="16"/>
      <c r="O754" s="4"/>
      <c r="P754" s="17"/>
      <c r="Q754" s="4"/>
      <c r="R754" s="17"/>
      <c r="S754" s="4"/>
      <c r="T754" s="16"/>
      <c r="U754" s="16"/>
      <c r="V754" s="16"/>
      <c r="W754" s="16"/>
      <c r="X754" s="4"/>
      <c r="Y754" s="16"/>
      <c r="Z754" s="16"/>
      <c r="AA754" s="16"/>
      <c r="AB754" s="16"/>
      <c r="AC754" s="16"/>
      <c r="AD754" s="16"/>
      <c r="AE754" s="16"/>
      <c r="AF754" s="4"/>
      <c r="AG754" s="16"/>
      <c r="AH754" s="16"/>
      <c r="AI754" s="16"/>
      <c r="AJ754" s="16"/>
      <c r="AK754" s="16"/>
      <c r="AL754" s="18"/>
      <c r="AM754" s="18"/>
      <c r="AN754" s="4"/>
      <c r="AO754" s="4"/>
    </row>
    <row r="755" spans="1:41" ht="14">
      <c r="A755" s="4"/>
      <c r="B755" s="4"/>
      <c r="C755" s="4"/>
      <c r="D755" s="16"/>
      <c r="E755" s="4"/>
      <c r="F755" s="16"/>
      <c r="G755" s="4"/>
      <c r="H755" s="16"/>
      <c r="I755" s="4"/>
      <c r="J755" s="16"/>
      <c r="K755" s="4"/>
      <c r="L755" s="16"/>
      <c r="M755" s="4"/>
      <c r="N755" s="16"/>
      <c r="O755" s="4"/>
      <c r="P755" s="17"/>
      <c r="Q755" s="4"/>
      <c r="R755" s="17"/>
      <c r="S755" s="4"/>
      <c r="T755" s="16"/>
      <c r="U755" s="16"/>
      <c r="V755" s="16"/>
      <c r="W755" s="16"/>
      <c r="X755" s="4"/>
      <c r="Y755" s="16"/>
      <c r="Z755" s="16"/>
      <c r="AA755" s="16"/>
      <c r="AB755" s="16"/>
      <c r="AC755" s="16"/>
      <c r="AD755" s="16"/>
      <c r="AE755" s="16"/>
      <c r="AF755" s="4"/>
      <c r="AG755" s="16"/>
      <c r="AH755" s="16"/>
      <c r="AI755" s="16"/>
      <c r="AJ755" s="16"/>
      <c r="AK755" s="16"/>
      <c r="AL755" s="18"/>
      <c r="AM755" s="18"/>
      <c r="AN755" s="4"/>
      <c r="AO755" s="4"/>
    </row>
    <row r="756" spans="1:41" ht="14">
      <c r="A756" s="4"/>
      <c r="B756" s="4"/>
      <c r="C756" s="4"/>
      <c r="D756" s="16"/>
      <c r="E756" s="4"/>
      <c r="F756" s="16"/>
      <c r="G756" s="4"/>
      <c r="H756" s="16"/>
      <c r="I756" s="4"/>
      <c r="J756" s="16"/>
      <c r="K756" s="4"/>
      <c r="L756" s="16"/>
      <c r="M756" s="4"/>
      <c r="N756" s="16"/>
      <c r="O756" s="4"/>
      <c r="P756" s="17"/>
      <c r="Q756" s="4"/>
      <c r="R756" s="17"/>
      <c r="S756" s="4"/>
      <c r="T756" s="16"/>
      <c r="U756" s="16"/>
      <c r="V756" s="16"/>
      <c r="W756" s="16"/>
      <c r="X756" s="4"/>
      <c r="Y756" s="16"/>
      <c r="Z756" s="16"/>
      <c r="AA756" s="16"/>
      <c r="AB756" s="16"/>
      <c r="AC756" s="16"/>
      <c r="AD756" s="16"/>
      <c r="AE756" s="16"/>
      <c r="AF756" s="4"/>
      <c r="AG756" s="16"/>
      <c r="AH756" s="16"/>
      <c r="AI756" s="16"/>
      <c r="AJ756" s="16"/>
      <c r="AK756" s="16"/>
      <c r="AL756" s="18"/>
      <c r="AM756" s="18"/>
      <c r="AN756" s="4"/>
      <c r="AO756" s="4"/>
    </row>
    <row r="757" spans="1:41" ht="14">
      <c r="A757" s="4"/>
      <c r="B757" s="4"/>
      <c r="C757" s="4"/>
      <c r="D757" s="16"/>
      <c r="E757" s="4"/>
      <c r="F757" s="16"/>
      <c r="G757" s="4"/>
      <c r="H757" s="16"/>
      <c r="I757" s="4"/>
      <c r="J757" s="16"/>
      <c r="K757" s="4"/>
      <c r="L757" s="16"/>
      <c r="M757" s="4"/>
      <c r="N757" s="16"/>
      <c r="O757" s="4"/>
      <c r="P757" s="17"/>
      <c r="Q757" s="4"/>
      <c r="R757" s="17"/>
      <c r="S757" s="4"/>
      <c r="T757" s="16"/>
      <c r="U757" s="16"/>
      <c r="V757" s="16"/>
      <c r="W757" s="16"/>
      <c r="X757" s="4"/>
      <c r="Y757" s="16"/>
      <c r="Z757" s="16"/>
      <c r="AA757" s="16"/>
      <c r="AB757" s="16"/>
      <c r="AC757" s="16"/>
      <c r="AD757" s="16"/>
      <c r="AE757" s="16"/>
      <c r="AF757" s="4"/>
      <c r="AG757" s="16"/>
      <c r="AH757" s="16"/>
      <c r="AI757" s="16"/>
      <c r="AJ757" s="16"/>
      <c r="AK757" s="16"/>
      <c r="AL757" s="18"/>
      <c r="AM757" s="18"/>
      <c r="AN757" s="4"/>
      <c r="AO757" s="4"/>
    </row>
    <row r="758" spans="1:41" ht="14">
      <c r="A758" s="4"/>
      <c r="B758" s="4"/>
      <c r="C758" s="4"/>
      <c r="D758" s="16"/>
      <c r="E758" s="4"/>
      <c r="F758" s="16"/>
      <c r="G758" s="4"/>
      <c r="H758" s="16"/>
      <c r="I758" s="4"/>
      <c r="J758" s="16"/>
      <c r="K758" s="4"/>
      <c r="L758" s="16"/>
      <c r="M758" s="4"/>
      <c r="N758" s="16"/>
      <c r="O758" s="4"/>
      <c r="P758" s="17"/>
      <c r="Q758" s="4"/>
      <c r="R758" s="17"/>
      <c r="S758" s="4"/>
      <c r="T758" s="16"/>
      <c r="U758" s="16"/>
      <c r="V758" s="16"/>
      <c r="W758" s="16"/>
      <c r="X758" s="4"/>
      <c r="Y758" s="16"/>
      <c r="Z758" s="16"/>
      <c r="AA758" s="16"/>
      <c r="AB758" s="16"/>
      <c r="AC758" s="16"/>
      <c r="AD758" s="16"/>
      <c r="AE758" s="16"/>
      <c r="AF758" s="4"/>
      <c r="AG758" s="16"/>
      <c r="AH758" s="16"/>
      <c r="AI758" s="16"/>
      <c r="AJ758" s="16"/>
      <c r="AK758" s="16"/>
      <c r="AL758" s="18"/>
      <c r="AM758" s="18"/>
      <c r="AN758" s="4"/>
      <c r="AO758" s="4"/>
    </row>
    <row r="759" spans="1:41" ht="14">
      <c r="A759" s="4"/>
      <c r="B759" s="4"/>
      <c r="C759" s="4"/>
      <c r="D759" s="16"/>
      <c r="E759" s="4"/>
      <c r="F759" s="16"/>
      <c r="G759" s="4"/>
      <c r="H759" s="16"/>
      <c r="I759" s="4"/>
      <c r="J759" s="16"/>
      <c r="K759" s="4"/>
      <c r="L759" s="16"/>
      <c r="M759" s="4"/>
      <c r="N759" s="16"/>
      <c r="O759" s="4"/>
      <c r="P759" s="17"/>
      <c r="Q759" s="4"/>
      <c r="R759" s="17"/>
      <c r="S759" s="4"/>
      <c r="T759" s="16"/>
      <c r="U759" s="16"/>
      <c r="V759" s="16"/>
      <c r="W759" s="16"/>
      <c r="X759" s="4"/>
      <c r="Y759" s="16"/>
      <c r="Z759" s="16"/>
      <c r="AA759" s="16"/>
      <c r="AB759" s="16"/>
      <c r="AC759" s="16"/>
      <c r="AD759" s="16"/>
      <c r="AE759" s="16"/>
      <c r="AF759" s="4"/>
      <c r="AG759" s="16"/>
      <c r="AH759" s="16"/>
      <c r="AI759" s="16"/>
      <c r="AJ759" s="16"/>
      <c r="AK759" s="16"/>
      <c r="AL759" s="18"/>
      <c r="AM759" s="18"/>
      <c r="AN759" s="4"/>
      <c r="AO759" s="4"/>
    </row>
    <row r="760" spans="1:41" ht="14">
      <c r="A760" s="4"/>
      <c r="B760" s="4"/>
      <c r="C760" s="4"/>
      <c r="D760" s="16"/>
      <c r="E760" s="4"/>
      <c r="F760" s="16"/>
      <c r="G760" s="4"/>
      <c r="H760" s="16"/>
      <c r="I760" s="4"/>
      <c r="J760" s="16"/>
      <c r="K760" s="4"/>
      <c r="L760" s="16"/>
      <c r="M760" s="4"/>
      <c r="N760" s="16"/>
      <c r="O760" s="4"/>
      <c r="P760" s="17"/>
      <c r="Q760" s="4"/>
      <c r="R760" s="17"/>
      <c r="S760" s="4"/>
      <c r="T760" s="16"/>
      <c r="U760" s="16"/>
      <c r="V760" s="16"/>
      <c r="W760" s="16"/>
      <c r="X760" s="4"/>
      <c r="Y760" s="16"/>
      <c r="Z760" s="16"/>
      <c r="AA760" s="16"/>
      <c r="AB760" s="16"/>
      <c r="AC760" s="16"/>
      <c r="AD760" s="16"/>
      <c r="AE760" s="16"/>
      <c r="AF760" s="4"/>
      <c r="AG760" s="16"/>
      <c r="AH760" s="16"/>
      <c r="AI760" s="16"/>
      <c r="AJ760" s="16"/>
      <c r="AK760" s="16"/>
      <c r="AL760" s="18"/>
      <c r="AM760" s="18"/>
      <c r="AN760" s="4"/>
      <c r="AO760" s="4"/>
    </row>
    <row r="761" spans="1:41" ht="14">
      <c r="A761" s="4"/>
      <c r="B761" s="4"/>
      <c r="C761" s="4"/>
      <c r="D761" s="16"/>
      <c r="E761" s="4"/>
      <c r="F761" s="16"/>
      <c r="G761" s="4"/>
      <c r="H761" s="16"/>
      <c r="I761" s="4"/>
      <c r="J761" s="16"/>
      <c r="K761" s="4"/>
      <c r="L761" s="16"/>
      <c r="M761" s="4"/>
      <c r="N761" s="16"/>
      <c r="O761" s="4"/>
      <c r="P761" s="17"/>
      <c r="Q761" s="4"/>
      <c r="R761" s="17"/>
      <c r="S761" s="4"/>
      <c r="T761" s="16"/>
      <c r="U761" s="16"/>
      <c r="V761" s="16"/>
      <c r="W761" s="16"/>
      <c r="X761" s="4"/>
      <c r="Y761" s="16"/>
      <c r="Z761" s="16"/>
      <c r="AA761" s="16"/>
      <c r="AB761" s="16"/>
      <c r="AC761" s="16"/>
      <c r="AD761" s="16"/>
      <c r="AE761" s="16"/>
      <c r="AF761" s="4"/>
      <c r="AG761" s="16"/>
      <c r="AH761" s="16"/>
      <c r="AI761" s="16"/>
      <c r="AJ761" s="16"/>
      <c r="AK761" s="16"/>
      <c r="AL761" s="18"/>
      <c r="AM761" s="18"/>
      <c r="AN761" s="4"/>
      <c r="AO761" s="4"/>
    </row>
    <row r="762" spans="1:41" ht="14">
      <c r="A762" s="4"/>
      <c r="B762" s="4"/>
      <c r="C762" s="4"/>
      <c r="D762" s="16"/>
      <c r="E762" s="4"/>
      <c r="F762" s="16"/>
      <c r="G762" s="4"/>
      <c r="H762" s="16"/>
      <c r="I762" s="4"/>
      <c r="J762" s="16"/>
      <c r="K762" s="4"/>
      <c r="L762" s="16"/>
      <c r="M762" s="4"/>
      <c r="N762" s="16"/>
      <c r="O762" s="4"/>
      <c r="P762" s="17"/>
      <c r="Q762" s="4"/>
      <c r="R762" s="17"/>
      <c r="S762" s="4"/>
      <c r="T762" s="16"/>
      <c r="U762" s="16"/>
      <c r="V762" s="16"/>
      <c r="W762" s="16"/>
      <c r="X762" s="4"/>
      <c r="Y762" s="16"/>
      <c r="Z762" s="16"/>
      <c r="AA762" s="16"/>
      <c r="AB762" s="16"/>
      <c r="AC762" s="16"/>
      <c r="AD762" s="16"/>
      <c r="AE762" s="16"/>
      <c r="AF762" s="4"/>
      <c r="AG762" s="16"/>
      <c r="AH762" s="16"/>
      <c r="AI762" s="16"/>
      <c r="AJ762" s="16"/>
      <c r="AK762" s="16"/>
      <c r="AL762" s="18"/>
      <c r="AM762" s="18"/>
      <c r="AN762" s="4"/>
      <c r="AO762" s="4"/>
    </row>
    <row r="763" spans="1:41" ht="14">
      <c r="A763" s="4"/>
      <c r="B763" s="4"/>
      <c r="C763" s="4"/>
      <c r="D763" s="16"/>
      <c r="E763" s="4"/>
      <c r="F763" s="16"/>
      <c r="G763" s="4"/>
      <c r="H763" s="16"/>
      <c r="I763" s="4"/>
      <c r="J763" s="16"/>
      <c r="K763" s="4"/>
      <c r="L763" s="16"/>
      <c r="M763" s="4"/>
      <c r="N763" s="16"/>
      <c r="O763" s="4"/>
      <c r="P763" s="17"/>
      <c r="Q763" s="4"/>
      <c r="R763" s="17"/>
      <c r="S763" s="4"/>
      <c r="T763" s="16"/>
      <c r="U763" s="16"/>
      <c r="V763" s="16"/>
      <c r="W763" s="16"/>
      <c r="X763" s="4"/>
      <c r="Y763" s="16"/>
      <c r="Z763" s="16"/>
      <c r="AA763" s="16"/>
      <c r="AB763" s="16"/>
      <c r="AC763" s="16"/>
      <c r="AD763" s="16"/>
      <c r="AE763" s="16"/>
      <c r="AF763" s="4"/>
      <c r="AG763" s="16"/>
      <c r="AH763" s="16"/>
      <c r="AI763" s="16"/>
      <c r="AJ763" s="16"/>
      <c r="AK763" s="16"/>
      <c r="AL763" s="18"/>
      <c r="AM763" s="18"/>
      <c r="AN763" s="4"/>
      <c r="AO763" s="4"/>
    </row>
    <row r="764" spans="1:41" ht="14">
      <c r="A764" s="4"/>
      <c r="B764" s="4"/>
      <c r="C764" s="4"/>
      <c r="D764" s="16"/>
      <c r="E764" s="4"/>
      <c r="F764" s="16"/>
      <c r="G764" s="4"/>
      <c r="H764" s="16"/>
      <c r="I764" s="4"/>
      <c r="J764" s="16"/>
      <c r="K764" s="4"/>
      <c r="L764" s="16"/>
      <c r="M764" s="4"/>
      <c r="N764" s="16"/>
      <c r="O764" s="4"/>
      <c r="P764" s="17"/>
      <c r="Q764" s="4"/>
      <c r="R764" s="17"/>
      <c r="S764" s="4"/>
      <c r="T764" s="16"/>
      <c r="U764" s="16"/>
      <c r="V764" s="16"/>
      <c r="W764" s="16"/>
      <c r="X764" s="4"/>
      <c r="Y764" s="16"/>
      <c r="Z764" s="16"/>
      <c r="AA764" s="16"/>
      <c r="AB764" s="16"/>
      <c r="AC764" s="16"/>
      <c r="AD764" s="16"/>
      <c r="AE764" s="16"/>
      <c r="AF764" s="4"/>
      <c r="AG764" s="16"/>
      <c r="AH764" s="16"/>
      <c r="AI764" s="16"/>
      <c r="AJ764" s="16"/>
      <c r="AK764" s="16"/>
      <c r="AL764" s="18"/>
      <c r="AM764" s="18"/>
      <c r="AN764" s="4"/>
      <c r="AO764" s="4"/>
    </row>
    <row r="765" spans="1:41" ht="14">
      <c r="A765" s="4"/>
      <c r="B765" s="4"/>
      <c r="C765" s="4"/>
      <c r="D765" s="16"/>
      <c r="E765" s="4"/>
      <c r="F765" s="16"/>
      <c r="G765" s="4"/>
      <c r="H765" s="16"/>
      <c r="I765" s="4"/>
      <c r="J765" s="16"/>
      <c r="K765" s="4"/>
      <c r="L765" s="16"/>
      <c r="M765" s="4"/>
      <c r="N765" s="16"/>
      <c r="O765" s="4"/>
      <c r="P765" s="17"/>
      <c r="Q765" s="4"/>
      <c r="R765" s="17"/>
      <c r="S765" s="4"/>
      <c r="T765" s="16"/>
      <c r="U765" s="16"/>
      <c r="V765" s="16"/>
      <c r="W765" s="16"/>
      <c r="X765" s="4"/>
      <c r="Y765" s="16"/>
      <c r="Z765" s="16"/>
      <c r="AA765" s="16"/>
      <c r="AB765" s="16"/>
      <c r="AC765" s="16"/>
      <c r="AD765" s="16"/>
      <c r="AE765" s="16"/>
      <c r="AF765" s="4"/>
      <c r="AG765" s="16"/>
      <c r="AH765" s="16"/>
      <c r="AI765" s="16"/>
      <c r="AJ765" s="16"/>
      <c r="AK765" s="16"/>
      <c r="AL765" s="18"/>
      <c r="AM765" s="18"/>
      <c r="AN765" s="4"/>
      <c r="AO765" s="4"/>
    </row>
    <row r="766" spans="1:41" ht="14">
      <c r="A766" s="4"/>
      <c r="B766" s="4"/>
      <c r="C766" s="4"/>
      <c r="D766" s="16"/>
      <c r="E766" s="4"/>
      <c r="F766" s="16"/>
      <c r="G766" s="4"/>
      <c r="H766" s="16"/>
      <c r="I766" s="4"/>
      <c r="J766" s="16"/>
      <c r="K766" s="4"/>
      <c r="L766" s="16"/>
      <c r="M766" s="4"/>
      <c r="N766" s="16"/>
      <c r="O766" s="4"/>
      <c r="P766" s="17"/>
      <c r="Q766" s="4"/>
      <c r="R766" s="17"/>
      <c r="S766" s="4"/>
      <c r="T766" s="16"/>
      <c r="U766" s="16"/>
      <c r="V766" s="16"/>
      <c r="W766" s="16"/>
      <c r="X766" s="4"/>
      <c r="Y766" s="16"/>
      <c r="Z766" s="16"/>
      <c r="AA766" s="16"/>
      <c r="AB766" s="16"/>
      <c r="AC766" s="16"/>
      <c r="AD766" s="16"/>
      <c r="AE766" s="16"/>
      <c r="AF766" s="4"/>
      <c r="AG766" s="16"/>
      <c r="AH766" s="16"/>
      <c r="AI766" s="16"/>
      <c r="AJ766" s="16"/>
      <c r="AK766" s="16"/>
      <c r="AL766" s="18"/>
      <c r="AM766" s="18"/>
      <c r="AN766" s="4"/>
      <c r="AO766" s="4"/>
    </row>
    <row r="767" spans="1:41" ht="14">
      <c r="A767" s="4"/>
      <c r="B767" s="4"/>
      <c r="C767" s="4"/>
      <c r="D767" s="16"/>
      <c r="E767" s="4"/>
      <c r="F767" s="16"/>
      <c r="G767" s="4"/>
      <c r="H767" s="16"/>
      <c r="I767" s="4"/>
      <c r="J767" s="16"/>
      <c r="K767" s="4"/>
      <c r="L767" s="16"/>
      <c r="M767" s="4"/>
      <c r="N767" s="16"/>
      <c r="O767" s="4"/>
      <c r="P767" s="17"/>
      <c r="Q767" s="4"/>
      <c r="R767" s="17"/>
      <c r="S767" s="4"/>
      <c r="T767" s="16"/>
      <c r="U767" s="16"/>
      <c r="V767" s="16"/>
      <c r="W767" s="16"/>
      <c r="X767" s="4"/>
      <c r="Y767" s="16"/>
      <c r="Z767" s="16"/>
      <c r="AA767" s="16"/>
      <c r="AB767" s="16"/>
      <c r="AC767" s="16"/>
      <c r="AD767" s="16"/>
      <c r="AE767" s="16"/>
      <c r="AF767" s="4"/>
      <c r="AG767" s="16"/>
      <c r="AH767" s="16"/>
      <c r="AI767" s="16"/>
      <c r="AJ767" s="16"/>
      <c r="AK767" s="16"/>
      <c r="AL767" s="18"/>
      <c r="AM767" s="18"/>
      <c r="AN767" s="4"/>
      <c r="AO767" s="4"/>
    </row>
    <row r="768" spans="1:41" ht="14">
      <c r="A768" s="4"/>
      <c r="B768" s="4"/>
      <c r="C768" s="4"/>
      <c r="D768" s="16"/>
      <c r="E768" s="4"/>
      <c r="F768" s="16"/>
      <c r="G768" s="4"/>
      <c r="H768" s="16"/>
      <c r="I768" s="4"/>
      <c r="J768" s="16"/>
      <c r="K768" s="4"/>
      <c r="L768" s="16"/>
      <c r="M768" s="4"/>
      <c r="N768" s="16"/>
      <c r="O768" s="4"/>
      <c r="P768" s="17"/>
      <c r="Q768" s="4"/>
      <c r="R768" s="17"/>
      <c r="S768" s="4"/>
      <c r="T768" s="16"/>
      <c r="U768" s="16"/>
      <c r="V768" s="16"/>
      <c r="W768" s="16"/>
      <c r="X768" s="4"/>
      <c r="Y768" s="16"/>
      <c r="Z768" s="16"/>
      <c r="AA768" s="16"/>
      <c r="AB768" s="16"/>
      <c r="AC768" s="16"/>
      <c r="AD768" s="16"/>
      <c r="AE768" s="16"/>
      <c r="AF768" s="4"/>
      <c r="AG768" s="16"/>
      <c r="AH768" s="16"/>
      <c r="AI768" s="16"/>
      <c r="AJ768" s="16"/>
      <c r="AK768" s="16"/>
      <c r="AL768" s="18"/>
      <c r="AM768" s="18"/>
      <c r="AN768" s="4"/>
      <c r="AO768" s="4"/>
    </row>
    <row r="769" spans="1:41" ht="14">
      <c r="A769" s="4"/>
      <c r="B769" s="4"/>
      <c r="C769" s="4"/>
      <c r="D769" s="16"/>
      <c r="E769" s="4"/>
      <c r="F769" s="16"/>
      <c r="G769" s="4"/>
      <c r="H769" s="16"/>
      <c r="I769" s="4"/>
      <c r="J769" s="16"/>
      <c r="K769" s="4"/>
      <c r="L769" s="16"/>
      <c r="M769" s="4"/>
      <c r="N769" s="16"/>
      <c r="O769" s="4"/>
      <c r="P769" s="17"/>
      <c r="Q769" s="4"/>
      <c r="R769" s="17"/>
      <c r="S769" s="4"/>
      <c r="T769" s="16"/>
      <c r="U769" s="16"/>
      <c r="V769" s="16"/>
      <c r="W769" s="16"/>
      <c r="X769" s="4"/>
      <c r="Y769" s="16"/>
      <c r="Z769" s="16"/>
      <c r="AA769" s="16"/>
      <c r="AB769" s="16"/>
      <c r="AC769" s="16"/>
      <c r="AD769" s="16"/>
      <c r="AE769" s="16"/>
      <c r="AF769" s="4"/>
      <c r="AG769" s="16"/>
      <c r="AH769" s="16"/>
      <c r="AI769" s="16"/>
      <c r="AJ769" s="16"/>
      <c r="AK769" s="16"/>
      <c r="AL769" s="18"/>
      <c r="AM769" s="18"/>
      <c r="AN769" s="4"/>
      <c r="AO769" s="4"/>
    </row>
    <row r="770" spans="1:41" ht="14">
      <c r="A770" s="4"/>
      <c r="B770" s="4"/>
      <c r="C770" s="4"/>
      <c r="D770" s="16"/>
      <c r="E770" s="4"/>
      <c r="F770" s="16"/>
      <c r="G770" s="4"/>
      <c r="H770" s="16"/>
      <c r="I770" s="4"/>
      <c r="J770" s="16"/>
      <c r="K770" s="4"/>
      <c r="L770" s="16"/>
      <c r="M770" s="4"/>
      <c r="N770" s="16"/>
      <c r="O770" s="4"/>
      <c r="P770" s="17"/>
      <c r="Q770" s="4"/>
      <c r="R770" s="17"/>
      <c r="S770" s="4"/>
      <c r="T770" s="16"/>
      <c r="U770" s="16"/>
      <c r="V770" s="16"/>
      <c r="W770" s="16"/>
      <c r="X770" s="4"/>
      <c r="Y770" s="16"/>
      <c r="Z770" s="16"/>
      <c r="AA770" s="16"/>
      <c r="AB770" s="16"/>
      <c r="AC770" s="16"/>
      <c r="AD770" s="16"/>
      <c r="AE770" s="16"/>
      <c r="AF770" s="4"/>
      <c r="AG770" s="16"/>
      <c r="AH770" s="16"/>
      <c r="AI770" s="16"/>
      <c r="AJ770" s="16"/>
      <c r="AK770" s="16"/>
      <c r="AL770" s="18"/>
      <c r="AM770" s="18"/>
      <c r="AN770" s="4"/>
      <c r="AO770" s="4"/>
    </row>
    <row r="771" spans="1:41" ht="14">
      <c r="A771" s="4"/>
      <c r="B771" s="4"/>
      <c r="C771" s="4"/>
      <c r="D771" s="16"/>
      <c r="E771" s="4"/>
      <c r="F771" s="16"/>
      <c r="G771" s="4"/>
      <c r="H771" s="16"/>
      <c r="I771" s="4"/>
      <c r="J771" s="16"/>
      <c r="K771" s="4"/>
      <c r="L771" s="16"/>
      <c r="M771" s="4"/>
      <c r="N771" s="16"/>
      <c r="O771" s="4"/>
      <c r="P771" s="17"/>
      <c r="Q771" s="4"/>
      <c r="R771" s="17"/>
      <c r="S771" s="4"/>
      <c r="T771" s="16"/>
      <c r="U771" s="16"/>
      <c r="V771" s="16"/>
      <c r="W771" s="16"/>
      <c r="X771" s="4"/>
      <c r="Y771" s="16"/>
      <c r="Z771" s="16"/>
      <c r="AA771" s="16"/>
      <c r="AB771" s="16"/>
      <c r="AC771" s="16"/>
      <c r="AD771" s="16"/>
      <c r="AE771" s="16"/>
      <c r="AF771" s="4"/>
      <c r="AG771" s="16"/>
      <c r="AH771" s="16"/>
      <c r="AI771" s="16"/>
      <c r="AJ771" s="16"/>
      <c r="AK771" s="16"/>
      <c r="AL771" s="18"/>
      <c r="AM771" s="18"/>
      <c r="AN771" s="4"/>
      <c r="AO771" s="4"/>
    </row>
    <row r="772" spans="1:41" ht="14">
      <c r="A772" s="4"/>
      <c r="B772" s="4"/>
      <c r="C772" s="4"/>
      <c r="D772" s="16"/>
      <c r="E772" s="4"/>
      <c r="F772" s="16"/>
      <c r="G772" s="4"/>
      <c r="H772" s="16"/>
      <c r="I772" s="4"/>
      <c r="J772" s="16"/>
      <c r="K772" s="4"/>
      <c r="L772" s="16"/>
      <c r="M772" s="4"/>
      <c r="N772" s="16"/>
      <c r="O772" s="4"/>
      <c r="P772" s="17"/>
      <c r="Q772" s="4"/>
      <c r="R772" s="17"/>
      <c r="S772" s="4"/>
      <c r="T772" s="16"/>
      <c r="U772" s="16"/>
      <c r="V772" s="16"/>
      <c r="W772" s="16"/>
      <c r="X772" s="4"/>
      <c r="Y772" s="16"/>
      <c r="Z772" s="16"/>
      <c r="AA772" s="16"/>
      <c r="AB772" s="16"/>
      <c r="AC772" s="16"/>
      <c r="AD772" s="16"/>
      <c r="AE772" s="16"/>
      <c r="AF772" s="4"/>
      <c r="AG772" s="16"/>
      <c r="AH772" s="16"/>
      <c r="AI772" s="16"/>
      <c r="AJ772" s="16"/>
      <c r="AK772" s="16"/>
      <c r="AL772" s="18"/>
      <c r="AM772" s="18"/>
      <c r="AN772" s="4"/>
      <c r="AO772" s="4"/>
    </row>
    <row r="773" spans="1:41" ht="14">
      <c r="A773" s="4"/>
      <c r="B773" s="4"/>
      <c r="C773" s="4"/>
      <c r="D773" s="16"/>
      <c r="E773" s="4"/>
      <c r="F773" s="16"/>
      <c r="G773" s="4"/>
      <c r="H773" s="16"/>
      <c r="I773" s="4"/>
      <c r="J773" s="16"/>
      <c r="K773" s="4"/>
      <c r="L773" s="16"/>
      <c r="M773" s="4"/>
      <c r="N773" s="16"/>
      <c r="O773" s="4"/>
      <c r="P773" s="17"/>
      <c r="Q773" s="4"/>
      <c r="R773" s="17"/>
      <c r="S773" s="4"/>
      <c r="T773" s="16"/>
      <c r="U773" s="16"/>
      <c r="V773" s="16"/>
      <c r="W773" s="16"/>
      <c r="X773" s="4"/>
      <c r="Y773" s="16"/>
      <c r="Z773" s="16"/>
      <c r="AA773" s="16"/>
      <c r="AB773" s="16"/>
      <c r="AC773" s="16"/>
      <c r="AD773" s="16"/>
      <c r="AE773" s="16"/>
      <c r="AF773" s="4"/>
      <c r="AG773" s="16"/>
      <c r="AH773" s="16"/>
      <c r="AI773" s="16"/>
      <c r="AJ773" s="16"/>
      <c r="AK773" s="16"/>
      <c r="AL773" s="18"/>
      <c r="AM773" s="18"/>
      <c r="AN773" s="4"/>
      <c r="AO773" s="4"/>
    </row>
    <row r="774" spans="1:41" ht="14">
      <c r="A774" s="4"/>
      <c r="B774" s="4"/>
      <c r="C774" s="4"/>
      <c r="D774" s="16"/>
      <c r="E774" s="4"/>
      <c r="F774" s="16"/>
      <c r="G774" s="4"/>
      <c r="H774" s="16"/>
      <c r="I774" s="4"/>
      <c r="J774" s="16"/>
      <c r="K774" s="4"/>
      <c r="L774" s="16"/>
      <c r="M774" s="4"/>
      <c r="N774" s="16"/>
      <c r="O774" s="4"/>
      <c r="P774" s="17"/>
      <c r="Q774" s="4"/>
      <c r="R774" s="17"/>
      <c r="S774" s="4"/>
      <c r="T774" s="16"/>
      <c r="U774" s="16"/>
      <c r="V774" s="16"/>
      <c r="W774" s="16"/>
      <c r="X774" s="4"/>
      <c r="Y774" s="16"/>
      <c r="Z774" s="16"/>
      <c r="AA774" s="16"/>
      <c r="AB774" s="16"/>
      <c r="AC774" s="16"/>
      <c r="AD774" s="16"/>
      <c r="AE774" s="16"/>
      <c r="AF774" s="4"/>
      <c r="AG774" s="16"/>
      <c r="AH774" s="16"/>
      <c r="AI774" s="16"/>
      <c r="AJ774" s="16"/>
      <c r="AK774" s="16"/>
      <c r="AL774" s="18"/>
      <c r="AM774" s="18"/>
      <c r="AN774" s="4"/>
      <c r="AO774" s="4"/>
    </row>
    <row r="775" spans="1:41" ht="14">
      <c r="A775" s="4"/>
      <c r="B775" s="4"/>
      <c r="C775" s="4"/>
      <c r="D775" s="16"/>
      <c r="E775" s="4"/>
      <c r="F775" s="16"/>
      <c r="G775" s="4"/>
      <c r="H775" s="16"/>
      <c r="I775" s="4"/>
      <c r="J775" s="16"/>
      <c r="K775" s="4"/>
      <c r="L775" s="16"/>
      <c r="M775" s="4"/>
      <c r="N775" s="16"/>
      <c r="O775" s="4"/>
      <c r="P775" s="17"/>
      <c r="Q775" s="4"/>
      <c r="R775" s="17"/>
      <c r="S775" s="4"/>
      <c r="T775" s="16"/>
      <c r="U775" s="16"/>
      <c r="V775" s="16"/>
      <c r="W775" s="16"/>
      <c r="X775" s="4"/>
      <c r="Y775" s="16"/>
      <c r="Z775" s="16"/>
      <c r="AA775" s="16"/>
      <c r="AB775" s="16"/>
      <c r="AC775" s="16"/>
      <c r="AD775" s="16"/>
      <c r="AE775" s="16"/>
      <c r="AF775" s="4"/>
      <c r="AG775" s="16"/>
      <c r="AH775" s="16"/>
      <c r="AI775" s="16"/>
      <c r="AJ775" s="16"/>
      <c r="AK775" s="16"/>
      <c r="AL775" s="18"/>
      <c r="AM775" s="18"/>
      <c r="AN775" s="4"/>
      <c r="AO775" s="4"/>
    </row>
    <row r="776" spans="1:41" ht="14">
      <c r="A776" s="4"/>
      <c r="B776" s="4"/>
      <c r="C776" s="4"/>
      <c r="D776" s="16"/>
      <c r="E776" s="4"/>
      <c r="F776" s="16"/>
      <c r="G776" s="4"/>
      <c r="H776" s="16"/>
      <c r="I776" s="4"/>
      <c r="J776" s="16"/>
      <c r="K776" s="4"/>
      <c r="L776" s="16"/>
      <c r="M776" s="4"/>
      <c r="N776" s="16"/>
      <c r="O776" s="4"/>
      <c r="P776" s="17"/>
      <c r="Q776" s="4"/>
      <c r="R776" s="17"/>
      <c r="S776" s="4"/>
      <c r="T776" s="16"/>
      <c r="U776" s="16"/>
      <c r="V776" s="16"/>
      <c r="W776" s="16"/>
      <c r="X776" s="4"/>
      <c r="Y776" s="16"/>
      <c r="Z776" s="16"/>
      <c r="AA776" s="16"/>
      <c r="AB776" s="16"/>
      <c r="AC776" s="16"/>
      <c r="AD776" s="16"/>
      <c r="AE776" s="16"/>
      <c r="AF776" s="4"/>
      <c r="AG776" s="16"/>
      <c r="AH776" s="16"/>
      <c r="AI776" s="16"/>
      <c r="AJ776" s="16"/>
      <c r="AK776" s="16"/>
      <c r="AL776" s="18"/>
      <c r="AM776" s="18"/>
      <c r="AN776" s="4"/>
      <c r="AO776" s="4"/>
    </row>
    <row r="777" spans="1:41" ht="14">
      <c r="A777" s="4"/>
      <c r="B777" s="4"/>
      <c r="C777" s="4"/>
      <c r="D777" s="16"/>
      <c r="E777" s="4"/>
      <c r="F777" s="16"/>
      <c r="G777" s="4"/>
      <c r="H777" s="16"/>
      <c r="I777" s="4"/>
      <c r="J777" s="16"/>
      <c r="K777" s="4"/>
      <c r="L777" s="16"/>
      <c r="M777" s="4"/>
      <c r="N777" s="16"/>
      <c r="O777" s="4"/>
      <c r="P777" s="17"/>
      <c r="Q777" s="4"/>
      <c r="R777" s="17"/>
      <c r="S777" s="4"/>
      <c r="T777" s="16"/>
      <c r="U777" s="16"/>
      <c r="V777" s="16"/>
      <c r="W777" s="16"/>
      <c r="X777" s="4"/>
      <c r="Y777" s="16"/>
      <c r="Z777" s="16"/>
      <c r="AA777" s="16"/>
      <c r="AB777" s="16"/>
      <c r="AC777" s="16"/>
      <c r="AD777" s="16"/>
      <c r="AE777" s="16"/>
      <c r="AF777" s="4"/>
      <c r="AG777" s="16"/>
      <c r="AH777" s="16"/>
      <c r="AI777" s="16"/>
      <c r="AJ777" s="16"/>
      <c r="AK777" s="16"/>
      <c r="AL777" s="18"/>
      <c r="AM777" s="18"/>
      <c r="AN777" s="4"/>
      <c r="AO777" s="4"/>
    </row>
    <row r="778" spans="1:41" ht="14">
      <c r="A778" s="4"/>
      <c r="B778" s="4"/>
      <c r="C778" s="4"/>
      <c r="D778" s="16"/>
      <c r="E778" s="4"/>
      <c r="F778" s="16"/>
      <c r="G778" s="4"/>
      <c r="H778" s="16"/>
      <c r="I778" s="4"/>
      <c r="J778" s="16"/>
      <c r="K778" s="4"/>
      <c r="L778" s="16"/>
      <c r="M778" s="4"/>
      <c r="N778" s="16"/>
      <c r="O778" s="4"/>
      <c r="P778" s="17"/>
      <c r="Q778" s="4"/>
      <c r="R778" s="17"/>
      <c r="S778" s="4"/>
      <c r="T778" s="16"/>
      <c r="U778" s="16"/>
      <c r="V778" s="16"/>
      <c r="W778" s="16"/>
      <c r="X778" s="4"/>
      <c r="Y778" s="16"/>
      <c r="Z778" s="16"/>
      <c r="AA778" s="16"/>
      <c r="AB778" s="16"/>
      <c r="AC778" s="16"/>
      <c r="AD778" s="16"/>
      <c r="AE778" s="16"/>
      <c r="AF778" s="4"/>
      <c r="AG778" s="16"/>
      <c r="AH778" s="16"/>
      <c r="AI778" s="16"/>
      <c r="AJ778" s="16"/>
      <c r="AK778" s="16"/>
      <c r="AL778" s="18"/>
      <c r="AM778" s="18"/>
      <c r="AN778" s="4"/>
      <c r="AO778" s="4"/>
    </row>
    <row r="779" spans="1:41" ht="14">
      <c r="A779" s="4"/>
      <c r="B779" s="4"/>
      <c r="C779" s="4"/>
      <c r="D779" s="16"/>
      <c r="E779" s="4"/>
      <c r="F779" s="16"/>
      <c r="G779" s="4"/>
      <c r="H779" s="16"/>
      <c r="I779" s="4"/>
      <c r="J779" s="16"/>
      <c r="K779" s="4"/>
      <c r="L779" s="16"/>
      <c r="M779" s="4"/>
      <c r="N779" s="16"/>
      <c r="O779" s="4"/>
      <c r="P779" s="17"/>
      <c r="Q779" s="4"/>
      <c r="R779" s="17"/>
      <c r="S779" s="4"/>
      <c r="T779" s="16"/>
      <c r="U779" s="16"/>
      <c r="V779" s="16"/>
      <c r="W779" s="16"/>
      <c r="X779" s="4"/>
      <c r="Y779" s="16"/>
      <c r="Z779" s="16"/>
      <c r="AA779" s="16"/>
      <c r="AB779" s="16"/>
      <c r="AC779" s="16"/>
      <c r="AD779" s="16"/>
      <c r="AE779" s="16"/>
      <c r="AF779" s="4"/>
      <c r="AG779" s="16"/>
      <c r="AH779" s="16"/>
      <c r="AI779" s="16"/>
      <c r="AJ779" s="16"/>
      <c r="AK779" s="16"/>
      <c r="AL779" s="18"/>
      <c r="AM779" s="18"/>
      <c r="AN779" s="4"/>
      <c r="AO779" s="4"/>
    </row>
    <row r="780" spans="1:41" ht="14">
      <c r="A780" s="4"/>
      <c r="B780" s="4"/>
      <c r="C780" s="4"/>
      <c r="D780" s="16"/>
      <c r="E780" s="4"/>
      <c r="F780" s="16"/>
      <c r="G780" s="4"/>
      <c r="H780" s="16"/>
      <c r="I780" s="4"/>
      <c r="J780" s="16"/>
      <c r="K780" s="4"/>
      <c r="L780" s="16"/>
      <c r="M780" s="4"/>
      <c r="N780" s="16"/>
      <c r="O780" s="4"/>
      <c r="P780" s="17"/>
      <c r="Q780" s="4"/>
      <c r="R780" s="17"/>
      <c r="S780" s="4"/>
      <c r="T780" s="16"/>
      <c r="U780" s="16"/>
      <c r="V780" s="16"/>
      <c r="W780" s="16"/>
      <c r="X780" s="4"/>
      <c r="Y780" s="16"/>
      <c r="Z780" s="16"/>
      <c r="AA780" s="16"/>
      <c r="AB780" s="16"/>
      <c r="AC780" s="16"/>
      <c r="AD780" s="16"/>
      <c r="AE780" s="16"/>
      <c r="AF780" s="4"/>
      <c r="AG780" s="16"/>
      <c r="AH780" s="16"/>
      <c r="AI780" s="16"/>
      <c r="AJ780" s="16"/>
      <c r="AK780" s="16"/>
      <c r="AL780" s="18"/>
      <c r="AM780" s="18"/>
      <c r="AN780" s="4"/>
      <c r="AO780" s="4"/>
    </row>
    <row r="781" spans="1:41" ht="14">
      <c r="A781" s="4"/>
      <c r="B781" s="4"/>
      <c r="C781" s="4"/>
      <c r="D781" s="16"/>
      <c r="E781" s="4"/>
      <c r="F781" s="16"/>
      <c r="G781" s="4"/>
      <c r="H781" s="16"/>
      <c r="I781" s="4"/>
      <c r="J781" s="16"/>
      <c r="K781" s="4"/>
      <c r="L781" s="16"/>
      <c r="M781" s="4"/>
      <c r="N781" s="16"/>
      <c r="O781" s="4"/>
      <c r="P781" s="17"/>
      <c r="Q781" s="4"/>
      <c r="R781" s="17"/>
      <c r="S781" s="4"/>
      <c r="T781" s="16"/>
      <c r="U781" s="16"/>
      <c r="V781" s="16"/>
      <c r="W781" s="16"/>
      <c r="X781" s="4"/>
      <c r="Y781" s="16"/>
      <c r="Z781" s="16"/>
      <c r="AA781" s="16"/>
      <c r="AB781" s="16"/>
      <c r="AC781" s="16"/>
      <c r="AD781" s="16"/>
      <c r="AE781" s="16"/>
      <c r="AF781" s="4"/>
      <c r="AG781" s="16"/>
      <c r="AH781" s="16"/>
      <c r="AI781" s="16"/>
      <c r="AJ781" s="16"/>
      <c r="AK781" s="16"/>
      <c r="AL781" s="18"/>
      <c r="AM781" s="18"/>
      <c r="AN781" s="4"/>
      <c r="AO781" s="4"/>
    </row>
    <row r="782" spans="1:41" ht="14">
      <c r="A782" s="4"/>
      <c r="B782" s="4"/>
      <c r="C782" s="4"/>
      <c r="D782" s="16"/>
      <c r="E782" s="4"/>
      <c r="F782" s="16"/>
      <c r="G782" s="4"/>
      <c r="H782" s="16"/>
      <c r="I782" s="4"/>
      <c r="J782" s="16"/>
      <c r="K782" s="4"/>
      <c r="L782" s="16"/>
      <c r="M782" s="4"/>
      <c r="N782" s="16"/>
      <c r="O782" s="4"/>
      <c r="P782" s="17"/>
      <c r="Q782" s="4"/>
      <c r="R782" s="17"/>
      <c r="S782" s="4"/>
      <c r="T782" s="16"/>
      <c r="U782" s="16"/>
      <c r="V782" s="16"/>
      <c r="W782" s="16"/>
      <c r="X782" s="4"/>
      <c r="Y782" s="16"/>
      <c r="Z782" s="16"/>
      <c r="AA782" s="16"/>
      <c r="AB782" s="16"/>
      <c r="AC782" s="16"/>
      <c r="AD782" s="16"/>
      <c r="AE782" s="16"/>
      <c r="AF782" s="4"/>
      <c r="AG782" s="16"/>
      <c r="AH782" s="16"/>
      <c r="AI782" s="16"/>
      <c r="AJ782" s="16"/>
      <c r="AK782" s="16"/>
      <c r="AL782" s="18"/>
      <c r="AM782" s="18"/>
      <c r="AN782" s="4"/>
      <c r="AO782" s="4"/>
    </row>
    <row r="783" spans="1:41" ht="14">
      <c r="A783" s="4"/>
      <c r="B783" s="4"/>
      <c r="C783" s="4"/>
      <c r="D783" s="16"/>
      <c r="E783" s="4"/>
      <c r="F783" s="16"/>
      <c r="G783" s="4"/>
      <c r="H783" s="16"/>
      <c r="I783" s="4"/>
      <c r="J783" s="16"/>
      <c r="K783" s="4"/>
      <c r="L783" s="16"/>
      <c r="M783" s="4"/>
      <c r="N783" s="16"/>
      <c r="O783" s="4"/>
      <c r="P783" s="17"/>
      <c r="Q783" s="4"/>
      <c r="R783" s="17"/>
      <c r="S783" s="4"/>
      <c r="T783" s="16"/>
      <c r="U783" s="16"/>
      <c r="V783" s="16"/>
      <c r="W783" s="16"/>
      <c r="X783" s="4"/>
      <c r="Y783" s="16"/>
      <c r="Z783" s="16"/>
      <c r="AA783" s="16"/>
      <c r="AB783" s="16"/>
      <c r="AC783" s="16"/>
      <c r="AD783" s="16"/>
      <c r="AE783" s="16"/>
      <c r="AF783" s="4"/>
      <c r="AG783" s="16"/>
      <c r="AH783" s="16"/>
      <c r="AI783" s="16"/>
      <c r="AJ783" s="16"/>
      <c r="AK783" s="16"/>
      <c r="AL783" s="18"/>
      <c r="AM783" s="18"/>
      <c r="AN783" s="4"/>
      <c r="AO783" s="4"/>
    </row>
    <row r="784" spans="1:41" ht="14">
      <c r="A784" s="4"/>
      <c r="B784" s="4"/>
      <c r="C784" s="4"/>
      <c r="D784" s="16"/>
      <c r="E784" s="4"/>
      <c r="F784" s="16"/>
      <c r="G784" s="4"/>
      <c r="H784" s="16"/>
      <c r="I784" s="4"/>
      <c r="J784" s="16"/>
      <c r="K784" s="4"/>
      <c r="L784" s="16"/>
      <c r="M784" s="4"/>
      <c r="N784" s="16"/>
      <c r="O784" s="4"/>
      <c r="P784" s="17"/>
      <c r="Q784" s="4"/>
      <c r="R784" s="17"/>
      <c r="S784" s="4"/>
      <c r="T784" s="16"/>
      <c r="U784" s="16"/>
      <c r="V784" s="16"/>
      <c r="W784" s="16"/>
      <c r="X784" s="4"/>
      <c r="Y784" s="16"/>
      <c r="Z784" s="16"/>
      <c r="AA784" s="16"/>
      <c r="AB784" s="16"/>
      <c r="AC784" s="16"/>
      <c r="AD784" s="16"/>
      <c r="AE784" s="16"/>
      <c r="AF784" s="4"/>
      <c r="AG784" s="16"/>
      <c r="AH784" s="16"/>
      <c r="AI784" s="16"/>
      <c r="AJ784" s="16"/>
      <c r="AK784" s="16"/>
      <c r="AL784" s="18"/>
      <c r="AM784" s="18"/>
      <c r="AN784" s="4"/>
      <c r="AO784" s="4"/>
    </row>
    <row r="785" spans="1:41" ht="14">
      <c r="A785" s="4"/>
      <c r="B785" s="4"/>
      <c r="C785" s="4"/>
      <c r="D785" s="16"/>
      <c r="E785" s="4"/>
      <c r="F785" s="16"/>
      <c r="G785" s="4"/>
      <c r="H785" s="16"/>
      <c r="I785" s="4"/>
      <c r="J785" s="16"/>
      <c r="K785" s="4"/>
      <c r="L785" s="16"/>
      <c r="M785" s="4"/>
      <c r="N785" s="16"/>
      <c r="O785" s="4"/>
      <c r="P785" s="17"/>
      <c r="Q785" s="4"/>
      <c r="R785" s="17"/>
      <c r="S785" s="4"/>
      <c r="T785" s="16"/>
      <c r="U785" s="16"/>
      <c r="V785" s="16"/>
      <c r="W785" s="16"/>
      <c r="X785" s="4"/>
      <c r="Y785" s="16"/>
      <c r="Z785" s="16"/>
      <c r="AA785" s="16"/>
      <c r="AB785" s="16"/>
      <c r="AC785" s="16"/>
      <c r="AD785" s="16"/>
      <c r="AE785" s="16"/>
      <c r="AF785" s="4"/>
      <c r="AG785" s="16"/>
      <c r="AH785" s="16"/>
      <c r="AI785" s="16"/>
      <c r="AJ785" s="16"/>
      <c r="AK785" s="16"/>
      <c r="AL785" s="18"/>
      <c r="AM785" s="18"/>
      <c r="AN785" s="4"/>
      <c r="AO785" s="4"/>
    </row>
    <row r="786" spans="1:41" ht="14">
      <c r="A786" s="4"/>
      <c r="B786" s="4"/>
      <c r="C786" s="4"/>
      <c r="D786" s="16"/>
      <c r="E786" s="4"/>
      <c r="F786" s="16"/>
      <c r="G786" s="4"/>
      <c r="H786" s="16"/>
      <c r="I786" s="4"/>
      <c r="J786" s="16"/>
      <c r="K786" s="4"/>
      <c r="L786" s="16"/>
      <c r="M786" s="4"/>
      <c r="N786" s="16"/>
      <c r="O786" s="4"/>
      <c r="P786" s="17"/>
      <c r="Q786" s="4"/>
      <c r="R786" s="17"/>
      <c r="S786" s="4"/>
      <c r="T786" s="16"/>
      <c r="U786" s="16"/>
      <c r="V786" s="16"/>
      <c r="W786" s="16"/>
      <c r="X786" s="4"/>
      <c r="Y786" s="16"/>
      <c r="Z786" s="16"/>
      <c r="AA786" s="16"/>
      <c r="AB786" s="16"/>
      <c r="AC786" s="16"/>
      <c r="AD786" s="16"/>
      <c r="AE786" s="16"/>
      <c r="AF786" s="4"/>
      <c r="AG786" s="16"/>
      <c r="AH786" s="16"/>
      <c r="AI786" s="16"/>
      <c r="AJ786" s="16"/>
      <c r="AK786" s="16"/>
      <c r="AL786" s="18"/>
      <c r="AM786" s="18"/>
      <c r="AN786" s="4"/>
      <c r="AO786" s="4"/>
    </row>
    <row r="787" spans="1:41" ht="14">
      <c r="A787" s="4"/>
      <c r="B787" s="4"/>
      <c r="C787" s="4"/>
      <c r="D787" s="16"/>
      <c r="E787" s="4"/>
      <c r="F787" s="16"/>
      <c r="G787" s="4"/>
      <c r="H787" s="16"/>
      <c r="I787" s="4"/>
      <c r="J787" s="16"/>
      <c r="K787" s="4"/>
      <c r="L787" s="16"/>
      <c r="M787" s="4"/>
      <c r="N787" s="16"/>
      <c r="O787" s="4"/>
      <c r="P787" s="17"/>
      <c r="Q787" s="4"/>
      <c r="R787" s="17"/>
      <c r="S787" s="4"/>
      <c r="T787" s="16"/>
      <c r="U787" s="16"/>
      <c r="V787" s="16"/>
      <c r="W787" s="16"/>
      <c r="X787" s="4"/>
      <c r="Y787" s="16"/>
      <c r="Z787" s="16"/>
      <c r="AA787" s="16"/>
      <c r="AB787" s="16"/>
      <c r="AC787" s="16"/>
      <c r="AD787" s="16"/>
      <c r="AE787" s="16"/>
      <c r="AF787" s="4"/>
      <c r="AG787" s="16"/>
      <c r="AH787" s="16"/>
      <c r="AI787" s="16"/>
      <c r="AJ787" s="16"/>
      <c r="AK787" s="16"/>
      <c r="AL787" s="18"/>
      <c r="AM787" s="18"/>
      <c r="AN787" s="4"/>
      <c r="AO787" s="4"/>
    </row>
    <row r="788" spans="1:41" ht="14">
      <c r="A788" s="4"/>
      <c r="B788" s="4"/>
      <c r="C788" s="4"/>
      <c r="D788" s="16"/>
      <c r="E788" s="4"/>
      <c r="F788" s="16"/>
      <c r="G788" s="4"/>
      <c r="H788" s="16"/>
      <c r="I788" s="4"/>
      <c r="J788" s="16"/>
      <c r="K788" s="4"/>
      <c r="L788" s="16"/>
      <c r="M788" s="4"/>
      <c r="N788" s="16"/>
      <c r="O788" s="4"/>
      <c r="P788" s="17"/>
      <c r="Q788" s="4"/>
      <c r="R788" s="17"/>
      <c r="S788" s="4"/>
      <c r="T788" s="16"/>
      <c r="U788" s="16"/>
      <c r="V788" s="16"/>
      <c r="W788" s="16"/>
      <c r="X788" s="4"/>
      <c r="Y788" s="16"/>
      <c r="Z788" s="16"/>
      <c r="AA788" s="16"/>
      <c r="AB788" s="16"/>
      <c r="AC788" s="16"/>
      <c r="AD788" s="16"/>
      <c r="AE788" s="16"/>
      <c r="AF788" s="4"/>
      <c r="AG788" s="16"/>
      <c r="AH788" s="16"/>
      <c r="AI788" s="16"/>
      <c r="AJ788" s="16"/>
      <c r="AK788" s="16"/>
      <c r="AL788" s="18"/>
      <c r="AM788" s="18"/>
      <c r="AN788" s="4"/>
      <c r="AO788" s="4"/>
    </row>
    <row r="789" spans="1:41" ht="14">
      <c r="A789" s="4"/>
      <c r="B789" s="4"/>
      <c r="C789" s="4"/>
      <c r="D789" s="16"/>
      <c r="E789" s="4"/>
      <c r="F789" s="16"/>
      <c r="G789" s="4"/>
      <c r="H789" s="16"/>
      <c r="I789" s="4"/>
      <c r="J789" s="16"/>
      <c r="K789" s="4"/>
      <c r="L789" s="16"/>
      <c r="M789" s="4"/>
      <c r="N789" s="16"/>
      <c r="O789" s="4"/>
      <c r="P789" s="17"/>
      <c r="Q789" s="4"/>
      <c r="R789" s="17"/>
      <c r="S789" s="4"/>
      <c r="T789" s="16"/>
      <c r="U789" s="16"/>
      <c r="V789" s="16"/>
      <c r="W789" s="16"/>
      <c r="X789" s="4"/>
      <c r="Y789" s="16"/>
      <c r="Z789" s="16"/>
      <c r="AA789" s="16"/>
      <c r="AB789" s="16"/>
      <c r="AC789" s="16"/>
      <c r="AD789" s="16"/>
      <c r="AE789" s="16"/>
      <c r="AF789" s="4"/>
      <c r="AG789" s="16"/>
      <c r="AH789" s="16"/>
      <c r="AI789" s="16"/>
      <c r="AJ789" s="16"/>
      <c r="AK789" s="16"/>
      <c r="AL789" s="18"/>
      <c r="AM789" s="18"/>
      <c r="AN789" s="4"/>
      <c r="AO789" s="4"/>
    </row>
    <row r="790" spans="1:41" ht="14">
      <c r="A790" s="4"/>
      <c r="B790" s="4"/>
      <c r="C790" s="4"/>
      <c r="D790" s="16"/>
      <c r="E790" s="4"/>
      <c r="F790" s="16"/>
      <c r="G790" s="4"/>
      <c r="H790" s="16"/>
      <c r="I790" s="4"/>
      <c r="J790" s="16"/>
      <c r="K790" s="4"/>
      <c r="L790" s="16"/>
      <c r="M790" s="4"/>
      <c r="N790" s="16"/>
      <c r="O790" s="4"/>
      <c r="P790" s="17"/>
      <c r="Q790" s="4"/>
      <c r="R790" s="17"/>
      <c r="S790" s="4"/>
      <c r="T790" s="16"/>
      <c r="U790" s="16"/>
      <c r="V790" s="16"/>
      <c r="W790" s="16"/>
      <c r="X790" s="4"/>
      <c r="Y790" s="16"/>
      <c r="Z790" s="16"/>
      <c r="AA790" s="16"/>
      <c r="AB790" s="16"/>
      <c r="AC790" s="16"/>
      <c r="AD790" s="16"/>
      <c r="AE790" s="16"/>
      <c r="AF790" s="4"/>
      <c r="AG790" s="16"/>
      <c r="AH790" s="16"/>
      <c r="AI790" s="16"/>
      <c r="AJ790" s="16"/>
      <c r="AK790" s="16"/>
      <c r="AL790" s="18"/>
      <c r="AM790" s="18"/>
      <c r="AN790" s="4"/>
      <c r="AO790" s="4"/>
    </row>
    <row r="791" spans="1:41" ht="14">
      <c r="A791" s="4"/>
      <c r="B791" s="4"/>
      <c r="C791" s="4"/>
      <c r="D791" s="16"/>
      <c r="E791" s="4"/>
      <c r="F791" s="16"/>
      <c r="G791" s="4"/>
      <c r="H791" s="16"/>
      <c r="I791" s="4"/>
      <c r="J791" s="16"/>
      <c r="K791" s="4"/>
      <c r="L791" s="16"/>
      <c r="M791" s="4"/>
      <c r="N791" s="16"/>
      <c r="O791" s="4"/>
      <c r="P791" s="17"/>
      <c r="Q791" s="4"/>
      <c r="R791" s="17"/>
      <c r="S791" s="4"/>
      <c r="T791" s="16"/>
      <c r="U791" s="16"/>
      <c r="V791" s="16"/>
      <c r="W791" s="16"/>
      <c r="X791" s="4"/>
      <c r="Y791" s="16"/>
      <c r="Z791" s="16"/>
      <c r="AA791" s="16"/>
      <c r="AB791" s="16"/>
      <c r="AC791" s="16"/>
      <c r="AD791" s="16"/>
      <c r="AE791" s="16"/>
      <c r="AF791" s="4"/>
      <c r="AG791" s="16"/>
      <c r="AH791" s="16"/>
      <c r="AI791" s="16"/>
      <c r="AJ791" s="16"/>
      <c r="AK791" s="16"/>
      <c r="AL791" s="18"/>
      <c r="AM791" s="18"/>
      <c r="AN791" s="4"/>
      <c r="AO791" s="4"/>
    </row>
    <row r="792" spans="1:41" ht="14">
      <c r="A792" s="4"/>
      <c r="B792" s="4"/>
      <c r="C792" s="4"/>
      <c r="D792" s="16"/>
      <c r="E792" s="4"/>
      <c r="F792" s="16"/>
      <c r="G792" s="4"/>
      <c r="H792" s="16"/>
      <c r="I792" s="4"/>
      <c r="J792" s="16"/>
      <c r="K792" s="4"/>
      <c r="L792" s="16"/>
      <c r="M792" s="4"/>
      <c r="N792" s="16"/>
      <c r="O792" s="4"/>
      <c r="P792" s="17"/>
      <c r="Q792" s="4"/>
      <c r="R792" s="17"/>
      <c r="S792" s="4"/>
      <c r="T792" s="16"/>
      <c r="U792" s="16"/>
      <c r="V792" s="16"/>
      <c r="W792" s="16"/>
      <c r="X792" s="4"/>
      <c r="Y792" s="16"/>
      <c r="Z792" s="16"/>
      <c r="AA792" s="16"/>
      <c r="AB792" s="16"/>
      <c r="AC792" s="16"/>
      <c r="AD792" s="16"/>
      <c r="AE792" s="16"/>
      <c r="AF792" s="4"/>
      <c r="AG792" s="16"/>
      <c r="AH792" s="16"/>
      <c r="AI792" s="16"/>
      <c r="AJ792" s="16"/>
      <c r="AK792" s="16"/>
      <c r="AL792" s="18"/>
      <c r="AM792" s="18"/>
      <c r="AN792" s="4"/>
      <c r="AO792" s="4"/>
    </row>
    <row r="793" spans="1:41" ht="14">
      <c r="A793" s="4"/>
      <c r="B793" s="4"/>
      <c r="C793" s="4"/>
      <c r="D793" s="16"/>
      <c r="E793" s="4"/>
      <c r="F793" s="16"/>
      <c r="G793" s="4"/>
      <c r="H793" s="16"/>
      <c r="I793" s="4"/>
      <c r="J793" s="16"/>
      <c r="K793" s="4"/>
      <c r="L793" s="16"/>
      <c r="M793" s="4"/>
      <c r="N793" s="16"/>
      <c r="O793" s="4"/>
      <c r="P793" s="17"/>
      <c r="Q793" s="4"/>
      <c r="R793" s="17"/>
      <c r="S793" s="4"/>
      <c r="T793" s="16"/>
      <c r="U793" s="16"/>
      <c r="V793" s="16"/>
      <c r="W793" s="16"/>
      <c r="X793" s="4"/>
      <c r="Y793" s="16"/>
      <c r="Z793" s="16"/>
      <c r="AA793" s="16"/>
      <c r="AB793" s="16"/>
      <c r="AC793" s="16"/>
      <c r="AD793" s="16"/>
      <c r="AE793" s="16"/>
      <c r="AF793" s="4"/>
      <c r="AG793" s="16"/>
      <c r="AH793" s="16"/>
      <c r="AI793" s="16"/>
      <c r="AJ793" s="16"/>
      <c r="AK793" s="16"/>
      <c r="AL793" s="18"/>
      <c r="AM793" s="18"/>
      <c r="AN793" s="4"/>
      <c r="AO793" s="4"/>
    </row>
    <row r="794" spans="1:41" ht="14">
      <c r="A794" s="4"/>
      <c r="B794" s="4"/>
      <c r="C794" s="4"/>
      <c r="D794" s="16"/>
      <c r="E794" s="4"/>
      <c r="F794" s="16"/>
      <c r="G794" s="4"/>
      <c r="H794" s="16"/>
      <c r="I794" s="4"/>
      <c r="J794" s="16"/>
      <c r="K794" s="4"/>
      <c r="L794" s="16"/>
      <c r="M794" s="4"/>
      <c r="N794" s="16"/>
      <c r="O794" s="4"/>
      <c r="P794" s="17"/>
      <c r="Q794" s="4"/>
      <c r="R794" s="17"/>
      <c r="S794" s="4"/>
      <c r="T794" s="16"/>
      <c r="U794" s="16"/>
      <c r="V794" s="16"/>
      <c r="W794" s="16"/>
      <c r="X794" s="4"/>
      <c r="Y794" s="16"/>
      <c r="Z794" s="16"/>
      <c r="AA794" s="16"/>
      <c r="AB794" s="16"/>
      <c r="AC794" s="16"/>
      <c r="AD794" s="16"/>
      <c r="AE794" s="16"/>
      <c r="AF794" s="4"/>
      <c r="AG794" s="16"/>
      <c r="AH794" s="16"/>
      <c r="AI794" s="16"/>
      <c r="AJ794" s="16"/>
      <c r="AK794" s="16"/>
      <c r="AL794" s="18"/>
      <c r="AM794" s="18"/>
      <c r="AN794" s="4"/>
      <c r="AO794" s="4"/>
    </row>
    <row r="795" spans="1:41" ht="14">
      <c r="A795" s="4"/>
      <c r="B795" s="4"/>
      <c r="C795" s="4"/>
      <c r="D795" s="16"/>
      <c r="E795" s="4"/>
      <c r="F795" s="16"/>
      <c r="G795" s="4"/>
      <c r="H795" s="16"/>
      <c r="I795" s="4"/>
      <c r="J795" s="16"/>
      <c r="K795" s="4"/>
      <c r="L795" s="16"/>
      <c r="M795" s="4"/>
      <c r="N795" s="16"/>
      <c r="O795" s="4"/>
      <c r="P795" s="17"/>
      <c r="Q795" s="4"/>
      <c r="R795" s="17"/>
      <c r="S795" s="4"/>
      <c r="T795" s="16"/>
      <c r="U795" s="16"/>
      <c r="V795" s="16"/>
      <c r="W795" s="16"/>
      <c r="X795" s="4"/>
      <c r="Y795" s="16"/>
      <c r="Z795" s="16"/>
      <c r="AA795" s="16"/>
      <c r="AB795" s="16"/>
      <c r="AC795" s="16"/>
      <c r="AD795" s="16"/>
      <c r="AE795" s="16"/>
      <c r="AF795" s="4"/>
      <c r="AG795" s="16"/>
      <c r="AH795" s="16"/>
      <c r="AI795" s="16"/>
      <c r="AJ795" s="16"/>
      <c r="AK795" s="16"/>
      <c r="AL795" s="18"/>
      <c r="AM795" s="18"/>
      <c r="AN795" s="4"/>
      <c r="AO795" s="4"/>
    </row>
    <row r="796" spans="1:41" ht="14">
      <c r="A796" s="4"/>
      <c r="B796" s="4"/>
      <c r="C796" s="4"/>
      <c r="D796" s="16"/>
      <c r="E796" s="4"/>
      <c r="F796" s="16"/>
      <c r="G796" s="4"/>
      <c r="H796" s="16"/>
      <c r="I796" s="4"/>
      <c r="J796" s="16"/>
      <c r="K796" s="4"/>
      <c r="L796" s="16"/>
      <c r="M796" s="4"/>
      <c r="N796" s="16"/>
      <c r="O796" s="4"/>
      <c r="P796" s="17"/>
      <c r="Q796" s="4"/>
      <c r="R796" s="17"/>
      <c r="S796" s="4"/>
      <c r="T796" s="16"/>
      <c r="U796" s="16"/>
      <c r="V796" s="16"/>
      <c r="W796" s="16"/>
      <c r="X796" s="4"/>
      <c r="Y796" s="16"/>
      <c r="Z796" s="16"/>
      <c r="AA796" s="16"/>
      <c r="AB796" s="16"/>
      <c r="AC796" s="16"/>
      <c r="AD796" s="16"/>
      <c r="AE796" s="16"/>
      <c r="AF796" s="4"/>
      <c r="AG796" s="16"/>
      <c r="AH796" s="16"/>
      <c r="AI796" s="16"/>
      <c r="AJ796" s="16"/>
      <c r="AK796" s="16"/>
      <c r="AL796" s="18"/>
      <c r="AM796" s="18"/>
      <c r="AN796" s="4"/>
      <c r="AO796" s="4"/>
    </row>
    <row r="797" spans="1:41" ht="14">
      <c r="A797" s="4"/>
      <c r="B797" s="4"/>
      <c r="C797" s="4"/>
      <c r="D797" s="16"/>
      <c r="E797" s="4"/>
      <c r="F797" s="16"/>
      <c r="G797" s="4"/>
      <c r="H797" s="16"/>
      <c r="I797" s="4"/>
      <c r="J797" s="16"/>
      <c r="K797" s="4"/>
      <c r="L797" s="16"/>
      <c r="M797" s="4"/>
      <c r="N797" s="16"/>
      <c r="O797" s="4"/>
      <c r="P797" s="17"/>
      <c r="Q797" s="4"/>
      <c r="R797" s="17"/>
      <c r="S797" s="4"/>
      <c r="T797" s="16"/>
      <c r="U797" s="16"/>
      <c r="V797" s="16"/>
      <c r="W797" s="16"/>
      <c r="X797" s="4"/>
      <c r="Y797" s="16"/>
      <c r="Z797" s="16"/>
      <c r="AA797" s="16"/>
      <c r="AB797" s="16"/>
      <c r="AC797" s="16"/>
      <c r="AD797" s="16"/>
      <c r="AE797" s="16"/>
      <c r="AF797" s="4"/>
      <c r="AG797" s="16"/>
      <c r="AH797" s="16"/>
      <c r="AI797" s="16"/>
      <c r="AJ797" s="16"/>
      <c r="AK797" s="16"/>
      <c r="AL797" s="18"/>
      <c r="AM797" s="18"/>
      <c r="AN797" s="4"/>
      <c r="AO797" s="4"/>
    </row>
    <row r="798" spans="1:41" ht="14">
      <c r="A798" s="4"/>
      <c r="B798" s="4"/>
      <c r="C798" s="4"/>
      <c r="D798" s="16"/>
      <c r="E798" s="4"/>
      <c r="F798" s="16"/>
      <c r="G798" s="4"/>
      <c r="H798" s="16"/>
      <c r="I798" s="4"/>
      <c r="J798" s="16"/>
      <c r="K798" s="4"/>
      <c r="L798" s="16"/>
      <c r="M798" s="4"/>
      <c r="N798" s="16"/>
      <c r="O798" s="4"/>
      <c r="P798" s="17"/>
      <c r="Q798" s="4"/>
      <c r="R798" s="17"/>
      <c r="S798" s="4"/>
      <c r="T798" s="16"/>
      <c r="U798" s="16"/>
      <c r="V798" s="16"/>
      <c r="W798" s="16"/>
      <c r="X798" s="4"/>
      <c r="Y798" s="16"/>
      <c r="Z798" s="16"/>
      <c r="AA798" s="16"/>
      <c r="AB798" s="16"/>
      <c r="AC798" s="16"/>
      <c r="AD798" s="16"/>
      <c r="AE798" s="16"/>
      <c r="AF798" s="4"/>
      <c r="AG798" s="16"/>
      <c r="AH798" s="16"/>
      <c r="AI798" s="16"/>
      <c r="AJ798" s="16"/>
      <c r="AK798" s="16"/>
      <c r="AL798" s="18"/>
      <c r="AM798" s="18"/>
      <c r="AN798" s="4"/>
      <c r="AO798" s="4"/>
    </row>
    <row r="799" spans="1:41" ht="14">
      <c r="A799" s="4"/>
      <c r="B799" s="4"/>
      <c r="C799" s="4"/>
      <c r="D799" s="16"/>
      <c r="E799" s="4"/>
      <c r="F799" s="16"/>
      <c r="G799" s="4"/>
      <c r="H799" s="16"/>
      <c r="I799" s="4"/>
      <c r="J799" s="16"/>
      <c r="K799" s="4"/>
      <c r="L799" s="16"/>
      <c r="M799" s="4"/>
      <c r="N799" s="16"/>
      <c r="O799" s="4"/>
      <c r="P799" s="17"/>
      <c r="Q799" s="4"/>
      <c r="R799" s="17"/>
      <c r="S799" s="4"/>
      <c r="T799" s="16"/>
      <c r="U799" s="16"/>
      <c r="V799" s="16"/>
      <c r="W799" s="16"/>
      <c r="X799" s="4"/>
      <c r="Y799" s="16"/>
      <c r="Z799" s="16"/>
      <c r="AA799" s="16"/>
      <c r="AB799" s="16"/>
      <c r="AC799" s="16"/>
      <c r="AD799" s="16"/>
      <c r="AE799" s="16"/>
      <c r="AF799" s="4"/>
      <c r="AG799" s="16"/>
      <c r="AH799" s="16"/>
      <c r="AI799" s="16"/>
      <c r="AJ799" s="16"/>
      <c r="AK799" s="16"/>
      <c r="AL799" s="18"/>
      <c r="AM799" s="18"/>
      <c r="AN799" s="4"/>
      <c r="AO799" s="4"/>
    </row>
    <row r="800" spans="1:41" ht="14">
      <c r="A800" s="4"/>
      <c r="B800" s="4"/>
      <c r="C800" s="4"/>
      <c r="D800" s="16"/>
      <c r="E800" s="4"/>
      <c r="F800" s="16"/>
      <c r="G800" s="4"/>
      <c r="H800" s="16"/>
      <c r="I800" s="4"/>
      <c r="J800" s="16"/>
      <c r="K800" s="4"/>
      <c r="L800" s="16"/>
      <c r="M800" s="4"/>
      <c r="N800" s="16"/>
      <c r="O800" s="4"/>
      <c r="P800" s="17"/>
      <c r="Q800" s="4"/>
      <c r="R800" s="17"/>
      <c r="S800" s="4"/>
      <c r="T800" s="16"/>
      <c r="U800" s="16"/>
      <c r="V800" s="16"/>
      <c r="W800" s="16"/>
      <c r="X800" s="4"/>
      <c r="Y800" s="16"/>
      <c r="Z800" s="16"/>
      <c r="AA800" s="16"/>
      <c r="AB800" s="16"/>
      <c r="AC800" s="16"/>
      <c r="AD800" s="16"/>
      <c r="AE800" s="16"/>
      <c r="AF800" s="4"/>
      <c r="AG800" s="16"/>
      <c r="AH800" s="16"/>
      <c r="AI800" s="16"/>
      <c r="AJ800" s="16"/>
      <c r="AK800" s="16"/>
      <c r="AL800" s="18"/>
      <c r="AM800" s="18"/>
      <c r="AN800" s="4"/>
      <c r="AO800" s="4"/>
    </row>
    <row r="801" spans="1:41" ht="14">
      <c r="A801" s="4"/>
      <c r="B801" s="4"/>
      <c r="C801" s="4"/>
      <c r="D801" s="16"/>
      <c r="E801" s="4"/>
      <c r="F801" s="16"/>
      <c r="G801" s="4"/>
      <c r="H801" s="16"/>
      <c r="I801" s="4"/>
      <c r="J801" s="16"/>
      <c r="K801" s="4"/>
      <c r="L801" s="16"/>
      <c r="M801" s="4"/>
      <c r="N801" s="16"/>
      <c r="O801" s="4"/>
      <c r="P801" s="17"/>
      <c r="Q801" s="4"/>
      <c r="R801" s="17"/>
      <c r="S801" s="4"/>
      <c r="T801" s="16"/>
      <c r="U801" s="16"/>
      <c r="V801" s="16"/>
      <c r="W801" s="16"/>
      <c r="X801" s="4"/>
      <c r="Y801" s="16"/>
      <c r="Z801" s="16"/>
      <c r="AA801" s="16"/>
      <c r="AB801" s="16"/>
      <c r="AC801" s="16"/>
      <c r="AD801" s="16"/>
      <c r="AE801" s="16"/>
      <c r="AF801" s="4"/>
      <c r="AG801" s="16"/>
      <c r="AH801" s="16"/>
      <c r="AI801" s="16"/>
      <c r="AJ801" s="16"/>
      <c r="AK801" s="16"/>
      <c r="AL801" s="18"/>
      <c r="AM801" s="18"/>
      <c r="AN801" s="4"/>
      <c r="AO801" s="4"/>
    </row>
    <row r="802" spans="1:41" ht="14">
      <c r="A802" s="4"/>
      <c r="B802" s="4"/>
      <c r="C802" s="4"/>
      <c r="D802" s="16"/>
      <c r="E802" s="4"/>
      <c r="F802" s="16"/>
      <c r="G802" s="4"/>
      <c r="H802" s="16"/>
      <c r="I802" s="4"/>
      <c r="J802" s="16"/>
      <c r="K802" s="4"/>
      <c r="L802" s="16"/>
      <c r="M802" s="4"/>
      <c r="N802" s="16"/>
      <c r="O802" s="4"/>
      <c r="P802" s="17"/>
      <c r="Q802" s="4"/>
      <c r="R802" s="17"/>
      <c r="S802" s="4"/>
      <c r="T802" s="16"/>
      <c r="U802" s="16"/>
      <c r="V802" s="16"/>
      <c r="W802" s="16"/>
      <c r="X802" s="4"/>
      <c r="Y802" s="16"/>
      <c r="Z802" s="16"/>
      <c r="AA802" s="16"/>
      <c r="AB802" s="16"/>
      <c r="AC802" s="16"/>
      <c r="AD802" s="16"/>
      <c r="AE802" s="16"/>
      <c r="AF802" s="4"/>
      <c r="AG802" s="16"/>
      <c r="AH802" s="16"/>
      <c r="AI802" s="16"/>
      <c r="AJ802" s="16"/>
      <c r="AK802" s="16"/>
      <c r="AL802" s="18"/>
      <c r="AM802" s="18"/>
      <c r="AN802" s="4"/>
      <c r="AO802" s="4"/>
    </row>
    <row r="803" spans="1:41" ht="14">
      <c r="A803" s="4"/>
      <c r="B803" s="4"/>
      <c r="C803" s="4"/>
      <c r="D803" s="16"/>
      <c r="E803" s="4"/>
      <c r="F803" s="16"/>
      <c r="G803" s="4"/>
      <c r="H803" s="16"/>
      <c r="I803" s="4"/>
      <c r="J803" s="16"/>
      <c r="K803" s="4"/>
      <c r="L803" s="16"/>
      <c r="M803" s="4"/>
      <c r="N803" s="16"/>
      <c r="O803" s="4"/>
      <c r="P803" s="17"/>
      <c r="Q803" s="4"/>
      <c r="R803" s="17"/>
      <c r="S803" s="4"/>
      <c r="T803" s="16"/>
      <c r="U803" s="16"/>
      <c r="V803" s="16"/>
      <c r="W803" s="16"/>
      <c r="X803" s="4"/>
      <c r="Y803" s="16"/>
      <c r="Z803" s="16"/>
      <c r="AA803" s="16"/>
      <c r="AB803" s="16"/>
      <c r="AC803" s="16"/>
      <c r="AD803" s="16"/>
      <c r="AE803" s="16"/>
      <c r="AF803" s="4"/>
      <c r="AG803" s="16"/>
      <c r="AH803" s="16"/>
      <c r="AI803" s="16"/>
      <c r="AJ803" s="16"/>
      <c r="AK803" s="16"/>
      <c r="AL803" s="18"/>
      <c r="AM803" s="18"/>
      <c r="AN803" s="4"/>
      <c r="AO803" s="4"/>
    </row>
    <row r="804" spans="1:41" ht="14">
      <c r="A804" s="4"/>
      <c r="B804" s="4"/>
      <c r="C804" s="4"/>
      <c r="D804" s="16"/>
      <c r="E804" s="4"/>
      <c r="F804" s="16"/>
      <c r="G804" s="4"/>
      <c r="H804" s="16"/>
      <c r="I804" s="4"/>
      <c r="J804" s="16"/>
      <c r="K804" s="4"/>
      <c r="L804" s="16"/>
      <c r="M804" s="4"/>
      <c r="N804" s="16"/>
      <c r="O804" s="4"/>
      <c r="P804" s="17"/>
      <c r="Q804" s="4"/>
      <c r="R804" s="17"/>
      <c r="S804" s="4"/>
      <c r="T804" s="16"/>
      <c r="U804" s="16"/>
      <c r="V804" s="16"/>
      <c r="W804" s="16"/>
      <c r="X804" s="4"/>
      <c r="Y804" s="16"/>
      <c r="Z804" s="16"/>
      <c r="AA804" s="16"/>
      <c r="AB804" s="16"/>
      <c r="AC804" s="16"/>
      <c r="AD804" s="16"/>
      <c r="AE804" s="16"/>
      <c r="AF804" s="4"/>
      <c r="AG804" s="16"/>
      <c r="AH804" s="16"/>
      <c r="AI804" s="16"/>
      <c r="AJ804" s="16"/>
      <c r="AK804" s="16"/>
      <c r="AL804" s="18"/>
      <c r="AM804" s="18"/>
      <c r="AN804" s="4"/>
      <c r="AO804" s="4"/>
    </row>
    <row r="805" spans="1:41" ht="14">
      <c r="A805" s="4"/>
      <c r="B805" s="4"/>
      <c r="C805" s="4"/>
      <c r="D805" s="16"/>
      <c r="E805" s="4"/>
      <c r="F805" s="16"/>
      <c r="G805" s="4"/>
      <c r="H805" s="16"/>
      <c r="I805" s="4"/>
      <c r="J805" s="16"/>
      <c r="K805" s="4"/>
      <c r="L805" s="16"/>
      <c r="M805" s="4"/>
      <c r="N805" s="16"/>
      <c r="O805" s="4"/>
      <c r="P805" s="17"/>
      <c r="Q805" s="4"/>
      <c r="R805" s="17"/>
      <c r="S805" s="4"/>
      <c r="T805" s="16"/>
      <c r="U805" s="16"/>
      <c r="V805" s="16"/>
      <c r="W805" s="16"/>
      <c r="X805" s="4"/>
      <c r="Y805" s="16"/>
      <c r="Z805" s="16"/>
      <c r="AA805" s="16"/>
      <c r="AB805" s="16"/>
      <c r="AC805" s="16"/>
      <c r="AD805" s="16"/>
      <c r="AE805" s="16"/>
      <c r="AF805" s="4"/>
      <c r="AG805" s="16"/>
      <c r="AH805" s="16"/>
      <c r="AI805" s="16"/>
      <c r="AJ805" s="16"/>
      <c r="AK805" s="16"/>
      <c r="AL805" s="18"/>
      <c r="AM805" s="18"/>
      <c r="AN805" s="4"/>
      <c r="AO805" s="4"/>
    </row>
    <row r="806" spans="1:41" ht="14">
      <c r="A806" s="4"/>
      <c r="B806" s="4"/>
      <c r="C806" s="4"/>
      <c r="D806" s="16"/>
      <c r="E806" s="4"/>
      <c r="F806" s="16"/>
      <c r="G806" s="4"/>
      <c r="H806" s="16"/>
      <c r="I806" s="4"/>
      <c r="J806" s="16"/>
      <c r="K806" s="4"/>
      <c r="L806" s="16"/>
      <c r="M806" s="4"/>
      <c r="N806" s="16"/>
      <c r="O806" s="4"/>
      <c r="P806" s="17"/>
      <c r="Q806" s="4"/>
      <c r="R806" s="17"/>
      <c r="S806" s="4"/>
      <c r="T806" s="16"/>
      <c r="U806" s="16"/>
      <c r="V806" s="16"/>
      <c r="W806" s="16"/>
      <c r="X806" s="4"/>
      <c r="Y806" s="16"/>
      <c r="Z806" s="16"/>
      <c r="AA806" s="16"/>
      <c r="AB806" s="16"/>
      <c r="AC806" s="16"/>
      <c r="AD806" s="16"/>
      <c r="AE806" s="16"/>
      <c r="AF806" s="4"/>
      <c r="AG806" s="16"/>
      <c r="AH806" s="16"/>
      <c r="AI806" s="16"/>
      <c r="AJ806" s="16"/>
      <c r="AK806" s="16"/>
      <c r="AL806" s="18"/>
      <c r="AM806" s="18"/>
      <c r="AN806" s="4"/>
      <c r="AO806" s="4"/>
    </row>
    <row r="807" spans="1:41" ht="14">
      <c r="A807" s="4"/>
      <c r="B807" s="4"/>
      <c r="C807" s="4"/>
      <c r="D807" s="16"/>
      <c r="E807" s="4"/>
      <c r="F807" s="16"/>
      <c r="G807" s="4"/>
      <c r="H807" s="16"/>
      <c r="I807" s="4"/>
      <c r="J807" s="16"/>
      <c r="K807" s="4"/>
      <c r="L807" s="16"/>
      <c r="M807" s="4"/>
      <c r="N807" s="16"/>
      <c r="O807" s="4"/>
      <c r="P807" s="17"/>
      <c r="Q807" s="4"/>
      <c r="R807" s="17"/>
      <c r="S807" s="4"/>
      <c r="T807" s="16"/>
      <c r="U807" s="16"/>
      <c r="V807" s="16"/>
      <c r="W807" s="16"/>
      <c r="X807" s="4"/>
      <c r="Y807" s="16"/>
      <c r="Z807" s="16"/>
      <c r="AA807" s="16"/>
      <c r="AB807" s="16"/>
      <c r="AC807" s="16"/>
      <c r="AD807" s="16"/>
      <c r="AE807" s="16"/>
      <c r="AF807" s="4"/>
      <c r="AG807" s="16"/>
      <c r="AH807" s="16"/>
      <c r="AI807" s="16"/>
      <c r="AJ807" s="16"/>
      <c r="AK807" s="16"/>
      <c r="AL807" s="18"/>
      <c r="AM807" s="18"/>
      <c r="AN807" s="4"/>
      <c r="AO807" s="4"/>
    </row>
    <row r="808" spans="1:41" ht="14">
      <c r="A808" s="4"/>
      <c r="B808" s="4"/>
      <c r="C808" s="4"/>
      <c r="D808" s="16"/>
      <c r="E808" s="4"/>
      <c r="F808" s="16"/>
      <c r="G808" s="4"/>
      <c r="H808" s="16"/>
      <c r="I808" s="4"/>
      <c r="J808" s="16"/>
      <c r="K808" s="4"/>
      <c r="L808" s="16"/>
      <c r="M808" s="4"/>
      <c r="N808" s="16"/>
      <c r="O808" s="4"/>
      <c r="P808" s="17"/>
      <c r="Q808" s="4"/>
      <c r="R808" s="17"/>
      <c r="S808" s="4"/>
      <c r="T808" s="16"/>
      <c r="U808" s="16"/>
      <c r="V808" s="16"/>
      <c r="W808" s="16"/>
      <c r="X808" s="4"/>
      <c r="Y808" s="16"/>
      <c r="Z808" s="16"/>
      <c r="AA808" s="16"/>
      <c r="AB808" s="16"/>
      <c r="AC808" s="16"/>
      <c r="AD808" s="16"/>
      <c r="AE808" s="16"/>
      <c r="AF808" s="4"/>
      <c r="AG808" s="16"/>
      <c r="AH808" s="16"/>
      <c r="AI808" s="16"/>
      <c r="AJ808" s="16"/>
      <c r="AK808" s="16"/>
      <c r="AL808" s="18"/>
      <c r="AM808" s="18"/>
      <c r="AN808" s="4"/>
      <c r="AO808" s="4"/>
    </row>
    <row r="809" spans="1:41" ht="14">
      <c r="A809" s="4"/>
      <c r="B809" s="4"/>
      <c r="C809" s="4"/>
      <c r="D809" s="16"/>
      <c r="E809" s="4"/>
      <c r="F809" s="16"/>
      <c r="G809" s="4"/>
      <c r="H809" s="16"/>
      <c r="I809" s="4"/>
      <c r="J809" s="16"/>
      <c r="K809" s="4"/>
      <c r="L809" s="16"/>
      <c r="M809" s="4"/>
      <c r="N809" s="16"/>
      <c r="O809" s="4"/>
      <c r="P809" s="17"/>
      <c r="Q809" s="4"/>
      <c r="R809" s="17"/>
      <c r="S809" s="4"/>
      <c r="T809" s="16"/>
      <c r="U809" s="16"/>
      <c r="V809" s="16"/>
      <c r="W809" s="16"/>
      <c r="X809" s="4"/>
      <c r="Y809" s="16"/>
      <c r="Z809" s="16"/>
      <c r="AA809" s="16"/>
      <c r="AB809" s="16"/>
      <c r="AC809" s="16"/>
      <c r="AD809" s="16"/>
      <c r="AE809" s="16"/>
      <c r="AF809" s="4"/>
      <c r="AG809" s="16"/>
      <c r="AH809" s="16"/>
      <c r="AI809" s="16"/>
      <c r="AJ809" s="16"/>
      <c r="AK809" s="16"/>
      <c r="AL809" s="18"/>
      <c r="AM809" s="18"/>
      <c r="AN809" s="4"/>
      <c r="AO809" s="4"/>
    </row>
    <row r="810" spans="1:41" ht="14">
      <c r="A810" s="4"/>
      <c r="B810" s="4"/>
      <c r="C810" s="4"/>
      <c r="D810" s="16"/>
      <c r="E810" s="4"/>
      <c r="F810" s="16"/>
      <c r="G810" s="4"/>
      <c r="H810" s="16"/>
      <c r="I810" s="4"/>
      <c r="J810" s="16"/>
      <c r="K810" s="4"/>
      <c r="L810" s="16"/>
      <c r="M810" s="4"/>
      <c r="N810" s="16"/>
      <c r="O810" s="4"/>
      <c r="P810" s="17"/>
      <c r="Q810" s="4"/>
      <c r="R810" s="17"/>
      <c r="S810" s="4"/>
      <c r="T810" s="16"/>
      <c r="U810" s="16"/>
      <c r="V810" s="16"/>
      <c r="W810" s="16"/>
      <c r="X810" s="4"/>
      <c r="Y810" s="16"/>
      <c r="Z810" s="16"/>
      <c r="AA810" s="16"/>
      <c r="AB810" s="16"/>
      <c r="AC810" s="16"/>
      <c r="AD810" s="16"/>
      <c r="AE810" s="16"/>
      <c r="AF810" s="4"/>
      <c r="AG810" s="16"/>
      <c r="AH810" s="16"/>
      <c r="AI810" s="16"/>
      <c r="AJ810" s="16"/>
      <c r="AK810" s="16"/>
      <c r="AL810" s="18"/>
      <c r="AM810" s="18"/>
      <c r="AN810" s="4"/>
      <c r="AO810" s="4"/>
    </row>
    <row r="811" spans="1:41" ht="14">
      <c r="A811" s="4"/>
      <c r="B811" s="4"/>
      <c r="C811" s="4"/>
      <c r="D811" s="16"/>
      <c r="E811" s="4"/>
      <c r="F811" s="16"/>
      <c r="G811" s="4"/>
      <c r="H811" s="16"/>
      <c r="I811" s="4"/>
      <c r="J811" s="16"/>
      <c r="K811" s="4"/>
      <c r="L811" s="16"/>
      <c r="M811" s="4"/>
      <c r="N811" s="16"/>
      <c r="O811" s="4"/>
      <c r="P811" s="17"/>
      <c r="Q811" s="4"/>
      <c r="R811" s="17"/>
      <c r="S811" s="4"/>
      <c r="T811" s="16"/>
      <c r="U811" s="16"/>
      <c r="V811" s="16"/>
      <c r="W811" s="16"/>
      <c r="X811" s="4"/>
      <c r="Y811" s="16"/>
      <c r="Z811" s="16"/>
      <c r="AA811" s="16"/>
      <c r="AB811" s="16"/>
      <c r="AC811" s="16"/>
      <c r="AD811" s="16"/>
      <c r="AE811" s="16"/>
      <c r="AF811" s="4"/>
      <c r="AG811" s="16"/>
      <c r="AH811" s="16"/>
      <c r="AI811" s="16"/>
      <c r="AJ811" s="16"/>
      <c r="AK811" s="16"/>
      <c r="AL811" s="18"/>
      <c r="AM811" s="18"/>
      <c r="AN811" s="4"/>
      <c r="AO811" s="4"/>
    </row>
    <row r="812" spans="1:41" ht="14">
      <c r="A812" s="4"/>
      <c r="B812" s="4"/>
      <c r="C812" s="4"/>
      <c r="D812" s="16"/>
      <c r="E812" s="4"/>
      <c r="F812" s="16"/>
      <c r="G812" s="4"/>
      <c r="H812" s="16"/>
      <c r="I812" s="4"/>
      <c r="J812" s="16"/>
      <c r="K812" s="4"/>
      <c r="L812" s="16"/>
      <c r="M812" s="4"/>
      <c r="N812" s="16"/>
      <c r="O812" s="4"/>
      <c r="P812" s="17"/>
      <c r="Q812" s="4"/>
      <c r="R812" s="17"/>
      <c r="S812" s="4"/>
      <c r="T812" s="16"/>
      <c r="U812" s="16"/>
      <c r="V812" s="16"/>
      <c r="W812" s="16"/>
      <c r="X812" s="4"/>
      <c r="Y812" s="16"/>
      <c r="Z812" s="16"/>
      <c r="AA812" s="16"/>
      <c r="AB812" s="16"/>
      <c r="AC812" s="16"/>
      <c r="AD812" s="16"/>
      <c r="AE812" s="16"/>
      <c r="AF812" s="4"/>
      <c r="AG812" s="16"/>
      <c r="AH812" s="16"/>
      <c r="AI812" s="16"/>
      <c r="AJ812" s="16"/>
      <c r="AK812" s="16"/>
      <c r="AL812" s="18"/>
      <c r="AM812" s="18"/>
      <c r="AN812" s="4"/>
      <c r="AO812" s="4"/>
    </row>
    <row r="813" spans="1:41" ht="14">
      <c r="A813" s="4"/>
      <c r="B813" s="4"/>
      <c r="C813" s="4"/>
      <c r="D813" s="16"/>
      <c r="E813" s="4"/>
      <c r="F813" s="16"/>
      <c r="G813" s="4"/>
      <c r="H813" s="16"/>
      <c r="I813" s="4"/>
      <c r="J813" s="16"/>
      <c r="K813" s="4"/>
      <c r="L813" s="16"/>
      <c r="M813" s="4"/>
      <c r="N813" s="16"/>
      <c r="O813" s="4"/>
      <c r="P813" s="17"/>
      <c r="Q813" s="4"/>
      <c r="R813" s="17"/>
      <c r="S813" s="4"/>
      <c r="T813" s="16"/>
      <c r="U813" s="16"/>
      <c r="V813" s="16"/>
      <c r="W813" s="16"/>
      <c r="X813" s="4"/>
      <c r="Y813" s="16"/>
      <c r="Z813" s="16"/>
      <c r="AA813" s="16"/>
      <c r="AB813" s="16"/>
      <c r="AC813" s="16"/>
      <c r="AD813" s="16"/>
      <c r="AE813" s="16"/>
      <c r="AF813" s="4"/>
      <c r="AG813" s="16"/>
      <c r="AH813" s="16"/>
      <c r="AI813" s="16"/>
      <c r="AJ813" s="16"/>
      <c r="AK813" s="16"/>
      <c r="AL813" s="18"/>
      <c r="AM813" s="18"/>
      <c r="AN813" s="4"/>
      <c r="AO813" s="4"/>
    </row>
    <row r="814" spans="1:41" ht="14">
      <c r="A814" s="4"/>
      <c r="B814" s="4"/>
      <c r="C814" s="4"/>
      <c r="D814" s="16"/>
      <c r="E814" s="4"/>
      <c r="F814" s="16"/>
      <c r="G814" s="4"/>
      <c r="H814" s="16"/>
      <c r="I814" s="4"/>
      <c r="J814" s="16"/>
      <c r="K814" s="4"/>
      <c r="L814" s="16"/>
      <c r="M814" s="4"/>
      <c r="N814" s="16"/>
      <c r="O814" s="4"/>
      <c r="P814" s="17"/>
      <c r="Q814" s="4"/>
      <c r="R814" s="17"/>
      <c r="S814" s="4"/>
      <c r="T814" s="16"/>
      <c r="U814" s="16"/>
      <c r="V814" s="16"/>
      <c r="W814" s="16"/>
      <c r="X814" s="4"/>
      <c r="Y814" s="16"/>
      <c r="Z814" s="16"/>
      <c r="AA814" s="16"/>
      <c r="AB814" s="16"/>
      <c r="AC814" s="16"/>
      <c r="AD814" s="16"/>
      <c r="AE814" s="16"/>
      <c r="AF814" s="4"/>
      <c r="AG814" s="16"/>
      <c r="AH814" s="16"/>
      <c r="AI814" s="16"/>
      <c r="AJ814" s="16"/>
      <c r="AK814" s="16"/>
      <c r="AL814" s="18"/>
      <c r="AM814" s="18"/>
      <c r="AN814" s="4"/>
      <c r="AO814" s="4"/>
    </row>
    <row r="815" spans="1:41" ht="14">
      <c r="A815" s="4"/>
      <c r="B815" s="4"/>
      <c r="C815" s="4"/>
      <c r="D815" s="16"/>
      <c r="E815" s="4"/>
      <c r="F815" s="16"/>
      <c r="G815" s="4"/>
      <c r="H815" s="16"/>
      <c r="I815" s="4"/>
      <c r="J815" s="16"/>
      <c r="K815" s="4"/>
      <c r="L815" s="16"/>
      <c r="M815" s="4"/>
      <c r="N815" s="16"/>
      <c r="O815" s="4"/>
      <c r="P815" s="17"/>
      <c r="Q815" s="4"/>
      <c r="R815" s="17"/>
      <c r="S815" s="4"/>
      <c r="T815" s="16"/>
      <c r="U815" s="16"/>
      <c r="V815" s="16"/>
      <c r="W815" s="16"/>
      <c r="X815" s="4"/>
      <c r="Y815" s="16"/>
      <c r="Z815" s="16"/>
      <c r="AA815" s="16"/>
      <c r="AB815" s="16"/>
      <c r="AC815" s="16"/>
      <c r="AD815" s="16"/>
      <c r="AE815" s="16"/>
      <c r="AF815" s="4"/>
      <c r="AG815" s="16"/>
      <c r="AH815" s="16"/>
      <c r="AI815" s="16"/>
      <c r="AJ815" s="16"/>
      <c r="AK815" s="16"/>
      <c r="AL815" s="18"/>
      <c r="AM815" s="18"/>
      <c r="AN815" s="4"/>
      <c r="AO815" s="4"/>
    </row>
    <row r="816" spans="1:41" ht="14">
      <c r="A816" s="4"/>
      <c r="B816" s="4"/>
      <c r="C816" s="4"/>
      <c r="D816" s="16"/>
      <c r="E816" s="4"/>
      <c r="F816" s="16"/>
      <c r="G816" s="4"/>
      <c r="H816" s="16"/>
      <c r="I816" s="4"/>
      <c r="J816" s="16"/>
      <c r="K816" s="4"/>
      <c r="L816" s="16"/>
      <c r="M816" s="4"/>
      <c r="N816" s="16"/>
      <c r="O816" s="4"/>
      <c r="P816" s="17"/>
      <c r="Q816" s="4"/>
      <c r="R816" s="17"/>
      <c r="S816" s="4"/>
      <c r="T816" s="16"/>
      <c r="U816" s="16"/>
      <c r="V816" s="16"/>
      <c r="W816" s="16"/>
      <c r="X816" s="4"/>
      <c r="Y816" s="16"/>
      <c r="Z816" s="16"/>
      <c r="AA816" s="16"/>
      <c r="AB816" s="16"/>
      <c r="AC816" s="16"/>
      <c r="AD816" s="16"/>
      <c r="AE816" s="16"/>
      <c r="AF816" s="4"/>
      <c r="AG816" s="16"/>
      <c r="AH816" s="16"/>
      <c r="AI816" s="16"/>
      <c r="AJ816" s="16"/>
      <c r="AK816" s="16"/>
      <c r="AL816" s="18"/>
      <c r="AM816" s="18"/>
      <c r="AN816" s="4"/>
      <c r="AO816" s="4"/>
    </row>
    <row r="817" spans="1:41" ht="14">
      <c r="A817" s="4"/>
      <c r="B817" s="4"/>
      <c r="C817" s="4"/>
      <c r="D817" s="16"/>
      <c r="E817" s="4"/>
      <c r="F817" s="16"/>
      <c r="G817" s="4"/>
      <c r="H817" s="16"/>
      <c r="I817" s="4"/>
      <c r="J817" s="16"/>
      <c r="K817" s="4"/>
      <c r="L817" s="16"/>
      <c r="M817" s="4"/>
      <c r="N817" s="16"/>
      <c r="O817" s="4"/>
      <c r="P817" s="17"/>
      <c r="Q817" s="4"/>
      <c r="R817" s="17"/>
      <c r="S817" s="4"/>
      <c r="T817" s="16"/>
      <c r="U817" s="16"/>
      <c r="V817" s="16"/>
      <c r="W817" s="16"/>
      <c r="X817" s="4"/>
      <c r="Y817" s="16"/>
      <c r="Z817" s="16"/>
      <c r="AA817" s="16"/>
      <c r="AB817" s="16"/>
      <c r="AC817" s="16"/>
      <c r="AD817" s="16"/>
      <c r="AE817" s="16"/>
      <c r="AF817" s="4"/>
      <c r="AG817" s="16"/>
      <c r="AH817" s="16"/>
      <c r="AI817" s="16"/>
      <c r="AJ817" s="16"/>
      <c r="AK817" s="16"/>
      <c r="AL817" s="18"/>
      <c r="AM817" s="18"/>
      <c r="AN817" s="4"/>
      <c r="AO817" s="4"/>
    </row>
    <row r="818" spans="1:41" ht="14">
      <c r="A818" s="4"/>
      <c r="B818" s="4"/>
      <c r="C818" s="4"/>
      <c r="D818" s="16"/>
      <c r="E818" s="4"/>
      <c r="F818" s="16"/>
      <c r="G818" s="4"/>
      <c r="H818" s="16"/>
      <c r="I818" s="4"/>
      <c r="J818" s="16"/>
      <c r="K818" s="4"/>
      <c r="L818" s="16"/>
      <c r="M818" s="4"/>
      <c r="N818" s="16"/>
      <c r="O818" s="4"/>
      <c r="P818" s="17"/>
      <c r="Q818" s="4"/>
      <c r="R818" s="17"/>
      <c r="S818" s="4"/>
      <c r="T818" s="16"/>
      <c r="U818" s="16"/>
      <c r="V818" s="16"/>
      <c r="W818" s="16"/>
      <c r="X818" s="4"/>
      <c r="Y818" s="16"/>
      <c r="Z818" s="16"/>
      <c r="AA818" s="16"/>
      <c r="AB818" s="16"/>
      <c r="AC818" s="16"/>
      <c r="AD818" s="16"/>
      <c r="AE818" s="16"/>
      <c r="AF818" s="4"/>
      <c r="AG818" s="16"/>
      <c r="AH818" s="16"/>
      <c r="AI818" s="16"/>
      <c r="AJ818" s="16"/>
      <c r="AK818" s="16"/>
      <c r="AL818" s="18"/>
      <c r="AM818" s="18"/>
      <c r="AN818" s="4"/>
      <c r="AO818" s="4"/>
    </row>
    <row r="819" spans="1:41" ht="14">
      <c r="A819" s="4"/>
      <c r="B819" s="4"/>
      <c r="C819" s="4"/>
      <c r="D819" s="16"/>
      <c r="E819" s="4"/>
      <c r="F819" s="16"/>
      <c r="G819" s="4"/>
      <c r="H819" s="16"/>
      <c r="I819" s="4"/>
      <c r="J819" s="16"/>
      <c r="K819" s="4"/>
      <c r="L819" s="16"/>
      <c r="M819" s="4"/>
      <c r="N819" s="16"/>
      <c r="O819" s="4"/>
      <c r="P819" s="17"/>
      <c r="Q819" s="4"/>
      <c r="R819" s="17"/>
      <c r="S819" s="4"/>
      <c r="T819" s="16"/>
      <c r="U819" s="16"/>
      <c r="V819" s="16"/>
      <c r="W819" s="16"/>
      <c r="X819" s="4"/>
      <c r="Y819" s="16"/>
      <c r="Z819" s="16"/>
      <c r="AA819" s="16"/>
      <c r="AB819" s="16"/>
      <c r="AC819" s="16"/>
      <c r="AD819" s="16"/>
      <c r="AE819" s="16"/>
      <c r="AF819" s="4"/>
      <c r="AG819" s="16"/>
      <c r="AH819" s="16"/>
      <c r="AI819" s="16"/>
      <c r="AJ819" s="16"/>
      <c r="AK819" s="16"/>
      <c r="AL819" s="18"/>
      <c r="AM819" s="18"/>
      <c r="AN819" s="4"/>
      <c r="AO819" s="4"/>
    </row>
    <row r="820" spans="1:41" ht="14">
      <c r="A820" s="4"/>
      <c r="B820" s="4"/>
      <c r="C820" s="4"/>
      <c r="D820" s="16"/>
      <c r="E820" s="4"/>
      <c r="F820" s="16"/>
      <c r="G820" s="4"/>
      <c r="H820" s="16"/>
      <c r="I820" s="4"/>
      <c r="J820" s="16"/>
      <c r="K820" s="4"/>
      <c r="L820" s="16"/>
      <c r="M820" s="4"/>
      <c r="N820" s="16"/>
      <c r="O820" s="4"/>
      <c r="P820" s="17"/>
      <c r="Q820" s="4"/>
      <c r="R820" s="17"/>
      <c r="S820" s="4"/>
      <c r="T820" s="16"/>
      <c r="U820" s="16"/>
      <c r="V820" s="16"/>
      <c r="W820" s="16"/>
      <c r="X820" s="4"/>
      <c r="Y820" s="16"/>
      <c r="Z820" s="16"/>
      <c r="AA820" s="16"/>
      <c r="AB820" s="16"/>
      <c r="AC820" s="16"/>
      <c r="AD820" s="16"/>
      <c r="AE820" s="16"/>
      <c r="AF820" s="4"/>
      <c r="AG820" s="16"/>
      <c r="AH820" s="16"/>
      <c r="AI820" s="16"/>
      <c r="AJ820" s="16"/>
      <c r="AK820" s="16"/>
      <c r="AL820" s="18"/>
      <c r="AM820" s="18"/>
      <c r="AN820" s="4"/>
      <c r="AO820" s="4"/>
    </row>
    <row r="821" spans="1:41" ht="14">
      <c r="A821" s="4"/>
      <c r="B821" s="4"/>
      <c r="C821" s="4"/>
      <c r="D821" s="16"/>
      <c r="E821" s="4"/>
      <c r="F821" s="16"/>
      <c r="G821" s="4"/>
      <c r="H821" s="16"/>
      <c r="I821" s="4"/>
      <c r="J821" s="16"/>
      <c r="K821" s="4"/>
      <c r="L821" s="16"/>
      <c r="M821" s="4"/>
      <c r="N821" s="16"/>
      <c r="O821" s="4"/>
      <c r="P821" s="17"/>
      <c r="Q821" s="4"/>
      <c r="R821" s="17"/>
      <c r="S821" s="4"/>
      <c r="T821" s="16"/>
      <c r="U821" s="16"/>
      <c r="V821" s="16"/>
      <c r="W821" s="16"/>
      <c r="X821" s="4"/>
      <c r="Y821" s="16"/>
      <c r="Z821" s="16"/>
      <c r="AA821" s="16"/>
      <c r="AB821" s="16"/>
      <c r="AC821" s="16"/>
      <c r="AD821" s="16"/>
      <c r="AE821" s="16"/>
      <c r="AF821" s="4"/>
      <c r="AG821" s="16"/>
      <c r="AH821" s="16"/>
      <c r="AI821" s="16"/>
      <c r="AJ821" s="16"/>
      <c r="AK821" s="16"/>
      <c r="AL821" s="18"/>
      <c r="AM821" s="18"/>
      <c r="AN821" s="4"/>
      <c r="AO821" s="4"/>
    </row>
    <row r="822" spans="1:41" ht="14">
      <c r="A822" s="4"/>
      <c r="B822" s="4"/>
      <c r="C822" s="4"/>
      <c r="D822" s="16"/>
      <c r="E822" s="4"/>
      <c r="F822" s="16"/>
      <c r="G822" s="4"/>
      <c r="H822" s="16"/>
      <c r="I822" s="4"/>
      <c r="J822" s="16"/>
      <c r="K822" s="4"/>
      <c r="L822" s="16"/>
      <c r="M822" s="4"/>
      <c r="N822" s="16"/>
      <c r="O822" s="4"/>
      <c r="P822" s="17"/>
      <c r="Q822" s="4"/>
      <c r="R822" s="17"/>
      <c r="S822" s="4"/>
      <c r="T822" s="16"/>
      <c r="U822" s="16"/>
      <c r="V822" s="16"/>
      <c r="W822" s="16"/>
      <c r="X822" s="4"/>
      <c r="Y822" s="16"/>
      <c r="Z822" s="16"/>
      <c r="AA822" s="16"/>
      <c r="AB822" s="16"/>
      <c r="AC822" s="16"/>
      <c r="AD822" s="16"/>
      <c r="AE822" s="16"/>
      <c r="AF822" s="4"/>
      <c r="AG822" s="16"/>
      <c r="AH822" s="16"/>
      <c r="AI822" s="16"/>
      <c r="AJ822" s="16"/>
      <c r="AK822" s="16"/>
      <c r="AL822" s="18"/>
      <c r="AM822" s="18"/>
      <c r="AN822" s="4"/>
      <c r="AO822" s="4"/>
    </row>
    <row r="823" spans="1:41" ht="14">
      <c r="A823" s="4"/>
      <c r="B823" s="4"/>
      <c r="C823" s="4"/>
      <c r="D823" s="16"/>
      <c r="E823" s="4"/>
      <c r="F823" s="16"/>
      <c r="G823" s="4"/>
      <c r="H823" s="16"/>
      <c r="I823" s="4"/>
      <c r="J823" s="16"/>
      <c r="K823" s="4"/>
      <c r="L823" s="16"/>
      <c r="M823" s="4"/>
      <c r="N823" s="16"/>
      <c r="O823" s="4"/>
      <c r="P823" s="17"/>
      <c r="Q823" s="4"/>
      <c r="R823" s="17"/>
      <c r="S823" s="4"/>
      <c r="T823" s="16"/>
      <c r="U823" s="16"/>
      <c r="V823" s="16"/>
      <c r="W823" s="16"/>
      <c r="X823" s="4"/>
      <c r="Y823" s="16"/>
      <c r="Z823" s="16"/>
      <c r="AA823" s="16"/>
      <c r="AB823" s="16"/>
      <c r="AC823" s="16"/>
      <c r="AD823" s="16"/>
      <c r="AE823" s="16"/>
      <c r="AF823" s="4"/>
      <c r="AG823" s="16"/>
      <c r="AH823" s="16"/>
      <c r="AI823" s="16"/>
      <c r="AJ823" s="16"/>
      <c r="AK823" s="16"/>
      <c r="AL823" s="18"/>
      <c r="AM823" s="18"/>
      <c r="AN823" s="4"/>
      <c r="AO823" s="4"/>
    </row>
    <row r="824" spans="1:41" ht="14">
      <c r="A824" s="4"/>
      <c r="B824" s="4"/>
      <c r="C824" s="4"/>
      <c r="D824" s="16"/>
      <c r="E824" s="4"/>
      <c r="F824" s="16"/>
      <c r="G824" s="4"/>
      <c r="H824" s="16"/>
      <c r="I824" s="4"/>
      <c r="J824" s="16"/>
      <c r="K824" s="4"/>
      <c r="L824" s="16"/>
      <c r="M824" s="4"/>
      <c r="N824" s="16"/>
      <c r="O824" s="4"/>
      <c r="P824" s="17"/>
      <c r="Q824" s="4"/>
      <c r="R824" s="17"/>
      <c r="S824" s="4"/>
      <c r="T824" s="16"/>
      <c r="U824" s="16"/>
      <c r="V824" s="16"/>
      <c r="W824" s="16"/>
      <c r="X824" s="4"/>
      <c r="Y824" s="16"/>
      <c r="Z824" s="16"/>
      <c r="AA824" s="16"/>
      <c r="AB824" s="16"/>
      <c r="AC824" s="16"/>
      <c r="AD824" s="16"/>
      <c r="AE824" s="16"/>
      <c r="AF824" s="4"/>
      <c r="AG824" s="16"/>
      <c r="AH824" s="16"/>
      <c r="AI824" s="16"/>
      <c r="AJ824" s="16"/>
      <c r="AK824" s="16"/>
      <c r="AL824" s="18"/>
      <c r="AM824" s="18"/>
      <c r="AN824" s="4"/>
      <c r="AO824" s="4"/>
    </row>
    <row r="825" spans="1:41" ht="14">
      <c r="A825" s="4"/>
      <c r="B825" s="4"/>
      <c r="C825" s="4"/>
      <c r="D825" s="16"/>
      <c r="E825" s="4"/>
      <c r="F825" s="16"/>
      <c r="G825" s="4"/>
      <c r="H825" s="16"/>
      <c r="I825" s="4"/>
      <c r="J825" s="16"/>
      <c r="K825" s="4"/>
      <c r="L825" s="16"/>
      <c r="M825" s="4"/>
      <c r="N825" s="16"/>
      <c r="O825" s="4"/>
      <c r="P825" s="17"/>
      <c r="Q825" s="4"/>
      <c r="R825" s="17"/>
      <c r="S825" s="4"/>
      <c r="T825" s="16"/>
      <c r="U825" s="16"/>
      <c r="V825" s="16"/>
      <c r="W825" s="16"/>
      <c r="X825" s="4"/>
      <c r="Y825" s="16"/>
      <c r="Z825" s="16"/>
      <c r="AA825" s="16"/>
      <c r="AB825" s="16"/>
      <c r="AC825" s="16"/>
      <c r="AD825" s="16"/>
      <c r="AE825" s="16"/>
      <c r="AF825" s="4"/>
      <c r="AG825" s="16"/>
      <c r="AH825" s="16"/>
      <c r="AI825" s="16"/>
      <c r="AJ825" s="16"/>
      <c r="AK825" s="16"/>
      <c r="AL825" s="18"/>
      <c r="AM825" s="18"/>
      <c r="AN825" s="4"/>
      <c r="AO825" s="4"/>
    </row>
    <row r="826" spans="1:41" ht="14">
      <c r="A826" s="4"/>
      <c r="B826" s="4"/>
      <c r="C826" s="4"/>
      <c r="D826" s="16"/>
      <c r="E826" s="4"/>
      <c r="F826" s="16"/>
      <c r="G826" s="4"/>
      <c r="H826" s="16"/>
      <c r="I826" s="4"/>
      <c r="J826" s="16"/>
      <c r="K826" s="4"/>
      <c r="L826" s="16"/>
      <c r="M826" s="4"/>
      <c r="N826" s="16"/>
      <c r="O826" s="4"/>
      <c r="P826" s="17"/>
      <c r="Q826" s="4"/>
      <c r="R826" s="17"/>
      <c r="S826" s="4"/>
      <c r="T826" s="16"/>
      <c r="U826" s="16"/>
      <c r="V826" s="16"/>
      <c r="W826" s="16"/>
      <c r="X826" s="4"/>
      <c r="Y826" s="16"/>
      <c r="Z826" s="16"/>
      <c r="AA826" s="16"/>
      <c r="AB826" s="16"/>
      <c r="AC826" s="16"/>
      <c r="AD826" s="16"/>
      <c r="AE826" s="16"/>
      <c r="AF826" s="4"/>
      <c r="AG826" s="16"/>
      <c r="AH826" s="16"/>
      <c r="AI826" s="16"/>
      <c r="AJ826" s="16"/>
      <c r="AK826" s="16"/>
      <c r="AL826" s="18"/>
      <c r="AM826" s="18"/>
      <c r="AN826" s="4"/>
      <c r="AO826" s="4"/>
    </row>
    <row r="827" spans="1:41" ht="14">
      <c r="A827" s="4"/>
      <c r="B827" s="4"/>
      <c r="C827" s="4"/>
      <c r="D827" s="16"/>
      <c r="E827" s="4"/>
      <c r="F827" s="16"/>
      <c r="G827" s="4"/>
      <c r="H827" s="16"/>
      <c r="I827" s="4"/>
      <c r="J827" s="16"/>
      <c r="K827" s="4"/>
      <c r="L827" s="16"/>
      <c r="M827" s="4"/>
      <c r="N827" s="16"/>
      <c r="O827" s="4"/>
      <c r="P827" s="17"/>
      <c r="Q827" s="4"/>
      <c r="R827" s="17"/>
      <c r="S827" s="4"/>
      <c r="T827" s="16"/>
      <c r="U827" s="16"/>
      <c r="V827" s="16"/>
      <c r="W827" s="16"/>
      <c r="X827" s="4"/>
      <c r="Y827" s="16"/>
      <c r="Z827" s="16"/>
      <c r="AA827" s="16"/>
      <c r="AB827" s="16"/>
      <c r="AC827" s="16"/>
      <c r="AD827" s="16"/>
      <c r="AE827" s="16"/>
      <c r="AF827" s="4"/>
      <c r="AG827" s="16"/>
      <c r="AH827" s="16"/>
      <c r="AI827" s="16"/>
      <c r="AJ827" s="16"/>
      <c r="AK827" s="16"/>
      <c r="AL827" s="18"/>
      <c r="AM827" s="18"/>
      <c r="AN827" s="4"/>
      <c r="AO827" s="4"/>
    </row>
    <row r="828" spans="1:41" ht="14">
      <c r="A828" s="4"/>
      <c r="B828" s="4"/>
      <c r="C828" s="4"/>
      <c r="D828" s="16"/>
      <c r="E828" s="4"/>
      <c r="F828" s="16"/>
      <c r="G828" s="4"/>
      <c r="H828" s="16"/>
      <c r="I828" s="4"/>
      <c r="J828" s="16"/>
      <c r="K828" s="4"/>
      <c r="L828" s="16"/>
      <c r="M828" s="4"/>
      <c r="N828" s="16"/>
      <c r="O828" s="4"/>
      <c r="P828" s="17"/>
      <c r="Q828" s="4"/>
      <c r="R828" s="17"/>
      <c r="S828" s="4"/>
      <c r="T828" s="16"/>
      <c r="U828" s="16"/>
      <c r="V828" s="16"/>
      <c r="W828" s="16"/>
      <c r="X828" s="4"/>
      <c r="Y828" s="16"/>
      <c r="Z828" s="16"/>
      <c r="AA828" s="16"/>
      <c r="AB828" s="16"/>
      <c r="AC828" s="16"/>
      <c r="AD828" s="16"/>
      <c r="AE828" s="16"/>
      <c r="AF828" s="4"/>
      <c r="AG828" s="16"/>
      <c r="AH828" s="16"/>
      <c r="AI828" s="16"/>
      <c r="AJ828" s="16"/>
      <c r="AK828" s="16"/>
      <c r="AL828" s="18"/>
      <c r="AM828" s="18"/>
      <c r="AN828" s="4"/>
      <c r="AO828" s="4"/>
    </row>
    <row r="829" spans="1:41" ht="14">
      <c r="A829" s="4"/>
      <c r="B829" s="4"/>
      <c r="C829" s="4"/>
      <c r="D829" s="16"/>
      <c r="E829" s="4"/>
      <c r="F829" s="16"/>
      <c r="G829" s="4"/>
      <c r="H829" s="16"/>
      <c r="I829" s="4"/>
      <c r="J829" s="16"/>
      <c r="K829" s="4"/>
      <c r="L829" s="16"/>
      <c r="M829" s="4"/>
      <c r="N829" s="16"/>
      <c r="O829" s="4"/>
      <c r="P829" s="17"/>
      <c r="Q829" s="4"/>
      <c r="R829" s="17"/>
      <c r="S829" s="4"/>
      <c r="T829" s="16"/>
      <c r="U829" s="16"/>
      <c r="V829" s="16"/>
      <c r="W829" s="16"/>
      <c r="X829" s="4"/>
      <c r="Y829" s="16"/>
      <c r="Z829" s="16"/>
      <c r="AA829" s="16"/>
      <c r="AB829" s="16"/>
      <c r="AC829" s="16"/>
      <c r="AD829" s="16"/>
      <c r="AE829" s="16"/>
      <c r="AF829" s="4"/>
      <c r="AG829" s="16"/>
      <c r="AH829" s="16"/>
      <c r="AI829" s="16"/>
      <c r="AJ829" s="16"/>
      <c r="AK829" s="16"/>
      <c r="AL829" s="18"/>
      <c r="AM829" s="18"/>
      <c r="AN829" s="4"/>
      <c r="AO829" s="4"/>
    </row>
    <row r="830" spans="1:41" ht="14">
      <c r="A830" s="4"/>
      <c r="B830" s="4"/>
      <c r="C830" s="4"/>
      <c r="D830" s="16"/>
      <c r="E830" s="4"/>
      <c r="F830" s="16"/>
      <c r="G830" s="4"/>
      <c r="H830" s="16"/>
      <c r="I830" s="4"/>
      <c r="J830" s="16"/>
      <c r="K830" s="4"/>
      <c r="L830" s="16"/>
      <c r="M830" s="4"/>
      <c r="N830" s="16"/>
      <c r="O830" s="4"/>
      <c r="P830" s="17"/>
      <c r="Q830" s="4"/>
      <c r="R830" s="17"/>
      <c r="S830" s="4"/>
      <c r="T830" s="16"/>
      <c r="U830" s="16"/>
      <c r="V830" s="16"/>
      <c r="W830" s="16"/>
      <c r="X830" s="4"/>
      <c r="Y830" s="16"/>
      <c r="Z830" s="16"/>
      <c r="AA830" s="16"/>
      <c r="AB830" s="16"/>
      <c r="AC830" s="16"/>
      <c r="AD830" s="16"/>
      <c r="AE830" s="16"/>
      <c r="AF830" s="4"/>
      <c r="AG830" s="16"/>
      <c r="AH830" s="16"/>
      <c r="AI830" s="16"/>
      <c r="AJ830" s="16"/>
      <c r="AK830" s="16"/>
      <c r="AL830" s="18"/>
      <c r="AM830" s="18"/>
      <c r="AN830" s="4"/>
      <c r="AO830" s="4"/>
    </row>
    <row r="831" spans="1:41" ht="14">
      <c r="A831" s="4"/>
      <c r="B831" s="4"/>
      <c r="C831" s="4"/>
      <c r="D831" s="16"/>
      <c r="E831" s="4"/>
      <c r="F831" s="16"/>
      <c r="G831" s="4"/>
      <c r="H831" s="16"/>
      <c r="I831" s="4"/>
      <c r="J831" s="16"/>
      <c r="K831" s="4"/>
      <c r="L831" s="16"/>
      <c r="M831" s="4"/>
      <c r="N831" s="16"/>
      <c r="O831" s="4"/>
      <c r="P831" s="17"/>
      <c r="Q831" s="4"/>
      <c r="R831" s="17"/>
      <c r="S831" s="4"/>
      <c r="T831" s="16"/>
      <c r="U831" s="16"/>
      <c r="V831" s="16"/>
      <c r="W831" s="16"/>
      <c r="X831" s="4"/>
      <c r="Y831" s="16"/>
      <c r="Z831" s="16"/>
      <c r="AA831" s="16"/>
      <c r="AB831" s="16"/>
      <c r="AC831" s="16"/>
      <c r="AD831" s="16"/>
      <c r="AE831" s="16"/>
      <c r="AF831" s="4"/>
      <c r="AG831" s="16"/>
      <c r="AH831" s="16"/>
      <c r="AI831" s="16"/>
      <c r="AJ831" s="16"/>
      <c r="AK831" s="16"/>
      <c r="AL831" s="18"/>
      <c r="AM831" s="18"/>
      <c r="AN831" s="4"/>
      <c r="AO831" s="4"/>
    </row>
    <row r="832" spans="1:41" ht="14">
      <c r="A832" s="4"/>
      <c r="B832" s="4"/>
      <c r="C832" s="4"/>
      <c r="D832" s="16"/>
      <c r="E832" s="4"/>
      <c r="F832" s="16"/>
      <c r="G832" s="4"/>
      <c r="H832" s="16"/>
      <c r="I832" s="4"/>
      <c r="J832" s="16"/>
      <c r="K832" s="4"/>
      <c r="L832" s="16"/>
      <c r="M832" s="4"/>
      <c r="N832" s="16"/>
      <c r="O832" s="4"/>
      <c r="P832" s="17"/>
      <c r="Q832" s="4"/>
      <c r="R832" s="17"/>
      <c r="S832" s="4"/>
      <c r="T832" s="16"/>
      <c r="U832" s="16"/>
      <c r="V832" s="16"/>
      <c r="W832" s="16"/>
      <c r="X832" s="4"/>
      <c r="Y832" s="16"/>
      <c r="Z832" s="16"/>
      <c r="AA832" s="16"/>
      <c r="AB832" s="16"/>
      <c r="AC832" s="16"/>
      <c r="AD832" s="16"/>
      <c r="AE832" s="16"/>
      <c r="AF832" s="4"/>
      <c r="AG832" s="16"/>
      <c r="AH832" s="16"/>
      <c r="AI832" s="16"/>
      <c r="AJ832" s="16"/>
      <c r="AK832" s="16"/>
      <c r="AL832" s="18"/>
      <c r="AM832" s="18"/>
      <c r="AN832" s="4"/>
      <c r="AO832" s="4"/>
    </row>
    <row r="833" spans="1:41" ht="14">
      <c r="A833" s="4"/>
      <c r="B833" s="4"/>
      <c r="C833" s="4"/>
      <c r="D833" s="16"/>
      <c r="E833" s="4"/>
      <c r="F833" s="16"/>
      <c r="G833" s="4"/>
      <c r="H833" s="16"/>
      <c r="I833" s="4"/>
      <c r="J833" s="16"/>
      <c r="K833" s="4"/>
      <c r="L833" s="16"/>
      <c r="M833" s="4"/>
      <c r="N833" s="16"/>
      <c r="O833" s="4"/>
      <c r="P833" s="17"/>
      <c r="Q833" s="4"/>
      <c r="R833" s="17"/>
      <c r="S833" s="4"/>
      <c r="T833" s="16"/>
      <c r="U833" s="16"/>
      <c r="V833" s="16"/>
      <c r="W833" s="16"/>
      <c r="X833" s="4"/>
      <c r="Y833" s="16"/>
      <c r="Z833" s="16"/>
      <c r="AA833" s="16"/>
      <c r="AB833" s="16"/>
      <c r="AC833" s="16"/>
      <c r="AD833" s="16"/>
      <c r="AE833" s="16"/>
      <c r="AF833" s="4"/>
      <c r="AG833" s="16"/>
      <c r="AH833" s="16"/>
      <c r="AI833" s="16"/>
      <c r="AJ833" s="16"/>
      <c r="AK833" s="16"/>
      <c r="AL833" s="18"/>
      <c r="AM833" s="18"/>
      <c r="AN833" s="4"/>
      <c r="AO833" s="4"/>
    </row>
    <row r="834" spans="1:41" ht="14">
      <c r="A834" s="4"/>
      <c r="B834" s="4"/>
      <c r="C834" s="4"/>
      <c r="D834" s="16"/>
      <c r="E834" s="4"/>
      <c r="F834" s="16"/>
      <c r="G834" s="4"/>
      <c r="H834" s="16"/>
      <c r="I834" s="4"/>
      <c r="J834" s="16"/>
      <c r="K834" s="4"/>
      <c r="L834" s="16"/>
      <c r="M834" s="4"/>
      <c r="N834" s="16"/>
      <c r="O834" s="4"/>
      <c r="P834" s="17"/>
      <c r="Q834" s="4"/>
      <c r="R834" s="17"/>
      <c r="S834" s="4"/>
      <c r="T834" s="16"/>
      <c r="U834" s="16"/>
      <c r="V834" s="16"/>
      <c r="W834" s="16"/>
      <c r="X834" s="4"/>
      <c r="Y834" s="16"/>
      <c r="Z834" s="16"/>
      <c r="AA834" s="16"/>
      <c r="AB834" s="16"/>
      <c r="AC834" s="16"/>
      <c r="AD834" s="16"/>
      <c r="AE834" s="16"/>
      <c r="AF834" s="4"/>
      <c r="AG834" s="16"/>
      <c r="AH834" s="16"/>
      <c r="AI834" s="16"/>
      <c r="AJ834" s="16"/>
      <c r="AK834" s="16"/>
      <c r="AL834" s="18"/>
      <c r="AM834" s="18"/>
      <c r="AN834" s="4"/>
      <c r="AO834" s="4"/>
    </row>
    <row r="835" spans="1:41" ht="14">
      <c r="A835" s="4"/>
      <c r="B835" s="4"/>
      <c r="C835" s="4"/>
      <c r="D835" s="16"/>
      <c r="E835" s="4"/>
      <c r="F835" s="16"/>
      <c r="G835" s="4"/>
      <c r="H835" s="16"/>
      <c r="I835" s="4"/>
      <c r="J835" s="16"/>
      <c r="K835" s="4"/>
      <c r="L835" s="16"/>
      <c r="M835" s="4"/>
      <c r="N835" s="16"/>
      <c r="O835" s="4"/>
      <c r="P835" s="17"/>
      <c r="Q835" s="4"/>
      <c r="R835" s="17"/>
      <c r="S835" s="4"/>
      <c r="T835" s="16"/>
      <c r="U835" s="16"/>
      <c r="V835" s="16"/>
      <c r="W835" s="16"/>
      <c r="X835" s="4"/>
      <c r="Y835" s="16"/>
      <c r="Z835" s="16"/>
      <c r="AA835" s="16"/>
      <c r="AB835" s="16"/>
      <c r="AC835" s="16"/>
      <c r="AD835" s="16"/>
      <c r="AE835" s="16"/>
      <c r="AF835" s="4"/>
      <c r="AG835" s="16"/>
      <c r="AH835" s="16"/>
      <c r="AI835" s="16"/>
      <c r="AJ835" s="16"/>
      <c r="AK835" s="16"/>
      <c r="AL835" s="18"/>
      <c r="AM835" s="18"/>
      <c r="AN835" s="4"/>
      <c r="AO835" s="4"/>
    </row>
    <row r="836" spans="1:41" ht="14">
      <c r="A836" s="4"/>
      <c r="B836" s="4"/>
      <c r="C836" s="4"/>
      <c r="D836" s="16"/>
      <c r="E836" s="4"/>
      <c r="F836" s="16"/>
      <c r="G836" s="4"/>
      <c r="H836" s="16"/>
      <c r="I836" s="4"/>
      <c r="J836" s="16"/>
      <c r="K836" s="4"/>
      <c r="L836" s="16"/>
      <c r="M836" s="4"/>
      <c r="N836" s="16"/>
      <c r="O836" s="4"/>
      <c r="P836" s="17"/>
      <c r="Q836" s="4"/>
      <c r="R836" s="17"/>
      <c r="S836" s="4"/>
      <c r="T836" s="16"/>
      <c r="U836" s="16"/>
      <c r="V836" s="16"/>
      <c r="W836" s="16"/>
      <c r="X836" s="4"/>
      <c r="Y836" s="16"/>
      <c r="Z836" s="16"/>
      <c r="AA836" s="16"/>
      <c r="AB836" s="16"/>
      <c r="AC836" s="16"/>
      <c r="AD836" s="16"/>
      <c r="AE836" s="16"/>
      <c r="AF836" s="4"/>
      <c r="AG836" s="16"/>
      <c r="AH836" s="16"/>
      <c r="AI836" s="16"/>
      <c r="AJ836" s="16"/>
      <c r="AK836" s="16"/>
      <c r="AL836" s="18"/>
      <c r="AM836" s="18"/>
      <c r="AN836" s="4"/>
      <c r="AO836" s="4"/>
    </row>
    <row r="837" spans="1:41" ht="14">
      <c r="A837" s="4"/>
      <c r="B837" s="4"/>
      <c r="C837" s="4"/>
      <c r="D837" s="16"/>
      <c r="E837" s="4"/>
      <c r="F837" s="16"/>
      <c r="G837" s="4"/>
      <c r="H837" s="16"/>
      <c r="I837" s="4"/>
      <c r="J837" s="16"/>
      <c r="K837" s="4"/>
      <c r="L837" s="16"/>
      <c r="M837" s="4"/>
      <c r="N837" s="16"/>
      <c r="O837" s="4"/>
      <c r="P837" s="17"/>
      <c r="Q837" s="4"/>
      <c r="R837" s="17"/>
      <c r="S837" s="4"/>
      <c r="T837" s="16"/>
      <c r="U837" s="16"/>
      <c r="V837" s="16"/>
      <c r="W837" s="16"/>
      <c r="X837" s="4"/>
      <c r="Y837" s="16"/>
      <c r="Z837" s="16"/>
      <c r="AA837" s="16"/>
      <c r="AB837" s="16"/>
      <c r="AC837" s="16"/>
      <c r="AD837" s="16"/>
      <c r="AE837" s="16"/>
      <c r="AF837" s="4"/>
      <c r="AG837" s="16"/>
      <c r="AH837" s="16"/>
      <c r="AI837" s="16"/>
      <c r="AJ837" s="16"/>
      <c r="AK837" s="16"/>
      <c r="AL837" s="18"/>
      <c r="AM837" s="18"/>
      <c r="AN837" s="4"/>
      <c r="AO837" s="4"/>
    </row>
    <row r="838" spans="1:41" ht="14">
      <c r="A838" s="4"/>
      <c r="B838" s="4"/>
      <c r="C838" s="4"/>
      <c r="D838" s="16"/>
      <c r="E838" s="4"/>
      <c r="F838" s="16"/>
      <c r="G838" s="4"/>
      <c r="H838" s="16"/>
      <c r="I838" s="4"/>
      <c r="J838" s="16"/>
      <c r="K838" s="4"/>
      <c r="L838" s="16"/>
      <c r="M838" s="4"/>
      <c r="N838" s="16"/>
      <c r="O838" s="4"/>
      <c r="P838" s="17"/>
      <c r="Q838" s="4"/>
      <c r="R838" s="17"/>
      <c r="S838" s="4"/>
      <c r="T838" s="16"/>
      <c r="U838" s="16"/>
      <c r="V838" s="16"/>
      <c r="W838" s="16"/>
      <c r="X838" s="4"/>
      <c r="Y838" s="16"/>
      <c r="Z838" s="16"/>
      <c r="AA838" s="16"/>
      <c r="AB838" s="16"/>
      <c r="AC838" s="16"/>
      <c r="AD838" s="16"/>
      <c r="AE838" s="16"/>
      <c r="AF838" s="4"/>
      <c r="AG838" s="16"/>
      <c r="AH838" s="16"/>
      <c r="AI838" s="16"/>
      <c r="AJ838" s="16"/>
      <c r="AK838" s="16"/>
      <c r="AL838" s="18"/>
      <c r="AM838" s="18"/>
      <c r="AN838" s="4"/>
      <c r="AO838" s="4"/>
    </row>
    <row r="839" spans="1:41" ht="14">
      <c r="A839" s="4"/>
      <c r="B839" s="4"/>
      <c r="C839" s="4"/>
      <c r="D839" s="16"/>
      <c r="E839" s="4"/>
      <c r="F839" s="16"/>
      <c r="G839" s="4"/>
      <c r="H839" s="16"/>
      <c r="I839" s="4"/>
      <c r="J839" s="16"/>
      <c r="K839" s="4"/>
      <c r="L839" s="16"/>
      <c r="M839" s="4"/>
      <c r="N839" s="16"/>
      <c r="O839" s="4"/>
      <c r="P839" s="17"/>
      <c r="Q839" s="4"/>
      <c r="R839" s="17"/>
      <c r="S839" s="4"/>
      <c r="T839" s="16"/>
      <c r="U839" s="16"/>
      <c r="V839" s="16"/>
      <c r="W839" s="16"/>
      <c r="X839" s="4"/>
      <c r="Y839" s="16"/>
      <c r="Z839" s="16"/>
      <c r="AA839" s="16"/>
      <c r="AB839" s="16"/>
      <c r="AC839" s="16"/>
      <c r="AD839" s="16"/>
      <c r="AE839" s="16"/>
      <c r="AF839" s="4"/>
      <c r="AG839" s="16"/>
      <c r="AH839" s="16"/>
      <c r="AI839" s="16"/>
      <c r="AJ839" s="16"/>
      <c r="AK839" s="16"/>
      <c r="AL839" s="18"/>
      <c r="AM839" s="18"/>
      <c r="AN839" s="4"/>
      <c r="AO839" s="4"/>
    </row>
    <row r="840" spans="1:41" ht="14">
      <c r="A840" s="4"/>
      <c r="B840" s="4"/>
      <c r="C840" s="4"/>
      <c r="D840" s="16"/>
      <c r="E840" s="4"/>
      <c r="F840" s="16"/>
      <c r="G840" s="4"/>
      <c r="H840" s="16"/>
      <c r="I840" s="4"/>
      <c r="J840" s="16"/>
      <c r="K840" s="4"/>
      <c r="L840" s="16"/>
      <c r="M840" s="4"/>
      <c r="N840" s="16"/>
      <c r="O840" s="4"/>
      <c r="P840" s="17"/>
      <c r="Q840" s="4"/>
      <c r="R840" s="17"/>
      <c r="S840" s="4"/>
      <c r="T840" s="16"/>
      <c r="U840" s="16"/>
      <c r="V840" s="16"/>
      <c r="W840" s="16"/>
      <c r="X840" s="4"/>
      <c r="Y840" s="16"/>
      <c r="Z840" s="16"/>
      <c r="AA840" s="16"/>
      <c r="AB840" s="16"/>
      <c r="AC840" s="16"/>
      <c r="AD840" s="16"/>
      <c r="AE840" s="16"/>
      <c r="AF840" s="4"/>
      <c r="AG840" s="16"/>
      <c r="AH840" s="16"/>
      <c r="AI840" s="16"/>
      <c r="AJ840" s="16"/>
      <c r="AK840" s="16"/>
      <c r="AL840" s="18"/>
      <c r="AM840" s="18"/>
      <c r="AN840" s="4"/>
      <c r="AO840" s="4"/>
    </row>
    <row r="841" spans="1:41" ht="14">
      <c r="A841" s="4"/>
      <c r="B841" s="4"/>
      <c r="C841" s="4"/>
      <c r="D841" s="16"/>
      <c r="E841" s="4"/>
      <c r="F841" s="16"/>
      <c r="G841" s="4"/>
      <c r="H841" s="16"/>
      <c r="I841" s="4"/>
      <c r="J841" s="16"/>
      <c r="K841" s="4"/>
      <c r="L841" s="16"/>
      <c r="M841" s="4"/>
      <c r="N841" s="16"/>
      <c r="O841" s="4"/>
      <c r="P841" s="17"/>
      <c r="Q841" s="4"/>
      <c r="R841" s="17"/>
      <c r="S841" s="4"/>
      <c r="T841" s="16"/>
      <c r="U841" s="16"/>
      <c r="V841" s="16"/>
      <c r="W841" s="16"/>
      <c r="X841" s="4"/>
      <c r="Y841" s="16"/>
      <c r="Z841" s="16"/>
      <c r="AA841" s="16"/>
      <c r="AB841" s="16"/>
      <c r="AC841" s="16"/>
      <c r="AD841" s="16"/>
      <c r="AE841" s="16"/>
      <c r="AF841" s="4"/>
      <c r="AG841" s="16"/>
      <c r="AH841" s="16"/>
      <c r="AI841" s="16"/>
      <c r="AJ841" s="16"/>
      <c r="AK841" s="16"/>
      <c r="AL841" s="18"/>
      <c r="AM841" s="18"/>
      <c r="AN841" s="4"/>
      <c r="AO841" s="4"/>
    </row>
    <row r="842" spans="1:41" ht="14">
      <c r="A842" s="4"/>
      <c r="B842" s="4"/>
      <c r="C842" s="4"/>
      <c r="D842" s="16"/>
      <c r="E842" s="4"/>
      <c r="F842" s="16"/>
      <c r="G842" s="4"/>
      <c r="H842" s="16"/>
      <c r="I842" s="4"/>
      <c r="J842" s="16"/>
      <c r="K842" s="4"/>
      <c r="L842" s="16"/>
      <c r="M842" s="4"/>
      <c r="N842" s="16"/>
      <c r="O842" s="4"/>
      <c r="P842" s="17"/>
      <c r="Q842" s="4"/>
      <c r="R842" s="17"/>
      <c r="S842" s="4"/>
      <c r="T842" s="16"/>
      <c r="U842" s="16"/>
      <c r="V842" s="16"/>
      <c r="W842" s="16"/>
      <c r="X842" s="4"/>
      <c r="Y842" s="16"/>
      <c r="Z842" s="16"/>
      <c r="AA842" s="16"/>
      <c r="AB842" s="16"/>
      <c r="AC842" s="16"/>
      <c r="AD842" s="16"/>
      <c r="AE842" s="16"/>
      <c r="AF842" s="4"/>
      <c r="AG842" s="16"/>
      <c r="AH842" s="16"/>
      <c r="AI842" s="16"/>
      <c r="AJ842" s="16"/>
      <c r="AK842" s="16"/>
      <c r="AL842" s="18"/>
      <c r="AM842" s="18"/>
      <c r="AN842" s="4"/>
      <c r="AO842" s="4"/>
    </row>
    <row r="843" spans="1:41" ht="14">
      <c r="A843" s="4"/>
      <c r="B843" s="4"/>
      <c r="C843" s="4"/>
      <c r="D843" s="16"/>
      <c r="E843" s="4"/>
      <c r="F843" s="16"/>
      <c r="G843" s="4"/>
      <c r="H843" s="16"/>
      <c r="I843" s="4"/>
      <c r="J843" s="16"/>
      <c r="K843" s="4"/>
      <c r="L843" s="16"/>
      <c r="M843" s="4"/>
      <c r="N843" s="16"/>
      <c r="O843" s="4"/>
      <c r="P843" s="17"/>
      <c r="Q843" s="4"/>
      <c r="R843" s="17"/>
      <c r="S843" s="4"/>
      <c r="T843" s="16"/>
      <c r="U843" s="16"/>
      <c r="V843" s="16"/>
      <c r="W843" s="16"/>
      <c r="X843" s="4"/>
      <c r="Y843" s="16"/>
      <c r="Z843" s="16"/>
      <c r="AA843" s="16"/>
      <c r="AB843" s="16"/>
      <c r="AC843" s="16"/>
      <c r="AD843" s="16"/>
      <c r="AE843" s="16"/>
      <c r="AF843" s="4"/>
      <c r="AG843" s="16"/>
      <c r="AH843" s="16"/>
      <c r="AI843" s="16"/>
      <c r="AJ843" s="16"/>
      <c r="AK843" s="16"/>
      <c r="AL843" s="18"/>
      <c r="AM843" s="18"/>
      <c r="AN843" s="4"/>
      <c r="AO843" s="4"/>
    </row>
    <row r="844" spans="1:41" ht="14">
      <c r="A844" s="4"/>
      <c r="B844" s="4"/>
      <c r="C844" s="4"/>
      <c r="D844" s="16"/>
      <c r="E844" s="4"/>
      <c r="F844" s="16"/>
      <c r="G844" s="4"/>
      <c r="H844" s="16"/>
      <c r="I844" s="4"/>
      <c r="J844" s="16"/>
      <c r="K844" s="4"/>
      <c r="L844" s="16"/>
      <c r="M844" s="4"/>
      <c r="N844" s="16"/>
      <c r="O844" s="4"/>
      <c r="P844" s="17"/>
      <c r="Q844" s="4"/>
      <c r="R844" s="17"/>
      <c r="S844" s="4"/>
      <c r="T844" s="16"/>
      <c r="U844" s="16"/>
      <c r="V844" s="16"/>
      <c r="W844" s="16"/>
      <c r="X844" s="4"/>
      <c r="Y844" s="16"/>
      <c r="Z844" s="16"/>
      <c r="AA844" s="16"/>
      <c r="AB844" s="16"/>
      <c r="AC844" s="16"/>
      <c r="AD844" s="16"/>
      <c r="AE844" s="16"/>
      <c r="AF844" s="4"/>
      <c r="AG844" s="16"/>
      <c r="AH844" s="16"/>
      <c r="AI844" s="16"/>
      <c r="AJ844" s="16"/>
      <c r="AK844" s="16"/>
      <c r="AL844" s="18"/>
      <c r="AM844" s="18"/>
      <c r="AN844" s="4"/>
      <c r="AO844" s="4"/>
    </row>
    <row r="845" spans="1:41" ht="14">
      <c r="A845" s="4"/>
      <c r="B845" s="4"/>
      <c r="C845" s="4"/>
      <c r="D845" s="16"/>
      <c r="E845" s="4"/>
      <c r="F845" s="16"/>
      <c r="G845" s="4"/>
      <c r="H845" s="16"/>
      <c r="I845" s="4"/>
      <c r="J845" s="16"/>
      <c r="K845" s="4"/>
      <c r="L845" s="16"/>
      <c r="M845" s="4"/>
      <c r="N845" s="16"/>
      <c r="O845" s="4"/>
      <c r="P845" s="17"/>
      <c r="Q845" s="4"/>
      <c r="R845" s="17"/>
      <c r="S845" s="4"/>
      <c r="T845" s="16"/>
      <c r="U845" s="16"/>
      <c r="V845" s="16"/>
      <c r="W845" s="16"/>
      <c r="X845" s="4"/>
      <c r="Y845" s="16"/>
      <c r="Z845" s="16"/>
      <c r="AA845" s="16"/>
      <c r="AB845" s="16"/>
      <c r="AC845" s="16"/>
      <c r="AD845" s="16"/>
      <c r="AE845" s="16"/>
      <c r="AF845" s="4"/>
      <c r="AG845" s="16"/>
      <c r="AH845" s="16"/>
      <c r="AI845" s="16"/>
      <c r="AJ845" s="16"/>
      <c r="AK845" s="16"/>
      <c r="AL845" s="18"/>
      <c r="AM845" s="18"/>
      <c r="AN845" s="4"/>
      <c r="AO845" s="4"/>
    </row>
    <row r="846" spans="1:41" ht="14">
      <c r="A846" s="4"/>
      <c r="B846" s="4"/>
      <c r="C846" s="4"/>
      <c r="D846" s="16"/>
      <c r="E846" s="4"/>
      <c r="F846" s="16"/>
      <c r="G846" s="4"/>
      <c r="H846" s="16"/>
      <c r="I846" s="4"/>
      <c r="J846" s="16"/>
      <c r="K846" s="4"/>
      <c r="L846" s="16"/>
      <c r="M846" s="4"/>
      <c r="N846" s="16"/>
      <c r="O846" s="4"/>
      <c r="P846" s="17"/>
      <c r="Q846" s="4"/>
      <c r="R846" s="17"/>
      <c r="S846" s="4"/>
      <c r="T846" s="16"/>
      <c r="U846" s="16"/>
      <c r="V846" s="16"/>
      <c r="W846" s="16"/>
      <c r="X846" s="4"/>
      <c r="Y846" s="16"/>
      <c r="Z846" s="16"/>
      <c r="AA846" s="16"/>
      <c r="AB846" s="16"/>
      <c r="AC846" s="16"/>
      <c r="AD846" s="16"/>
      <c r="AE846" s="16"/>
      <c r="AF846" s="4"/>
      <c r="AG846" s="16"/>
      <c r="AH846" s="16"/>
      <c r="AI846" s="16"/>
      <c r="AJ846" s="16"/>
      <c r="AK846" s="16"/>
      <c r="AL846" s="18"/>
      <c r="AM846" s="18"/>
      <c r="AN846" s="4"/>
      <c r="AO846" s="4"/>
    </row>
    <row r="847" spans="1:41" ht="14">
      <c r="A847" s="4"/>
      <c r="B847" s="4"/>
      <c r="C847" s="4"/>
      <c r="D847" s="16"/>
      <c r="E847" s="4"/>
      <c r="F847" s="16"/>
      <c r="G847" s="4"/>
      <c r="H847" s="16"/>
      <c r="I847" s="4"/>
      <c r="J847" s="16"/>
      <c r="K847" s="4"/>
      <c r="L847" s="16"/>
      <c r="M847" s="4"/>
      <c r="N847" s="16"/>
      <c r="O847" s="4"/>
      <c r="P847" s="17"/>
      <c r="Q847" s="4"/>
      <c r="R847" s="17"/>
      <c r="S847" s="4"/>
      <c r="T847" s="16"/>
      <c r="U847" s="16"/>
      <c r="V847" s="16"/>
      <c r="W847" s="16"/>
      <c r="X847" s="4"/>
      <c r="Y847" s="16"/>
      <c r="Z847" s="16"/>
      <c r="AA847" s="16"/>
      <c r="AB847" s="16"/>
      <c r="AC847" s="16"/>
      <c r="AD847" s="16"/>
      <c r="AE847" s="16"/>
      <c r="AF847" s="4"/>
      <c r="AG847" s="16"/>
      <c r="AH847" s="16"/>
      <c r="AI847" s="16"/>
      <c r="AJ847" s="16"/>
      <c r="AK847" s="16"/>
      <c r="AL847" s="18"/>
      <c r="AM847" s="18"/>
      <c r="AN847" s="4"/>
      <c r="AO847" s="4"/>
    </row>
    <row r="848" spans="1:41" ht="14">
      <c r="A848" s="4"/>
      <c r="B848" s="4"/>
      <c r="C848" s="4"/>
      <c r="D848" s="16"/>
      <c r="E848" s="4"/>
      <c r="F848" s="16"/>
      <c r="G848" s="4"/>
      <c r="H848" s="16"/>
      <c r="I848" s="4"/>
      <c r="J848" s="16"/>
      <c r="K848" s="4"/>
      <c r="L848" s="16"/>
      <c r="M848" s="4"/>
      <c r="N848" s="16"/>
      <c r="O848" s="4"/>
      <c r="P848" s="17"/>
      <c r="Q848" s="4"/>
      <c r="R848" s="17"/>
      <c r="S848" s="4"/>
      <c r="T848" s="16"/>
      <c r="U848" s="16"/>
      <c r="V848" s="16"/>
      <c r="W848" s="16"/>
      <c r="X848" s="4"/>
      <c r="Y848" s="16"/>
      <c r="Z848" s="16"/>
      <c r="AA848" s="16"/>
      <c r="AB848" s="16"/>
      <c r="AC848" s="16"/>
      <c r="AD848" s="16"/>
      <c r="AE848" s="16"/>
      <c r="AF848" s="4"/>
      <c r="AG848" s="16"/>
      <c r="AH848" s="16"/>
      <c r="AI848" s="16"/>
      <c r="AJ848" s="16"/>
      <c r="AK848" s="16"/>
      <c r="AL848" s="18"/>
      <c r="AM848" s="18"/>
      <c r="AN848" s="4"/>
      <c r="AO848" s="4"/>
    </row>
    <row r="849" spans="1:41" ht="14">
      <c r="A849" s="4"/>
      <c r="B849" s="4"/>
      <c r="C849" s="4"/>
      <c r="D849" s="16"/>
      <c r="E849" s="4"/>
      <c r="F849" s="16"/>
      <c r="G849" s="4"/>
      <c r="H849" s="16"/>
      <c r="I849" s="4"/>
      <c r="J849" s="16"/>
      <c r="K849" s="4"/>
      <c r="L849" s="16"/>
      <c r="M849" s="4"/>
      <c r="N849" s="16"/>
      <c r="O849" s="4"/>
      <c r="P849" s="17"/>
      <c r="Q849" s="4"/>
      <c r="R849" s="17"/>
      <c r="S849" s="4"/>
      <c r="T849" s="16"/>
      <c r="U849" s="16"/>
      <c r="V849" s="16"/>
      <c r="W849" s="16"/>
      <c r="X849" s="4"/>
      <c r="Y849" s="16"/>
      <c r="Z849" s="16"/>
      <c r="AA849" s="16"/>
      <c r="AB849" s="16"/>
      <c r="AC849" s="16"/>
      <c r="AD849" s="16"/>
      <c r="AE849" s="16"/>
      <c r="AF849" s="4"/>
      <c r="AG849" s="16"/>
      <c r="AH849" s="16"/>
      <c r="AI849" s="16"/>
      <c r="AJ849" s="16"/>
      <c r="AK849" s="16"/>
      <c r="AL849" s="18"/>
      <c r="AM849" s="18"/>
      <c r="AN849" s="4"/>
      <c r="AO849" s="4"/>
    </row>
    <row r="850" spans="1:41" ht="14">
      <c r="A850" s="4"/>
      <c r="B850" s="4"/>
      <c r="C850" s="4"/>
      <c r="D850" s="16"/>
      <c r="E850" s="4"/>
      <c r="F850" s="16"/>
      <c r="G850" s="4"/>
      <c r="H850" s="16"/>
      <c r="I850" s="4"/>
      <c r="J850" s="16"/>
      <c r="K850" s="4"/>
      <c r="L850" s="16"/>
      <c r="M850" s="4"/>
      <c r="N850" s="16"/>
      <c r="O850" s="4"/>
      <c r="P850" s="17"/>
      <c r="Q850" s="4"/>
      <c r="R850" s="17"/>
      <c r="S850" s="4"/>
      <c r="T850" s="16"/>
      <c r="U850" s="16"/>
      <c r="V850" s="16"/>
      <c r="W850" s="16"/>
      <c r="X850" s="4"/>
      <c r="Y850" s="16"/>
      <c r="Z850" s="16"/>
      <c r="AA850" s="16"/>
      <c r="AB850" s="16"/>
      <c r="AC850" s="16"/>
      <c r="AD850" s="16"/>
      <c r="AE850" s="16"/>
      <c r="AF850" s="4"/>
      <c r="AG850" s="16"/>
      <c r="AH850" s="16"/>
      <c r="AI850" s="16"/>
      <c r="AJ850" s="16"/>
      <c r="AK850" s="16"/>
      <c r="AL850" s="18"/>
      <c r="AM850" s="18"/>
      <c r="AN850" s="4"/>
      <c r="AO850" s="4"/>
    </row>
    <row r="851" spans="1:41" ht="14">
      <c r="A851" s="4"/>
      <c r="B851" s="4"/>
      <c r="C851" s="4"/>
      <c r="D851" s="16"/>
      <c r="E851" s="4"/>
      <c r="F851" s="16"/>
      <c r="G851" s="4"/>
      <c r="H851" s="16"/>
      <c r="I851" s="4"/>
      <c r="J851" s="16"/>
      <c r="K851" s="4"/>
      <c r="L851" s="16"/>
      <c r="M851" s="4"/>
      <c r="N851" s="16"/>
      <c r="O851" s="4"/>
      <c r="P851" s="17"/>
      <c r="Q851" s="4"/>
      <c r="R851" s="17"/>
      <c r="S851" s="4"/>
      <c r="T851" s="16"/>
      <c r="U851" s="16"/>
      <c r="V851" s="16"/>
      <c r="W851" s="16"/>
      <c r="X851" s="4"/>
      <c r="Y851" s="16"/>
      <c r="Z851" s="16"/>
      <c r="AA851" s="16"/>
      <c r="AB851" s="16"/>
      <c r="AC851" s="16"/>
      <c r="AD851" s="16"/>
      <c r="AE851" s="16"/>
      <c r="AF851" s="4"/>
      <c r="AG851" s="16"/>
      <c r="AH851" s="16"/>
      <c r="AI851" s="16"/>
      <c r="AJ851" s="16"/>
      <c r="AK851" s="16"/>
      <c r="AL851" s="18"/>
      <c r="AM851" s="18"/>
      <c r="AN851" s="4"/>
      <c r="AO851" s="4"/>
    </row>
    <row r="852" spans="1:41" ht="14">
      <c r="A852" s="4"/>
      <c r="B852" s="4"/>
      <c r="C852" s="4"/>
      <c r="D852" s="16"/>
      <c r="E852" s="4"/>
      <c r="F852" s="16"/>
      <c r="G852" s="4"/>
      <c r="H852" s="16"/>
      <c r="I852" s="4"/>
      <c r="J852" s="16"/>
      <c r="K852" s="4"/>
      <c r="L852" s="16"/>
      <c r="M852" s="4"/>
      <c r="N852" s="16"/>
      <c r="O852" s="4"/>
      <c r="P852" s="17"/>
      <c r="Q852" s="4"/>
      <c r="R852" s="17"/>
      <c r="S852" s="4"/>
      <c r="T852" s="16"/>
      <c r="U852" s="16"/>
      <c r="V852" s="16"/>
      <c r="W852" s="16"/>
      <c r="X852" s="4"/>
      <c r="Y852" s="16"/>
      <c r="Z852" s="16"/>
      <c r="AA852" s="16"/>
      <c r="AB852" s="16"/>
      <c r="AC852" s="16"/>
      <c r="AD852" s="16"/>
      <c r="AE852" s="16"/>
      <c r="AF852" s="4"/>
      <c r="AG852" s="16"/>
      <c r="AH852" s="16"/>
      <c r="AI852" s="16"/>
      <c r="AJ852" s="16"/>
      <c r="AK852" s="16"/>
      <c r="AL852" s="18"/>
      <c r="AM852" s="18"/>
      <c r="AN852" s="4"/>
      <c r="AO852" s="4"/>
    </row>
    <row r="853" spans="1:41" ht="14">
      <c r="A853" s="4"/>
      <c r="B853" s="4"/>
      <c r="C853" s="4"/>
      <c r="D853" s="16"/>
      <c r="E853" s="4"/>
      <c r="F853" s="16"/>
      <c r="G853" s="4"/>
      <c r="H853" s="16"/>
      <c r="I853" s="4"/>
      <c r="J853" s="16"/>
      <c r="K853" s="4"/>
      <c r="L853" s="16"/>
      <c r="M853" s="4"/>
      <c r="N853" s="16"/>
      <c r="O853" s="4"/>
      <c r="P853" s="17"/>
      <c r="Q853" s="4"/>
      <c r="R853" s="17"/>
      <c r="S853" s="4"/>
      <c r="T853" s="16"/>
      <c r="U853" s="16"/>
      <c r="V853" s="16"/>
      <c r="W853" s="16"/>
      <c r="X853" s="4"/>
      <c r="Y853" s="16"/>
      <c r="Z853" s="16"/>
      <c r="AA853" s="16"/>
      <c r="AB853" s="16"/>
      <c r="AC853" s="16"/>
      <c r="AD853" s="16"/>
      <c r="AE853" s="16"/>
      <c r="AF853" s="4"/>
      <c r="AG853" s="16"/>
      <c r="AH853" s="16"/>
      <c r="AI853" s="16"/>
      <c r="AJ853" s="16"/>
      <c r="AK853" s="16"/>
      <c r="AL853" s="18"/>
      <c r="AM853" s="18"/>
      <c r="AN853" s="4"/>
      <c r="AO853" s="4"/>
    </row>
    <row r="854" spans="1:41" ht="14">
      <c r="A854" s="4"/>
      <c r="B854" s="4"/>
      <c r="C854" s="4"/>
      <c r="D854" s="16"/>
      <c r="E854" s="4"/>
      <c r="F854" s="16"/>
      <c r="G854" s="4"/>
      <c r="H854" s="16"/>
      <c r="I854" s="4"/>
      <c r="J854" s="16"/>
      <c r="K854" s="4"/>
      <c r="L854" s="16"/>
      <c r="M854" s="4"/>
      <c r="N854" s="16"/>
      <c r="O854" s="4"/>
      <c r="P854" s="17"/>
      <c r="Q854" s="4"/>
      <c r="R854" s="17"/>
      <c r="S854" s="4"/>
      <c r="T854" s="16"/>
      <c r="U854" s="16"/>
      <c r="V854" s="16"/>
      <c r="W854" s="16"/>
      <c r="X854" s="4"/>
      <c r="Y854" s="16"/>
      <c r="Z854" s="16"/>
      <c r="AA854" s="16"/>
      <c r="AB854" s="16"/>
      <c r="AC854" s="16"/>
      <c r="AD854" s="16"/>
      <c r="AE854" s="16"/>
      <c r="AF854" s="4"/>
      <c r="AG854" s="16"/>
      <c r="AH854" s="16"/>
      <c r="AI854" s="16"/>
      <c r="AJ854" s="16"/>
      <c r="AK854" s="16"/>
      <c r="AL854" s="18"/>
      <c r="AM854" s="18"/>
      <c r="AN854" s="4"/>
      <c r="AO854" s="4"/>
    </row>
    <row r="855" spans="1:41" ht="14">
      <c r="A855" s="4"/>
      <c r="B855" s="4"/>
      <c r="C855" s="4"/>
      <c r="D855" s="16"/>
      <c r="E855" s="4"/>
      <c r="F855" s="16"/>
      <c r="G855" s="4"/>
      <c r="H855" s="16"/>
      <c r="I855" s="4"/>
      <c r="J855" s="16"/>
      <c r="K855" s="4"/>
      <c r="L855" s="16"/>
      <c r="M855" s="4"/>
      <c r="N855" s="16"/>
      <c r="O855" s="4"/>
      <c r="P855" s="17"/>
      <c r="Q855" s="4"/>
      <c r="R855" s="17"/>
      <c r="S855" s="4"/>
      <c r="T855" s="16"/>
      <c r="U855" s="16"/>
      <c r="V855" s="16"/>
      <c r="W855" s="16"/>
      <c r="X855" s="4"/>
      <c r="Y855" s="16"/>
      <c r="Z855" s="16"/>
      <c r="AA855" s="16"/>
      <c r="AB855" s="16"/>
      <c r="AC855" s="16"/>
      <c r="AD855" s="16"/>
      <c r="AE855" s="16"/>
      <c r="AF855" s="4"/>
      <c r="AG855" s="16"/>
      <c r="AH855" s="16"/>
      <c r="AI855" s="16"/>
      <c r="AJ855" s="16"/>
      <c r="AK855" s="16"/>
      <c r="AL855" s="18"/>
      <c r="AM855" s="18"/>
      <c r="AN855" s="4"/>
      <c r="AO855" s="4"/>
    </row>
    <row r="856" spans="1:41" ht="14">
      <c r="A856" s="4"/>
      <c r="B856" s="4"/>
      <c r="C856" s="4"/>
      <c r="D856" s="16"/>
      <c r="E856" s="4"/>
      <c r="F856" s="16"/>
      <c r="G856" s="4"/>
      <c r="H856" s="16"/>
      <c r="I856" s="4"/>
      <c r="J856" s="16"/>
      <c r="K856" s="4"/>
      <c r="L856" s="16"/>
      <c r="M856" s="4"/>
      <c r="N856" s="16"/>
      <c r="O856" s="4"/>
      <c r="P856" s="17"/>
      <c r="Q856" s="4"/>
      <c r="R856" s="17"/>
      <c r="S856" s="4"/>
      <c r="T856" s="16"/>
      <c r="U856" s="16"/>
      <c r="V856" s="16"/>
      <c r="W856" s="16"/>
      <c r="X856" s="4"/>
      <c r="Y856" s="16"/>
      <c r="Z856" s="16"/>
      <c r="AA856" s="16"/>
      <c r="AB856" s="16"/>
      <c r="AC856" s="16"/>
      <c r="AD856" s="16"/>
      <c r="AE856" s="16"/>
      <c r="AF856" s="4"/>
      <c r="AG856" s="16"/>
      <c r="AH856" s="16"/>
      <c r="AI856" s="16"/>
      <c r="AJ856" s="16"/>
      <c r="AK856" s="16"/>
      <c r="AL856" s="18"/>
      <c r="AM856" s="18"/>
      <c r="AN856" s="4"/>
      <c r="AO856" s="4"/>
    </row>
    <row r="857" spans="1:41" ht="14">
      <c r="A857" s="4"/>
      <c r="B857" s="4"/>
      <c r="C857" s="4"/>
      <c r="D857" s="16"/>
      <c r="E857" s="4"/>
      <c r="F857" s="16"/>
      <c r="G857" s="4"/>
      <c r="H857" s="16"/>
      <c r="I857" s="4"/>
      <c r="J857" s="16"/>
      <c r="K857" s="4"/>
      <c r="L857" s="16"/>
      <c r="M857" s="4"/>
      <c r="N857" s="16"/>
      <c r="O857" s="4"/>
      <c r="P857" s="17"/>
      <c r="Q857" s="4"/>
      <c r="R857" s="17"/>
      <c r="S857" s="4"/>
      <c r="T857" s="16"/>
      <c r="U857" s="16"/>
      <c r="V857" s="16"/>
      <c r="W857" s="16"/>
      <c r="X857" s="4"/>
      <c r="Y857" s="16"/>
      <c r="Z857" s="16"/>
      <c r="AA857" s="16"/>
      <c r="AB857" s="16"/>
      <c r="AC857" s="16"/>
      <c r="AD857" s="16"/>
      <c r="AE857" s="16"/>
      <c r="AF857" s="4"/>
      <c r="AG857" s="16"/>
      <c r="AH857" s="16"/>
      <c r="AI857" s="16"/>
      <c r="AJ857" s="16"/>
      <c r="AK857" s="16"/>
      <c r="AL857" s="18"/>
      <c r="AM857" s="18"/>
      <c r="AN857" s="4"/>
      <c r="AO857" s="4"/>
    </row>
    <row r="858" spans="1:41" ht="14">
      <c r="A858" s="4"/>
      <c r="B858" s="4"/>
      <c r="C858" s="4"/>
      <c r="D858" s="16"/>
      <c r="E858" s="4"/>
      <c r="F858" s="16"/>
      <c r="G858" s="4"/>
      <c r="H858" s="16"/>
      <c r="I858" s="4"/>
      <c r="J858" s="16"/>
      <c r="K858" s="4"/>
      <c r="L858" s="16"/>
      <c r="M858" s="4"/>
      <c r="N858" s="16"/>
      <c r="O858" s="4"/>
      <c r="P858" s="17"/>
      <c r="Q858" s="4"/>
      <c r="R858" s="17"/>
      <c r="S858" s="4"/>
      <c r="T858" s="16"/>
      <c r="U858" s="16"/>
      <c r="V858" s="16"/>
      <c r="W858" s="16"/>
      <c r="X858" s="4"/>
      <c r="Y858" s="16"/>
      <c r="Z858" s="16"/>
      <c r="AA858" s="16"/>
      <c r="AB858" s="16"/>
      <c r="AC858" s="16"/>
      <c r="AD858" s="16"/>
      <c r="AE858" s="16"/>
      <c r="AF858" s="4"/>
      <c r="AG858" s="16"/>
      <c r="AH858" s="16"/>
      <c r="AI858" s="16"/>
      <c r="AJ858" s="16"/>
      <c r="AK858" s="16"/>
      <c r="AL858" s="18"/>
      <c r="AM858" s="18"/>
      <c r="AN858" s="4"/>
      <c r="AO858" s="4"/>
    </row>
    <row r="859" spans="1:41" ht="14">
      <c r="A859" s="4"/>
      <c r="B859" s="4"/>
      <c r="C859" s="4"/>
      <c r="D859" s="16"/>
      <c r="E859" s="4"/>
      <c r="F859" s="16"/>
      <c r="G859" s="4"/>
      <c r="H859" s="16"/>
      <c r="I859" s="4"/>
      <c r="J859" s="16"/>
      <c r="K859" s="4"/>
      <c r="L859" s="16"/>
      <c r="M859" s="4"/>
      <c r="N859" s="16"/>
      <c r="O859" s="4"/>
      <c r="P859" s="17"/>
      <c r="Q859" s="4"/>
      <c r="R859" s="17"/>
      <c r="S859" s="4"/>
      <c r="T859" s="16"/>
      <c r="U859" s="16"/>
      <c r="V859" s="16"/>
      <c r="W859" s="16"/>
      <c r="X859" s="4"/>
      <c r="Y859" s="16"/>
      <c r="Z859" s="16"/>
      <c r="AA859" s="16"/>
      <c r="AB859" s="16"/>
      <c r="AC859" s="16"/>
      <c r="AD859" s="16"/>
      <c r="AE859" s="16"/>
      <c r="AF859" s="4"/>
      <c r="AG859" s="16"/>
      <c r="AH859" s="16"/>
      <c r="AI859" s="16"/>
      <c r="AJ859" s="16"/>
      <c r="AK859" s="16"/>
      <c r="AL859" s="18"/>
      <c r="AM859" s="18"/>
      <c r="AN859" s="4"/>
      <c r="AO859" s="4"/>
    </row>
    <row r="860" spans="1:41" ht="14">
      <c r="A860" s="4"/>
      <c r="B860" s="4"/>
      <c r="C860" s="4"/>
      <c r="D860" s="16"/>
      <c r="E860" s="4"/>
      <c r="F860" s="16"/>
      <c r="G860" s="4"/>
      <c r="H860" s="16"/>
      <c r="I860" s="4"/>
      <c r="J860" s="16"/>
      <c r="K860" s="4"/>
      <c r="L860" s="16"/>
      <c r="M860" s="4"/>
      <c r="N860" s="16"/>
      <c r="O860" s="4"/>
      <c r="P860" s="17"/>
      <c r="Q860" s="4"/>
      <c r="R860" s="17"/>
      <c r="S860" s="4"/>
      <c r="T860" s="16"/>
      <c r="U860" s="16"/>
      <c r="V860" s="16"/>
      <c r="W860" s="16"/>
      <c r="X860" s="4"/>
      <c r="Y860" s="16"/>
      <c r="Z860" s="16"/>
      <c r="AA860" s="16"/>
      <c r="AB860" s="16"/>
      <c r="AC860" s="16"/>
      <c r="AD860" s="16"/>
      <c r="AE860" s="16"/>
      <c r="AF860" s="4"/>
      <c r="AG860" s="16"/>
      <c r="AH860" s="16"/>
      <c r="AI860" s="16"/>
      <c r="AJ860" s="16"/>
      <c r="AK860" s="16"/>
      <c r="AL860" s="18"/>
      <c r="AM860" s="18"/>
      <c r="AN860" s="4"/>
      <c r="AO860" s="4"/>
    </row>
    <row r="861" spans="1:41" ht="14">
      <c r="A861" s="4"/>
      <c r="B861" s="4"/>
      <c r="C861" s="4"/>
      <c r="D861" s="16"/>
      <c r="E861" s="4"/>
      <c r="F861" s="16"/>
      <c r="G861" s="4"/>
      <c r="H861" s="16"/>
      <c r="I861" s="4"/>
      <c r="J861" s="16"/>
      <c r="K861" s="4"/>
      <c r="L861" s="16"/>
      <c r="M861" s="4"/>
      <c r="N861" s="16"/>
      <c r="O861" s="4"/>
      <c r="P861" s="17"/>
      <c r="Q861" s="4"/>
      <c r="R861" s="17"/>
      <c r="S861" s="4"/>
      <c r="T861" s="16"/>
      <c r="U861" s="16"/>
      <c r="V861" s="16"/>
      <c r="W861" s="16"/>
      <c r="X861" s="4"/>
      <c r="Y861" s="16"/>
      <c r="Z861" s="16"/>
      <c r="AA861" s="16"/>
      <c r="AB861" s="16"/>
      <c r="AC861" s="16"/>
      <c r="AD861" s="16"/>
      <c r="AE861" s="16"/>
      <c r="AF861" s="4"/>
      <c r="AG861" s="16"/>
      <c r="AH861" s="16"/>
      <c r="AI861" s="16"/>
      <c r="AJ861" s="16"/>
      <c r="AK861" s="16"/>
      <c r="AL861" s="18"/>
      <c r="AM861" s="18"/>
      <c r="AN861" s="4"/>
      <c r="AO861" s="4"/>
    </row>
    <row r="862" spans="1:41" ht="14">
      <c r="A862" s="4"/>
      <c r="B862" s="4"/>
      <c r="C862" s="4"/>
      <c r="D862" s="16"/>
      <c r="E862" s="4"/>
      <c r="F862" s="16"/>
      <c r="G862" s="4"/>
      <c r="H862" s="16"/>
      <c r="I862" s="4"/>
      <c r="J862" s="16"/>
      <c r="K862" s="4"/>
      <c r="L862" s="16"/>
      <c r="M862" s="4"/>
      <c r="N862" s="16"/>
      <c r="O862" s="4"/>
      <c r="P862" s="17"/>
      <c r="Q862" s="4"/>
      <c r="R862" s="17"/>
      <c r="S862" s="4"/>
      <c r="T862" s="16"/>
      <c r="U862" s="16"/>
      <c r="V862" s="16"/>
      <c r="W862" s="16"/>
      <c r="X862" s="4"/>
      <c r="Y862" s="16"/>
      <c r="Z862" s="16"/>
      <c r="AA862" s="16"/>
      <c r="AB862" s="16"/>
      <c r="AC862" s="16"/>
      <c r="AD862" s="16"/>
      <c r="AE862" s="16"/>
      <c r="AF862" s="4"/>
      <c r="AG862" s="16"/>
      <c r="AH862" s="16"/>
      <c r="AI862" s="16"/>
      <c r="AJ862" s="16"/>
      <c r="AK862" s="16"/>
      <c r="AL862" s="18"/>
      <c r="AM862" s="18"/>
      <c r="AN862" s="4"/>
      <c r="AO862" s="4"/>
    </row>
    <row r="863" spans="1:41" ht="14">
      <c r="A863" s="4"/>
      <c r="B863" s="4"/>
      <c r="C863" s="4"/>
      <c r="D863" s="16"/>
      <c r="E863" s="4"/>
      <c r="F863" s="16"/>
      <c r="G863" s="4"/>
      <c r="H863" s="16"/>
      <c r="I863" s="4"/>
      <c r="J863" s="16"/>
      <c r="K863" s="4"/>
      <c r="L863" s="16"/>
      <c r="M863" s="4"/>
      <c r="N863" s="16"/>
      <c r="O863" s="4"/>
      <c r="P863" s="17"/>
      <c r="Q863" s="4"/>
      <c r="R863" s="17"/>
      <c r="S863" s="4"/>
      <c r="T863" s="16"/>
      <c r="U863" s="16"/>
      <c r="V863" s="16"/>
      <c r="W863" s="16"/>
      <c r="X863" s="4"/>
      <c r="Y863" s="16"/>
      <c r="Z863" s="16"/>
      <c r="AA863" s="16"/>
      <c r="AB863" s="16"/>
      <c r="AC863" s="16"/>
      <c r="AD863" s="16"/>
      <c r="AE863" s="16"/>
      <c r="AF863" s="4"/>
      <c r="AG863" s="16"/>
      <c r="AH863" s="16"/>
      <c r="AI863" s="16"/>
      <c r="AJ863" s="16"/>
      <c r="AK863" s="16"/>
      <c r="AL863" s="18"/>
      <c r="AM863" s="18"/>
      <c r="AN863" s="4"/>
      <c r="AO863" s="4"/>
    </row>
    <row r="864" spans="1:41" ht="14">
      <c r="A864" s="4"/>
      <c r="B864" s="4"/>
      <c r="C864" s="4"/>
      <c r="D864" s="16"/>
      <c r="E864" s="4"/>
      <c r="F864" s="16"/>
      <c r="G864" s="4"/>
      <c r="H864" s="16"/>
      <c r="I864" s="4"/>
      <c r="J864" s="16"/>
      <c r="K864" s="4"/>
      <c r="L864" s="16"/>
      <c r="M864" s="4"/>
      <c r="N864" s="16"/>
      <c r="O864" s="4"/>
      <c r="P864" s="17"/>
      <c r="Q864" s="4"/>
      <c r="R864" s="17"/>
      <c r="S864" s="4"/>
      <c r="T864" s="16"/>
      <c r="U864" s="16"/>
      <c r="V864" s="16"/>
      <c r="W864" s="16"/>
      <c r="X864" s="4"/>
      <c r="Y864" s="16"/>
      <c r="Z864" s="16"/>
      <c r="AA864" s="16"/>
      <c r="AB864" s="16"/>
      <c r="AC864" s="16"/>
      <c r="AD864" s="16"/>
      <c r="AE864" s="16"/>
      <c r="AF864" s="4"/>
      <c r="AG864" s="16"/>
      <c r="AH864" s="16"/>
      <c r="AI864" s="16"/>
      <c r="AJ864" s="16"/>
      <c r="AK864" s="16"/>
      <c r="AL864" s="18"/>
      <c r="AM864" s="18"/>
      <c r="AN864" s="4"/>
      <c r="AO864" s="4"/>
    </row>
    <row r="865" spans="1:41" ht="14">
      <c r="A865" s="4"/>
      <c r="B865" s="4"/>
      <c r="C865" s="4"/>
      <c r="D865" s="16"/>
      <c r="E865" s="4"/>
      <c r="F865" s="16"/>
      <c r="G865" s="4"/>
      <c r="H865" s="16"/>
      <c r="I865" s="4"/>
      <c r="J865" s="16"/>
      <c r="K865" s="4"/>
      <c r="L865" s="16"/>
      <c r="M865" s="4"/>
      <c r="N865" s="16"/>
      <c r="O865" s="4"/>
      <c r="P865" s="17"/>
      <c r="Q865" s="4"/>
      <c r="R865" s="17"/>
      <c r="S865" s="4"/>
      <c r="T865" s="16"/>
      <c r="U865" s="16"/>
      <c r="V865" s="16"/>
      <c r="W865" s="16"/>
      <c r="X865" s="4"/>
      <c r="Y865" s="16"/>
      <c r="Z865" s="16"/>
      <c r="AA865" s="16"/>
      <c r="AB865" s="16"/>
      <c r="AC865" s="16"/>
      <c r="AD865" s="16"/>
      <c r="AE865" s="16"/>
      <c r="AF865" s="4"/>
      <c r="AG865" s="16"/>
      <c r="AH865" s="16"/>
      <c r="AI865" s="16"/>
      <c r="AJ865" s="16"/>
      <c r="AK865" s="16"/>
      <c r="AL865" s="18"/>
      <c r="AM865" s="18"/>
      <c r="AN865" s="4"/>
      <c r="AO865" s="4"/>
    </row>
    <row r="866" spans="1:41" ht="14">
      <c r="A866" s="4"/>
      <c r="B866" s="4"/>
      <c r="C866" s="4"/>
      <c r="D866" s="16"/>
      <c r="E866" s="4"/>
      <c r="F866" s="16"/>
      <c r="G866" s="4"/>
      <c r="H866" s="16"/>
      <c r="I866" s="4"/>
      <c r="J866" s="16"/>
      <c r="K866" s="4"/>
      <c r="L866" s="16"/>
      <c r="M866" s="4"/>
      <c r="N866" s="16"/>
      <c r="O866" s="4"/>
      <c r="P866" s="17"/>
      <c r="Q866" s="4"/>
      <c r="R866" s="17"/>
      <c r="S866" s="4"/>
      <c r="T866" s="16"/>
      <c r="U866" s="16"/>
      <c r="V866" s="16"/>
      <c r="W866" s="16"/>
      <c r="X866" s="4"/>
      <c r="Y866" s="16"/>
      <c r="Z866" s="16"/>
      <c r="AA866" s="16"/>
      <c r="AB866" s="16"/>
      <c r="AC866" s="16"/>
      <c r="AD866" s="16"/>
      <c r="AE866" s="16"/>
      <c r="AF866" s="4"/>
      <c r="AG866" s="16"/>
      <c r="AH866" s="16"/>
      <c r="AI866" s="16"/>
      <c r="AJ866" s="16"/>
      <c r="AK866" s="16"/>
      <c r="AL866" s="18"/>
      <c r="AM866" s="18"/>
      <c r="AN866" s="4"/>
      <c r="AO866" s="4"/>
    </row>
    <row r="867" spans="1:41" ht="14">
      <c r="A867" s="4"/>
      <c r="B867" s="4"/>
      <c r="C867" s="4"/>
      <c r="D867" s="16"/>
      <c r="E867" s="4"/>
      <c r="F867" s="16"/>
      <c r="G867" s="4"/>
      <c r="H867" s="16"/>
      <c r="I867" s="4"/>
      <c r="J867" s="16"/>
      <c r="K867" s="4"/>
      <c r="L867" s="16"/>
      <c r="M867" s="4"/>
      <c r="N867" s="16"/>
      <c r="O867" s="4"/>
      <c r="P867" s="17"/>
      <c r="Q867" s="4"/>
      <c r="R867" s="17"/>
      <c r="S867" s="4"/>
      <c r="T867" s="16"/>
      <c r="U867" s="16"/>
      <c r="V867" s="16"/>
      <c r="W867" s="16"/>
      <c r="X867" s="4"/>
      <c r="Y867" s="16"/>
      <c r="Z867" s="16"/>
      <c r="AA867" s="16"/>
      <c r="AB867" s="16"/>
      <c r="AC867" s="16"/>
      <c r="AD867" s="16"/>
      <c r="AE867" s="16"/>
      <c r="AF867" s="4"/>
      <c r="AG867" s="16"/>
      <c r="AH867" s="16"/>
      <c r="AI867" s="16"/>
      <c r="AJ867" s="16"/>
      <c r="AK867" s="16"/>
      <c r="AL867" s="18"/>
      <c r="AM867" s="18"/>
      <c r="AN867" s="4"/>
      <c r="AO867" s="4"/>
    </row>
    <row r="868" spans="1:41" ht="14">
      <c r="A868" s="4"/>
      <c r="B868" s="4"/>
      <c r="C868" s="4"/>
      <c r="D868" s="16"/>
      <c r="E868" s="4"/>
      <c r="F868" s="16"/>
      <c r="G868" s="4"/>
      <c r="H868" s="16"/>
      <c r="I868" s="4"/>
      <c r="J868" s="16"/>
      <c r="K868" s="4"/>
      <c r="L868" s="16"/>
      <c r="M868" s="4"/>
      <c r="N868" s="16"/>
      <c r="O868" s="4"/>
      <c r="P868" s="17"/>
      <c r="Q868" s="4"/>
      <c r="R868" s="17"/>
      <c r="S868" s="4"/>
      <c r="T868" s="16"/>
      <c r="U868" s="16"/>
      <c r="V868" s="16"/>
      <c r="W868" s="16"/>
      <c r="X868" s="4"/>
      <c r="Y868" s="16"/>
      <c r="Z868" s="16"/>
      <c r="AA868" s="16"/>
      <c r="AB868" s="16"/>
      <c r="AC868" s="16"/>
      <c r="AD868" s="16"/>
      <c r="AE868" s="16"/>
      <c r="AF868" s="4"/>
      <c r="AG868" s="16"/>
      <c r="AH868" s="16"/>
      <c r="AI868" s="16"/>
      <c r="AJ868" s="16"/>
      <c r="AK868" s="16"/>
      <c r="AL868" s="18"/>
      <c r="AM868" s="18"/>
      <c r="AN868" s="4"/>
      <c r="AO868" s="4"/>
    </row>
    <row r="869" spans="1:41" ht="14">
      <c r="A869" s="4"/>
      <c r="B869" s="4"/>
      <c r="C869" s="4"/>
      <c r="D869" s="16"/>
      <c r="E869" s="4"/>
      <c r="F869" s="16"/>
      <c r="G869" s="4"/>
      <c r="H869" s="16"/>
      <c r="I869" s="4"/>
      <c r="J869" s="16"/>
      <c r="K869" s="4"/>
      <c r="L869" s="16"/>
      <c r="M869" s="4"/>
      <c r="N869" s="16"/>
      <c r="O869" s="4"/>
      <c r="P869" s="17"/>
      <c r="Q869" s="4"/>
      <c r="R869" s="17"/>
      <c r="S869" s="4"/>
      <c r="T869" s="16"/>
      <c r="U869" s="16"/>
      <c r="V869" s="16"/>
      <c r="W869" s="16"/>
      <c r="X869" s="4"/>
      <c r="Y869" s="16"/>
      <c r="Z869" s="16"/>
      <c r="AA869" s="16"/>
      <c r="AB869" s="16"/>
      <c r="AC869" s="16"/>
      <c r="AD869" s="16"/>
      <c r="AE869" s="16"/>
      <c r="AF869" s="4"/>
      <c r="AG869" s="16"/>
      <c r="AH869" s="16"/>
      <c r="AI869" s="16"/>
      <c r="AJ869" s="16"/>
      <c r="AK869" s="16"/>
      <c r="AL869" s="18"/>
      <c r="AM869" s="18"/>
      <c r="AN869" s="4"/>
      <c r="AO869" s="4"/>
    </row>
    <row r="870" spans="1:41" ht="14">
      <c r="A870" s="4"/>
      <c r="B870" s="4"/>
      <c r="C870" s="4"/>
      <c r="D870" s="16"/>
      <c r="E870" s="4"/>
      <c r="F870" s="16"/>
      <c r="G870" s="4"/>
      <c r="H870" s="16"/>
      <c r="I870" s="4"/>
      <c r="J870" s="16"/>
      <c r="K870" s="4"/>
      <c r="L870" s="16"/>
      <c r="M870" s="4"/>
      <c r="N870" s="16"/>
      <c r="O870" s="4"/>
      <c r="P870" s="17"/>
      <c r="Q870" s="4"/>
      <c r="R870" s="17"/>
      <c r="S870" s="4"/>
      <c r="T870" s="16"/>
      <c r="U870" s="16"/>
      <c r="V870" s="16"/>
      <c r="W870" s="16"/>
      <c r="X870" s="4"/>
      <c r="Y870" s="16"/>
      <c r="Z870" s="16"/>
      <c r="AA870" s="16"/>
      <c r="AB870" s="16"/>
      <c r="AC870" s="16"/>
      <c r="AD870" s="16"/>
      <c r="AE870" s="16"/>
      <c r="AF870" s="4"/>
      <c r="AG870" s="16"/>
      <c r="AH870" s="16"/>
      <c r="AI870" s="16"/>
      <c r="AJ870" s="16"/>
      <c r="AK870" s="16"/>
      <c r="AL870" s="18"/>
      <c r="AM870" s="18"/>
      <c r="AN870" s="4"/>
      <c r="AO870" s="4"/>
    </row>
    <row r="871" spans="1:41" ht="14">
      <c r="A871" s="4"/>
      <c r="B871" s="4"/>
      <c r="C871" s="4"/>
      <c r="D871" s="16"/>
      <c r="E871" s="4"/>
      <c r="F871" s="16"/>
      <c r="G871" s="4"/>
      <c r="H871" s="16"/>
      <c r="I871" s="4"/>
      <c r="J871" s="16"/>
      <c r="K871" s="4"/>
      <c r="L871" s="16"/>
      <c r="M871" s="4"/>
      <c r="N871" s="16"/>
      <c r="O871" s="4"/>
      <c r="P871" s="17"/>
      <c r="Q871" s="4"/>
      <c r="R871" s="17"/>
      <c r="S871" s="4"/>
      <c r="T871" s="16"/>
      <c r="U871" s="16"/>
      <c r="V871" s="16"/>
      <c r="W871" s="16"/>
      <c r="X871" s="4"/>
      <c r="Y871" s="16"/>
      <c r="Z871" s="16"/>
      <c r="AA871" s="16"/>
      <c r="AB871" s="16"/>
      <c r="AC871" s="16"/>
      <c r="AD871" s="16"/>
      <c r="AE871" s="16"/>
      <c r="AF871" s="4"/>
      <c r="AG871" s="16"/>
      <c r="AH871" s="16"/>
      <c r="AI871" s="16"/>
      <c r="AJ871" s="16"/>
      <c r="AK871" s="16"/>
      <c r="AL871" s="18"/>
      <c r="AM871" s="18"/>
      <c r="AN871" s="4"/>
      <c r="AO871" s="4"/>
    </row>
    <row r="872" spans="1:41" ht="14">
      <c r="A872" s="4"/>
      <c r="B872" s="4"/>
      <c r="C872" s="4"/>
      <c r="D872" s="16"/>
      <c r="E872" s="4"/>
      <c r="F872" s="16"/>
      <c r="G872" s="4"/>
      <c r="H872" s="16"/>
      <c r="I872" s="4"/>
      <c r="J872" s="16"/>
      <c r="K872" s="4"/>
      <c r="L872" s="16"/>
      <c r="M872" s="4"/>
      <c r="N872" s="16"/>
      <c r="O872" s="4"/>
      <c r="P872" s="17"/>
      <c r="Q872" s="4"/>
      <c r="R872" s="17"/>
      <c r="S872" s="4"/>
      <c r="T872" s="16"/>
      <c r="U872" s="16"/>
      <c r="V872" s="16"/>
      <c r="W872" s="16"/>
      <c r="X872" s="4"/>
      <c r="Y872" s="16"/>
      <c r="Z872" s="16"/>
      <c r="AA872" s="16"/>
      <c r="AB872" s="16"/>
      <c r="AC872" s="16"/>
      <c r="AD872" s="16"/>
      <c r="AE872" s="16"/>
      <c r="AF872" s="4"/>
      <c r="AG872" s="16"/>
      <c r="AH872" s="16"/>
      <c r="AI872" s="16"/>
      <c r="AJ872" s="16"/>
      <c r="AK872" s="16"/>
      <c r="AL872" s="18"/>
      <c r="AM872" s="18"/>
      <c r="AN872" s="4"/>
      <c r="AO872" s="4"/>
    </row>
    <row r="873" spans="1:41" ht="14">
      <c r="A873" s="4"/>
      <c r="B873" s="4"/>
      <c r="C873" s="4"/>
      <c r="D873" s="16"/>
      <c r="E873" s="4"/>
      <c r="F873" s="16"/>
      <c r="G873" s="4"/>
      <c r="H873" s="16"/>
      <c r="I873" s="4"/>
      <c r="J873" s="16"/>
      <c r="K873" s="4"/>
      <c r="L873" s="16"/>
      <c r="M873" s="4"/>
      <c r="N873" s="16"/>
      <c r="O873" s="4"/>
      <c r="P873" s="17"/>
      <c r="Q873" s="4"/>
      <c r="R873" s="17"/>
      <c r="S873" s="4"/>
      <c r="T873" s="16"/>
      <c r="U873" s="16"/>
      <c r="V873" s="16"/>
      <c r="W873" s="16"/>
      <c r="X873" s="4"/>
      <c r="Y873" s="16"/>
      <c r="Z873" s="16"/>
      <c r="AA873" s="16"/>
      <c r="AB873" s="16"/>
      <c r="AC873" s="16"/>
      <c r="AD873" s="16"/>
      <c r="AE873" s="16"/>
      <c r="AF873" s="4"/>
      <c r="AG873" s="16"/>
      <c r="AH873" s="16"/>
      <c r="AI873" s="16"/>
      <c r="AJ873" s="16"/>
      <c r="AK873" s="16"/>
      <c r="AL873" s="18"/>
      <c r="AM873" s="18"/>
      <c r="AN873" s="4"/>
      <c r="AO873" s="4"/>
    </row>
    <row r="874" spans="1:41" ht="14">
      <c r="A874" s="4"/>
      <c r="B874" s="4"/>
      <c r="C874" s="4"/>
      <c r="D874" s="16"/>
      <c r="E874" s="4"/>
      <c r="F874" s="16"/>
      <c r="G874" s="4"/>
      <c r="H874" s="16"/>
      <c r="I874" s="4"/>
      <c r="J874" s="16"/>
      <c r="K874" s="4"/>
      <c r="L874" s="16"/>
      <c r="M874" s="4"/>
      <c r="N874" s="16"/>
      <c r="O874" s="4"/>
      <c r="P874" s="17"/>
      <c r="Q874" s="4"/>
      <c r="R874" s="17"/>
      <c r="S874" s="4"/>
      <c r="T874" s="16"/>
      <c r="U874" s="16"/>
      <c r="V874" s="16"/>
      <c r="W874" s="16"/>
      <c r="X874" s="4"/>
      <c r="Y874" s="16"/>
      <c r="Z874" s="16"/>
      <c r="AA874" s="16"/>
      <c r="AB874" s="16"/>
      <c r="AC874" s="16"/>
      <c r="AD874" s="16"/>
      <c r="AE874" s="16"/>
      <c r="AF874" s="4"/>
      <c r="AG874" s="16"/>
      <c r="AH874" s="16"/>
      <c r="AI874" s="16"/>
      <c r="AJ874" s="16"/>
      <c r="AK874" s="16"/>
      <c r="AL874" s="18"/>
      <c r="AM874" s="18"/>
      <c r="AN874" s="4"/>
      <c r="AO874" s="4"/>
    </row>
    <row r="875" spans="1:41" ht="14">
      <c r="A875" s="4"/>
      <c r="B875" s="4"/>
      <c r="C875" s="4"/>
      <c r="D875" s="16"/>
      <c r="E875" s="4"/>
      <c r="F875" s="16"/>
      <c r="G875" s="4"/>
      <c r="H875" s="16"/>
      <c r="I875" s="4"/>
      <c r="J875" s="16"/>
      <c r="K875" s="4"/>
      <c r="L875" s="16"/>
      <c r="M875" s="4"/>
      <c r="N875" s="16"/>
      <c r="O875" s="4"/>
      <c r="P875" s="17"/>
      <c r="Q875" s="4"/>
      <c r="R875" s="17"/>
      <c r="S875" s="4"/>
      <c r="T875" s="16"/>
      <c r="U875" s="16"/>
      <c r="V875" s="16"/>
      <c r="W875" s="16"/>
      <c r="X875" s="4"/>
      <c r="Y875" s="16"/>
      <c r="Z875" s="16"/>
      <c r="AA875" s="16"/>
      <c r="AB875" s="16"/>
      <c r="AC875" s="16"/>
      <c r="AD875" s="16"/>
      <c r="AE875" s="16"/>
      <c r="AF875" s="4"/>
      <c r="AG875" s="16"/>
      <c r="AH875" s="16"/>
      <c r="AI875" s="16"/>
      <c r="AJ875" s="16"/>
      <c r="AK875" s="16"/>
      <c r="AL875" s="18"/>
      <c r="AM875" s="18"/>
      <c r="AN875" s="4"/>
      <c r="AO875" s="4"/>
    </row>
    <row r="876" spans="1:41" ht="14">
      <c r="A876" s="4"/>
      <c r="B876" s="4"/>
      <c r="C876" s="4"/>
      <c r="D876" s="16"/>
      <c r="E876" s="4"/>
      <c r="F876" s="16"/>
      <c r="G876" s="4"/>
      <c r="H876" s="16"/>
      <c r="I876" s="4"/>
      <c r="J876" s="16"/>
      <c r="K876" s="4"/>
      <c r="L876" s="16"/>
      <c r="M876" s="4"/>
      <c r="N876" s="16"/>
      <c r="O876" s="4"/>
      <c r="P876" s="17"/>
      <c r="Q876" s="4"/>
      <c r="R876" s="17"/>
      <c r="S876" s="4"/>
      <c r="T876" s="16"/>
      <c r="U876" s="16"/>
      <c r="V876" s="16"/>
      <c r="W876" s="16"/>
      <c r="X876" s="4"/>
      <c r="Y876" s="16"/>
      <c r="Z876" s="16"/>
      <c r="AA876" s="16"/>
      <c r="AB876" s="16"/>
      <c r="AC876" s="16"/>
      <c r="AD876" s="16"/>
      <c r="AE876" s="16"/>
      <c r="AF876" s="4"/>
      <c r="AG876" s="16"/>
      <c r="AH876" s="16"/>
      <c r="AI876" s="16"/>
      <c r="AJ876" s="16"/>
      <c r="AK876" s="16"/>
      <c r="AL876" s="18"/>
      <c r="AM876" s="18"/>
      <c r="AN876" s="4"/>
      <c r="AO876" s="4"/>
    </row>
    <row r="877" spans="1:41" ht="14">
      <c r="A877" s="4"/>
      <c r="B877" s="4"/>
      <c r="C877" s="4"/>
      <c r="D877" s="16"/>
      <c r="E877" s="4"/>
      <c r="F877" s="16"/>
      <c r="G877" s="4"/>
      <c r="H877" s="16"/>
      <c r="I877" s="4"/>
      <c r="J877" s="16"/>
      <c r="K877" s="4"/>
      <c r="L877" s="16"/>
      <c r="M877" s="4"/>
      <c r="N877" s="16"/>
      <c r="O877" s="4"/>
      <c r="P877" s="17"/>
      <c r="Q877" s="4"/>
      <c r="R877" s="17"/>
      <c r="S877" s="4"/>
      <c r="T877" s="16"/>
      <c r="U877" s="16"/>
      <c r="V877" s="16"/>
      <c r="W877" s="16"/>
      <c r="X877" s="4"/>
      <c r="Y877" s="16"/>
      <c r="Z877" s="16"/>
      <c r="AA877" s="16"/>
      <c r="AB877" s="16"/>
      <c r="AC877" s="16"/>
      <c r="AD877" s="16"/>
      <c r="AE877" s="16"/>
      <c r="AF877" s="4"/>
      <c r="AG877" s="16"/>
      <c r="AH877" s="16"/>
      <c r="AI877" s="16"/>
      <c r="AJ877" s="16"/>
      <c r="AK877" s="16"/>
      <c r="AL877" s="18"/>
      <c r="AM877" s="18"/>
      <c r="AN877" s="4"/>
      <c r="AO877" s="4"/>
    </row>
    <row r="878" spans="1:41" ht="14">
      <c r="A878" s="4"/>
      <c r="B878" s="4"/>
      <c r="C878" s="4"/>
      <c r="D878" s="16"/>
      <c r="E878" s="4"/>
      <c r="F878" s="16"/>
      <c r="G878" s="4"/>
      <c r="H878" s="16"/>
      <c r="I878" s="4"/>
      <c r="J878" s="16"/>
      <c r="K878" s="4"/>
      <c r="L878" s="16"/>
      <c r="M878" s="4"/>
      <c r="N878" s="16"/>
      <c r="O878" s="4"/>
      <c r="P878" s="17"/>
      <c r="Q878" s="4"/>
      <c r="R878" s="17"/>
      <c r="S878" s="4"/>
      <c r="T878" s="16"/>
      <c r="U878" s="16"/>
      <c r="V878" s="16"/>
      <c r="W878" s="16"/>
      <c r="X878" s="4"/>
      <c r="Y878" s="16"/>
      <c r="Z878" s="16"/>
      <c r="AA878" s="16"/>
      <c r="AB878" s="16"/>
      <c r="AC878" s="16"/>
      <c r="AD878" s="16"/>
      <c r="AE878" s="16"/>
      <c r="AF878" s="4"/>
      <c r="AG878" s="16"/>
      <c r="AH878" s="16"/>
      <c r="AI878" s="16"/>
      <c r="AJ878" s="16"/>
      <c r="AK878" s="16"/>
      <c r="AL878" s="18"/>
      <c r="AM878" s="18"/>
      <c r="AN878" s="4"/>
      <c r="AO878" s="4"/>
    </row>
    <row r="879" spans="1:41" ht="14">
      <c r="A879" s="4"/>
      <c r="B879" s="4"/>
      <c r="C879" s="4"/>
      <c r="D879" s="16"/>
      <c r="E879" s="4"/>
      <c r="F879" s="16"/>
      <c r="G879" s="4"/>
      <c r="H879" s="16"/>
      <c r="I879" s="4"/>
      <c r="J879" s="16"/>
      <c r="K879" s="4"/>
      <c r="L879" s="16"/>
      <c r="M879" s="4"/>
      <c r="N879" s="16"/>
      <c r="O879" s="4"/>
      <c r="P879" s="17"/>
      <c r="Q879" s="4"/>
      <c r="R879" s="17"/>
      <c r="S879" s="4"/>
      <c r="T879" s="16"/>
      <c r="U879" s="16"/>
      <c r="V879" s="16"/>
      <c r="W879" s="16"/>
      <c r="X879" s="4"/>
      <c r="Y879" s="16"/>
      <c r="Z879" s="16"/>
      <c r="AA879" s="16"/>
      <c r="AB879" s="16"/>
      <c r="AC879" s="16"/>
      <c r="AD879" s="16"/>
      <c r="AE879" s="16"/>
      <c r="AF879" s="4"/>
      <c r="AG879" s="16"/>
      <c r="AH879" s="16"/>
      <c r="AI879" s="16"/>
      <c r="AJ879" s="16"/>
      <c r="AK879" s="16"/>
      <c r="AL879" s="18"/>
      <c r="AM879" s="18"/>
      <c r="AN879" s="4"/>
      <c r="AO879" s="4"/>
    </row>
    <row r="880" spans="1:41" ht="14">
      <c r="A880" s="4"/>
      <c r="B880" s="4"/>
      <c r="C880" s="4"/>
      <c r="D880" s="16"/>
      <c r="E880" s="4"/>
      <c r="F880" s="16"/>
      <c r="G880" s="4"/>
      <c r="H880" s="16"/>
      <c r="I880" s="4"/>
      <c r="J880" s="16"/>
      <c r="K880" s="4"/>
      <c r="L880" s="16"/>
      <c r="M880" s="4"/>
      <c r="N880" s="16"/>
      <c r="O880" s="4"/>
      <c r="P880" s="17"/>
      <c r="Q880" s="4"/>
      <c r="R880" s="17"/>
      <c r="S880" s="4"/>
      <c r="T880" s="16"/>
      <c r="U880" s="16"/>
      <c r="V880" s="16"/>
      <c r="W880" s="16"/>
      <c r="X880" s="4"/>
      <c r="Y880" s="16"/>
      <c r="Z880" s="16"/>
      <c r="AA880" s="16"/>
      <c r="AB880" s="16"/>
      <c r="AC880" s="16"/>
      <c r="AD880" s="16"/>
      <c r="AE880" s="16"/>
      <c r="AF880" s="4"/>
      <c r="AG880" s="16"/>
      <c r="AH880" s="16"/>
      <c r="AI880" s="16"/>
      <c r="AJ880" s="16"/>
      <c r="AK880" s="16"/>
      <c r="AL880" s="18"/>
      <c r="AM880" s="18"/>
      <c r="AN880" s="4"/>
      <c r="AO880" s="4"/>
    </row>
    <row r="881" spans="1:41" ht="14">
      <c r="A881" s="4"/>
      <c r="B881" s="4"/>
      <c r="C881" s="4"/>
      <c r="D881" s="16"/>
      <c r="E881" s="4"/>
      <c r="F881" s="16"/>
      <c r="G881" s="4"/>
      <c r="H881" s="16"/>
      <c r="I881" s="4"/>
      <c r="J881" s="16"/>
      <c r="K881" s="4"/>
      <c r="L881" s="16"/>
      <c r="M881" s="4"/>
      <c r="N881" s="16"/>
      <c r="O881" s="4"/>
      <c r="P881" s="17"/>
      <c r="Q881" s="4"/>
      <c r="R881" s="17"/>
      <c r="S881" s="4"/>
      <c r="T881" s="16"/>
      <c r="U881" s="16"/>
      <c r="V881" s="16"/>
      <c r="W881" s="16"/>
      <c r="X881" s="4"/>
      <c r="Y881" s="16"/>
      <c r="Z881" s="16"/>
      <c r="AA881" s="16"/>
      <c r="AB881" s="16"/>
      <c r="AC881" s="16"/>
      <c r="AD881" s="16"/>
      <c r="AE881" s="16"/>
      <c r="AF881" s="4"/>
      <c r="AG881" s="16"/>
      <c r="AH881" s="16"/>
      <c r="AI881" s="16"/>
      <c r="AJ881" s="16"/>
      <c r="AK881" s="16"/>
      <c r="AL881" s="18"/>
      <c r="AM881" s="18"/>
      <c r="AN881" s="4"/>
      <c r="AO881" s="4"/>
    </row>
    <row r="882" spans="1:41" ht="14">
      <c r="A882" s="4"/>
      <c r="B882" s="4"/>
      <c r="C882" s="4"/>
      <c r="D882" s="16"/>
      <c r="E882" s="4"/>
      <c r="F882" s="16"/>
      <c r="G882" s="4"/>
      <c r="H882" s="16"/>
      <c r="I882" s="4"/>
      <c r="J882" s="16"/>
      <c r="K882" s="4"/>
      <c r="L882" s="16"/>
      <c r="M882" s="4"/>
      <c r="N882" s="16"/>
      <c r="O882" s="4"/>
      <c r="P882" s="17"/>
      <c r="Q882" s="4"/>
      <c r="R882" s="17"/>
      <c r="S882" s="4"/>
      <c r="T882" s="16"/>
      <c r="U882" s="16"/>
      <c r="V882" s="16"/>
      <c r="W882" s="16"/>
      <c r="X882" s="4"/>
      <c r="Y882" s="16"/>
      <c r="Z882" s="16"/>
      <c r="AA882" s="16"/>
      <c r="AB882" s="16"/>
      <c r="AC882" s="16"/>
      <c r="AD882" s="16"/>
      <c r="AE882" s="16"/>
      <c r="AF882" s="4"/>
      <c r="AG882" s="16"/>
      <c r="AH882" s="16"/>
      <c r="AI882" s="16"/>
      <c r="AJ882" s="16"/>
      <c r="AK882" s="16"/>
      <c r="AL882" s="18"/>
      <c r="AM882" s="18"/>
      <c r="AN882" s="4"/>
      <c r="AO882" s="4"/>
    </row>
    <row r="883" spans="1:41" ht="14">
      <c r="A883" s="4"/>
      <c r="B883" s="4"/>
      <c r="C883" s="4"/>
      <c r="D883" s="16"/>
      <c r="E883" s="4"/>
      <c r="F883" s="16"/>
      <c r="G883" s="4"/>
      <c r="H883" s="16"/>
      <c r="I883" s="4"/>
      <c r="J883" s="16"/>
      <c r="K883" s="4"/>
      <c r="L883" s="16"/>
      <c r="M883" s="4"/>
      <c r="N883" s="16"/>
      <c r="O883" s="4"/>
      <c r="P883" s="17"/>
      <c r="Q883" s="4"/>
      <c r="R883" s="17"/>
      <c r="S883" s="4"/>
      <c r="T883" s="16"/>
      <c r="U883" s="16"/>
      <c r="V883" s="16"/>
      <c r="W883" s="16"/>
      <c r="X883" s="4"/>
      <c r="Y883" s="16"/>
      <c r="Z883" s="16"/>
      <c r="AA883" s="16"/>
      <c r="AB883" s="16"/>
      <c r="AC883" s="16"/>
      <c r="AD883" s="16"/>
      <c r="AE883" s="16"/>
      <c r="AF883" s="4"/>
      <c r="AG883" s="16"/>
      <c r="AH883" s="16"/>
      <c r="AI883" s="16"/>
      <c r="AJ883" s="16"/>
      <c r="AK883" s="16"/>
      <c r="AL883" s="18"/>
      <c r="AM883" s="18"/>
      <c r="AN883" s="4"/>
      <c r="AO883" s="4"/>
    </row>
    <row r="884" spans="1:41" ht="14">
      <c r="A884" s="4"/>
      <c r="B884" s="4"/>
      <c r="C884" s="4"/>
      <c r="D884" s="16"/>
      <c r="E884" s="4"/>
      <c r="F884" s="16"/>
      <c r="G884" s="4"/>
      <c r="H884" s="16"/>
      <c r="I884" s="4"/>
      <c r="J884" s="16"/>
      <c r="K884" s="4"/>
      <c r="L884" s="16"/>
      <c r="M884" s="4"/>
      <c r="N884" s="16"/>
      <c r="O884" s="4"/>
      <c r="P884" s="17"/>
      <c r="Q884" s="4"/>
      <c r="R884" s="17"/>
      <c r="S884" s="4"/>
      <c r="T884" s="16"/>
      <c r="U884" s="16"/>
      <c r="V884" s="16"/>
      <c r="W884" s="16"/>
      <c r="X884" s="4"/>
      <c r="Y884" s="16"/>
      <c r="Z884" s="16"/>
      <c r="AA884" s="16"/>
      <c r="AB884" s="16"/>
      <c r="AC884" s="16"/>
      <c r="AD884" s="16"/>
      <c r="AE884" s="16"/>
      <c r="AF884" s="4"/>
      <c r="AG884" s="16"/>
      <c r="AH884" s="16"/>
      <c r="AI884" s="16"/>
      <c r="AJ884" s="16"/>
      <c r="AK884" s="16"/>
      <c r="AL884" s="18"/>
      <c r="AM884" s="18"/>
      <c r="AN884" s="4"/>
      <c r="AO884" s="4"/>
    </row>
    <row r="885" spans="1:41" ht="14">
      <c r="A885" s="4"/>
      <c r="B885" s="4"/>
      <c r="C885" s="4"/>
      <c r="D885" s="16"/>
      <c r="E885" s="4"/>
      <c r="F885" s="16"/>
      <c r="G885" s="4"/>
      <c r="H885" s="16"/>
      <c r="I885" s="4"/>
      <c r="J885" s="16"/>
      <c r="K885" s="4"/>
      <c r="L885" s="16"/>
      <c r="M885" s="4"/>
      <c r="N885" s="16"/>
      <c r="O885" s="4"/>
      <c r="P885" s="17"/>
      <c r="Q885" s="4"/>
      <c r="R885" s="17"/>
      <c r="S885" s="4"/>
      <c r="T885" s="16"/>
      <c r="U885" s="16"/>
      <c r="V885" s="16"/>
      <c r="W885" s="16"/>
      <c r="X885" s="4"/>
      <c r="Y885" s="16"/>
      <c r="Z885" s="16"/>
      <c r="AA885" s="16"/>
      <c r="AB885" s="16"/>
      <c r="AC885" s="16"/>
      <c r="AD885" s="16"/>
      <c r="AE885" s="16"/>
      <c r="AF885" s="4"/>
      <c r="AG885" s="16"/>
      <c r="AH885" s="16"/>
      <c r="AI885" s="16"/>
      <c r="AJ885" s="16"/>
      <c r="AK885" s="16"/>
      <c r="AL885" s="18"/>
      <c r="AM885" s="18"/>
      <c r="AN885" s="4"/>
      <c r="AO885" s="4"/>
    </row>
    <row r="886" spans="1:41" ht="14">
      <c r="A886" s="4"/>
      <c r="B886" s="4"/>
      <c r="C886" s="4"/>
      <c r="D886" s="16"/>
      <c r="E886" s="4"/>
      <c r="F886" s="16"/>
      <c r="G886" s="4"/>
      <c r="H886" s="16"/>
      <c r="I886" s="4"/>
      <c r="J886" s="16"/>
      <c r="K886" s="4"/>
      <c r="L886" s="16"/>
      <c r="M886" s="4"/>
      <c r="N886" s="16"/>
      <c r="O886" s="4"/>
      <c r="P886" s="17"/>
      <c r="Q886" s="4"/>
      <c r="R886" s="17"/>
      <c r="S886" s="4"/>
      <c r="T886" s="16"/>
      <c r="U886" s="16"/>
      <c r="V886" s="16"/>
      <c r="W886" s="16"/>
      <c r="X886" s="4"/>
      <c r="Y886" s="16"/>
      <c r="Z886" s="16"/>
      <c r="AA886" s="16"/>
      <c r="AB886" s="16"/>
      <c r="AC886" s="16"/>
      <c r="AD886" s="16"/>
      <c r="AE886" s="16"/>
      <c r="AF886" s="4"/>
      <c r="AG886" s="16"/>
      <c r="AH886" s="16"/>
      <c r="AI886" s="16"/>
      <c r="AJ886" s="16"/>
      <c r="AK886" s="16"/>
      <c r="AL886" s="18"/>
      <c r="AM886" s="18"/>
      <c r="AN886" s="4"/>
      <c r="AO886" s="4"/>
    </row>
    <row r="887" spans="1:41" ht="14">
      <c r="A887" s="4"/>
      <c r="B887" s="4"/>
      <c r="C887" s="4"/>
      <c r="D887" s="16"/>
      <c r="E887" s="4"/>
      <c r="F887" s="16"/>
      <c r="G887" s="4"/>
      <c r="H887" s="16"/>
      <c r="I887" s="4"/>
      <c r="J887" s="16"/>
      <c r="K887" s="4"/>
      <c r="L887" s="16"/>
      <c r="M887" s="4"/>
      <c r="N887" s="16"/>
      <c r="O887" s="4"/>
      <c r="P887" s="17"/>
      <c r="Q887" s="4"/>
      <c r="R887" s="17"/>
      <c r="S887" s="4"/>
      <c r="T887" s="16"/>
      <c r="U887" s="16"/>
      <c r="V887" s="16"/>
      <c r="W887" s="16"/>
      <c r="X887" s="4"/>
      <c r="Y887" s="16"/>
      <c r="Z887" s="16"/>
      <c r="AA887" s="16"/>
      <c r="AB887" s="16"/>
      <c r="AC887" s="16"/>
      <c r="AD887" s="16"/>
      <c r="AE887" s="16"/>
      <c r="AF887" s="4"/>
      <c r="AG887" s="16"/>
      <c r="AH887" s="16"/>
      <c r="AI887" s="16"/>
      <c r="AJ887" s="16"/>
      <c r="AK887" s="16"/>
      <c r="AL887" s="18"/>
      <c r="AM887" s="18"/>
      <c r="AN887" s="4"/>
      <c r="AO887" s="4"/>
    </row>
    <row r="888" spans="1:41" ht="14">
      <c r="A888" s="4"/>
      <c r="B888" s="4"/>
      <c r="C888" s="4"/>
      <c r="D888" s="16"/>
      <c r="E888" s="4"/>
      <c r="F888" s="16"/>
      <c r="G888" s="4"/>
      <c r="H888" s="16"/>
      <c r="I888" s="4"/>
      <c r="J888" s="16"/>
      <c r="K888" s="4"/>
      <c r="L888" s="16"/>
      <c r="M888" s="4"/>
      <c r="N888" s="16"/>
      <c r="O888" s="4"/>
      <c r="P888" s="17"/>
      <c r="Q888" s="4"/>
      <c r="R888" s="17"/>
      <c r="S888" s="4"/>
      <c r="T888" s="16"/>
      <c r="U888" s="16"/>
      <c r="V888" s="16"/>
      <c r="W888" s="16"/>
      <c r="X888" s="4"/>
      <c r="Y888" s="16"/>
      <c r="Z888" s="16"/>
      <c r="AA888" s="16"/>
      <c r="AB888" s="16"/>
      <c r="AC888" s="16"/>
      <c r="AD888" s="16"/>
      <c r="AE888" s="16"/>
      <c r="AF888" s="4"/>
      <c r="AG888" s="16"/>
      <c r="AH888" s="16"/>
      <c r="AI888" s="16"/>
      <c r="AJ888" s="16"/>
      <c r="AK888" s="16"/>
      <c r="AL888" s="18"/>
      <c r="AM888" s="18"/>
      <c r="AN888" s="4"/>
      <c r="AO888" s="4"/>
    </row>
    <row r="889" spans="1:41" ht="14">
      <c r="A889" s="4"/>
      <c r="B889" s="4"/>
      <c r="C889" s="4"/>
      <c r="D889" s="16"/>
      <c r="E889" s="4"/>
      <c r="F889" s="16"/>
      <c r="G889" s="4"/>
      <c r="H889" s="16"/>
      <c r="I889" s="4"/>
      <c r="J889" s="16"/>
      <c r="K889" s="4"/>
      <c r="L889" s="16"/>
      <c r="M889" s="4"/>
      <c r="N889" s="16"/>
      <c r="O889" s="4"/>
      <c r="P889" s="17"/>
      <c r="Q889" s="4"/>
      <c r="R889" s="17"/>
      <c r="S889" s="4"/>
      <c r="T889" s="16"/>
      <c r="U889" s="16"/>
      <c r="V889" s="16"/>
      <c r="W889" s="16"/>
      <c r="X889" s="4"/>
      <c r="Y889" s="16"/>
      <c r="Z889" s="16"/>
      <c r="AA889" s="16"/>
      <c r="AB889" s="16"/>
      <c r="AC889" s="16"/>
      <c r="AD889" s="16"/>
      <c r="AE889" s="16"/>
      <c r="AF889" s="4"/>
      <c r="AG889" s="16"/>
      <c r="AH889" s="16"/>
      <c r="AI889" s="16"/>
      <c r="AJ889" s="16"/>
      <c r="AK889" s="16"/>
      <c r="AL889" s="18"/>
      <c r="AM889" s="18"/>
      <c r="AN889" s="4"/>
      <c r="AO889" s="4"/>
    </row>
    <row r="890" spans="1:41" ht="14">
      <c r="A890" s="4"/>
      <c r="B890" s="4"/>
      <c r="C890" s="4"/>
      <c r="D890" s="16"/>
      <c r="E890" s="4"/>
      <c r="F890" s="16"/>
      <c r="G890" s="4"/>
      <c r="H890" s="16"/>
      <c r="I890" s="4"/>
      <c r="J890" s="16"/>
      <c r="K890" s="4"/>
      <c r="L890" s="16"/>
      <c r="M890" s="4"/>
      <c r="N890" s="16"/>
      <c r="O890" s="4"/>
      <c r="P890" s="17"/>
      <c r="Q890" s="4"/>
      <c r="R890" s="17"/>
      <c r="S890" s="4"/>
      <c r="T890" s="16"/>
      <c r="U890" s="16"/>
      <c r="V890" s="16"/>
      <c r="W890" s="16"/>
      <c r="X890" s="4"/>
      <c r="Y890" s="16"/>
      <c r="Z890" s="16"/>
      <c r="AA890" s="16"/>
      <c r="AB890" s="16"/>
      <c r="AC890" s="16"/>
      <c r="AD890" s="16"/>
      <c r="AE890" s="16"/>
      <c r="AF890" s="4"/>
      <c r="AG890" s="16"/>
      <c r="AH890" s="16"/>
      <c r="AI890" s="16"/>
      <c r="AJ890" s="16"/>
      <c r="AK890" s="16"/>
      <c r="AL890" s="18"/>
      <c r="AM890" s="18"/>
      <c r="AN890" s="4"/>
      <c r="AO890" s="4"/>
    </row>
    <row r="891" spans="1:41" ht="14">
      <c r="A891" s="4"/>
      <c r="B891" s="4"/>
      <c r="C891" s="4"/>
      <c r="D891" s="16"/>
      <c r="E891" s="4"/>
      <c r="F891" s="16"/>
      <c r="G891" s="4"/>
      <c r="H891" s="16"/>
      <c r="I891" s="4"/>
      <c r="J891" s="16"/>
      <c r="K891" s="4"/>
      <c r="L891" s="16"/>
      <c r="M891" s="4"/>
      <c r="N891" s="16"/>
      <c r="O891" s="4"/>
      <c r="P891" s="17"/>
      <c r="Q891" s="4"/>
      <c r="R891" s="17"/>
      <c r="S891" s="4"/>
      <c r="T891" s="16"/>
      <c r="U891" s="16"/>
      <c r="V891" s="16"/>
      <c r="W891" s="16"/>
      <c r="X891" s="4"/>
      <c r="Y891" s="16"/>
      <c r="Z891" s="16"/>
      <c r="AA891" s="16"/>
      <c r="AB891" s="16"/>
      <c r="AC891" s="16"/>
      <c r="AD891" s="16"/>
      <c r="AE891" s="16"/>
      <c r="AF891" s="4"/>
      <c r="AG891" s="16"/>
      <c r="AH891" s="16"/>
      <c r="AI891" s="16"/>
      <c r="AJ891" s="16"/>
      <c r="AK891" s="16"/>
      <c r="AL891" s="18"/>
      <c r="AM891" s="18"/>
      <c r="AN891" s="4"/>
      <c r="AO891" s="4"/>
    </row>
    <row r="892" spans="1:41" ht="14">
      <c r="A892" s="4"/>
      <c r="B892" s="4"/>
      <c r="C892" s="4"/>
      <c r="D892" s="16"/>
      <c r="E892" s="4"/>
      <c r="F892" s="16"/>
      <c r="G892" s="4"/>
      <c r="H892" s="16"/>
      <c r="I892" s="4"/>
      <c r="J892" s="16"/>
      <c r="K892" s="4"/>
      <c r="L892" s="16"/>
      <c r="M892" s="4"/>
      <c r="N892" s="16"/>
      <c r="O892" s="4"/>
      <c r="P892" s="17"/>
      <c r="Q892" s="4"/>
      <c r="R892" s="17"/>
      <c r="S892" s="4"/>
      <c r="T892" s="16"/>
      <c r="U892" s="16"/>
      <c r="V892" s="16"/>
      <c r="W892" s="16"/>
      <c r="X892" s="4"/>
      <c r="Y892" s="16"/>
      <c r="Z892" s="16"/>
      <c r="AA892" s="16"/>
      <c r="AB892" s="16"/>
      <c r="AC892" s="16"/>
      <c r="AD892" s="16"/>
      <c r="AE892" s="16"/>
      <c r="AF892" s="4"/>
      <c r="AG892" s="16"/>
      <c r="AH892" s="16"/>
      <c r="AI892" s="16"/>
      <c r="AJ892" s="16"/>
      <c r="AK892" s="16"/>
      <c r="AL892" s="18"/>
      <c r="AM892" s="18"/>
      <c r="AN892" s="4"/>
      <c r="AO892" s="4"/>
    </row>
    <row r="893" spans="1:41" ht="14">
      <c r="A893" s="4"/>
      <c r="B893" s="4"/>
      <c r="C893" s="4"/>
      <c r="D893" s="16"/>
      <c r="E893" s="4"/>
      <c r="F893" s="16"/>
      <c r="G893" s="4"/>
      <c r="H893" s="16"/>
      <c r="I893" s="4"/>
      <c r="J893" s="16"/>
      <c r="K893" s="4"/>
      <c r="L893" s="16"/>
      <c r="M893" s="4"/>
      <c r="N893" s="16"/>
      <c r="O893" s="4"/>
      <c r="P893" s="17"/>
      <c r="Q893" s="4"/>
      <c r="R893" s="17"/>
      <c r="S893" s="4"/>
      <c r="T893" s="16"/>
      <c r="U893" s="16"/>
      <c r="V893" s="16"/>
      <c r="W893" s="16"/>
      <c r="X893" s="4"/>
      <c r="Y893" s="16"/>
      <c r="Z893" s="16"/>
      <c r="AA893" s="16"/>
      <c r="AB893" s="16"/>
      <c r="AC893" s="16"/>
      <c r="AD893" s="16"/>
      <c r="AE893" s="16"/>
      <c r="AF893" s="4"/>
      <c r="AG893" s="16"/>
      <c r="AH893" s="16"/>
      <c r="AI893" s="16"/>
      <c r="AJ893" s="16"/>
      <c r="AK893" s="16"/>
      <c r="AL893" s="18"/>
      <c r="AM893" s="18"/>
      <c r="AN893" s="4"/>
      <c r="AO893" s="4"/>
    </row>
    <row r="894" spans="1:41" ht="14">
      <c r="A894" s="4"/>
      <c r="B894" s="4"/>
      <c r="C894" s="4"/>
      <c r="D894" s="16"/>
      <c r="E894" s="4"/>
      <c r="F894" s="16"/>
      <c r="G894" s="4"/>
      <c r="H894" s="16"/>
      <c r="I894" s="4"/>
      <c r="J894" s="16"/>
      <c r="K894" s="4"/>
      <c r="L894" s="16"/>
      <c r="M894" s="4"/>
      <c r="N894" s="16"/>
      <c r="O894" s="4"/>
      <c r="P894" s="17"/>
      <c r="Q894" s="4"/>
      <c r="R894" s="17"/>
      <c r="S894" s="4"/>
      <c r="T894" s="16"/>
      <c r="U894" s="16"/>
      <c r="V894" s="16"/>
      <c r="W894" s="16"/>
      <c r="X894" s="4"/>
      <c r="Y894" s="16"/>
      <c r="Z894" s="16"/>
      <c r="AA894" s="16"/>
      <c r="AB894" s="16"/>
      <c r="AC894" s="16"/>
      <c r="AD894" s="16"/>
      <c r="AE894" s="16"/>
      <c r="AF894" s="4"/>
      <c r="AG894" s="16"/>
      <c r="AH894" s="16"/>
      <c r="AI894" s="16"/>
      <c r="AJ894" s="16"/>
      <c r="AK894" s="16"/>
      <c r="AL894" s="18"/>
      <c r="AM894" s="18"/>
      <c r="AN894" s="4"/>
      <c r="AO894" s="4"/>
    </row>
    <row r="895" spans="1:41" ht="14">
      <c r="A895" s="4"/>
      <c r="B895" s="4"/>
      <c r="C895" s="4"/>
      <c r="D895" s="16"/>
      <c r="E895" s="4"/>
      <c r="F895" s="16"/>
      <c r="G895" s="4"/>
      <c r="H895" s="16"/>
      <c r="I895" s="4"/>
      <c r="J895" s="16"/>
      <c r="K895" s="4"/>
      <c r="L895" s="16"/>
      <c r="M895" s="4"/>
      <c r="N895" s="16"/>
      <c r="O895" s="4"/>
      <c r="P895" s="17"/>
      <c r="Q895" s="4"/>
      <c r="R895" s="17"/>
      <c r="S895" s="4"/>
      <c r="T895" s="16"/>
      <c r="U895" s="16"/>
      <c r="V895" s="16"/>
      <c r="W895" s="16"/>
      <c r="X895" s="4"/>
      <c r="Y895" s="16"/>
      <c r="Z895" s="16"/>
      <c r="AA895" s="16"/>
      <c r="AB895" s="16"/>
      <c r="AC895" s="16"/>
      <c r="AD895" s="16"/>
      <c r="AE895" s="16"/>
      <c r="AF895" s="4"/>
      <c r="AG895" s="16"/>
      <c r="AH895" s="16"/>
      <c r="AI895" s="16"/>
      <c r="AJ895" s="16"/>
      <c r="AK895" s="16"/>
      <c r="AL895" s="18"/>
      <c r="AM895" s="18"/>
      <c r="AN895" s="4"/>
      <c r="AO895" s="4"/>
    </row>
    <row r="896" spans="1:41" ht="14">
      <c r="A896" s="4"/>
      <c r="B896" s="4"/>
      <c r="C896" s="4"/>
      <c r="D896" s="16"/>
      <c r="E896" s="4"/>
      <c r="F896" s="16"/>
      <c r="G896" s="4"/>
      <c r="H896" s="16"/>
      <c r="I896" s="4"/>
      <c r="J896" s="16"/>
      <c r="K896" s="4"/>
      <c r="L896" s="16"/>
      <c r="M896" s="4"/>
      <c r="N896" s="16"/>
      <c r="O896" s="4"/>
      <c r="P896" s="17"/>
      <c r="Q896" s="4"/>
      <c r="R896" s="17"/>
      <c r="S896" s="4"/>
      <c r="T896" s="16"/>
      <c r="U896" s="16"/>
      <c r="V896" s="16"/>
      <c r="W896" s="16"/>
      <c r="X896" s="4"/>
      <c r="Y896" s="16"/>
      <c r="Z896" s="16"/>
      <c r="AA896" s="16"/>
      <c r="AB896" s="16"/>
      <c r="AC896" s="16"/>
      <c r="AD896" s="16"/>
      <c r="AE896" s="16"/>
      <c r="AF896" s="4"/>
      <c r="AG896" s="16"/>
      <c r="AH896" s="16"/>
      <c r="AI896" s="16"/>
      <c r="AJ896" s="16"/>
      <c r="AK896" s="16"/>
      <c r="AL896" s="18"/>
      <c r="AM896" s="18"/>
      <c r="AN896" s="4"/>
      <c r="AO896" s="4"/>
    </row>
    <row r="897" spans="1:41" ht="14">
      <c r="A897" s="4"/>
      <c r="B897" s="4"/>
      <c r="C897" s="4"/>
      <c r="D897" s="16"/>
      <c r="E897" s="4"/>
      <c r="F897" s="16"/>
      <c r="G897" s="4"/>
      <c r="H897" s="16"/>
      <c r="I897" s="4"/>
      <c r="J897" s="16"/>
      <c r="K897" s="4"/>
      <c r="L897" s="16"/>
      <c r="M897" s="4"/>
      <c r="N897" s="16"/>
      <c r="O897" s="4"/>
      <c r="P897" s="17"/>
      <c r="Q897" s="4"/>
      <c r="R897" s="17"/>
      <c r="S897" s="4"/>
      <c r="T897" s="16"/>
      <c r="U897" s="16"/>
      <c r="V897" s="16"/>
      <c r="W897" s="16"/>
      <c r="X897" s="4"/>
      <c r="Y897" s="16"/>
      <c r="Z897" s="16"/>
      <c r="AA897" s="16"/>
      <c r="AB897" s="16"/>
      <c r="AC897" s="16"/>
      <c r="AD897" s="16"/>
      <c r="AE897" s="16"/>
      <c r="AF897" s="4"/>
      <c r="AG897" s="16"/>
      <c r="AH897" s="16"/>
      <c r="AI897" s="16"/>
      <c r="AJ897" s="16"/>
      <c r="AK897" s="16"/>
      <c r="AL897" s="18"/>
      <c r="AM897" s="18"/>
      <c r="AN897" s="4"/>
      <c r="AO897" s="4"/>
    </row>
    <row r="898" spans="1:41" ht="14">
      <c r="A898" s="4"/>
      <c r="B898" s="4"/>
      <c r="C898" s="4"/>
      <c r="D898" s="16"/>
      <c r="E898" s="4"/>
      <c r="F898" s="16"/>
      <c r="G898" s="4"/>
      <c r="H898" s="16"/>
      <c r="I898" s="4"/>
      <c r="J898" s="16"/>
      <c r="K898" s="4"/>
      <c r="L898" s="16"/>
      <c r="M898" s="4"/>
      <c r="N898" s="16"/>
      <c r="O898" s="4"/>
      <c r="P898" s="17"/>
      <c r="Q898" s="4"/>
      <c r="R898" s="17"/>
      <c r="S898" s="4"/>
      <c r="T898" s="16"/>
      <c r="U898" s="16"/>
      <c r="V898" s="16"/>
      <c r="W898" s="16"/>
      <c r="X898" s="4"/>
      <c r="Y898" s="16"/>
      <c r="Z898" s="16"/>
      <c r="AA898" s="16"/>
      <c r="AB898" s="16"/>
      <c r="AC898" s="16"/>
      <c r="AD898" s="16"/>
      <c r="AE898" s="16"/>
      <c r="AF898" s="4"/>
      <c r="AG898" s="16"/>
      <c r="AH898" s="16"/>
      <c r="AI898" s="16"/>
      <c r="AJ898" s="16"/>
      <c r="AK898" s="16"/>
      <c r="AL898" s="18"/>
      <c r="AM898" s="18"/>
      <c r="AN898" s="4"/>
      <c r="AO898" s="4"/>
    </row>
    <row r="899" spans="1:41" ht="14">
      <c r="A899" s="4"/>
      <c r="B899" s="4"/>
      <c r="C899" s="4"/>
      <c r="D899" s="16"/>
      <c r="E899" s="4"/>
      <c r="F899" s="16"/>
      <c r="G899" s="4"/>
      <c r="H899" s="16"/>
      <c r="I899" s="4"/>
      <c r="J899" s="16"/>
      <c r="K899" s="4"/>
      <c r="L899" s="16"/>
      <c r="M899" s="4"/>
      <c r="N899" s="16"/>
      <c r="O899" s="4"/>
      <c r="P899" s="17"/>
      <c r="Q899" s="4"/>
      <c r="R899" s="17"/>
      <c r="S899" s="4"/>
      <c r="T899" s="16"/>
      <c r="U899" s="16"/>
      <c r="V899" s="16"/>
      <c r="W899" s="16"/>
      <c r="X899" s="4"/>
      <c r="Y899" s="16"/>
      <c r="Z899" s="16"/>
      <c r="AA899" s="16"/>
      <c r="AB899" s="16"/>
      <c r="AC899" s="16"/>
      <c r="AD899" s="16"/>
      <c r="AE899" s="16"/>
      <c r="AF899" s="4"/>
      <c r="AG899" s="16"/>
      <c r="AH899" s="16"/>
      <c r="AI899" s="16"/>
      <c r="AJ899" s="16"/>
      <c r="AK899" s="16"/>
      <c r="AL899" s="18"/>
      <c r="AM899" s="18"/>
      <c r="AN899" s="4"/>
      <c r="AO899" s="4"/>
    </row>
    <row r="900" spans="1:41" ht="14">
      <c r="A900" s="4"/>
      <c r="B900" s="4"/>
      <c r="C900" s="4"/>
      <c r="D900" s="16"/>
      <c r="E900" s="4"/>
      <c r="F900" s="16"/>
      <c r="G900" s="4"/>
      <c r="H900" s="16"/>
      <c r="I900" s="4"/>
      <c r="J900" s="16"/>
      <c r="K900" s="4"/>
      <c r="L900" s="16"/>
      <c r="M900" s="4"/>
      <c r="N900" s="16"/>
      <c r="O900" s="4"/>
      <c r="P900" s="17"/>
      <c r="Q900" s="4"/>
      <c r="R900" s="17"/>
      <c r="S900" s="4"/>
      <c r="T900" s="16"/>
      <c r="U900" s="16"/>
      <c r="V900" s="16"/>
      <c r="W900" s="16"/>
      <c r="X900" s="4"/>
      <c r="Y900" s="16"/>
      <c r="Z900" s="16"/>
      <c r="AA900" s="16"/>
      <c r="AB900" s="16"/>
      <c r="AC900" s="16"/>
      <c r="AD900" s="16"/>
      <c r="AE900" s="16"/>
      <c r="AF900" s="4"/>
      <c r="AG900" s="16"/>
      <c r="AH900" s="16"/>
      <c r="AI900" s="16"/>
      <c r="AJ900" s="16"/>
      <c r="AK900" s="16"/>
      <c r="AL900" s="18"/>
      <c r="AM900" s="18"/>
      <c r="AN900" s="4"/>
      <c r="AO900" s="4"/>
    </row>
    <row r="901" spans="1:41" ht="14">
      <c r="A901" s="4"/>
      <c r="B901" s="4"/>
      <c r="C901" s="4"/>
      <c r="D901" s="16"/>
      <c r="E901" s="4"/>
      <c r="F901" s="16"/>
      <c r="G901" s="4"/>
      <c r="H901" s="16"/>
      <c r="I901" s="4"/>
      <c r="J901" s="16"/>
      <c r="K901" s="4"/>
      <c r="L901" s="16"/>
      <c r="M901" s="4"/>
      <c r="N901" s="16"/>
      <c r="O901" s="4"/>
      <c r="P901" s="17"/>
      <c r="Q901" s="4"/>
      <c r="R901" s="17"/>
      <c r="S901" s="4"/>
      <c r="T901" s="16"/>
      <c r="U901" s="16"/>
      <c r="V901" s="16"/>
      <c r="W901" s="16"/>
      <c r="X901" s="4"/>
      <c r="Y901" s="16"/>
      <c r="Z901" s="16"/>
      <c r="AA901" s="16"/>
      <c r="AB901" s="16"/>
      <c r="AC901" s="16"/>
      <c r="AD901" s="16"/>
      <c r="AE901" s="16"/>
      <c r="AF901" s="4"/>
      <c r="AG901" s="16"/>
      <c r="AH901" s="16"/>
      <c r="AI901" s="16"/>
      <c r="AJ901" s="16"/>
      <c r="AK901" s="16"/>
      <c r="AL901" s="18"/>
      <c r="AM901" s="18"/>
      <c r="AN901" s="4"/>
      <c r="AO901" s="4"/>
    </row>
    <row r="902" spans="1:41" ht="14">
      <c r="A902" s="4"/>
      <c r="B902" s="4"/>
      <c r="C902" s="4"/>
      <c r="D902" s="16"/>
      <c r="E902" s="4"/>
      <c r="F902" s="16"/>
      <c r="G902" s="4"/>
      <c r="H902" s="16"/>
      <c r="I902" s="4"/>
      <c r="J902" s="16"/>
      <c r="K902" s="4"/>
      <c r="L902" s="16"/>
      <c r="M902" s="4"/>
      <c r="N902" s="16"/>
      <c r="O902" s="4"/>
      <c r="P902" s="17"/>
      <c r="Q902" s="4"/>
      <c r="R902" s="17"/>
      <c r="S902" s="4"/>
      <c r="T902" s="16"/>
      <c r="U902" s="16"/>
      <c r="V902" s="16"/>
      <c r="W902" s="16"/>
      <c r="X902" s="4"/>
      <c r="Y902" s="16"/>
      <c r="Z902" s="16"/>
      <c r="AA902" s="16"/>
      <c r="AB902" s="16"/>
      <c r="AC902" s="16"/>
      <c r="AD902" s="16"/>
      <c r="AE902" s="16"/>
      <c r="AF902" s="4"/>
      <c r="AG902" s="16"/>
      <c r="AH902" s="16"/>
      <c r="AI902" s="16"/>
      <c r="AJ902" s="16"/>
      <c r="AK902" s="16"/>
      <c r="AL902" s="18"/>
      <c r="AM902" s="18"/>
      <c r="AN902" s="4"/>
      <c r="AO902" s="4"/>
    </row>
    <row r="903" spans="1:41" ht="14">
      <c r="A903" s="4"/>
      <c r="B903" s="4"/>
      <c r="C903" s="4"/>
      <c r="D903" s="16"/>
      <c r="E903" s="4"/>
      <c r="F903" s="16"/>
      <c r="G903" s="4"/>
      <c r="H903" s="16"/>
      <c r="I903" s="4"/>
      <c r="J903" s="16"/>
      <c r="K903" s="4"/>
      <c r="L903" s="16"/>
      <c r="M903" s="4"/>
      <c r="N903" s="16"/>
      <c r="O903" s="4"/>
      <c r="P903" s="17"/>
      <c r="Q903" s="4"/>
      <c r="R903" s="17"/>
      <c r="S903" s="4"/>
      <c r="T903" s="16"/>
      <c r="U903" s="16"/>
      <c r="V903" s="16"/>
      <c r="W903" s="16"/>
      <c r="X903" s="4"/>
      <c r="Y903" s="16"/>
      <c r="Z903" s="16"/>
      <c r="AA903" s="16"/>
      <c r="AB903" s="16"/>
      <c r="AC903" s="16"/>
      <c r="AD903" s="16"/>
      <c r="AE903" s="16"/>
      <c r="AF903" s="4"/>
      <c r="AG903" s="16"/>
      <c r="AH903" s="16"/>
      <c r="AI903" s="16"/>
      <c r="AJ903" s="16"/>
      <c r="AK903" s="16"/>
      <c r="AL903" s="18"/>
      <c r="AM903" s="18"/>
      <c r="AN903" s="4"/>
      <c r="AO903" s="4"/>
    </row>
    <row r="904" spans="1:41" ht="14">
      <c r="A904" s="4"/>
      <c r="B904" s="4"/>
      <c r="C904" s="4"/>
      <c r="D904" s="16"/>
      <c r="E904" s="4"/>
      <c r="F904" s="16"/>
      <c r="G904" s="4"/>
      <c r="H904" s="16"/>
      <c r="I904" s="4"/>
      <c r="J904" s="16"/>
      <c r="K904" s="4"/>
      <c r="L904" s="16"/>
      <c r="M904" s="4"/>
      <c r="N904" s="16"/>
      <c r="O904" s="4"/>
      <c r="P904" s="17"/>
      <c r="Q904" s="4"/>
      <c r="R904" s="17"/>
      <c r="S904" s="4"/>
      <c r="T904" s="16"/>
      <c r="U904" s="16"/>
      <c r="V904" s="16"/>
      <c r="W904" s="16"/>
      <c r="X904" s="4"/>
      <c r="Y904" s="16"/>
      <c r="Z904" s="16"/>
      <c r="AA904" s="16"/>
      <c r="AB904" s="16"/>
      <c r="AC904" s="16"/>
      <c r="AD904" s="16"/>
      <c r="AE904" s="16"/>
      <c r="AF904" s="4"/>
      <c r="AG904" s="16"/>
      <c r="AH904" s="16"/>
      <c r="AI904" s="16"/>
      <c r="AJ904" s="16"/>
      <c r="AK904" s="16"/>
      <c r="AL904" s="18"/>
      <c r="AM904" s="18"/>
      <c r="AN904" s="4"/>
      <c r="AO904" s="4"/>
    </row>
    <row r="905" spans="1:41" ht="14">
      <c r="A905" s="4"/>
      <c r="B905" s="4"/>
      <c r="C905" s="4"/>
      <c r="D905" s="16"/>
      <c r="E905" s="4"/>
      <c r="F905" s="16"/>
      <c r="G905" s="4"/>
      <c r="H905" s="16"/>
      <c r="I905" s="4"/>
      <c r="J905" s="16"/>
      <c r="K905" s="4"/>
      <c r="L905" s="16"/>
      <c r="M905" s="4"/>
      <c r="N905" s="16"/>
      <c r="O905" s="4"/>
      <c r="P905" s="17"/>
      <c r="Q905" s="4"/>
      <c r="R905" s="17"/>
      <c r="S905" s="4"/>
      <c r="T905" s="16"/>
      <c r="U905" s="16"/>
      <c r="V905" s="16"/>
      <c r="W905" s="16"/>
      <c r="X905" s="4"/>
      <c r="Y905" s="16"/>
      <c r="Z905" s="16"/>
      <c r="AA905" s="16"/>
      <c r="AB905" s="16"/>
      <c r="AC905" s="16"/>
      <c r="AD905" s="16"/>
      <c r="AE905" s="16"/>
      <c r="AF905" s="4"/>
      <c r="AG905" s="16"/>
      <c r="AH905" s="16"/>
      <c r="AI905" s="16"/>
      <c r="AJ905" s="16"/>
      <c r="AK905" s="16"/>
      <c r="AL905" s="18"/>
      <c r="AM905" s="18"/>
      <c r="AN905" s="4"/>
      <c r="AO905" s="4"/>
    </row>
    <row r="906" spans="1:41" ht="14">
      <c r="A906" s="4"/>
      <c r="B906" s="4"/>
      <c r="C906" s="4"/>
      <c r="D906" s="16"/>
      <c r="E906" s="4"/>
      <c r="F906" s="16"/>
      <c r="G906" s="4"/>
      <c r="H906" s="16"/>
      <c r="I906" s="4"/>
      <c r="J906" s="16"/>
      <c r="K906" s="4"/>
      <c r="L906" s="16"/>
      <c r="M906" s="4"/>
      <c r="N906" s="16"/>
      <c r="O906" s="4"/>
      <c r="P906" s="17"/>
      <c r="Q906" s="4"/>
      <c r="R906" s="17"/>
      <c r="S906" s="4"/>
      <c r="T906" s="16"/>
      <c r="U906" s="16"/>
      <c r="V906" s="16"/>
      <c r="W906" s="16"/>
      <c r="X906" s="4"/>
      <c r="Y906" s="16"/>
      <c r="Z906" s="16"/>
      <c r="AA906" s="16"/>
      <c r="AB906" s="16"/>
      <c r="AC906" s="16"/>
      <c r="AD906" s="16"/>
      <c r="AE906" s="16"/>
      <c r="AF906" s="4"/>
      <c r="AG906" s="16"/>
      <c r="AH906" s="16"/>
      <c r="AI906" s="16"/>
      <c r="AJ906" s="16"/>
      <c r="AK906" s="16"/>
      <c r="AL906" s="18"/>
      <c r="AM906" s="18"/>
      <c r="AN906" s="4"/>
      <c r="AO906" s="4"/>
    </row>
    <row r="907" spans="1:41" ht="14">
      <c r="A907" s="4"/>
      <c r="B907" s="4"/>
      <c r="C907" s="4"/>
      <c r="D907" s="16"/>
      <c r="E907" s="4"/>
      <c r="F907" s="16"/>
      <c r="G907" s="4"/>
      <c r="H907" s="16"/>
      <c r="I907" s="4"/>
      <c r="J907" s="16"/>
      <c r="K907" s="4"/>
      <c r="L907" s="16"/>
      <c r="M907" s="4"/>
      <c r="N907" s="16"/>
      <c r="O907" s="4"/>
      <c r="P907" s="17"/>
      <c r="Q907" s="4"/>
      <c r="R907" s="17"/>
      <c r="S907" s="4"/>
      <c r="T907" s="16"/>
      <c r="U907" s="16"/>
      <c r="V907" s="16"/>
      <c r="W907" s="16"/>
      <c r="X907" s="4"/>
      <c r="Y907" s="16"/>
      <c r="Z907" s="16"/>
      <c r="AA907" s="16"/>
      <c r="AB907" s="16"/>
      <c r="AC907" s="16"/>
      <c r="AD907" s="16"/>
      <c r="AE907" s="16"/>
      <c r="AF907" s="4"/>
      <c r="AG907" s="16"/>
      <c r="AH907" s="16"/>
      <c r="AI907" s="16"/>
      <c r="AJ907" s="16"/>
      <c r="AK907" s="16"/>
      <c r="AL907" s="18"/>
      <c r="AM907" s="18"/>
      <c r="AN907" s="4"/>
      <c r="AO907" s="4"/>
    </row>
    <row r="908" spans="1:41" ht="14">
      <c r="A908" s="4"/>
      <c r="B908" s="4"/>
      <c r="C908" s="4"/>
      <c r="D908" s="16"/>
      <c r="E908" s="4"/>
      <c r="F908" s="16"/>
      <c r="G908" s="4"/>
      <c r="H908" s="16"/>
      <c r="I908" s="4"/>
      <c r="J908" s="16"/>
      <c r="K908" s="4"/>
      <c r="L908" s="16"/>
      <c r="M908" s="4"/>
      <c r="N908" s="16"/>
      <c r="O908" s="4"/>
      <c r="P908" s="17"/>
      <c r="Q908" s="4"/>
      <c r="R908" s="17"/>
      <c r="S908" s="4"/>
      <c r="T908" s="16"/>
      <c r="U908" s="16"/>
      <c r="V908" s="16"/>
      <c r="W908" s="16"/>
      <c r="X908" s="4"/>
      <c r="Y908" s="16"/>
      <c r="Z908" s="16"/>
      <c r="AA908" s="16"/>
      <c r="AB908" s="16"/>
      <c r="AC908" s="16"/>
      <c r="AD908" s="16"/>
      <c r="AE908" s="16"/>
      <c r="AF908" s="4"/>
      <c r="AG908" s="16"/>
      <c r="AH908" s="16"/>
      <c r="AI908" s="16"/>
      <c r="AJ908" s="16"/>
      <c r="AK908" s="16"/>
      <c r="AL908" s="18"/>
      <c r="AM908" s="18"/>
      <c r="AN908" s="4"/>
      <c r="AO908" s="4"/>
    </row>
    <row r="909" spans="1:41" ht="14">
      <c r="A909" s="4"/>
      <c r="B909" s="4"/>
      <c r="C909" s="4"/>
      <c r="D909" s="16"/>
      <c r="E909" s="4"/>
      <c r="F909" s="16"/>
      <c r="G909" s="4"/>
      <c r="H909" s="16"/>
      <c r="I909" s="4"/>
      <c r="J909" s="16"/>
      <c r="K909" s="4"/>
      <c r="L909" s="16"/>
      <c r="M909" s="4"/>
      <c r="N909" s="16"/>
      <c r="O909" s="4"/>
      <c r="P909" s="17"/>
      <c r="Q909" s="4"/>
      <c r="R909" s="17"/>
      <c r="S909" s="4"/>
      <c r="T909" s="16"/>
      <c r="U909" s="16"/>
      <c r="V909" s="16"/>
      <c r="W909" s="16"/>
      <c r="X909" s="4"/>
      <c r="Y909" s="16"/>
      <c r="Z909" s="16"/>
      <c r="AA909" s="16"/>
      <c r="AB909" s="16"/>
      <c r="AC909" s="16"/>
      <c r="AD909" s="16"/>
      <c r="AE909" s="16"/>
      <c r="AF909" s="4"/>
      <c r="AG909" s="16"/>
      <c r="AH909" s="16"/>
      <c r="AI909" s="16"/>
      <c r="AJ909" s="16"/>
      <c r="AK909" s="16"/>
      <c r="AL909" s="18"/>
      <c r="AM909" s="18"/>
      <c r="AN909" s="4"/>
      <c r="AO909" s="4"/>
    </row>
    <row r="910" spans="1:41" ht="14">
      <c r="A910" s="4"/>
      <c r="B910" s="4"/>
      <c r="C910" s="4"/>
      <c r="D910" s="16"/>
      <c r="E910" s="4"/>
      <c r="F910" s="16"/>
      <c r="G910" s="4"/>
      <c r="H910" s="16"/>
      <c r="I910" s="4"/>
      <c r="J910" s="16"/>
      <c r="K910" s="4"/>
      <c r="L910" s="16"/>
      <c r="M910" s="4"/>
      <c r="N910" s="16"/>
      <c r="O910" s="4"/>
      <c r="P910" s="17"/>
      <c r="Q910" s="4"/>
      <c r="R910" s="17"/>
      <c r="S910" s="4"/>
      <c r="T910" s="16"/>
      <c r="U910" s="16"/>
      <c r="V910" s="16"/>
      <c r="W910" s="16"/>
      <c r="X910" s="4"/>
      <c r="Y910" s="16"/>
      <c r="Z910" s="16"/>
      <c r="AA910" s="16"/>
      <c r="AB910" s="16"/>
      <c r="AC910" s="16"/>
      <c r="AD910" s="16"/>
      <c r="AE910" s="16"/>
      <c r="AF910" s="4"/>
      <c r="AG910" s="16"/>
      <c r="AH910" s="16"/>
      <c r="AI910" s="16"/>
      <c r="AJ910" s="16"/>
      <c r="AK910" s="16"/>
      <c r="AL910" s="18"/>
      <c r="AM910" s="18"/>
      <c r="AN910" s="4"/>
      <c r="AO910" s="4"/>
    </row>
    <row r="911" spans="1:41" ht="14">
      <c r="A911" s="4"/>
      <c r="B911" s="4"/>
      <c r="C911" s="4"/>
      <c r="D911" s="16"/>
      <c r="E911" s="4"/>
      <c r="F911" s="16"/>
      <c r="G911" s="4"/>
      <c r="H911" s="16"/>
      <c r="I911" s="4"/>
      <c r="J911" s="16"/>
      <c r="K911" s="4"/>
      <c r="L911" s="16"/>
      <c r="M911" s="4"/>
      <c r="N911" s="16"/>
      <c r="O911" s="4"/>
      <c r="P911" s="17"/>
      <c r="Q911" s="4"/>
      <c r="R911" s="17"/>
      <c r="S911" s="4"/>
      <c r="T911" s="16"/>
      <c r="U911" s="16"/>
      <c r="V911" s="16"/>
      <c r="W911" s="16"/>
      <c r="X911" s="4"/>
      <c r="Y911" s="16"/>
      <c r="Z911" s="16"/>
      <c r="AA911" s="16"/>
      <c r="AB911" s="16"/>
      <c r="AC911" s="16"/>
      <c r="AD911" s="16"/>
      <c r="AE911" s="16"/>
      <c r="AF911" s="4"/>
      <c r="AG911" s="16"/>
      <c r="AH911" s="16"/>
      <c r="AI911" s="16"/>
      <c r="AJ911" s="16"/>
      <c r="AK911" s="16"/>
      <c r="AL911" s="18"/>
      <c r="AM911" s="18"/>
      <c r="AN911" s="4"/>
      <c r="AO911" s="4"/>
    </row>
    <row r="912" spans="1:41" ht="14">
      <c r="A912" s="4"/>
      <c r="B912" s="4"/>
      <c r="C912" s="4"/>
      <c r="D912" s="16"/>
      <c r="E912" s="4"/>
      <c r="F912" s="16"/>
      <c r="G912" s="4"/>
      <c r="H912" s="16"/>
      <c r="I912" s="4"/>
      <c r="J912" s="16"/>
      <c r="K912" s="4"/>
      <c r="L912" s="16"/>
      <c r="M912" s="4"/>
      <c r="N912" s="16"/>
      <c r="O912" s="4"/>
      <c r="P912" s="17"/>
      <c r="Q912" s="4"/>
      <c r="R912" s="17"/>
      <c r="S912" s="4"/>
      <c r="T912" s="16"/>
      <c r="U912" s="16"/>
      <c r="V912" s="16"/>
      <c r="W912" s="16"/>
      <c r="X912" s="4"/>
      <c r="Y912" s="16"/>
      <c r="Z912" s="16"/>
      <c r="AA912" s="16"/>
      <c r="AB912" s="16"/>
      <c r="AC912" s="16"/>
      <c r="AD912" s="16"/>
      <c r="AE912" s="16"/>
      <c r="AF912" s="4"/>
      <c r="AG912" s="16"/>
      <c r="AH912" s="16"/>
      <c r="AI912" s="16"/>
      <c r="AJ912" s="16"/>
      <c r="AK912" s="16"/>
      <c r="AL912" s="18"/>
      <c r="AM912" s="18"/>
      <c r="AN912" s="4"/>
      <c r="AO912" s="4"/>
    </row>
    <row r="913" spans="1:41" ht="14">
      <c r="A913" s="4"/>
      <c r="B913" s="4"/>
      <c r="C913" s="4"/>
      <c r="D913" s="16"/>
      <c r="E913" s="4"/>
      <c r="F913" s="16"/>
      <c r="G913" s="4"/>
      <c r="H913" s="16"/>
      <c r="I913" s="4"/>
      <c r="J913" s="16"/>
      <c r="K913" s="4"/>
      <c r="L913" s="16"/>
      <c r="M913" s="4"/>
      <c r="N913" s="16"/>
      <c r="O913" s="4"/>
      <c r="P913" s="17"/>
      <c r="Q913" s="4"/>
      <c r="R913" s="17"/>
      <c r="S913" s="4"/>
      <c r="T913" s="16"/>
      <c r="U913" s="16"/>
      <c r="V913" s="16"/>
      <c r="W913" s="16"/>
      <c r="X913" s="4"/>
      <c r="Y913" s="16"/>
      <c r="Z913" s="16"/>
      <c r="AA913" s="16"/>
      <c r="AB913" s="16"/>
      <c r="AC913" s="16"/>
      <c r="AD913" s="16"/>
      <c r="AE913" s="16"/>
      <c r="AF913" s="4"/>
      <c r="AG913" s="16"/>
      <c r="AH913" s="16"/>
      <c r="AI913" s="16"/>
      <c r="AJ913" s="16"/>
      <c r="AK913" s="16"/>
      <c r="AL913" s="18"/>
      <c r="AM913" s="18"/>
      <c r="AN913" s="4"/>
      <c r="AO913" s="4"/>
    </row>
    <row r="914" spans="1:41" ht="14">
      <c r="A914" s="4"/>
      <c r="B914" s="4"/>
      <c r="C914" s="4"/>
      <c r="D914" s="16"/>
      <c r="E914" s="4"/>
      <c r="F914" s="16"/>
      <c r="G914" s="4"/>
      <c r="H914" s="16"/>
      <c r="I914" s="4"/>
      <c r="J914" s="16"/>
      <c r="K914" s="4"/>
      <c r="L914" s="16"/>
      <c r="M914" s="4"/>
      <c r="N914" s="16"/>
      <c r="O914" s="4"/>
      <c r="P914" s="17"/>
      <c r="Q914" s="4"/>
      <c r="R914" s="17"/>
      <c r="S914" s="4"/>
      <c r="T914" s="16"/>
      <c r="U914" s="16"/>
      <c r="V914" s="16"/>
      <c r="W914" s="16"/>
      <c r="X914" s="4"/>
      <c r="Y914" s="16"/>
      <c r="Z914" s="16"/>
      <c r="AA914" s="16"/>
      <c r="AB914" s="16"/>
      <c r="AC914" s="16"/>
      <c r="AD914" s="16"/>
      <c r="AE914" s="16"/>
      <c r="AF914" s="4"/>
      <c r="AG914" s="16"/>
      <c r="AH914" s="16"/>
      <c r="AI914" s="16"/>
      <c r="AJ914" s="16"/>
      <c r="AK914" s="16"/>
      <c r="AL914" s="18"/>
      <c r="AM914" s="18"/>
      <c r="AN914" s="4"/>
      <c r="AO914" s="4"/>
    </row>
    <row r="915" spans="1:41" ht="14">
      <c r="A915" s="4"/>
      <c r="B915" s="4"/>
      <c r="C915" s="4"/>
      <c r="D915" s="16"/>
      <c r="E915" s="4"/>
      <c r="F915" s="16"/>
      <c r="G915" s="4"/>
      <c r="H915" s="16"/>
      <c r="I915" s="4"/>
      <c r="J915" s="16"/>
      <c r="K915" s="4"/>
      <c r="L915" s="16"/>
      <c r="M915" s="4"/>
      <c r="N915" s="16"/>
      <c r="O915" s="4"/>
      <c r="P915" s="17"/>
      <c r="Q915" s="4"/>
      <c r="R915" s="17"/>
      <c r="S915" s="4"/>
      <c r="T915" s="16"/>
      <c r="U915" s="16"/>
      <c r="V915" s="16"/>
      <c r="W915" s="16"/>
      <c r="X915" s="4"/>
      <c r="Y915" s="16"/>
      <c r="Z915" s="16"/>
      <c r="AA915" s="16"/>
      <c r="AB915" s="16"/>
      <c r="AC915" s="16"/>
      <c r="AD915" s="16"/>
      <c r="AE915" s="16"/>
      <c r="AF915" s="4"/>
      <c r="AG915" s="16"/>
      <c r="AH915" s="16"/>
      <c r="AI915" s="16"/>
      <c r="AJ915" s="16"/>
      <c r="AK915" s="16"/>
      <c r="AL915" s="18"/>
      <c r="AM915" s="18"/>
      <c r="AN915" s="4"/>
      <c r="AO915" s="4"/>
    </row>
    <row r="916" spans="1:41" ht="14">
      <c r="A916" s="4"/>
      <c r="B916" s="4"/>
      <c r="C916" s="4"/>
      <c r="D916" s="16"/>
      <c r="E916" s="4"/>
      <c r="F916" s="16"/>
      <c r="G916" s="4"/>
      <c r="H916" s="16"/>
      <c r="I916" s="4"/>
      <c r="J916" s="16"/>
      <c r="K916" s="4"/>
      <c r="L916" s="16"/>
      <c r="M916" s="4"/>
      <c r="N916" s="16"/>
      <c r="O916" s="4"/>
      <c r="P916" s="17"/>
      <c r="Q916" s="4"/>
      <c r="R916" s="17"/>
      <c r="S916" s="4"/>
      <c r="T916" s="16"/>
      <c r="U916" s="16"/>
      <c r="V916" s="16"/>
      <c r="W916" s="16"/>
      <c r="X916" s="4"/>
      <c r="Y916" s="16"/>
      <c r="Z916" s="16"/>
      <c r="AA916" s="16"/>
      <c r="AB916" s="16"/>
      <c r="AC916" s="16"/>
      <c r="AD916" s="16"/>
      <c r="AE916" s="16"/>
      <c r="AF916" s="4"/>
      <c r="AG916" s="16"/>
      <c r="AH916" s="16"/>
      <c r="AI916" s="16"/>
      <c r="AJ916" s="16"/>
      <c r="AK916" s="16"/>
      <c r="AL916" s="18"/>
      <c r="AM916" s="18"/>
      <c r="AN916" s="4"/>
      <c r="AO916" s="4"/>
    </row>
    <row r="917" spans="1:41" ht="14">
      <c r="A917" s="4"/>
      <c r="B917" s="4"/>
      <c r="C917" s="4"/>
      <c r="D917" s="16"/>
      <c r="E917" s="4"/>
      <c r="F917" s="16"/>
      <c r="G917" s="4"/>
      <c r="H917" s="16"/>
      <c r="I917" s="4"/>
      <c r="J917" s="16"/>
      <c r="K917" s="4"/>
      <c r="L917" s="16"/>
      <c r="M917" s="4"/>
      <c r="N917" s="16"/>
      <c r="O917" s="4"/>
      <c r="P917" s="17"/>
      <c r="Q917" s="4"/>
      <c r="R917" s="17"/>
      <c r="S917" s="4"/>
      <c r="T917" s="16"/>
      <c r="U917" s="16"/>
      <c r="V917" s="16"/>
      <c r="W917" s="16"/>
      <c r="X917" s="4"/>
      <c r="Y917" s="16"/>
      <c r="Z917" s="16"/>
      <c r="AA917" s="16"/>
      <c r="AB917" s="16"/>
      <c r="AC917" s="16"/>
      <c r="AD917" s="16"/>
      <c r="AE917" s="16"/>
      <c r="AF917" s="4"/>
      <c r="AG917" s="16"/>
      <c r="AH917" s="16"/>
      <c r="AI917" s="16"/>
      <c r="AJ917" s="16"/>
      <c r="AK917" s="16"/>
      <c r="AL917" s="18"/>
      <c r="AM917" s="18"/>
      <c r="AN917" s="4"/>
      <c r="AO917" s="4"/>
    </row>
    <row r="918" spans="1:41" ht="14">
      <c r="A918" s="4"/>
      <c r="B918" s="4"/>
      <c r="C918" s="4"/>
      <c r="D918" s="16"/>
      <c r="E918" s="4"/>
      <c r="F918" s="16"/>
      <c r="G918" s="4"/>
      <c r="H918" s="16"/>
      <c r="I918" s="4"/>
      <c r="J918" s="16"/>
      <c r="K918" s="4"/>
      <c r="L918" s="16"/>
      <c r="M918" s="4"/>
      <c r="N918" s="16"/>
      <c r="O918" s="4"/>
      <c r="P918" s="17"/>
      <c r="Q918" s="4"/>
      <c r="R918" s="17"/>
      <c r="S918" s="4"/>
      <c r="T918" s="16"/>
      <c r="U918" s="16"/>
      <c r="V918" s="16"/>
      <c r="W918" s="16"/>
      <c r="X918" s="4"/>
      <c r="Y918" s="16"/>
      <c r="Z918" s="16"/>
      <c r="AA918" s="16"/>
      <c r="AB918" s="16"/>
      <c r="AC918" s="16"/>
      <c r="AD918" s="16"/>
      <c r="AE918" s="16"/>
      <c r="AF918" s="4"/>
      <c r="AG918" s="16"/>
      <c r="AH918" s="16"/>
      <c r="AI918" s="16"/>
      <c r="AJ918" s="16"/>
      <c r="AK918" s="16"/>
      <c r="AL918" s="18"/>
      <c r="AM918" s="18"/>
      <c r="AN918" s="4"/>
      <c r="AO918" s="4"/>
    </row>
    <row r="919" spans="1:41" ht="14">
      <c r="A919" s="4"/>
      <c r="B919" s="4"/>
      <c r="C919" s="4"/>
      <c r="D919" s="16"/>
      <c r="E919" s="4"/>
      <c r="F919" s="16"/>
      <c r="G919" s="4"/>
      <c r="H919" s="16"/>
      <c r="I919" s="4"/>
      <c r="J919" s="16"/>
      <c r="K919" s="4"/>
      <c r="L919" s="16"/>
      <c r="M919" s="4"/>
      <c r="N919" s="16"/>
      <c r="O919" s="4"/>
      <c r="P919" s="17"/>
      <c r="Q919" s="4"/>
      <c r="R919" s="17"/>
      <c r="S919" s="4"/>
      <c r="T919" s="16"/>
      <c r="U919" s="16"/>
      <c r="V919" s="16"/>
      <c r="W919" s="16"/>
      <c r="X919" s="4"/>
      <c r="Y919" s="16"/>
      <c r="Z919" s="16"/>
      <c r="AA919" s="16"/>
      <c r="AB919" s="16"/>
      <c r="AC919" s="16"/>
      <c r="AD919" s="16"/>
      <c r="AE919" s="16"/>
      <c r="AF919" s="4"/>
      <c r="AG919" s="16"/>
      <c r="AH919" s="16"/>
      <c r="AI919" s="16"/>
      <c r="AJ919" s="16"/>
      <c r="AK919" s="16"/>
      <c r="AL919" s="18"/>
      <c r="AM919" s="18"/>
      <c r="AN919" s="4"/>
      <c r="AO919" s="4"/>
    </row>
    <row r="920" spans="1:41" ht="14">
      <c r="A920" s="4"/>
      <c r="B920" s="4"/>
      <c r="C920" s="4"/>
      <c r="D920" s="16"/>
      <c r="E920" s="4"/>
      <c r="F920" s="16"/>
      <c r="G920" s="4"/>
      <c r="H920" s="16"/>
      <c r="I920" s="4"/>
      <c r="J920" s="16"/>
      <c r="K920" s="4"/>
      <c r="L920" s="16"/>
      <c r="M920" s="4"/>
      <c r="N920" s="16"/>
      <c r="O920" s="4"/>
      <c r="P920" s="17"/>
      <c r="Q920" s="4"/>
      <c r="R920" s="17"/>
      <c r="S920" s="4"/>
      <c r="T920" s="16"/>
      <c r="U920" s="16"/>
      <c r="V920" s="16"/>
      <c r="W920" s="16"/>
      <c r="X920" s="4"/>
      <c r="Y920" s="16"/>
      <c r="Z920" s="16"/>
      <c r="AA920" s="16"/>
      <c r="AB920" s="16"/>
      <c r="AC920" s="16"/>
      <c r="AD920" s="16"/>
      <c r="AE920" s="16"/>
      <c r="AF920" s="4"/>
      <c r="AG920" s="16"/>
      <c r="AH920" s="16"/>
      <c r="AI920" s="16"/>
      <c r="AJ920" s="16"/>
      <c r="AK920" s="16"/>
      <c r="AL920" s="18"/>
      <c r="AM920" s="18"/>
      <c r="AN920" s="4"/>
      <c r="AO920" s="4"/>
    </row>
    <row r="921" spans="1:41" ht="14">
      <c r="A921" s="4"/>
      <c r="B921" s="4"/>
      <c r="C921" s="4"/>
      <c r="D921" s="16"/>
      <c r="E921" s="4"/>
      <c r="F921" s="16"/>
      <c r="G921" s="4"/>
      <c r="H921" s="16"/>
      <c r="I921" s="4"/>
      <c r="J921" s="16"/>
      <c r="K921" s="4"/>
      <c r="L921" s="16"/>
      <c r="M921" s="4"/>
      <c r="N921" s="16"/>
      <c r="O921" s="4"/>
      <c r="P921" s="17"/>
      <c r="Q921" s="4"/>
      <c r="R921" s="17"/>
      <c r="S921" s="4"/>
      <c r="T921" s="16"/>
      <c r="U921" s="16"/>
      <c r="V921" s="16"/>
      <c r="W921" s="16"/>
      <c r="X921" s="4"/>
      <c r="Y921" s="16"/>
      <c r="Z921" s="16"/>
      <c r="AA921" s="16"/>
      <c r="AB921" s="16"/>
      <c r="AC921" s="16"/>
      <c r="AD921" s="16"/>
      <c r="AE921" s="16"/>
      <c r="AF921" s="4"/>
      <c r="AG921" s="16"/>
      <c r="AH921" s="16"/>
      <c r="AI921" s="16"/>
      <c r="AJ921" s="16"/>
      <c r="AK921" s="16"/>
      <c r="AL921" s="18"/>
      <c r="AM921" s="18"/>
      <c r="AN921" s="4"/>
      <c r="AO921" s="4"/>
    </row>
    <row r="922" spans="1:41" ht="14">
      <c r="A922" s="4"/>
      <c r="B922" s="4"/>
      <c r="C922" s="4"/>
      <c r="D922" s="16"/>
      <c r="E922" s="4"/>
      <c r="F922" s="16"/>
      <c r="G922" s="4"/>
      <c r="H922" s="16"/>
      <c r="I922" s="4"/>
      <c r="J922" s="16"/>
      <c r="K922" s="4"/>
      <c r="L922" s="16"/>
      <c r="M922" s="4"/>
      <c r="N922" s="16"/>
      <c r="O922" s="4"/>
      <c r="P922" s="17"/>
      <c r="Q922" s="4"/>
      <c r="R922" s="17"/>
      <c r="S922" s="4"/>
      <c r="T922" s="16"/>
      <c r="U922" s="16"/>
      <c r="V922" s="16"/>
      <c r="W922" s="16"/>
      <c r="X922" s="4"/>
      <c r="Y922" s="16"/>
      <c r="Z922" s="16"/>
      <c r="AA922" s="16"/>
      <c r="AB922" s="16"/>
      <c r="AC922" s="16"/>
      <c r="AD922" s="16"/>
      <c r="AE922" s="16"/>
      <c r="AF922" s="4"/>
      <c r="AG922" s="16"/>
      <c r="AH922" s="16"/>
      <c r="AI922" s="16"/>
      <c r="AJ922" s="16"/>
      <c r="AK922" s="16"/>
      <c r="AL922" s="18"/>
      <c r="AM922" s="18"/>
      <c r="AN922" s="4"/>
      <c r="AO922" s="4"/>
    </row>
    <row r="923" spans="1:41" ht="14">
      <c r="A923" s="4"/>
      <c r="B923" s="4"/>
      <c r="C923" s="4"/>
      <c r="D923" s="16"/>
      <c r="E923" s="4"/>
      <c r="F923" s="16"/>
      <c r="G923" s="4"/>
      <c r="H923" s="16"/>
      <c r="I923" s="4"/>
      <c r="J923" s="16"/>
      <c r="K923" s="4"/>
      <c r="L923" s="16"/>
      <c r="M923" s="4"/>
      <c r="N923" s="16"/>
      <c r="O923" s="4"/>
      <c r="P923" s="17"/>
      <c r="Q923" s="4"/>
      <c r="R923" s="17"/>
      <c r="S923" s="4"/>
      <c r="T923" s="16"/>
      <c r="U923" s="16"/>
      <c r="V923" s="16"/>
      <c r="W923" s="16"/>
      <c r="X923" s="4"/>
      <c r="Y923" s="16"/>
      <c r="Z923" s="16"/>
      <c r="AA923" s="16"/>
      <c r="AB923" s="16"/>
      <c r="AC923" s="16"/>
      <c r="AD923" s="16"/>
      <c r="AE923" s="16"/>
      <c r="AF923" s="4"/>
      <c r="AG923" s="16"/>
      <c r="AH923" s="16"/>
      <c r="AI923" s="16"/>
      <c r="AJ923" s="16"/>
      <c r="AK923" s="16"/>
      <c r="AL923" s="18"/>
      <c r="AM923" s="18"/>
      <c r="AN923" s="4"/>
      <c r="AO923" s="4"/>
    </row>
    <row r="924" spans="1:41" ht="14">
      <c r="A924" s="4"/>
      <c r="B924" s="4"/>
      <c r="C924" s="4"/>
      <c r="D924" s="16"/>
      <c r="E924" s="4"/>
      <c r="F924" s="16"/>
      <c r="G924" s="4"/>
      <c r="H924" s="16"/>
      <c r="I924" s="4"/>
      <c r="J924" s="16"/>
      <c r="K924" s="4"/>
      <c r="L924" s="16"/>
      <c r="M924" s="4"/>
      <c r="N924" s="16"/>
      <c r="O924" s="4"/>
      <c r="P924" s="17"/>
      <c r="Q924" s="4"/>
      <c r="R924" s="17"/>
      <c r="S924" s="4"/>
      <c r="T924" s="16"/>
      <c r="U924" s="16"/>
      <c r="V924" s="16"/>
      <c r="W924" s="16"/>
      <c r="X924" s="4"/>
      <c r="Y924" s="16"/>
      <c r="Z924" s="16"/>
      <c r="AA924" s="16"/>
      <c r="AB924" s="16"/>
      <c r="AC924" s="16"/>
      <c r="AD924" s="16"/>
      <c r="AE924" s="16"/>
      <c r="AF924" s="4"/>
      <c r="AG924" s="16"/>
      <c r="AH924" s="16"/>
      <c r="AI924" s="16"/>
      <c r="AJ924" s="16"/>
      <c r="AK924" s="16"/>
      <c r="AL924" s="18"/>
      <c r="AM924" s="18"/>
      <c r="AN924" s="4"/>
      <c r="AO924" s="4"/>
    </row>
    <row r="925" spans="1:41" ht="14">
      <c r="A925" s="4"/>
      <c r="B925" s="4"/>
      <c r="C925" s="4"/>
      <c r="D925" s="16"/>
      <c r="E925" s="4"/>
      <c r="F925" s="16"/>
      <c r="G925" s="4"/>
      <c r="H925" s="16"/>
      <c r="I925" s="4"/>
      <c r="J925" s="16"/>
      <c r="K925" s="4"/>
      <c r="L925" s="16"/>
      <c r="M925" s="4"/>
      <c r="N925" s="16"/>
      <c r="O925" s="4"/>
      <c r="P925" s="17"/>
      <c r="Q925" s="4"/>
      <c r="R925" s="17"/>
      <c r="S925" s="4"/>
      <c r="T925" s="16"/>
      <c r="U925" s="16"/>
      <c r="V925" s="16"/>
      <c r="W925" s="16"/>
      <c r="X925" s="4"/>
      <c r="Y925" s="16"/>
      <c r="Z925" s="16"/>
      <c r="AA925" s="16"/>
      <c r="AB925" s="16"/>
      <c r="AC925" s="16"/>
      <c r="AD925" s="16"/>
      <c r="AE925" s="16"/>
      <c r="AF925" s="4"/>
      <c r="AG925" s="16"/>
      <c r="AH925" s="16"/>
      <c r="AI925" s="16"/>
      <c r="AJ925" s="16"/>
      <c r="AK925" s="16"/>
      <c r="AL925" s="18"/>
      <c r="AM925" s="18"/>
      <c r="AN925" s="4"/>
      <c r="AO925" s="4"/>
    </row>
    <row r="926" spans="1:41" ht="14">
      <c r="A926" s="4"/>
      <c r="B926" s="4"/>
      <c r="C926" s="4"/>
      <c r="D926" s="16"/>
      <c r="E926" s="4"/>
      <c r="F926" s="16"/>
      <c r="G926" s="4"/>
      <c r="H926" s="16"/>
      <c r="I926" s="4"/>
      <c r="J926" s="16"/>
      <c r="K926" s="4"/>
      <c r="L926" s="16"/>
      <c r="M926" s="4"/>
      <c r="N926" s="16"/>
      <c r="O926" s="4"/>
      <c r="P926" s="17"/>
      <c r="Q926" s="4"/>
      <c r="R926" s="17"/>
      <c r="S926" s="4"/>
      <c r="T926" s="16"/>
      <c r="U926" s="16"/>
      <c r="V926" s="16"/>
      <c r="W926" s="16"/>
      <c r="X926" s="4"/>
      <c r="Y926" s="16"/>
      <c r="Z926" s="16"/>
      <c r="AA926" s="16"/>
      <c r="AB926" s="16"/>
      <c r="AC926" s="16"/>
      <c r="AD926" s="16"/>
      <c r="AE926" s="16"/>
      <c r="AF926" s="4"/>
      <c r="AG926" s="16"/>
      <c r="AH926" s="16"/>
      <c r="AI926" s="16"/>
      <c r="AJ926" s="16"/>
      <c r="AK926" s="16"/>
      <c r="AL926" s="18"/>
      <c r="AM926" s="18"/>
      <c r="AN926" s="4"/>
      <c r="AO926" s="4"/>
    </row>
    <row r="927" spans="1:41" ht="14">
      <c r="A927" s="4"/>
      <c r="B927" s="4"/>
      <c r="C927" s="4"/>
      <c r="D927" s="16"/>
      <c r="E927" s="4"/>
      <c r="F927" s="16"/>
      <c r="G927" s="4"/>
      <c r="H927" s="16"/>
      <c r="I927" s="4"/>
      <c r="J927" s="16"/>
      <c r="K927" s="4"/>
      <c r="L927" s="16"/>
      <c r="M927" s="4"/>
      <c r="N927" s="16"/>
      <c r="O927" s="4"/>
      <c r="P927" s="17"/>
      <c r="Q927" s="4"/>
      <c r="R927" s="17"/>
      <c r="S927" s="4"/>
      <c r="T927" s="16"/>
      <c r="U927" s="16"/>
      <c r="V927" s="16"/>
      <c r="W927" s="16"/>
      <c r="X927" s="4"/>
      <c r="Y927" s="16"/>
      <c r="Z927" s="16"/>
      <c r="AA927" s="16"/>
      <c r="AB927" s="16"/>
      <c r="AC927" s="16"/>
      <c r="AD927" s="16"/>
      <c r="AE927" s="16"/>
      <c r="AF927" s="4"/>
      <c r="AG927" s="16"/>
      <c r="AH927" s="16"/>
      <c r="AI927" s="16"/>
      <c r="AJ927" s="16"/>
      <c r="AK927" s="16"/>
      <c r="AL927" s="18"/>
      <c r="AM927" s="18"/>
      <c r="AN927" s="4"/>
      <c r="AO927" s="4"/>
    </row>
    <row r="928" spans="1:41" ht="14">
      <c r="A928" s="4"/>
      <c r="B928" s="4"/>
      <c r="C928" s="4"/>
      <c r="D928" s="16"/>
      <c r="E928" s="4"/>
      <c r="F928" s="16"/>
      <c r="G928" s="4"/>
      <c r="H928" s="16"/>
      <c r="I928" s="4"/>
      <c r="J928" s="16"/>
      <c r="K928" s="4"/>
      <c r="L928" s="16"/>
      <c r="M928" s="4"/>
      <c r="N928" s="16"/>
      <c r="O928" s="4"/>
      <c r="P928" s="17"/>
      <c r="Q928" s="4"/>
      <c r="R928" s="17"/>
      <c r="S928" s="4"/>
      <c r="T928" s="16"/>
      <c r="U928" s="16"/>
      <c r="V928" s="16"/>
      <c r="W928" s="16"/>
      <c r="X928" s="4"/>
      <c r="Y928" s="16"/>
      <c r="Z928" s="16"/>
      <c r="AA928" s="16"/>
      <c r="AB928" s="16"/>
      <c r="AC928" s="16"/>
      <c r="AD928" s="16"/>
      <c r="AE928" s="16"/>
      <c r="AF928" s="4"/>
      <c r="AG928" s="16"/>
      <c r="AH928" s="16"/>
      <c r="AI928" s="16"/>
      <c r="AJ928" s="16"/>
      <c r="AK928" s="16"/>
      <c r="AL928" s="18"/>
      <c r="AM928" s="18"/>
      <c r="AN928" s="4"/>
      <c r="AO928" s="4"/>
    </row>
    <row r="929" spans="1:41" ht="14">
      <c r="A929" s="4"/>
      <c r="B929" s="4"/>
      <c r="C929" s="4"/>
      <c r="D929" s="16"/>
      <c r="E929" s="4"/>
      <c r="F929" s="16"/>
      <c r="G929" s="4"/>
      <c r="H929" s="16"/>
      <c r="I929" s="4"/>
      <c r="J929" s="16"/>
      <c r="K929" s="4"/>
      <c r="L929" s="16"/>
      <c r="M929" s="4"/>
      <c r="N929" s="16"/>
      <c r="O929" s="4"/>
      <c r="P929" s="17"/>
      <c r="Q929" s="4"/>
      <c r="R929" s="17"/>
      <c r="S929" s="4"/>
      <c r="T929" s="16"/>
      <c r="U929" s="16"/>
      <c r="V929" s="16"/>
      <c r="W929" s="16"/>
      <c r="X929" s="4"/>
      <c r="Y929" s="16"/>
      <c r="Z929" s="16"/>
      <c r="AA929" s="16"/>
      <c r="AB929" s="16"/>
      <c r="AC929" s="16"/>
      <c r="AD929" s="16"/>
      <c r="AE929" s="16"/>
      <c r="AF929" s="4"/>
      <c r="AG929" s="16"/>
      <c r="AH929" s="16"/>
      <c r="AI929" s="16"/>
      <c r="AJ929" s="16"/>
      <c r="AK929" s="16"/>
      <c r="AL929" s="18"/>
      <c r="AM929" s="18"/>
      <c r="AN929" s="4"/>
      <c r="AO929" s="4"/>
    </row>
    <row r="930" spans="1:41" ht="14">
      <c r="A930" s="4"/>
      <c r="B930" s="4"/>
      <c r="C930" s="4"/>
      <c r="D930" s="16"/>
      <c r="E930" s="4"/>
      <c r="F930" s="16"/>
      <c r="G930" s="4"/>
      <c r="H930" s="16"/>
      <c r="I930" s="4"/>
      <c r="J930" s="16"/>
      <c r="K930" s="4"/>
      <c r="L930" s="16"/>
      <c r="M930" s="4"/>
      <c r="N930" s="16"/>
      <c r="O930" s="4"/>
      <c r="P930" s="17"/>
      <c r="Q930" s="4"/>
      <c r="R930" s="17"/>
      <c r="S930" s="4"/>
      <c r="T930" s="16"/>
      <c r="U930" s="16"/>
      <c r="V930" s="16"/>
      <c r="W930" s="16"/>
      <c r="X930" s="4"/>
      <c r="Y930" s="16"/>
      <c r="Z930" s="16"/>
      <c r="AA930" s="16"/>
      <c r="AB930" s="16"/>
      <c r="AC930" s="16"/>
      <c r="AD930" s="16"/>
      <c r="AE930" s="16"/>
      <c r="AF930" s="4"/>
      <c r="AG930" s="16"/>
      <c r="AH930" s="16"/>
      <c r="AI930" s="16"/>
      <c r="AJ930" s="16"/>
      <c r="AK930" s="16"/>
      <c r="AL930" s="18"/>
      <c r="AM930" s="18"/>
      <c r="AN930" s="4"/>
      <c r="AO930" s="4"/>
    </row>
    <row r="931" spans="1:41" ht="14">
      <c r="A931" s="4"/>
      <c r="B931" s="4"/>
      <c r="C931" s="4"/>
      <c r="D931" s="16"/>
      <c r="E931" s="4"/>
      <c r="F931" s="16"/>
      <c r="G931" s="4"/>
      <c r="H931" s="16"/>
      <c r="I931" s="4"/>
      <c r="J931" s="16"/>
      <c r="K931" s="4"/>
      <c r="L931" s="16"/>
      <c r="M931" s="4"/>
      <c r="N931" s="16"/>
      <c r="O931" s="4"/>
      <c r="P931" s="17"/>
      <c r="Q931" s="4"/>
      <c r="R931" s="17"/>
      <c r="S931" s="4"/>
      <c r="T931" s="16"/>
      <c r="U931" s="16"/>
      <c r="V931" s="16"/>
      <c r="W931" s="16"/>
      <c r="X931" s="4"/>
      <c r="Y931" s="16"/>
      <c r="Z931" s="16"/>
      <c r="AA931" s="16"/>
      <c r="AB931" s="16"/>
      <c r="AC931" s="16"/>
      <c r="AD931" s="16"/>
      <c r="AE931" s="16"/>
      <c r="AF931" s="4"/>
      <c r="AG931" s="16"/>
      <c r="AH931" s="16"/>
      <c r="AI931" s="16"/>
      <c r="AJ931" s="16"/>
      <c r="AK931" s="16"/>
      <c r="AL931" s="18"/>
      <c r="AM931" s="18"/>
      <c r="AN931" s="4"/>
      <c r="AO931" s="4"/>
    </row>
    <row r="932" spans="1:41" ht="14">
      <c r="A932" s="4"/>
      <c r="B932" s="4"/>
      <c r="C932" s="4"/>
      <c r="D932" s="16"/>
      <c r="E932" s="4"/>
      <c r="F932" s="16"/>
      <c r="G932" s="4"/>
      <c r="H932" s="16"/>
      <c r="I932" s="4"/>
      <c r="J932" s="16"/>
      <c r="K932" s="4"/>
      <c r="L932" s="16"/>
      <c r="M932" s="4"/>
      <c r="N932" s="16"/>
      <c r="O932" s="4"/>
      <c r="P932" s="17"/>
      <c r="Q932" s="4"/>
      <c r="R932" s="17"/>
      <c r="S932" s="4"/>
      <c r="T932" s="16"/>
      <c r="U932" s="16"/>
      <c r="V932" s="16"/>
      <c r="W932" s="16"/>
      <c r="X932" s="4"/>
      <c r="Y932" s="16"/>
      <c r="Z932" s="16"/>
      <c r="AA932" s="16"/>
      <c r="AB932" s="16"/>
      <c r="AC932" s="16"/>
      <c r="AD932" s="16"/>
      <c r="AE932" s="16"/>
      <c r="AF932" s="4"/>
      <c r="AG932" s="16"/>
      <c r="AH932" s="16"/>
      <c r="AI932" s="16"/>
      <c r="AJ932" s="16"/>
      <c r="AK932" s="16"/>
      <c r="AL932" s="18"/>
      <c r="AM932" s="18"/>
      <c r="AN932" s="4"/>
      <c r="AO932" s="4"/>
    </row>
    <row r="933" spans="1:41" ht="14">
      <c r="A933" s="4"/>
      <c r="B933" s="4"/>
      <c r="C933" s="4"/>
      <c r="D933" s="16"/>
      <c r="E933" s="4"/>
      <c r="F933" s="16"/>
      <c r="G933" s="4"/>
      <c r="H933" s="16"/>
      <c r="I933" s="4"/>
      <c r="J933" s="16"/>
      <c r="K933" s="4"/>
      <c r="L933" s="16"/>
      <c r="M933" s="4"/>
      <c r="N933" s="16"/>
      <c r="O933" s="4"/>
      <c r="P933" s="17"/>
      <c r="Q933" s="4"/>
      <c r="R933" s="17"/>
      <c r="S933" s="4"/>
      <c r="T933" s="16"/>
      <c r="U933" s="16"/>
      <c r="V933" s="16"/>
      <c r="W933" s="16"/>
      <c r="X933" s="4"/>
      <c r="Y933" s="16"/>
      <c r="Z933" s="16"/>
      <c r="AA933" s="16"/>
      <c r="AB933" s="16"/>
      <c r="AC933" s="16"/>
      <c r="AD933" s="16"/>
      <c r="AE933" s="16"/>
      <c r="AF933" s="4"/>
      <c r="AG933" s="16"/>
      <c r="AH933" s="16"/>
      <c r="AI933" s="16"/>
      <c r="AJ933" s="16"/>
      <c r="AK933" s="16"/>
      <c r="AL933" s="18"/>
      <c r="AM933" s="18"/>
      <c r="AN933" s="4"/>
      <c r="AO933" s="4"/>
    </row>
    <row r="934" spans="1:41" ht="14">
      <c r="A934" s="4"/>
      <c r="B934" s="4"/>
      <c r="C934" s="4"/>
      <c r="D934" s="16"/>
      <c r="E934" s="4"/>
      <c r="F934" s="16"/>
      <c r="G934" s="4"/>
      <c r="H934" s="16"/>
      <c r="I934" s="4"/>
      <c r="J934" s="16"/>
      <c r="K934" s="4"/>
      <c r="L934" s="16"/>
      <c r="M934" s="4"/>
      <c r="N934" s="16"/>
      <c r="O934" s="4"/>
      <c r="P934" s="17"/>
      <c r="Q934" s="4"/>
      <c r="R934" s="17"/>
      <c r="S934" s="4"/>
      <c r="T934" s="16"/>
      <c r="U934" s="16"/>
      <c r="V934" s="16"/>
      <c r="W934" s="16"/>
      <c r="X934" s="4"/>
      <c r="Y934" s="16"/>
      <c r="Z934" s="16"/>
      <c r="AA934" s="16"/>
      <c r="AB934" s="16"/>
      <c r="AC934" s="16"/>
      <c r="AD934" s="16"/>
      <c r="AE934" s="16"/>
      <c r="AF934" s="4"/>
      <c r="AG934" s="16"/>
      <c r="AH934" s="16"/>
      <c r="AI934" s="16"/>
      <c r="AJ934" s="16"/>
      <c r="AK934" s="16"/>
      <c r="AL934" s="18"/>
      <c r="AM934" s="18"/>
      <c r="AN934" s="4"/>
      <c r="AO934" s="4"/>
    </row>
    <row r="935" spans="1:41" ht="14">
      <c r="A935" s="4"/>
      <c r="B935" s="4"/>
      <c r="C935" s="4"/>
      <c r="D935" s="16"/>
      <c r="E935" s="4"/>
      <c r="F935" s="16"/>
      <c r="G935" s="4"/>
      <c r="H935" s="16"/>
      <c r="I935" s="4"/>
      <c r="J935" s="16"/>
      <c r="K935" s="4"/>
      <c r="L935" s="16"/>
      <c r="M935" s="4"/>
      <c r="N935" s="16"/>
      <c r="O935" s="4"/>
      <c r="P935" s="17"/>
      <c r="Q935" s="4"/>
      <c r="R935" s="17"/>
      <c r="S935" s="4"/>
      <c r="T935" s="16"/>
      <c r="U935" s="16"/>
      <c r="V935" s="16"/>
      <c r="W935" s="16"/>
      <c r="X935" s="4"/>
      <c r="Y935" s="16"/>
      <c r="Z935" s="16"/>
      <c r="AA935" s="16"/>
      <c r="AB935" s="16"/>
      <c r="AC935" s="16"/>
      <c r="AD935" s="16"/>
      <c r="AE935" s="16"/>
      <c r="AF935" s="4"/>
      <c r="AG935" s="16"/>
      <c r="AH935" s="16"/>
      <c r="AI935" s="16"/>
      <c r="AJ935" s="16"/>
      <c r="AK935" s="16"/>
      <c r="AL935" s="18"/>
      <c r="AM935" s="18"/>
      <c r="AN935" s="4"/>
      <c r="AO935" s="4"/>
    </row>
    <row r="936" spans="1:41" ht="14">
      <c r="A936" s="4"/>
      <c r="B936" s="4"/>
      <c r="C936" s="4"/>
      <c r="D936" s="16"/>
      <c r="E936" s="4"/>
      <c r="F936" s="16"/>
      <c r="G936" s="4"/>
      <c r="H936" s="16"/>
      <c r="I936" s="4"/>
      <c r="J936" s="16"/>
      <c r="K936" s="4"/>
      <c r="L936" s="16"/>
      <c r="M936" s="4"/>
      <c r="N936" s="16"/>
      <c r="O936" s="4"/>
      <c r="P936" s="17"/>
      <c r="Q936" s="4"/>
      <c r="R936" s="17"/>
      <c r="S936" s="4"/>
      <c r="T936" s="16"/>
      <c r="U936" s="16"/>
      <c r="V936" s="16"/>
      <c r="W936" s="16"/>
      <c r="X936" s="4"/>
      <c r="Y936" s="16"/>
      <c r="Z936" s="16"/>
      <c r="AA936" s="16"/>
      <c r="AB936" s="16"/>
      <c r="AC936" s="16"/>
      <c r="AD936" s="16"/>
      <c r="AE936" s="16"/>
      <c r="AF936" s="4"/>
      <c r="AG936" s="16"/>
      <c r="AH936" s="16"/>
      <c r="AI936" s="16"/>
      <c r="AJ936" s="16"/>
      <c r="AK936" s="16"/>
      <c r="AL936" s="18"/>
      <c r="AM936" s="18"/>
      <c r="AN936" s="4"/>
      <c r="AO936" s="4"/>
    </row>
    <row r="937" spans="1:41" ht="14">
      <c r="A937" s="4"/>
      <c r="B937" s="4"/>
      <c r="C937" s="4"/>
      <c r="D937" s="16"/>
      <c r="E937" s="4"/>
      <c r="F937" s="16"/>
      <c r="G937" s="4"/>
      <c r="H937" s="16"/>
      <c r="I937" s="4"/>
      <c r="J937" s="16"/>
      <c r="K937" s="4"/>
      <c r="L937" s="16"/>
      <c r="M937" s="4"/>
      <c r="N937" s="16"/>
      <c r="O937" s="4"/>
      <c r="P937" s="17"/>
      <c r="Q937" s="4"/>
      <c r="R937" s="17"/>
      <c r="S937" s="4"/>
      <c r="T937" s="16"/>
      <c r="U937" s="16"/>
      <c r="V937" s="16"/>
      <c r="W937" s="16"/>
      <c r="X937" s="4"/>
      <c r="Y937" s="16"/>
      <c r="Z937" s="16"/>
      <c r="AA937" s="16"/>
      <c r="AB937" s="16"/>
      <c r="AC937" s="16"/>
      <c r="AD937" s="16"/>
      <c r="AE937" s="16"/>
      <c r="AF937" s="4"/>
      <c r="AG937" s="16"/>
      <c r="AH937" s="16"/>
      <c r="AI937" s="16"/>
      <c r="AJ937" s="16"/>
      <c r="AK937" s="16"/>
      <c r="AL937" s="18"/>
      <c r="AM937" s="18"/>
      <c r="AN937" s="4"/>
      <c r="AO937" s="4"/>
    </row>
    <row r="938" spans="1:41" ht="14">
      <c r="A938" s="4"/>
      <c r="B938" s="4"/>
      <c r="C938" s="4"/>
      <c r="D938" s="16"/>
      <c r="E938" s="4"/>
      <c r="F938" s="16"/>
      <c r="G938" s="4"/>
      <c r="H938" s="16"/>
      <c r="I938" s="4"/>
      <c r="J938" s="16"/>
      <c r="K938" s="4"/>
      <c r="L938" s="16"/>
      <c r="M938" s="4"/>
      <c r="N938" s="16"/>
      <c r="O938" s="4"/>
      <c r="P938" s="17"/>
      <c r="Q938" s="4"/>
      <c r="R938" s="17"/>
      <c r="S938" s="4"/>
      <c r="T938" s="16"/>
      <c r="U938" s="16"/>
      <c r="V938" s="16"/>
      <c r="W938" s="16"/>
      <c r="X938" s="4"/>
      <c r="Y938" s="16"/>
      <c r="Z938" s="16"/>
      <c r="AA938" s="16"/>
      <c r="AB938" s="16"/>
      <c r="AC938" s="16"/>
      <c r="AD938" s="16"/>
      <c r="AE938" s="16"/>
      <c r="AF938" s="4"/>
      <c r="AG938" s="16"/>
      <c r="AH938" s="16"/>
      <c r="AI938" s="16"/>
      <c r="AJ938" s="16"/>
      <c r="AK938" s="16"/>
      <c r="AL938" s="18"/>
      <c r="AM938" s="18"/>
      <c r="AN938" s="4"/>
      <c r="AO938" s="4"/>
    </row>
    <row r="939" spans="1:41" ht="14">
      <c r="A939" s="4"/>
      <c r="B939" s="4"/>
      <c r="C939" s="4"/>
      <c r="D939" s="16"/>
      <c r="E939" s="4"/>
      <c r="F939" s="16"/>
      <c r="G939" s="4"/>
      <c r="H939" s="16"/>
      <c r="I939" s="4"/>
      <c r="J939" s="16"/>
      <c r="K939" s="4"/>
      <c r="L939" s="16"/>
      <c r="M939" s="4"/>
      <c r="N939" s="16"/>
      <c r="O939" s="4"/>
      <c r="P939" s="17"/>
      <c r="Q939" s="4"/>
      <c r="R939" s="17"/>
      <c r="S939" s="4"/>
      <c r="T939" s="16"/>
      <c r="U939" s="16"/>
      <c r="V939" s="16"/>
      <c r="W939" s="16"/>
      <c r="X939" s="4"/>
      <c r="Y939" s="16"/>
      <c r="Z939" s="16"/>
      <c r="AA939" s="16"/>
      <c r="AB939" s="16"/>
      <c r="AC939" s="16"/>
      <c r="AD939" s="16"/>
      <c r="AE939" s="16"/>
      <c r="AF939" s="4"/>
      <c r="AG939" s="16"/>
      <c r="AH939" s="16"/>
      <c r="AI939" s="16"/>
      <c r="AJ939" s="16"/>
      <c r="AK939" s="16"/>
      <c r="AL939" s="18"/>
      <c r="AM939" s="18"/>
      <c r="AN939" s="4"/>
      <c r="AO939" s="4"/>
    </row>
    <row r="940" spans="1:41" ht="14">
      <c r="A940" s="4"/>
      <c r="B940" s="4"/>
      <c r="C940" s="4"/>
      <c r="D940" s="16"/>
      <c r="E940" s="4"/>
      <c r="F940" s="16"/>
      <c r="G940" s="4"/>
      <c r="H940" s="16"/>
      <c r="I940" s="4"/>
      <c r="J940" s="16"/>
      <c r="K940" s="4"/>
      <c r="L940" s="16"/>
      <c r="M940" s="4"/>
      <c r="N940" s="16"/>
      <c r="O940" s="4"/>
      <c r="P940" s="17"/>
      <c r="Q940" s="4"/>
      <c r="R940" s="17"/>
      <c r="S940" s="4"/>
      <c r="T940" s="16"/>
      <c r="U940" s="16"/>
      <c r="V940" s="16"/>
      <c r="W940" s="16"/>
      <c r="X940" s="4"/>
      <c r="Y940" s="16"/>
      <c r="Z940" s="16"/>
      <c r="AA940" s="16"/>
      <c r="AB940" s="16"/>
      <c r="AC940" s="16"/>
      <c r="AD940" s="16"/>
      <c r="AE940" s="16"/>
      <c r="AF940" s="4"/>
      <c r="AG940" s="16"/>
      <c r="AH940" s="16"/>
      <c r="AI940" s="16"/>
      <c r="AJ940" s="16"/>
      <c r="AK940" s="16"/>
      <c r="AL940" s="18"/>
      <c r="AM940" s="18"/>
      <c r="AN940" s="4"/>
      <c r="AO940" s="4"/>
    </row>
    <row r="941" spans="1:41" ht="14">
      <c r="A941" s="4"/>
      <c r="B941" s="4"/>
      <c r="C941" s="4"/>
      <c r="D941" s="16"/>
      <c r="E941" s="4"/>
      <c r="F941" s="16"/>
      <c r="G941" s="4"/>
      <c r="H941" s="16"/>
      <c r="I941" s="4"/>
      <c r="J941" s="16"/>
      <c r="K941" s="4"/>
      <c r="L941" s="16"/>
      <c r="M941" s="4"/>
      <c r="N941" s="16"/>
      <c r="O941" s="4"/>
      <c r="P941" s="17"/>
      <c r="Q941" s="4"/>
      <c r="R941" s="17"/>
      <c r="S941" s="4"/>
      <c r="T941" s="16"/>
      <c r="U941" s="16"/>
      <c r="V941" s="16"/>
      <c r="W941" s="16"/>
      <c r="X941" s="4"/>
      <c r="Y941" s="16"/>
      <c r="Z941" s="16"/>
      <c r="AA941" s="16"/>
      <c r="AB941" s="16"/>
      <c r="AC941" s="16"/>
      <c r="AD941" s="16"/>
      <c r="AE941" s="16"/>
      <c r="AF941" s="4"/>
      <c r="AG941" s="16"/>
      <c r="AH941" s="16"/>
      <c r="AI941" s="16"/>
      <c r="AJ941" s="16"/>
      <c r="AK941" s="16"/>
      <c r="AL941" s="18"/>
      <c r="AM941" s="18"/>
      <c r="AN941" s="4"/>
      <c r="AO941" s="4"/>
    </row>
    <row r="942" spans="1:41" ht="14">
      <c r="A942" s="4"/>
      <c r="B942" s="4"/>
      <c r="C942" s="4"/>
      <c r="D942" s="16"/>
      <c r="E942" s="4"/>
      <c r="F942" s="16"/>
      <c r="G942" s="4"/>
      <c r="H942" s="16"/>
      <c r="I942" s="4"/>
      <c r="J942" s="16"/>
      <c r="K942" s="4"/>
      <c r="L942" s="16"/>
      <c r="M942" s="4"/>
      <c r="N942" s="16"/>
      <c r="O942" s="4"/>
      <c r="P942" s="17"/>
      <c r="Q942" s="4"/>
      <c r="R942" s="17"/>
      <c r="S942" s="4"/>
      <c r="T942" s="16"/>
      <c r="U942" s="16"/>
      <c r="V942" s="16"/>
      <c r="W942" s="16"/>
      <c r="X942" s="4"/>
      <c r="Y942" s="16"/>
      <c r="Z942" s="16"/>
      <c r="AA942" s="16"/>
      <c r="AB942" s="16"/>
      <c r="AC942" s="16"/>
      <c r="AD942" s="16"/>
      <c r="AE942" s="16"/>
      <c r="AF942" s="4"/>
      <c r="AG942" s="16"/>
      <c r="AH942" s="16"/>
      <c r="AI942" s="16"/>
      <c r="AJ942" s="16"/>
      <c r="AK942" s="16"/>
      <c r="AL942" s="18"/>
      <c r="AM942" s="18"/>
      <c r="AN942" s="4"/>
      <c r="AO942" s="4"/>
    </row>
    <row r="943" spans="1:41" ht="14">
      <c r="A943" s="4"/>
      <c r="B943" s="4"/>
      <c r="C943" s="4"/>
      <c r="D943" s="16"/>
      <c r="E943" s="4"/>
      <c r="F943" s="16"/>
      <c r="G943" s="4"/>
      <c r="H943" s="16"/>
      <c r="I943" s="4"/>
      <c r="J943" s="16"/>
      <c r="K943" s="4"/>
      <c r="L943" s="16"/>
      <c r="M943" s="4"/>
      <c r="N943" s="16"/>
      <c r="O943" s="4"/>
      <c r="P943" s="17"/>
      <c r="Q943" s="4"/>
      <c r="R943" s="17"/>
      <c r="S943" s="4"/>
      <c r="T943" s="16"/>
      <c r="U943" s="16"/>
      <c r="V943" s="16"/>
      <c r="W943" s="16"/>
      <c r="X943" s="4"/>
      <c r="Y943" s="16"/>
      <c r="Z943" s="16"/>
      <c r="AA943" s="16"/>
      <c r="AB943" s="16"/>
      <c r="AC943" s="16"/>
      <c r="AD943" s="16"/>
      <c r="AE943" s="16"/>
      <c r="AF943" s="4"/>
      <c r="AG943" s="16"/>
      <c r="AH943" s="16"/>
      <c r="AI943" s="16"/>
      <c r="AJ943" s="16"/>
      <c r="AK943" s="16"/>
      <c r="AL943" s="18"/>
      <c r="AM943" s="18"/>
      <c r="AN943" s="4"/>
      <c r="AO943" s="4"/>
    </row>
    <row r="944" spans="1:41" ht="14">
      <c r="A944" s="4"/>
      <c r="B944" s="4"/>
      <c r="C944" s="4"/>
      <c r="D944" s="16"/>
      <c r="E944" s="4"/>
      <c r="F944" s="16"/>
      <c r="G944" s="4"/>
      <c r="H944" s="16"/>
      <c r="I944" s="4"/>
      <c r="J944" s="16"/>
      <c r="K944" s="4"/>
      <c r="L944" s="16"/>
      <c r="M944" s="4"/>
      <c r="N944" s="16"/>
      <c r="O944" s="4"/>
      <c r="P944" s="17"/>
      <c r="Q944" s="4"/>
      <c r="R944" s="17"/>
      <c r="S944" s="4"/>
      <c r="T944" s="16"/>
      <c r="U944" s="16"/>
      <c r="V944" s="16"/>
      <c r="W944" s="16"/>
      <c r="X944" s="4"/>
      <c r="Y944" s="16"/>
      <c r="Z944" s="16"/>
      <c r="AA944" s="16"/>
      <c r="AB944" s="16"/>
      <c r="AC944" s="16"/>
      <c r="AD944" s="16"/>
      <c r="AE944" s="16"/>
      <c r="AF944" s="4"/>
      <c r="AG944" s="16"/>
      <c r="AH944" s="16"/>
      <c r="AI944" s="16"/>
      <c r="AJ944" s="16"/>
      <c r="AK944" s="16"/>
      <c r="AL944" s="18"/>
      <c r="AM944" s="18"/>
      <c r="AN944" s="4"/>
      <c r="AO944" s="4"/>
    </row>
    <row r="945" spans="1:41" ht="14">
      <c r="A945" s="4"/>
      <c r="B945" s="4"/>
      <c r="C945" s="4"/>
      <c r="D945" s="16"/>
      <c r="E945" s="4"/>
      <c r="F945" s="16"/>
      <c r="G945" s="4"/>
      <c r="H945" s="16"/>
      <c r="I945" s="4"/>
      <c r="J945" s="16"/>
      <c r="K945" s="4"/>
      <c r="L945" s="16"/>
      <c r="M945" s="4"/>
      <c r="N945" s="16"/>
      <c r="O945" s="4"/>
      <c r="P945" s="17"/>
      <c r="Q945" s="4"/>
      <c r="R945" s="17"/>
      <c r="S945" s="4"/>
      <c r="T945" s="16"/>
      <c r="U945" s="16"/>
      <c r="V945" s="16"/>
      <c r="W945" s="16"/>
      <c r="X945" s="4"/>
      <c r="Y945" s="16"/>
      <c r="Z945" s="16"/>
      <c r="AA945" s="16"/>
      <c r="AB945" s="16"/>
      <c r="AC945" s="16"/>
      <c r="AD945" s="16"/>
      <c r="AE945" s="16"/>
      <c r="AF945" s="4"/>
      <c r="AG945" s="16"/>
      <c r="AH945" s="16"/>
      <c r="AI945" s="16"/>
      <c r="AJ945" s="16"/>
      <c r="AK945" s="16"/>
      <c r="AL945" s="18"/>
      <c r="AM945" s="18"/>
      <c r="AN945" s="4"/>
      <c r="AO945" s="4"/>
    </row>
    <row r="946" spans="1:41" ht="14">
      <c r="A946" s="4"/>
      <c r="B946" s="4"/>
      <c r="C946" s="4"/>
      <c r="D946" s="16"/>
      <c r="E946" s="4"/>
      <c r="F946" s="16"/>
      <c r="G946" s="4"/>
      <c r="H946" s="16"/>
      <c r="I946" s="4"/>
      <c r="J946" s="16"/>
      <c r="K946" s="4"/>
      <c r="L946" s="16"/>
      <c r="M946" s="4"/>
      <c r="N946" s="16"/>
      <c r="O946" s="4"/>
      <c r="P946" s="17"/>
      <c r="Q946" s="4"/>
      <c r="R946" s="17"/>
      <c r="S946" s="4"/>
      <c r="T946" s="16"/>
      <c r="U946" s="16"/>
      <c r="V946" s="16"/>
      <c r="W946" s="16"/>
      <c r="X946" s="4"/>
      <c r="Y946" s="16"/>
      <c r="Z946" s="16"/>
      <c r="AA946" s="16"/>
      <c r="AB946" s="16"/>
      <c r="AC946" s="16"/>
      <c r="AD946" s="16"/>
      <c r="AE946" s="16"/>
      <c r="AF946" s="4"/>
      <c r="AG946" s="16"/>
      <c r="AH946" s="16"/>
      <c r="AI946" s="16"/>
      <c r="AJ946" s="16"/>
      <c r="AK946" s="16"/>
      <c r="AL946" s="18"/>
      <c r="AM946" s="18"/>
      <c r="AN946" s="4"/>
      <c r="AO946" s="4"/>
    </row>
    <row r="947" spans="1:41" ht="14">
      <c r="A947" s="4"/>
      <c r="B947" s="4"/>
      <c r="C947" s="4"/>
      <c r="D947" s="16"/>
      <c r="E947" s="4"/>
      <c r="F947" s="16"/>
      <c r="G947" s="4"/>
      <c r="H947" s="16"/>
      <c r="I947" s="4"/>
      <c r="J947" s="16"/>
      <c r="K947" s="4"/>
      <c r="L947" s="16"/>
      <c r="M947" s="4"/>
      <c r="N947" s="16"/>
      <c r="O947" s="4"/>
      <c r="P947" s="17"/>
      <c r="Q947" s="4"/>
      <c r="R947" s="17"/>
      <c r="S947" s="4"/>
      <c r="T947" s="16"/>
      <c r="U947" s="16"/>
      <c r="V947" s="16"/>
      <c r="W947" s="16"/>
      <c r="X947" s="4"/>
      <c r="Y947" s="16"/>
      <c r="Z947" s="16"/>
      <c r="AA947" s="16"/>
      <c r="AB947" s="16"/>
      <c r="AC947" s="16"/>
      <c r="AD947" s="16"/>
      <c r="AE947" s="16"/>
      <c r="AF947" s="4"/>
      <c r="AG947" s="16"/>
      <c r="AH947" s="16"/>
      <c r="AI947" s="16"/>
      <c r="AJ947" s="16"/>
      <c r="AK947" s="16"/>
      <c r="AL947" s="18"/>
      <c r="AM947" s="18"/>
      <c r="AN947" s="4"/>
      <c r="AO947" s="4"/>
    </row>
    <row r="948" spans="1:41" ht="14">
      <c r="A948" s="4"/>
      <c r="B948" s="4"/>
      <c r="C948" s="4"/>
      <c r="D948" s="16"/>
      <c r="E948" s="4"/>
      <c r="F948" s="16"/>
      <c r="G948" s="4"/>
      <c r="H948" s="16"/>
      <c r="I948" s="4"/>
      <c r="J948" s="16"/>
      <c r="K948" s="4"/>
      <c r="L948" s="16"/>
      <c r="M948" s="4"/>
      <c r="N948" s="16"/>
      <c r="O948" s="4"/>
      <c r="P948" s="17"/>
      <c r="Q948" s="4"/>
      <c r="R948" s="17"/>
      <c r="S948" s="4"/>
      <c r="T948" s="16"/>
      <c r="U948" s="16"/>
      <c r="V948" s="16"/>
      <c r="W948" s="16"/>
      <c r="X948" s="4"/>
      <c r="Y948" s="16"/>
      <c r="Z948" s="16"/>
      <c r="AA948" s="16"/>
      <c r="AB948" s="16"/>
      <c r="AC948" s="16"/>
      <c r="AD948" s="16"/>
      <c r="AE948" s="16"/>
      <c r="AF948" s="4"/>
      <c r="AG948" s="16"/>
      <c r="AH948" s="16"/>
      <c r="AI948" s="16"/>
      <c r="AJ948" s="16"/>
      <c r="AK948" s="16"/>
      <c r="AL948" s="18"/>
      <c r="AM948" s="18"/>
      <c r="AN948" s="4"/>
      <c r="AO948" s="4"/>
    </row>
    <row r="949" spans="1:41" ht="14">
      <c r="A949" s="4"/>
      <c r="B949" s="4"/>
      <c r="C949" s="4"/>
      <c r="D949" s="16"/>
      <c r="E949" s="4"/>
      <c r="F949" s="16"/>
      <c r="G949" s="4"/>
      <c r="H949" s="16"/>
      <c r="I949" s="4"/>
      <c r="J949" s="16"/>
      <c r="K949" s="4"/>
      <c r="L949" s="16"/>
      <c r="M949" s="4"/>
      <c r="N949" s="16"/>
      <c r="O949" s="4"/>
      <c r="P949" s="17"/>
      <c r="Q949" s="4"/>
      <c r="R949" s="17"/>
      <c r="S949" s="4"/>
      <c r="T949" s="16"/>
      <c r="U949" s="16"/>
      <c r="V949" s="16"/>
      <c r="W949" s="16"/>
      <c r="X949" s="4"/>
      <c r="Y949" s="16"/>
      <c r="Z949" s="16"/>
      <c r="AA949" s="16"/>
      <c r="AB949" s="16"/>
      <c r="AC949" s="16"/>
      <c r="AD949" s="16"/>
      <c r="AE949" s="16"/>
      <c r="AF949" s="4"/>
      <c r="AG949" s="16"/>
      <c r="AH949" s="16"/>
      <c r="AI949" s="16"/>
      <c r="AJ949" s="16"/>
      <c r="AK949" s="16"/>
      <c r="AL949" s="18"/>
      <c r="AM949" s="18"/>
      <c r="AN949" s="4"/>
      <c r="AO949" s="4"/>
    </row>
    <row r="950" spans="1:41" ht="14">
      <c r="A950" s="4"/>
      <c r="B950" s="4"/>
      <c r="C950" s="4"/>
      <c r="D950" s="16"/>
      <c r="E950" s="4"/>
      <c r="F950" s="16"/>
      <c r="G950" s="4"/>
      <c r="H950" s="16"/>
      <c r="I950" s="4"/>
      <c r="J950" s="16"/>
      <c r="K950" s="4"/>
      <c r="L950" s="16"/>
      <c r="M950" s="4"/>
      <c r="N950" s="16"/>
      <c r="O950" s="4"/>
      <c r="P950" s="17"/>
      <c r="Q950" s="4"/>
      <c r="R950" s="17"/>
      <c r="S950" s="4"/>
      <c r="T950" s="16"/>
      <c r="U950" s="16"/>
      <c r="V950" s="16"/>
      <c r="W950" s="16"/>
      <c r="X950" s="4"/>
      <c r="Y950" s="16"/>
      <c r="Z950" s="16"/>
      <c r="AA950" s="16"/>
      <c r="AB950" s="16"/>
      <c r="AC950" s="16"/>
      <c r="AD950" s="16"/>
      <c r="AE950" s="16"/>
      <c r="AF950" s="4"/>
      <c r="AG950" s="16"/>
      <c r="AH950" s="16"/>
      <c r="AI950" s="16"/>
      <c r="AJ950" s="16"/>
      <c r="AK950" s="16"/>
      <c r="AL950" s="18"/>
      <c r="AM950" s="18"/>
      <c r="AN950" s="4"/>
      <c r="AO950" s="4"/>
    </row>
    <row r="951" spans="1:41" ht="14">
      <c r="A951" s="4"/>
      <c r="B951" s="4"/>
      <c r="C951" s="4"/>
      <c r="D951" s="16"/>
      <c r="E951" s="4"/>
      <c r="F951" s="16"/>
      <c r="G951" s="4"/>
      <c r="H951" s="16"/>
      <c r="I951" s="4"/>
      <c r="J951" s="16"/>
      <c r="K951" s="4"/>
      <c r="L951" s="16"/>
      <c r="M951" s="4"/>
      <c r="N951" s="16"/>
      <c r="O951" s="4"/>
      <c r="P951" s="17"/>
      <c r="Q951" s="4"/>
      <c r="R951" s="17"/>
      <c r="S951" s="4"/>
      <c r="T951" s="16"/>
      <c r="U951" s="16"/>
      <c r="V951" s="16"/>
      <c r="W951" s="16"/>
      <c r="X951" s="4"/>
      <c r="Y951" s="16"/>
      <c r="Z951" s="16"/>
      <c r="AA951" s="16"/>
      <c r="AB951" s="16"/>
      <c r="AC951" s="16"/>
      <c r="AD951" s="16"/>
      <c r="AE951" s="16"/>
      <c r="AF951" s="4"/>
      <c r="AG951" s="16"/>
      <c r="AH951" s="16"/>
      <c r="AI951" s="16"/>
      <c r="AJ951" s="16"/>
      <c r="AK951" s="16"/>
      <c r="AL951" s="18"/>
      <c r="AM951" s="18"/>
      <c r="AN951" s="4"/>
      <c r="AO951" s="4"/>
    </row>
    <row r="952" spans="1:41" ht="14">
      <c r="A952" s="4"/>
      <c r="B952" s="4"/>
      <c r="C952" s="4"/>
      <c r="D952" s="16"/>
      <c r="E952" s="4"/>
      <c r="F952" s="16"/>
      <c r="G952" s="4"/>
      <c r="H952" s="16"/>
      <c r="I952" s="4"/>
      <c r="J952" s="16"/>
      <c r="K952" s="4"/>
      <c r="L952" s="16"/>
      <c r="M952" s="4"/>
      <c r="N952" s="16"/>
      <c r="O952" s="4"/>
      <c r="P952" s="17"/>
      <c r="Q952" s="4"/>
      <c r="R952" s="17"/>
      <c r="S952" s="4"/>
      <c r="T952" s="16"/>
      <c r="U952" s="16"/>
      <c r="V952" s="16"/>
      <c r="W952" s="16"/>
      <c r="X952" s="4"/>
      <c r="Y952" s="16"/>
      <c r="Z952" s="16"/>
      <c r="AA952" s="16"/>
      <c r="AB952" s="16"/>
      <c r="AC952" s="16"/>
      <c r="AD952" s="16"/>
      <c r="AE952" s="16"/>
      <c r="AF952" s="4"/>
      <c r="AG952" s="16"/>
      <c r="AH952" s="16"/>
      <c r="AI952" s="16"/>
      <c r="AJ952" s="16"/>
      <c r="AK952" s="16"/>
      <c r="AL952" s="18"/>
      <c r="AM952" s="18"/>
      <c r="AN952" s="4"/>
      <c r="AO952" s="4"/>
    </row>
    <row r="953" spans="1:41" ht="14">
      <c r="A953" s="4"/>
      <c r="B953" s="4"/>
      <c r="C953" s="4"/>
      <c r="D953" s="16"/>
      <c r="E953" s="4"/>
      <c r="F953" s="16"/>
      <c r="G953" s="4"/>
      <c r="H953" s="16"/>
      <c r="I953" s="4"/>
      <c r="J953" s="16"/>
      <c r="K953" s="4"/>
      <c r="L953" s="16"/>
      <c r="M953" s="4"/>
      <c r="N953" s="16"/>
      <c r="O953" s="4"/>
      <c r="P953" s="17"/>
      <c r="Q953" s="4"/>
      <c r="R953" s="17"/>
      <c r="S953" s="4"/>
      <c r="T953" s="16"/>
      <c r="U953" s="16"/>
      <c r="V953" s="16"/>
      <c r="W953" s="16"/>
      <c r="X953" s="4"/>
      <c r="Y953" s="16"/>
      <c r="Z953" s="16"/>
      <c r="AA953" s="16"/>
      <c r="AB953" s="16"/>
      <c r="AC953" s="16"/>
      <c r="AD953" s="16"/>
      <c r="AE953" s="16"/>
      <c r="AF953" s="4"/>
      <c r="AG953" s="16"/>
      <c r="AH953" s="16"/>
      <c r="AI953" s="16"/>
      <c r="AJ953" s="16"/>
      <c r="AK953" s="16"/>
      <c r="AL953" s="18"/>
      <c r="AM953" s="18"/>
      <c r="AN953" s="4"/>
      <c r="AO953" s="4"/>
    </row>
    <row r="954" spans="1:41" ht="14">
      <c r="A954" s="4"/>
      <c r="B954" s="4"/>
      <c r="C954" s="4"/>
      <c r="D954" s="16"/>
      <c r="E954" s="4"/>
      <c r="F954" s="16"/>
      <c r="G954" s="4"/>
      <c r="H954" s="16"/>
      <c r="I954" s="4"/>
      <c r="J954" s="16"/>
      <c r="K954" s="4"/>
      <c r="L954" s="16"/>
      <c r="M954" s="4"/>
      <c r="N954" s="16"/>
      <c r="O954" s="4"/>
      <c r="P954" s="17"/>
      <c r="Q954" s="4"/>
      <c r="R954" s="17"/>
      <c r="S954" s="4"/>
      <c r="T954" s="16"/>
      <c r="U954" s="16"/>
      <c r="V954" s="16"/>
      <c r="W954" s="16"/>
      <c r="X954" s="4"/>
      <c r="Y954" s="16"/>
      <c r="Z954" s="16"/>
      <c r="AA954" s="16"/>
      <c r="AB954" s="16"/>
      <c r="AC954" s="16"/>
      <c r="AD954" s="16"/>
      <c r="AE954" s="16"/>
      <c r="AF954" s="4"/>
      <c r="AG954" s="16"/>
      <c r="AH954" s="16"/>
      <c r="AI954" s="16"/>
      <c r="AJ954" s="16"/>
      <c r="AK954" s="16"/>
      <c r="AL954" s="18"/>
      <c r="AM954" s="18"/>
      <c r="AN954" s="4"/>
      <c r="AO954" s="4"/>
    </row>
    <row r="955" spans="1:41" ht="14">
      <c r="A955" s="4"/>
      <c r="B955" s="4"/>
      <c r="C955" s="4"/>
      <c r="D955" s="16"/>
      <c r="E955" s="4"/>
      <c r="F955" s="16"/>
      <c r="G955" s="4"/>
      <c r="H955" s="16"/>
      <c r="I955" s="4"/>
      <c r="J955" s="16"/>
      <c r="K955" s="4"/>
      <c r="L955" s="16"/>
      <c r="M955" s="4"/>
      <c r="N955" s="16"/>
      <c r="O955" s="4"/>
      <c r="P955" s="17"/>
      <c r="Q955" s="4"/>
      <c r="R955" s="17"/>
      <c r="S955" s="4"/>
      <c r="T955" s="16"/>
      <c r="U955" s="16"/>
      <c r="V955" s="16"/>
      <c r="W955" s="16"/>
      <c r="X955" s="4"/>
      <c r="Y955" s="16"/>
      <c r="Z955" s="16"/>
      <c r="AA955" s="16"/>
      <c r="AB955" s="16"/>
      <c r="AC955" s="16"/>
      <c r="AD955" s="16"/>
      <c r="AE955" s="16"/>
      <c r="AF955" s="4"/>
      <c r="AG955" s="16"/>
      <c r="AH955" s="16"/>
      <c r="AI955" s="16"/>
      <c r="AJ955" s="16"/>
      <c r="AK955" s="16"/>
      <c r="AL955" s="18"/>
      <c r="AM955" s="18"/>
      <c r="AN955" s="4"/>
      <c r="AO955" s="4"/>
    </row>
    <row r="956" spans="1:41" ht="14">
      <c r="A956" s="4"/>
      <c r="B956" s="4"/>
      <c r="C956" s="4"/>
      <c r="D956" s="16"/>
      <c r="E956" s="4"/>
      <c r="F956" s="16"/>
      <c r="G956" s="4"/>
      <c r="H956" s="16"/>
      <c r="I956" s="4"/>
      <c r="J956" s="16"/>
      <c r="K956" s="4"/>
      <c r="L956" s="16"/>
      <c r="M956" s="4"/>
      <c r="N956" s="16"/>
      <c r="O956" s="4"/>
      <c r="P956" s="17"/>
      <c r="Q956" s="4"/>
      <c r="R956" s="17"/>
      <c r="S956" s="4"/>
      <c r="T956" s="16"/>
      <c r="U956" s="16"/>
      <c r="V956" s="16"/>
      <c r="W956" s="16"/>
      <c r="X956" s="4"/>
      <c r="Y956" s="16"/>
      <c r="Z956" s="16"/>
      <c r="AA956" s="16"/>
      <c r="AB956" s="16"/>
      <c r="AC956" s="16"/>
      <c r="AD956" s="16"/>
      <c r="AE956" s="16"/>
      <c r="AF956" s="4"/>
      <c r="AG956" s="16"/>
      <c r="AH956" s="16"/>
      <c r="AI956" s="16"/>
      <c r="AJ956" s="16"/>
      <c r="AK956" s="16"/>
      <c r="AL956" s="18"/>
      <c r="AM956" s="18"/>
      <c r="AN956" s="4"/>
      <c r="AO956" s="4"/>
    </row>
    <row r="957" spans="1:41" ht="14">
      <c r="A957" s="4"/>
      <c r="B957" s="4"/>
      <c r="C957" s="4"/>
      <c r="D957" s="16"/>
      <c r="E957" s="4"/>
      <c r="F957" s="16"/>
      <c r="G957" s="4"/>
      <c r="H957" s="16"/>
      <c r="I957" s="4"/>
      <c r="J957" s="16"/>
      <c r="K957" s="4"/>
      <c r="L957" s="16"/>
      <c r="M957" s="4"/>
      <c r="N957" s="16"/>
      <c r="O957" s="4"/>
      <c r="P957" s="17"/>
      <c r="Q957" s="4"/>
      <c r="R957" s="17"/>
      <c r="S957" s="4"/>
      <c r="T957" s="16"/>
      <c r="U957" s="16"/>
      <c r="V957" s="16"/>
      <c r="W957" s="16"/>
      <c r="X957" s="4"/>
      <c r="Y957" s="16"/>
      <c r="Z957" s="16"/>
      <c r="AA957" s="16"/>
      <c r="AB957" s="16"/>
      <c r="AC957" s="16"/>
      <c r="AD957" s="16"/>
      <c r="AE957" s="16"/>
      <c r="AF957" s="4"/>
      <c r="AG957" s="16"/>
      <c r="AH957" s="16"/>
      <c r="AI957" s="16"/>
      <c r="AJ957" s="16"/>
      <c r="AK957" s="16"/>
      <c r="AL957" s="18"/>
      <c r="AM957" s="18"/>
      <c r="AN957" s="4"/>
      <c r="AO957" s="4"/>
    </row>
    <row r="958" spans="1:41" ht="14">
      <c r="A958" s="4"/>
      <c r="B958" s="4"/>
      <c r="C958" s="4"/>
      <c r="D958" s="16"/>
      <c r="E958" s="4"/>
      <c r="F958" s="16"/>
      <c r="G958" s="4"/>
      <c r="H958" s="16"/>
      <c r="I958" s="4"/>
      <c r="J958" s="16"/>
      <c r="K958" s="4"/>
      <c r="L958" s="16"/>
      <c r="M958" s="4"/>
      <c r="N958" s="16"/>
      <c r="O958" s="4"/>
      <c r="P958" s="17"/>
      <c r="Q958" s="4"/>
      <c r="R958" s="17"/>
      <c r="S958" s="4"/>
      <c r="T958" s="16"/>
      <c r="U958" s="16"/>
      <c r="V958" s="16"/>
      <c r="W958" s="16"/>
      <c r="X958" s="4"/>
      <c r="Y958" s="16"/>
      <c r="Z958" s="16"/>
      <c r="AA958" s="16"/>
      <c r="AB958" s="16"/>
      <c r="AC958" s="16"/>
      <c r="AD958" s="16"/>
      <c r="AE958" s="16"/>
      <c r="AF958" s="4"/>
      <c r="AG958" s="16"/>
      <c r="AH958" s="16"/>
      <c r="AI958" s="16"/>
      <c r="AJ958" s="16"/>
      <c r="AK958" s="16"/>
      <c r="AL958" s="18"/>
      <c r="AM958" s="18"/>
      <c r="AN958" s="4"/>
      <c r="AO958" s="4"/>
    </row>
    <row r="959" spans="1:41" ht="14">
      <c r="A959" s="4"/>
      <c r="B959" s="4"/>
      <c r="C959" s="4"/>
      <c r="D959" s="16"/>
      <c r="E959" s="4"/>
      <c r="F959" s="16"/>
      <c r="G959" s="4"/>
      <c r="H959" s="16"/>
      <c r="I959" s="4"/>
      <c r="J959" s="16"/>
      <c r="K959" s="4"/>
      <c r="L959" s="16"/>
      <c r="M959" s="4"/>
      <c r="N959" s="16"/>
      <c r="O959" s="4"/>
      <c r="P959" s="17"/>
      <c r="Q959" s="4"/>
      <c r="R959" s="17"/>
      <c r="S959" s="4"/>
      <c r="T959" s="16"/>
      <c r="U959" s="16"/>
      <c r="V959" s="16"/>
      <c r="W959" s="16"/>
      <c r="X959" s="4"/>
      <c r="Y959" s="16"/>
      <c r="Z959" s="16"/>
      <c r="AA959" s="16"/>
      <c r="AB959" s="16"/>
      <c r="AC959" s="16"/>
      <c r="AD959" s="16"/>
      <c r="AE959" s="16"/>
      <c r="AF959" s="4"/>
      <c r="AG959" s="16"/>
      <c r="AH959" s="16"/>
      <c r="AI959" s="16"/>
      <c r="AJ959" s="16"/>
      <c r="AK959" s="16"/>
      <c r="AL959" s="18"/>
      <c r="AM959" s="18"/>
      <c r="AN959" s="4"/>
      <c r="AO959" s="4"/>
    </row>
    <row r="960" spans="1:41" ht="14">
      <c r="A960" s="4"/>
      <c r="B960" s="4"/>
      <c r="C960" s="4"/>
      <c r="D960" s="16"/>
      <c r="E960" s="4"/>
      <c r="F960" s="16"/>
      <c r="G960" s="4"/>
      <c r="H960" s="16"/>
      <c r="I960" s="4"/>
      <c r="J960" s="16"/>
      <c r="K960" s="4"/>
      <c r="L960" s="16"/>
      <c r="M960" s="4"/>
      <c r="N960" s="16"/>
      <c r="O960" s="4"/>
      <c r="P960" s="17"/>
      <c r="Q960" s="4"/>
      <c r="R960" s="17"/>
      <c r="S960" s="4"/>
      <c r="T960" s="16"/>
      <c r="U960" s="16"/>
      <c r="V960" s="16"/>
      <c r="W960" s="16"/>
      <c r="X960" s="4"/>
      <c r="Y960" s="16"/>
      <c r="Z960" s="16"/>
      <c r="AA960" s="16"/>
      <c r="AB960" s="16"/>
      <c r="AC960" s="16"/>
      <c r="AD960" s="16"/>
      <c r="AE960" s="16"/>
      <c r="AF960" s="4"/>
      <c r="AG960" s="16"/>
      <c r="AH960" s="16"/>
      <c r="AI960" s="16"/>
      <c r="AJ960" s="16"/>
      <c r="AK960" s="16"/>
      <c r="AL960" s="18"/>
      <c r="AM960" s="18"/>
      <c r="AN960" s="4"/>
      <c r="AO960" s="4"/>
    </row>
    <row r="961" spans="1:41" ht="14">
      <c r="A961" s="4"/>
      <c r="B961" s="4"/>
      <c r="C961" s="4"/>
      <c r="D961" s="16"/>
      <c r="E961" s="4"/>
      <c r="F961" s="16"/>
      <c r="G961" s="4"/>
      <c r="H961" s="16"/>
      <c r="I961" s="4"/>
      <c r="J961" s="16"/>
      <c r="K961" s="4"/>
      <c r="L961" s="16"/>
      <c r="M961" s="4"/>
      <c r="N961" s="16"/>
      <c r="O961" s="4"/>
      <c r="P961" s="17"/>
      <c r="Q961" s="4"/>
      <c r="R961" s="17"/>
      <c r="S961" s="4"/>
      <c r="T961" s="16"/>
      <c r="U961" s="16"/>
      <c r="V961" s="16"/>
      <c r="W961" s="16"/>
      <c r="X961" s="4"/>
      <c r="Y961" s="16"/>
      <c r="Z961" s="16"/>
      <c r="AA961" s="16"/>
      <c r="AB961" s="16"/>
      <c r="AC961" s="16"/>
      <c r="AD961" s="16"/>
      <c r="AE961" s="16"/>
      <c r="AF961" s="4"/>
      <c r="AG961" s="16"/>
      <c r="AH961" s="16"/>
      <c r="AI961" s="16"/>
      <c r="AJ961" s="16"/>
      <c r="AK961" s="16"/>
      <c r="AL961" s="18"/>
      <c r="AM961" s="18"/>
      <c r="AN961" s="4"/>
      <c r="AO961" s="4"/>
    </row>
    <row r="962" spans="1:41" ht="14">
      <c r="A962" s="4"/>
      <c r="B962" s="4"/>
      <c r="C962" s="4"/>
      <c r="D962" s="16"/>
      <c r="E962" s="4"/>
      <c r="F962" s="16"/>
      <c r="G962" s="4"/>
      <c r="H962" s="16"/>
      <c r="I962" s="4"/>
      <c r="J962" s="16"/>
      <c r="K962" s="4"/>
      <c r="L962" s="16"/>
      <c r="M962" s="4"/>
      <c r="N962" s="16"/>
      <c r="O962" s="4"/>
      <c r="P962" s="17"/>
      <c r="Q962" s="4"/>
      <c r="R962" s="17"/>
      <c r="S962" s="4"/>
      <c r="T962" s="16"/>
      <c r="U962" s="16"/>
      <c r="V962" s="16"/>
      <c r="W962" s="16"/>
      <c r="X962" s="4"/>
      <c r="Y962" s="16"/>
      <c r="Z962" s="16"/>
      <c r="AA962" s="16"/>
      <c r="AB962" s="16"/>
      <c r="AC962" s="16"/>
      <c r="AD962" s="16"/>
      <c r="AE962" s="16"/>
      <c r="AF962" s="4"/>
      <c r="AG962" s="16"/>
      <c r="AH962" s="16"/>
      <c r="AI962" s="16"/>
      <c r="AJ962" s="16"/>
      <c r="AK962" s="16"/>
      <c r="AL962" s="18"/>
      <c r="AM962" s="18"/>
      <c r="AN962" s="4"/>
      <c r="AO962" s="4"/>
    </row>
    <row r="963" spans="1:41" ht="14">
      <c r="A963" s="4"/>
      <c r="B963" s="4"/>
      <c r="C963" s="4"/>
      <c r="D963" s="16"/>
      <c r="E963" s="4"/>
      <c r="F963" s="16"/>
      <c r="G963" s="4"/>
      <c r="H963" s="16"/>
      <c r="I963" s="4"/>
      <c r="J963" s="16"/>
      <c r="K963" s="4"/>
      <c r="L963" s="16"/>
      <c r="M963" s="4"/>
      <c r="N963" s="16"/>
      <c r="O963" s="4"/>
      <c r="P963" s="17"/>
      <c r="Q963" s="4"/>
      <c r="R963" s="17"/>
      <c r="S963" s="4"/>
      <c r="T963" s="16"/>
      <c r="U963" s="16"/>
      <c r="V963" s="16"/>
      <c r="W963" s="16"/>
      <c r="X963" s="4"/>
      <c r="Y963" s="16"/>
      <c r="Z963" s="16"/>
      <c r="AA963" s="16"/>
      <c r="AB963" s="16"/>
      <c r="AC963" s="16"/>
      <c r="AD963" s="16"/>
      <c r="AE963" s="16"/>
      <c r="AF963" s="4"/>
      <c r="AG963" s="16"/>
      <c r="AH963" s="16"/>
      <c r="AI963" s="16"/>
      <c r="AJ963" s="16"/>
      <c r="AK963" s="16"/>
      <c r="AL963" s="18"/>
      <c r="AM963" s="18"/>
      <c r="AN963" s="4"/>
      <c r="AO963" s="4"/>
    </row>
    <row r="964" spans="1:41" ht="14">
      <c r="A964" s="4"/>
      <c r="B964" s="4"/>
      <c r="C964" s="4"/>
      <c r="D964" s="16"/>
      <c r="E964" s="4"/>
      <c r="F964" s="16"/>
      <c r="G964" s="4"/>
      <c r="H964" s="16"/>
      <c r="I964" s="4"/>
      <c r="J964" s="16"/>
      <c r="K964" s="4"/>
      <c r="L964" s="16"/>
      <c r="M964" s="4"/>
      <c r="N964" s="16"/>
      <c r="O964" s="4"/>
      <c r="P964" s="17"/>
      <c r="Q964" s="4"/>
      <c r="R964" s="17"/>
      <c r="S964" s="4"/>
      <c r="T964" s="16"/>
      <c r="U964" s="16"/>
      <c r="V964" s="16"/>
      <c r="W964" s="16"/>
      <c r="X964" s="4"/>
      <c r="Y964" s="16"/>
      <c r="Z964" s="16"/>
      <c r="AA964" s="16"/>
      <c r="AB964" s="16"/>
      <c r="AC964" s="16"/>
      <c r="AD964" s="16"/>
      <c r="AE964" s="16"/>
      <c r="AF964" s="4"/>
      <c r="AG964" s="16"/>
      <c r="AH964" s="16"/>
      <c r="AI964" s="16"/>
      <c r="AJ964" s="16"/>
      <c r="AK964" s="16"/>
      <c r="AL964" s="18"/>
      <c r="AM964" s="18"/>
      <c r="AN964" s="4"/>
      <c r="AO964" s="4"/>
    </row>
    <row r="965" spans="1:41" ht="14">
      <c r="A965" s="4"/>
      <c r="B965" s="4"/>
      <c r="C965" s="4"/>
      <c r="D965" s="16"/>
      <c r="E965" s="4"/>
      <c r="F965" s="16"/>
      <c r="G965" s="4"/>
      <c r="H965" s="16"/>
      <c r="I965" s="4"/>
      <c r="J965" s="16"/>
      <c r="K965" s="4"/>
      <c r="L965" s="16"/>
      <c r="M965" s="4"/>
      <c r="N965" s="16"/>
      <c r="O965" s="4"/>
      <c r="P965" s="17"/>
      <c r="Q965" s="4"/>
      <c r="R965" s="17"/>
      <c r="S965" s="4"/>
      <c r="T965" s="16"/>
      <c r="U965" s="16"/>
      <c r="V965" s="16"/>
      <c r="W965" s="16"/>
      <c r="X965" s="4"/>
      <c r="Y965" s="16"/>
      <c r="Z965" s="16"/>
      <c r="AA965" s="16"/>
      <c r="AB965" s="16"/>
      <c r="AC965" s="16"/>
      <c r="AD965" s="16"/>
      <c r="AE965" s="16"/>
      <c r="AF965" s="4"/>
      <c r="AG965" s="16"/>
      <c r="AH965" s="16"/>
      <c r="AI965" s="16"/>
      <c r="AJ965" s="16"/>
      <c r="AK965" s="16"/>
      <c r="AL965" s="18"/>
      <c r="AM965" s="18"/>
      <c r="AN965" s="4"/>
      <c r="AO965" s="4"/>
    </row>
    <row r="966" spans="1:41" ht="14">
      <c r="A966" s="4"/>
      <c r="B966" s="4"/>
      <c r="C966" s="4"/>
      <c r="D966" s="16"/>
      <c r="E966" s="4"/>
      <c r="F966" s="16"/>
      <c r="G966" s="4"/>
      <c r="H966" s="16"/>
      <c r="I966" s="4"/>
      <c r="J966" s="16"/>
      <c r="K966" s="4"/>
      <c r="L966" s="16"/>
      <c r="M966" s="4"/>
      <c r="N966" s="16"/>
      <c r="O966" s="4"/>
      <c r="P966" s="17"/>
      <c r="Q966" s="4"/>
      <c r="R966" s="17"/>
      <c r="S966" s="4"/>
      <c r="T966" s="16"/>
      <c r="U966" s="16"/>
      <c r="V966" s="16"/>
      <c r="W966" s="16"/>
      <c r="X966" s="4"/>
      <c r="Y966" s="16"/>
      <c r="Z966" s="16"/>
      <c r="AA966" s="16"/>
      <c r="AB966" s="16"/>
      <c r="AC966" s="16"/>
      <c r="AD966" s="16"/>
      <c r="AE966" s="16"/>
      <c r="AF966" s="4"/>
      <c r="AG966" s="16"/>
      <c r="AH966" s="16"/>
      <c r="AI966" s="16"/>
      <c r="AJ966" s="16"/>
      <c r="AK966" s="16"/>
      <c r="AL966" s="18"/>
      <c r="AM966" s="18"/>
      <c r="AN966" s="4"/>
      <c r="AO966" s="4"/>
    </row>
    <row r="967" spans="1:41" ht="14">
      <c r="A967" s="4"/>
      <c r="B967" s="4"/>
      <c r="C967" s="4"/>
      <c r="D967" s="16"/>
      <c r="E967" s="4"/>
      <c r="F967" s="16"/>
      <c r="G967" s="4"/>
      <c r="H967" s="16"/>
      <c r="I967" s="4"/>
      <c r="J967" s="16"/>
      <c r="K967" s="4"/>
      <c r="L967" s="16"/>
      <c r="M967" s="4"/>
      <c r="N967" s="16"/>
      <c r="O967" s="4"/>
      <c r="P967" s="17"/>
      <c r="Q967" s="4"/>
      <c r="R967" s="17"/>
      <c r="S967" s="4"/>
      <c r="T967" s="16"/>
      <c r="U967" s="16"/>
      <c r="V967" s="16"/>
      <c r="W967" s="16"/>
      <c r="X967" s="4"/>
      <c r="Y967" s="16"/>
      <c r="Z967" s="16"/>
      <c r="AA967" s="16"/>
      <c r="AB967" s="16"/>
      <c r="AC967" s="16"/>
      <c r="AD967" s="16"/>
      <c r="AE967" s="16"/>
      <c r="AF967" s="4"/>
      <c r="AG967" s="16"/>
      <c r="AH967" s="16"/>
      <c r="AI967" s="16"/>
      <c r="AJ967" s="16"/>
      <c r="AK967" s="16"/>
      <c r="AL967" s="18"/>
      <c r="AM967" s="18"/>
      <c r="AN967" s="4"/>
      <c r="AO967" s="4"/>
    </row>
    <row r="968" spans="1:41" ht="14">
      <c r="A968" s="4"/>
      <c r="B968" s="4"/>
      <c r="C968" s="4"/>
      <c r="D968" s="16"/>
      <c r="E968" s="4"/>
      <c r="F968" s="16"/>
      <c r="G968" s="4"/>
      <c r="H968" s="16"/>
      <c r="I968" s="4"/>
      <c r="J968" s="16"/>
      <c r="K968" s="4"/>
      <c r="L968" s="16"/>
      <c r="M968" s="4"/>
      <c r="N968" s="16"/>
      <c r="O968" s="4"/>
      <c r="P968" s="17"/>
      <c r="Q968" s="4"/>
      <c r="R968" s="17"/>
      <c r="S968" s="4"/>
      <c r="T968" s="16"/>
      <c r="U968" s="16"/>
      <c r="V968" s="16"/>
      <c r="W968" s="16"/>
      <c r="X968" s="4"/>
      <c r="Y968" s="16"/>
      <c r="Z968" s="16"/>
      <c r="AA968" s="16"/>
      <c r="AB968" s="16"/>
      <c r="AC968" s="16"/>
      <c r="AD968" s="16"/>
      <c r="AE968" s="16"/>
      <c r="AF968" s="4"/>
      <c r="AG968" s="16"/>
      <c r="AH968" s="16"/>
      <c r="AI968" s="16"/>
      <c r="AJ968" s="16"/>
      <c r="AK968" s="16"/>
      <c r="AL968" s="18"/>
      <c r="AM968" s="18"/>
      <c r="AN968" s="4"/>
      <c r="AO968" s="4"/>
    </row>
    <row r="969" spans="1:41" ht="14">
      <c r="A969" s="4"/>
      <c r="B969" s="4"/>
      <c r="C969" s="4"/>
      <c r="D969" s="16"/>
      <c r="E969" s="4"/>
      <c r="F969" s="16"/>
      <c r="G969" s="4"/>
      <c r="H969" s="16"/>
      <c r="I969" s="4"/>
      <c r="J969" s="16"/>
      <c r="K969" s="4"/>
      <c r="L969" s="16"/>
      <c r="M969" s="4"/>
      <c r="N969" s="16"/>
      <c r="O969" s="4"/>
      <c r="P969" s="17"/>
      <c r="Q969" s="4"/>
      <c r="R969" s="17"/>
      <c r="S969" s="4"/>
      <c r="T969" s="16"/>
      <c r="U969" s="16"/>
      <c r="V969" s="16"/>
      <c r="W969" s="16"/>
      <c r="X969" s="4"/>
      <c r="Y969" s="16"/>
      <c r="Z969" s="16"/>
      <c r="AA969" s="16"/>
      <c r="AB969" s="16"/>
      <c r="AC969" s="16"/>
      <c r="AD969" s="16"/>
      <c r="AE969" s="16"/>
      <c r="AF969" s="4"/>
      <c r="AG969" s="16"/>
      <c r="AH969" s="16"/>
      <c r="AI969" s="16"/>
      <c r="AJ969" s="16"/>
      <c r="AK969" s="16"/>
      <c r="AL969" s="18"/>
      <c r="AM969" s="18"/>
      <c r="AN969" s="4"/>
      <c r="AO969" s="4"/>
    </row>
    <row r="970" spans="1:41" ht="14">
      <c r="A970" s="4"/>
      <c r="B970" s="4"/>
      <c r="C970" s="4"/>
      <c r="D970" s="16"/>
      <c r="E970" s="4"/>
      <c r="F970" s="16"/>
      <c r="G970" s="4"/>
      <c r="H970" s="16"/>
      <c r="I970" s="4"/>
      <c r="J970" s="16"/>
      <c r="K970" s="4"/>
      <c r="L970" s="16"/>
      <c r="M970" s="4"/>
      <c r="N970" s="16"/>
      <c r="O970" s="4"/>
      <c r="P970" s="17"/>
      <c r="Q970" s="4"/>
      <c r="R970" s="17"/>
      <c r="S970" s="4"/>
      <c r="T970" s="16"/>
      <c r="U970" s="16"/>
      <c r="V970" s="16"/>
      <c r="W970" s="16"/>
      <c r="X970" s="4"/>
      <c r="Y970" s="16"/>
      <c r="Z970" s="16"/>
      <c r="AA970" s="16"/>
      <c r="AB970" s="16"/>
      <c r="AC970" s="16"/>
      <c r="AD970" s="16"/>
      <c r="AE970" s="16"/>
      <c r="AF970" s="4"/>
      <c r="AG970" s="16"/>
      <c r="AH970" s="16"/>
      <c r="AI970" s="16"/>
      <c r="AJ970" s="16"/>
      <c r="AK970" s="16"/>
      <c r="AL970" s="18"/>
      <c r="AM970" s="18"/>
      <c r="AN970" s="4"/>
      <c r="AO970" s="4"/>
    </row>
    <row r="971" spans="1:41" ht="14">
      <c r="A971" s="4"/>
      <c r="B971" s="4"/>
      <c r="C971" s="4"/>
      <c r="D971" s="16"/>
      <c r="E971" s="4"/>
      <c r="F971" s="16"/>
      <c r="G971" s="4"/>
      <c r="H971" s="16"/>
      <c r="I971" s="4"/>
      <c r="J971" s="16"/>
      <c r="K971" s="4"/>
      <c r="L971" s="16"/>
      <c r="M971" s="4"/>
      <c r="N971" s="16"/>
      <c r="O971" s="4"/>
      <c r="P971" s="17"/>
      <c r="Q971" s="4"/>
      <c r="R971" s="17"/>
      <c r="S971" s="4"/>
      <c r="T971" s="16"/>
      <c r="U971" s="16"/>
      <c r="V971" s="16"/>
      <c r="W971" s="16"/>
      <c r="X971" s="4"/>
      <c r="Y971" s="16"/>
      <c r="Z971" s="16"/>
      <c r="AA971" s="16"/>
      <c r="AB971" s="16"/>
      <c r="AC971" s="16"/>
      <c r="AD971" s="16"/>
      <c r="AE971" s="16"/>
      <c r="AF971" s="4"/>
      <c r="AG971" s="16"/>
      <c r="AH971" s="16"/>
      <c r="AI971" s="16"/>
      <c r="AJ971" s="16"/>
      <c r="AK971" s="16"/>
      <c r="AL971" s="18"/>
      <c r="AM971" s="18"/>
      <c r="AN971" s="4"/>
      <c r="AO971" s="4"/>
    </row>
    <row r="972" spans="1:41" ht="14">
      <c r="A972" s="4"/>
      <c r="B972" s="4"/>
      <c r="C972" s="4"/>
      <c r="D972" s="16"/>
      <c r="E972" s="4"/>
      <c r="F972" s="16"/>
      <c r="G972" s="4"/>
      <c r="H972" s="16"/>
      <c r="I972" s="4"/>
      <c r="J972" s="16"/>
      <c r="K972" s="4"/>
      <c r="L972" s="16"/>
      <c r="M972" s="4"/>
      <c r="N972" s="16"/>
      <c r="O972" s="4"/>
      <c r="P972" s="17"/>
      <c r="Q972" s="4"/>
      <c r="R972" s="17"/>
      <c r="S972" s="4"/>
      <c r="T972" s="16"/>
      <c r="U972" s="16"/>
      <c r="V972" s="16"/>
      <c r="W972" s="16"/>
      <c r="X972" s="4"/>
      <c r="Y972" s="16"/>
      <c r="Z972" s="16"/>
      <c r="AA972" s="16"/>
      <c r="AB972" s="16"/>
      <c r="AC972" s="16"/>
      <c r="AD972" s="16"/>
      <c r="AE972" s="16"/>
      <c r="AF972" s="4"/>
      <c r="AG972" s="16"/>
      <c r="AH972" s="16"/>
      <c r="AI972" s="16"/>
      <c r="AJ972" s="16"/>
      <c r="AK972" s="16"/>
      <c r="AL972" s="18"/>
      <c r="AM972" s="18"/>
      <c r="AN972" s="4"/>
      <c r="AO972" s="4"/>
    </row>
    <row r="973" spans="1:41" ht="14">
      <c r="A973" s="4"/>
      <c r="B973" s="4"/>
      <c r="C973" s="4"/>
      <c r="D973" s="16"/>
      <c r="E973" s="4"/>
      <c r="F973" s="16"/>
      <c r="G973" s="4"/>
      <c r="H973" s="16"/>
      <c r="I973" s="4"/>
      <c r="J973" s="16"/>
      <c r="K973" s="4"/>
      <c r="L973" s="16"/>
      <c r="M973" s="4"/>
      <c r="N973" s="16"/>
      <c r="O973" s="4"/>
      <c r="P973" s="17"/>
      <c r="Q973" s="4"/>
      <c r="R973" s="17"/>
      <c r="S973" s="4"/>
      <c r="T973" s="16"/>
      <c r="U973" s="16"/>
      <c r="V973" s="16"/>
      <c r="W973" s="16"/>
      <c r="X973" s="4"/>
      <c r="Y973" s="16"/>
      <c r="Z973" s="16"/>
      <c r="AA973" s="16"/>
      <c r="AB973" s="16"/>
      <c r="AC973" s="16"/>
      <c r="AD973" s="16"/>
      <c r="AE973" s="16"/>
      <c r="AF973" s="4"/>
      <c r="AG973" s="16"/>
      <c r="AH973" s="16"/>
      <c r="AI973" s="16"/>
      <c r="AJ973" s="16"/>
      <c r="AK973" s="16"/>
      <c r="AL973" s="18"/>
      <c r="AM973" s="18"/>
      <c r="AN973" s="4"/>
      <c r="AO973" s="4"/>
    </row>
    <row r="974" spans="1:41" ht="14">
      <c r="A974" s="4"/>
      <c r="B974" s="4"/>
      <c r="C974" s="4"/>
      <c r="D974" s="16"/>
      <c r="E974" s="4"/>
      <c r="F974" s="16"/>
      <c r="G974" s="4"/>
      <c r="H974" s="16"/>
      <c r="I974" s="4"/>
      <c r="J974" s="16"/>
      <c r="K974" s="4"/>
      <c r="L974" s="16"/>
      <c r="M974" s="4"/>
      <c r="N974" s="16"/>
      <c r="O974" s="4"/>
      <c r="P974" s="17"/>
      <c r="Q974" s="4"/>
      <c r="R974" s="17"/>
      <c r="S974" s="4"/>
      <c r="T974" s="16"/>
      <c r="U974" s="16"/>
      <c r="V974" s="16"/>
      <c r="W974" s="16"/>
      <c r="X974" s="4"/>
      <c r="Y974" s="16"/>
      <c r="Z974" s="16"/>
      <c r="AA974" s="16"/>
      <c r="AB974" s="16"/>
      <c r="AC974" s="16"/>
      <c r="AD974" s="16"/>
      <c r="AE974" s="16"/>
      <c r="AF974" s="4"/>
      <c r="AG974" s="16"/>
      <c r="AH974" s="16"/>
      <c r="AI974" s="16"/>
      <c r="AJ974" s="16"/>
      <c r="AK974" s="16"/>
      <c r="AL974" s="18"/>
      <c r="AM974" s="18"/>
      <c r="AN974" s="4"/>
      <c r="AO974" s="4"/>
    </row>
    <row r="975" spans="1:41" ht="14">
      <c r="A975" s="4"/>
      <c r="B975" s="4"/>
      <c r="C975" s="4"/>
      <c r="D975" s="16"/>
      <c r="E975" s="4"/>
      <c r="F975" s="16"/>
      <c r="G975" s="4"/>
      <c r="H975" s="16"/>
      <c r="I975" s="4"/>
      <c r="J975" s="16"/>
      <c r="K975" s="4"/>
      <c r="L975" s="16"/>
      <c r="M975" s="4"/>
      <c r="N975" s="16"/>
      <c r="O975" s="4"/>
      <c r="P975" s="17"/>
      <c r="Q975" s="4"/>
      <c r="R975" s="17"/>
      <c r="S975" s="4"/>
      <c r="T975" s="16"/>
      <c r="U975" s="16"/>
      <c r="V975" s="16"/>
      <c r="W975" s="16"/>
      <c r="X975" s="4"/>
      <c r="Y975" s="16"/>
      <c r="Z975" s="16"/>
      <c r="AA975" s="16"/>
      <c r="AB975" s="16"/>
      <c r="AC975" s="16"/>
      <c r="AD975" s="16"/>
      <c r="AE975" s="16"/>
      <c r="AF975" s="4"/>
      <c r="AG975" s="16"/>
      <c r="AH975" s="16"/>
      <c r="AI975" s="16"/>
      <c r="AJ975" s="16"/>
      <c r="AK975" s="16"/>
      <c r="AL975" s="18"/>
      <c r="AM975" s="18"/>
      <c r="AN975" s="4"/>
      <c r="AO975" s="4"/>
    </row>
    <row r="976" spans="1:41" ht="14">
      <c r="A976" s="4"/>
      <c r="B976" s="4"/>
      <c r="C976" s="4"/>
      <c r="D976" s="16"/>
      <c r="E976" s="4"/>
      <c r="F976" s="16"/>
      <c r="G976" s="4"/>
      <c r="H976" s="16"/>
      <c r="I976" s="4"/>
      <c r="J976" s="16"/>
      <c r="K976" s="4"/>
      <c r="L976" s="16"/>
      <c r="M976" s="4"/>
      <c r="N976" s="16"/>
      <c r="O976" s="4"/>
      <c r="P976" s="17"/>
      <c r="Q976" s="4"/>
      <c r="R976" s="17"/>
      <c r="S976" s="4"/>
      <c r="T976" s="16"/>
      <c r="U976" s="16"/>
      <c r="V976" s="16"/>
      <c r="W976" s="16"/>
      <c r="X976" s="4"/>
      <c r="Y976" s="16"/>
      <c r="Z976" s="16"/>
      <c r="AA976" s="16"/>
      <c r="AB976" s="16"/>
      <c r="AC976" s="16"/>
      <c r="AD976" s="16"/>
      <c r="AE976" s="16"/>
      <c r="AF976" s="4"/>
      <c r="AG976" s="16"/>
      <c r="AH976" s="16"/>
      <c r="AI976" s="16"/>
      <c r="AJ976" s="16"/>
      <c r="AK976" s="16"/>
      <c r="AL976" s="18"/>
      <c r="AM976" s="18"/>
      <c r="AN976" s="4"/>
      <c r="AO976" s="4"/>
    </row>
    <row r="977" spans="1:41" ht="14">
      <c r="A977" s="4"/>
      <c r="B977" s="4"/>
      <c r="C977" s="4"/>
      <c r="D977" s="16"/>
      <c r="E977" s="4"/>
      <c r="F977" s="16"/>
      <c r="G977" s="4"/>
      <c r="H977" s="16"/>
      <c r="I977" s="4"/>
      <c r="J977" s="16"/>
      <c r="K977" s="4"/>
      <c r="L977" s="16"/>
      <c r="M977" s="4"/>
      <c r="N977" s="16"/>
      <c r="O977" s="4"/>
      <c r="P977" s="17"/>
      <c r="Q977" s="4"/>
      <c r="R977" s="17"/>
      <c r="S977" s="4"/>
      <c r="T977" s="16"/>
      <c r="U977" s="16"/>
      <c r="V977" s="16"/>
      <c r="W977" s="16"/>
      <c r="X977" s="4"/>
      <c r="Y977" s="16"/>
      <c r="Z977" s="16"/>
      <c r="AA977" s="16"/>
      <c r="AB977" s="16"/>
      <c r="AC977" s="16"/>
      <c r="AD977" s="16"/>
      <c r="AE977" s="16"/>
      <c r="AF977" s="4"/>
      <c r="AG977" s="16"/>
      <c r="AH977" s="16"/>
      <c r="AI977" s="16"/>
      <c r="AJ977" s="16"/>
      <c r="AK977" s="16"/>
      <c r="AL977" s="18"/>
      <c r="AM977" s="18"/>
      <c r="AN977" s="4"/>
      <c r="AO977" s="4"/>
    </row>
    <row r="978" spans="1:41" ht="14">
      <c r="A978" s="4"/>
      <c r="B978" s="4"/>
      <c r="C978" s="4"/>
      <c r="D978" s="16"/>
      <c r="E978" s="4"/>
      <c r="F978" s="16"/>
      <c r="G978" s="4"/>
      <c r="H978" s="16"/>
      <c r="I978" s="4"/>
      <c r="J978" s="16"/>
      <c r="K978" s="4"/>
      <c r="L978" s="16"/>
      <c r="M978" s="4"/>
      <c r="N978" s="16"/>
      <c r="O978" s="4"/>
      <c r="P978" s="17"/>
      <c r="Q978" s="4"/>
      <c r="R978" s="17"/>
      <c r="S978" s="4"/>
      <c r="T978" s="16"/>
      <c r="U978" s="16"/>
      <c r="V978" s="16"/>
      <c r="W978" s="16"/>
      <c r="X978" s="4"/>
      <c r="Y978" s="16"/>
      <c r="Z978" s="16"/>
      <c r="AA978" s="16"/>
      <c r="AB978" s="16"/>
      <c r="AC978" s="16"/>
      <c r="AD978" s="16"/>
      <c r="AE978" s="16"/>
      <c r="AF978" s="4"/>
      <c r="AG978" s="16"/>
      <c r="AH978" s="16"/>
      <c r="AI978" s="16"/>
      <c r="AJ978" s="16"/>
      <c r="AK978" s="16"/>
      <c r="AL978" s="18"/>
      <c r="AM978" s="18"/>
      <c r="AN978" s="4"/>
      <c r="AO978" s="4"/>
    </row>
    <row r="979" spans="1:41" ht="14">
      <c r="A979" s="4"/>
      <c r="B979" s="4"/>
      <c r="C979" s="4"/>
      <c r="D979" s="16"/>
      <c r="E979" s="4"/>
      <c r="F979" s="16"/>
      <c r="G979" s="4"/>
      <c r="H979" s="16"/>
      <c r="I979" s="4"/>
      <c r="J979" s="16"/>
      <c r="K979" s="4"/>
      <c r="L979" s="16"/>
      <c r="M979" s="4"/>
      <c r="N979" s="16"/>
      <c r="O979" s="4"/>
      <c r="P979" s="17"/>
      <c r="Q979" s="4"/>
      <c r="R979" s="17"/>
      <c r="S979" s="4"/>
      <c r="T979" s="16"/>
      <c r="U979" s="16"/>
      <c r="V979" s="16"/>
      <c r="W979" s="16"/>
      <c r="X979" s="4"/>
      <c r="Y979" s="16"/>
      <c r="Z979" s="16"/>
      <c r="AA979" s="16"/>
      <c r="AB979" s="16"/>
      <c r="AC979" s="16"/>
      <c r="AD979" s="16"/>
      <c r="AE979" s="16"/>
      <c r="AF979" s="4"/>
      <c r="AG979" s="16"/>
      <c r="AH979" s="16"/>
      <c r="AI979" s="16"/>
      <c r="AJ979" s="16"/>
      <c r="AK979" s="16"/>
      <c r="AL979" s="18"/>
      <c r="AM979" s="18"/>
      <c r="AN979" s="4"/>
      <c r="AO979" s="4"/>
    </row>
    <row r="980" spans="1:41" ht="14">
      <c r="A980" s="4"/>
      <c r="B980" s="4"/>
      <c r="C980" s="4"/>
      <c r="D980" s="16"/>
      <c r="E980" s="4"/>
      <c r="F980" s="16"/>
      <c r="G980" s="4"/>
      <c r="H980" s="16"/>
      <c r="I980" s="4"/>
      <c r="J980" s="16"/>
      <c r="K980" s="4"/>
      <c r="L980" s="16"/>
      <c r="M980" s="4"/>
      <c r="N980" s="16"/>
      <c r="O980" s="4"/>
      <c r="P980" s="17"/>
      <c r="Q980" s="4"/>
      <c r="R980" s="17"/>
      <c r="S980" s="4"/>
      <c r="T980" s="16"/>
      <c r="U980" s="16"/>
      <c r="V980" s="16"/>
      <c r="W980" s="16"/>
      <c r="X980" s="4"/>
      <c r="Y980" s="16"/>
      <c r="Z980" s="16"/>
      <c r="AA980" s="16"/>
      <c r="AB980" s="16"/>
      <c r="AC980" s="16"/>
      <c r="AD980" s="16"/>
      <c r="AE980" s="16"/>
      <c r="AF980" s="4"/>
      <c r="AG980" s="16"/>
      <c r="AH980" s="16"/>
      <c r="AI980" s="16"/>
      <c r="AJ980" s="16"/>
      <c r="AK980" s="16"/>
      <c r="AL980" s="18"/>
      <c r="AM980" s="18"/>
      <c r="AN980" s="4"/>
      <c r="AO980" s="4"/>
    </row>
    <row r="981" spans="1:41" ht="14">
      <c r="A981" s="4"/>
      <c r="B981" s="4"/>
      <c r="C981" s="4"/>
      <c r="D981" s="16"/>
      <c r="E981" s="4"/>
      <c r="F981" s="16"/>
      <c r="G981" s="4"/>
      <c r="H981" s="16"/>
      <c r="I981" s="4"/>
      <c r="J981" s="16"/>
      <c r="K981" s="4"/>
      <c r="L981" s="16"/>
      <c r="M981" s="4"/>
      <c r="N981" s="16"/>
      <c r="O981" s="4"/>
      <c r="P981" s="17"/>
      <c r="Q981" s="4"/>
      <c r="R981" s="17"/>
      <c r="S981" s="4"/>
      <c r="T981" s="16"/>
      <c r="U981" s="16"/>
      <c r="V981" s="16"/>
      <c r="W981" s="16"/>
      <c r="X981" s="4"/>
      <c r="Y981" s="16"/>
      <c r="Z981" s="16"/>
      <c r="AA981" s="16"/>
      <c r="AB981" s="16"/>
      <c r="AC981" s="16"/>
      <c r="AD981" s="16"/>
      <c r="AE981" s="16"/>
      <c r="AF981" s="4"/>
      <c r="AG981" s="16"/>
      <c r="AH981" s="16"/>
      <c r="AI981" s="16"/>
      <c r="AJ981" s="16"/>
      <c r="AK981" s="16"/>
      <c r="AL981" s="18"/>
      <c r="AM981" s="18"/>
      <c r="AN981" s="4"/>
      <c r="AO981" s="4"/>
    </row>
    <row r="982" spans="1:41" ht="14">
      <c r="A982" s="4"/>
      <c r="B982" s="4"/>
      <c r="C982" s="4"/>
      <c r="D982" s="16"/>
      <c r="E982" s="4"/>
      <c r="F982" s="16"/>
      <c r="G982" s="4"/>
      <c r="H982" s="16"/>
      <c r="I982" s="4"/>
      <c r="J982" s="16"/>
      <c r="K982" s="4"/>
      <c r="L982" s="16"/>
      <c r="M982" s="4"/>
      <c r="N982" s="16"/>
      <c r="O982" s="4"/>
      <c r="P982" s="17"/>
      <c r="Q982" s="4"/>
      <c r="R982" s="17"/>
      <c r="S982" s="4"/>
      <c r="T982" s="16"/>
      <c r="U982" s="16"/>
      <c r="V982" s="16"/>
      <c r="W982" s="16"/>
      <c r="X982" s="4"/>
      <c r="Y982" s="16"/>
      <c r="Z982" s="16"/>
      <c r="AA982" s="16"/>
      <c r="AB982" s="16"/>
      <c r="AC982" s="16"/>
      <c r="AD982" s="16"/>
      <c r="AE982" s="16"/>
      <c r="AF982" s="4"/>
      <c r="AG982" s="16"/>
      <c r="AH982" s="16"/>
      <c r="AI982" s="16"/>
      <c r="AJ982" s="16"/>
      <c r="AK982" s="16"/>
      <c r="AL982" s="18"/>
      <c r="AM982" s="18"/>
      <c r="AN982" s="4"/>
      <c r="AO982" s="4"/>
    </row>
    <row r="983" spans="1:41" ht="14">
      <c r="A983" s="4"/>
      <c r="B983" s="4"/>
      <c r="C983" s="4"/>
      <c r="D983" s="16"/>
      <c r="E983" s="4"/>
      <c r="F983" s="16"/>
      <c r="G983" s="4"/>
      <c r="H983" s="16"/>
      <c r="I983" s="4"/>
      <c r="J983" s="16"/>
      <c r="K983" s="4"/>
      <c r="L983" s="16"/>
      <c r="M983" s="4"/>
      <c r="N983" s="16"/>
      <c r="O983" s="4"/>
      <c r="P983" s="17"/>
      <c r="Q983" s="4"/>
      <c r="R983" s="17"/>
      <c r="S983" s="4"/>
      <c r="T983" s="16"/>
      <c r="U983" s="16"/>
      <c r="V983" s="16"/>
      <c r="W983" s="16"/>
      <c r="X983" s="4"/>
      <c r="Y983" s="16"/>
      <c r="Z983" s="16"/>
      <c r="AA983" s="16"/>
      <c r="AB983" s="16"/>
      <c r="AC983" s="16"/>
      <c r="AD983" s="16"/>
      <c r="AE983" s="16"/>
      <c r="AF983" s="4"/>
      <c r="AG983" s="16"/>
      <c r="AH983" s="16"/>
      <c r="AI983" s="16"/>
      <c r="AJ983" s="16"/>
      <c r="AK983" s="16"/>
      <c r="AL983" s="18"/>
      <c r="AM983" s="18"/>
      <c r="AN983" s="4"/>
      <c r="AO983" s="4"/>
    </row>
    <row r="984" spans="1:41" ht="14">
      <c r="A984" s="4"/>
      <c r="B984" s="4"/>
      <c r="C984" s="4"/>
      <c r="D984" s="16"/>
      <c r="E984" s="4"/>
      <c r="F984" s="16"/>
      <c r="G984" s="4"/>
      <c r="H984" s="16"/>
      <c r="I984" s="4"/>
      <c r="J984" s="16"/>
      <c r="K984" s="4"/>
      <c r="L984" s="16"/>
      <c r="M984" s="4"/>
      <c r="N984" s="16"/>
      <c r="O984" s="4"/>
      <c r="P984" s="17"/>
      <c r="Q984" s="4"/>
      <c r="R984" s="17"/>
      <c r="S984" s="4"/>
      <c r="T984" s="16"/>
      <c r="U984" s="16"/>
      <c r="V984" s="16"/>
      <c r="W984" s="16"/>
      <c r="X984" s="4"/>
      <c r="Y984" s="16"/>
      <c r="Z984" s="16"/>
      <c r="AA984" s="16"/>
      <c r="AB984" s="16"/>
      <c r="AC984" s="16"/>
      <c r="AD984" s="16"/>
      <c r="AE984" s="16"/>
      <c r="AF984" s="4"/>
      <c r="AG984" s="16"/>
      <c r="AH984" s="16"/>
      <c r="AI984" s="16"/>
      <c r="AJ984" s="16"/>
      <c r="AK984" s="16"/>
      <c r="AL984" s="18"/>
      <c r="AM984" s="18"/>
      <c r="AN984" s="4"/>
      <c r="AO984" s="4"/>
    </row>
    <row r="985" spans="1:41" ht="14">
      <c r="A985" s="4"/>
      <c r="B985" s="4"/>
      <c r="C985" s="4"/>
      <c r="D985" s="16"/>
      <c r="E985" s="4"/>
      <c r="F985" s="16"/>
      <c r="G985" s="4"/>
      <c r="H985" s="16"/>
      <c r="I985" s="4"/>
      <c r="J985" s="16"/>
      <c r="K985" s="4"/>
      <c r="L985" s="16"/>
      <c r="M985" s="4"/>
      <c r="N985" s="16"/>
      <c r="O985" s="4"/>
      <c r="P985" s="17"/>
      <c r="Q985" s="4"/>
      <c r="R985" s="17"/>
      <c r="S985" s="4"/>
      <c r="T985" s="16"/>
      <c r="U985" s="16"/>
      <c r="V985" s="16"/>
      <c r="W985" s="16"/>
      <c r="X985" s="4"/>
      <c r="Y985" s="16"/>
      <c r="Z985" s="16"/>
      <c r="AA985" s="16"/>
      <c r="AB985" s="16"/>
      <c r="AC985" s="16"/>
      <c r="AD985" s="16"/>
      <c r="AE985" s="16"/>
      <c r="AF985" s="4"/>
      <c r="AG985" s="16"/>
      <c r="AH985" s="16"/>
      <c r="AI985" s="16"/>
      <c r="AJ985" s="16"/>
      <c r="AK985" s="16"/>
      <c r="AL985" s="18"/>
      <c r="AM985" s="18"/>
      <c r="AN985" s="4"/>
      <c r="AO985" s="4"/>
    </row>
    <row r="986" spans="1:41" ht="14">
      <c r="A986" s="4"/>
      <c r="B986" s="4"/>
      <c r="C986" s="4"/>
      <c r="D986" s="16"/>
      <c r="E986" s="4"/>
      <c r="F986" s="16"/>
      <c r="G986" s="4"/>
      <c r="H986" s="16"/>
      <c r="I986" s="4"/>
      <c r="J986" s="16"/>
      <c r="K986" s="4"/>
      <c r="L986" s="16"/>
      <c r="M986" s="4"/>
      <c r="N986" s="16"/>
      <c r="O986" s="4"/>
      <c r="P986" s="17"/>
      <c r="Q986" s="4"/>
      <c r="R986" s="17"/>
      <c r="S986" s="4"/>
      <c r="T986" s="16"/>
      <c r="U986" s="16"/>
      <c r="V986" s="16"/>
      <c r="W986" s="16"/>
      <c r="X986" s="4"/>
      <c r="Y986" s="16"/>
      <c r="Z986" s="16"/>
      <c r="AA986" s="16"/>
      <c r="AB986" s="16"/>
      <c r="AC986" s="16"/>
      <c r="AD986" s="16"/>
      <c r="AE986" s="16"/>
      <c r="AF986" s="4"/>
      <c r="AG986" s="16"/>
      <c r="AH986" s="16"/>
      <c r="AI986" s="16"/>
      <c r="AJ986" s="16"/>
      <c r="AK986" s="16"/>
      <c r="AL986" s="18"/>
      <c r="AM986" s="18"/>
      <c r="AN986" s="4"/>
      <c r="AO986" s="4"/>
    </row>
    <row r="987" spans="1:41" ht="14">
      <c r="A987" s="4"/>
      <c r="B987" s="4"/>
      <c r="C987" s="4"/>
      <c r="D987" s="16"/>
      <c r="E987" s="4"/>
      <c r="F987" s="16"/>
      <c r="G987" s="4"/>
      <c r="H987" s="16"/>
      <c r="I987" s="4"/>
      <c r="J987" s="16"/>
      <c r="K987" s="4"/>
      <c r="L987" s="16"/>
      <c r="M987" s="4"/>
      <c r="N987" s="16"/>
      <c r="O987" s="4"/>
      <c r="P987" s="17"/>
      <c r="Q987" s="4"/>
      <c r="R987" s="17"/>
      <c r="S987" s="4"/>
      <c r="T987" s="16"/>
      <c r="U987" s="16"/>
      <c r="V987" s="16"/>
      <c r="W987" s="16"/>
      <c r="X987" s="4"/>
      <c r="Y987" s="16"/>
      <c r="Z987" s="16"/>
      <c r="AA987" s="16"/>
      <c r="AB987" s="16"/>
      <c r="AC987" s="16"/>
      <c r="AD987" s="16"/>
      <c r="AE987" s="16"/>
      <c r="AF987" s="4"/>
      <c r="AG987" s="16"/>
      <c r="AH987" s="16"/>
      <c r="AI987" s="16"/>
      <c r="AJ987" s="16"/>
      <c r="AK987" s="16"/>
      <c r="AL987" s="18"/>
      <c r="AM987" s="18"/>
      <c r="AN987" s="4"/>
      <c r="AO987" s="4"/>
    </row>
    <row r="988" spans="1:41" ht="14">
      <c r="A988" s="4"/>
      <c r="B988" s="4"/>
      <c r="C988" s="4"/>
      <c r="D988" s="16"/>
      <c r="E988" s="4"/>
      <c r="F988" s="16"/>
      <c r="G988" s="4"/>
      <c r="H988" s="16"/>
      <c r="I988" s="4"/>
      <c r="J988" s="16"/>
      <c r="K988" s="4"/>
      <c r="L988" s="16"/>
      <c r="M988" s="4"/>
      <c r="N988" s="16"/>
      <c r="O988" s="4"/>
      <c r="P988" s="17"/>
      <c r="Q988" s="4"/>
      <c r="R988" s="17"/>
      <c r="S988" s="4"/>
      <c r="T988" s="16"/>
      <c r="U988" s="16"/>
      <c r="V988" s="16"/>
      <c r="W988" s="16"/>
      <c r="X988" s="4"/>
      <c r="Y988" s="16"/>
      <c r="Z988" s="16"/>
      <c r="AA988" s="16"/>
      <c r="AB988" s="16"/>
      <c r="AC988" s="16"/>
      <c r="AD988" s="16"/>
      <c r="AE988" s="16"/>
      <c r="AF988" s="4"/>
      <c r="AG988" s="16"/>
      <c r="AH988" s="16"/>
      <c r="AI988" s="16"/>
      <c r="AJ988" s="16"/>
      <c r="AK988" s="16"/>
      <c r="AL988" s="18"/>
      <c r="AM988" s="18"/>
      <c r="AN988" s="4"/>
      <c r="AO988" s="4"/>
    </row>
    <row r="989" spans="1:41" ht="14">
      <c r="A989" s="4"/>
      <c r="B989" s="4"/>
      <c r="C989" s="4"/>
      <c r="D989" s="16"/>
      <c r="E989" s="4"/>
      <c r="F989" s="16"/>
      <c r="G989" s="4"/>
      <c r="H989" s="16"/>
      <c r="I989" s="4"/>
      <c r="J989" s="16"/>
      <c r="K989" s="4"/>
      <c r="L989" s="16"/>
      <c r="M989" s="4"/>
      <c r="N989" s="16"/>
      <c r="O989" s="4"/>
      <c r="P989" s="17"/>
      <c r="Q989" s="4"/>
      <c r="R989" s="17"/>
      <c r="S989" s="4"/>
      <c r="T989" s="16"/>
      <c r="U989" s="16"/>
      <c r="V989" s="16"/>
      <c r="W989" s="16"/>
      <c r="X989" s="4"/>
      <c r="Y989" s="16"/>
      <c r="Z989" s="16"/>
      <c r="AA989" s="16"/>
      <c r="AB989" s="16"/>
      <c r="AC989" s="16"/>
      <c r="AD989" s="16"/>
      <c r="AE989" s="16"/>
      <c r="AF989" s="4"/>
      <c r="AG989" s="16"/>
      <c r="AH989" s="16"/>
      <c r="AI989" s="16"/>
      <c r="AJ989" s="16"/>
      <c r="AK989" s="16"/>
      <c r="AL989" s="18"/>
      <c r="AM989" s="18"/>
      <c r="AN989" s="4"/>
      <c r="AO989" s="4"/>
    </row>
    <row r="990" spans="1:41" ht="14">
      <c r="A990" s="4"/>
      <c r="B990" s="4"/>
      <c r="C990" s="4"/>
      <c r="D990" s="16"/>
      <c r="E990" s="4"/>
      <c r="F990" s="16"/>
      <c r="G990" s="4"/>
      <c r="H990" s="16"/>
      <c r="I990" s="4"/>
      <c r="J990" s="16"/>
      <c r="K990" s="4"/>
      <c r="L990" s="16"/>
      <c r="M990" s="4"/>
      <c r="N990" s="16"/>
      <c r="O990" s="4"/>
      <c r="P990" s="17"/>
      <c r="Q990" s="4"/>
      <c r="R990" s="17"/>
      <c r="S990" s="4"/>
      <c r="T990" s="16"/>
      <c r="U990" s="16"/>
      <c r="V990" s="16"/>
      <c r="W990" s="16"/>
      <c r="X990" s="4"/>
      <c r="Y990" s="16"/>
      <c r="Z990" s="16"/>
      <c r="AA990" s="16"/>
      <c r="AB990" s="16"/>
      <c r="AC990" s="16"/>
      <c r="AD990" s="16"/>
      <c r="AE990" s="16"/>
      <c r="AF990" s="4"/>
      <c r="AG990" s="16"/>
      <c r="AH990" s="16"/>
      <c r="AI990" s="16"/>
      <c r="AJ990" s="16"/>
      <c r="AK990" s="16"/>
      <c r="AL990" s="18"/>
      <c r="AM990" s="18"/>
      <c r="AN990" s="4"/>
      <c r="AO990" s="4"/>
    </row>
    <row r="991" spans="1:41" ht="14">
      <c r="A991" s="4"/>
      <c r="B991" s="4"/>
      <c r="C991" s="4"/>
      <c r="D991" s="16"/>
      <c r="E991" s="4"/>
      <c r="F991" s="16"/>
      <c r="G991" s="4"/>
      <c r="H991" s="16"/>
      <c r="I991" s="4"/>
      <c r="J991" s="16"/>
      <c r="K991" s="4"/>
      <c r="L991" s="16"/>
      <c r="M991" s="4"/>
      <c r="N991" s="16"/>
      <c r="O991" s="4"/>
      <c r="P991" s="17"/>
      <c r="Q991" s="4"/>
      <c r="R991" s="17"/>
      <c r="S991" s="4"/>
      <c r="T991" s="16"/>
      <c r="U991" s="16"/>
      <c r="V991" s="16"/>
      <c r="W991" s="16"/>
      <c r="X991" s="4"/>
      <c r="Y991" s="16"/>
      <c r="Z991" s="16"/>
      <c r="AA991" s="16"/>
      <c r="AB991" s="16"/>
      <c r="AC991" s="16"/>
      <c r="AD991" s="16"/>
      <c r="AE991" s="16"/>
      <c r="AF991" s="4"/>
      <c r="AG991" s="16"/>
      <c r="AH991" s="16"/>
      <c r="AI991" s="16"/>
      <c r="AJ991" s="16"/>
      <c r="AK991" s="16"/>
      <c r="AL991" s="18"/>
      <c r="AM991" s="18"/>
      <c r="AN991" s="4"/>
      <c r="AO991" s="4"/>
    </row>
    <row r="992" spans="1:41" ht="14">
      <c r="A992" s="4"/>
      <c r="B992" s="4"/>
      <c r="C992" s="4"/>
      <c r="D992" s="16"/>
      <c r="E992" s="4"/>
      <c r="F992" s="16"/>
      <c r="G992" s="4"/>
      <c r="H992" s="16"/>
      <c r="I992" s="4"/>
      <c r="J992" s="16"/>
      <c r="K992" s="4"/>
      <c r="L992" s="16"/>
      <c r="M992" s="4"/>
      <c r="N992" s="16"/>
      <c r="O992" s="4"/>
      <c r="P992" s="17"/>
      <c r="Q992" s="4"/>
      <c r="R992" s="17"/>
      <c r="S992" s="4"/>
      <c r="T992" s="16"/>
      <c r="U992" s="16"/>
      <c r="V992" s="16"/>
      <c r="W992" s="16"/>
      <c r="X992" s="4"/>
      <c r="Y992" s="16"/>
      <c r="Z992" s="16"/>
      <c r="AA992" s="16"/>
      <c r="AB992" s="16"/>
      <c r="AC992" s="16"/>
      <c r="AD992" s="16"/>
      <c r="AE992" s="16"/>
      <c r="AF992" s="4"/>
      <c r="AG992" s="16"/>
      <c r="AH992" s="16"/>
      <c r="AI992" s="16"/>
      <c r="AJ992" s="16"/>
      <c r="AK992" s="16"/>
      <c r="AL992" s="18"/>
      <c r="AM992" s="18"/>
      <c r="AN992" s="4"/>
      <c r="AO992" s="4"/>
    </row>
    <row r="993" spans="1:41" ht="14">
      <c r="A993" s="4"/>
      <c r="B993" s="4"/>
      <c r="C993" s="4"/>
      <c r="D993" s="16"/>
      <c r="E993" s="4"/>
      <c r="F993" s="16"/>
      <c r="G993" s="4"/>
      <c r="H993" s="16"/>
      <c r="I993" s="4"/>
      <c r="J993" s="16"/>
      <c r="K993" s="4"/>
      <c r="L993" s="16"/>
      <c r="M993" s="4"/>
      <c r="N993" s="16"/>
      <c r="O993" s="4"/>
      <c r="P993" s="17"/>
      <c r="Q993" s="4"/>
      <c r="R993" s="17"/>
      <c r="S993" s="4"/>
      <c r="T993" s="16"/>
      <c r="U993" s="16"/>
      <c r="V993" s="16"/>
      <c r="W993" s="16"/>
      <c r="X993" s="4"/>
      <c r="Y993" s="16"/>
      <c r="Z993" s="16"/>
      <c r="AA993" s="16"/>
      <c r="AB993" s="16"/>
      <c r="AC993" s="16"/>
      <c r="AD993" s="16"/>
      <c r="AE993" s="16"/>
      <c r="AF993" s="4"/>
      <c r="AG993" s="16"/>
      <c r="AH993" s="16"/>
      <c r="AI993" s="16"/>
      <c r="AJ993" s="16"/>
      <c r="AK993" s="16"/>
      <c r="AL993" s="18"/>
      <c r="AM993" s="18"/>
      <c r="AN993" s="4"/>
      <c r="AO993" s="4"/>
    </row>
    <row r="994" spans="1:41" ht="14">
      <c r="A994" s="4"/>
      <c r="B994" s="4"/>
      <c r="C994" s="4"/>
      <c r="D994" s="16"/>
      <c r="E994" s="4"/>
      <c r="F994" s="16"/>
      <c r="G994" s="4"/>
      <c r="H994" s="16"/>
      <c r="I994" s="4"/>
      <c r="J994" s="16"/>
      <c r="K994" s="4"/>
      <c r="L994" s="16"/>
      <c r="M994" s="4"/>
      <c r="N994" s="16"/>
      <c r="O994" s="4"/>
      <c r="P994" s="17"/>
      <c r="Q994" s="4"/>
      <c r="R994" s="17"/>
      <c r="S994" s="4"/>
      <c r="T994" s="16"/>
      <c r="U994" s="16"/>
      <c r="V994" s="16"/>
      <c r="W994" s="16"/>
      <c r="X994" s="4"/>
      <c r="Y994" s="16"/>
      <c r="Z994" s="16"/>
      <c r="AA994" s="16"/>
      <c r="AB994" s="16"/>
      <c r="AC994" s="16"/>
      <c r="AD994" s="16"/>
      <c r="AE994" s="16"/>
      <c r="AF994" s="4"/>
      <c r="AG994" s="16"/>
      <c r="AH994" s="16"/>
      <c r="AI994" s="16"/>
      <c r="AJ994" s="16"/>
      <c r="AK994" s="16"/>
      <c r="AL994" s="18"/>
      <c r="AM994" s="18"/>
      <c r="AN994" s="4"/>
      <c r="AO994" s="4"/>
    </row>
    <row r="995" spans="1:41" ht="14">
      <c r="A995" s="4"/>
      <c r="B995" s="4"/>
      <c r="C995" s="4"/>
      <c r="D995" s="16"/>
      <c r="E995" s="4"/>
      <c r="F995" s="16"/>
      <c r="G995" s="4"/>
      <c r="H995" s="16"/>
      <c r="I995" s="4"/>
      <c r="J995" s="16"/>
      <c r="K995" s="4"/>
      <c r="L995" s="16"/>
      <c r="M995" s="4"/>
      <c r="N995" s="16"/>
      <c r="O995" s="4"/>
      <c r="P995" s="17"/>
      <c r="Q995" s="4"/>
      <c r="R995" s="17"/>
      <c r="S995" s="4"/>
      <c r="T995" s="16"/>
      <c r="U995" s="16"/>
      <c r="V995" s="16"/>
      <c r="W995" s="16"/>
      <c r="X995" s="4"/>
      <c r="Y995" s="16"/>
      <c r="Z995" s="16"/>
      <c r="AA995" s="16"/>
      <c r="AB995" s="16"/>
      <c r="AC995" s="16"/>
      <c r="AD995" s="16"/>
      <c r="AE995" s="16"/>
      <c r="AF995" s="4"/>
      <c r="AG995" s="16"/>
      <c r="AH995" s="16"/>
      <c r="AI995" s="16"/>
      <c r="AJ995" s="16"/>
      <c r="AK995" s="16"/>
      <c r="AL995" s="18"/>
      <c r="AM995" s="18"/>
      <c r="AN995" s="4"/>
      <c r="AO995" s="4"/>
    </row>
    <row r="996" spans="1:41" ht="14">
      <c r="A996" s="4"/>
      <c r="B996" s="4"/>
      <c r="C996" s="4"/>
      <c r="D996" s="16"/>
      <c r="E996" s="4"/>
      <c r="F996" s="16"/>
      <c r="G996" s="4"/>
      <c r="H996" s="16"/>
      <c r="I996" s="4"/>
      <c r="J996" s="16"/>
      <c r="K996" s="4"/>
      <c r="L996" s="16"/>
      <c r="M996" s="4"/>
      <c r="N996" s="16"/>
      <c r="O996" s="4"/>
      <c r="P996" s="17"/>
      <c r="Q996" s="4"/>
      <c r="R996" s="17"/>
      <c r="S996" s="4"/>
      <c r="T996" s="16"/>
      <c r="U996" s="16"/>
      <c r="V996" s="16"/>
      <c r="W996" s="16"/>
      <c r="X996" s="4"/>
      <c r="Y996" s="16"/>
      <c r="Z996" s="16"/>
      <c r="AA996" s="16"/>
      <c r="AB996" s="16"/>
      <c r="AC996" s="16"/>
      <c r="AD996" s="16"/>
      <c r="AE996" s="16"/>
      <c r="AF996" s="4"/>
      <c r="AG996" s="16"/>
      <c r="AH996" s="16"/>
      <c r="AI996" s="16"/>
      <c r="AJ996" s="16"/>
      <c r="AK996" s="16"/>
      <c r="AL996" s="18"/>
      <c r="AM996" s="18"/>
      <c r="AN996" s="4"/>
      <c r="AO996" s="4"/>
    </row>
    <row r="997" spans="1:41" ht="14">
      <c r="A997" s="4"/>
      <c r="B997" s="4"/>
      <c r="C997" s="4"/>
      <c r="D997" s="16"/>
      <c r="E997" s="4"/>
      <c r="F997" s="16"/>
      <c r="G997" s="4"/>
      <c r="H997" s="16"/>
      <c r="I997" s="4"/>
      <c r="J997" s="16"/>
      <c r="K997" s="4"/>
      <c r="L997" s="16"/>
      <c r="M997" s="4"/>
      <c r="N997" s="16"/>
      <c r="O997" s="4"/>
      <c r="P997" s="17"/>
      <c r="Q997" s="4"/>
      <c r="R997" s="17"/>
      <c r="S997" s="4"/>
      <c r="T997" s="16"/>
      <c r="U997" s="16"/>
      <c r="V997" s="16"/>
      <c r="W997" s="16"/>
      <c r="X997" s="4"/>
      <c r="Y997" s="16"/>
      <c r="Z997" s="16"/>
      <c r="AA997" s="16"/>
      <c r="AB997" s="16"/>
      <c r="AC997" s="16"/>
      <c r="AD997" s="16"/>
      <c r="AE997" s="16"/>
      <c r="AF997" s="4"/>
      <c r="AG997" s="16"/>
      <c r="AH997" s="16"/>
      <c r="AI997" s="16"/>
      <c r="AJ997" s="16"/>
      <c r="AK997" s="16"/>
      <c r="AL997" s="18"/>
      <c r="AM997" s="18"/>
      <c r="AN997" s="4"/>
      <c r="AO997" s="4"/>
    </row>
    <row r="998" spans="1:41" ht="14">
      <c r="A998" s="4"/>
      <c r="B998" s="4"/>
      <c r="C998" s="4"/>
      <c r="D998" s="16"/>
      <c r="E998" s="4"/>
      <c r="F998" s="16"/>
      <c r="G998" s="4"/>
      <c r="H998" s="16"/>
      <c r="I998" s="4"/>
      <c r="J998" s="16"/>
      <c r="K998" s="4"/>
      <c r="L998" s="16"/>
      <c r="M998" s="4"/>
      <c r="N998" s="16"/>
      <c r="O998" s="4"/>
      <c r="P998" s="17"/>
      <c r="Q998" s="4"/>
      <c r="R998" s="17"/>
      <c r="S998" s="4"/>
      <c r="T998" s="16"/>
      <c r="U998" s="16"/>
      <c r="V998" s="16"/>
      <c r="W998" s="16"/>
      <c r="X998" s="4"/>
      <c r="Y998" s="16"/>
      <c r="Z998" s="16"/>
      <c r="AA998" s="16"/>
      <c r="AB998" s="16"/>
      <c r="AC998" s="16"/>
      <c r="AD998" s="16"/>
      <c r="AE998" s="16"/>
      <c r="AF998" s="4"/>
      <c r="AG998" s="16"/>
      <c r="AH998" s="16"/>
      <c r="AI998" s="16"/>
      <c r="AJ998" s="16"/>
      <c r="AK998" s="16"/>
      <c r="AL998" s="18"/>
      <c r="AM998" s="18"/>
      <c r="AN998" s="4"/>
      <c r="AO998" s="4"/>
    </row>
    <row r="999" spans="1:41" ht="14">
      <c r="A999" s="4"/>
      <c r="B999" s="4"/>
      <c r="C999" s="4"/>
      <c r="D999" s="16"/>
      <c r="E999" s="4"/>
      <c r="F999" s="16"/>
      <c r="G999" s="4"/>
      <c r="H999" s="16"/>
      <c r="I999" s="4"/>
      <c r="J999" s="16"/>
      <c r="K999" s="4"/>
      <c r="L999" s="16"/>
      <c r="M999" s="4"/>
      <c r="N999" s="16"/>
      <c r="O999" s="4"/>
      <c r="P999" s="17"/>
      <c r="Q999" s="4"/>
      <c r="R999" s="17"/>
      <c r="S999" s="4"/>
      <c r="T999" s="16"/>
      <c r="U999" s="16"/>
      <c r="V999" s="16"/>
      <c r="W999" s="16"/>
      <c r="X999" s="4"/>
      <c r="Y999" s="16"/>
      <c r="Z999" s="16"/>
      <c r="AA999" s="16"/>
      <c r="AB999" s="16"/>
      <c r="AC999" s="16"/>
      <c r="AD999" s="16"/>
      <c r="AE999" s="16"/>
      <c r="AF999" s="4"/>
      <c r="AG999" s="16"/>
      <c r="AH999" s="16"/>
      <c r="AI999" s="16"/>
      <c r="AJ999" s="16"/>
      <c r="AK999" s="16"/>
      <c r="AL999" s="18"/>
      <c r="AM999" s="18"/>
      <c r="AN999" s="4"/>
      <c r="AO999" s="4"/>
    </row>
    <row r="1000" spans="1:41" ht="14">
      <c r="A1000" s="4"/>
      <c r="B1000" s="4"/>
      <c r="C1000" s="4"/>
      <c r="D1000" s="16"/>
      <c r="E1000" s="4"/>
      <c r="F1000" s="16"/>
      <c r="G1000" s="4"/>
      <c r="H1000" s="16"/>
      <c r="I1000" s="4"/>
      <c r="J1000" s="16"/>
      <c r="K1000" s="4"/>
      <c r="L1000" s="16"/>
      <c r="M1000" s="4"/>
      <c r="N1000" s="16"/>
      <c r="O1000" s="4"/>
      <c r="P1000" s="17"/>
      <c r="Q1000" s="4"/>
      <c r="R1000" s="17"/>
      <c r="S1000" s="4"/>
      <c r="T1000" s="16"/>
      <c r="U1000" s="16"/>
      <c r="V1000" s="16"/>
      <c r="W1000" s="16"/>
      <c r="X1000" s="4"/>
      <c r="Y1000" s="16"/>
      <c r="Z1000" s="16"/>
      <c r="AA1000" s="16"/>
      <c r="AB1000" s="16"/>
      <c r="AC1000" s="16"/>
      <c r="AD1000" s="16"/>
      <c r="AE1000" s="16"/>
      <c r="AF1000" s="4"/>
      <c r="AG1000" s="16"/>
      <c r="AH1000" s="16"/>
      <c r="AI1000" s="16"/>
      <c r="AJ1000" s="16"/>
      <c r="AK1000" s="16"/>
      <c r="AL1000" s="18"/>
      <c r="AM1000" s="18"/>
      <c r="AN1000" s="4"/>
      <c r="AO1000" s="4"/>
    </row>
  </sheetData>
  <dataValidations count="1">
    <dataValidation type="list" allowBlank="1" showInputMessage="1" showErrorMessage="1" prompt="Click and enter a value from dropdown" sqref="AG57" xr:uid="{00000000-0002-0000-0700-000000000000}">
      <formula1>$AG$2:$AG1000</formula1>
    </dataValidation>
  </dataValidations>
  <pageMargins left="0.7" right="0.7" top="0.75" bottom="0.75" header="0.3" footer="0.3"/>
  <legacy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V10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23.33203125" customWidth="1"/>
    <col min="2" max="5" width="17.5" customWidth="1"/>
    <col min="7" max="7" width="31.1640625" customWidth="1"/>
    <col min="10" max="10" width="39.1640625" customWidth="1"/>
    <col min="11" max="11" width="19.6640625" customWidth="1"/>
  </cols>
  <sheetData>
    <row r="1" spans="1:22" ht="15.75" customHeight="1">
      <c r="A1" s="20" t="s">
        <v>207</v>
      </c>
      <c r="B1" s="21" t="s">
        <v>206</v>
      </c>
      <c r="C1" s="21" t="s">
        <v>204</v>
      </c>
      <c r="D1" s="21" t="s">
        <v>208</v>
      </c>
      <c r="E1" s="21" t="s">
        <v>205</v>
      </c>
      <c r="F1" s="21"/>
      <c r="G1" s="22" t="s">
        <v>15945</v>
      </c>
      <c r="H1" s="21" t="s">
        <v>15947</v>
      </c>
      <c r="I1" s="21"/>
      <c r="J1" s="23" t="s">
        <v>0</v>
      </c>
      <c r="K1" s="21" t="s">
        <v>2</v>
      </c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</row>
    <row r="2" spans="1:22">
      <c r="A2" s="24">
        <v>3386460074841</v>
      </c>
      <c r="B2" s="25" t="s">
        <v>10102</v>
      </c>
      <c r="C2" s="25" t="s">
        <v>10101</v>
      </c>
      <c r="D2" s="25" t="s">
        <v>229</v>
      </c>
      <c r="E2" s="26" t="s">
        <v>364</v>
      </c>
      <c r="F2" s="26"/>
      <c r="G2" s="27" t="s">
        <v>4</v>
      </c>
      <c r="H2" s="27"/>
      <c r="I2" s="26"/>
      <c r="J2" s="24" t="s">
        <v>4</v>
      </c>
      <c r="K2" s="26" t="s">
        <v>5</v>
      </c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</row>
    <row r="3" spans="1:22">
      <c r="A3" s="24" t="s">
        <v>8638</v>
      </c>
      <c r="B3" s="25" t="s">
        <v>8637</v>
      </c>
      <c r="C3" s="25" t="s">
        <v>8636</v>
      </c>
      <c r="D3" s="25" t="s">
        <v>985</v>
      </c>
      <c r="E3" s="26" t="s">
        <v>364</v>
      </c>
      <c r="F3" s="26"/>
      <c r="G3" s="27" t="s">
        <v>15948</v>
      </c>
      <c r="H3" s="27"/>
      <c r="I3" s="26"/>
      <c r="J3" s="24" t="s">
        <v>6</v>
      </c>
      <c r="K3" s="26" t="s">
        <v>7</v>
      </c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</row>
    <row r="4" spans="1:22">
      <c r="A4" s="24" t="s">
        <v>8641</v>
      </c>
      <c r="B4" s="25" t="s">
        <v>8637</v>
      </c>
      <c r="C4" s="25" t="s">
        <v>8640</v>
      </c>
      <c r="D4" s="25" t="s">
        <v>1022</v>
      </c>
      <c r="E4" s="26" t="s">
        <v>364</v>
      </c>
      <c r="F4" s="26"/>
      <c r="G4" s="27" t="s">
        <v>15949</v>
      </c>
      <c r="H4" s="27"/>
      <c r="I4" s="26"/>
      <c r="J4" s="24" t="s">
        <v>8</v>
      </c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</row>
    <row r="5" spans="1:22">
      <c r="A5" s="24" t="s">
        <v>15238</v>
      </c>
      <c r="B5" s="25" t="s">
        <v>1824</v>
      </c>
      <c r="C5" s="25" t="s">
        <v>15237</v>
      </c>
      <c r="D5" s="25" t="s">
        <v>221</v>
      </c>
      <c r="E5" s="26" t="s">
        <v>364</v>
      </c>
      <c r="F5" s="26"/>
      <c r="G5" s="27" t="s">
        <v>8</v>
      </c>
      <c r="H5" s="27"/>
      <c r="I5" s="26"/>
      <c r="J5" s="24" t="s">
        <v>9</v>
      </c>
      <c r="K5" s="26" t="s">
        <v>10</v>
      </c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</row>
    <row r="6" spans="1:22">
      <c r="A6" s="24" t="s">
        <v>7287</v>
      </c>
      <c r="B6" s="25" t="s">
        <v>7286</v>
      </c>
      <c r="C6" s="25" t="s">
        <v>7285</v>
      </c>
      <c r="D6" s="25" t="s">
        <v>373</v>
      </c>
      <c r="E6" s="26" t="s">
        <v>364</v>
      </c>
      <c r="F6" s="26"/>
      <c r="G6" s="27" t="s">
        <v>15950</v>
      </c>
      <c r="H6" s="27"/>
      <c r="I6" s="26"/>
      <c r="J6" s="24" t="s">
        <v>11</v>
      </c>
      <c r="K6" s="26" t="s">
        <v>12</v>
      </c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</row>
    <row r="7" spans="1:22">
      <c r="A7" s="24" t="s">
        <v>11310</v>
      </c>
      <c r="B7" s="25" t="s">
        <v>11309</v>
      </c>
      <c r="C7" s="25" t="s">
        <v>11308</v>
      </c>
      <c r="D7" s="25" t="s">
        <v>373</v>
      </c>
      <c r="E7" s="26" t="s">
        <v>364</v>
      </c>
      <c r="F7" s="26"/>
      <c r="G7" s="27" t="s">
        <v>43</v>
      </c>
      <c r="H7" s="27"/>
      <c r="I7" s="26"/>
      <c r="J7" s="24" t="s">
        <v>14</v>
      </c>
      <c r="K7" s="26" t="s">
        <v>10</v>
      </c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</row>
    <row r="8" spans="1:22">
      <c r="A8" s="24" t="s">
        <v>11313</v>
      </c>
      <c r="B8" s="25" t="s">
        <v>11309</v>
      </c>
      <c r="C8" s="25" t="s">
        <v>11312</v>
      </c>
      <c r="D8" s="25" t="s">
        <v>221</v>
      </c>
      <c r="E8" s="26" t="s">
        <v>364</v>
      </c>
      <c r="F8" s="26"/>
      <c r="G8" s="27" t="s">
        <v>20</v>
      </c>
      <c r="H8" s="27"/>
      <c r="I8" s="26"/>
      <c r="J8" s="24" t="s">
        <v>15</v>
      </c>
      <c r="K8" s="26" t="s">
        <v>10</v>
      </c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</row>
    <row r="9" spans="1:22">
      <c r="A9" s="24" t="s">
        <v>11316</v>
      </c>
      <c r="B9" s="25" t="s">
        <v>11309</v>
      </c>
      <c r="C9" s="25" t="s">
        <v>11315</v>
      </c>
      <c r="D9" s="25" t="s">
        <v>378</v>
      </c>
      <c r="E9" s="26" t="s">
        <v>364</v>
      </c>
      <c r="F9" s="26"/>
      <c r="G9" s="27" t="s">
        <v>21</v>
      </c>
      <c r="H9" s="27"/>
      <c r="I9" s="26"/>
      <c r="J9" s="24" t="s">
        <v>16</v>
      </c>
      <c r="K9" s="26" t="s">
        <v>12</v>
      </c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</row>
    <row r="10" spans="1:22">
      <c r="A10" s="24" t="s">
        <v>11319</v>
      </c>
      <c r="B10" s="25" t="s">
        <v>11309</v>
      </c>
      <c r="C10" s="25" t="s">
        <v>11318</v>
      </c>
      <c r="D10" s="25" t="s">
        <v>373</v>
      </c>
      <c r="E10" s="26" t="s">
        <v>364</v>
      </c>
      <c r="F10" s="26"/>
      <c r="G10" s="27" t="s">
        <v>15951</v>
      </c>
      <c r="H10" s="27"/>
      <c r="I10" s="26"/>
      <c r="J10" s="24" t="s">
        <v>17</v>
      </c>
      <c r="K10" s="26" t="s">
        <v>10</v>
      </c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</row>
    <row r="11" spans="1:22">
      <c r="A11" s="24" t="s">
        <v>11322</v>
      </c>
      <c r="B11" s="25" t="s">
        <v>11309</v>
      </c>
      <c r="C11" s="25" t="s">
        <v>11321</v>
      </c>
      <c r="D11" s="25"/>
      <c r="E11" s="26" t="s">
        <v>364</v>
      </c>
      <c r="F11" s="26"/>
      <c r="G11" s="27" t="s">
        <v>25</v>
      </c>
      <c r="H11" s="27"/>
      <c r="I11" s="26"/>
      <c r="J11" s="24" t="s">
        <v>18</v>
      </c>
      <c r="K11" s="26" t="s">
        <v>10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</row>
    <row r="12" spans="1:22">
      <c r="A12" s="24" t="s">
        <v>11325</v>
      </c>
      <c r="B12" s="25" t="s">
        <v>11309</v>
      </c>
      <c r="C12" s="25" t="s">
        <v>11324</v>
      </c>
      <c r="D12" s="25" t="s">
        <v>221</v>
      </c>
      <c r="E12" s="26" t="s">
        <v>364</v>
      </c>
      <c r="F12" s="26"/>
      <c r="G12" s="27" t="s">
        <v>15952</v>
      </c>
      <c r="H12" s="27"/>
      <c r="I12" s="26"/>
      <c r="J12" s="24" t="s">
        <v>19</v>
      </c>
      <c r="K12" s="26" t="s">
        <v>7</v>
      </c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</row>
    <row r="13" spans="1:22">
      <c r="A13" s="24" t="s">
        <v>11328</v>
      </c>
      <c r="B13" s="25" t="s">
        <v>11309</v>
      </c>
      <c r="C13" s="25" t="s">
        <v>11327</v>
      </c>
      <c r="D13" s="25" t="s">
        <v>215</v>
      </c>
      <c r="E13" s="26" t="s">
        <v>364</v>
      </c>
      <c r="F13" s="26"/>
      <c r="G13" s="27" t="s">
        <v>15953</v>
      </c>
      <c r="H13" s="27"/>
      <c r="I13" s="26"/>
      <c r="J13" s="24" t="s">
        <v>20</v>
      </c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</row>
    <row r="14" spans="1:22">
      <c r="A14" s="24" t="s">
        <v>11331</v>
      </c>
      <c r="B14" s="25" t="s">
        <v>11309</v>
      </c>
      <c r="C14" s="25" t="s">
        <v>11330</v>
      </c>
      <c r="D14" s="25" t="s">
        <v>535</v>
      </c>
      <c r="E14" s="26" t="s">
        <v>364</v>
      </c>
      <c r="F14" s="26"/>
      <c r="G14" s="27" t="s">
        <v>22</v>
      </c>
      <c r="H14" s="27"/>
      <c r="I14" s="26"/>
      <c r="J14" s="24" t="s">
        <v>21</v>
      </c>
      <c r="K14" s="26" t="s">
        <v>10</v>
      </c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</row>
    <row r="15" spans="1:22">
      <c r="A15" s="24" t="s">
        <v>15733</v>
      </c>
      <c r="B15" s="25" t="s">
        <v>11309</v>
      </c>
      <c r="C15" s="25" t="s">
        <v>15732</v>
      </c>
      <c r="D15" s="25" t="s">
        <v>221</v>
      </c>
      <c r="E15" s="26" t="s">
        <v>364</v>
      </c>
      <c r="F15" s="26"/>
      <c r="G15" s="27" t="s">
        <v>33</v>
      </c>
      <c r="H15" s="27"/>
      <c r="I15" s="26"/>
      <c r="J15" s="24" t="s">
        <v>22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</row>
    <row r="16" spans="1:22">
      <c r="A16" s="24" t="s">
        <v>11334</v>
      </c>
      <c r="B16" s="25" t="s">
        <v>11309</v>
      </c>
      <c r="C16" s="25" t="s">
        <v>11333</v>
      </c>
      <c r="D16" s="25" t="s">
        <v>221</v>
      </c>
      <c r="E16" s="26" t="s">
        <v>364</v>
      </c>
      <c r="F16" s="26"/>
      <c r="G16" s="27" t="s">
        <v>36</v>
      </c>
      <c r="H16" s="27"/>
      <c r="I16" s="26"/>
      <c r="J16" s="24" t="s">
        <v>23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</row>
    <row r="17" spans="1:22">
      <c r="A17" s="24" t="s">
        <v>11337</v>
      </c>
      <c r="B17" s="25" t="s">
        <v>11309</v>
      </c>
      <c r="C17" s="25" t="s">
        <v>11336</v>
      </c>
      <c r="D17" s="25" t="s">
        <v>535</v>
      </c>
      <c r="E17" s="26" t="s">
        <v>364</v>
      </c>
      <c r="F17" s="26"/>
      <c r="G17" s="27" t="s">
        <v>38</v>
      </c>
      <c r="H17" s="27"/>
      <c r="I17" s="26"/>
      <c r="J17" s="24" t="s">
        <v>24</v>
      </c>
      <c r="K17" s="26" t="s">
        <v>5</v>
      </c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</row>
    <row r="18" spans="1:22">
      <c r="A18" s="24" t="s">
        <v>11340</v>
      </c>
      <c r="B18" s="25" t="s">
        <v>11309</v>
      </c>
      <c r="C18" s="25" t="s">
        <v>11339</v>
      </c>
      <c r="D18" s="25" t="s">
        <v>221</v>
      </c>
      <c r="E18" s="26" t="s">
        <v>364</v>
      </c>
      <c r="F18" s="26"/>
      <c r="G18" s="27" t="s">
        <v>44</v>
      </c>
      <c r="H18" s="27"/>
      <c r="I18" s="26"/>
      <c r="J18" s="24" t="s">
        <v>25</v>
      </c>
      <c r="K18" s="26" t="s">
        <v>26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</row>
    <row r="19" spans="1:22">
      <c r="A19" s="24" t="s">
        <v>11343</v>
      </c>
      <c r="B19" s="25" t="s">
        <v>11309</v>
      </c>
      <c r="C19" s="25" t="s">
        <v>11342</v>
      </c>
      <c r="D19" s="25" t="s">
        <v>535</v>
      </c>
      <c r="E19" s="26" t="s">
        <v>364</v>
      </c>
      <c r="F19" s="26"/>
      <c r="G19" s="27" t="s">
        <v>15954</v>
      </c>
      <c r="H19" s="27"/>
      <c r="I19" s="26"/>
      <c r="J19" s="24" t="s">
        <v>28</v>
      </c>
      <c r="K19" s="26" t="s">
        <v>12</v>
      </c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</row>
    <row r="20" spans="1:22">
      <c r="A20" s="24" t="s">
        <v>11346</v>
      </c>
      <c r="B20" s="25" t="s">
        <v>11309</v>
      </c>
      <c r="C20" s="25" t="s">
        <v>11345</v>
      </c>
      <c r="D20" s="25" t="s">
        <v>378</v>
      </c>
      <c r="E20" s="26" t="s">
        <v>364</v>
      </c>
      <c r="F20" s="26"/>
      <c r="G20" s="27" t="s">
        <v>54</v>
      </c>
      <c r="H20" s="27"/>
      <c r="I20" s="26"/>
      <c r="J20" s="24" t="s">
        <v>29</v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</row>
    <row r="21" spans="1:22">
      <c r="A21" s="24" t="s">
        <v>7583</v>
      </c>
      <c r="B21" s="25" t="s">
        <v>7582</v>
      </c>
      <c r="C21" s="25" t="s">
        <v>7581</v>
      </c>
      <c r="D21" s="25" t="s">
        <v>221</v>
      </c>
      <c r="E21" s="26" t="s">
        <v>212</v>
      </c>
      <c r="F21" s="26"/>
      <c r="G21" s="27" t="s">
        <v>58</v>
      </c>
      <c r="H21" s="27"/>
      <c r="I21" s="26"/>
      <c r="J21" s="24" t="s">
        <v>30</v>
      </c>
      <c r="K21" s="26" t="s">
        <v>5</v>
      </c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</row>
    <row r="22" spans="1:22">
      <c r="A22" s="24" t="s">
        <v>7586</v>
      </c>
      <c r="B22" s="25" t="s">
        <v>7582</v>
      </c>
      <c r="C22" s="25" t="s">
        <v>7585</v>
      </c>
      <c r="D22" s="25" t="s">
        <v>229</v>
      </c>
      <c r="E22" s="26" t="s">
        <v>212</v>
      </c>
      <c r="F22" s="26"/>
      <c r="G22" s="27" t="s">
        <v>59</v>
      </c>
      <c r="H22" s="27"/>
      <c r="I22" s="26"/>
      <c r="J22" s="24" t="s">
        <v>31</v>
      </c>
      <c r="K22" s="26" t="s">
        <v>7</v>
      </c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</row>
    <row r="23" spans="1:22">
      <c r="A23" s="24" t="s">
        <v>15473</v>
      </c>
      <c r="B23" s="25" t="s">
        <v>15472</v>
      </c>
      <c r="C23" s="25" t="s">
        <v>15471</v>
      </c>
      <c r="D23" s="25" t="s">
        <v>221</v>
      </c>
      <c r="E23" s="26" t="s">
        <v>364</v>
      </c>
      <c r="F23" s="26"/>
      <c r="G23" s="27" t="s">
        <v>60</v>
      </c>
      <c r="H23" s="27"/>
      <c r="I23" s="26"/>
      <c r="J23" s="24" t="s">
        <v>32</v>
      </c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</row>
    <row r="24" spans="1:22">
      <c r="A24" s="24" t="s">
        <v>6640</v>
      </c>
      <c r="B24" s="25" t="s">
        <v>6639</v>
      </c>
      <c r="C24" s="25" t="s">
        <v>6638</v>
      </c>
      <c r="D24" s="25" t="s">
        <v>221</v>
      </c>
      <c r="E24" s="26" t="s">
        <v>962</v>
      </c>
      <c r="F24" s="26"/>
      <c r="G24" s="27" t="s">
        <v>63</v>
      </c>
      <c r="H24" s="27"/>
      <c r="I24" s="26"/>
      <c r="J24" s="24" t="s">
        <v>33</v>
      </c>
      <c r="K24" s="26" t="s">
        <v>34</v>
      </c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</row>
    <row r="25" spans="1:22">
      <c r="A25" s="24" t="s">
        <v>6643</v>
      </c>
      <c r="B25" s="25" t="s">
        <v>6639</v>
      </c>
      <c r="C25" s="25" t="s">
        <v>6642</v>
      </c>
      <c r="D25" s="25"/>
      <c r="E25" s="26" t="s">
        <v>962</v>
      </c>
      <c r="F25" s="26"/>
      <c r="G25" s="27" t="s">
        <v>68</v>
      </c>
      <c r="H25" s="27"/>
      <c r="I25" s="26"/>
      <c r="J25" s="24" t="s">
        <v>35</v>
      </c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</row>
    <row r="26" spans="1:22">
      <c r="A26" s="24" t="s">
        <v>2158</v>
      </c>
      <c r="B26" s="25" t="s">
        <v>2157</v>
      </c>
      <c r="C26" s="25" t="s">
        <v>2156</v>
      </c>
      <c r="D26" s="25" t="s">
        <v>221</v>
      </c>
      <c r="E26" s="26" t="s">
        <v>364</v>
      </c>
      <c r="F26" s="26"/>
      <c r="G26" s="27" t="s">
        <v>72</v>
      </c>
      <c r="H26" s="27"/>
      <c r="I26" s="26"/>
      <c r="J26" s="24" t="s">
        <v>36</v>
      </c>
      <c r="K26" s="26" t="s">
        <v>10</v>
      </c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</row>
    <row r="27" spans="1:22">
      <c r="A27" s="24" t="s">
        <v>2161</v>
      </c>
      <c r="B27" s="25" t="s">
        <v>2157</v>
      </c>
      <c r="C27" s="25" t="s">
        <v>2160</v>
      </c>
      <c r="D27" s="25" t="s">
        <v>535</v>
      </c>
      <c r="E27" s="26" t="s">
        <v>364</v>
      </c>
      <c r="F27" s="26"/>
      <c r="G27" s="27" t="s">
        <v>15955</v>
      </c>
      <c r="H27" s="27"/>
      <c r="I27" s="26"/>
      <c r="J27" s="24" t="s">
        <v>37</v>
      </c>
      <c r="K27" s="26" t="s">
        <v>7</v>
      </c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</row>
    <row r="28" spans="1:22">
      <c r="A28" s="24" t="s">
        <v>2607</v>
      </c>
      <c r="B28" s="25" t="s">
        <v>2606</v>
      </c>
      <c r="C28" s="25" t="s">
        <v>2605</v>
      </c>
      <c r="D28" s="25" t="s">
        <v>221</v>
      </c>
      <c r="E28" s="26" t="s">
        <v>364</v>
      </c>
      <c r="F28" s="26"/>
      <c r="G28" s="27" t="s">
        <v>15956</v>
      </c>
      <c r="H28" s="27"/>
      <c r="I28" s="26"/>
      <c r="J28" s="24" t="s">
        <v>38</v>
      </c>
      <c r="K28" s="26" t="s">
        <v>10</v>
      </c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</row>
    <row r="29" spans="1:22">
      <c r="A29" s="24" t="s">
        <v>15322</v>
      </c>
      <c r="B29" s="25" t="s">
        <v>2606</v>
      </c>
      <c r="C29" s="25" t="s">
        <v>15321</v>
      </c>
      <c r="D29" s="25" t="s">
        <v>221</v>
      </c>
      <c r="E29" s="26" t="s">
        <v>364</v>
      </c>
      <c r="F29" s="26"/>
      <c r="G29" s="27" t="s">
        <v>15957</v>
      </c>
      <c r="H29" s="27"/>
      <c r="I29" s="26"/>
      <c r="J29" s="24" t="s">
        <v>39</v>
      </c>
      <c r="K29" s="26" t="s">
        <v>7</v>
      </c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</row>
    <row r="30" spans="1:22">
      <c r="A30" s="24" t="s">
        <v>2610</v>
      </c>
      <c r="B30" s="25" t="s">
        <v>2606</v>
      </c>
      <c r="C30" s="25" t="s">
        <v>2609</v>
      </c>
      <c r="D30" s="25" t="s">
        <v>221</v>
      </c>
      <c r="E30" s="26" t="s">
        <v>364</v>
      </c>
      <c r="F30" s="26"/>
      <c r="G30" s="27" t="s">
        <v>15958</v>
      </c>
      <c r="H30" s="27"/>
      <c r="I30" s="26"/>
      <c r="J30" s="24" t="s">
        <v>40</v>
      </c>
      <c r="K30" s="26" t="s">
        <v>26</v>
      </c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</row>
    <row r="31" spans="1:22">
      <c r="A31" s="24" t="s">
        <v>15325</v>
      </c>
      <c r="B31" s="25" t="s">
        <v>2606</v>
      </c>
      <c r="C31" s="25" t="s">
        <v>15324</v>
      </c>
      <c r="D31" s="25" t="s">
        <v>221</v>
      </c>
      <c r="E31" s="26" t="s">
        <v>364</v>
      </c>
      <c r="F31" s="26"/>
      <c r="G31" s="27" t="s">
        <v>196</v>
      </c>
      <c r="H31" s="27"/>
      <c r="I31" s="26"/>
      <c r="J31" s="24" t="s">
        <v>41</v>
      </c>
      <c r="K31" s="26" t="s">
        <v>7</v>
      </c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</row>
    <row r="32" spans="1:22">
      <c r="A32" s="24" t="s">
        <v>2616</v>
      </c>
      <c r="B32" s="25" t="s">
        <v>2606</v>
      </c>
      <c r="C32" s="25" t="s">
        <v>2615</v>
      </c>
      <c r="D32" s="25" t="s">
        <v>221</v>
      </c>
      <c r="E32" s="26" t="s">
        <v>364</v>
      </c>
      <c r="F32" s="26"/>
      <c r="G32" s="27" t="s">
        <v>89</v>
      </c>
      <c r="H32" s="27"/>
      <c r="I32" s="26"/>
      <c r="J32" s="24" t="s">
        <v>42</v>
      </c>
      <c r="K32" s="26" t="s">
        <v>10</v>
      </c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</row>
    <row r="33" spans="1:22">
      <c r="A33" s="24" t="s">
        <v>2613</v>
      </c>
      <c r="B33" s="25" t="s">
        <v>2606</v>
      </c>
      <c r="C33" s="25" t="s">
        <v>2612</v>
      </c>
      <c r="D33" s="25" t="s">
        <v>535</v>
      </c>
      <c r="E33" s="26" t="s">
        <v>364</v>
      </c>
      <c r="F33" s="26"/>
      <c r="G33" s="27" t="s">
        <v>92</v>
      </c>
      <c r="H33" s="27"/>
      <c r="I33" s="26"/>
      <c r="J33" s="24" t="s">
        <v>43</v>
      </c>
      <c r="K33" s="26" t="s">
        <v>7</v>
      </c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</row>
    <row r="34" spans="1:22">
      <c r="A34" s="24" t="s">
        <v>15328</v>
      </c>
      <c r="B34" s="25" t="s">
        <v>2606</v>
      </c>
      <c r="C34" s="25" t="s">
        <v>15327</v>
      </c>
      <c r="D34" s="25" t="s">
        <v>221</v>
      </c>
      <c r="E34" s="26" t="s">
        <v>364</v>
      </c>
      <c r="F34" s="26"/>
      <c r="G34" s="27" t="s">
        <v>199</v>
      </c>
      <c r="H34" s="27"/>
      <c r="I34" s="26"/>
      <c r="J34" s="24" t="s">
        <v>44</v>
      </c>
      <c r="K34" s="26" t="s">
        <v>12</v>
      </c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</row>
    <row r="35" spans="1:22">
      <c r="A35" s="24" t="s">
        <v>2619</v>
      </c>
      <c r="B35" s="25" t="s">
        <v>2606</v>
      </c>
      <c r="C35" s="25" t="s">
        <v>2618</v>
      </c>
      <c r="D35" s="25" t="s">
        <v>229</v>
      </c>
      <c r="E35" s="26" t="s">
        <v>364</v>
      </c>
      <c r="F35" s="26"/>
      <c r="G35" s="27" t="s">
        <v>95</v>
      </c>
      <c r="H35" s="27"/>
      <c r="I35" s="26"/>
      <c r="J35" s="24" t="s">
        <v>45</v>
      </c>
      <c r="K35" s="26" t="s">
        <v>46</v>
      </c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</row>
    <row r="36" spans="1:22">
      <c r="A36" s="24" t="s">
        <v>2622</v>
      </c>
      <c r="B36" s="25" t="s">
        <v>2606</v>
      </c>
      <c r="C36" s="25" t="s">
        <v>2621</v>
      </c>
      <c r="D36" s="25" t="s">
        <v>221</v>
      </c>
      <c r="E36" s="26" t="s">
        <v>364</v>
      </c>
      <c r="F36" s="26"/>
      <c r="G36" s="27" t="s">
        <v>97</v>
      </c>
      <c r="H36" s="27"/>
      <c r="I36" s="26"/>
      <c r="J36" s="24" t="s">
        <v>47</v>
      </c>
      <c r="K36" s="26" t="s">
        <v>48</v>
      </c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</row>
    <row r="37" spans="1:22">
      <c r="A37" s="24" t="s">
        <v>2625</v>
      </c>
      <c r="B37" s="25" t="s">
        <v>2606</v>
      </c>
      <c r="C37" s="25" t="s">
        <v>2624</v>
      </c>
      <c r="D37" s="25" t="s">
        <v>221</v>
      </c>
      <c r="E37" s="26" t="s">
        <v>364</v>
      </c>
      <c r="F37" s="26"/>
      <c r="G37" s="27" t="s">
        <v>100</v>
      </c>
      <c r="H37" s="27"/>
      <c r="I37" s="26"/>
      <c r="J37" s="24" t="s">
        <v>49</v>
      </c>
      <c r="K37" s="26" t="s">
        <v>10</v>
      </c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</row>
    <row r="38" spans="1:22">
      <c r="A38" s="24" t="s">
        <v>2628</v>
      </c>
      <c r="B38" s="25" t="s">
        <v>2606</v>
      </c>
      <c r="C38" s="25" t="s">
        <v>2627</v>
      </c>
      <c r="D38" s="25" t="s">
        <v>221</v>
      </c>
      <c r="E38" s="26" t="s">
        <v>364</v>
      </c>
      <c r="F38" s="26"/>
      <c r="G38" s="27" t="s">
        <v>15959</v>
      </c>
      <c r="H38" s="27"/>
      <c r="I38" s="26"/>
      <c r="J38" s="24" t="s">
        <v>50</v>
      </c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</row>
    <row r="39" spans="1:22">
      <c r="A39" s="24" t="s">
        <v>2631</v>
      </c>
      <c r="B39" s="25" t="s">
        <v>2606</v>
      </c>
      <c r="C39" s="25" t="s">
        <v>2630</v>
      </c>
      <c r="D39" s="25" t="s">
        <v>995</v>
      </c>
      <c r="E39" s="26" t="s">
        <v>364</v>
      </c>
      <c r="F39" s="26"/>
      <c r="G39" s="27" t="s">
        <v>15960</v>
      </c>
      <c r="H39" s="27"/>
      <c r="I39" s="26"/>
      <c r="J39" s="24" t="s">
        <v>51</v>
      </c>
      <c r="K39" s="26" t="s">
        <v>46</v>
      </c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</row>
    <row r="40" spans="1:22">
      <c r="A40" s="24" t="s">
        <v>15331</v>
      </c>
      <c r="B40" s="25" t="s">
        <v>2606</v>
      </c>
      <c r="C40" s="25" t="s">
        <v>15330</v>
      </c>
      <c r="D40" s="25" t="s">
        <v>221</v>
      </c>
      <c r="E40" s="26" t="s">
        <v>364</v>
      </c>
      <c r="F40" s="26"/>
      <c r="G40" s="27" t="s">
        <v>15961</v>
      </c>
      <c r="H40" s="27"/>
      <c r="I40" s="26"/>
      <c r="J40" s="24" t="s">
        <v>52</v>
      </c>
      <c r="K40" s="26" t="s">
        <v>12</v>
      </c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</row>
    <row r="41" spans="1:22">
      <c r="A41" s="24" t="s">
        <v>6666</v>
      </c>
      <c r="B41" s="25" t="s">
        <v>6665</v>
      </c>
      <c r="C41" s="25" t="s">
        <v>6664</v>
      </c>
      <c r="D41" s="25" t="s">
        <v>221</v>
      </c>
      <c r="E41" s="26" t="s">
        <v>364</v>
      </c>
      <c r="F41" s="26"/>
      <c r="G41" s="27" t="s">
        <v>124</v>
      </c>
      <c r="H41" s="27"/>
      <c r="I41" s="26"/>
      <c r="J41" s="24" t="s">
        <v>54</v>
      </c>
      <c r="K41" s="26" t="s">
        <v>10</v>
      </c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</row>
    <row r="42" spans="1:22">
      <c r="A42" s="24" t="s">
        <v>6669</v>
      </c>
      <c r="B42" s="25" t="s">
        <v>6665</v>
      </c>
      <c r="C42" s="25" t="s">
        <v>6668</v>
      </c>
      <c r="D42" s="25" t="s">
        <v>535</v>
      </c>
      <c r="E42" s="26" t="s">
        <v>364</v>
      </c>
      <c r="F42" s="26"/>
      <c r="G42" s="27" t="s">
        <v>129</v>
      </c>
      <c r="H42" s="27"/>
      <c r="I42" s="26"/>
      <c r="J42" s="24" t="s">
        <v>55</v>
      </c>
      <c r="K42" s="26" t="s">
        <v>48</v>
      </c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</row>
    <row r="43" spans="1:22">
      <c r="A43" s="24" t="s">
        <v>6672</v>
      </c>
      <c r="B43" s="25" t="s">
        <v>6665</v>
      </c>
      <c r="C43" s="25" t="s">
        <v>6671</v>
      </c>
      <c r="D43" s="25" t="s">
        <v>221</v>
      </c>
      <c r="E43" s="26" t="s">
        <v>364</v>
      </c>
      <c r="F43" s="26"/>
      <c r="G43" s="27" t="s">
        <v>130</v>
      </c>
      <c r="H43" s="27"/>
      <c r="I43" s="26"/>
      <c r="J43" s="24" t="s">
        <v>56</v>
      </c>
      <c r="K43" s="26" t="s">
        <v>7</v>
      </c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</row>
    <row r="44" spans="1:22">
      <c r="A44" s="24" t="s">
        <v>6675</v>
      </c>
      <c r="B44" s="25" t="s">
        <v>6665</v>
      </c>
      <c r="C44" s="25" t="s">
        <v>6674</v>
      </c>
      <c r="D44" s="25" t="s">
        <v>535</v>
      </c>
      <c r="E44" s="26" t="s">
        <v>364</v>
      </c>
      <c r="F44" s="26"/>
      <c r="G44" s="27" t="s">
        <v>130</v>
      </c>
      <c r="H44" s="27"/>
      <c r="I44" s="26"/>
      <c r="J44" s="24" t="s">
        <v>57</v>
      </c>
      <c r="K44" s="26" t="s">
        <v>10</v>
      </c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</row>
    <row r="45" spans="1:22">
      <c r="A45" s="24" t="s">
        <v>4004</v>
      </c>
      <c r="B45" s="25" t="s">
        <v>4003</v>
      </c>
      <c r="C45" s="25" t="s">
        <v>4002</v>
      </c>
      <c r="D45" s="25" t="s">
        <v>373</v>
      </c>
      <c r="E45" s="26" t="s">
        <v>212</v>
      </c>
      <c r="F45" s="26"/>
      <c r="G45" s="27" t="s">
        <v>134</v>
      </c>
      <c r="H45" s="27"/>
      <c r="I45" s="26"/>
      <c r="J45" s="24" t="s">
        <v>58</v>
      </c>
      <c r="K45" s="26" t="s">
        <v>10</v>
      </c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</row>
    <row r="46" spans="1:22">
      <c r="A46" s="24" t="s">
        <v>4007</v>
      </c>
      <c r="B46" s="25" t="s">
        <v>4003</v>
      </c>
      <c r="C46" s="25" t="s">
        <v>4006</v>
      </c>
      <c r="D46" s="25" t="s">
        <v>221</v>
      </c>
      <c r="E46" s="26" t="s">
        <v>212</v>
      </c>
      <c r="F46" s="26"/>
      <c r="G46" s="27" t="s">
        <v>137</v>
      </c>
      <c r="H46" s="27"/>
      <c r="I46" s="26"/>
      <c r="J46" s="24" t="s">
        <v>59</v>
      </c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</row>
    <row r="47" spans="1:22">
      <c r="A47" s="24" t="s">
        <v>4010</v>
      </c>
      <c r="B47" s="25" t="s">
        <v>4003</v>
      </c>
      <c r="C47" s="25" t="s">
        <v>4009</v>
      </c>
      <c r="D47" s="25" t="s">
        <v>535</v>
      </c>
      <c r="E47" s="26" t="s">
        <v>212</v>
      </c>
      <c r="F47" s="26"/>
      <c r="G47" s="27" t="s">
        <v>138</v>
      </c>
      <c r="H47" s="27"/>
      <c r="I47" s="26"/>
      <c r="J47" s="24" t="s">
        <v>60</v>
      </c>
      <c r="K47" s="26" t="s">
        <v>61</v>
      </c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</row>
    <row r="48" spans="1:22">
      <c r="A48" s="24" t="s">
        <v>4013</v>
      </c>
      <c r="B48" s="25" t="s">
        <v>4003</v>
      </c>
      <c r="C48" s="25" t="s">
        <v>4012</v>
      </c>
      <c r="D48" s="25" t="s">
        <v>4014</v>
      </c>
      <c r="E48" s="26" t="s">
        <v>212</v>
      </c>
      <c r="F48" s="26"/>
      <c r="G48" s="27" t="s">
        <v>139</v>
      </c>
      <c r="H48" s="27"/>
      <c r="I48" s="26"/>
      <c r="J48" s="24" t="s">
        <v>62</v>
      </c>
      <c r="K48" s="26" t="s">
        <v>10</v>
      </c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</row>
    <row r="49" spans="1:22">
      <c r="A49" s="24" t="s">
        <v>14163</v>
      </c>
      <c r="B49" s="25" t="s">
        <v>14162</v>
      </c>
      <c r="C49" s="25" t="s">
        <v>14161</v>
      </c>
      <c r="D49" s="25" t="s">
        <v>221</v>
      </c>
      <c r="E49" s="26" t="s">
        <v>212</v>
      </c>
      <c r="F49" s="26"/>
      <c r="G49" s="27" t="s">
        <v>15962</v>
      </c>
      <c r="H49" s="27"/>
      <c r="I49" s="26"/>
      <c r="J49" s="24" t="s">
        <v>63</v>
      </c>
      <c r="K49" s="26" t="s">
        <v>7</v>
      </c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</row>
    <row r="50" spans="1:22">
      <c r="A50" s="24" t="s">
        <v>14166</v>
      </c>
      <c r="B50" s="25" t="s">
        <v>14162</v>
      </c>
      <c r="C50" s="25" t="s">
        <v>14165</v>
      </c>
      <c r="D50" s="25" t="s">
        <v>221</v>
      </c>
      <c r="E50" s="26" t="s">
        <v>212</v>
      </c>
      <c r="F50" s="26"/>
      <c r="G50" s="27" t="s">
        <v>15963</v>
      </c>
      <c r="H50" s="27"/>
      <c r="I50" s="26"/>
      <c r="J50" s="24" t="s">
        <v>64</v>
      </c>
      <c r="K50" s="26" t="s">
        <v>12</v>
      </c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</row>
    <row r="51" spans="1:22">
      <c r="A51" s="24" t="s">
        <v>14169</v>
      </c>
      <c r="B51" s="25" t="s">
        <v>14162</v>
      </c>
      <c r="C51" s="25" t="s">
        <v>14168</v>
      </c>
      <c r="D51" s="25" t="s">
        <v>1905</v>
      </c>
      <c r="E51" s="26" t="s">
        <v>212</v>
      </c>
      <c r="F51" s="26"/>
      <c r="G51" s="27" t="s">
        <v>142</v>
      </c>
      <c r="H51" s="27"/>
      <c r="I51" s="26"/>
      <c r="J51" s="24" t="s">
        <v>65</v>
      </c>
      <c r="K51" s="26" t="s">
        <v>7</v>
      </c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</row>
    <row r="52" spans="1:22">
      <c r="A52" s="24" t="s">
        <v>14172</v>
      </c>
      <c r="B52" s="25" t="s">
        <v>14162</v>
      </c>
      <c r="C52" s="25" t="s">
        <v>14171</v>
      </c>
      <c r="D52" s="25" t="s">
        <v>535</v>
      </c>
      <c r="E52" s="26" t="s">
        <v>212</v>
      </c>
      <c r="F52" s="26"/>
      <c r="G52" s="27" t="s">
        <v>146</v>
      </c>
      <c r="H52" s="27"/>
      <c r="I52" s="26"/>
      <c r="J52" s="24" t="s">
        <v>66</v>
      </c>
      <c r="K52" s="26" t="s">
        <v>10</v>
      </c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</row>
    <row r="53" spans="1:22">
      <c r="A53" s="24" t="s">
        <v>14175</v>
      </c>
      <c r="B53" s="25" t="s">
        <v>14162</v>
      </c>
      <c r="C53" s="25" t="s">
        <v>14174</v>
      </c>
      <c r="D53" s="25" t="s">
        <v>535</v>
      </c>
      <c r="E53" s="26" t="s">
        <v>212</v>
      </c>
      <c r="F53" s="26"/>
      <c r="G53" s="27" t="s">
        <v>15964</v>
      </c>
      <c r="H53" s="27"/>
      <c r="I53" s="26"/>
      <c r="J53" s="24" t="s">
        <v>67</v>
      </c>
      <c r="K53" s="26" t="s">
        <v>10</v>
      </c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</row>
    <row r="54" spans="1:22">
      <c r="A54" s="24" t="s">
        <v>12419</v>
      </c>
      <c r="B54" s="25" t="s">
        <v>12418</v>
      </c>
      <c r="C54" s="25" t="s">
        <v>12417</v>
      </c>
      <c r="D54" s="25" t="s">
        <v>221</v>
      </c>
      <c r="E54" s="26" t="s">
        <v>364</v>
      </c>
      <c r="F54" s="26"/>
      <c r="G54" s="27" t="s">
        <v>15965</v>
      </c>
      <c r="H54" s="27"/>
      <c r="I54" s="26"/>
      <c r="J54" s="24" t="s">
        <v>68</v>
      </c>
      <c r="K54" s="26" t="s">
        <v>10</v>
      </c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</row>
    <row r="55" spans="1:22">
      <c r="A55" s="24" t="s">
        <v>12422</v>
      </c>
      <c r="B55" s="25" t="s">
        <v>12418</v>
      </c>
      <c r="C55" s="25" t="s">
        <v>12421</v>
      </c>
      <c r="D55" s="25" t="s">
        <v>221</v>
      </c>
      <c r="E55" s="26" t="s">
        <v>364</v>
      </c>
      <c r="F55" s="26"/>
      <c r="G55" s="27" t="s">
        <v>15966</v>
      </c>
      <c r="H55" s="27"/>
      <c r="I55" s="26"/>
      <c r="J55" s="24" t="s">
        <v>69</v>
      </c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</row>
    <row r="56" spans="1:22">
      <c r="A56" s="24" t="s">
        <v>4715</v>
      </c>
      <c r="B56" s="25" t="s">
        <v>4714</v>
      </c>
      <c r="C56" s="25" t="s">
        <v>4713</v>
      </c>
      <c r="D56" s="25" t="s">
        <v>1022</v>
      </c>
      <c r="E56" s="26" t="s">
        <v>962</v>
      </c>
      <c r="F56" s="26"/>
      <c r="G56" s="27" t="s">
        <v>15967</v>
      </c>
      <c r="H56" s="27"/>
      <c r="I56" s="26"/>
      <c r="J56" s="24" t="s">
        <v>70</v>
      </c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</row>
    <row r="57" spans="1:22">
      <c r="A57" s="24" t="s">
        <v>4718</v>
      </c>
      <c r="B57" s="25" t="s">
        <v>4714</v>
      </c>
      <c r="C57" s="25" t="s">
        <v>4717</v>
      </c>
      <c r="D57" s="25" t="s">
        <v>378</v>
      </c>
      <c r="E57" s="26" t="s">
        <v>962</v>
      </c>
      <c r="F57" s="26"/>
      <c r="G57" s="27" t="s">
        <v>15968</v>
      </c>
      <c r="H57" s="27"/>
      <c r="I57" s="26"/>
      <c r="J57" s="24" t="s">
        <v>71</v>
      </c>
      <c r="K57" s="26" t="s">
        <v>7</v>
      </c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</row>
    <row r="58" spans="1:22">
      <c r="A58" s="24" t="s">
        <v>4721</v>
      </c>
      <c r="B58" s="25" t="s">
        <v>4714</v>
      </c>
      <c r="C58" s="25" t="s">
        <v>4720</v>
      </c>
      <c r="D58" s="25" t="s">
        <v>229</v>
      </c>
      <c r="E58" s="26" t="s">
        <v>962</v>
      </c>
      <c r="F58" s="26"/>
      <c r="G58" s="27" t="s">
        <v>163</v>
      </c>
      <c r="H58" s="27"/>
      <c r="I58" s="26"/>
      <c r="J58" s="24" t="s">
        <v>72</v>
      </c>
      <c r="K58" s="26" t="s">
        <v>10</v>
      </c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</row>
    <row r="59" spans="1:22">
      <c r="A59" s="24" t="s">
        <v>4724</v>
      </c>
      <c r="B59" s="25" t="s">
        <v>4714</v>
      </c>
      <c r="C59" s="25" t="s">
        <v>4723</v>
      </c>
      <c r="D59" s="25" t="s">
        <v>373</v>
      </c>
      <c r="E59" s="26" t="s">
        <v>962</v>
      </c>
      <c r="F59" s="26"/>
      <c r="G59" s="27" t="s">
        <v>15969</v>
      </c>
      <c r="H59" s="27"/>
      <c r="I59" s="26"/>
      <c r="J59" s="24" t="s">
        <v>73</v>
      </c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</row>
    <row r="60" spans="1:22">
      <c r="A60" s="24" t="s">
        <v>4730</v>
      </c>
      <c r="B60" s="25" t="s">
        <v>4714</v>
      </c>
      <c r="C60" s="25" t="s">
        <v>4729</v>
      </c>
      <c r="D60" s="25" t="s">
        <v>1022</v>
      </c>
      <c r="E60" s="26" t="s">
        <v>962</v>
      </c>
      <c r="F60" s="26"/>
      <c r="G60" s="27" t="s">
        <v>171</v>
      </c>
      <c r="H60" s="27"/>
      <c r="I60" s="26"/>
      <c r="J60" s="24" t="s">
        <v>74</v>
      </c>
      <c r="K60" s="26" t="s">
        <v>46</v>
      </c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</row>
    <row r="61" spans="1:22">
      <c r="A61" s="24" t="s">
        <v>4727</v>
      </c>
      <c r="B61" s="25" t="s">
        <v>4714</v>
      </c>
      <c r="C61" s="25" t="s">
        <v>4726</v>
      </c>
      <c r="D61" s="25" t="s">
        <v>1022</v>
      </c>
      <c r="E61" s="26" t="s">
        <v>962</v>
      </c>
      <c r="F61" s="26"/>
      <c r="G61" s="27" t="s">
        <v>15970</v>
      </c>
      <c r="H61" s="27"/>
      <c r="I61" s="26"/>
      <c r="J61" s="24" t="s">
        <v>75</v>
      </c>
      <c r="K61" s="26" t="s">
        <v>7</v>
      </c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</row>
    <row r="62" spans="1:22">
      <c r="A62" s="24" t="s">
        <v>15906</v>
      </c>
      <c r="B62" s="25" t="s">
        <v>15164</v>
      </c>
      <c r="C62" s="25" t="s">
        <v>15905</v>
      </c>
      <c r="D62" s="25" t="s">
        <v>221</v>
      </c>
      <c r="E62" s="26" t="s">
        <v>364</v>
      </c>
      <c r="F62" s="26"/>
      <c r="G62" s="27" t="s">
        <v>173</v>
      </c>
      <c r="H62" s="27"/>
      <c r="I62" s="26"/>
      <c r="J62" s="24" t="s">
        <v>76</v>
      </c>
      <c r="K62" s="26" t="s">
        <v>7</v>
      </c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</row>
    <row r="63" spans="1:22" ht="14">
      <c r="A63" s="24" t="s">
        <v>15201</v>
      </c>
      <c r="B63" s="25" t="s">
        <v>15200</v>
      </c>
      <c r="C63" s="25" t="s">
        <v>15199</v>
      </c>
      <c r="D63" s="25" t="s">
        <v>221</v>
      </c>
      <c r="E63" s="26" t="s">
        <v>364</v>
      </c>
      <c r="F63" s="26"/>
      <c r="G63" s="27" t="s">
        <v>174</v>
      </c>
      <c r="H63" s="27"/>
      <c r="I63" s="26"/>
      <c r="J63" s="24" t="s">
        <v>77</v>
      </c>
      <c r="K63" s="26" t="s">
        <v>78</v>
      </c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</row>
    <row r="64" spans="1:22" ht="14">
      <c r="A64" s="24" t="s">
        <v>7110</v>
      </c>
      <c r="B64" s="25" t="s">
        <v>7109</v>
      </c>
      <c r="C64" s="25" t="s">
        <v>7108</v>
      </c>
      <c r="D64" s="25" t="s">
        <v>229</v>
      </c>
      <c r="E64" s="26" t="s">
        <v>364</v>
      </c>
      <c r="F64" s="26"/>
      <c r="G64" s="27" t="s">
        <v>15971</v>
      </c>
      <c r="H64" s="27"/>
      <c r="I64" s="26"/>
      <c r="J64" s="24" t="s">
        <v>79</v>
      </c>
      <c r="K64" s="26" t="s">
        <v>80</v>
      </c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</row>
    <row r="65" spans="1:22" ht="14">
      <c r="A65" s="24" t="s">
        <v>7113</v>
      </c>
      <c r="B65" s="25" t="s">
        <v>7109</v>
      </c>
      <c r="C65" s="25" t="s">
        <v>7112</v>
      </c>
      <c r="D65" s="25" t="s">
        <v>535</v>
      </c>
      <c r="E65" s="26" t="s">
        <v>364</v>
      </c>
      <c r="F65" s="26"/>
      <c r="G65" s="27" t="s">
        <v>15972</v>
      </c>
      <c r="H65" s="27"/>
      <c r="I65" s="26"/>
      <c r="J65" s="24" t="s">
        <v>81</v>
      </c>
      <c r="K65" s="26" t="s">
        <v>10</v>
      </c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</row>
    <row r="66" spans="1:22" ht="14">
      <c r="A66" s="24" t="s">
        <v>7116</v>
      </c>
      <c r="B66" s="25" t="s">
        <v>7109</v>
      </c>
      <c r="C66" s="25" t="s">
        <v>7115</v>
      </c>
      <c r="D66" s="25" t="s">
        <v>985</v>
      </c>
      <c r="E66" s="26" t="s">
        <v>364</v>
      </c>
      <c r="F66" s="26"/>
      <c r="G66" s="27" t="s">
        <v>188</v>
      </c>
      <c r="H66" s="27"/>
      <c r="I66" s="26"/>
      <c r="J66" s="24" t="s">
        <v>82</v>
      </c>
      <c r="K66" s="26" t="s">
        <v>46</v>
      </c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</row>
    <row r="67" spans="1:22" ht="14">
      <c r="A67" s="24" t="s">
        <v>7119</v>
      </c>
      <c r="B67" s="25" t="s">
        <v>7109</v>
      </c>
      <c r="C67" s="25" t="s">
        <v>7118</v>
      </c>
      <c r="D67" s="25" t="s">
        <v>215</v>
      </c>
      <c r="E67" s="26" t="s">
        <v>364</v>
      </c>
      <c r="F67" s="26"/>
      <c r="G67" s="27"/>
      <c r="H67" s="27"/>
      <c r="I67" s="26"/>
      <c r="J67" s="24" t="s">
        <v>83</v>
      </c>
      <c r="K67" s="26" t="s">
        <v>84</v>
      </c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</row>
    <row r="68" spans="1:22" ht="14">
      <c r="A68" s="24" t="s">
        <v>7122</v>
      </c>
      <c r="B68" s="25" t="s">
        <v>7109</v>
      </c>
      <c r="C68" s="25" t="s">
        <v>7121</v>
      </c>
      <c r="D68" s="25" t="s">
        <v>215</v>
      </c>
      <c r="E68" s="26" t="s">
        <v>364</v>
      </c>
      <c r="F68" s="26"/>
      <c r="G68" s="27"/>
      <c r="H68" s="27"/>
      <c r="I68" s="26"/>
      <c r="J68" s="24" t="s">
        <v>85</v>
      </c>
      <c r="K68" s="26" t="s">
        <v>12</v>
      </c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</row>
    <row r="69" spans="1:22" ht="14">
      <c r="A69" s="24" t="s">
        <v>7125</v>
      </c>
      <c r="B69" s="25" t="s">
        <v>7109</v>
      </c>
      <c r="C69" s="25" t="s">
        <v>7124</v>
      </c>
      <c r="D69" s="25" t="s">
        <v>535</v>
      </c>
      <c r="E69" s="26" t="s">
        <v>364</v>
      </c>
      <c r="F69" s="26"/>
      <c r="G69" s="27"/>
      <c r="H69" s="27"/>
      <c r="I69" s="26"/>
      <c r="J69" s="24" t="s">
        <v>86</v>
      </c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</row>
    <row r="70" spans="1:22" ht="14">
      <c r="A70" s="24" t="s">
        <v>7128</v>
      </c>
      <c r="B70" s="25" t="s">
        <v>7109</v>
      </c>
      <c r="C70" s="25" t="s">
        <v>7127</v>
      </c>
      <c r="D70" s="25" t="s">
        <v>985</v>
      </c>
      <c r="E70" s="26" t="s">
        <v>364</v>
      </c>
      <c r="F70" s="26"/>
      <c r="G70" s="27"/>
      <c r="H70" s="27"/>
      <c r="I70" s="26"/>
      <c r="J70" s="24" t="s">
        <v>87</v>
      </c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</row>
    <row r="71" spans="1:22" ht="14">
      <c r="A71" s="24" t="s">
        <v>7870</v>
      </c>
      <c r="B71" s="25" t="s">
        <v>7869</v>
      </c>
      <c r="C71" s="25" t="s">
        <v>7868</v>
      </c>
      <c r="D71" s="25"/>
      <c r="E71" s="26" t="s">
        <v>212</v>
      </c>
      <c r="F71" s="26"/>
      <c r="G71" s="27"/>
      <c r="H71" s="27"/>
      <c r="I71" s="26"/>
      <c r="J71" s="24" t="s">
        <v>88</v>
      </c>
      <c r="K71" s="26" t="s">
        <v>10</v>
      </c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</row>
    <row r="72" spans="1:22" ht="14">
      <c r="A72" s="24" t="s">
        <v>8860</v>
      </c>
      <c r="B72" s="25" t="s">
        <v>8859</v>
      </c>
      <c r="C72" s="25" t="s">
        <v>8858</v>
      </c>
      <c r="D72" s="25" t="s">
        <v>229</v>
      </c>
      <c r="E72" s="26" t="s">
        <v>364</v>
      </c>
      <c r="F72" s="26"/>
      <c r="G72" s="27"/>
      <c r="H72" s="27"/>
      <c r="I72" s="26"/>
      <c r="J72" s="24" t="s">
        <v>89</v>
      </c>
      <c r="K72" s="26" t="s">
        <v>26</v>
      </c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</row>
    <row r="73" spans="1:22" ht="14">
      <c r="A73" s="24" t="s">
        <v>8863</v>
      </c>
      <c r="B73" s="25" t="s">
        <v>8859</v>
      </c>
      <c r="C73" s="25" t="s">
        <v>8862</v>
      </c>
      <c r="D73" s="25" t="s">
        <v>535</v>
      </c>
      <c r="E73" s="26" t="s">
        <v>364</v>
      </c>
      <c r="F73" s="26"/>
      <c r="G73" s="27"/>
      <c r="H73" s="27"/>
      <c r="I73" s="26"/>
      <c r="J73" s="24" t="s">
        <v>90</v>
      </c>
      <c r="K73" s="26" t="s">
        <v>26</v>
      </c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</row>
    <row r="74" spans="1:22" ht="14">
      <c r="A74" s="24" t="s">
        <v>8866</v>
      </c>
      <c r="B74" s="25" t="s">
        <v>8859</v>
      </c>
      <c r="C74" s="25" t="s">
        <v>8865</v>
      </c>
      <c r="D74" s="25" t="s">
        <v>985</v>
      </c>
      <c r="E74" s="26" t="s">
        <v>364</v>
      </c>
      <c r="F74" s="26"/>
      <c r="G74" s="27"/>
      <c r="H74" s="27"/>
      <c r="I74" s="26"/>
      <c r="J74" s="24" t="s">
        <v>91</v>
      </c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</row>
    <row r="75" spans="1:22" ht="14">
      <c r="A75" s="24" t="s">
        <v>8869</v>
      </c>
      <c r="B75" s="25" t="s">
        <v>8859</v>
      </c>
      <c r="C75" s="25" t="s">
        <v>8868</v>
      </c>
      <c r="D75" s="25" t="s">
        <v>985</v>
      </c>
      <c r="E75" s="26" t="s">
        <v>364</v>
      </c>
      <c r="F75" s="26"/>
      <c r="G75" s="27"/>
      <c r="H75" s="27"/>
      <c r="I75" s="26"/>
      <c r="J75" s="24" t="s">
        <v>92</v>
      </c>
      <c r="K75" s="26" t="s">
        <v>10</v>
      </c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</row>
    <row r="76" spans="1:22" ht="14">
      <c r="A76" s="24" t="s">
        <v>9193</v>
      </c>
      <c r="B76" s="25" t="s">
        <v>9192</v>
      </c>
      <c r="C76" s="25" t="s">
        <v>9191</v>
      </c>
      <c r="D76" s="25" t="s">
        <v>9194</v>
      </c>
      <c r="E76" s="26" t="s">
        <v>364</v>
      </c>
      <c r="F76" s="26"/>
      <c r="G76" s="27"/>
      <c r="H76" s="27"/>
      <c r="I76" s="26"/>
      <c r="J76" s="24" t="s">
        <v>94</v>
      </c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</row>
    <row r="77" spans="1:22" ht="14">
      <c r="A77" s="24" t="s">
        <v>9197</v>
      </c>
      <c r="B77" s="25" t="s">
        <v>9192</v>
      </c>
      <c r="C77" s="25" t="s">
        <v>9196</v>
      </c>
      <c r="D77" s="25" t="s">
        <v>9194</v>
      </c>
      <c r="E77" s="26" t="s">
        <v>364</v>
      </c>
      <c r="F77" s="26"/>
      <c r="G77" s="27"/>
      <c r="H77" s="27"/>
      <c r="I77" s="26"/>
      <c r="J77" s="24" t="s">
        <v>95</v>
      </c>
      <c r="K77" s="26" t="s">
        <v>7</v>
      </c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</row>
    <row r="78" spans="1:22" ht="14">
      <c r="A78" s="24" t="s">
        <v>9200</v>
      </c>
      <c r="B78" s="25" t="s">
        <v>9192</v>
      </c>
      <c r="C78" s="25" t="s">
        <v>9199</v>
      </c>
      <c r="D78" s="25" t="s">
        <v>215</v>
      </c>
      <c r="E78" s="26" t="s">
        <v>364</v>
      </c>
      <c r="F78" s="26"/>
      <c r="G78" s="27"/>
      <c r="H78" s="27"/>
      <c r="I78" s="26"/>
      <c r="J78" s="24" t="s">
        <v>96</v>
      </c>
      <c r="K78" s="26" t="s">
        <v>46</v>
      </c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</row>
    <row r="79" spans="1:22" ht="14">
      <c r="A79" s="24" t="s">
        <v>9203</v>
      </c>
      <c r="B79" s="25" t="s">
        <v>9192</v>
      </c>
      <c r="C79" s="25" t="s">
        <v>9202</v>
      </c>
      <c r="D79" s="25" t="s">
        <v>3457</v>
      </c>
      <c r="E79" s="26" t="s">
        <v>364</v>
      </c>
      <c r="F79" s="26"/>
      <c r="G79" s="27"/>
      <c r="H79" s="27"/>
      <c r="I79" s="26"/>
      <c r="J79" s="24" t="s">
        <v>97</v>
      </c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</row>
    <row r="80" spans="1:22" ht="14">
      <c r="A80" s="24" t="s">
        <v>9206</v>
      </c>
      <c r="B80" s="25" t="s">
        <v>9192</v>
      </c>
      <c r="C80" s="25" t="s">
        <v>9205</v>
      </c>
      <c r="D80" s="25" t="s">
        <v>9194</v>
      </c>
      <c r="E80" s="26" t="s">
        <v>364</v>
      </c>
      <c r="F80" s="26"/>
      <c r="G80" s="27"/>
      <c r="H80" s="27"/>
      <c r="I80" s="26"/>
      <c r="J80" s="24" t="s">
        <v>98</v>
      </c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</row>
    <row r="81" spans="1:22" ht="14">
      <c r="A81" s="24" t="s">
        <v>9209</v>
      </c>
      <c r="B81" s="25" t="s">
        <v>9192</v>
      </c>
      <c r="C81" s="25" t="s">
        <v>9208</v>
      </c>
      <c r="D81" s="25" t="s">
        <v>4027</v>
      </c>
      <c r="E81" s="26" t="s">
        <v>364</v>
      </c>
      <c r="F81" s="26"/>
      <c r="G81" s="27"/>
      <c r="H81" s="27"/>
      <c r="I81" s="26"/>
      <c r="J81" s="24" t="s">
        <v>99</v>
      </c>
      <c r="K81" s="26" t="s">
        <v>46</v>
      </c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</row>
    <row r="82" spans="1:22" ht="14">
      <c r="A82" s="24" t="s">
        <v>9212</v>
      </c>
      <c r="B82" s="25" t="s">
        <v>9192</v>
      </c>
      <c r="C82" s="25" t="s">
        <v>9211</v>
      </c>
      <c r="D82" s="25" t="s">
        <v>2556</v>
      </c>
      <c r="E82" s="26" t="s">
        <v>364</v>
      </c>
      <c r="F82" s="26"/>
      <c r="G82" s="27"/>
      <c r="H82" s="27"/>
      <c r="I82" s="26"/>
      <c r="J82" s="24" t="s">
        <v>100</v>
      </c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</row>
    <row r="83" spans="1:22" ht="14">
      <c r="A83" s="24" t="s">
        <v>9215</v>
      </c>
      <c r="B83" s="25" t="s">
        <v>9192</v>
      </c>
      <c r="C83" s="25" t="s">
        <v>9214</v>
      </c>
      <c r="D83" s="25" t="s">
        <v>9194</v>
      </c>
      <c r="E83" s="26" t="s">
        <v>364</v>
      </c>
      <c r="F83" s="26"/>
      <c r="G83" s="27"/>
      <c r="H83" s="27"/>
      <c r="I83" s="26"/>
      <c r="J83" s="24" t="s">
        <v>101</v>
      </c>
      <c r="K83" s="26" t="s">
        <v>7</v>
      </c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</row>
    <row r="84" spans="1:22" ht="14">
      <c r="A84" s="24" t="s">
        <v>9218</v>
      </c>
      <c r="B84" s="25" t="s">
        <v>9192</v>
      </c>
      <c r="C84" s="25" t="s">
        <v>9217</v>
      </c>
      <c r="D84" s="25" t="s">
        <v>2556</v>
      </c>
      <c r="E84" s="26" t="s">
        <v>364</v>
      </c>
      <c r="F84" s="26"/>
      <c r="G84" s="27"/>
      <c r="H84" s="27"/>
      <c r="I84" s="26"/>
      <c r="J84" s="24" t="s">
        <v>102</v>
      </c>
      <c r="K84" s="26" t="s">
        <v>10</v>
      </c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</row>
    <row r="85" spans="1:22" ht="14">
      <c r="A85" s="24" t="s">
        <v>9221</v>
      </c>
      <c r="B85" s="25" t="s">
        <v>9192</v>
      </c>
      <c r="C85" s="25" t="s">
        <v>9220</v>
      </c>
      <c r="D85" s="25" t="s">
        <v>4027</v>
      </c>
      <c r="E85" s="26" t="s">
        <v>364</v>
      </c>
      <c r="F85" s="26"/>
      <c r="G85" s="27"/>
      <c r="H85" s="27"/>
      <c r="I85" s="26"/>
      <c r="J85" s="24" t="s">
        <v>103</v>
      </c>
      <c r="K85" s="26" t="s">
        <v>10</v>
      </c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</row>
    <row r="86" spans="1:22" ht="14">
      <c r="A86" s="24" t="s">
        <v>12568</v>
      </c>
      <c r="B86" s="25" t="s">
        <v>12567</v>
      </c>
      <c r="C86" s="25" t="s">
        <v>12566</v>
      </c>
      <c r="D86" s="25" t="s">
        <v>221</v>
      </c>
      <c r="E86" s="26" t="s">
        <v>364</v>
      </c>
      <c r="F86" s="26"/>
      <c r="G86" s="27"/>
      <c r="H86" s="27"/>
      <c r="I86" s="26"/>
      <c r="J86" s="24" t="s">
        <v>104</v>
      </c>
      <c r="K86" s="26" t="s">
        <v>84</v>
      </c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</row>
    <row r="87" spans="1:22" ht="14">
      <c r="A87" s="24" t="s">
        <v>7873</v>
      </c>
      <c r="B87" s="25" t="s">
        <v>7869</v>
      </c>
      <c r="C87" s="25" t="s">
        <v>7872</v>
      </c>
      <c r="D87" s="25" t="s">
        <v>229</v>
      </c>
      <c r="E87" s="26" t="s">
        <v>212</v>
      </c>
      <c r="F87" s="26"/>
      <c r="G87" s="27"/>
      <c r="H87" s="27"/>
      <c r="I87" s="26"/>
      <c r="J87" s="24" t="s">
        <v>105</v>
      </c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</row>
    <row r="88" spans="1:22" ht="14">
      <c r="A88" s="24" t="s">
        <v>372</v>
      </c>
      <c r="B88" s="25" t="s">
        <v>371</v>
      </c>
      <c r="C88" s="25" t="s">
        <v>370</v>
      </c>
      <c r="D88" s="25" t="s">
        <v>373</v>
      </c>
      <c r="E88" s="26" t="s">
        <v>212</v>
      </c>
      <c r="F88" s="26"/>
      <c r="G88" s="27"/>
      <c r="H88" s="27"/>
      <c r="I88" s="26"/>
      <c r="J88" s="24" t="s">
        <v>106</v>
      </c>
      <c r="K88" s="26" t="s">
        <v>46</v>
      </c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</row>
    <row r="89" spans="1:22" ht="14">
      <c r="A89" s="24" t="s">
        <v>10711</v>
      </c>
      <c r="B89" s="25" t="s">
        <v>10710</v>
      </c>
      <c r="C89" s="25" t="s">
        <v>10709</v>
      </c>
      <c r="D89" s="25" t="s">
        <v>221</v>
      </c>
      <c r="E89" s="26" t="s">
        <v>364</v>
      </c>
      <c r="F89" s="26"/>
      <c r="G89" s="27"/>
      <c r="H89" s="27"/>
      <c r="I89" s="26"/>
      <c r="J89" s="24" t="s">
        <v>107</v>
      </c>
      <c r="K89" s="26" t="s">
        <v>5</v>
      </c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</row>
    <row r="90" spans="1:22" ht="14">
      <c r="A90" s="24" t="s">
        <v>10714</v>
      </c>
      <c r="B90" s="25" t="s">
        <v>10710</v>
      </c>
      <c r="C90" s="25" t="s">
        <v>10713</v>
      </c>
      <c r="D90" s="25" t="s">
        <v>221</v>
      </c>
      <c r="E90" s="26" t="s">
        <v>364</v>
      </c>
      <c r="F90" s="26"/>
      <c r="G90" s="27"/>
      <c r="H90" s="27"/>
      <c r="I90" s="26"/>
      <c r="J90" s="24" t="s">
        <v>108</v>
      </c>
      <c r="K90" s="26" t="s">
        <v>7</v>
      </c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</row>
    <row r="91" spans="1:22" ht="14">
      <c r="A91" s="24" t="s">
        <v>10717</v>
      </c>
      <c r="B91" s="25" t="s">
        <v>10710</v>
      </c>
      <c r="C91" s="25" t="s">
        <v>10716</v>
      </c>
      <c r="D91" s="25" t="s">
        <v>535</v>
      </c>
      <c r="E91" s="26" t="s">
        <v>364</v>
      </c>
      <c r="F91" s="26"/>
      <c r="G91" s="27"/>
      <c r="H91" s="27"/>
      <c r="I91" s="26"/>
      <c r="J91" s="24" t="s">
        <v>109</v>
      </c>
      <c r="K91" s="26" t="s">
        <v>26</v>
      </c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</row>
    <row r="92" spans="1:22" ht="14">
      <c r="A92" s="24" t="s">
        <v>12502</v>
      </c>
      <c r="B92" s="25" t="s">
        <v>12501</v>
      </c>
      <c r="C92" s="25" t="s">
        <v>12500</v>
      </c>
      <c r="D92" s="25" t="s">
        <v>985</v>
      </c>
      <c r="E92" s="26" t="s">
        <v>212</v>
      </c>
      <c r="F92" s="26"/>
      <c r="G92" s="27"/>
      <c r="H92" s="27"/>
      <c r="I92" s="26"/>
      <c r="J92" s="24" t="s">
        <v>110</v>
      </c>
      <c r="K92" s="26" t="s">
        <v>10</v>
      </c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</row>
    <row r="93" spans="1:22" ht="14">
      <c r="A93" s="24" t="s">
        <v>3121</v>
      </c>
      <c r="B93" s="25" t="s">
        <v>3120</v>
      </c>
      <c r="C93" s="25" t="s">
        <v>3119</v>
      </c>
      <c r="D93" s="25" t="s">
        <v>221</v>
      </c>
      <c r="E93" s="26" t="s">
        <v>212</v>
      </c>
      <c r="F93" s="26"/>
      <c r="G93" s="27"/>
      <c r="H93" s="27"/>
      <c r="I93" s="26"/>
      <c r="J93" s="24" t="s">
        <v>111</v>
      </c>
      <c r="K93" s="26" t="s">
        <v>10</v>
      </c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</row>
    <row r="94" spans="1:22" ht="14">
      <c r="A94" s="24" t="s">
        <v>12505</v>
      </c>
      <c r="B94" s="25" t="s">
        <v>12501</v>
      </c>
      <c r="C94" s="25" t="s">
        <v>12504</v>
      </c>
      <c r="D94" s="25" t="s">
        <v>985</v>
      </c>
      <c r="E94" s="26" t="s">
        <v>212</v>
      </c>
      <c r="F94" s="26"/>
      <c r="G94" s="27"/>
      <c r="H94" s="27"/>
      <c r="I94" s="26"/>
      <c r="J94" s="24" t="s">
        <v>112</v>
      </c>
      <c r="K94" s="26" t="s">
        <v>7</v>
      </c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</row>
    <row r="95" spans="1:22" ht="14">
      <c r="A95" s="24" t="s">
        <v>12508</v>
      </c>
      <c r="B95" s="25" t="s">
        <v>12501</v>
      </c>
      <c r="C95" s="25" t="s">
        <v>12507</v>
      </c>
      <c r="D95" s="25" t="s">
        <v>535</v>
      </c>
      <c r="E95" s="26" t="s">
        <v>212</v>
      </c>
      <c r="F95" s="26"/>
      <c r="G95" s="27"/>
      <c r="H95" s="27"/>
      <c r="I95" s="26"/>
      <c r="J95" s="24" t="s">
        <v>113</v>
      </c>
      <c r="K95" s="26" t="s">
        <v>10</v>
      </c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</row>
    <row r="96" spans="1:22" ht="14">
      <c r="A96" s="24" t="s">
        <v>11066</v>
      </c>
      <c r="B96" s="25" t="s">
        <v>11065</v>
      </c>
      <c r="C96" s="25" t="s">
        <v>11064</v>
      </c>
      <c r="D96" s="25" t="s">
        <v>229</v>
      </c>
      <c r="E96" s="26" t="s">
        <v>212</v>
      </c>
      <c r="F96" s="26"/>
      <c r="G96" s="27"/>
      <c r="H96" s="27"/>
      <c r="I96" s="26"/>
      <c r="J96" s="24" t="s">
        <v>114</v>
      </c>
      <c r="K96" s="26" t="s">
        <v>7</v>
      </c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</row>
    <row r="97" spans="1:22" ht="14">
      <c r="A97" s="24" t="s">
        <v>11069</v>
      </c>
      <c r="B97" s="25" t="s">
        <v>11065</v>
      </c>
      <c r="C97" s="25" t="s">
        <v>11068</v>
      </c>
      <c r="D97" s="25" t="s">
        <v>229</v>
      </c>
      <c r="E97" s="26" t="s">
        <v>212</v>
      </c>
      <c r="F97" s="26"/>
      <c r="G97" s="27"/>
      <c r="H97" s="27"/>
      <c r="I97" s="26"/>
      <c r="J97" s="24" t="s">
        <v>115</v>
      </c>
      <c r="K97" s="26" t="s">
        <v>12</v>
      </c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</row>
    <row r="98" spans="1:22" ht="14">
      <c r="A98" s="24" t="s">
        <v>14178</v>
      </c>
      <c r="B98" s="25" t="s">
        <v>14162</v>
      </c>
      <c r="C98" s="25" t="s">
        <v>14177</v>
      </c>
      <c r="D98" s="25" t="s">
        <v>221</v>
      </c>
      <c r="E98" s="26" t="s">
        <v>212</v>
      </c>
      <c r="F98" s="26"/>
      <c r="G98" s="27"/>
      <c r="H98" s="27"/>
      <c r="I98" s="26"/>
      <c r="J98" s="24" t="s">
        <v>116</v>
      </c>
      <c r="K98" s="26" t="s">
        <v>7</v>
      </c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</row>
    <row r="99" spans="1:22" ht="14">
      <c r="A99" s="24" t="s">
        <v>14181</v>
      </c>
      <c r="B99" s="25" t="s">
        <v>14162</v>
      </c>
      <c r="C99" s="25" t="s">
        <v>14180</v>
      </c>
      <c r="D99" s="25" t="s">
        <v>221</v>
      </c>
      <c r="E99" s="26" t="s">
        <v>212</v>
      </c>
      <c r="F99" s="26"/>
      <c r="G99" s="27"/>
      <c r="H99" s="27"/>
      <c r="I99" s="26"/>
      <c r="J99" s="24" t="s">
        <v>117</v>
      </c>
      <c r="K99" s="26" t="s">
        <v>10</v>
      </c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</row>
    <row r="100" spans="1:22" ht="14">
      <c r="A100" s="24" t="s">
        <v>14184</v>
      </c>
      <c r="B100" s="25" t="s">
        <v>14162</v>
      </c>
      <c r="C100" s="25" t="s">
        <v>14183</v>
      </c>
      <c r="D100" s="25" t="s">
        <v>1905</v>
      </c>
      <c r="E100" s="26" t="s">
        <v>212</v>
      </c>
      <c r="F100" s="26"/>
      <c r="G100" s="27"/>
      <c r="H100" s="27"/>
      <c r="I100" s="26"/>
      <c r="J100" s="24" t="s">
        <v>118</v>
      </c>
      <c r="K100" s="26" t="s">
        <v>26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</row>
    <row r="101" spans="1:22" ht="14">
      <c r="A101" s="24" t="s">
        <v>14187</v>
      </c>
      <c r="B101" s="25" t="s">
        <v>14162</v>
      </c>
      <c r="C101" s="25" t="s">
        <v>14186</v>
      </c>
      <c r="D101" s="25" t="s">
        <v>535</v>
      </c>
      <c r="E101" s="26" t="s">
        <v>212</v>
      </c>
      <c r="F101" s="26"/>
      <c r="G101" s="27"/>
      <c r="H101" s="27"/>
      <c r="I101" s="26"/>
      <c r="J101" s="24" t="s">
        <v>119</v>
      </c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</row>
    <row r="102" spans="1:22" ht="14">
      <c r="A102" s="24" t="s">
        <v>14190</v>
      </c>
      <c r="B102" s="25" t="s">
        <v>14162</v>
      </c>
      <c r="C102" s="25" t="s">
        <v>14189</v>
      </c>
      <c r="D102" s="25" t="s">
        <v>221</v>
      </c>
      <c r="E102" s="26" t="s">
        <v>212</v>
      </c>
      <c r="F102" s="26"/>
      <c r="G102" s="27"/>
      <c r="H102" s="27"/>
      <c r="I102" s="26"/>
      <c r="J102" s="24" t="s">
        <v>120</v>
      </c>
      <c r="K102" s="26" t="s">
        <v>10</v>
      </c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</row>
    <row r="103" spans="1:22" ht="14">
      <c r="A103" s="24" t="s">
        <v>14193</v>
      </c>
      <c r="B103" s="25" t="s">
        <v>14162</v>
      </c>
      <c r="C103" s="25" t="s">
        <v>14192</v>
      </c>
      <c r="D103" s="25" t="s">
        <v>221</v>
      </c>
      <c r="E103" s="26" t="s">
        <v>212</v>
      </c>
      <c r="F103" s="26"/>
      <c r="G103" s="27"/>
      <c r="H103" s="27"/>
      <c r="I103" s="26"/>
      <c r="J103" s="24" t="s">
        <v>121</v>
      </c>
      <c r="K103" s="26" t="s">
        <v>7</v>
      </c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</row>
    <row r="104" spans="1:22" ht="14">
      <c r="A104" s="24" t="s">
        <v>14196</v>
      </c>
      <c r="B104" s="25" t="s">
        <v>14162</v>
      </c>
      <c r="C104" s="25" t="s">
        <v>14195</v>
      </c>
      <c r="D104" s="25" t="s">
        <v>1905</v>
      </c>
      <c r="E104" s="26" t="s">
        <v>212</v>
      </c>
      <c r="F104" s="26"/>
      <c r="G104" s="27"/>
      <c r="H104" s="27"/>
      <c r="I104" s="26"/>
      <c r="J104" s="24" t="s">
        <v>122</v>
      </c>
      <c r="K104" s="26" t="s">
        <v>46</v>
      </c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</row>
    <row r="105" spans="1:22" ht="14">
      <c r="A105" s="24" t="s">
        <v>2164</v>
      </c>
      <c r="B105" s="25" t="s">
        <v>2157</v>
      </c>
      <c r="C105" s="25" t="s">
        <v>2163</v>
      </c>
      <c r="D105" s="25" t="s">
        <v>221</v>
      </c>
      <c r="E105" s="26" t="s">
        <v>364</v>
      </c>
      <c r="F105" s="26"/>
      <c r="G105" s="27"/>
      <c r="H105" s="27"/>
      <c r="I105" s="26"/>
      <c r="J105" s="24" t="s">
        <v>123</v>
      </c>
      <c r="K105" s="26" t="s">
        <v>84</v>
      </c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</row>
    <row r="106" spans="1:22" ht="14">
      <c r="A106" s="24" t="s">
        <v>2167</v>
      </c>
      <c r="B106" s="25" t="s">
        <v>2157</v>
      </c>
      <c r="C106" s="25" t="s">
        <v>2166</v>
      </c>
      <c r="D106" s="25" t="s">
        <v>535</v>
      </c>
      <c r="E106" s="26" t="s">
        <v>364</v>
      </c>
      <c r="F106" s="26"/>
      <c r="G106" s="27"/>
      <c r="H106" s="27"/>
      <c r="I106" s="26"/>
      <c r="J106" s="24" t="s">
        <v>124</v>
      </c>
      <c r="K106" s="26" t="s">
        <v>10</v>
      </c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</row>
    <row r="107" spans="1:22" ht="14">
      <c r="A107" s="24" t="s">
        <v>3124</v>
      </c>
      <c r="B107" s="25" t="s">
        <v>3120</v>
      </c>
      <c r="C107" s="25" t="s">
        <v>3123</v>
      </c>
      <c r="D107" s="25" t="s">
        <v>2556</v>
      </c>
      <c r="E107" s="26" t="s">
        <v>212</v>
      </c>
      <c r="F107" s="26"/>
      <c r="G107" s="27"/>
      <c r="H107" s="27"/>
      <c r="I107" s="26"/>
      <c r="J107" s="24" t="s">
        <v>125</v>
      </c>
      <c r="K107" s="26" t="s">
        <v>7</v>
      </c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</row>
    <row r="108" spans="1:22" ht="14">
      <c r="A108" s="24" t="s">
        <v>5635</v>
      </c>
      <c r="B108" s="25" t="s">
        <v>5634</v>
      </c>
      <c r="C108" s="25" t="s">
        <v>5633</v>
      </c>
      <c r="D108" s="25" t="s">
        <v>221</v>
      </c>
      <c r="E108" s="26" t="s">
        <v>364</v>
      </c>
      <c r="F108" s="26"/>
      <c r="G108" s="27"/>
      <c r="H108" s="27"/>
      <c r="I108" s="26"/>
      <c r="J108" s="24" t="s">
        <v>126</v>
      </c>
      <c r="K108" s="26" t="s">
        <v>10</v>
      </c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</row>
    <row r="109" spans="1:22" ht="14">
      <c r="A109" s="24" t="s">
        <v>5638</v>
      </c>
      <c r="B109" s="25" t="s">
        <v>5634</v>
      </c>
      <c r="C109" s="25" t="s">
        <v>5637</v>
      </c>
      <c r="D109" s="25" t="s">
        <v>1022</v>
      </c>
      <c r="E109" s="26" t="s">
        <v>364</v>
      </c>
      <c r="F109" s="26"/>
      <c r="G109" s="27"/>
      <c r="H109" s="27"/>
      <c r="I109" s="26"/>
      <c r="J109" s="24" t="s">
        <v>127</v>
      </c>
      <c r="K109" s="26" t="s">
        <v>46</v>
      </c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</row>
    <row r="110" spans="1:22" ht="14">
      <c r="A110" s="24" t="s">
        <v>5641</v>
      </c>
      <c r="B110" s="25" t="s">
        <v>5634</v>
      </c>
      <c r="C110" s="25" t="s">
        <v>5640</v>
      </c>
      <c r="D110" s="25" t="s">
        <v>215</v>
      </c>
      <c r="E110" s="26" t="s">
        <v>364</v>
      </c>
      <c r="F110" s="26"/>
      <c r="G110" s="27"/>
      <c r="H110" s="27"/>
      <c r="I110" s="26"/>
      <c r="J110" s="24" t="s">
        <v>128</v>
      </c>
      <c r="K110" s="26" t="s">
        <v>10</v>
      </c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</row>
    <row r="111" spans="1:22" ht="14">
      <c r="A111" s="24" t="s">
        <v>5644</v>
      </c>
      <c r="B111" s="25" t="s">
        <v>5634</v>
      </c>
      <c r="C111" s="25" t="s">
        <v>5643</v>
      </c>
      <c r="D111" s="25" t="s">
        <v>2085</v>
      </c>
      <c r="E111" s="26" t="s">
        <v>364</v>
      </c>
      <c r="F111" s="26"/>
      <c r="G111" s="27"/>
      <c r="H111" s="27"/>
      <c r="I111" s="26"/>
      <c r="J111" s="24" t="s">
        <v>129</v>
      </c>
      <c r="K111" s="26" t="s">
        <v>10</v>
      </c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</row>
    <row r="112" spans="1:22" ht="14">
      <c r="A112" s="24" t="s">
        <v>5647</v>
      </c>
      <c r="B112" s="25" t="s">
        <v>5634</v>
      </c>
      <c r="C112" s="25" t="s">
        <v>5646</v>
      </c>
      <c r="D112" s="25" t="s">
        <v>373</v>
      </c>
      <c r="E112" s="26" t="s">
        <v>364</v>
      </c>
      <c r="F112" s="26"/>
      <c r="G112" s="27"/>
      <c r="H112" s="27"/>
      <c r="I112" s="26"/>
      <c r="J112" s="24" t="s">
        <v>130</v>
      </c>
      <c r="K112" s="26" t="s">
        <v>131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</row>
    <row r="113" spans="1:22" ht="14">
      <c r="A113" s="24" t="s">
        <v>15469</v>
      </c>
      <c r="B113" s="25" t="s">
        <v>5634</v>
      </c>
      <c r="C113" s="25" t="s">
        <v>15468</v>
      </c>
      <c r="D113" s="25" t="s">
        <v>221</v>
      </c>
      <c r="E113" s="26" t="s">
        <v>364</v>
      </c>
      <c r="F113" s="26"/>
      <c r="G113" s="27"/>
      <c r="H113" s="27"/>
      <c r="I113" s="26"/>
      <c r="J113" s="24" t="s">
        <v>132</v>
      </c>
      <c r="K113" s="26" t="s">
        <v>10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</row>
    <row r="114" spans="1:22" ht="14">
      <c r="A114" s="24" t="s">
        <v>5650</v>
      </c>
      <c r="B114" s="25" t="s">
        <v>5634</v>
      </c>
      <c r="C114" s="25" t="s">
        <v>5649</v>
      </c>
      <c r="D114" s="25" t="s">
        <v>1022</v>
      </c>
      <c r="E114" s="26" t="s">
        <v>364</v>
      </c>
      <c r="F114" s="26"/>
      <c r="G114" s="27"/>
      <c r="H114" s="27"/>
      <c r="I114" s="26"/>
      <c r="J114" s="24" t="s">
        <v>133</v>
      </c>
      <c r="K114" s="26" t="s">
        <v>26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</row>
    <row r="115" spans="1:22" ht="14">
      <c r="A115" s="24" t="s">
        <v>5653</v>
      </c>
      <c r="B115" s="25" t="s">
        <v>5634</v>
      </c>
      <c r="C115" s="25" t="s">
        <v>5652</v>
      </c>
      <c r="D115" s="25" t="s">
        <v>215</v>
      </c>
      <c r="E115" s="26" t="s">
        <v>364</v>
      </c>
      <c r="F115" s="26"/>
      <c r="G115" s="27"/>
      <c r="H115" s="27"/>
      <c r="I115" s="26"/>
      <c r="J115" s="24" t="s">
        <v>134</v>
      </c>
      <c r="K115" s="26" t="s">
        <v>7</v>
      </c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</row>
    <row r="116" spans="1:22" ht="14">
      <c r="A116" s="24" t="s">
        <v>5656</v>
      </c>
      <c r="B116" s="25" t="s">
        <v>5634</v>
      </c>
      <c r="C116" s="25" t="s">
        <v>5655</v>
      </c>
      <c r="D116" s="25" t="s">
        <v>373</v>
      </c>
      <c r="E116" s="26" t="s">
        <v>364</v>
      </c>
      <c r="F116" s="26"/>
      <c r="G116" s="27"/>
      <c r="H116" s="27"/>
      <c r="I116" s="26"/>
      <c r="J116" s="24" t="s">
        <v>135</v>
      </c>
      <c r="K116" s="26" t="s">
        <v>7</v>
      </c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</row>
    <row r="117" spans="1:22" ht="14">
      <c r="A117" s="24" t="s">
        <v>5659</v>
      </c>
      <c r="B117" s="25" t="s">
        <v>5634</v>
      </c>
      <c r="C117" s="25" t="s">
        <v>5658</v>
      </c>
      <c r="D117" s="25" t="s">
        <v>221</v>
      </c>
      <c r="E117" s="26" t="s">
        <v>364</v>
      </c>
      <c r="F117" s="26"/>
      <c r="G117" s="27"/>
      <c r="H117" s="27"/>
      <c r="I117" s="26"/>
      <c r="J117" s="24" t="s">
        <v>136</v>
      </c>
      <c r="K117" s="26" t="s">
        <v>10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</row>
    <row r="118" spans="1:22" ht="14">
      <c r="A118" s="24" t="s">
        <v>5662</v>
      </c>
      <c r="B118" s="25" t="s">
        <v>5634</v>
      </c>
      <c r="C118" s="25" t="s">
        <v>5661</v>
      </c>
      <c r="D118" s="25" t="s">
        <v>215</v>
      </c>
      <c r="E118" s="26" t="s">
        <v>364</v>
      </c>
      <c r="F118" s="26"/>
      <c r="G118" s="27"/>
      <c r="H118" s="27"/>
      <c r="I118" s="26"/>
      <c r="J118" s="24" t="s">
        <v>137</v>
      </c>
      <c r="K118" s="26" t="s">
        <v>7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</row>
    <row r="119" spans="1:22" ht="14">
      <c r="A119" s="24" t="s">
        <v>5665</v>
      </c>
      <c r="B119" s="25" t="s">
        <v>5634</v>
      </c>
      <c r="C119" s="25" t="s">
        <v>5664</v>
      </c>
      <c r="D119" s="25" t="s">
        <v>229</v>
      </c>
      <c r="E119" s="26" t="s">
        <v>364</v>
      </c>
      <c r="F119" s="26"/>
      <c r="G119" s="27"/>
      <c r="H119" s="27"/>
      <c r="I119" s="26"/>
      <c r="J119" s="24" t="s">
        <v>138</v>
      </c>
      <c r="K119" s="26" t="s">
        <v>10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</row>
    <row r="120" spans="1:22" ht="14">
      <c r="A120" s="24" t="s">
        <v>5668</v>
      </c>
      <c r="B120" s="25" t="s">
        <v>5634</v>
      </c>
      <c r="C120" s="25" t="s">
        <v>5667</v>
      </c>
      <c r="D120" s="25" t="s">
        <v>535</v>
      </c>
      <c r="E120" s="26" t="s">
        <v>364</v>
      </c>
      <c r="F120" s="26"/>
      <c r="G120" s="27"/>
      <c r="H120" s="27"/>
      <c r="I120" s="26"/>
      <c r="J120" s="24" t="s">
        <v>139</v>
      </c>
      <c r="K120" s="26" t="s">
        <v>7</v>
      </c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</row>
    <row r="121" spans="1:22" ht="14">
      <c r="A121" s="24" t="s">
        <v>5671</v>
      </c>
      <c r="B121" s="25" t="s">
        <v>5634</v>
      </c>
      <c r="C121" s="25" t="s">
        <v>5670</v>
      </c>
      <c r="D121" s="25" t="s">
        <v>1022</v>
      </c>
      <c r="E121" s="26" t="s">
        <v>364</v>
      </c>
      <c r="F121" s="26"/>
      <c r="G121" s="27"/>
      <c r="H121" s="27"/>
      <c r="I121" s="26"/>
      <c r="J121" s="24" t="s">
        <v>140</v>
      </c>
      <c r="K121" s="26" t="s">
        <v>7</v>
      </c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</row>
    <row r="122" spans="1:22" ht="14">
      <c r="A122" s="24" t="s">
        <v>5674</v>
      </c>
      <c r="B122" s="25" t="s">
        <v>5634</v>
      </c>
      <c r="C122" s="25" t="s">
        <v>5673</v>
      </c>
      <c r="D122" s="25" t="s">
        <v>215</v>
      </c>
      <c r="E122" s="26" t="s">
        <v>364</v>
      </c>
      <c r="F122" s="26"/>
      <c r="G122" s="27"/>
      <c r="H122" s="27"/>
      <c r="I122" s="26"/>
      <c r="J122" s="24" t="s">
        <v>141</v>
      </c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</row>
    <row r="123" spans="1:22" ht="14">
      <c r="A123" s="24" t="s">
        <v>5677</v>
      </c>
      <c r="B123" s="25" t="s">
        <v>5634</v>
      </c>
      <c r="C123" s="25" t="s">
        <v>5676</v>
      </c>
      <c r="D123" s="25" t="s">
        <v>373</v>
      </c>
      <c r="E123" s="26" t="s">
        <v>364</v>
      </c>
      <c r="F123" s="26"/>
      <c r="G123" s="27"/>
      <c r="H123" s="27"/>
      <c r="I123" s="26"/>
      <c r="J123" s="24" t="s">
        <v>142</v>
      </c>
      <c r="K123" s="26" t="s">
        <v>7</v>
      </c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</row>
    <row r="124" spans="1:22" ht="14">
      <c r="A124" s="24" t="s">
        <v>5680</v>
      </c>
      <c r="B124" s="25" t="s">
        <v>5634</v>
      </c>
      <c r="C124" s="25" t="s">
        <v>5679</v>
      </c>
      <c r="D124" s="25" t="s">
        <v>1022</v>
      </c>
      <c r="E124" s="26" t="s">
        <v>364</v>
      </c>
      <c r="F124" s="26"/>
      <c r="G124" s="27"/>
      <c r="H124" s="27"/>
      <c r="I124" s="26"/>
      <c r="J124" s="24" t="s">
        <v>143</v>
      </c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</row>
    <row r="125" spans="1:22" ht="14">
      <c r="A125" s="24" t="s">
        <v>5683</v>
      </c>
      <c r="B125" s="25" t="s">
        <v>5634</v>
      </c>
      <c r="C125" s="25" t="s">
        <v>5682</v>
      </c>
      <c r="D125" s="25" t="s">
        <v>215</v>
      </c>
      <c r="E125" s="26" t="s">
        <v>364</v>
      </c>
      <c r="F125" s="26"/>
      <c r="G125" s="27"/>
      <c r="H125" s="27"/>
      <c r="I125" s="26"/>
      <c r="J125" s="24" t="s">
        <v>144</v>
      </c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</row>
    <row r="126" spans="1:22" ht="14">
      <c r="A126" s="24" t="s">
        <v>5686</v>
      </c>
      <c r="B126" s="25" t="s">
        <v>5634</v>
      </c>
      <c r="C126" s="25" t="s">
        <v>5685</v>
      </c>
      <c r="D126" s="25" t="s">
        <v>2085</v>
      </c>
      <c r="E126" s="26" t="s">
        <v>364</v>
      </c>
      <c r="F126" s="26"/>
      <c r="G126" s="27"/>
      <c r="H126" s="27"/>
      <c r="I126" s="26"/>
      <c r="J126" s="24" t="s">
        <v>145</v>
      </c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</row>
    <row r="127" spans="1:22" ht="14">
      <c r="A127" s="24" t="s">
        <v>5689</v>
      </c>
      <c r="B127" s="25" t="s">
        <v>5634</v>
      </c>
      <c r="C127" s="25" t="s">
        <v>5688</v>
      </c>
      <c r="D127" s="25" t="s">
        <v>373</v>
      </c>
      <c r="E127" s="26" t="s">
        <v>364</v>
      </c>
      <c r="F127" s="26"/>
      <c r="G127" s="27"/>
      <c r="H127" s="27"/>
      <c r="I127" s="26"/>
      <c r="J127" s="24" t="s">
        <v>146</v>
      </c>
      <c r="K127" s="26" t="s">
        <v>7</v>
      </c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</row>
    <row r="128" spans="1:22" ht="14">
      <c r="A128" s="24" t="s">
        <v>5613</v>
      </c>
      <c r="B128" s="25" t="s">
        <v>5612</v>
      </c>
      <c r="C128" s="25" t="s">
        <v>5611</v>
      </c>
      <c r="D128" s="25" t="s">
        <v>373</v>
      </c>
      <c r="E128" s="26" t="s">
        <v>364</v>
      </c>
      <c r="F128" s="26"/>
      <c r="G128" s="27"/>
      <c r="H128" s="27"/>
      <c r="I128" s="26"/>
      <c r="J128" s="24" t="s">
        <v>147</v>
      </c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</row>
    <row r="129" spans="1:22" ht="14">
      <c r="A129" s="24" t="s">
        <v>5692</v>
      </c>
      <c r="B129" s="25" t="s">
        <v>5634</v>
      </c>
      <c r="C129" s="25" t="s">
        <v>5691</v>
      </c>
      <c r="D129" s="25" t="s">
        <v>221</v>
      </c>
      <c r="E129" s="26" t="s">
        <v>364</v>
      </c>
      <c r="F129" s="26"/>
      <c r="G129" s="27"/>
      <c r="H129" s="27"/>
      <c r="I129" s="26"/>
      <c r="J129" s="24" t="s">
        <v>148</v>
      </c>
      <c r="K129" s="26" t="s">
        <v>5</v>
      </c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</row>
    <row r="130" spans="1:22" ht="14">
      <c r="A130" s="24" t="s">
        <v>5695</v>
      </c>
      <c r="B130" s="25" t="s">
        <v>5634</v>
      </c>
      <c r="C130" s="25" t="s">
        <v>5694</v>
      </c>
      <c r="D130" s="25" t="s">
        <v>229</v>
      </c>
      <c r="E130" s="26" t="s">
        <v>364</v>
      </c>
      <c r="F130" s="26"/>
      <c r="G130" s="27"/>
      <c r="H130" s="27"/>
      <c r="I130" s="26"/>
      <c r="J130" s="24" t="s">
        <v>149</v>
      </c>
      <c r="K130" s="26" t="s">
        <v>7</v>
      </c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</row>
    <row r="131" spans="1:22" ht="14">
      <c r="A131" s="24" t="s">
        <v>5698</v>
      </c>
      <c r="B131" s="25" t="s">
        <v>5634</v>
      </c>
      <c r="C131" s="25" t="s">
        <v>5697</v>
      </c>
      <c r="D131" s="25" t="s">
        <v>535</v>
      </c>
      <c r="E131" s="26" t="s">
        <v>364</v>
      </c>
      <c r="F131" s="26"/>
      <c r="G131" s="27"/>
      <c r="H131" s="27"/>
      <c r="I131" s="26"/>
      <c r="J131" s="24" t="s">
        <v>150</v>
      </c>
      <c r="K131" s="26" t="s">
        <v>10</v>
      </c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</row>
    <row r="132" spans="1:22" ht="14">
      <c r="A132" s="24" t="s">
        <v>13382</v>
      </c>
      <c r="B132" s="25" t="s">
        <v>13381</v>
      </c>
      <c r="C132" s="25" t="s">
        <v>13380</v>
      </c>
      <c r="D132" s="25" t="s">
        <v>1022</v>
      </c>
      <c r="E132" s="26" t="s">
        <v>364</v>
      </c>
      <c r="F132" s="26"/>
      <c r="G132" s="27"/>
      <c r="H132" s="27"/>
      <c r="I132" s="26"/>
      <c r="J132" s="24" t="s">
        <v>151</v>
      </c>
      <c r="K132" s="26" t="s">
        <v>5</v>
      </c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</row>
    <row r="133" spans="1:22" ht="14">
      <c r="A133" s="24" t="s">
        <v>12185</v>
      </c>
      <c r="B133" s="25" t="s">
        <v>12184</v>
      </c>
      <c r="C133" s="25" t="s">
        <v>12183</v>
      </c>
      <c r="D133" s="25" t="s">
        <v>229</v>
      </c>
      <c r="E133" s="26" t="s">
        <v>364</v>
      </c>
      <c r="F133" s="26"/>
      <c r="G133" s="27"/>
      <c r="H133" s="27"/>
      <c r="I133" s="26"/>
      <c r="J133" s="24" t="s">
        <v>152</v>
      </c>
      <c r="K133" s="26" t="s">
        <v>5</v>
      </c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</row>
    <row r="134" spans="1:22" ht="14">
      <c r="A134" s="24" t="s">
        <v>12188</v>
      </c>
      <c r="B134" s="25" t="s">
        <v>12184</v>
      </c>
      <c r="C134" s="25" t="s">
        <v>12187</v>
      </c>
      <c r="D134" s="25" t="s">
        <v>535</v>
      </c>
      <c r="E134" s="26" t="s">
        <v>364</v>
      </c>
      <c r="F134" s="26"/>
      <c r="G134" s="27"/>
      <c r="H134" s="27"/>
      <c r="I134" s="26"/>
      <c r="J134" s="24" t="s">
        <v>153</v>
      </c>
      <c r="K134" s="26" t="s">
        <v>10</v>
      </c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</row>
    <row r="135" spans="1:22" ht="14">
      <c r="A135" s="24" t="s">
        <v>12191</v>
      </c>
      <c r="B135" s="25" t="s">
        <v>12184</v>
      </c>
      <c r="C135" s="25" t="s">
        <v>12190</v>
      </c>
      <c r="D135" s="25" t="s">
        <v>221</v>
      </c>
      <c r="E135" s="26" t="s">
        <v>364</v>
      </c>
      <c r="F135" s="26"/>
      <c r="G135" s="27"/>
      <c r="H135" s="27"/>
      <c r="I135" s="26"/>
      <c r="J135" s="24" t="s">
        <v>154</v>
      </c>
      <c r="K135" s="26" t="s">
        <v>10</v>
      </c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</row>
    <row r="136" spans="1:22" ht="14">
      <c r="A136" s="24" t="s">
        <v>12194</v>
      </c>
      <c r="B136" s="25" t="s">
        <v>12184</v>
      </c>
      <c r="C136" s="25" t="s">
        <v>12193</v>
      </c>
      <c r="D136" s="25" t="s">
        <v>535</v>
      </c>
      <c r="E136" s="26" t="s">
        <v>364</v>
      </c>
      <c r="F136" s="26"/>
      <c r="G136" s="27"/>
      <c r="H136" s="27"/>
      <c r="I136" s="26"/>
      <c r="J136" s="24" t="s">
        <v>155</v>
      </c>
      <c r="K136" s="26" t="s">
        <v>46</v>
      </c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</row>
    <row r="137" spans="1:22" ht="14">
      <c r="A137" s="24" t="s">
        <v>12197</v>
      </c>
      <c r="B137" s="25" t="s">
        <v>12184</v>
      </c>
      <c r="C137" s="25" t="s">
        <v>12196</v>
      </c>
      <c r="D137" s="25" t="s">
        <v>221</v>
      </c>
      <c r="E137" s="26" t="s">
        <v>364</v>
      </c>
      <c r="F137" s="26"/>
      <c r="G137" s="27"/>
      <c r="H137" s="27"/>
      <c r="I137" s="26"/>
      <c r="J137" s="24" t="s">
        <v>156</v>
      </c>
      <c r="K137" s="26" t="s">
        <v>26</v>
      </c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</row>
    <row r="138" spans="1:22" ht="14">
      <c r="A138" s="24" t="s">
        <v>12200</v>
      </c>
      <c r="B138" s="25" t="s">
        <v>12184</v>
      </c>
      <c r="C138" s="25" t="s">
        <v>12199</v>
      </c>
      <c r="D138" s="25" t="s">
        <v>229</v>
      </c>
      <c r="E138" s="26" t="s">
        <v>364</v>
      </c>
      <c r="F138" s="26"/>
      <c r="G138" s="27"/>
      <c r="H138" s="27"/>
      <c r="I138" s="26"/>
      <c r="J138" s="24" t="s">
        <v>157</v>
      </c>
      <c r="K138" s="26" t="s">
        <v>10</v>
      </c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</row>
    <row r="139" spans="1:22" ht="14">
      <c r="A139" s="24" t="s">
        <v>12203</v>
      </c>
      <c r="B139" s="25" t="s">
        <v>12184</v>
      </c>
      <c r="C139" s="25" t="s">
        <v>12202</v>
      </c>
      <c r="D139" s="25" t="s">
        <v>535</v>
      </c>
      <c r="E139" s="26" t="s">
        <v>364</v>
      </c>
      <c r="F139" s="26"/>
      <c r="G139" s="27"/>
      <c r="H139" s="27"/>
      <c r="I139" s="26"/>
      <c r="J139" s="24" t="s">
        <v>158</v>
      </c>
      <c r="K139" s="26" t="s">
        <v>7</v>
      </c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</row>
    <row r="140" spans="1:22" ht="14">
      <c r="A140" s="24" t="s">
        <v>3127</v>
      </c>
      <c r="B140" s="25" t="s">
        <v>3120</v>
      </c>
      <c r="C140" s="25" t="s">
        <v>3126</v>
      </c>
      <c r="D140" s="25" t="s">
        <v>229</v>
      </c>
      <c r="E140" s="26" t="s">
        <v>212</v>
      </c>
      <c r="F140" s="26"/>
      <c r="G140" s="27"/>
      <c r="H140" s="27"/>
      <c r="I140" s="26"/>
      <c r="J140" s="24" t="s">
        <v>159</v>
      </c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</row>
    <row r="141" spans="1:22" ht="14">
      <c r="A141" s="24" t="s">
        <v>3130</v>
      </c>
      <c r="B141" s="25" t="s">
        <v>3120</v>
      </c>
      <c r="C141" s="25" t="s">
        <v>3129</v>
      </c>
      <c r="D141" s="25" t="s">
        <v>373</v>
      </c>
      <c r="E141" s="26" t="s">
        <v>212</v>
      </c>
      <c r="F141" s="26"/>
      <c r="G141" s="27"/>
      <c r="H141" s="27"/>
      <c r="I141" s="26"/>
      <c r="J141" s="24" t="s">
        <v>160</v>
      </c>
      <c r="K141" s="26" t="s">
        <v>26</v>
      </c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</row>
    <row r="142" spans="1:22" ht="14">
      <c r="A142" s="24" t="s">
        <v>3133</v>
      </c>
      <c r="B142" s="25" t="s">
        <v>3120</v>
      </c>
      <c r="C142" s="25" t="s">
        <v>3132</v>
      </c>
      <c r="D142" s="25" t="s">
        <v>221</v>
      </c>
      <c r="E142" s="26" t="s">
        <v>212</v>
      </c>
      <c r="F142" s="26"/>
      <c r="G142" s="27"/>
      <c r="H142" s="27"/>
      <c r="I142" s="26"/>
      <c r="J142" s="24" t="s">
        <v>161</v>
      </c>
      <c r="K142" s="26" t="s">
        <v>161</v>
      </c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</row>
    <row r="143" spans="1:22" ht="14">
      <c r="A143" s="24" t="s">
        <v>3136</v>
      </c>
      <c r="B143" s="25" t="s">
        <v>3120</v>
      </c>
      <c r="C143" s="25" t="s">
        <v>3135</v>
      </c>
      <c r="D143" s="25" t="s">
        <v>221</v>
      </c>
      <c r="E143" s="26" t="s">
        <v>212</v>
      </c>
      <c r="F143" s="26"/>
      <c r="G143" s="27"/>
      <c r="H143" s="27"/>
      <c r="I143" s="26"/>
      <c r="J143" s="24" t="s">
        <v>162</v>
      </c>
      <c r="K143" s="26" t="s">
        <v>7</v>
      </c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</row>
    <row r="144" spans="1:22" ht="14">
      <c r="A144" s="24" t="s">
        <v>3336</v>
      </c>
      <c r="B144" s="25" t="s">
        <v>3335</v>
      </c>
      <c r="C144" s="25" t="s">
        <v>3334</v>
      </c>
      <c r="D144" s="25" t="s">
        <v>221</v>
      </c>
      <c r="E144" s="26" t="s">
        <v>962</v>
      </c>
      <c r="F144" s="26"/>
      <c r="G144" s="27"/>
      <c r="H144" s="27"/>
      <c r="I144" s="26"/>
      <c r="J144" s="24" t="s">
        <v>163</v>
      </c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</row>
    <row r="145" spans="1:22" ht="14">
      <c r="A145" s="24" t="s">
        <v>4961</v>
      </c>
      <c r="B145" s="25" t="s">
        <v>4960</v>
      </c>
      <c r="C145" s="25" t="s">
        <v>4959</v>
      </c>
      <c r="D145" s="25" t="s">
        <v>221</v>
      </c>
      <c r="E145" s="26" t="s">
        <v>364</v>
      </c>
      <c r="F145" s="26"/>
      <c r="G145" s="27"/>
      <c r="H145" s="27"/>
      <c r="I145" s="26"/>
      <c r="J145" s="24" t="s">
        <v>164</v>
      </c>
      <c r="K145" s="26" t="s">
        <v>48</v>
      </c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</row>
    <row r="146" spans="1:22" ht="14">
      <c r="A146" s="24" t="s">
        <v>4964</v>
      </c>
      <c r="B146" s="25" t="s">
        <v>4960</v>
      </c>
      <c r="C146" s="25" t="s">
        <v>4963</v>
      </c>
      <c r="D146" s="25" t="s">
        <v>535</v>
      </c>
      <c r="E146" s="26" t="s">
        <v>364</v>
      </c>
      <c r="F146" s="26"/>
      <c r="G146" s="27"/>
      <c r="H146" s="27"/>
      <c r="I146" s="26"/>
      <c r="J146" s="24" t="s">
        <v>165</v>
      </c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</row>
    <row r="147" spans="1:22" ht="14">
      <c r="A147" s="24" t="s">
        <v>4967</v>
      </c>
      <c r="B147" s="25" t="s">
        <v>4960</v>
      </c>
      <c r="C147" s="25" t="s">
        <v>4966</v>
      </c>
      <c r="D147" s="25" t="s">
        <v>535</v>
      </c>
      <c r="E147" s="26" t="s">
        <v>364</v>
      </c>
      <c r="F147" s="26"/>
      <c r="G147" s="27"/>
      <c r="H147" s="27"/>
      <c r="I147" s="26"/>
      <c r="J147" s="24" t="s">
        <v>166</v>
      </c>
      <c r="K147" s="26" t="s">
        <v>10</v>
      </c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</row>
    <row r="148" spans="1:22" ht="14">
      <c r="A148" s="24" t="s">
        <v>5210</v>
      </c>
      <c r="B148" s="25" t="s">
        <v>5209</v>
      </c>
      <c r="C148" s="25" t="s">
        <v>5208</v>
      </c>
      <c r="D148" s="25" t="s">
        <v>373</v>
      </c>
      <c r="E148" s="26" t="s">
        <v>212</v>
      </c>
      <c r="F148" s="26"/>
      <c r="G148" s="27"/>
      <c r="H148" s="27"/>
      <c r="I148" s="26"/>
      <c r="J148" s="24" t="s">
        <v>167</v>
      </c>
      <c r="K148" s="26" t="s">
        <v>168</v>
      </c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</row>
    <row r="149" spans="1:22" ht="14">
      <c r="A149" s="24" t="s">
        <v>5213</v>
      </c>
      <c r="B149" s="25" t="s">
        <v>5209</v>
      </c>
      <c r="C149" s="25" t="s">
        <v>5212</v>
      </c>
      <c r="D149" s="25" t="s">
        <v>373</v>
      </c>
      <c r="E149" s="26" t="s">
        <v>212</v>
      </c>
      <c r="F149" s="26"/>
      <c r="G149" s="27"/>
      <c r="H149" s="27"/>
      <c r="I149" s="26"/>
      <c r="J149" s="24" t="s">
        <v>169</v>
      </c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</row>
    <row r="150" spans="1:22" ht="14">
      <c r="A150" s="24" t="s">
        <v>11172</v>
      </c>
      <c r="B150" s="25" t="s">
        <v>11171</v>
      </c>
      <c r="C150" s="25" t="s">
        <v>11170</v>
      </c>
      <c r="D150" s="25" t="s">
        <v>535</v>
      </c>
      <c r="E150" s="26" t="s">
        <v>212</v>
      </c>
      <c r="F150" s="26"/>
      <c r="G150" s="27"/>
      <c r="H150" s="27"/>
      <c r="I150" s="26"/>
      <c r="J150" s="24" t="s">
        <v>170</v>
      </c>
      <c r="K150" s="26" t="s">
        <v>46</v>
      </c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</row>
    <row r="151" spans="1:22" ht="14">
      <c r="A151" s="24" t="s">
        <v>12675</v>
      </c>
      <c r="B151" s="25" t="s">
        <v>12674</v>
      </c>
      <c r="C151" s="25" t="s">
        <v>12673</v>
      </c>
      <c r="D151" s="25" t="s">
        <v>221</v>
      </c>
      <c r="E151" s="26" t="s">
        <v>212</v>
      </c>
      <c r="F151" s="26"/>
      <c r="G151" s="27"/>
      <c r="H151" s="27"/>
      <c r="I151" s="26"/>
      <c r="J151" s="24" t="s">
        <v>171</v>
      </c>
      <c r="K151" s="26" t="s">
        <v>10</v>
      </c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</row>
    <row r="152" spans="1:22" ht="14">
      <c r="A152" s="24" t="s">
        <v>12678</v>
      </c>
      <c r="B152" s="25" t="s">
        <v>12674</v>
      </c>
      <c r="C152" s="25" t="s">
        <v>12677</v>
      </c>
      <c r="D152" s="25" t="s">
        <v>12679</v>
      </c>
      <c r="E152" s="26" t="s">
        <v>212</v>
      </c>
      <c r="F152" s="26"/>
      <c r="G152" s="27"/>
      <c r="H152" s="27"/>
      <c r="I152" s="26"/>
      <c r="J152" s="24" t="s">
        <v>172</v>
      </c>
      <c r="K152" s="26" t="s">
        <v>7</v>
      </c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</row>
    <row r="153" spans="1:22" ht="14">
      <c r="A153" s="24" t="s">
        <v>8976</v>
      </c>
      <c r="B153" s="25" t="s">
        <v>8975</v>
      </c>
      <c r="C153" s="25" t="s">
        <v>8974</v>
      </c>
      <c r="D153" s="25" t="s">
        <v>3239</v>
      </c>
      <c r="E153" s="26" t="s">
        <v>212</v>
      </c>
      <c r="F153" s="26"/>
      <c r="G153" s="27"/>
      <c r="H153" s="27"/>
      <c r="I153" s="26"/>
      <c r="J153" s="24" t="s">
        <v>173</v>
      </c>
      <c r="K153" s="26" t="s">
        <v>10</v>
      </c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</row>
    <row r="154" spans="1:22" ht="14">
      <c r="A154" s="24" t="s">
        <v>11585</v>
      </c>
      <c r="B154" s="25" t="s">
        <v>11584</v>
      </c>
      <c r="C154" s="25" t="s">
        <v>11583</v>
      </c>
      <c r="D154" s="25" t="s">
        <v>1022</v>
      </c>
      <c r="E154" s="26" t="s">
        <v>212</v>
      </c>
      <c r="F154" s="26"/>
      <c r="G154" s="27"/>
      <c r="H154" s="27"/>
      <c r="I154" s="26"/>
      <c r="J154" s="24" t="s">
        <v>174</v>
      </c>
      <c r="K154" s="26" t="s">
        <v>10</v>
      </c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</row>
    <row r="155" spans="1:22" ht="14">
      <c r="A155" s="24" t="s">
        <v>12682</v>
      </c>
      <c r="B155" s="25" t="s">
        <v>12674</v>
      </c>
      <c r="C155" s="25" t="s">
        <v>12681</v>
      </c>
      <c r="D155" s="25" t="s">
        <v>12679</v>
      </c>
      <c r="E155" s="26" t="s">
        <v>212</v>
      </c>
      <c r="F155" s="26"/>
      <c r="G155" s="27"/>
      <c r="H155" s="27"/>
      <c r="I155" s="26"/>
      <c r="J155" s="24" t="s">
        <v>175</v>
      </c>
      <c r="K155" s="26" t="s">
        <v>12</v>
      </c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</row>
    <row r="156" spans="1:22" ht="14">
      <c r="A156" s="24" t="s">
        <v>14199</v>
      </c>
      <c r="B156" s="25" t="s">
        <v>14162</v>
      </c>
      <c r="C156" s="25" t="s">
        <v>14198</v>
      </c>
      <c r="D156" s="25" t="s">
        <v>1905</v>
      </c>
      <c r="E156" s="26" t="s">
        <v>212</v>
      </c>
      <c r="F156" s="26"/>
      <c r="G156" s="27"/>
      <c r="H156" s="27"/>
      <c r="I156" s="26"/>
      <c r="J156" s="24" t="s">
        <v>176</v>
      </c>
      <c r="K156" s="26" t="s">
        <v>10</v>
      </c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</row>
    <row r="157" spans="1:22" ht="14">
      <c r="A157" s="24" t="s">
        <v>14202</v>
      </c>
      <c r="B157" s="25" t="s">
        <v>14162</v>
      </c>
      <c r="C157" s="25" t="s">
        <v>14201</v>
      </c>
      <c r="D157" s="25" t="s">
        <v>535</v>
      </c>
      <c r="E157" s="26" t="s">
        <v>212</v>
      </c>
      <c r="F157" s="26"/>
      <c r="G157" s="27"/>
      <c r="H157" s="27"/>
      <c r="I157" s="26"/>
      <c r="J157" s="24" t="s">
        <v>177</v>
      </c>
      <c r="K157" s="26" t="s">
        <v>26</v>
      </c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</row>
    <row r="158" spans="1:22" ht="14">
      <c r="A158" s="24" t="s">
        <v>14205</v>
      </c>
      <c r="B158" s="25" t="s">
        <v>14162</v>
      </c>
      <c r="C158" s="25" t="s">
        <v>14204</v>
      </c>
      <c r="D158" s="25" t="s">
        <v>535</v>
      </c>
      <c r="E158" s="26" t="s">
        <v>212</v>
      </c>
      <c r="F158" s="26"/>
      <c r="G158" s="27"/>
      <c r="H158" s="27"/>
      <c r="I158" s="26"/>
      <c r="J158" s="24" t="s">
        <v>178</v>
      </c>
      <c r="K158" s="26" t="s">
        <v>5</v>
      </c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</row>
    <row r="159" spans="1:22" ht="14">
      <c r="A159" s="24" t="s">
        <v>12685</v>
      </c>
      <c r="B159" s="25" t="s">
        <v>12674</v>
      </c>
      <c r="C159" s="25" t="s">
        <v>12684</v>
      </c>
      <c r="D159" s="25" t="s">
        <v>221</v>
      </c>
      <c r="E159" s="26" t="s">
        <v>212</v>
      </c>
      <c r="F159" s="26"/>
      <c r="G159" s="27"/>
      <c r="H159" s="27"/>
      <c r="I159" s="26"/>
      <c r="J159" s="24" t="s">
        <v>179</v>
      </c>
      <c r="K159" s="26" t="s">
        <v>7</v>
      </c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</row>
    <row r="160" spans="1:22" ht="14">
      <c r="A160" s="24" t="s">
        <v>14208</v>
      </c>
      <c r="B160" s="25" t="s">
        <v>14162</v>
      </c>
      <c r="C160" s="25" t="s">
        <v>14207</v>
      </c>
      <c r="D160" s="25" t="s">
        <v>3041</v>
      </c>
      <c r="E160" s="26" t="s">
        <v>212</v>
      </c>
      <c r="F160" s="26"/>
      <c r="G160" s="27"/>
      <c r="H160" s="27"/>
      <c r="I160" s="26"/>
      <c r="J160" s="24" t="s">
        <v>180</v>
      </c>
      <c r="K160" s="26" t="s">
        <v>10</v>
      </c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</row>
    <row r="161" spans="1:22" ht="14">
      <c r="A161" s="24" t="s">
        <v>14211</v>
      </c>
      <c r="B161" s="25" t="s">
        <v>14162</v>
      </c>
      <c r="C161" s="25" t="s">
        <v>14210</v>
      </c>
      <c r="D161" s="25" t="s">
        <v>3041</v>
      </c>
      <c r="E161" s="26" t="s">
        <v>212</v>
      </c>
      <c r="F161" s="26"/>
      <c r="G161" s="27"/>
      <c r="H161" s="27"/>
      <c r="I161" s="26"/>
      <c r="J161" s="24" t="s">
        <v>181</v>
      </c>
      <c r="K161" s="26" t="s">
        <v>46</v>
      </c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</row>
    <row r="162" spans="1:22" ht="14">
      <c r="A162" s="24" t="s">
        <v>14214</v>
      </c>
      <c r="B162" s="25" t="s">
        <v>14162</v>
      </c>
      <c r="C162" s="25" t="s">
        <v>14213</v>
      </c>
      <c r="D162" s="25" t="s">
        <v>221</v>
      </c>
      <c r="E162" s="26" t="s">
        <v>212</v>
      </c>
      <c r="F162" s="26"/>
      <c r="G162" s="27"/>
      <c r="H162" s="27"/>
      <c r="I162" s="26"/>
      <c r="J162" s="24" t="s">
        <v>182</v>
      </c>
      <c r="K162" s="26" t="s">
        <v>12</v>
      </c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</row>
    <row r="163" spans="1:22" ht="14">
      <c r="A163" s="24" t="s">
        <v>14217</v>
      </c>
      <c r="B163" s="25" t="s">
        <v>14162</v>
      </c>
      <c r="C163" s="25" t="s">
        <v>14216</v>
      </c>
      <c r="D163" s="25" t="s">
        <v>221</v>
      </c>
      <c r="E163" s="26" t="s">
        <v>212</v>
      </c>
      <c r="F163" s="26"/>
      <c r="G163" s="27"/>
      <c r="H163" s="27"/>
      <c r="I163" s="26"/>
      <c r="J163" s="24" t="s">
        <v>183</v>
      </c>
      <c r="K163" s="26" t="s">
        <v>10</v>
      </c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</row>
    <row r="164" spans="1:22" ht="14">
      <c r="A164" s="24" t="s">
        <v>14220</v>
      </c>
      <c r="B164" s="25" t="s">
        <v>14162</v>
      </c>
      <c r="C164" s="25" t="s">
        <v>14219</v>
      </c>
      <c r="D164" s="25" t="s">
        <v>1905</v>
      </c>
      <c r="E164" s="26" t="s">
        <v>212</v>
      </c>
      <c r="F164" s="26"/>
      <c r="G164" s="27"/>
      <c r="H164" s="27"/>
      <c r="I164" s="26"/>
      <c r="J164" s="24" t="s">
        <v>184</v>
      </c>
      <c r="K164" s="26" t="s">
        <v>12</v>
      </c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</row>
    <row r="165" spans="1:22" ht="14">
      <c r="A165" s="24" t="s">
        <v>14223</v>
      </c>
      <c r="B165" s="25" t="s">
        <v>14162</v>
      </c>
      <c r="C165" s="25" t="s">
        <v>14222</v>
      </c>
      <c r="D165" s="25" t="s">
        <v>229</v>
      </c>
      <c r="E165" s="26" t="s">
        <v>212</v>
      </c>
      <c r="F165" s="26"/>
      <c r="G165" s="27"/>
      <c r="H165" s="27"/>
      <c r="I165" s="26"/>
      <c r="J165" s="24" t="s">
        <v>185</v>
      </c>
      <c r="K165" s="26" t="s">
        <v>5</v>
      </c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</row>
    <row r="166" spans="1:22" ht="14">
      <c r="A166" s="24" t="s">
        <v>14226</v>
      </c>
      <c r="B166" s="25" t="s">
        <v>14162</v>
      </c>
      <c r="C166" s="25" t="s">
        <v>14225</v>
      </c>
      <c r="D166" s="25" t="s">
        <v>535</v>
      </c>
      <c r="E166" s="26" t="s">
        <v>212</v>
      </c>
      <c r="F166" s="26"/>
      <c r="G166" s="27"/>
      <c r="H166" s="27"/>
      <c r="I166" s="26"/>
      <c r="J166" s="24" t="s">
        <v>186</v>
      </c>
      <c r="K166" s="26" t="s">
        <v>10</v>
      </c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</row>
    <row r="167" spans="1:22" ht="14">
      <c r="A167" s="24" t="s">
        <v>14229</v>
      </c>
      <c r="B167" s="25" t="s">
        <v>14162</v>
      </c>
      <c r="C167" s="25" t="s">
        <v>14228</v>
      </c>
      <c r="D167" s="25" t="s">
        <v>535</v>
      </c>
      <c r="E167" s="26" t="s">
        <v>212</v>
      </c>
      <c r="F167" s="26"/>
      <c r="G167" s="27"/>
      <c r="H167" s="27"/>
      <c r="I167" s="26"/>
      <c r="J167" s="24" t="s">
        <v>187</v>
      </c>
      <c r="K167" s="26" t="s">
        <v>7</v>
      </c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</row>
    <row r="168" spans="1:22" ht="14">
      <c r="A168" s="24" t="s">
        <v>14232</v>
      </c>
      <c r="B168" s="25" t="s">
        <v>14162</v>
      </c>
      <c r="C168" s="25" t="s">
        <v>14231</v>
      </c>
      <c r="D168" s="25" t="s">
        <v>229</v>
      </c>
      <c r="E168" s="26" t="s">
        <v>212</v>
      </c>
      <c r="F168" s="26"/>
      <c r="G168" s="27"/>
      <c r="H168" s="27"/>
      <c r="I168" s="26"/>
      <c r="J168" s="24" t="s">
        <v>188</v>
      </c>
      <c r="K168" s="26" t="s">
        <v>7</v>
      </c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</row>
    <row r="169" spans="1:22" ht="14">
      <c r="A169" s="24" t="s">
        <v>14235</v>
      </c>
      <c r="B169" s="25" t="s">
        <v>14162</v>
      </c>
      <c r="C169" s="25" t="s">
        <v>14234</v>
      </c>
      <c r="D169" s="25" t="s">
        <v>229</v>
      </c>
      <c r="E169" s="26" t="s">
        <v>212</v>
      </c>
      <c r="F169" s="26"/>
      <c r="G169" s="27"/>
      <c r="H169" s="27"/>
      <c r="I169" s="26"/>
      <c r="J169" s="24" t="s">
        <v>189</v>
      </c>
      <c r="K169" s="26" t="s">
        <v>10</v>
      </c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</row>
    <row r="170" spans="1:22" ht="14">
      <c r="A170" s="24" t="s">
        <v>14238</v>
      </c>
      <c r="B170" s="25" t="s">
        <v>14162</v>
      </c>
      <c r="C170" s="25" t="s">
        <v>14237</v>
      </c>
      <c r="D170" s="25" t="s">
        <v>215</v>
      </c>
      <c r="E170" s="26" t="s">
        <v>212</v>
      </c>
      <c r="F170" s="26"/>
      <c r="G170" s="27"/>
      <c r="H170" s="27"/>
      <c r="I170" s="26"/>
      <c r="J170" s="24" t="s">
        <v>190</v>
      </c>
      <c r="K170" s="26" t="s">
        <v>10</v>
      </c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</row>
    <row r="171" spans="1:22" ht="14">
      <c r="A171" s="24" t="s">
        <v>14241</v>
      </c>
      <c r="B171" s="25" t="s">
        <v>14162</v>
      </c>
      <c r="C171" s="25" t="s">
        <v>14240</v>
      </c>
      <c r="D171" s="25" t="s">
        <v>1905</v>
      </c>
      <c r="E171" s="26" t="s">
        <v>212</v>
      </c>
      <c r="F171" s="26"/>
      <c r="G171" s="27"/>
      <c r="H171" s="27"/>
      <c r="I171" s="26"/>
      <c r="J171" s="24" t="s">
        <v>191</v>
      </c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</row>
    <row r="172" spans="1:22" ht="14">
      <c r="A172" s="24" t="s">
        <v>14244</v>
      </c>
      <c r="B172" s="25" t="s">
        <v>14162</v>
      </c>
      <c r="C172" s="25" t="s">
        <v>14243</v>
      </c>
      <c r="D172" s="25" t="s">
        <v>535</v>
      </c>
      <c r="E172" s="26" t="s">
        <v>212</v>
      </c>
      <c r="F172" s="26"/>
      <c r="G172" s="27"/>
      <c r="H172" s="27"/>
      <c r="I172" s="26"/>
      <c r="J172" s="24" t="s">
        <v>192</v>
      </c>
      <c r="K172" s="26" t="s">
        <v>10</v>
      </c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</row>
    <row r="173" spans="1:22" ht="14">
      <c r="A173" s="24" t="s">
        <v>14247</v>
      </c>
      <c r="B173" s="25" t="s">
        <v>14162</v>
      </c>
      <c r="C173" s="25" t="s">
        <v>14246</v>
      </c>
      <c r="D173" s="25" t="s">
        <v>535</v>
      </c>
      <c r="E173" s="26" t="s">
        <v>212</v>
      </c>
      <c r="F173" s="26"/>
      <c r="G173" s="27"/>
      <c r="H173" s="27"/>
      <c r="I173" s="26"/>
      <c r="J173" s="24" t="s">
        <v>193</v>
      </c>
      <c r="K173" s="26" t="s">
        <v>10</v>
      </c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</row>
    <row r="174" spans="1:22" ht="14">
      <c r="A174" s="24" t="s">
        <v>10720</v>
      </c>
      <c r="B174" s="25" t="s">
        <v>10710</v>
      </c>
      <c r="C174" s="25" t="s">
        <v>10719</v>
      </c>
      <c r="D174" s="25" t="s">
        <v>215</v>
      </c>
      <c r="E174" s="26" t="s">
        <v>364</v>
      </c>
      <c r="F174" s="26"/>
      <c r="G174" s="27"/>
      <c r="H174" s="27"/>
      <c r="I174" s="26"/>
      <c r="J174" s="24" t="s">
        <v>194</v>
      </c>
      <c r="K174" s="26" t="s">
        <v>7</v>
      </c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</row>
    <row r="175" spans="1:22" ht="14">
      <c r="A175" s="24" t="s">
        <v>10723</v>
      </c>
      <c r="B175" s="25" t="s">
        <v>10710</v>
      </c>
      <c r="C175" s="25" t="s">
        <v>10722</v>
      </c>
      <c r="D175" s="25" t="s">
        <v>215</v>
      </c>
      <c r="E175" s="26" t="s">
        <v>364</v>
      </c>
      <c r="F175" s="26"/>
      <c r="G175" s="27"/>
      <c r="H175" s="27"/>
      <c r="I175" s="26"/>
      <c r="J175" s="24" t="s">
        <v>195</v>
      </c>
      <c r="K175" s="26" t="s">
        <v>10</v>
      </c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</row>
    <row r="176" spans="1:22" ht="14">
      <c r="A176" s="24" t="s">
        <v>10726</v>
      </c>
      <c r="B176" s="25" t="s">
        <v>10710</v>
      </c>
      <c r="C176" s="25" t="s">
        <v>10725</v>
      </c>
      <c r="D176" s="25" t="s">
        <v>563</v>
      </c>
      <c r="E176" s="26" t="s">
        <v>364</v>
      </c>
      <c r="F176" s="26"/>
      <c r="G176" s="27"/>
      <c r="H176" s="27"/>
      <c r="I176" s="26"/>
      <c r="J176" s="24" t="s">
        <v>196</v>
      </c>
      <c r="K176" s="26" t="s">
        <v>197</v>
      </c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</row>
    <row r="177" spans="1:22" ht="14">
      <c r="A177" s="24" t="s">
        <v>10729</v>
      </c>
      <c r="B177" s="25" t="s">
        <v>10710</v>
      </c>
      <c r="C177" s="25" t="s">
        <v>10728</v>
      </c>
      <c r="D177" s="25" t="s">
        <v>221</v>
      </c>
      <c r="E177" s="26" t="s">
        <v>364</v>
      </c>
      <c r="F177" s="26"/>
      <c r="G177" s="27"/>
      <c r="H177" s="27"/>
      <c r="I177" s="26"/>
      <c r="J177" s="24" t="s">
        <v>198</v>
      </c>
      <c r="K177" s="26" t="s">
        <v>84</v>
      </c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</row>
    <row r="178" spans="1:22" ht="14">
      <c r="A178" s="24" t="s">
        <v>12548</v>
      </c>
      <c r="B178" s="25" t="s">
        <v>12547</v>
      </c>
      <c r="C178" s="25" t="s">
        <v>12546</v>
      </c>
      <c r="D178" s="25" t="s">
        <v>12549</v>
      </c>
      <c r="E178" s="26" t="s">
        <v>364</v>
      </c>
      <c r="F178" s="26"/>
      <c r="G178" s="27"/>
      <c r="H178" s="27"/>
      <c r="I178" s="26"/>
      <c r="J178" s="24" t="s">
        <v>199</v>
      </c>
      <c r="K178" s="26" t="s">
        <v>10</v>
      </c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</row>
    <row r="179" spans="1:22" ht="14">
      <c r="A179" s="24" t="s">
        <v>10732</v>
      </c>
      <c r="B179" s="25" t="s">
        <v>10710</v>
      </c>
      <c r="C179" s="25" t="s">
        <v>10731</v>
      </c>
      <c r="D179" s="25" t="s">
        <v>221</v>
      </c>
      <c r="E179" s="26" t="s">
        <v>364</v>
      </c>
      <c r="F179" s="26"/>
      <c r="G179" s="27"/>
      <c r="H179" s="27"/>
      <c r="I179" s="26"/>
      <c r="J179" s="24" t="s">
        <v>200</v>
      </c>
      <c r="K179" s="26" t="s">
        <v>12</v>
      </c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</row>
    <row r="180" spans="1:22" ht="14">
      <c r="A180" s="24" t="s">
        <v>10735</v>
      </c>
      <c r="B180" s="25" t="s">
        <v>10710</v>
      </c>
      <c r="C180" s="25" t="s">
        <v>10734</v>
      </c>
      <c r="D180" s="25" t="s">
        <v>229</v>
      </c>
      <c r="E180" s="26" t="s">
        <v>364</v>
      </c>
      <c r="F180" s="26"/>
      <c r="G180" s="27"/>
      <c r="H180" s="27"/>
      <c r="I180" s="26"/>
      <c r="J180" s="24" t="s">
        <v>201</v>
      </c>
      <c r="K180" s="26" t="s">
        <v>84</v>
      </c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</row>
    <row r="181" spans="1:22" ht="14">
      <c r="A181" s="24" t="s">
        <v>10738</v>
      </c>
      <c r="B181" s="25" t="s">
        <v>10710</v>
      </c>
      <c r="C181" s="25" t="s">
        <v>10737</v>
      </c>
      <c r="D181" s="25" t="s">
        <v>229</v>
      </c>
      <c r="E181" s="26" t="s">
        <v>364</v>
      </c>
      <c r="F181" s="26"/>
      <c r="G181" s="27"/>
      <c r="H181" s="27"/>
      <c r="I181" s="26"/>
      <c r="J181" s="24" t="s">
        <v>202</v>
      </c>
      <c r="K181" s="26" t="s">
        <v>10</v>
      </c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</row>
    <row r="182" spans="1:22" ht="14">
      <c r="A182" s="24" t="s">
        <v>10741</v>
      </c>
      <c r="B182" s="25" t="s">
        <v>10710</v>
      </c>
      <c r="C182" s="25" t="s">
        <v>10740</v>
      </c>
      <c r="D182" s="25" t="s">
        <v>756</v>
      </c>
      <c r="E182" s="26" t="s">
        <v>364</v>
      </c>
      <c r="F182" s="26"/>
      <c r="G182" s="27"/>
      <c r="H182" s="27"/>
      <c r="I182" s="26"/>
      <c r="J182" s="24" t="s">
        <v>203</v>
      </c>
      <c r="K182" s="26" t="s">
        <v>10</v>
      </c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</row>
    <row r="183" spans="1:22" ht="14">
      <c r="A183" s="24" t="s">
        <v>10744</v>
      </c>
      <c r="B183" s="25" t="s">
        <v>10710</v>
      </c>
      <c r="C183" s="25" t="s">
        <v>10743</v>
      </c>
      <c r="D183" s="25" t="s">
        <v>756</v>
      </c>
      <c r="E183" s="26" t="s">
        <v>364</v>
      </c>
      <c r="F183" s="26"/>
      <c r="G183" s="27"/>
      <c r="H183" s="27"/>
      <c r="I183" s="26"/>
      <c r="J183" s="24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</row>
    <row r="184" spans="1:22" ht="14">
      <c r="A184" s="24" t="s">
        <v>10747</v>
      </c>
      <c r="B184" s="25" t="s">
        <v>10710</v>
      </c>
      <c r="C184" s="25" t="s">
        <v>10746</v>
      </c>
      <c r="D184" s="25" t="s">
        <v>985</v>
      </c>
      <c r="E184" s="26" t="s">
        <v>364</v>
      </c>
      <c r="F184" s="26"/>
      <c r="G184" s="27"/>
      <c r="H184" s="27"/>
      <c r="I184" s="26"/>
      <c r="J184" s="24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</row>
    <row r="185" spans="1:22" ht="14">
      <c r="A185" s="24" t="s">
        <v>10750</v>
      </c>
      <c r="B185" s="25" t="s">
        <v>10710</v>
      </c>
      <c r="C185" s="25" t="s">
        <v>10749</v>
      </c>
      <c r="D185" s="25" t="s">
        <v>229</v>
      </c>
      <c r="E185" s="26" t="s">
        <v>364</v>
      </c>
      <c r="F185" s="26"/>
      <c r="G185" s="27"/>
      <c r="H185" s="27"/>
      <c r="I185" s="26"/>
      <c r="J185" s="24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</row>
    <row r="186" spans="1:22" ht="14">
      <c r="A186" s="24" t="s">
        <v>10753</v>
      </c>
      <c r="B186" s="25" t="s">
        <v>10710</v>
      </c>
      <c r="C186" s="25" t="s">
        <v>10752</v>
      </c>
      <c r="D186" s="25" t="s">
        <v>756</v>
      </c>
      <c r="E186" s="26" t="s">
        <v>364</v>
      </c>
      <c r="F186" s="26"/>
      <c r="G186" s="27"/>
      <c r="H186" s="27"/>
      <c r="I186" s="26"/>
      <c r="J186" s="24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</row>
    <row r="187" spans="1:22" ht="14">
      <c r="A187" s="24" t="s">
        <v>10756</v>
      </c>
      <c r="B187" s="25" t="s">
        <v>10710</v>
      </c>
      <c r="C187" s="25" t="s">
        <v>10755</v>
      </c>
      <c r="D187" s="25" t="s">
        <v>229</v>
      </c>
      <c r="E187" s="26" t="s">
        <v>364</v>
      </c>
      <c r="F187" s="26"/>
      <c r="G187" s="27"/>
      <c r="H187" s="27"/>
      <c r="I187" s="26"/>
      <c r="J187" s="24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</row>
    <row r="188" spans="1:22" ht="14">
      <c r="A188" s="24" t="s">
        <v>10759</v>
      </c>
      <c r="B188" s="25" t="s">
        <v>10710</v>
      </c>
      <c r="C188" s="25" t="s">
        <v>10758</v>
      </c>
      <c r="D188" s="25" t="s">
        <v>756</v>
      </c>
      <c r="E188" s="26" t="s">
        <v>364</v>
      </c>
      <c r="F188" s="26"/>
      <c r="G188" s="27"/>
      <c r="H188" s="27"/>
      <c r="I188" s="26"/>
      <c r="J188" s="24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</row>
    <row r="189" spans="1:22" ht="14">
      <c r="A189" s="24" t="s">
        <v>10762</v>
      </c>
      <c r="B189" s="25" t="s">
        <v>10710</v>
      </c>
      <c r="C189" s="25" t="s">
        <v>10761</v>
      </c>
      <c r="D189" s="25" t="s">
        <v>229</v>
      </c>
      <c r="E189" s="26" t="s">
        <v>364</v>
      </c>
      <c r="F189" s="26"/>
      <c r="G189" s="27"/>
      <c r="H189" s="27"/>
      <c r="I189" s="26"/>
      <c r="J189" s="24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</row>
    <row r="190" spans="1:22" ht="14">
      <c r="A190" s="24" t="s">
        <v>10765</v>
      </c>
      <c r="B190" s="25" t="s">
        <v>10710</v>
      </c>
      <c r="C190" s="25" t="s">
        <v>10764</v>
      </c>
      <c r="D190" s="25" t="s">
        <v>756</v>
      </c>
      <c r="E190" s="26" t="s">
        <v>364</v>
      </c>
      <c r="F190" s="26"/>
      <c r="G190" s="27"/>
      <c r="H190" s="27"/>
      <c r="I190" s="26"/>
      <c r="J190" s="24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</row>
    <row r="191" spans="1:22" ht="14">
      <c r="A191" s="24" t="s">
        <v>10768</v>
      </c>
      <c r="B191" s="25" t="s">
        <v>10710</v>
      </c>
      <c r="C191" s="25" t="s">
        <v>10767</v>
      </c>
      <c r="D191" s="25" t="s">
        <v>215</v>
      </c>
      <c r="E191" s="26" t="s">
        <v>364</v>
      </c>
      <c r="F191" s="26"/>
      <c r="G191" s="27"/>
      <c r="H191" s="27"/>
      <c r="I191" s="26"/>
      <c r="J191" s="24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</row>
    <row r="192" spans="1:22" ht="14">
      <c r="A192" s="24" t="s">
        <v>10771</v>
      </c>
      <c r="B192" s="25" t="s">
        <v>10710</v>
      </c>
      <c r="C192" s="25" t="s">
        <v>10770</v>
      </c>
      <c r="D192" s="25" t="s">
        <v>535</v>
      </c>
      <c r="E192" s="26" t="s">
        <v>364</v>
      </c>
      <c r="F192" s="26"/>
      <c r="G192" s="27"/>
      <c r="H192" s="27"/>
      <c r="I192" s="26"/>
      <c r="J192" s="24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</row>
    <row r="193" spans="1:22" ht="14">
      <c r="A193" s="24" t="s">
        <v>10774</v>
      </c>
      <c r="B193" s="25" t="s">
        <v>10710</v>
      </c>
      <c r="C193" s="25" t="s">
        <v>10773</v>
      </c>
      <c r="D193" s="25" t="s">
        <v>221</v>
      </c>
      <c r="E193" s="26" t="s">
        <v>364</v>
      </c>
      <c r="F193" s="26"/>
      <c r="G193" s="27"/>
      <c r="H193" s="27"/>
      <c r="I193" s="26"/>
      <c r="J193" s="24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</row>
    <row r="194" spans="1:22" ht="14">
      <c r="A194" s="24" t="s">
        <v>10777</v>
      </c>
      <c r="B194" s="25" t="s">
        <v>10710</v>
      </c>
      <c r="C194" s="25" t="s">
        <v>10776</v>
      </c>
      <c r="D194" s="25" t="s">
        <v>535</v>
      </c>
      <c r="E194" s="26" t="s">
        <v>364</v>
      </c>
      <c r="F194" s="26"/>
      <c r="G194" s="27"/>
      <c r="H194" s="27"/>
      <c r="I194" s="26"/>
      <c r="J194" s="24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</row>
    <row r="195" spans="1:22" ht="14">
      <c r="A195" s="24" t="s">
        <v>10783</v>
      </c>
      <c r="B195" s="25" t="s">
        <v>10710</v>
      </c>
      <c r="C195" s="25" t="s">
        <v>10782</v>
      </c>
      <c r="D195" s="25" t="s">
        <v>221</v>
      </c>
      <c r="E195" s="26" t="s">
        <v>364</v>
      </c>
      <c r="F195" s="26"/>
      <c r="G195" s="27"/>
      <c r="H195" s="27"/>
      <c r="I195" s="26"/>
      <c r="J195" s="24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</row>
    <row r="196" spans="1:22" ht="14">
      <c r="A196" s="24" t="s">
        <v>10780</v>
      </c>
      <c r="B196" s="25" t="s">
        <v>10710</v>
      </c>
      <c r="C196" s="25" t="s">
        <v>10779</v>
      </c>
      <c r="D196" s="25" t="s">
        <v>535</v>
      </c>
      <c r="E196" s="26" t="s">
        <v>364</v>
      </c>
      <c r="F196" s="26"/>
      <c r="G196" s="27"/>
      <c r="H196" s="27"/>
      <c r="I196" s="26"/>
      <c r="J196" s="24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</row>
    <row r="197" spans="1:22" ht="14">
      <c r="A197" s="24" t="s">
        <v>12552</v>
      </c>
      <c r="B197" s="25" t="s">
        <v>12547</v>
      </c>
      <c r="C197" s="25" t="s">
        <v>12551</v>
      </c>
      <c r="D197" s="25" t="s">
        <v>221</v>
      </c>
      <c r="E197" s="26" t="s">
        <v>364</v>
      </c>
      <c r="F197" s="26"/>
      <c r="G197" s="27"/>
      <c r="H197" s="27"/>
      <c r="I197" s="26"/>
      <c r="J197" s="24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</row>
    <row r="198" spans="1:22" ht="14">
      <c r="A198" s="24" t="s">
        <v>12555</v>
      </c>
      <c r="B198" s="25" t="s">
        <v>12547</v>
      </c>
      <c r="C198" s="25" t="s">
        <v>12554</v>
      </c>
      <c r="D198" s="25" t="s">
        <v>756</v>
      </c>
      <c r="E198" s="26" t="s">
        <v>364</v>
      </c>
      <c r="F198" s="26"/>
      <c r="G198" s="27"/>
      <c r="H198" s="27"/>
      <c r="I198" s="26"/>
      <c r="J198" s="24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</row>
    <row r="199" spans="1:22" ht="14">
      <c r="A199" s="24" t="s">
        <v>10786</v>
      </c>
      <c r="B199" s="25" t="s">
        <v>10710</v>
      </c>
      <c r="C199" s="25" t="s">
        <v>10785</v>
      </c>
      <c r="D199" s="25" t="s">
        <v>215</v>
      </c>
      <c r="E199" s="26" t="s">
        <v>364</v>
      </c>
      <c r="F199" s="26"/>
      <c r="G199" s="27"/>
      <c r="H199" s="27"/>
      <c r="I199" s="26"/>
      <c r="J199" s="24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</row>
    <row r="200" spans="1:22" ht="14">
      <c r="A200" s="24" t="s">
        <v>2419</v>
      </c>
      <c r="B200" s="25" t="s">
        <v>2418</v>
      </c>
      <c r="C200" s="25" t="s">
        <v>2417</v>
      </c>
      <c r="D200" s="25" t="s">
        <v>221</v>
      </c>
      <c r="E200" s="26" t="s">
        <v>364</v>
      </c>
      <c r="F200" s="26"/>
      <c r="G200" s="27"/>
      <c r="H200" s="27"/>
      <c r="I200" s="26"/>
      <c r="J200" s="24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</row>
    <row r="201" spans="1:22" ht="14">
      <c r="A201" s="24" t="s">
        <v>2422</v>
      </c>
      <c r="B201" s="25" t="s">
        <v>2418</v>
      </c>
      <c r="C201" s="25" t="s">
        <v>2421</v>
      </c>
      <c r="D201" s="25" t="s">
        <v>215</v>
      </c>
      <c r="E201" s="26" t="s">
        <v>364</v>
      </c>
      <c r="F201" s="26"/>
      <c r="G201" s="27"/>
      <c r="H201" s="27"/>
      <c r="I201" s="26"/>
      <c r="J201" s="24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</row>
    <row r="202" spans="1:22" ht="14">
      <c r="A202" s="24" t="s">
        <v>2425</v>
      </c>
      <c r="B202" s="25" t="s">
        <v>2418</v>
      </c>
      <c r="C202" s="25" t="s">
        <v>2424</v>
      </c>
      <c r="D202" s="25" t="s">
        <v>535</v>
      </c>
      <c r="E202" s="26" t="s">
        <v>364</v>
      </c>
      <c r="F202" s="26"/>
      <c r="G202" s="27"/>
      <c r="H202" s="27"/>
      <c r="I202" s="26"/>
      <c r="J202" s="24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</row>
    <row r="203" spans="1:22" ht="14">
      <c r="A203" s="24" t="s">
        <v>14250</v>
      </c>
      <c r="B203" s="25" t="s">
        <v>14162</v>
      </c>
      <c r="C203" s="25" t="s">
        <v>14249</v>
      </c>
      <c r="D203" s="25" t="s">
        <v>1905</v>
      </c>
      <c r="E203" s="26" t="s">
        <v>212</v>
      </c>
      <c r="F203" s="26"/>
      <c r="G203" s="27"/>
      <c r="H203" s="27"/>
      <c r="I203" s="26"/>
      <c r="J203" s="24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</row>
    <row r="204" spans="1:22" ht="14">
      <c r="A204" s="24" t="s">
        <v>14253</v>
      </c>
      <c r="B204" s="25" t="s">
        <v>14162</v>
      </c>
      <c r="C204" s="25" t="s">
        <v>14252</v>
      </c>
      <c r="D204" s="25" t="s">
        <v>535</v>
      </c>
      <c r="E204" s="26" t="s">
        <v>212</v>
      </c>
      <c r="F204" s="26"/>
      <c r="G204" s="27"/>
      <c r="H204" s="27"/>
      <c r="I204" s="26"/>
      <c r="J204" s="24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</row>
    <row r="205" spans="1:22" ht="14">
      <c r="A205" s="24" t="s">
        <v>14256</v>
      </c>
      <c r="B205" s="25" t="s">
        <v>14162</v>
      </c>
      <c r="C205" s="25" t="s">
        <v>14255</v>
      </c>
      <c r="D205" s="25" t="s">
        <v>535</v>
      </c>
      <c r="E205" s="26" t="s">
        <v>212</v>
      </c>
      <c r="F205" s="26"/>
      <c r="G205" s="27"/>
      <c r="H205" s="27"/>
      <c r="I205" s="26"/>
      <c r="J205" s="24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</row>
    <row r="206" spans="1:22" ht="14">
      <c r="A206" s="24" t="s">
        <v>4970</v>
      </c>
      <c r="B206" s="25" t="s">
        <v>4960</v>
      </c>
      <c r="C206" s="25" t="s">
        <v>4969</v>
      </c>
      <c r="D206" s="25" t="s">
        <v>535</v>
      </c>
      <c r="E206" s="26" t="s">
        <v>364</v>
      </c>
      <c r="F206" s="26"/>
      <c r="G206" s="27"/>
      <c r="H206" s="27"/>
      <c r="I206" s="26"/>
      <c r="J206" s="24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</row>
    <row r="207" spans="1:22" ht="14">
      <c r="A207" s="24" t="s">
        <v>15352</v>
      </c>
      <c r="B207" s="25" t="s">
        <v>2893</v>
      </c>
      <c r="C207" s="25" t="s">
        <v>15351</v>
      </c>
      <c r="D207" s="25" t="s">
        <v>221</v>
      </c>
      <c r="E207" s="26" t="s">
        <v>364</v>
      </c>
      <c r="F207" s="26"/>
      <c r="G207" s="27"/>
      <c r="H207" s="27"/>
      <c r="I207" s="26"/>
      <c r="J207" s="24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</row>
    <row r="208" spans="1:22" ht="14">
      <c r="A208" s="24" t="s">
        <v>2894</v>
      </c>
      <c r="B208" s="25" t="s">
        <v>2893</v>
      </c>
      <c r="C208" s="25" t="s">
        <v>2892</v>
      </c>
      <c r="D208" s="25" t="s">
        <v>221</v>
      </c>
      <c r="E208" s="26" t="s">
        <v>364</v>
      </c>
      <c r="F208" s="26"/>
      <c r="G208" s="27"/>
      <c r="H208" s="27"/>
      <c r="I208" s="26"/>
      <c r="J208" s="24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</row>
    <row r="209" spans="1:22" ht="14">
      <c r="A209" s="24" t="s">
        <v>14259</v>
      </c>
      <c r="B209" s="25" t="s">
        <v>14162</v>
      </c>
      <c r="C209" s="25" t="s">
        <v>14258</v>
      </c>
      <c r="D209" s="25" t="s">
        <v>221</v>
      </c>
      <c r="E209" s="26" t="s">
        <v>212</v>
      </c>
      <c r="F209" s="26"/>
      <c r="G209" s="27"/>
      <c r="H209" s="27"/>
      <c r="I209" s="26"/>
      <c r="J209" s="24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</row>
    <row r="210" spans="1:22" ht="14">
      <c r="A210" s="24" t="s">
        <v>14262</v>
      </c>
      <c r="B210" s="25" t="s">
        <v>14162</v>
      </c>
      <c r="C210" s="25" t="s">
        <v>14261</v>
      </c>
      <c r="D210" s="25" t="s">
        <v>221</v>
      </c>
      <c r="E210" s="26" t="s">
        <v>212</v>
      </c>
      <c r="F210" s="26"/>
      <c r="G210" s="27"/>
      <c r="H210" s="27"/>
      <c r="I210" s="26"/>
      <c r="J210" s="24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</row>
    <row r="211" spans="1:22" ht="14">
      <c r="A211" s="24" t="s">
        <v>14265</v>
      </c>
      <c r="B211" s="25" t="s">
        <v>14162</v>
      </c>
      <c r="C211" s="25" t="s">
        <v>14264</v>
      </c>
      <c r="D211" s="25" t="s">
        <v>1905</v>
      </c>
      <c r="E211" s="26" t="s">
        <v>212</v>
      </c>
      <c r="F211" s="26"/>
      <c r="G211" s="27"/>
      <c r="H211" s="27"/>
      <c r="I211" s="26"/>
      <c r="J211" s="24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</row>
    <row r="212" spans="1:22" ht="14">
      <c r="A212" s="24" t="s">
        <v>14268</v>
      </c>
      <c r="B212" s="25" t="s">
        <v>14162</v>
      </c>
      <c r="C212" s="25" t="s">
        <v>14267</v>
      </c>
      <c r="D212" s="25" t="s">
        <v>535</v>
      </c>
      <c r="E212" s="26" t="s">
        <v>212</v>
      </c>
      <c r="F212" s="26"/>
      <c r="G212" s="27"/>
      <c r="H212" s="27"/>
      <c r="I212" s="26"/>
      <c r="J212" s="24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</row>
    <row r="213" spans="1:22" ht="14">
      <c r="A213" s="24" t="s">
        <v>5870</v>
      </c>
      <c r="B213" s="25" t="s">
        <v>5869</v>
      </c>
      <c r="C213" s="25" t="s">
        <v>5868</v>
      </c>
      <c r="D213" s="25" t="s">
        <v>221</v>
      </c>
      <c r="E213" s="26" t="s">
        <v>364</v>
      </c>
      <c r="F213" s="26"/>
      <c r="G213" s="27"/>
      <c r="H213" s="27"/>
      <c r="I213" s="26"/>
      <c r="J213" s="24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</row>
    <row r="214" spans="1:22" ht="14">
      <c r="A214" s="24" t="s">
        <v>5873</v>
      </c>
      <c r="B214" s="25" t="s">
        <v>5869</v>
      </c>
      <c r="C214" s="25" t="s">
        <v>5872</v>
      </c>
      <c r="D214" s="25" t="s">
        <v>229</v>
      </c>
      <c r="E214" s="26" t="s">
        <v>364</v>
      </c>
      <c r="F214" s="26"/>
      <c r="G214" s="27"/>
      <c r="H214" s="27"/>
      <c r="I214" s="26"/>
      <c r="J214" s="24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</row>
    <row r="215" spans="1:22" ht="14">
      <c r="A215" s="24" t="s">
        <v>5876</v>
      </c>
      <c r="B215" s="25" t="s">
        <v>5869</v>
      </c>
      <c r="C215" s="25" t="s">
        <v>5875</v>
      </c>
      <c r="D215" s="25" t="s">
        <v>535</v>
      </c>
      <c r="E215" s="26" t="s">
        <v>364</v>
      </c>
      <c r="F215" s="26"/>
      <c r="G215" s="27"/>
      <c r="H215" s="27"/>
      <c r="I215" s="26"/>
      <c r="J215" s="24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</row>
    <row r="216" spans="1:22" ht="14">
      <c r="A216" s="24" t="s">
        <v>15485</v>
      </c>
      <c r="B216" s="25" t="s">
        <v>5869</v>
      </c>
      <c r="C216" s="25" t="s">
        <v>15484</v>
      </c>
      <c r="D216" s="25" t="s">
        <v>221</v>
      </c>
      <c r="E216" s="26" t="s">
        <v>364</v>
      </c>
      <c r="F216" s="26"/>
      <c r="G216" s="27"/>
      <c r="H216" s="27"/>
      <c r="I216" s="26"/>
      <c r="J216" s="24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</row>
    <row r="217" spans="1:22" ht="14">
      <c r="A217" s="24" t="s">
        <v>7589</v>
      </c>
      <c r="B217" s="25" t="s">
        <v>7582</v>
      </c>
      <c r="C217" s="25" t="s">
        <v>7588</v>
      </c>
      <c r="D217" s="25" t="s">
        <v>221</v>
      </c>
      <c r="E217" s="26" t="s">
        <v>212</v>
      </c>
      <c r="F217" s="26"/>
      <c r="G217" s="27"/>
      <c r="H217" s="27"/>
      <c r="I217" s="26"/>
      <c r="J217" s="24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</row>
    <row r="218" spans="1:22" ht="14">
      <c r="A218" s="24" t="s">
        <v>7592</v>
      </c>
      <c r="B218" s="25" t="s">
        <v>7582</v>
      </c>
      <c r="C218" s="25" t="s">
        <v>7591</v>
      </c>
      <c r="D218" s="25" t="s">
        <v>229</v>
      </c>
      <c r="E218" s="26" t="s">
        <v>212</v>
      </c>
      <c r="F218" s="26"/>
      <c r="G218" s="27"/>
      <c r="H218" s="27"/>
      <c r="I218" s="26"/>
      <c r="J218" s="24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</row>
    <row r="219" spans="1:22" ht="14">
      <c r="A219" s="24" t="s">
        <v>9615</v>
      </c>
      <c r="B219" s="25" t="s">
        <v>9614</v>
      </c>
      <c r="C219" s="25" t="s">
        <v>9613</v>
      </c>
      <c r="D219" s="25" t="s">
        <v>3239</v>
      </c>
      <c r="E219" s="26" t="s">
        <v>364</v>
      </c>
      <c r="F219" s="26"/>
      <c r="G219" s="27"/>
      <c r="H219" s="27"/>
      <c r="I219" s="26"/>
      <c r="J219" s="24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</row>
    <row r="220" spans="1:22" ht="14">
      <c r="A220" s="24" t="s">
        <v>9618</v>
      </c>
      <c r="B220" s="25" t="s">
        <v>9614</v>
      </c>
      <c r="C220" s="25" t="s">
        <v>9617</v>
      </c>
      <c r="D220" s="25" t="s">
        <v>3239</v>
      </c>
      <c r="E220" s="26" t="s">
        <v>364</v>
      </c>
      <c r="F220" s="26"/>
      <c r="G220" s="27"/>
      <c r="H220" s="27"/>
      <c r="I220" s="26"/>
      <c r="J220" s="24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</row>
    <row r="221" spans="1:22" ht="14">
      <c r="A221" s="24" t="s">
        <v>12026</v>
      </c>
      <c r="B221" s="25" t="s">
        <v>12025</v>
      </c>
      <c r="C221" s="25" t="s">
        <v>12024</v>
      </c>
      <c r="D221" s="25" t="s">
        <v>221</v>
      </c>
      <c r="E221" s="26" t="s">
        <v>212</v>
      </c>
      <c r="F221" s="26"/>
      <c r="G221" s="27"/>
      <c r="H221" s="27"/>
      <c r="I221" s="26"/>
      <c r="J221" s="24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</row>
    <row r="222" spans="1:22" ht="14">
      <c r="A222" s="24" t="s">
        <v>9621</v>
      </c>
      <c r="B222" s="25" t="s">
        <v>9614</v>
      </c>
      <c r="C222" s="25" t="s">
        <v>9620</v>
      </c>
      <c r="D222" s="25" t="s">
        <v>3239</v>
      </c>
      <c r="E222" s="26" t="s">
        <v>364</v>
      </c>
      <c r="F222" s="26"/>
      <c r="G222" s="27"/>
      <c r="H222" s="27"/>
      <c r="I222" s="26"/>
      <c r="J222" s="24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</row>
    <row r="223" spans="1:22" ht="14">
      <c r="A223" s="24" t="s">
        <v>9624</v>
      </c>
      <c r="B223" s="25" t="s">
        <v>9614</v>
      </c>
      <c r="C223" s="25" t="s">
        <v>9623</v>
      </c>
      <c r="D223" s="25" t="s">
        <v>3239</v>
      </c>
      <c r="E223" s="26" t="s">
        <v>364</v>
      </c>
      <c r="F223" s="26"/>
      <c r="G223" s="27"/>
      <c r="H223" s="27"/>
      <c r="I223" s="26"/>
      <c r="J223" s="24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</row>
    <row r="224" spans="1:22" ht="14">
      <c r="A224" s="24" t="s">
        <v>14271</v>
      </c>
      <c r="B224" s="25" t="s">
        <v>14162</v>
      </c>
      <c r="C224" s="25" t="s">
        <v>14270</v>
      </c>
      <c r="D224" s="25" t="s">
        <v>1905</v>
      </c>
      <c r="E224" s="26" t="s">
        <v>212</v>
      </c>
      <c r="F224" s="26"/>
      <c r="G224" s="27"/>
      <c r="H224" s="27"/>
      <c r="I224" s="26"/>
      <c r="J224" s="24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</row>
    <row r="225" spans="1:22" ht="14">
      <c r="A225" s="24" t="s">
        <v>14274</v>
      </c>
      <c r="B225" s="25" t="s">
        <v>14162</v>
      </c>
      <c r="C225" s="25" t="s">
        <v>14273</v>
      </c>
      <c r="D225" s="25" t="s">
        <v>535</v>
      </c>
      <c r="E225" s="26" t="s">
        <v>212</v>
      </c>
      <c r="F225" s="26"/>
      <c r="G225" s="27"/>
      <c r="H225" s="27"/>
      <c r="I225" s="26"/>
      <c r="J225" s="24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</row>
    <row r="226" spans="1:22" ht="14">
      <c r="A226" s="24" t="s">
        <v>14277</v>
      </c>
      <c r="B226" s="25" t="s">
        <v>14162</v>
      </c>
      <c r="C226" s="25" t="s">
        <v>14276</v>
      </c>
      <c r="D226" s="25" t="s">
        <v>535</v>
      </c>
      <c r="E226" s="26" t="s">
        <v>212</v>
      </c>
      <c r="F226" s="26"/>
      <c r="G226" s="27"/>
      <c r="H226" s="27"/>
      <c r="I226" s="26"/>
      <c r="J226" s="24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</row>
    <row r="227" spans="1:22" ht="14">
      <c r="A227" s="24" t="s">
        <v>2914</v>
      </c>
      <c r="B227" s="25" t="s">
        <v>2913</v>
      </c>
      <c r="C227" s="25" t="s">
        <v>2912</v>
      </c>
      <c r="D227" s="25" t="s">
        <v>995</v>
      </c>
      <c r="E227" s="26" t="s">
        <v>364</v>
      </c>
      <c r="F227" s="26"/>
      <c r="G227" s="27"/>
      <c r="H227" s="27"/>
      <c r="I227" s="26"/>
      <c r="J227" s="24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</row>
    <row r="228" spans="1:22" ht="14">
      <c r="A228" s="24" t="s">
        <v>15381</v>
      </c>
      <c r="B228" s="25" t="s">
        <v>2913</v>
      </c>
      <c r="C228" s="25" t="s">
        <v>15380</v>
      </c>
      <c r="D228" s="25" t="s">
        <v>995</v>
      </c>
      <c r="E228" s="26" t="s">
        <v>364</v>
      </c>
      <c r="F228" s="26"/>
      <c r="G228" s="27"/>
      <c r="H228" s="27"/>
      <c r="I228" s="26"/>
      <c r="J228" s="24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</row>
    <row r="229" spans="1:22" ht="14">
      <c r="A229" s="24" t="s">
        <v>10874</v>
      </c>
      <c r="B229" s="25" t="s">
        <v>10873</v>
      </c>
      <c r="C229" s="25" t="s">
        <v>10872</v>
      </c>
      <c r="D229" s="25" t="s">
        <v>221</v>
      </c>
      <c r="E229" s="26" t="s">
        <v>364</v>
      </c>
      <c r="F229" s="26"/>
      <c r="G229" s="27"/>
      <c r="H229" s="27"/>
      <c r="I229" s="26"/>
      <c r="J229" s="24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</row>
    <row r="230" spans="1:22" ht="14">
      <c r="A230" s="24" t="s">
        <v>4973</v>
      </c>
      <c r="B230" s="25" t="s">
        <v>4960</v>
      </c>
      <c r="C230" s="25" t="s">
        <v>4972</v>
      </c>
      <c r="D230" s="25" t="s">
        <v>221</v>
      </c>
      <c r="E230" s="26" t="s">
        <v>364</v>
      </c>
      <c r="F230" s="26"/>
      <c r="G230" s="27"/>
      <c r="H230" s="27"/>
      <c r="I230" s="26"/>
      <c r="J230" s="24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</row>
    <row r="231" spans="1:22" ht="14">
      <c r="A231" s="24" t="s">
        <v>4976</v>
      </c>
      <c r="B231" s="25" t="s">
        <v>4960</v>
      </c>
      <c r="C231" s="25" t="s">
        <v>4975</v>
      </c>
      <c r="D231" s="25" t="s">
        <v>221</v>
      </c>
      <c r="E231" s="26" t="s">
        <v>364</v>
      </c>
      <c r="F231" s="26"/>
      <c r="G231" s="27"/>
      <c r="H231" s="27"/>
      <c r="I231" s="26"/>
      <c r="J231" s="24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</row>
    <row r="232" spans="1:22" ht="14">
      <c r="A232" s="24" t="s">
        <v>4976</v>
      </c>
      <c r="B232" s="25" t="s">
        <v>10307</v>
      </c>
      <c r="C232" s="25" t="s">
        <v>10306</v>
      </c>
      <c r="D232" s="25" t="s">
        <v>221</v>
      </c>
      <c r="E232" s="26" t="s">
        <v>212</v>
      </c>
      <c r="F232" s="26"/>
      <c r="G232" s="27"/>
      <c r="H232" s="27"/>
      <c r="I232" s="26"/>
      <c r="J232" s="24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</row>
    <row r="233" spans="1:22" ht="14">
      <c r="A233" s="24" t="s">
        <v>4979</v>
      </c>
      <c r="B233" s="25" t="s">
        <v>4960</v>
      </c>
      <c r="C233" s="25" t="s">
        <v>4978</v>
      </c>
      <c r="D233" s="25" t="s">
        <v>535</v>
      </c>
      <c r="E233" s="26" t="s">
        <v>364</v>
      </c>
      <c r="F233" s="26"/>
      <c r="G233" s="27"/>
      <c r="H233" s="27"/>
      <c r="I233" s="26"/>
      <c r="J233" s="24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</row>
    <row r="234" spans="1:22" ht="14">
      <c r="A234" s="24" t="s">
        <v>755</v>
      </c>
      <c r="B234" s="25" t="s">
        <v>754</v>
      </c>
      <c r="C234" s="25" t="s">
        <v>753</v>
      </c>
      <c r="D234" s="25" t="s">
        <v>756</v>
      </c>
      <c r="E234" s="26" t="s">
        <v>212</v>
      </c>
      <c r="F234" s="26"/>
      <c r="G234" s="27"/>
      <c r="H234" s="27"/>
      <c r="I234" s="26"/>
      <c r="J234" s="24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</row>
    <row r="235" spans="1:22" ht="14">
      <c r="A235" s="24" t="s">
        <v>14280</v>
      </c>
      <c r="B235" s="25" t="s">
        <v>14162</v>
      </c>
      <c r="C235" s="25" t="s">
        <v>14279</v>
      </c>
      <c r="D235" s="25" t="s">
        <v>1905</v>
      </c>
      <c r="E235" s="26" t="s">
        <v>212</v>
      </c>
      <c r="F235" s="26"/>
      <c r="G235" s="27"/>
      <c r="H235" s="27"/>
      <c r="I235" s="26"/>
      <c r="J235" s="24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</row>
    <row r="236" spans="1:22" ht="14">
      <c r="A236" s="24" t="s">
        <v>14283</v>
      </c>
      <c r="B236" s="25" t="s">
        <v>14162</v>
      </c>
      <c r="C236" s="25" t="s">
        <v>14282</v>
      </c>
      <c r="D236" s="25" t="s">
        <v>535</v>
      </c>
      <c r="E236" s="26" t="s">
        <v>212</v>
      </c>
      <c r="F236" s="26"/>
      <c r="G236" s="27"/>
      <c r="H236" s="27"/>
      <c r="I236" s="26"/>
      <c r="J236" s="24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</row>
    <row r="237" spans="1:22" ht="14">
      <c r="A237" s="24" t="s">
        <v>11175</v>
      </c>
      <c r="B237" s="25" t="s">
        <v>11171</v>
      </c>
      <c r="C237" s="25" t="s">
        <v>11174</v>
      </c>
      <c r="D237" s="25" t="s">
        <v>535</v>
      </c>
      <c r="E237" s="26" t="s">
        <v>212</v>
      </c>
      <c r="F237" s="26"/>
      <c r="G237" s="27"/>
      <c r="H237" s="27"/>
      <c r="I237" s="26"/>
      <c r="J237" s="24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</row>
    <row r="238" spans="1:22" ht="14">
      <c r="A238" s="24" t="s">
        <v>13640</v>
      </c>
      <c r="B238" s="25" t="s">
        <v>13639</v>
      </c>
      <c r="C238" s="25" t="s">
        <v>13638</v>
      </c>
      <c r="D238" s="25" t="s">
        <v>373</v>
      </c>
      <c r="E238" s="26" t="s">
        <v>364</v>
      </c>
      <c r="F238" s="26"/>
      <c r="G238" s="27"/>
      <c r="H238" s="27"/>
      <c r="I238" s="26"/>
      <c r="J238" s="24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</row>
    <row r="239" spans="1:22" ht="14">
      <c r="A239" s="24" t="s">
        <v>15809</v>
      </c>
      <c r="B239" s="25" t="s">
        <v>13639</v>
      </c>
      <c r="C239" s="25" t="s">
        <v>15808</v>
      </c>
      <c r="D239" s="25" t="s">
        <v>373</v>
      </c>
      <c r="E239" s="26" t="s">
        <v>364</v>
      </c>
      <c r="F239" s="26"/>
      <c r="G239" s="27"/>
      <c r="H239" s="27"/>
      <c r="I239" s="26"/>
      <c r="J239" s="24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</row>
    <row r="240" spans="1:22" ht="14">
      <c r="A240" s="24" t="s">
        <v>10877</v>
      </c>
      <c r="B240" s="25" t="s">
        <v>10873</v>
      </c>
      <c r="C240" s="25" t="s">
        <v>10876</v>
      </c>
      <c r="D240" s="25" t="s">
        <v>229</v>
      </c>
      <c r="E240" s="26" t="s">
        <v>364</v>
      </c>
      <c r="F240" s="26"/>
      <c r="G240" s="27"/>
      <c r="H240" s="27"/>
      <c r="I240" s="26"/>
      <c r="J240" s="24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</row>
    <row r="241" spans="1:22" ht="14">
      <c r="A241" s="24" t="s">
        <v>10880</v>
      </c>
      <c r="B241" s="25" t="s">
        <v>10873</v>
      </c>
      <c r="C241" s="25" t="s">
        <v>10879</v>
      </c>
      <c r="D241" s="25" t="s">
        <v>535</v>
      </c>
      <c r="E241" s="26" t="s">
        <v>364</v>
      </c>
      <c r="F241" s="26"/>
      <c r="G241" s="27"/>
      <c r="H241" s="27"/>
      <c r="I241" s="26"/>
      <c r="J241" s="24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</row>
    <row r="242" spans="1:22" ht="14">
      <c r="A242" s="24" t="s">
        <v>10883</v>
      </c>
      <c r="B242" s="25" t="s">
        <v>10873</v>
      </c>
      <c r="C242" s="25" t="s">
        <v>10882</v>
      </c>
      <c r="D242" s="25" t="s">
        <v>985</v>
      </c>
      <c r="E242" s="26" t="s">
        <v>364</v>
      </c>
      <c r="F242" s="26"/>
      <c r="G242" s="27"/>
      <c r="H242" s="27"/>
      <c r="I242" s="26"/>
      <c r="J242" s="24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</row>
    <row r="243" spans="1:22" ht="14">
      <c r="A243" s="24" t="s">
        <v>8979</v>
      </c>
      <c r="B243" s="25" t="s">
        <v>8975</v>
      </c>
      <c r="C243" s="25" t="s">
        <v>8978</v>
      </c>
      <c r="D243" s="25" t="s">
        <v>221</v>
      </c>
      <c r="E243" s="26" t="s">
        <v>212</v>
      </c>
      <c r="F243" s="26"/>
      <c r="G243" s="27"/>
      <c r="H243" s="27"/>
      <c r="I243" s="26"/>
      <c r="J243" s="24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</row>
    <row r="244" spans="1:22" ht="14">
      <c r="A244" s="24" t="s">
        <v>8982</v>
      </c>
      <c r="B244" s="25" t="s">
        <v>8975</v>
      </c>
      <c r="C244" s="25" t="s">
        <v>8981</v>
      </c>
      <c r="D244" s="25" t="s">
        <v>535</v>
      </c>
      <c r="E244" s="26" t="s">
        <v>212</v>
      </c>
      <c r="F244" s="26"/>
      <c r="G244" s="27"/>
      <c r="H244" s="27"/>
      <c r="I244" s="26"/>
      <c r="J244" s="24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</row>
    <row r="245" spans="1:22" ht="14">
      <c r="A245" s="24" t="s">
        <v>8657</v>
      </c>
      <c r="B245" s="25" t="s">
        <v>8656</v>
      </c>
      <c r="C245" s="25" t="s">
        <v>8655</v>
      </c>
      <c r="D245" s="25" t="s">
        <v>221</v>
      </c>
      <c r="E245" s="26" t="s">
        <v>364</v>
      </c>
      <c r="F245" s="26"/>
      <c r="G245" s="27"/>
      <c r="H245" s="27"/>
      <c r="I245" s="26"/>
      <c r="J245" s="24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</row>
    <row r="246" spans="1:22" ht="14">
      <c r="A246" s="24" t="s">
        <v>8660</v>
      </c>
      <c r="B246" s="25" t="s">
        <v>8656</v>
      </c>
      <c r="C246" s="25" t="s">
        <v>8659</v>
      </c>
      <c r="D246" s="25" t="s">
        <v>221</v>
      </c>
      <c r="E246" s="26" t="s">
        <v>364</v>
      </c>
      <c r="F246" s="26"/>
      <c r="G246" s="27"/>
      <c r="H246" s="27"/>
      <c r="I246" s="26"/>
      <c r="J246" s="24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</row>
    <row r="247" spans="1:22" ht="14">
      <c r="A247" s="24" t="s">
        <v>12206</v>
      </c>
      <c r="B247" s="25" t="s">
        <v>12184</v>
      </c>
      <c r="C247" s="25" t="s">
        <v>12205</v>
      </c>
      <c r="D247" s="25" t="s">
        <v>215</v>
      </c>
      <c r="E247" s="26" t="s">
        <v>364</v>
      </c>
      <c r="F247" s="26"/>
      <c r="G247" s="27"/>
      <c r="H247" s="27"/>
      <c r="I247" s="26"/>
      <c r="J247" s="24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</row>
    <row r="248" spans="1:22" ht="14">
      <c r="A248" s="24" t="s">
        <v>12209</v>
      </c>
      <c r="B248" s="25" t="s">
        <v>12184</v>
      </c>
      <c r="C248" s="25" t="s">
        <v>12208</v>
      </c>
      <c r="D248" s="25" t="s">
        <v>215</v>
      </c>
      <c r="E248" s="26" t="s">
        <v>364</v>
      </c>
      <c r="F248" s="26"/>
      <c r="G248" s="27"/>
      <c r="H248" s="27"/>
      <c r="I248" s="26"/>
      <c r="J248" s="24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</row>
    <row r="249" spans="1:22" ht="14">
      <c r="A249" s="24" t="s">
        <v>12212</v>
      </c>
      <c r="B249" s="25" t="s">
        <v>12184</v>
      </c>
      <c r="C249" s="25" t="s">
        <v>12211</v>
      </c>
      <c r="D249" s="25" t="s">
        <v>221</v>
      </c>
      <c r="E249" s="26" t="s">
        <v>364</v>
      </c>
      <c r="F249" s="26"/>
      <c r="G249" s="27"/>
      <c r="H249" s="27"/>
      <c r="I249" s="26"/>
      <c r="J249" s="24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</row>
    <row r="250" spans="1:22" ht="14">
      <c r="A250" s="24" t="s">
        <v>12215</v>
      </c>
      <c r="B250" s="25" t="s">
        <v>12184</v>
      </c>
      <c r="C250" s="25" t="s">
        <v>12214</v>
      </c>
      <c r="D250" s="25" t="s">
        <v>229</v>
      </c>
      <c r="E250" s="26" t="s">
        <v>364</v>
      </c>
      <c r="F250" s="26"/>
      <c r="G250" s="27"/>
      <c r="H250" s="27"/>
      <c r="I250" s="26"/>
      <c r="J250" s="24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</row>
    <row r="251" spans="1:22" ht="14">
      <c r="A251" s="24" t="s">
        <v>12218</v>
      </c>
      <c r="B251" s="25" t="s">
        <v>12184</v>
      </c>
      <c r="C251" s="25" t="s">
        <v>12217</v>
      </c>
      <c r="D251" s="25" t="s">
        <v>535</v>
      </c>
      <c r="E251" s="26" t="s">
        <v>364</v>
      </c>
      <c r="F251" s="26"/>
      <c r="G251" s="27"/>
      <c r="H251" s="27"/>
      <c r="I251" s="26"/>
      <c r="J251" s="24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</row>
    <row r="252" spans="1:22" ht="14">
      <c r="A252" s="24" t="s">
        <v>12221</v>
      </c>
      <c r="B252" s="25" t="s">
        <v>12184</v>
      </c>
      <c r="C252" s="25" t="s">
        <v>12220</v>
      </c>
      <c r="D252" s="25"/>
      <c r="E252" s="26" t="s">
        <v>364</v>
      </c>
      <c r="F252" s="26"/>
      <c r="G252" s="27"/>
      <c r="H252" s="27"/>
      <c r="I252" s="26"/>
      <c r="J252" s="24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</row>
    <row r="253" spans="1:22" ht="14">
      <c r="A253" s="24" t="s">
        <v>12224</v>
      </c>
      <c r="B253" s="25" t="s">
        <v>12184</v>
      </c>
      <c r="C253" s="25" t="s">
        <v>12223</v>
      </c>
      <c r="D253" s="25"/>
      <c r="E253" s="26" t="s">
        <v>364</v>
      </c>
      <c r="F253" s="26"/>
      <c r="G253" s="27"/>
      <c r="H253" s="27"/>
      <c r="I253" s="26"/>
      <c r="J253" s="24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</row>
    <row r="254" spans="1:22" ht="14">
      <c r="A254" s="24" t="s">
        <v>12227</v>
      </c>
      <c r="B254" s="25" t="s">
        <v>12184</v>
      </c>
      <c r="C254" s="25" t="s">
        <v>12226</v>
      </c>
      <c r="D254" s="25" t="s">
        <v>229</v>
      </c>
      <c r="E254" s="26" t="s">
        <v>364</v>
      </c>
      <c r="F254" s="26"/>
      <c r="G254" s="27"/>
      <c r="H254" s="27"/>
      <c r="I254" s="26"/>
      <c r="J254" s="24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</row>
    <row r="255" spans="1:22" ht="14">
      <c r="A255" s="24" t="s">
        <v>12230</v>
      </c>
      <c r="B255" s="25" t="s">
        <v>12184</v>
      </c>
      <c r="C255" s="25" t="s">
        <v>12229</v>
      </c>
      <c r="D255" s="25" t="s">
        <v>535</v>
      </c>
      <c r="E255" s="26" t="s">
        <v>364</v>
      </c>
      <c r="F255" s="26"/>
      <c r="G255" s="27"/>
      <c r="H255" s="27"/>
      <c r="I255" s="26"/>
      <c r="J255" s="24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</row>
    <row r="256" spans="1:22" ht="14">
      <c r="A256" s="24" t="s">
        <v>12233</v>
      </c>
      <c r="B256" s="25" t="s">
        <v>12184</v>
      </c>
      <c r="C256" s="25" t="s">
        <v>12232</v>
      </c>
      <c r="D256" s="25" t="s">
        <v>215</v>
      </c>
      <c r="E256" s="26" t="s">
        <v>364</v>
      </c>
      <c r="F256" s="26"/>
      <c r="G256" s="27"/>
      <c r="H256" s="27"/>
      <c r="I256" s="26"/>
      <c r="J256" s="24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</row>
    <row r="257" spans="1:22" ht="14">
      <c r="A257" s="24" t="s">
        <v>12236</v>
      </c>
      <c r="B257" s="25" t="s">
        <v>12184</v>
      </c>
      <c r="C257" s="25" t="s">
        <v>12235</v>
      </c>
      <c r="D257" s="25" t="s">
        <v>215</v>
      </c>
      <c r="E257" s="26" t="s">
        <v>364</v>
      </c>
      <c r="F257" s="26"/>
      <c r="G257" s="27"/>
      <c r="H257" s="27"/>
      <c r="I257" s="26"/>
      <c r="J257" s="24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</row>
    <row r="258" spans="1:22" ht="14">
      <c r="A258" s="24" t="s">
        <v>12239</v>
      </c>
      <c r="B258" s="25" t="s">
        <v>12184</v>
      </c>
      <c r="C258" s="25" t="s">
        <v>12238</v>
      </c>
      <c r="D258" s="25" t="s">
        <v>221</v>
      </c>
      <c r="E258" s="26" t="s">
        <v>364</v>
      </c>
      <c r="F258" s="26"/>
      <c r="G258" s="27"/>
      <c r="H258" s="27"/>
      <c r="I258" s="26"/>
      <c r="J258" s="24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</row>
    <row r="259" spans="1:22" ht="14">
      <c r="A259" s="24" t="s">
        <v>12242</v>
      </c>
      <c r="B259" s="25" t="s">
        <v>12184</v>
      </c>
      <c r="C259" s="25" t="s">
        <v>12241</v>
      </c>
      <c r="D259" s="25" t="s">
        <v>229</v>
      </c>
      <c r="E259" s="26" t="s">
        <v>364</v>
      </c>
      <c r="F259" s="26"/>
      <c r="G259" s="27"/>
      <c r="H259" s="27"/>
      <c r="I259" s="26"/>
      <c r="J259" s="24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</row>
    <row r="260" spans="1:22" ht="14">
      <c r="A260" s="24" t="s">
        <v>12245</v>
      </c>
      <c r="B260" s="25" t="s">
        <v>12184</v>
      </c>
      <c r="C260" s="25" t="s">
        <v>12244</v>
      </c>
      <c r="D260" s="25" t="s">
        <v>535</v>
      </c>
      <c r="E260" s="26" t="s">
        <v>364</v>
      </c>
      <c r="F260" s="26"/>
      <c r="G260" s="27"/>
      <c r="H260" s="27"/>
      <c r="I260" s="26"/>
      <c r="J260" s="24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</row>
    <row r="261" spans="1:22" ht="14">
      <c r="A261" s="24" t="s">
        <v>2397</v>
      </c>
      <c r="B261" s="25" t="s">
        <v>2396</v>
      </c>
      <c r="C261" s="25" t="s">
        <v>2395</v>
      </c>
      <c r="D261" s="25" t="s">
        <v>221</v>
      </c>
      <c r="E261" s="26" t="s">
        <v>364</v>
      </c>
      <c r="F261" s="26"/>
      <c r="G261" s="27"/>
      <c r="H261" s="27"/>
      <c r="I261" s="26"/>
      <c r="J261" s="24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</row>
    <row r="262" spans="1:22" ht="14">
      <c r="A262" s="24" t="s">
        <v>8137</v>
      </c>
      <c r="B262" s="25" t="s">
        <v>8136</v>
      </c>
      <c r="C262" s="25" t="s">
        <v>8135</v>
      </c>
      <c r="D262" s="25" t="s">
        <v>221</v>
      </c>
      <c r="E262" s="26" t="s">
        <v>364</v>
      </c>
      <c r="F262" s="26"/>
      <c r="G262" s="27"/>
      <c r="H262" s="27"/>
      <c r="I262" s="26"/>
      <c r="J262" s="24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</row>
    <row r="263" spans="1:22" ht="14">
      <c r="A263" s="24" t="s">
        <v>8140</v>
      </c>
      <c r="B263" s="25" t="s">
        <v>8136</v>
      </c>
      <c r="C263" s="25" t="s">
        <v>8139</v>
      </c>
      <c r="D263" s="25" t="s">
        <v>229</v>
      </c>
      <c r="E263" s="26" t="s">
        <v>364</v>
      </c>
      <c r="F263" s="26"/>
      <c r="G263" s="27"/>
      <c r="H263" s="27"/>
      <c r="I263" s="26"/>
      <c r="J263" s="24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</row>
    <row r="264" spans="1:22" ht="14">
      <c r="A264" s="24" t="s">
        <v>8143</v>
      </c>
      <c r="B264" s="25" t="s">
        <v>8136</v>
      </c>
      <c r="C264" s="25" t="s">
        <v>8142</v>
      </c>
      <c r="D264" s="25" t="s">
        <v>535</v>
      </c>
      <c r="E264" s="26" t="s">
        <v>364</v>
      </c>
      <c r="F264" s="26"/>
      <c r="G264" s="27"/>
      <c r="H264" s="27"/>
      <c r="I264" s="26"/>
      <c r="J264" s="24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</row>
    <row r="265" spans="1:22" ht="14">
      <c r="A265" s="24" t="s">
        <v>9224</v>
      </c>
      <c r="B265" s="25" t="s">
        <v>9192</v>
      </c>
      <c r="C265" s="25" t="s">
        <v>9223</v>
      </c>
      <c r="D265" s="25" t="s">
        <v>215</v>
      </c>
      <c r="E265" s="26" t="s">
        <v>364</v>
      </c>
      <c r="F265" s="26"/>
      <c r="G265" s="27"/>
      <c r="H265" s="27"/>
      <c r="I265" s="26"/>
      <c r="J265" s="24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</row>
    <row r="266" spans="1:22" ht="14">
      <c r="A266" s="24" t="s">
        <v>9227</v>
      </c>
      <c r="B266" s="25" t="s">
        <v>9192</v>
      </c>
      <c r="C266" s="25" t="s">
        <v>9226</v>
      </c>
      <c r="D266" s="25" t="s">
        <v>9194</v>
      </c>
      <c r="E266" s="26" t="s">
        <v>364</v>
      </c>
      <c r="F266" s="26"/>
      <c r="G266" s="27"/>
      <c r="H266" s="27"/>
      <c r="I266" s="26"/>
      <c r="J266" s="24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</row>
    <row r="267" spans="1:22" ht="14">
      <c r="A267" s="24" t="s">
        <v>9230</v>
      </c>
      <c r="B267" s="25" t="s">
        <v>9192</v>
      </c>
      <c r="C267" s="25" t="s">
        <v>9229</v>
      </c>
      <c r="D267" s="25" t="s">
        <v>9194</v>
      </c>
      <c r="E267" s="26" t="s">
        <v>364</v>
      </c>
      <c r="F267" s="26"/>
      <c r="G267" s="27"/>
      <c r="H267" s="27"/>
      <c r="I267" s="26"/>
      <c r="J267" s="24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</row>
    <row r="268" spans="1:22" ht="14">
      <c r="A268" s="24" t="s">
        <v>9233</v>
      </c>
      <c r="B268" s="25" t="s">
        <v>9192</v>
      </c>
      <c r="C268" s="25" t="s">
        <v>9232</v>
      </c>
      <c r="D268" s="25" t="s">
        <v>4027</v>
      </c>
      <c r="E268" s="26" t="s">
        <v>364</v>
      </c>
      <c r="F268" s="26"/>
      <c r="G268" s="27"/>
      <c r="H268" s="27"/>
      <c r="I268" s="26"/>
      <c r="J268" s="24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</row>
    <row r="269" spans="1:22" ht="14">
      <c r="A269" s="24" t="s">
        <v>9236</v>
      </c>
      <c r="B269" s="25" t="s">
        <v>9192</v>
      </c>
      <c r="C269" s="25" t="s">
        <v>9235</v>
      </c>
      <c r="D269" s="25" t="s">
        <v>2556</v>
      </c>
      <c r="E269" s="26" t="s">
        <v>364</v>
      </c>
      <c r="F269" s="26"/>
      <c r="G269" s="27"/>
      <c r="H269" s="27"/>
      <c r="I269" s="26"/>
      <c r="J269" s="24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</row>
    <row r="270" spans="1:22" ht="14">
      <c r="A270" s="24" t="s">
        <v>9239</v>
      </c>
      <c r="B270" s="25" t="s">
        <v>9192</v>
      </c>
      <c r="C270" s="25" t="s">
        <v>9238</v>
      </c>
      <c r="D270" s="25" t="s">
        <v>9194</v>
      </c>
      <c r="E270" s="26" t="s">
        <v>364</v>
      </c>
      <c r="F270" s="26"/>
      <c r="G270" s="27"/>
      <c r="H270" s="27"/>
      <c r="I270" s="26"/>
      <c r="J270" s="24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</row>
    <row r="271" spans="1:22" ht="14">
      <c r="A271" s="24" t="s">
        <v>9242</v>
      </c>
      <c r="B271" s="25" t="s">
        <v>9192</v>
      </c>
      <c r="C271" s="25" t="s">
        <v>9241</v>
      </c>
      <c r="D271" s="25" t="s">
        <v>9194</v>
      </c>
      <c r="E271" s="26" t="s">
        <v>364</v>
      </c>
      <c r="F271" s="26"/>
      <c r="G271" s="27"/>
      <c r="H271" s="27"/>
      <c r="I271" s="26"/>
      <c r="J271" s="24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</row>
    <row r="272" spans="1:22" ht="14">
      <c r="A272" s="24" t="s">
        <v>9245</v>
      </c>
      <c r="B272" s="25" t="s">
        <v>9192</v>
      </c>
      <c r="C272" s="25" t="s">
        <v>9244</v>
      </c>
      <c r="D272" s="25" t="s">
        <v>9194</v>
      </c>
      <c r="E272" s="26" t="s">
        <v>364</v>
      </c>
      <c r="F272" s="26"/>
      <c r="G272" s="27"/>
      <c r="H272" s="27"/>
      <c r="I272" s="26"/>
      <c r="J272" s="24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</row>
    <row r="273" spans="1:22" ht="14">
      <c r="A273" s="24" t="s">
        <v>9248</v>
      </c>
      <c r="B273" s="25" t="s">
        <v>9192</v>
      </c>
      <c r="C273" s="25" t="s">
        <v>9247</v>
      </c>
      <c r="D273" s="25" t="s">
        <v>2556</v>
      </c>
      <c r="E273" s="26" t="s">
        <v>364</v>
      </c>
      <c r="F273" s="26"/>
      <c r="G273" s="27"/>
      <c r="H273" s="27"/>
      <c r="I273" s="26"/>
      <c r="J273" s="24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</row>
    <row r="274" spans="1:22" ht="14">
      <c r="A274" s="24" t="s">
        <v>9251</v>
      </c>
      <c r="B274" s="25" t="s">
        <v>9192</v>
      </c>
      <c r="C274" s="25" t="s">
        <v>9250</v>
      </c>
      <c r="D274" s="25" t="s">
        <v>215</v>
      </c>
      <c r="E274" s="26" t="s">
        <v>364</v>
      </c>
      <c r="F274" s="26"/>
      <c r="G274" s="27"/>
      <c r="H274" s="27"/>
      <c r="I274" s="26"/>
      <c r="J274" s="24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</row>
    <row r="275" spans="1:22" ht="14">
      <c r="A275" s="24" t="s">
        <v>9254</v>
      </c>
      <c r="B275" s="25" t="s">
        <v>9192</v>
      </c>
      <c r="C275" s="25" t="s">
        <v>9253</v>
      </c>
      <c r="D275" s="25" t="s">
        <v>9194</v>
      </c>
      <c r="E275" s="26" t="s">
        <v>364</v>
      </c>
      <c r="F275" s="26"/>
      <c r="G275" s="27"/>
      <c r="H275" s="27"/>
      <c r="I275" s="26"/>
      <c r="J275" s="24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</row>
    <row r="276" spans="1:22" ht="14">
      <c r="A276" s="24" t="s">
        <v>9257</v>
      </c>
      <c r="B276" s="25" t="s">
        <v>9192</v>
      </c>
      <c r="C276" s="25" t="s">
        <v>9256</v>
      </c>
      <c r="D276" s="25" t="s">
        <v>9194</v>
      </c>
      <c r="E276" s="26" t="s">
        <v>364</v>
      </c>
      <c r="F276" s="26"/>
      <c r="G276" s="27"/>
      <c r="H276" s="27"/>
      <c r="I276" s="26"/>
      <c r="J276" s="24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</row>
    <row r="277" spans="1:22" ht="14">
      <c r="A277" s="24" t="s">
        <v>9260</v>
      </c>
      <c r="B277" s="25" t="s">
        <v>9192</v>
      </c>
      <c r="C277" s="25" t="s">
        <v>9259</v>
      </c>
      <c r="D277" s="25" t="s">
        <v>4027</v>
      </c>
      <c r="E277" s="26" t="s">
        <v>364</v>
      </c>
      <c r="F277" s="26"/>
      <c r="G277" s="27"/>
      <c r="H277" s="27"/>
      <c r="I277" s="26"/>
      <c r="J277" s="24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</row>
    <row r="278" spans="1:22" ht="14">
      <c r="A278" s="24" t="s">
        <v>9263</v>
      </c>
      <c r="B278" s="25" t="s">
        <v>9192</v>
      </c>
      <c r="C278" s="25" t="s">
        <v>9262</v>
      </c>
      <c r="D278" s="25" t="s">
        <v>2556</v>
      </c>
      <c r="E278" s="26" t="s">
        <v>364</v>
      </c>
      <c r="F278" s="26"/>
      <c r="G278" s="27"/>
      <c r="H278" s="27"/>
      <c r="I278" s="26"/>
      <c r="J278" s="24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</row>
    <row r="279" spans="1:22" ht="14">
      <c r="A279" s="24" t="s">
        <v>9888</v>
      </c>
      <c r="B279" s="25" t="s">
        <v>9887</v>
      </c>
      <c r="C279" s="25" t="s">
        <v>9886</v>
      </c>
      <c r="D279" s="25" t="s">
        <v>221</v>
      </c>
      <c r="E279" s="26" t="s">
        <v>212</v>
      </c>
      <c r="F279" s="26"/>
      <c r="G279" s="27"/>
      <c r="H279" s="27"/>
      <c r="I279" s="26"/>
      <c r="J279" s="24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</row>
    <row r="280" spans="1:22" ht="14">
      <c r="A280" s="24" t="s">
        <v>9891</v>
      </c>
      <c r="B280" s="25" t="s">
        <v>9887</v>
      </c>
      <c r="C280" s="25" t="s">
        <v>9890</v>
      </c>
      <c r="D280" s="25" t="s">
        <v>535</v>
      </c>
      <c r="E280" s="26" t="s">
        <v>212</v>
      </c>
      <c r="F280" s="26"/>
      <c r="G280" s="27"/>
      <c r="H280" s="27"/>
      <c r="I280" s="26"/>
      <c r="J280" s="24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</row>
    <row r="281" spans="1:22" ht="14">
      <c r="A281" s="24" t="s">
        <v>12688</v>
      </c>
      <c r="B281" s="25" t="s">
        <v>12674</v>
      </c>
      <c r="C281" s="25" t="s">
        <v>12687</v>
      </c>
      <c r="D281" s="25" t="s">
        <v>221</v>
      </c>
      <c r="E281" s="26" t="s">
        <v>212</v>
      </c>
      <c r="F281" s="26"/>
      <c r="G281" s="27"/>
      <c r="H281" s="27"/>
      <c r="I281" s="26"/>
      <c r="J281" s="24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</row>
    <row r="282" spans="1:22" ht="14">
      <c r="A282" s="24" t="s">
        <v>15791</v>
      </c>
      <c r="B282" s="25" t="s">
        <v>12674</v>
      </c>
      <c r="C282" s="25" t="s">
        <v>15790</v>
      </c>
      <c r="D282" s="25" t="s">
        <v>221</v>
      </c>
      <c r="E282" s="26" t="s">
        <v>212</v>
      </c>
      <c r="F282" s="26"/>
      <c r="G282" s="27"/>
      <c r="H282" s="27"/>
      <c r="I282" s="26"/>
      <c r="J282" s="24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</row>
    <row r="283" spans="1:22" ht="14">
      <c r="A283" s="24" t="s">
        <v>12691</v>
      </c>
      <c r="B283" s="25" t="s">
        <v>12674</v>
      </c>
      <c r="C283" s="25" t="s">
        <v>12690</v>
      </c>
      <c r="D283" s="25" t="s">
        <v>12679</v>
      </c>
      <c r="E283" s="26" t="s">
        <v>212</v>
      </c>
      <c r="F283" s="26"/>
      <c r="G283" s="27"/>
      <c r="H283" s="27"/>
      <c r="I283" s="26"/>
      <c r="J283" s="24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</row>
    <row r="284" spans="1:22" ht="14">
      <c r="A284" s="24" t="s">
        <v>5879</v>
      </c>
      <c r="B284" s="25" t="s">
        <v>5869</v>
      </c>
      <c r="C284" s="25" t="s">
        <v>5878</v>
      </c>
      <c r="D284" s="25" t="s">
        <v>221</v>
      </c>
      <c r="E284" s="26" t="s">
        <v>364</v>
      </c>
      <c r="F284" s="26"/>
      <c r="G284" s="27"/>
      <c r="H284" s="27"/>
      <c r="I284" s="26"/>
      <c r="J284" s="24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</row>
    <row r="285" spans="1:22" ht="14">
      <c r="A285" s="24" t="s">
        <v>5882</v>
      </c>
      <c r="B285" s="25" t="s">
        <v>5869</v>
      </c>
      <c r="C285" s="25" t="s">
        <v>5881</v>
      </c>
      <c r="D285" s="25" t="s">
        <v>229</v>
      </c>
      <c r="E285" s="26" t="s">
        <v>364</v>
      </c>
      <c r="F285" s="26"/>
      <c r="G285" s="27"/>
      <c r="H285" s="27"/>
      <c r="I285" s="26"/>
      <c r="J285" s="24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</row>
    <row r="286" spans="1:22" ht="14">
      <c r="A286" s="24" t="s">
        <v>5885</v>
      </c>
      <c r="B286" s="25" t="s">
        <v>5869</v>
      </c>
      <c r="C286" s="25" t="s">
        <v>5884</v>
      </c>
      <c r="D286" s="25" t="s">
        <v>535</v>
      </c>
      <c r="E286" s="26" t="s">
        <v>364</v>
      </c>
      <c r="F286" s="26"/>
      <c r="G286" s="27"/>
      <c r="H286" s="27"/>
      <c r="I286" s="26"/>
      <c r="J286" s="24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</row>
    <row r="287" spans="1:22" ht="14">
      <c r="A287" s="24" t="s">
        <v>5888</v>
      </c>
      <c r="B287" s="25" t="s">
        <v>5869</v>
      </c>
      <c r="C287" s="25" t="s">
        <v>5887</v>
      </c>
      <c r="D287" s="25" t="s">
        <v>221</v>
      </c>
      <c r="E287" s="26" t="s">
        <v>364</v>
      </c>
      <c r="F287" s="26"/>
      <c r="G287" s="27"/>
      <c r="H287" s="27"/>
      <c r="I287" s="26"/>
      <c r="J287" s="24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</row>
    <row r="288" spans="1:22" ht="14">
      <c r="A288" s="24" t="s">
        <v>5891</v>
      </c>
      <c r="B288" s="25" t="s">
        <v>5869</v>
      </c>
      <c r="C288" s="25" t="s">
        <v>5890</v>
      </c>
      <c r="D288" s="25" t="s">
        <v>229</v>
      </c>
      <c r="E288" s="26" t="s">
        <v>364</v>
      </c>
      <c r="F288" s="26"/>
      <c r="G288" s="27"/>
      <c r="H288" s="27"/>
      <c r="I288" s="26"/>
      <c r="J288" s="24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</row>
    <row r="289" spans="1:22" ht="14">
      <c r="A289" s="24" t="s">
        <v>5894</v>
      </c>
      <c r="B289" s="25" t="s">
        <v>5869</v>
      </c>
      <c r="C289" s="25" t="s">
        <v>5893</v>
      </c>
      <c r="D289" s="25" t="s">
        <v>535</v>
      </c>
      <c r="E289" s="26" t="s">
        <v>364</v>
      </c>
      <c r="F289" s="26"/>
      <c r="G289" s="27"/>
      <c r="H289" s="27"/>
      <c r="I289" s="26"/>
      <c r="J289" s="24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</row>
    <row r="290" spans="1:22" ht="14">
      <c r="A290" s="24" t="s">
        <v>12558</v>
      </c>
      <c r="B290" s="25" t="s">
        <v>12547</v>
      </c>
      <c r="C290" s="25" t="s">
        <v>12557</v>
      </c>
      <c r="D290" s="25" t="s">
        <v>535</v>
      </c>
      <c r="E290" s="26" t="s">
        <v>364</v>
      </c>
      <c r="F290" s="26"/>
      <c r="G290" s="27"/>
      <c r="H290" s="27"/>
      <c r="I290" s="26"/>
      <c r="J290" s="24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</row>
    <row r="291" spans="1:22" ht="14">
      <c r="A291" s="24" t="s">
        <v>10789</v>
      </c>
      <c r="B291" s="25" t="s">
        <v>10710</v>
      </c>
      <c r="C291" s="25" t="s">
        <v>10788</v>
      </c>
      <c r="D291" s="25" t="s">
        <v>215</v>
      </c>
      <c r="E291" s="26" t="s">
        <v>364</v>
      </c>
      <c r="F291" s="26"/>
      <c r="G291" s="27"/>
      <c r="H291" s="27"/>
      <c r="I291" s="26"/>
      <c r="J291" s="24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</row>
    <row r="292" spans="1:22" ht="14">
      <c r="A292" s="24" t="s">
        <v>10792</v>
      </c>
      <c r="B292" s="25" t="s">
        <v>10710</v>
      </c>
      <c r="C292" s="25" t="s">
        <v>10791</v>
      </c>
      <c r="D292" s="25" t="s">
        <v>215</v>
      </c>
      <c r="E292" s="26" t="s">
        <v>364</v>
      </c>
      <c r="F292" s="26"/>
      <c r="G292" s="27"/>
      <c r="H292" s="27"/>
      <c r="I292" s="26"/>
      <c r="J292" s="24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</row>
    <row r="293" spans="1:22" ht="14">
      <c r="A293" s="24" t="s">
        <v>10795</v>
      </c>
      <c r="B293" s="25" t="s">
        <v>10710</v>
      </c>
      <c r="C293" s="25" t="s">
        <v>10794</v>
      </c>
      <c r="D293" s="25" t="s">
        <v>563</v>
      </c>
      <c r="E293" s="26" t="s">
        <v>364</v>
      </c>
      <c r="F293" s="26"/>
      <c r="G293" s="27"/>
      <c r="H293" s="27"/>
      <c r="I293" s="26"/>
      <c r="J293" s="24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</row>
    <row r="294" spans="1:22" ht="14">
      <c r="A294" s="24" t="s">
        <v>10798</v>
      </c>
      <c r="B294" s="25" t="s">
        <v>10710</v>
      </c>
      <c r="C294" s="25" t="s">
        <v>10797</v>
      </c>
      <c r="D294" s="25" t="s">
        <v>221</v>
      </c>
      <c r="E294" s="26" t="s">
        <v>364</v>
      </c>
      <c r="F294" s="26"/>
      <c r="G294" s="27"/>
      <c r="H294" s="27"/>
      <c r="I294" s="26"/>
      <c r="J294" s="24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</row>
    <row r="295" spans="1:22" ht="14">
      <c r="A295" s="24" t="s">
        <v>10801</v>
      </c>
      <c r="B295" s="25" t="s">
        <v>10710</v>
      </c>
      <c r="C295" s="25" t="s">
        <v>10800</v>
      </c>
      <c r="D295" s="25" t="s">
        <v>221</v>
      </c>
      <c r="E295" s="26" t="s">
        <v>364</v>
      </c>
      <c r="F295" s="26"/>
      <c r="G295" s="27"/>
      <c r="H295" s="27"/>
      <c r="I295" s="26"/>
      <c r="J295" s="24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</row>
    <row r="296" spans="1:22" ht="14">
      <c r="A296" s="24" t="s">
        <v>10804</v>
      </c>
      <c r="B296" s="25" t="s">
        <v>10710</v>
      </c>
      <c r="C296" s="25" t="s">
        <v>10803</v>
      </c>
      <c r="D296" s="25" t="s">
        <v>221</v>
      </c>
      <c r="E296" s="26" t="s">
        <v>364</v>
      </c>
      <c r="F296" s="26"/>
      <c r="G296" s="27"/>
      <c r="H296" s="27"/>
      <c r="I296" s="26"/>
      <c r="J296" s="24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</row>
    <row r="297" spans="1:22" ht="14">
      <c r="A297" s="24" t="s">
        <v>10807</v>
      </c>
      <c r="B297" s="25" t="s">
        <v>10710</v>
      </c>
      <c r="C297" s="25" t="s">
        <v>10806</v>
      </c>
      <c r="D297" s="25" t="s">
        <v>2814</v>
      </c>
      <c r="E297" s="26" t="s">
        <v>364</v>
      </c>
      <c r="F297" s="26"/>
      <c r="G297" s="27"/>
      <c r="H297" s="27"/>
      <c r="I297" s="26"/>
      <c r="J297" s="24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</row>
    <row r="298" spans="1:22" ht="14">
      <c r="A298" s="24" t="s">
        <v>10810</v>
      </c>
      <c r="B298" s="25" t="s">
        <v>10710</v>
      </c>
      <c r="C298" s="25" t="s">
        <v>10809</v>
      </c>
      <c r="D298" s="25" t="s">
        <v>2814</v>
      </c>
      <c r="E298" s="26" t="s">
        <v>364</v>
      </c>
      <c r="F298" s="26"/>
      <c r="G298" s="27"/>
      <c r="H298" s="27"/>
      <c r="I298" s="26"/>
      <c r="J298" s="24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</row>
    <row r="299" spans="1:22" ht="14">
      <c r="A299" s="24" t="s">
        <v>10813</v>
      </c>
      <c r="B299" s="25" t="s">
        <v>10710</v>
      </c>
      <c r="C299" s="25" t="s">
        <v>10812</v>
      </c>
      <c r="D299" s="25" t="s">
        <v>535</v>
      </c>
      <c r="E299" s="26" t="s">
        <v>364</v>
      </c>
      <c r="F299" s="26"/>
      <c r="G299" s="27"/>
      <c r="H299" s="27"/>
      <c r="I299" s="26"/>
      <c r="J299" s="24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</row>
    <row r="300" spans="1:22" ht="14">
      <c r="A300" s="24" t="s">
        <v>10816</v>
      </c>
      <c r="B300" s="25" t="s">
        <v>10710</v>
      </c>
      <c r="C300" s="25" t="s">
        <v>10815</v>
      </c>
      <c r="D300" s="25" t="s">
        <v>535</v>
      </c>
      <c r="E300" s="26" t="s">
        <v>364</v>
      </c>
      <c r="F300" s="26"/>
      <c r="G300" s="27"/>
      <c r="H300" s="27"/>
      <c r="I300" s="26"/>
      <c r="J300" s="24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</row>
    <row r="301" spans="1:22" ht="14">
      <c r="A301" s="24" t="s">
        <v>14096</v>
      </c>
      <c r="B301" s="25" t="s">
        <v>14095</v>
      </c>
      <c r="C301" s="25" t="s">
        <v>14094</v>
      </c>
      <c r="D301" s="25"/>
      <c r="E301" s="26" t="s">
        <v>364</v>
      </c>
      <c r="F301" s="26"/>
      <c r="G301" s="27"/>
      <c r="H301" s="27"/>
      <c r="I301" s="26"/>
      <c r="J301" s="24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</row>
    <row r="302" spans="1:22" ht="14">
      <c r="A302" s="24" t="s">
        <v>10819</v>
      </c>
      <c r="B302" s="25" t="s">
        <v>10710</v>
      </c>
      <c r="C302" s="25" t="s">
        <v>10818</v>
      </c>
      <c r="D302" s="25" t="s">
        <v>221</v>
      </c>
      <c r="E302" s="26" t="s">
        <v>364</v>
      </c>
      <c r="F302" s="26"/>
      <c r="G302" s="27"/>
      <c r="H302" s="27"/>
      <c r="I302" s="26"/>
      <c r="J302" s="24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</row>
    <row r="303" spans="1:22" ht="14">
      <c r="A303" s="24" t="s">
        <v>10822</v>
      </c>
      <c r="B303" s="25" t="s">
        <v>10710</v>
      </c>
      <c r="C303" s="25" t="s">
        <v>10821</v>
      </c>
      <c r="D303" s="25" t="s">
        <v>221</v>
      </c>
      <c r="E303" s="26" t="s">
        <v>364</v>
      </c>
      <c r="F303" s="26"/>
      <c r="G303" s="27"/>
      <c r="H303" s="27"/>
      <c r="I303" s="26"/>
      <c r="J303" s="24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</row>
    <row r="304" spans="1:22" ht="14">
      <c r="A304" s="24" t="s">
        <v>10825</v>
      </c>
      <c r="B304" s="25" t="s">
        <v>10710</v>
      </c>
      <c r="C304" s="25" t="s">
        <v>10824</v>
      </c>
      <c r="D304" s="25" t="s">
        <v>229</v>
      </c>
      <c r="E304" s="26" t="s">
        <v>364</v>
      </c>
      <c r="F304" s="26"/>
      <c r="G304" s="27"/>
      <c r="H304" s="27"/>
      <c r="I304" s="26"/>
      <c r="J304" s="24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</row>
    <row r="305" spans="1:22" ht="14">
      <c r="A305" s="24" t="s">
        <v>10828</v>
      </c>
      <c r="B305" s="25" t="s">
        <v>10710</v>
      </c>
      <c r="C305" s="25" t="s">
        <v>10827</v>
      </c>
      <c r="D305" s="25" t="s">
        <v>535</v>
      </c>
      <c r="E305" s="26" t="s">
        <v>364</v>
      </c>
      <c r="F305" s="26"/>
      <c r="G305" s="27"/>
      <c r="H305" s="27"/>
      <c r="I305" s="26"/>
      <c r="J305" s="24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</row>
    <row r="306" spans="1:22" ht="14">
      <c r="A306" s="24" t="s">
        <v>10831</v>
      </c>
      <c r="B306" s="25" t="s">
        <v>10710</v>
      </c>
      <c r="C306" s="25" t="s">
        <v>10830</v>
      </c>
      <c r="D306" s="25" t="s">
        <v>221</v>
      </c>
      <c r="E306" s="26" t="s">
        <v>364</v>
      </c>
      <c r="F306" s="26"/>
      <c r="G306" s="27"/>
      <c r="H306" s="27"/>
      <c r="I306" s="26"/>
      <c r="J306" s="24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</row>
    <row r="307" spans="1:22" ht="14">
      <c r="A307" s="24" t="s">
        <v>10834</v>
      </c>
      <c r="B307" s="25" t="s">
        <v>10710</v>
      </c>
      <c r="C307" s="25" t="s">
        <v>10833</v>
      </c>
      <c r="D307" s="25" t="s">
        <v>221</v>
      </c>
      <c r="E307" s="26" t="s">
        <v>364</v>
      </c>
      <c r="F307" s="26"/>
      <c r="G307" s="27"/>
      <c r="H307" s="27"/>
      <c r="I307" s="26"/>
      <c r="J307" s="24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</row>
    <row r="308" spans="1:22" ht="14">
      <c r="A308" s="24" t="s">
        <v>10837</v>
      </c>
      <c r="B308" s="25" t="s">
        <v>10710</v>
      </c>
      <c r="C308" s="25" t="s">
        <v>10836</v>
      </c>
      <c r="D308" s="25" t="s">
        <v>229</v>
      </c>
      <c r="E308" s="26" t="s">
        <v>364</v>
      </c>
      <c r="F308" s="26"/>
      <c r="G308" s="27"/>
      <c r="H308" s="27"/>
      <c r="I308" s="26"/>
      <c r="J308" s="24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</row>
    <row r="309" spans="1:22" ht="14">
      <c r="A309" s="24" t="s">
        <v>10840</v>
      </c>
      <c r="B309" s="25" t="s">
        <v>10710</v>
      </c>
      <c r="C309" s="25" t="s">
        <v>10839</v>
      </c>
      <c r="D309" s="25" t="s">
        <v>535</v>
      </c>
      <c r="E309" s="26" t="s">
        <v>364</v>
      </c>
      <c r="F309" s="26"/>
      <c r="G309" s="27"/>
      <c r="H309" s="27"/>
      <c r="I309" s="26"/>
      <c r="J309" s="24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</row>
    <row r="310" spans="1:22" ht="14">
      <c r="A310" s="24" t="s">
        <v>10843</v>
      </c>
      <c r="B310" s="25" t="s">
        <v>10710</v>
      </c>
      <c r="C310" s="25" t="s">
        <v>10842</v>
      </c>
      <c r="D310" s="25" t="s">
        <v>215</v>
      </c>
      <c r="E310" s="26" t="s">
        <v>364</v>
      </c>
      <c r="F310" s="26"/>
      <c r="G310" s="27"/>
      <c r="H310" s="27"/>
      <c r="I310" s="26"/>
      <c r="J310" s="24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</row>
    <row r="311" spans="1:22" ht="14">
      <c r="A311" s="24" t="s">
        <v>8303</v>
      </c>
      <c r="B311" s="25" t="s">
        <v>8302</v>
      </c>
      <c r="C311" s="25" t="s">
        <v>8301</v>
      </c>
      <c r="D311" s="25" t="s">
        <v>2556</v>
      </c>
      <c r="E311" s="26" t="s">
        <v>212</v>
      </c>
      <c r="F311" s="26"/>
      <c r="G311" s="27"/>
      <c r="H311" s="27"/>
      <c r="I311" s="26"/>
      <c r="J311" s="24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</row>
    <row r="312" spans="1:22" ht="14">
      <c r="A312" s="24" t="s">
        <v>8306</v>
      </c>
      <c r="B312" s="25" t="s">
        <v>8302</v>
      </c>
      <c r="C312" s="25" t="s">
        <v>8305</v>
      </c>
      <c r="D312" s="25" t="s">
        <v>535</v>
      </c>
      <c r="E312" s="26" t="s">
        <v>212</v>
      </c>
      <c r="F312" s="26"/>
      <c r="G312" s="27"/>
      <c r="H312" s="27"/>
      <c r="I312" s="26"/>
      <c r="J312" s="24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</row>
    <row r="313" spans="1:22" ht="14">
      <c r="A313" s="24" t="s">
        <v>5245</v>
      </c>
      <c r="B313" s="25" t="s">
        <v>5244</v>
      </c>
      <c r="C313" s="25" t="s">
        <v>5243</v>
      </c>
      <c r="D313" s="25" t="s">
        <v>3041</v>
      </c>
      <c r="E313" s="26" t="s">
        <v>364</v>
      </c>
      <c r="F313" s="26"/>
      <c r="G313" s="27"/>
      <c r="H313" s="27"/>
      <c r="I313" s="26"/>
      <c r="J313" s="24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</row>
    <row r="314" spans="1:22" ht="14">
      <c r="A314" s="24" t="s">
        <v>5248</v>
      </c>
      <c r="B314" s="25" t="s">
        <v>5244</v>
      </c>
      <c r="C314" s="25" t="s">
        <v>5247</v>
      </c>
      <c r="D314" s="25" t="s">
        <v>221</v>
      </c>
      <c r="E314" s="26" t="s">
        <v>364</v>
      </c>
      <c r="F314" s="26"/>
      <c r="G314" s="27"/>
      <c r="H314" s="27"/>
      <c r="I314" s="26"/>
      <c r="J314" s="24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</row>
    <row r="315" spans="1:22" ht="14">
      <c r="A315" s="24" t="s">
        <v>5251</v>
      </c>
      <c r="B315" s="25" t="s">
        <v>5244</v>
      </c>
      <c r="C315" s="25" t="s">
        <v>5250</v>
      </c>
      <c r="D315" s="25" t="s">
        <v>535</v>
      </c>
      <c r="E315" s="26" t="s">
        <v>364</v>
      </c>
      <c r="F315" s="26"/>
      <c r="G315" s="27"/>
      <c r="H315" s="27"/>
      <c r="I315" s="26"/>
      <c r="J315" s="24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</row>
    <row r="316" spans="1:22" ht="14">
      <c r="A316" s="24" t="s">
        <v>8309</v>
      </c>
      <c r="B316" s="25" t="s">
        <v>8302</v>
      </c>
      <c r="C316" s="25" t="s">
        <v>8308</v>
      </c>
      <c r="D316" s="25" t="s">
        <v>535</v>
      </c>
      <c r="E316" s="26" t="s">
        <v>212</v>
      </c>
      <c r="F316" s="26"/>
      <c r="G316" s="27"/>
      <c r="H316" s="27"/>
      <c r="I316" s="26"/>
      <c r="J316" s="24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</row>
    <row r="317" spans="1:22" ht="14">
      <c r="A317" s="24" t="s">
        <v>11178</v>
      </c>
      <c r="B317" s="25" t="s">
        <v>11171</v>
      </c>
      <c r="C317" s="25" t="s">
        <v>11177</v>
      </c>
      <c r="D317" s="25" t="s">
        <v>221</v>
      </c>
      <c r="E317" s="26" t="s">
        <v>212</v>
      </c>
      <c r="F317" s="26"/>
      <c r="G317" s="27"/>
      <c r="H317" s="27"/>
      <c r="I317" s="26"/>
      <c r="J317" s="24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</row>
    <row r="318" spans="1:22" ht="14">
      <c r="A318" s="24" t="s">
        <v>11181</v>
      </c>
      <c r="B318" s="25" t="s">
        <v>11171</v>
      </c>
      <c r="C318" s="25" t="s">
        <v>11180</v>
      </c>
      <c r="D318" s="25" t="s">
        <v>535</v>
      </c>
      <c r="E318" s="26" t="s">
        <v>212</v>
      </c>
      <c r="F318" s="26"/>
      <c r="G318" s="27"/>
      <c r="H318" s="27"/>
      <c r="I318" s="26"/>
      <c r="J318" s="24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</row>
    <row r="319" spans="1:22" ht="14">
      <c r="A319" s="24" t="s">
        <v>8985</v>
      </c>
      <c r="B319" s="25" t="s">
        <v>8975</v>
      </c>
      <c r="C319" s="25" t="s">
        <v>8984</v>
      </c>
      <c r="D319" s="25" t="s">
        <v>1052</v>
      </c>
      <c r="E319" s="26" t="s">
        <v>212</v>
      </c>
      <c r="F319" s="26"/>
      <c r="G319" s="27"/>
      <c r="H319" s="27"/>
      <c r="I319" s="26"/>
      <c r="J319" s="24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</row>
    <row r="320" spans="1:22" ht="14">
      <c r="A320" s="24" t="s">
        <v>8988</v>
      </c>
      <c r="B320" s="25" t="s">
        <v>8975</v>
      </c>
      <c r="C320" s="25" t="s">
        <v>8987</v>
      </c>
      <c r="D320" s="25" t="s">
        <v>221</v>
      </c>
      <c r="E320" s="26" t="s">
        <v>212</v>
      </c>
      <c r="F320" s="26"/>
      <c r="G320" s="27"/>
      <c r="H320" s="27"/>
      <c r="I320" s="26"/>
      <c r="J320" s="24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</row>
    <row r="321" spans="1:22" ht="14">
      <c r="A321" s="24" t="s">
        <v>8991</v>
      </c>
      <c r="B321" s="25" t="s">
        <v>8975</v>
      </c>
      <c r="C321" s="25" t="s">
        <v>8990</v>
      </c>
      <c r="D321" s="25" t="s">
        <v>8992</v>
      </c>
      <c r="E321" s="26" t="s">
        <v>212</v>
      </c>
      <c r="F321" s="26"/>
      <c r="G321" s="27"/>
      <c r="H321" s="27"/>
      <c r="I321" s="26"/>
      <c r="J321" s="24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</row>
    <row r="322" spans="1:22" ht="14">
      <c r="A322" s="24" t="s">
        <v>8995</v>
      </c>
      <c r="B322" s="25" t="s">
        <v>8975</v>
      </c>
      <c r="C322" s="25" t="s">
        <v>8994</v>
      </c>
      <c r="D322" s="25" t="s">
        <v>535</v>
      </c>
      <c r="E322" s="26" t="s">
        <v>212</v>
      </c>
      <c r="F322" s="26"/>
      <c r="G322" s="27"/>
      <c r="H322" s="27"/>
      <c r="I322" s="26"/>
      <c r="J322" s="24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</row>
    <row r="323" spans="1:22" ht="14">
      <c r="A323" s="24" t="s">
        <v>8998</v>
      </c>
      <c r="B323" s="25" t="s">
        <v>8975</v>
      </c>
      <c r="C323" s="25" t="s">
        <v>8997</v>
      </c>
      <c r="D323" s="25" t="s">
        <v>1052</v>
      </c>
      <c r="E323" s="26" t="s">
        <v>212</v>
      </c>
      <c r="F323" s="26"/>
      <c r="G323" s="27"/>
      <c r="H323" s="27"/>
      <c r="I323" s="26"/>
      <c r="J323" s="24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</row>
    <row r="324" spans="1:22" ht="14">
      <c r="A324" s="24" t="s">
        <v>7876</v>
      </c>
      <c r="B324" s="25" t="s">
        <v>7869</v>
      </c>
      <c r="C324" s="25" t="s">
        <v>7875</v>
      </c>
      <c r="D324" s="25" t="s">
        <v>221</v>
      </c>
      <c r="E324" s="26" t="s">
        <v>212</v>
      </c>
      <c r="F324" s="26"/>
      <c r="G324" s="27"/>
      <c r="H324" s="27"/>
      <c r="I324" s="26"/>
      <c r="J324" s="24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</row>
    <row r="325" spans="1:22" ht="14">
      <c r="A325" s="24" t="s">
        <v>7879</v>
      </c>
      <c r="B325" s="25" t="s">
        <v>7869</v>
      </c>
      <c r="C325" s="25" t="s">
        <v>7878</v>
      </c>
      <c r="D325" s="25" t="s">
        <v>221</v>
      </c>
      <c r="E325" s="26" t="s">
        <v>212</v>
      </c>
      <c r="F325" s="26"/>
      <c r="G325" s="27"/>
      <c r="H325" s="27"/>
      <c r="I325" s="26"/>
      <c r="J325" s="24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</row>
    <row r="326" spans="1:22" ht="14">
      <c r="A326" s="24" t="s">
        <v>7882</v>
      </c>
      <c r="B326" s="25" t="s">
        <v>7869</v>
      </c>
      <c r="C326" s="25" t="s">
        <v>7881</v>
      </c>
      <c r="D326" s="25" t="s">
        <v>535</v>
      </c>
      <c r="E326" s="26" t="s">
        <v>212</v>
      </c>
      <c r="F326" s="26"/>
      <c r="G326" s="27"/>
      <c r="H326" s="27"/>
      <c r="I326" s="26"/>
      <c r="J326" s="24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</row>
    <row r="327" spans="1:22" ht="14">
      <c r="A327" s="24" t="s">
        <v>9627</v>
      </c>
      <c r="B327" s="25" t="s">
        <v>9614</v>
      </c>
      <c r="C327" s="25" t="s">
        <v>9626</v>
      </c>
      <c r="D327" s="25" t="s">
        <v>3239</v>
      </c>
      <c r="E327" s="26" t="s">
        <v>364</v>
      </c>
      <c r="F327" s="26"/>
      <c r="G327" s="27"/>
      <c r="H327" s="27"/>
      <c r="I327" s="26"/>
      <c r="J327" s="24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</row>
    <row r="328" spans="1:22" ht="14">
      <c r="A328" s="24" t="s">
        <v>9630</v>
      </c>
      <c r="B328" s="25" t="s">
        <v>9614</v>
      </c>
      <c r="C328" s="25" t="s">
        <v>9629</v>
      </c>
      <c r="D328" s="25" t="s">
        <v>3239</v>
      </c>
      <c r="E328" s="26" t="s">
        <v>364</v>
      </c>
      <c r="F328" s="26"/>
      <c r="G328" s="27"/>
      <c r="H328" s="27"/>
      <c r="I328" s="26"/>
      <c r="J328" s="24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</row>
    <row r="329" spans="1:22" ht="14">
      <c r="A329" s="24" t="s">
        <v>9633</v>
      </c>
      <c r="B329" s="25" t="s">
        <v>9614</v>
      </c>
      <c r="C329" s="25" t="s">
        <v>9632</v>
      </c>
      <c r="D329" s="25" t="s">
        <v>3239</v>
      </c>
      <c r="E329" s="26" t="s">
        <v>364</v>
      </c>
      <c r="F329" s="26"/>
      <c r="G329" s="27"/>
      <c r="H329" s="27"/>
      <c r="I329" s="26"/>
      <c r="J329" s="24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</row>
    <row r="330" spans="1:22" ht="14">
      <c r="A330" s="24" t="s">
        <v>9636</v>
      </c>
      <c r="B330" s="25" t="s">
        <v>9614</v>
      </c>
      <c r="C330" s="25" t="s">
        <v>9635</v>
      </c>
      <c r="D330" s="25" t="s">
        <v>3239</v>
      </c>
      <c r="E330" s="26" t="s">
        <v>364</v>
      </c>
      <c r="F330" s="26"/>
      <c r="G330" s="27"/>
      <c r="H330" s="27"/>
      <c r="I330" s="26"/>
      <c r="J330" s="24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</row>
    <row r="331" spans="1:22" ht="14">
      <c r="A331" s="24" t="s">
        <v>12029</v>
      </c>
      <c r="B331" s="25" t="s">
        <v>12025</v>
      </c>
      <c r="C331" s="25" t="s">
        <v>12028</v>
      </c>
      <c r="D331" s="25" t="s">
        <v>221</v>
      </c>
      <c r="E331" s="26" t="s">
        <v>212</v>
      </c>
      <c r="F331" s="26"/>
      <c r="G331" s="27"/>
      <c r="H331" s="27"/>
      <c r="I331" s="26"/>
      <c r="J331" s="24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</row>
    <row r="332" spans="1:22" ht="14">
      <c r="A332" s="24" t="s">
        <v>12032</v>
      </c>
      <c r="B332" s="25" t="s">
        <v>12025</v>
      </c>
      <c r="C332" s="25" t="s">
        <v>12031</v>
      </c>
      <c r="D332" s="25" t="s">
        <v>221</v>
      </c>
      <c r="E332" s="26" t="s">
        <v>212</v>
      </c>
      <c r="F332" s="26"/>
      <c r="G332" s="27"/>
      <c r="H332" s="27"/>
      <c r="I332" s="26"/>
      <c r="J332" s="24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</row>
    <row r="333" spans="1:22" ht="14">
      <c r="A333" s="24" t="s">
        <v>10310</v>
      </c>
      <c r="B333" s="25" t="s">
        <v>10307</v>
      </c>
      <c r="C333" s="25" t="s">
        <v>10309</v>
      </c>
      <c r="D333" s="25" t="s">
        <v>221</v>
      </c>
      <c r="E333" s="26" t="s">
        <v>212</v>
      </c>
      <c r="F333" s="26"/>
      <c r="G333" s="27"/>
      <c r="H333" s="27"/>
      <c r="I333" s="26"/>
      <c r="J333" s="24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</row>
    <row r="334" spans="1:22" ht="14">
      <c r="A334" s="24" t="s">
        <v>9642</v>
      </c>
      <c r="B334" s="25" t="s">
        <v>9614</v>
      </c>
      <c r="C334" s="25" t="s">
        <v>9641</v>
      </c>
      <c r="D334" s="25" t="s">
        <v>3239</v>
      </c>
      <c r="E334" s="26" t="s">
        <v>364</v>
      </c>
      <c r="F334" s="26"/>
      <c r="G334" s="27"/>
      <c r="H334" s="27"/>
      <c r="I334" s="26"/>
      <c r="J334" s="24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</row>
    <row r="335" spans="1:22" ht="14">
      <c r="A335" s="24" t="s">
        <v>9639</v>
      </c>
      <c r="B335" s="25" t="s">
        <v>9614</v>
      </c>
      <c r="C335" s="25" t="s">
        <v>9638</v>
      </c>
      <c r="D335" s="25" t="s">
        <v>3239</v>
      </c>
      <c r="E335" s="26" t="s">
        <v>364</v>
      </c>
      <c r="F335" s="26"/>
      <c r="G335" s="27"/>
      <c r="H335" s="27"/>
      <c r="I335" s="26"/>
      <c r="J335" s="24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</row>
    <row r="336" spans="1:22" ht="14">
      <c r="A336" s="24" t="s">
        <v>9645</v>
      </c>
      <c r="B336" s="25" t="s">
        <v>9614</v>
      </c>
      <c r="C336" s="25" t="s">
        <v>9644</v>
      </c>
      <c r="D336" s="25" t="s">
        <v>3239</v>
      </c>
      <c r="E336" s="26" t="s">
        <v>364</v>
      </c>
      <c r="F336" s="26"/>
      <c r="G336" s="27"/>
      <c r="H336" s="27"/>
      <c r="I336" s="26"/>
      <c r="J336" s="24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</row>
    <row r="337" spans="1:22" ht="14">
      <c r="A337" s="24" t="s">
        <v>9648</v>
      </c>
      <c r="B337" s="25" t="s">
        <v>9614</v>
      </c>
      <c r="C337" s="25" t="s">
        <v>9647</v>
      </c>
      <c r="D337" s="25" t="s">
        <v>3239</v>
      </c>
      <c r="E337" s="26" t="s">
        <v>364</v>
      </c>
      <c r="F337" s="26"/>
      <c r="G337" s="27"/>
      <c r="H337" s="27"/>
      <c r="I337" s="26"/>
      <c r="J337" s="24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</row>
    <row r="338" spans="1:22" ht="14">
      <c r="A338" s="24" t="s">
        <v>9651</v>
      </c>
      <c r="B338" s="25" t="s">
        <v>9614</v>
      </c>
      <c r="C338" s="25" t="s">
        <v>9650</v>
      </c>
      <c r="D338" s="25" t="s">
        <v>3239</v>
      </c>
      <c r="E338" s="26" t="s">
        <v>364</v>
      </c>
      <c r="F338" s="26"/>
      <c r="G338" s="27"/>
      <c r="H338" s="27"/>
      <c r="I338" s="26"/>
      <c r="J338" s="24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</row>
    <row r="339" spans="1:22" ht="14">
      <c r="A339" s="24" t="s">
        <v>9654</v>
      </c>
      <c r="B339" s="25" t="s">
        <v>9614</v>
      </c>
      <c r="C339" s="25" t="s">
        <v>9653</v>
      </c>
      <c r="D339" s="25" t="s">
        <v>3239</v>
      </c>
      <c r="E339" s="26" t="s">
        <v>364</v>
      </c>
      <c r="F339" s="26"/>
      <c r="G339" s="27"/>
      <c r="H339" s="27"/>
      <c r="I339" s="26"/>
      <c r="J339" s="24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</row>
    <row r="340" spans="1:22" ht="14">
      <c r="A340" s="24" t="s">
        <v>9657</v>
      </c>
      <c r="B340" s="25" t="s">
        <v>9614</v>
      </c>
      <c r="C340" s="25" t="s">
        <v>9656</v>
      </c>
      <c r="D340" s="25" t="s">
        <v>3239</v>
      </c>
      <c r="E340" s="26" t="s">
        <v>364</v>
      </c>
      <c r="F340" s="26"/>
      <c r="G340" s="27"/>
      <c r="H340" s="27"/>
      <c r="I340" s="26"/>
      <c r="J340" s="24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</row>
    <row r="341" spans="1:22" ht="14">
      <c r="A341" s="24" t="s">
        <v>9660</v>
      </c>
      <c r="B341" s="25" t="s">
        <v>9614</v>
      </c>
      <c r="C341" s="25" t="s">
        <v>9659</v>
      </c>
      <c r="D341" s="25" t="s">
        <v>3239</v>
      </c>
      <c r="E341" s="26" t="s">
        <v>364</v>
      </c>
      <c r="F341" s="26"/>
      <c r="G341" s="27"/>
      <c r="H341" s="27"/>
      <c r="I341" s="26"/>
      <c r="J341" s="24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</row>
    <row r="342" spans="1:22" ht="14">
      <c r="A342" s="24" t="s">
        <v>12035</v>
      </c>
      <c r="B342" s="25" t="s">
        <v>12025</v>
      </c>
      <c r="C342" s="25" t="s">
        <v>12034</v>
      </c>
      <c r="D342" s="25" t="s">
        <v>221</v>
      </c>
      <c r="E342" s="26" t="s">
        <v>212</v>
      </c>
      <c r="F342" s="26"/>
      <c r="G342" s="27"/>
      <c r="H342" s="27"/>
      <c r="I342" s="26"/>
      <c r="J342" s="24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</row>
    <row r="343" spans="1:22" ht="14">
      <c r="A343" s="24" t="s">
        <v>12038</v>
      </c>
      <c r="B343" s="25" t="s">
        <v>12025</v>
      </c>
      <c r="C343" s="25" t="s">
        <v>12037</v>
      </c>
      <c r="D343" s="25" t="s">
        <v>221</v>
      </c>
      <c r="E343" s="26" t="s">
        <v>212</v>
      </c>
      <c r="F343" s="26"/>
      <c r="G343" s="27"/>
      <c r="H343" s="27"/>
      <c r="I343" s="26"/>
      <c r="J343" s="24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</row>
    <row r="344" spans="1:22" ht="14">
      <c r="A344" s="24" t="s">
        <v>14286</v>
      </c>
      <c r="B344" s="25" t="s">
        <v>14162</v>
      </c>
      <c r="C344" s="25" t="s">
        <v>14285</v>
      </c>
      <c r="D344" s="25" t="s">
        <v>1905</v>
      </c>
      <c r="E344" s="26" t="s">
        <v>212</v>
      </c>
      <c r="F344" s="26"/>
      <c r="G344" s="27"/>
      <c r="H344" s="27"/>
      <c r="I344" s="26"/>
      <c r="J344" s="24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</row>
    <row r="345" spans="1:22" ht="14">
      <c r="A345" s="24" t="s">
        <v>14289</v>
      </c>
      <c r="B345" s="25" t="s">
        <v>14162</v>
      </c>
      <c r="C345" s="25" t="s">
        <v>14288</v>
      </c>
      <c r="D345" s="25" t="s">
        <v>535</v>
      </c>
      <c r="E345" s="26" t="s">
        <v>212</v>
      </c>
      <c r="F345" s="26"/>
      <c r="G345" s="27"/>
      <c r="H345" s="27"/>
      <c r="I345" s="26"/>
      <c r="J345" s="24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</row>
    <row r="346" spans="1:22" ht="14">
      <c r="A346" s="24" t="s">
        <v>14292</v>
      </c>
      <c r="B346" s="25" t="s">
        <v>14162</v>
      </c>
      <c r="C346" s="25" t="s">
        <v>14291</v>
      </c>
      <c r="D346" s="25" t="s">
        <v>535</v>
      </c>
      <c r="E346" s="26" t="s">
        <v>212</v>
      </c>
      <c r="F346" s="26"/>
      <c r="G346" s="27"/>
      <c r="H346" s="27"/>
      <c r="I346" s="26"/>
      <c r="J346" s="24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</row>
    <row r="347" spans="1:22" ht="14">
      <c r="A347" s="24" t="s">
        <v>8312</v>
      </c>
      <c r="B347" s="25" t="s">
        <v>8302</v>
      </c>
      <c r="C347" s="25" t="s">
        <v>8311</v>
      </c>
      <c r="D347" s="25" t="s">
        <v>535</v>
      </c>
      <c r="E347" s="26" t="s">
        <v>212</v>
      </c>
      <c r="F347" s="26"/>
      <c r="G347" s="27"/>
      <c r="H347" s="27"/>
      <c r="I347" s="26"/>
      <c r="J347" s="24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</row>
    <row r="348" spans="1:22" ht="14">
      <c r="A348" s="24" t="s">
        <v>6275</v>
      </c>
      <c r="B348" s="25" t="s">
        <v>6274</v>
      </c>
      <c r="C348" s="25" t="s">
        <v>6273</v>
      </c>
      <c r="D348" s="25" t="s">
        <v>373</v>
      </c>
      <c r="E348" s="26" t="s">
        <v>364</v>
      </c>
      <c r="F348" s="26"/>
      <c r="G348" s="27"/>
      <c r="H348" s="27"/>
      <c r="I348" s="26"/>
      <c r="J348" s="24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</row>
    <row r="349" spans="1:22" ht="14">
      <c r="A349" s="24" t="s">
        <v>6278</v>
      </c>
      <c r="B349" s="25" t="s">
        <v>6274</v>
      </c>
      <c r="C349" s="25" t="s">
        <v>6277</v>
      </c>
      <c r="D349" s="25" t="s">
        <v>1022</v>
      </c>
      <c r="E349" s="26" t="s">
        <v>364</v>
      </c>
      <c r="F349" s="26"/>
      <c r="G349" s="27"/>
      <c r="H349" s="27"/>
      <c r="I349" s="26"/>
      <c r="J349" s="24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</row>
    <row r="350" spans="1:22" ht="14">
      <c r="A350" s="24" t="s">
        <v>6281</v>
      </c>
      <c r="B350" s="25" t="s">
        <v>6274</v>
      </c>
      <c r="C350" s="25" t="s">
        <v>6280</v>
      </c>
      <c r="D350" s="25" t="s">
        <v>373</v>
      </c>
      <c r="E350" s="26" t="s">
        <v>364</v>
      </c>
      <c r="F350" s="26"/>
      <c r="G350" s="27"/>
      <c r="H350" s="27"/>
      <c r="I350" s="26"/>
      <c r="J350" s="24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</row>
    <row r="351" spans="1:22" ht="14">
      <c r="A351" s="24" t="s">
        <v>6284</v>
      </c>
      <c r="B351" s="25" t="s">
        <v>6274</v>
      </c>
      <c r="C351" s="25" t="s">
        <v>6283</v>
      </c>
      <c r="D351" s="25" t="s">
        <v>215</v>
      </c>
      <c r="E351" s="26" t="s">
        <v>364</v>
      </c>
      <c r="F351" s="26"/>
      <c r="G351" s="27"/>
      <c r="H351" s="27"/>
      <c r="I351" s="26"/>
      <c r="J351" s="24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</row>
    <row r="352" spans="1:22" ht="14">
      <c r="A352" s="24" t="s">
        <v>6287</v>
      </c>
      <c r="B352" s="25" t="s">
        <v>6274</v>
      </c>
      <c r="C352" s="25" t="s">
        <v>6286</v>
      </c>
      <c r="D352" s="25" t="s">
        <v>1022</v>
      </c>
      <c r="E352" s="26" t="s">
        <v>364</v>
      </c>
      <c r="F352" s="26"/>
      <c r="G352" s="27"/>
      <c r="H352" s="27"/>
      <c r="I352" s="26"/>
      <c r="J352" s="24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</row>
    <row r="353" spans="1:22" ht="14">
      <c r="A353" s="24" t="s">
        <v>6290</v>
      </c>
      <c r="B353" s="25" t="s">
        <v>6274</v>
      </c>
      <c r="C353" s="25" t="s">
        <v>6289</v>
      </c>
      <c r="D353" s="25" t="s">
        <v>373</v>
      </c>
      <c r="E353" s="26" t="s">
        <v>364</v>
      </c>
      <c r="F353" s="26"/>
      <c r="G353" s="27"/>
      <c r="H353" s="27"/>
      <c r="I353" s="26"/>
      <c r="J353" s="24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</row>
    <row r="354" spans="1:22" ht="14">
      <c r="A354" s="24" t="s">
        <v>6293</v>
      </c>
      <c r="B354" s="25" t="s">
        <v>6274</v>
      </c>
      <c r="C354" s="25" t="s">
        <v>6292</v>
      </c>
      <c r="D354" s="25" t="s">
        <v>1022</v>
      </c>
      <c r="E354" s="26" t="s">
        <v>364</v>
      </c>
      <c r="F354" s="26"/>
      <c r="G354" s="27"/>
      <c r="H354" s="27"/>
      <c r="I354" s="26"/>
      <c r="J354" s="24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</row>
    <row r="355" spans="1:22" ht="14">
      <c r="A355" s="24" t="s">
        <v>6296</v>
      </c>
      <c r="B355" s="25" t="s">
        <v>6274</v>
      </c>
      <c r="C355" s="25" t="s">
        <v>6295</v>
      </c>
      <c r="D355" s="25" t="s">
        <v>373</v>
      </c>
      <c r="E355" s="26" t="s">
        <v>364</v>
      </c>
      <c r="F355" s="26"/>
      <c r="G355" s="27"/>
      <c r="H355" s="27"/>
      <c r="I355" s="26"/>
      <c r="J355" s="24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</row>
    <row r="356" spans="1:22" ht="14">
      <c r="A356" s="24" t="s">
        <v>6299</v>
      </c>
      <c r="B356" s="25" t="s">
        <v>6274</v>
      </c>
      <c r="C356" s="25" t="s">
        <v>6298</v>
      </c>
      <c r="D356" s="25" t="s">
        <v>1022</v>
      </c>
      <c r="E356" s="26" t="s">
        <v>364</v>
      </c>
      <c r="F356" s="26"/>
      <c r="G356" s="27"/>
      <c r="H356" s="27"/>
      <c r="I356" s="26"/>
      <c r="J356" s="24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</row>
    <row r="357" spans="1:22" ht="14">
      <c r="A357" s="24" t="s">
        <v>6302</v>
      </c>
      <c r="B357" s="25" t="s">
        <v>6274</v>
      </c>
      <c r="C357" s="25" t="s">
        <v>6301</v>
      </c>
      <c r="D357" s="25" t="s">
        <v>373</v>
      </c>
      <c r="E357" s="26" t="s">
        <v>364</v>
      </c>
      <c r="F357" s="26"/>
      <c r="G357" s="27"/>
      <c r="H357" s="27"/>
      <c r="I357" s="26"/>
      <c r="J357" s="24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</row>
    <row r="358" spans="1:22" ht="14">
      <c r="A358" s="24" t="s">
        <v>6305</v>
      </c>
      <c r="B358" s="25" t="s">
        <v>6274</v>
      </c>
      <c r="C358" s="25" t="s">
        <v>6304</v>
      </c>
      <c r="D358" s="25" t="s">
        <v>1022</v>
      </c>
      <c r="E358" s="26" t="s">
        <v>364</v>
      </c>
      <c r="F358" s="26"/>
      <c r="G358" s="27"/>
      <c r="H358" s="27"/>
      <c r="I358" s="26"/>
      <c r="J358" s="24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</row>
    <row r="359" spans="1:22" ht="14">
      <c r="A359" s="24" t="s">
        <v>6308</v>
      </c>
      <c r="B359" s="25" t="s">
        <v>6274</v>
      </c>
      <c r="C359" s="25" t="s">
        <v>6307</v>
      </c>
      <c r="D359" s="25" t="s">
        <v>1022</v>
      </c>
      <c r="E359" s="26" t="s">
        <v>364</v>
      </c>
      <c r="F359" s="26"/>
      <c r="G359" s="27"/>
      <c r="H359" s="27"/>
      <c r="I359" s="26"/>
      <c r="J359" s="24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</row>
    <row r="360" spans="1:22" ht="14">
      <c r="A360" s="24" t="s">
        <v>6311</v>
      </c>
      <c r="B360" s="25" t="s">
        <v>6274</v>
      </c>
      <c r="C360" s="25" t="s">
        <v>6310</v>
      </c>
      <c r="D360" s="25" t="s">
        <v>373</v>
      </c>
      <c r="E360" s="26" t="s">
        <v>364</v>
      </c>
      <c r="F360" s="26"/>
      <c r="G360" s="27"/>
      <c r="H360" s="27"/>
      <c r="I360" s="26"/>
      <c r="J360" s="24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</row>
    <row r="361" spans="1:22" ht="14">
      <c r="A361" s="24" t="s">
        <v>6314</v>
      </c>
      <c r="B361" s="25" t="s">
        <v>6274</v>
      </c>
      <c r="C361" s="25" t="s">
        <v>6313</v>
      </c>
      <c r="D361" s="25" t="s">
        <v>1022</v>
      </c>
      <c r="E361" s="26" t="s">
        <v>364</v>
      </c>
      <c r="F361" s="26"/>
      <c r="G361" s="27"/>
      <c r="H361" s="27"/>
      <c r="I361" s="26"/>
      <c r="J361" s="24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</row>
    <row r="362" spans="1:22" ht="14">
      <c r="A362" s="24" t="s">
        <v>6317</v>
      </c>
      <c r="B362" s="25" t="s">
        <v>6274</v>
      </c>
      <c r="C362" s="25" t="s">
        <v>6316</v>
      </c>
      <c r="D362" s="25" t="s">
        <v>373</v>
      </c>
      <c r="E362" s="26" t="s">
        <v>364</v>
      </c>
      <c r="F362" s="26"/>
      <c r="G362" s="27"/>
      <c r="H362" s="27"/>
      <c r="I362" s="26"/>
      <c r="J362" s="24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</row>
    <row r="363" spans="1:22" ht="14">
      <c r="A363" s="24" t="s">
        <v>6320</v>
      </c>
      <c r="B363" s="25" t="s">
        <v>6274</v>
      </c>
      <c r="C363" s="25" t="s">
        <v>6319</v>
      </c>
      <c r="D363" s="25" t="s">
        <v>1022</v>
      </c>
      <c r="E363" s="26" t="s">
        <v>364</v>
      </c>
      <c r="F363" s="26"/>
      <c r="G363" s="27"/>
      <c r="H363" s="27"/>
      <c r="I363" s="26"/>
      <c r="J363" s="24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</row>
    <row r="364" spans="1:22" ht="14">
      <c r="A364" s="24" t="s">
        <v>6323</v>
      </c>
      <c r="B364" s="25" t="s">
        <v>6274</v>
      </c>
      <c r="C364" s="25" t="s">
        <v>6322</v>
      </c>
      <c r="D364" s="25" t="s">
        <v>1022</v>
      </c>
      <c r="E364" s="26" t="s">
        <v>364</v>
      </c>
      <c r="F364" s="26"/>
      <c r="G364" s="27"/>
      <c r="H364" s="27"/>
      <c r="I364" s="26"/>
      <c r="J364" s="24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</row>
    <row r="365" spans="1:22" ht="14">
      <c r="A365" s="24" t="s">
        <v>6326</v>
      </c>
      <c r="B365" s="25" t="s">
        <v>6274</v>
      </c>
      <c r="C365" s="25" t="s">
        <v>6325</v>
      </c>
      <c r="D365" s="25" t="s">
        <v>373</v>
      </c>
      <c r="E365" s="26" t="s">
        <v>364</v>
      </c>
      <c r="F365" s="26"/>
      <c r="G365" s="27"/>
      <c r="H365" s="27"/>
      <c r="I365" s="26"/>
      <c r="J365" s="24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</row>
    <row r="366" spans="1:22" ht="14">
      <c r="A366" s="24" t="s">
        <v>6329</v>
      </c>
      <c r="B366" s="25" t="s">
        <v>6274</v>
      </c>
      <c r="C366" s="25" t="s">
        <v>6328</v>
      </c>
      <c r="D366" s="25" t="s">
        <v>1022</v>
      </c>
      <c r="E366" s="26" t="s">
        <v>364</v>
      </c>
      <c r="F366" s="26"/>
      <c r="G366" s="27"/>
      <c r="H366" s="27"/>
      <c r="I366" s="26"/>
      <c r="J366" s="24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</row>
    <row r="367" spans="1:22" ht="14">
      <c r="A367" s="24" t="s">
        <v>6332</v>
      </c>
      <c r="B367" s="25" t="s">
        <v>6274</v>
      </c>
      <c r="C367" s="25" t="s">
        <v>6331</v>
      </c>
      <c r="D367" s="25" t="s">
        <v>373</v>
      </c>
      <c r="E367" s="26" t="s">
        <v>364</v>
      </c>
      <c r="F367" s="26"/>
      <c r="G367" s="27"/>
      <c r="H367" s="27"/>
      <c r="I367" s="26"/>
      <c r="J367" s="24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</row>
    <row r="368" spans="1:22" ht="14">
      <c r="A368" s="24" t="s">
        <v>6335</v>
      </c>
      <c r="B368" s="25" t="s">
        <v>6274</v>
      </c>
      <c r="C368" s="25" t="s">
        <v>6334</v>
      </c>
      <c r="D368" s="25" t="s">
        <v>215</v>
      </c>
      <c r="E368" s="26" t="s">
        <v>364</v>
      </c>
      <c r="F368" s="26"/>
      <c r="G368" s="27"/>
      <c r="H368" s="27"/>
      <c r="I368" s="26"/>
      <c r="J368" s="24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</row>
    <row r="369" spans="1:22" ht="14">
      <c r="A369" s="24" t="s">
        <v>9266</v>
      </c>
      <c r="B369" s="25" t="s">
        <v>9192</v>
      </c>
      <c r="C369" s="25" t="s">
        <v>9265</v>
      </c>
      <c r="D369" s="25" t="s">
        <v>3457</v>
      </c>
      <c r="E369" s="26" t="s">
        <v>364</v>
      </c>
      <c r="F369" s="26"/>
      <c r="G369" s="27"/>
      <c r="H369" s="27"/>
      <c r="I369" s="26"/>
      <c r="J369" s="24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</row>
    <row r="370" spans="1:22" ht="14">
      <c r="A370" s="24" t="s">
        <v>9269</v>
      </c>
      <c r="B370" s="25" t="s">
        <v>9192</v>
      </c>
      <c r="C370" s="25" t="s">
        <v>9268</v>
      </c>
      <c r="D370" s="25" t="s">
        <v>9194</v>
      </c>
      <c r="E370" s="26" t="s">
        <v>364</v>
      </c>
      <c r="F370" s="26"/>
      <c r="G370" s="27"/>
      <c r="H370" s="27"/>
      <c r="I370" s="26"/>
      <c r="J370" s="24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</row>
    <row r="371" spans="1:22" ht="14">
      <c r="A371" s="24" t="s">
        <v>9272</v>
      </c>
      <c r="B371" s="25" t="s">
        <v>9192</v>
      </c>
      <c r="C371" s="25" t="s">
        <v>9271</v>
      </c>
      <c r="D371" s="25" t="s">
        <v>215</v>
      </c>
      <c r="E371" s="26" t="s">
        <v>364</v>
      </c>
      <c r="F371" s="26"/>
      <c r="G371" s="27"/>
      <c r="H371" s="27"/>
      <c r="I371" s="26"/>
      <c r="J371" s="24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</row>
    <row r="372" spans="1:22" ht="14">
      <c r="A372" s="24" t="s">
        <v>9275</v>
      </c>
      <c r="B372" s="25" t="s">
        <v>9192</v>
      </c>
      <c r="C372" s="25" t="s">
        <v>9274</v>
      </c>
      <c r="D372" s="25" t="s">
        <v>3457</v>
      </c>
      <c r="E372" s="26" t="s">
        <v>364</v>
      </c>
      <c r="F372" s="26"/>
      <c r="G372" s="27"/>
      <c r="H372" s="27"/>
      <c r="I372" s="26"/>
      <c r="J372" s="24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</row>
    <row r="373" spans="1:22" ht="14">
      <c r="A373" s="24" t="s">
        <v>9278</v>
      </c>
      <c r="B373" s="25" t="s">
        <v>9192</v>
      </c>
      <c r="C373" s="25" t="s">
        <v>9277</v>
      </c>
      <c r="D373" s="25" t="s">
        <v>9194</v>
      </c>
      <c r="E373" s="26" t="s">
        <v>364</v>
      </c>
      <c r="F373" s="26"/>
      <c r="G373" s="27"/>
      <c r="H373" s="27"/>
      <c r="I373" s="26"/>
      <c r="J373" s="24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</row>
    <row r="374" spans="1:22" ht="14">
      <c r="A374" s="24" t="s">
        <v>9281</v>
      </c>
      <c r="B374" s="25" t="s">
        <v>9192</v>
      </c>
      <c r="C374" s="25" t="s">
        <v>9280</v>
      </c>
      <c r="D374" s="25" t="s">
        <v>9194</v>
      </c>
      <c r="E374" s="26" t="s">
        <v>364</v>
      </c>
      <c r="F374" s="26"/>
      <c r="G374" s="27"/>
      <c r="H374" s="27"/>
      <c r="I374" s="26"/>
      <c r="J374" s="24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</row>
    <row r="375" spans="1:22" ht="14">
      <c r="A375" s="24" t="s">
        <v>9284</v>
      </c>
      <c r="B375" s="25" t="s">
        <v>9192</v>
      </c>
      <c r="C375" s="25" t="s">
        <v>9283</v>
      </c>
      <c r="D375" s="25" t="s">
        <v>4027</v>
      </c>
      <c r="E375" s="26" t="s">
        <v>364</v>
      </c>
      <c r="F375" s="26"/>
      <c r="G375" s="27"/>
      <c r="H375" s="27"/>
      <c r="I375" s="26"/>
      <c r="J375" s="24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</row>
    <row r="376" spans="1:22" ht="14">
      <c r="A376" s="24" t="s">
        <v>10313</v>
      </c>
      <c r="B376" s="25" t="s">
        <v>10307</v>
      </c>
      <c r="C376" s="25" t="s">
        <v>10312</v>
      </c>
      <c r="D376" s="25" t="s">
        <v>221</v>
      </c>
      <c r="E376" s="26" t="s">
        <v>212</v>
      </c>
      <c r="F376" s="26"/>
      <c r="G376" s="27"/>
      <c r="H376" s="27"/>
      <c r="I376" s="26"/>
      <c r="J376" s="24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</row>
    <row r="377" spans="1:22" ht="14">
      <c r="A377" s="24" t="s">
        <v>10316</v>
      </c>
      <c r="B377" s="25" t="s">
        <v>10307</v>
      </c>
      <c r="C377" s="25" t="s">
        <v>10315</v>
      </c>
      <c r="D377" s="25" t="s">
        <v>535</v>
      </c>
      <c r="E377" s="26" t="s">
        <v>212</v>
      </c>
      <c r="F377" s="26"/>
      <c r="G377" s="27"/>
      <c r="H377" s="27"/>
      <c r="I377" s="26"/>
      <c r="J377" s="24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</row>
    <row r="378" spans="1:22" ht="14">
      <c r="A378" s="24" t="s">
        <v>1996</v>
      </c>
      <c r="B378" s="25" t="s">
        <v>1995</v>
      </c>
      <c r="C378" s="25" t="s">
        <v>1994</v>
      </c>
      <c r="D378" s="25" t="s">
        <v>221</v>
      </c>
      <c r="E378" s="26" t="s">
        <v>364</v>
      </c>
      <c r="F378" s="26"/>
      <c r="G378" s="27"/>
      <c r="H378" s="27"/>
      <c r="I378" s="26"/>
      <c r="J378" s="24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</row>
    <row r="379" spans="1:22" ht="14">
      <c r="A379" s="24" t="s">
        <v>2002</v>
      </c>
      <c r="B379" s="25" t="s">
        <v>1995</v>
      </c>
      <c r="C379" s="25" t="s">
        <v>2001</v>
      </c>
      <c r="D379" s="25" t="s">
        <v>221</v>
      </c>
      <c r="E379" s="26" t="s">
        <v>364</v>
      </c>
      <c r="F379" s="26"/>
      <c r="G379" s="27"/>
      <c r="H379" s="27"/>
      <c r="I379" s="26"/>
      <c r="J379" s="24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</row>
    <row r="380" spans="1:22" ht="14">
      <c r="A380" s="24" t="s">
        <v>9287</v>
      </c>
      <c r="B380" s="25" t="s">
        <v>9192</v>
      </c>
      <c r="C380" s="25" t="s">
        <v>9286</v>
      </c>
      <c r="D380" s="25" t="s">
        <v>3457</v>
      </c>
      <c r="E380" s="26" t="s">
        <v>364</v>
      </c>
      <c r="F380" s="26"/>
      <c r="G380" s="27"/>
      <c r="H380" s="27"/>
      <c r="I380" s="26"/>
      <c r="J380" s="24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</row>
    <row r="381" spans="1:22" ht="14">
      <c r="A381" s="24" t="s">
        <v>9290</v>
      </c>
      <c r="B381" s="25" t="s">
        <v>9192</v>
      </c>
      <c r="C381" s="25" t="s">
        <v>9289</v>
      </c>
      <c r="D381" s="25" t="s">
        <v>9194</v>
      </c>
      <c r="E381" s="26" t="s">
        <v>364</v>
      </c>
      <c r="F381" s="26"/>
      <c r="G381" s="27"/>
      <c r="H381" s="27"/>
      <c r="I381" s="26"/>
      <c r="J381" s="24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</row>
    <row r="382" spans="1:22" ht="14">
      <c r="A382" s="24" t="s">
        <v>9293</v>
      </c>
      <c r="B382" s="25" t="s">
        <v>9192</v>
      </c>
      <c r="C382" s="25" t="s">
        <v>9292</v>
      </c>
      <c r="D382" s="25" t="s">
        <v>9294</v>
      </c>
      <c r="E382" s="26" t="s">
        <v>364</v>
      </c>
      <c r="F382" s="26"/>
      <c r="G382" s="27"/>
      <c r="H382" s="27"/>
      <c r="I382" s="26"/>
      <c r="J382" s="24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</row>
    <row r="383" spans="1:22" ht="14">
      <c r="A383" s="24" t="s">
        <v>9297</v>
      </c>
      <c r="B383" s="25" t="s">
        <v>9192</v>
      </c>
      <c r="C383" s="25" t="s">
        <v>9296</v>
      </c>
      <c r="D383" s="25" t="s">
        <v>215</v>
      </c>
      <c r="E383" s="26" t="s">
        <v>364</v>
      </c>
      <c r="F383" s="26"/>
      <c r="G383" s="27"/>
      <c r="H383" s="27"/>
      <c r="I383" s="26"/>
      <c r="J383" s="24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</row>
    <row r="384" spans="1:22" ht="14">
      <c r="A384" s="24" t="s">
        <v>9300</v>
      </c>
      <c r="B384" s="25" t="s">
        <v>9192</v>
      </c>
      <c r="C384" s="25" t="s">
        <v>9299</v>
      </c>
      <c r="D384" s="25" t="s">
        <v>3457</v>
      </c>
      <c r="E384" s="26" t="s">
        <v>364</v>
      </c>
      <c r="F384" s="26"/>
      <c r="G384" s="27"/>
      <c r="H384" s="27"/>
      <c r="I384" s="26"/>
      <c r="J384" s="24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</row>
    <row r="385" spans="1:22" ht="14">
      <c r="A385" s="24" t="s">
        <v>9303</v>
      </c>
      <c r="B385" s="25" t="s">
        <v>9192</v>
      </c>
      <c r="C385" s="25" t="s">
        <v>9302</v>
      </c>
      <c r="D385" s="25" t="s">
        <v>9194</v>
      </c>
      <c r="E385" s="26" t="s">
        <v>364</v>
      </c>
      <c r="F385" s="26"/>
      <c r="G385" s="27"/>
      <c r="H385" s="27"/>
      <c r="I385" s="26"/>
      <c r="J385" s="24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</row>
    <row r="386" spans="1:22" ht="14">
      <c r="A386" s="24" t="s">
        <v>9306</v>
      </c>
      <c r="B386" s="25" t="s">
        <v>9192</v>
      </c>
      <c r="C386" s="25" t="s">
        <v>9305</v>
      </c>
      <c r="D386" s="25" t="s">
        <v>9194</v>
      </c>
      <c r="E386" s="26" t="s">
        <v>364</v>
      </c>
      <c r="F386" s="26"/>
      <c r="G386" s="27"/>
      <c r="H386" s="27"/>
      <c r="I386" s="26"/>
      <c r="J386" s="24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</row>
    <row r="387" spans="1:22" ht="14">
      <c r="A387" s="24" t="s">
        <v>9309</v>
      </c>
      <c r="B387" s="25" t="s">
        <v>9192</v>
      </c>
      <c r="C387" s="25" t="s">
        <v>9308</v>
      </c>
      <c r="D387" s="25" t="s">
        <v>4027</v>
      </c>
      <c r="E387" s="26" t="s">
        <v>364</v>
      </c>
      <c r="F387" s="26"/>
      <c r="G387" s="27"/>
      <c r="H387" s="27"/>
      <c r="I387" s="26"/>
      <c r="J387" s="24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</row>
    <row r="388" spans="1:22" ht="14">
      <c r="A388" s="24" t="s">
        <v>9312</v>
      </c>
      <c r="B388" s="25" t="s">
        <v>9192</v>
      </c>
      <c r="C388" s="25" t="s">
        <v>9311</v>
      </c>
      <c r="D388" s="25" t="s">
        <v>4027</v>
      </c>
      <c r="E388" s="26" t="s">
        <v>364</v>
      </c>
      <c r="F388" s="26"/>
      <c r="G388" s="27"/>
      <c r="H388" s="27"/>
      <c r="I388" s="26"/>
      <c r="J388" s="24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</row>
    <row r="389" spans="1:22" ht="14">
      <c r="A389" s="24" t="s">
        <v>9315</v>
      </c>
      <c r="B389" s="25" t="s">
        <v>9192</v>
      </c>
      <c r="C389" s="25" t="s">
        <v>9314</v>
      </c>
      <c r="D389" s="25" t="s">
        <v>2556</v>
      </c>
      <c r="E389" s="26" t="s">
        <v>364</v>
      </c>
      <c r="F389" s="26"/>
      <c r="G389" s="27"/>
      <c r="H389" s="27"/>
      <c r="I389" s="26"/>
      <c r="J389" s="24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</row>
    <row r="390" spans="1:22" ht="14">
      <c r="A390" s="24" t="s">
        <v>9318</v>
      </c>
      <c r="B390" s="25" t="s">
        <v>9192</v>
      </c>
      <c r="C390" s="25" t="s">
        <v>9317</v>
      </c>
      <c r="D390" s="25" t="s">
        <v>9194</v>
      </c>
      <c r="E390" s="26" t="s">
        <v>364</v>
      </c>
      <c r="F390" s="26"/>
      <c r="G390" s="27"/>
      <c r="H390" s="27"/>
      <c r="I390" s="26"/>
      <c r="J390" s="24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</row>
    <row r="391" spans="1:22" ht="14">
      <c r="A391" s="24" t="s">
        <v>9321</v>
      </c>
      <c r="B391" s="25" t="s">
        <v>9192</v>
      </c>
      <c r="C391" s="25" t="s">
        <v>9320</v>
      </c>
      <c r="D391" s="25" t="s">
        <v>9194</v>
      </c>
      <c r="E391" s="26" t="s">
        <v>364</v>
      </c>
      <c r="F391" s="26"/>
      <c r="G391" s="27"/>
      <c r="H391" s="27"/>
      <c r="I391" s="26"/>
      <c r="J391" s="24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</row>
    <row r="392" spans="1:22" ht="14">
      <c r="A392" s="24" t="s">
        <v>9324</v>
      </c>
      <c r="B392" s="25" t="s">
        <v>9192</v>
      </c>
      <c r="C392" s="25" t="s">
        <v>9323</v>
      </c>
      <c r="D392" s="25" t="s">
        <v>9194</v>
      </c>
      <c r="E392" s="26" t="s">
        <v>364</v>
      </c>
      <c r="F392" s="26"/>
      <c r="G392" s="27"/>
      <c r="H392" s="27"/>
      <c r="I392" s="26"/>
      <c r="J392" s="24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</row>
    <row r="393" spans="1:22" ht="14">
      <c r="A393" s="24" t="s">
        <v>9327</v>
      </c>
      <c r="B393" s="25" t="s">
        <v>9192</v>
      </c>
      <c r="C393" s="25" t="s">
        <v>9326</v>
      </c>
      <c r="D393" s="25" t="s">
        <v>2556</v>
      </c>
      <c r="E393" s="26" t="s">
        <v>364</v>
      </c>
      <c r="F393" s="26"/>
      <c r="G393" s="27"/>
      <c r="H393" s="27"/>
      <c r="I393" s="26"/>
      <c r="J393" s="24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</row>
    <row r="394" spans="1:22" ht="14">
      <c r="A394" s="24" t="s">
        <v>9330</v>
      </c>
      <c r="B394" s="25" t="s">
        <v>9192</v>
      </c>
      <c r="C394" s="25" t="s">
        <v>9329</v>
      </c>
      <c r="D394" s="25" t="s">
        <v>9294</v>
      </c>
      <c r="E394" s="26" t="s">
        <v>364</v>
      </c>
      <c r="F394" s="26"/>
      <c r="G394" s="27"/>
      <c r="H394" s="27"/>
      <c r="I394" s="26"/>
      <c r="J394" s="24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</row>
    <row r="395" spans="1:22" ht="14">
      <c r="A395" s="24" t="s">
        <v>9333</v>
      </c>
      <c r="B395" s="25" t="s">
        <v>9192</v>
      </c>
      <c r="C395" s="25" t="s">
        <v>9332</v>
      </c>
      <c r="D395" s="25" t="s">
        <v>9294</v>
      </c>
      <c r="E395" s="26" t="s">
        <v>364</v>
      </c>
      <c r="F395" s="26"/>
      <c r="G395" s="27"/>
      <c r="H395" s="27"/>
      <c r="I395" s="26"/>
      <c r="J395" s="24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</row>
    <row r="396" spans="1:22" ht="14">
      <c r="A396" s="24" t="s">
        <v>9336</v>
      </c>
      <c r="B396" s="25" t="s">
        <v>9192</v>
      </c>
      <c r="C396" s="25" t="s">
        <v>9335</v>
      </c>
      <c r="D396" s="25" t="s">
        <v>3457</v>
      </c>
      <c r="E396" s="26" t="s">
        <v>364</v>
      </c>
      <c r="F396" s="26"/>
      <c r="G396" s="27"/>
      <c r="H396" s="27"/>
      <c r="I396" s="26"/>
      <c r="J396" s="24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</row>
    <row r="397" spans="1:22" ht="14">
      <c r="A397" s="24" t="s">
        <v>9339</v>
      </c>
      <c r="B397" s="25" t="s">
        <v>9192</v>
      </c>
      <c r="C397" s="25" t="s">
        <v>9338</v>
      </c>
      <c r="D397" s="25" t="s">
        <v>9194</v>
      </c>
      <c r="E397" s="26" t="s">
        <v>364</v>
      </c>
      <c r="F397" s="26"/>
      <c r="G397" s="27"/>
      <c r="H397" s="27"/>
      <c r="I397" s="26"/>
      <c r="J397" s="24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</row>
    <row r="398" spans="1:22" ht="14">
      <c r="A398" s="24" t="s">
        <v>9342</v>
      </c>
      <c r="B398" s="25" t="s">
        <v>9192</v>
      </c>
      <c r="C398" s="25" t="s">
        <v>9341</v>
      </c>
      <c r="D398" s="25" t="s">
        <v>215</v>
      </c>
      <c r="E398" s="26" t="s">
        <v>364</v>
      </c>
      <c r="F398" s="26"/>
      <c r="G398" s="27"/>
      <c r="H398" s="27"/>
      <c r="I398" s="26"/>
      <c r="J398" s="24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</row>
    <row r="399" spans="1:22" ht="14">
      <c r="A399" s="24" t="s">
        <v>9345</v>
      </c>
      <c r="B399" s="25" t="s">
        <v>9192</v>
      </c>
      <c r="C399" s="25" t="s">
        <v>9344</v>
      </c>
      <c r="D399" s="25" t="s">
        <v>9194</v>
      </c>
      <c r="E399" s="26" t="s">
        <v>364</v>
      </c>
      <c r="F399" s="26"/>
      <c r="G399" s="27"/>
      <c r="H399" s="27"/>
      <c r="I399" s="26"/>
      <c r="J399" s="24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</row>
    <row r="400" spans="1:22" ht="14">
      <c r="A400" s="24" t="s">
        <v>9348</v>
      </c>
      <c r="B400" s="25" t="s">
        <v>9192</v>
      </c>
      <c r="C400" s="25" t="s">
        <v>9347</v>
      </c>
      <c r="D400" s="25" t="s">
        <v>9194</v>
      </c>
      <c r="E400" s="26" t="s">
        <v>364</v>
      </c>
      <c r="F400" s="26"/>
      <c r="G400" s="27"/>
      <c r="H400" s="27"/>
      <c r="I400" s="26"/>
      <c r="J400" s="24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</row>
    <row r="401" spans="1:22" ht="14">
      <c r="A401" s="24" t="s">
        <v>9351</v>
      </c>
      <c r="B401" s="25" t="s">
        <v>9192</v>
      </c>
      <c r="C401" s="25" t="s">
        <v>9350</v>
      </c>
      <c r="D401" s="25" t="s">
        <v>4027</v>
      </c>
      <c r="E401" s="26" t="s">
        <v>364</v>
      </c>
      <c r="F401" s="26"/>
      <c r="G401" s="27"/>
      <c r="H401" s="27"/>
      <c r="I401" s="26"/>
      <c r="J401" s="24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</row>
    <row r="402" spans="1:22" ht="14">
      <c r="A402" s="24" t="s">
        <v>9354</v>
      </c>
      <c r="B402" s="25" t="s">
        <v>9192</v>
      </c>
      <c r="C402" s="25" t="s">
        <v>9353</v>
      </c>
      <c r="D402" s="25" t="s">
        <v>4027</v>
      </c>
      <c r="E402" s="26" t="s">
        <v>364</v>
      </c>
      <c r="F402" s="26"/>
      <c r="G402" s="27"/>
      <c r="H402" s="27"/>
      <c r="I402" s="26"/>
      <c r="J402" s="24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</row>
    <row r="403" spans="1:22" ht="14">
      <c r="A403" s="24" t="s">
        <v>1999</v>
      </c>
      <c r="B403" s="25" t="s">
        <v>1995</v>
      </c>
      <c r="C403" s="25" t="s">
        <v>1998</v>
      </c>
      <c r="D403" s="25" t="s">
        <v>535</v>
      </c>
      <c r="E403" s="26" t="s">
        <v>364</v>
      </c>
      <c r="F403" s="26"/>
      <c r="G403" s="27"/>
      <c r="H403" s="27"/>
      <c r="I403" s="26"/>
      <c r="J403" s="24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</row>
    <row r="404" spans="1:22" ht="14">
      <c r="A404" s="24" t="s">
        <v>2005</v>
      </c>
      <c r="B404" s="25" t="s">
        <v>1995</v>
      </c>
      <c r="C404" s="25" t="s">
        <v>2004</v>
      </c>
      <c r="D404" s="25" t="s">
        <v>221</v>
      </c>
      <c r="E404" s="26" t="s">
        <v>364</v>
      </c>
      <c r="F404" s="26"/>
      <c r="G404" s="27"/>
      <c r="H404" s="27"/>
      <c r="I404" s="26"/>
      <c r="J404" s="24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</row>
    <row r="405" spans="1:22" ht="14">
      <c r="A405" s="24" t="s">
        <v>2005</v>
      </c>
      <c r="B405" s="25" t="s">
        <v>1995</v>
      </c>
      <c r="C405" s="25" t="s">
        <v>2007</v>
      </c>
      <c r="D405" s="25" t="s">
        <v>221</v>
      </c>
      <c r="E405" s="26" t="s">
        <v>364</v>
      </c>
      <c r="F405" s="26"/>
      <c r="G405" s="27"/>
      <c r="H405" s="27"/>
      <c r="I405" s="26"/>
      <c r="J405" s="24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</row>
    <row r="406" spans="1:22" ht="14">
      <c r="A406" s="24" t="s">
        <v>2009</v>
      </c>
      <c r="B406" s="25" t="s">
        <v>1995</v>
      </c>
      <c r="C406" s="25" t="s">
        <v>2008</v>
      </c>
      <c r="D406" s="25" t="s">
        <v>378</v>
      </c>
      <c r="E406" s="26" t="s">
        <v>364</v>
      </c>
      <c r="F406" s="26"/>
      <c r="G406" s="27"/>
      <c r="H406" s="27"/>
      <c r="I406" s="26"/>
      <c r="J406" s="24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</row>
    <row r="407" spans="1:22" ht="14">
      <c r="A407" s="24" t="s">
        <v>2012</v>
      </c>
      <c r="B407" s="25" t="s">
        <v>1995</v>
      </c>
      <c r="C407" s="25" t="s">
        <v>2011</v>
      </c>
      <c r="D407" s="25" t="s">
        <v>221</v>
      </c>
      <c r="E407" s="26" t="s">
        <v>364</v>
      </c>
      <c r="F407" s="26"/>
      <c r="G407" s="27"/>
      <c r="H407" s="27"/>
      <c r="I407" s="26"/>
      <c r="J407" s="24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</row>
    <row r="408" spans="1:22" ht="14">
      <c r="A408" s="24" t="s">
        <v>9894</v>
      </c>
      <c r="B408" s="25" t="s">
        <v>9887</v>
      </c>
      <c r="C408" s="25" t="s">
        <v>9893</v>
      </c>
      <c r="D408" s="25" t="s">
        <v>221</v>
      </c>
      <c r="E408" s="26" t="s">
        <v>212</v>
      </c>
      <c r="F408" s="26"/>
      <c r="G408" s="27"/>
      <c r="H408" s="27"/>
      <c r="I408" s="26"/>
      <c r="J408" s="24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</row>
    <row r="409" spans="1:22" ht="14">
      <c r="A409" s="24" t="s">
        <v>12571</v>
      </c>
      <c r="B409" s="25" t="s">
        <v>12567</v>
      </c>
      <c r="C409" s="25" t="s">
        <v>12570</v>
      </c>
      <c r="D409" s="25" t="s">
        <v>221</v>
      </c>
      <c r="E409" s="26" t="s">
        <v>364</v>
      </c>
      <c r="F409" s="26"/>
      <c r="G409" s="27"/>
      <c r="H409" s="27"/>
      <c r="I409" s="26"/>
      <c r="J409" s="24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</row>
    <row r="410" spans="1:22" ht="14">
      <c r="A410" s="24" t="s">
        <v>8544</v>
      </c>
      <c r="B410" s="25" t="s">
        <v>8543</v>
      </c>
      <c r="C410" s="25" t="s">
        <v>8542</v>
      </c>
      <c r="D410" s="25" t="s">
        <v>373</v>
      </c>
      <c r="E410" s="26" t="s">
        <v>212</v>
      </c>
      <c r="F410" s="26"/>
      <c r="G410" s="27"/>
      <c r="H410" s="27"/>
      <c r="I410" s="26"/>
      <c r="J410" s="24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</row>
    <row r="411" spans="1:22" ht="14">
      <c r="A411" s="24" t="s">
        <v>4733</v>
      </c>
      <c r="B411" s="25" t="s">
        <v>4714</v>
      </c>
      <c r="C411" s="25" t="s">
        <v>4732</v>
      </c>
      <c r="D411" s="25" t="s">
        <v>221</v>
      </c>
      <c r="E411" s="26" t="s">
        <v>962</v>
      </c>
      <c r="F411" s="26"/>
      <c r="G411" s="27"/>
      <c r="H411" s="27"/>
      <c r="I411" s="26"/>
      <c r="J411" s="24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</row>
    <row r="412" spans="1:22" ht="14">
      <c r="A412" s="24" t="s">
        <v>4736</v>
      </c>
      <c r="B412" s="25" t="s">
        <v>4714</v>
      </c>
      <c r="C412" s="25" t="s">
        <v>4735</v>
      </c>
      <c r="D412" s="25" t="s">
        <v>535</v>
      </c>
      <c r="E412" s="26" t="s">
        <v>962</v>
      </c>
      <c r="F412" s="26"/>
      <c r="G412" s="27"/>
      <c r="H412" s="27"/>
      <c r="I412" s="26"/>
      <c r="J412" s="24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</row>
    <row r="413" spans="1:22" ht="14">
      <c r="A413" s="24" t="s">
        <v>4739</v>
      </c>
      <c r="B413" s="25" t="s">
        <v>4714</v>
      </c>
      <c r="C413" s="25" t="s">
        <v>4738</v>
      </c>
      <c r="D413" s="25" t="s">
        <v>221</v>
      </c>
      <c r="E413" s="26" t="s">
        <v>962</v>
      </c>
      <c r="F413" s="26"/>
      <c r="G413" s="27"/>
      <c r="H413" s="27"/>
      <c r="I413" s="26"/>
      <c r="J413" s="24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</row>
    <row r="414" spans="1:22" ht="14">
      <c r="A414" s="24" t="s">
        <v>12694</v>
      </c>
      <c r="B414" s="25" t="s">
        <v>12674</v>
      </c>
      <c r="C414" s="25" t="s">
        <v>12693</v>
      </c>
      <c r="D414" s="25" t="s">
        <v>221</v>
      </c>
      <c r="E414" s="26" t="s">
        <v>212</v>
      </c>
      <c r="F414" s="26"/>
      <c r="G414" s="27"/>
      <c r="H414" s="27"/>
      <c r="I414" s="26"/>
      <c r="J414" s="24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</row>
    <row r="415" spans="1:22" ht="14">
      <c r="A415" s="24" t="s">
        <v>12697</v>
      </c>
      <c r="B415" s="25" t="s">
        <v>12674</v>
      </c>
      <c r="C415" s="25" t="s">
        <v>12696</v>
      </c>
      <c r="D415" s="25" t="s">
        <v>12679</v>
      </c>
      <c r="E415" s="26" t="s">
        <v>212</v>
      </c>
      <c r="F415" s="26"/>
      <c r="G415" s="27"/>
      <c r="H415" s="27"/>
      <c r="I415" s="26"/>
      <c r="J415" s="24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</row>
    <row r="416" spans="1:22" ht="14">
      <c r="A416" s="24" t="s">
        <v>5701</v>
      </c>
      <c r="B416" s="25" t="s">
        <v>5634</v>
      </c>
      <c r="C416" s="25" t="s">
        <v>5700</v>
      </c>
      <c r="D416" s="25"/>
      <c r="E416" s="26" t="s">
        <v>364</v>
      </c>
      <c r="F416" s="26"/>
      <c r="G416" s="27"/>
      <c r="H416" s="27"/>
      <c r="I416" s="26"/>
      <c r="J416" s="24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</row>
    <row r="417" spans="1:22" ht="14">
      <c r="A417" s="24" t="s">
        <v>5704</v>
      </c>
      <c r="B417" s="25" t="s">
        <v>5634</v>
      </c>
      <c r="C417" s="25" t="s">
        <v>5703</v>
      </c>
      <c r="D417" s="25" t="s">
        <v>221</v>
      </c>
      <c r="E417" s="26" t="s">
        <v>364</v>
      </c>
      <c r="F417" s="26"/>
      <c r="G417" s="27"/>
      <c r="H417" s="27"/>
      <c r="I417" s="26"/>
      <c r="J417" s="24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</row>
    <row r="418" spans="1:22" ht="14">
      <c r="A418" s="24" t="s">
        <v>5707</v>
      </c>
      <c r="B418" s="25" t="s">
        <v>5634</v>
      </c>
      <c r="C418" s="25" t="s">
        <v>5706</v>
      </c>
      <c r="D418" s="25" t="s">
        <v>229</v>
      </c>
      <c r="E418" s="26" t="s">
        <v>364</v>
      </c>
      <c r="F418" s="26"/>
      <c r="G418" s="27"/>
      <c r="H418" s="27"/>
      <c r="I418" s="26"/>
      <c r="J418" s="24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</row>
    <row r="419" spans="1:22" ht="14">
      <c r="A419" s="24" t="s">
        <v>5710</v>
      </c>
      <c r="B419" s="25" t="s">
        <v>5634</v>
      </c>
      <c r="C419" s="25" t="s">
        <v>5709</v>
      </c>
      <c r="D419" s="25" t="s">
        <v>535</v>
      </c>
      <c r="E419" s="26" t="s">
        <v>364</v>
      </c>
      <c r="F419" s="26"/>
      <c r="G419" s="27"/>
      <c r="H419" s="27"/>
      <c r="I419" s="26"/>
      <c r="J419" s="24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</row>
    <row r="420" spans="1:22" ht="14">
      <c r="A420" s="24" t="s">
        <v>5713</v>
      </c>
      <c r="B420" s="25" t="s">
        <v>5634</v>
      </c>
      <c r="C420" s="25" t="s">
        <v>5712</v>
      </c>
      <c r="D420" s="25" t="s">
        <v>3413</v>
      </c>
      <c r="E420" s="26" t="s">
        <v>364</v>
      </c>
      <c r="F420" s="26"/>
      <c r="G420" s="27"/>
      <c r="H420" s="27"/>
      <c r="I420" s="26"/>
      <c r="J420" s="24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</row>
    <row r="421" spans="1:22" ht="14">
      <c r="A421" s="24" t="s">
        <v>5716</v>
      </c>
      <c r="B421" s="25" t="s">
        <v>5634</v>
      </c>
      <c r="C421" s="25" t="s">
        <v>5715</v>
      </c>
      <c r="D421" s="25" t="s">
        <v>229</v>
      </c>
      <c r="E421" s="26" t="s">
        <v>364</v>
      </c>
      <c r="F421" s="26"/>
      <c r="G421" s="27"/>
      <c r="H421" s="27"/>
      <c r="I421" s="26"/>
      <c r="J421" s="24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</row>
    <row r="422" spans="1:22" ht="14">
      <c r="A422" s="24" t="s">
        <v>5719</v>
      </c>
      <c r="B422" s="25" t="s">
        <v>5634</v>
      </c>
      <c r="C422" s="25" t="s">
        <v>5718</v>
      </c>
      <c r="D422" s="25" t="s">
        <v>756</v>
      </c>
      <c r="E422" s="26" t="s">
        <v>364</v>
      </c>
      <c r="F422" s="26"/>
      <c r="G422" s="27"/>
      <c r="H422" s="27"/>
      <c r="I422" s="26"/>
      <c r="J422" s="24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</row>
    <row r="423" spans="1:22" ht="14">
      <c r="A423" s="24" t="s">
        <v>5722</v>
      </c>
      <c r="B423" s="25" t="s">
        <v>5634</v>
      </c>
      <c r="C423" s="25" t="s">
        <v>5721</v>
      </c>
      <c r="D423" s="25" t="s">
        <v>3413</v>
      </c>
      <c r="E423" s="26" t="s">
        <v>364</v>
      </c>
      <c r="F423" s="26"/>
      <c r="G423" s="27"/>
      <c r="H423" s="27"/>
      <c r="I423" s="26"/>
      <c r="J423" s="24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</row>
    <row r="424" spans="1:22" ht="14">
      <c r="A424" s="24" t="s">
        <v>5725</v>
      </c>
      <c r="B424" s="25" t="s">
        <v>5634</v>
      </c>
      <c r="C424" s="25" t="s">
        <v>5724</v>
      </c>
      <c r="D424" s="25" t="s">
        <v>229</v>
      </c>
      <c r="E424" s="26" t="s">
        <v>364</v>
      </c>
      <c r="F424" s="26"/>
      <c r="G424" s="27"/>
      <c r="H424" s="27"/>
      <c r="I424" s="26"/>
      <c r="J424" s="24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</row>
    <row r="425" spans="1:22" ht="14">
      <c r="A425" s="24" t="s">
        <v>5728</v>
      </c>
      <c r="B425" s="25" t="s">
        <v>5634</v>
      </c>
      <c r="C425" s="25" t="s">
        <v>5727</v>
      </c>
      <c r="D425" s="25" t="s">
        <v>756</v>
      </c>
      <c r="E425" s="26" t="s">
        <v>364</v>
      </c>
      <c r="F425" s="26"/>
      <c r="G425" s="27"/>
      <c r="H425" s="27"/>
      <c r="I425" s="26"/>
      <c r="J425" s="24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</row>
    <row r="426" spans="1:22" ht="14">
      <c r="A426" s="24" t="s">
        <v>5731</v>
      </c>
      <c r="B426" s="25" t="s">
        <v>5634</v>
      </c>
      <c r="C426" s="25" t="s">
        <v>5730</v>
      </c>
      <c r="D426" s="25" t="s">
        <v>1022</v>
      </c>
      <c r="E426" s="26" t="s">
        <v>364</v>
      </c>
      <c r="F426" s="26"/>
      <c r="G426" s="27"/>
      <c r="H426" s="27"/>
      <c r="I426" s="26"/>
      <c r="J426" s="24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</row>
    <row r="427" spans="1:22" ht="14">
      <c r="A427" s="24" t="s">
        <v>5734</v>
      </c>
      <c r="B427" s="25" t="s">
        <v>5634</v>
      </c>
      <c r="C427" s="25" t="s">
        <v>5733</v>
      </c>
      <c r="D427" s="25" t="s">
        <v>215</v>
      </c>
      <c r="E427" s="26" t="s">
        <v>364</v>
      </c>
      <c r="F427" s="26"/>
      <c r="G427" s="27"/>
      <c r="H427" s="27"/>
      <c r="I427" s="26"/>
      <c r="J427" s="24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</row>
    <row r="428" spans="1:22" ht="14">
      <c r="A428" s="24" t="s">
        <v>5737</v>
      </c>
      <c r="B428" s="25" t="s">
        <v>5634</v>
      </c>
      <c r="C428" s="25" t="s">
        <v>5736</v>
      </c>
      <c r="D428" s="25" t="s">
        <v>229</v>
      </c>
      <c r="E428" s="26" t="s">
        <v>364</v>
      </c>
      <c r="F428" s="26"/>
      <c r="G428" s="27"/>
      <c r="H428" s="27"/>
      <c r="I428" s="26"/>
      <c r="J428" s="24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</row>
    <row r="429" spans="1:22" ht="14">
      <c r="A429" s="24" t="s">
        <v>5740</v>
      </c>
      <c r="B429" s="25" t="s">
        <v>5634</v>
      </c>
      <c r="C429" s="25" t="s">
        <v>5739</v>
      </c>
      <c r="D429" s="25" t="s">
        <v>535</v>
      </c>
      <c r="E429" s="26" t="s">
        <v>364</v>
      </c>
      <c r="F429" s="26"/>
      <c r="G429" s="27"/>
      <c r="H429" s="27"/>
      <c r="I429" s="26"/>
      <c r="J429" s="24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</row>
    <row r="430" spans="1:22" ht="14">
      <c r="A430" s="24" t="s">
        <v>5743</v>
      </c>
      <c r="B430" s="25" t="s">
        <v>5634</v>
      </c>
      <c r="C430" s="25" t="s">
        <v>5742</v>
      </c>
      <c r="D430" s="25" t="s">
        <v>373</v>
      </c>
      <c r="E430" s="26" t="s">
        <v>364</v>
      </c>
      <c r="F430" s="26"/>
      <c r="G430" s="27"/>
      <c r="H430" s="27"/>
      <c r="I430" s="26"/>
      <c r="J430" s="24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</row>
    <row r="431" spans="1:22" ht="14">
      <c r="A431" s="24" t="s">
        <v>15707</v>
      </c>
      <c r="B431" s="25" t="s">
        <v>5634</v>
      </c>
      <c r="C431" s="25" t="s">
        <v>15706</v>
      </c>
      <c r="D431" s="25" t="s">
        <v>373</v>
      </c>
      <c r="E431" s="26" t="s">
        <v>364</v>
      </c>
      <c r="F431" s="26"/>
      <c r="G431" s="27"/>
      <c r="H431" s="27"/>
      <c r="I431" s="26"/>
      <c r="J431" s="24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</row>
    <row r="432" spans="1:22" ht="14">
      <c r="A432" s="24" t="s">
        <v>5746</v>
      </c>
      <c r="B432" s="25" t="s">
        <v>5634</v>
      </c>
      <c r="C432" s="25" t="s">
        <v>5745</v>
      </c>
      <c r="D432" s="25" t="s">
        <v>3413</v>
      </c>
      <c r="E432" s="26" t="s">
        <v>364</v>
      </c>
      <c r="F432" s="26"/>
      <c r="G432" s="27"/>
      <c r="H432" s="27"/>
      <c r="I432" s="26"/>
      <c r="J432" s="24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</row>
    <row r="433" spans="1:22" ht="14">
      <c r="A433" s="24" t="s">
        <v>5749</v>
      </c>
      <c r="B433" s="25" t="s">
        <v>5634</v>
      </c>
      <c r="C433" s="25" t="s">
        <v>5748</v>
      </c>
      <c r="D433" s="25" t="s">
        <v>229</v>
      </c>
      <c r="E433" s="26" t="s">
        <v>364</v>
      </c>
      <c r="F433" s="26"/>
      <c r="G433" s="27"/>
      <c r="H433" s="27"/>
      <c r="I433" s="26"/>
      <c r="J433" s="24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</row>
    <row r="434" spans="1:22" ht="14">
      <c r="A434" s="24" t="s">
        <v>5752</v>
      </c>
      <c r="B434" s="25" t="s">
        <v>5634</v>
      </c>
      <c r="C434" s="25" t="s">
        <v>5751</v>
      </c>
      <c r="D434" s="25" t="s">
        <v>756</v>
      </c>
      <c r="E434" s="26" t="s">
        <v>364</v>
      </c>
      <c r="F434" s="26"/>
      <c r="G434" s="27"/>
      <c r="H434" s="27"/>
      <c r="I434" s="26"/>
      <c r="J434" s="24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</row>
    <row r="435" spans="1:22" ht="14">
      <c r="A435" s="24" t="s">
        <v>2957</v>
      </c>
      <c r="B435" s="25" t="s">
        <v>2956</v>
      </c>
      <c r="C435" s="25" t="s">
        <v>2955</v>
      </c>
      <c r="D435" s="25" t="s">
        <v>2958</v>
      </c>
      <c r="E435" s="26" t="s">
        <v>212</v>
      </c>
      <c r="F435" s="26"/>
      <c r="G435" s="27"/>
      <c r="H435" s="27"/>
      <c r="I435" s="26"/>
      <c r="J435" s="24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</row>
    <row r="436" spans="1:22" ht="14">
      <c r="A436" s="24" t="s">
        <v>8872</v>
      </c>
      <c r="B436" s="25" t="s">
        <v>8859</v>
      </c>
      <c r="C436" s="25" t="s">
        <v>8871</v>
      </c>
      <c r="D436" s="25" t="s">
        <v>221</v>
      </c>
      <c r="E436" s="26" t="s">
        <v>364</v>
      </c>
      <c r="F436" s="26"/>
      <c r="G436" s="27"/>
      <c r="H436" s="27"/>
      <c r="I436" s="26"/>
      <c r="J436" s="24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</row>
    <row r="437" spans="1:22" ht="14">
      <c r="A437" s="24" t="s">
        <v>8875</v>
      </c>
      <c r="B437" s="25" t="s">
        <v>8859</v>
      </c>
      <c r="C437" s="25" t="s">
        <v>8874</v>
      </c>
      <c r="D437" s="25" t="s">
        <v>221</v>
      </c>
      <c r="E437" s="26" t="s">
        <v>364</v>
      </c>
      <c r="F437" s="26"/>
      <c r="G437" s="27"/>
      <c r="H437" s="27"/>
      <c r="I437" s="26"/>
      <c r="J437" s="24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</row>
    <row r="438" spans="1:22" ht="14">
      <c r="A438" s="24" t="s">
        <v>12700</v>
      </c>
      <c r="B438" s="25" t="s">
        <v>12674</v>
      </c>
      <c r="C438" s="25" t="s">
        <v>12699</v>
      </c>
      <c r="D438" s="25" t="s">
        <v>221</v>
      </c>
      <c r="E438" s="26" t="s">
        <v>212</v>
      </c>
      <c r="F438" s="26"/>
      <c r="G438" s="27"/>
      <c r="H438" s="27"/>
      <c r="I438" s="26"/>
      <c r="J438" s="24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</row>
    <row r="439" spans="1:22" ht="14">
      <c r="A439" s="24" t="s">
        <v>12703</v>
      </c>
      <c r="B439" s="25" t="s">
        <v>12674</v>
      </c>
      <c r="C439" s="25" t="s">
        <v>12702</v>
      </c>
      <c r="D439" s="25" t="s">
        <v>12679</v>
      </c>
      <c r="E439" s="26" t="s">
        <v>212</v>
      </c>
      <c r="F439" s="26"/>
      <c r="G439" s="27"/>
      <c r="H439" s="27"/>
      <c r="I439" s="26"/>
      <c r="J439" s="24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</row>
    <row r="440" spans="1:22" ht="14">
      <c r="A440" s="24" t="s">
        <v>11679</v>
      </c>
      <c r="B440" s="25" t="s">
        <v>11678</v>
      </c>
      <c r="C440" s="25" t="s">
        <v>11677</v>
      </c>
      <c r="D440" s="25" t="s">
        <v>221</v>
      </c>
      <c r="E440" s="26" t="s">
        <v>212</v>
      </c>
      <c r="F440" s="26"/>
      <c r="G440" s="27"/>
      <c r="H440" s="27"/>
      <c r="I440" s="26"/>
      <c r="J440" s="24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</row>
    <row r="441" spans="1:22" ht="14">
      <c r="A441" s="24" t="s">
        <v>14810</v>
      </c>
      <c r="B441" s="25" t="s">
        <v>14809</v>
      </c>
      <c r="C441" s="25" t="s">
        <v>14808</v>
      </c>
      <c r="D441" s="25" t="s">
        <v>221</v>
      </c>
      <c r="E441" s="26" t="s">
        <v>364</v>
      </c>
      <c r="F441" s="26"/>
      <c r="G441" s="27"/>
      <c r="H441" s="27"/>
      <c r="I441" s="26"/>
      <c r="J441" s="24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</row>
    <row r="442" spans="1:22" ht="14">
      <c r="A442" s="24" t="s">
        <v>7852</v>
      </c>
      <c r="B442" s="25" t="s">
        <v>7851</v>
      </c>
      <c r="C442" s="25" t="s">
        <v>7850</v>
      </c>
      <c r="D442" s="25" t="s">
        <v>1022</v>
      </c>
      <c r="E442" s="26" t="s">
        <v>364</v>
      </c>
      <c r="F442" s="26"/>
      <c r="G442" s="27"/>
      <c r="H442" s="27"/>
      <c r="I442" s="26"/>
      <c r="J442" s="24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</row>
    <row r="443" spans="1:22" ht="14">
      <c r="A443" s="24" t="s">
        <v>7855</v>
      </c>
      <c r="B443" s="25" t="s">
        <v>7851</v>
      </c>
      <c r="C443" s="25" t="s">
        <v>7854</v>
      </c>
      <c r="D443" s="25" t="s">
        <v>1022</v>
      </c>
      <c r="E443" s="26" t="s">
        <v>364</v>
      </c>
      <c r="F443" s="26"/>
      <c r="G443" s="27"/>
      <c r="H443" s="27"/>
      <c r="I443" s="26"/>
      <c r="J443" s="24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</row>
    <row r="444" spans="1:22" ht="14">
      <c r="A444" s="24" t="s">
        <v>770</v>
      </c>
      <c r="B444" s="25" t="s">
        <v>769</v>
      </c>
      <c r="C444" s="25" t="s">
        <v>768</v>
      </c>
      <c r="D444" s="25" t="s">
        <v>221</v>
      </c>
      <c r="E444" s="26" t="s">
        <v>212</v>
      </c>
      <c r="F444" s="26"/>
      <c r="G444" s="27"/>
      <c r="H444" s="27"/>
      <c r="I444" s="26"/>
      <c r="J444" s="24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</row>
    <row r="445" spans="1:22" ht="14">
      <c r="A445" s="24" t="s">
        <v>773</v>
      </c>
      <c r="B445" s="25" t="s">
        <v>769</v>
      </c>
      <c r="C445" s="25" t="s">
        <v>772</v>
      </c>
      <c r="D445" s="25" t="s">
        <v>535</v>
      </c>
      <c r="E445" s="26" t="s">
        <v>212</v>
      </c>
      <c r="F445" s="26"/>
      <c r="G445" s="27"/>
      <c r="H445" s="27"/>
      <c r="I445" s="26"/>
      <c r="J445" s="24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</row>
    <row r="446" spans="1:22" ht="14">
      <c r="A446" s="24" t="s">
        <v>1115</v>
      </c>
      <c r="B446" s="25" t="s">
        <v>1114</v>
      </c>
      <c r="C446" s="25" t="s">
        <v>1113</v>
      </c>
      <c r="D446" s="25" t="s">
        <v>215</v>
      </c>
      <c r="E446" s="26" t="s">
        <v>212</v>
      </c>
      <c r="F446" s="26"/>
      <c r="G446" s="27"/>
      <c r="H446" s="27"/>
      <c r="I446" s="26"/>
      <c r="J446" s="24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</row>
    <row r="447" spans="1:22" ht="14">
      <c r="A447" s="24" t="s">
        <v>1118</v>
      </c>
      <c r="B447" s="25" t="s">
        <v>1114</v>
      </c>
      <c r="C447" s="25" t="s">
        <v>1117</v>
      </c>
      <c r="D447" s="25" t="s">
        <v>221</v>
      </c>
      <c r="E447" s="26" t="s">
        <v>212</v>
      </c>
      <c r="F447" s="26"/>
      <c r="G447" s="27"/>
      <c r="H447" s="27"/>
      <c r="I447" s="26"/>
      <c r="J447" s="24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</row>
    <row r="448" spans="1:22" ht="14">
      <c r="A448" s="24" t="s">
        <v>1121</v>
      </c>
      <c r="B448" s="25" t="s">
        <v>1114</v>
      </c>
      <c r="C448" s="25" t="s">
        <v>1120</v>
      </c>
      <c r="D448" s="25" t="s">
        <v>535</v>
      </c>
      <c r="E448" s="26" t="s">
        <v>212</v>
      </c>
      <c r="F448" s="26"/>
      <c r="G448" s="27"/>
      <c r="H448" s="27"/>
      <c r="I448" s="26"/>
      <c r="J448" s="24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</row>
    <row r="449" spans="1:22" ht="14">
      <c r="A449" s="24" t="s">
        <v>1051</v>
      </c>
      <c r="B449" s="25" t="s">
        <v>1050</v>
      </c>
      <c r="C449" s="25" t="s">
        <v>1049</v>
      </c>
      <c r="D449" s="25" t="s">
        <v>1052</v>
      </c>
      <c r="E449" s="26" t="s">
        <v>364</v>
      </c>
      <c r="F449" s="26"/>
      <c r="G449" s="27"/>
      <c r="H449" s="27"/>
      <c r="I449" s="26"/>
      <c r="J449" s="24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</row>
    <row r="450" spans="1:22" ht="14">
      <c r="A450" s="24" t="s">
        <v>11588</v>
      </c>
      <c r="B450" s="25" t="s">
        <v>11584</v>
      </c>
      <c r="C450" s="25" t="s">
        <v>11587</v>
      </c>
      <c r="D450" s="25" t="s">
        <v>373</v>
      </c>
      <c r="E450" s="26" t="s">
        <v>212</v>
      </c>
      <c r="F450" s="26"/>
      <c r="G450" s="27"/>
      <c r="H450" s="27"/>
      <c r="I450" s="26"/>
      <c r="J450" s="24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</row>
    <row r="451" spans="1:22" ht="14">
      <c r="A451" s="24" t="s">
        <v>12706</v>
      </c>
      <c r="B451" s="25" t="s">
        <v>12674</v>
      </c>
      <c r="C451" s="25" t="s">
        <v>12705</v>
      </c>
      <c r="D451" s="25" t="s">
        <v>12679</v>
      </c>
      <c r="E451" s="26" t="s">
        <v>212</v>
      </c>
      <c r="F451" s="26"/>
      <c r="G451" s="27"/>
      <c r="H451" s="27"/>
      <c r="I451" s="26"/>
      <c r="J451" s="24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</row>
    <row r="452" spans="1:22" ht="14">
      <c r="A452" s="24" t="s">
        <v>10846</v>
      </c>
      <c r="B452" s="25" t="s">
        <v>10710</v>
      </c>
      <c r="C452" s="25" t="s">
        <v>10845</v>
      </c>
      <c r="D452" s="25" t="s">
        <v>215</v>
      </c>
      <c r="E452" s="26" t="s">
        <v>364</v>
      </c>
      <c r="F452" s="26"/>
      <c r="G452" s="27"/>
      <c r="H452" s="27"/>
      <c r="I452" s="26"/>
      <c r="J452" s="24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</row>
    <row r="453" spans="1:22" ht="14">
      <c r="A453" s="24" t="s">
        <v>10849</v>
      </c>
      <c r="B453" s="25" t="s">
        <v>10710</v>
      </c>
      <c r="C453" s="25" t="s">
        <v>10848</v>
      </c>
      <c r="D453" s="25" t="s">
        <v>563</v>
      </c>
      <c r="E453" s="26" t="s">
        <v>364</v>
      </c>
      <c r="F453" s="26"/>
      <c r="G453" s="27"/>
      <c r="H453" s="27"/>
      <c r="I453" s="26"/>
      <c r="J453" s="24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</row>
    <row r="454" spans="1:22" ht="14">
      <c r="A454" s="24" t="s">
        <v>10852</v>
      </c>
      <c r="B454" s="25" t="s">
        <v>10710</v>
      </c>
      <c r="C454" s="25" t="s">
        <v>10851</v>
      </c>
      <c r="D454" s="25" t="s">
        <v>229</v>
      </c>
      <c r="E454" s="26" t="s">
        <v>364</v>
      </c>
      <c r="F454" s="26"/>
      <c r="G454" s="27"/>
      <c r="H454" s="27"/>
      <c r="I454" s="26"/>
      <c r="J454" s="24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</row>
    <row r="455" spans="1:22" ht="14">
      <c r="A455" s="24" t="s">
        <v>10855</v>
      </c>
      <c r="B455" s="25" t="s">
        <v>10710</v>
      </c>
      <c r="C455" s="25" t="s">
        <v>10854</v>
      </c>
      <c r="D455" s="25" t="s">
        <v>535</v>
      </c>
      <c r="E455" s="26" t="s">
        <v>364</v>
      </c>
      <c r="F455" s="26"/>
      <c r="G455" s="27"/>
      <c r="H455" s="27"/>
      <c r="I455" s="26"/>
      <c r="J455" s="24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</row>
    <row r="456" spans="1:22" ht="14">
      <c r="A456" s="24" t="s">
        <v>12561</v>
      </c>
      <c r="B456" s="25" t="s">
        <v>12547</v>
      </c>
      <c r="C456" s="25" t="s">
        <v>12560</v>
      </c>
      <c r="D456" s="25" t="s">
        <v>535</v>
      </c>
      <c r="E456" s="26" t="s">
        <v>364</v>
      </c>
      <c r="F456" s="26"/>
      <c r="G456" s="27"/>
      <c r="H456" s="27"/>
      <c r="I456" s="26"/>
      <c r="J456" s="24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</row>
    <row r="457" spans="1:22" ht="14">
      <c r="A457" s="24" t="s">
        <v>10858</v>
      </c>
      <c r="B457" s="25" t="s">
        <v>10710</v>
      </c>
      <c r="C457" s="25" t="s">
        <v>10857</v>
      </c>
      <c r="D457" s="25" t="s">
        <v>229</v>
      </c>
      <c r="E457" s="26" t="s">
        <v>364</v>
      </c>
      <c r="F457" s="26"/>
      <c r="G457" s="27"/>
      <c r="H457" s="27"/>
      <c r="I457" s="26"/>
      <c r="J457" s="24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</row>
    <row r="458" spans="1:22" ht="14">
      <c r="A458" s="24" t="s">
        <v>10864</v>
      </c>
      <c r="B458" s="25" t="s">
        <v>10710</v>
      </c>
      <c r="C458" s="25" t="s">
        <v>10863</v>
      </c>
      <c r="D458" s="25" t="s">
        <v>535</v>
      </c>
      <c r="E458" s="26" t="s">
        <v>364</v>
      </c>
      <c r="F458" s="26"/>
      <c r="G458" s="27"/>
      <c r="H458" s="27"/>
      <c r="I458" s="26"/>
      <c r="J458" s="24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</row>
    <row r="459" spans="1:22" ht="14">
      <c r="A459" s="24" t="s">
        <v>366</v>
      </c>
      <c r="B459" s="25" t="s">
        <v>365</v>
      </c>
      <c r="C459" s="25" t="s">
        <v>363</v>
      </c>
      <c r="D459" s="25"/>
      <c r="E459" s="26" t="s">
        <v>364</v>
      </c>
      <c r="F459" s="26"/>
      <c r="G459" s="27"/>
      <c r="H459" s="27"/>
      <c r="I459" s="26"/>
      <c r="J459" s="24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</row>
    <row r="460" spans="1:22" ht="14">
      <c r="A460" s="24" t="s">
        <v>3139</v>
      </c>
      <c r="B460" s="25" t="s">
        <v>3120</v>
      </c>
      <c r="C460" s="25" t="s">
        <v>3138</v>
      </c>
      <c r="D460" s="25" t="s">
        <v>221</v>
      </c>
      <c r="E460" s="26" t="s">
        <v>212</v>
      </c>
      <c r="F460" s="26"/>
      <c r="G460" s="27"/>
      <c r="H460" s="27"/>
      <c r="I460" s="26"/>
      <c r="J460" s="24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</row>
    <row r="461" spans="1:22" ht="14">
      <c r="A461" s="24" t="s">
        <v>3142</v>
      </c>
      <c r="B461" s="25" t="s">
        <v>3120</v>
      </c>
      <c r="C461" s="25" t="s">
        <v>3141</v>
      </c>
      <c r="D461" s="25" t="s">
        <v>535</v>
      </c>
      <c r="E461" s="26" t="s">
        <v>212</v>
      </c>
      <c r="F461" s="26"/>
      <c r="G461" s="27"/>
      <c r="H461" s="27"/>
      <c r="I461" s="26"/>
      <c r="J461" s="24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</row>
    <row r="462" spans="1:22" ht="14">
      <c r="A462" s="24" t="s">
        <v>3145</v>
      </c>
      <c r="B462" s="25" t="s">
        <v>3120</v>
      </c>
      <c r="C462" s="25" t="s">
        <v>3144</v>
      </c>
      <c r="D462" s="25" t="s">
        <v>221</v>
      </c>
      <c r="E462" s="26" t="s">
        <v>212</v>
      </c>
      <c r="F462" s="26"/>
      <c r="G462" s="27"/>
      <c r="H462" s="27"/>
      <c r="I462" s="26"/>
      <c r="J462" s="24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</row>
    <row r="463" spans="1:22" ht="14">
      <c r="A463" s="24" t="s">
        <v>3148</v>
      </c>
      <c r="B463" s="25" t="s">
        <v>3120</v>
      </c>
      <c r="C463" s="25" t="s">
        <v>3147</v>
      </c>
      <c r="D463" s="25" t="s">
        <v>2556</v>
      </c>
      <c r="E463" s="26" t="s">
        <v>212</v>
      </c>
      <c r="F463" s="26"/>
      <c r="G463" s="27"/>
      <c r="H463" s="27"/>
      <c r="I463" s="26"/>
      <c r="J463" s="24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</row>
    <row r="464" spans="1:22" ht="14">
      <c r="A464" s="24" t="s">
        <v>3151</v>
      </c>
      <c r="B464" s="25" t="s">
        <v>3120</v>
      </c>
      <c r="C464" s="25" t="s">
        <v>3150</v>
      </c>
      <c r="D464" s="25" t="s">
        <v>563</v>
      </c>
      <c r="E464" s="26" t="s">
        <v>212</v>
      </c>
      <c r="F464" s="26"/>
      <c r="G464" s="27"/>
      <c r="H464" s="27"/>
      <c r="I464" s="26"/>
      <c r="J464" s="24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</row>
    <row r="465" spans="1:22" ht="14">
      <c r="A465" s="24" t="s">
        <v>3154</v>
      </c>
      <c r="B465" s="25" t="s">
        <v>3120</v>
      </c>
      <c r="C465" s="25" t="s">
        <v>3153</v>
      </c>
      <c r="D465" s="25" t="s">
        <v>535</v>
      </c>
      <c r="E465" s="26" t="s">
        <v>212</v>
      </c>
      <c r="F465" s="26"/>
      <c r="G465" s="27"/>
      <c r="H465" s="27"/>
      <c r="I465" s="26"/>
      <c r="J465" s="24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</row>
    <row r="466" spans="1:22" ht="14">
      <c r="A466" s="24" t="s">
        <v>3157</v>
      </c>
      <c r="B466" s="25" t="s">
        <v>3120</v>
      </c>
      <c r="C466" s="25" t="s">
        <v>3156</v>
      </c>
      <c r="D466" s="25" t="s">
        <v>229</v>
      </c>
      <c r="E466" s="26" t="s">
        <v>212</v>
      </c>
      <c r="F466" s="26"/>
      <c r="G466" s="27"/>
      <c r="H466" s="27"/>
      <c r="I466" s="26"/>
      <c r="J466" s="24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</row>
    <row r="467" spans="1:22" ht="14">
      <c r="A467" s="24" t="s">
        <v>3160</v>
      </c>
      <c r="B467" s="25" t="s">
        <v>3120</v>
      </c>
      <c r="C467" s="25" t="s">
        <v>3159</v>
      </c>
      <c r="D467" s="25" t="s">
        <v>373</v>
      </c>
      <c r="E467" s="26" t="s">
        <v>212</v>
      </c>
      <c r="F467" s="26"/>
      <c r="G467" s="27"/>
      <c r="H467" s="27"/>
      <c r="I467" s="26"/>
      <c r="J467" s="24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</row>
    <row r="468" spans="1:22" ht="14">
      <c r="A468" s="24" t="s">
        <v>1105</v>
      </c>
      <c r="B468" s="25" t="s">
        <v>1101</v>
      </c>
      <c r="C468" s="25" t="s">
        <v>1104</v>
      </c>
      <c r="D468" s="25" t="s">
        <v>221</v>
      </c>
      <c r="E468" s="26" t="s">
        <v>364</v>
      </c>
      <c r="F468" s="26"/>
      <c r="G468" s="27"/>
      <c r="H468" s="27"/>
      <c r="I468" s="26"/>
      <c r="J468" s="24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</row>
    <row r="469" spans="1:22" ht="14">
      <c r="A469" s="24" t="s">
        <v>11184</v>
      </c>
      <c r="B469" s="25" t="s">
        <v>11171</v>
      </c>
      <c r="C469" s="25" t="s">
        <v>11183</v>
      </c>
      <c r="D469" s="25" t="s">
        <v>535</v>
      </c>
      <c r="E469" s="26" t="s">
        <v>212</v>
      </c>
      <c r="F469" s="26"/>
      <c r="G469" s="27"/>
      <c r="H469" s="27"/>
      <c r="I469" s="26"/>
      <c r="J469" s="24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</row>
    <row r="470" spans="1:22" ht="14">
      <c r="A470" s="24" t="s">
        <v>9001</v>
      </c>
      <c r="B470" s="25" t="s">
        <v>8975</v>
      </c>
      <c r="C470" s="25" t="s">
        <v>9000</v>
      </c>
      <c r="D470" s="25" t="s">
        <v>221</v>
      </c>
      <c r="E470" s="26" t="s">
        <v>212</v>
      </c>
      <c r="F470" s="26"/>
      <c r="G470" s="27"/>
      <c r="H470" s="27"/>
      <c r="I470" s="26"/>
      <c r="J470" s="24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</row>
    <row r="471" spans="1:22" ht="14">
      <c r="A471" s="24" t="s">
        <v>9004</v>
      </c>
      <c r="B471" s="25" t="s">
        <v>8975</v>
      </c>
      <c r="C471" s="25" t="s">
        <v>9003</v>
      </c>
      <c r="D471" s="25" t="s">
        <v>8992</v>
      </c>
      <c r="E471" s="26" t="s">
        <v>212</v>
      </c>
      <c r="F471" s="26"/>
      <c r="G471" s="27"/>
      <c r="H471" s="27"/>
      <c r="I471" s="26"/>
      <c r="J471" s="24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</row>
    <row r="472" spans="1:22" ht="14">
      <c r="A472" s="24" t="s">
        <v>9007</v>
      </c>
      <c r="B472" s="25" t="s">
        <v>8975</v>
      </c>
      <c r="C472" s="25" t="s">
        <v>9006</v>
      </c>
      <c r="D472" s="25" t="s">
        <v>535</v>
      </c>
      <c r="E472" s="26" t="s">
        <v>212</v>
      </c>
      <c r="F472" s="26"/>
      <c r="G472" s="27"/>
      <c r="H472" s="27"/>
      <c r="I472" s="26"/>
      <c r="J472" s="24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</row>
    <row r="473" spans="1:22" ht="14">
      <c r="A473" s="24" t="s">
        <v>1124</v>
      </c>
      <c r="B473" s="25" t="s">
        <v>1114</v>
      </c>
      <c r="C473" s="25" t="s">
        <v>1123</v>
      </c>
      <c r="D473" s="25" t="s">
        <v>221</v>
      </c>
      <c r="E473" s="26" t="s">
        <v>212</v>
      </c>
      <c r="F473" s="26"/>
      <c r="G473" s="27"/>
      <c r="H473" s="27"/>
      <c r="I473" s="26"/>
      <c r="J473" s="24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</row>
    <row r="474" spans="1:22" ht="14">
      <c r="A474" s="24" t="s">
        <v>1127</v>
      </c>
      <c r="B474" s="25" t="s">
        <v>1114</v>
      </c>
      <c r="C474" s="25" t="s">
        <v>1126</v>
      </c>
      <c r="D474" s="25" t="s">
        <v>535</v>
      </c>
      <c r="E474" s="26" t="s">
        <v>212</v>
      </c>
      <c r="F474" s="26"/>
      <c r="G474" s="27"/>
      <c r="H474" s="27"/>
      <c r="I474" s="26"/>
      <c r="J474" s="24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</row>
    <row r="475" spans="1:22" ht="14">
      <c r="A475" s="24" t="s">
        <v>11682</v>
      </c>
      <c r="B475" s="25" t="s">
        <v>11678</v>
      </c>
      <c r="C475" s="25" t="s">
        <v>11681</v>
      </c>
      <c r="D475" s="25" t="s">
        <v>221</v>
      </c>
      <c r="E475" s="26" t="s">
        <v>212</v>
      </c>
      <c r="F475" s="26"/>
      <c r="G475" s="27"/>
      <c r="H475" s="27"/>
      <c r="I475" s="26"/>
      <c r="J475" s="24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</row>
    <row r="476" spans="1:22" ht="14">
      <c r="A476" s="24" t="s">
        <v>9357</v>
      </c>
      <c r="B476" s="25" t="s">
        <v>9192</v>
      </c>
      <c r="C476" s="25" t="s">
        <v>9356</v>
      </c>
      <c r="D476" s="25" t="s">
        <v>215</v>
      </c>
      <c r="E476" s="26" t="s">
        <v>364</v>
      </c>
      <c r="F476" s="26"/>
      <c r="G476" s="27"/>
      <c r="H476" s="27"/>
      <c r="I476" s="26"/>
      <c r="J476" s="24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</row>
    <row r="477" spans="1:22" ht="14">
      <c r="A477" s="24" t="s">
        <v>9360</v>
      </c>
      <c r="B477" s="25" t="s">
        <v>9192</v>
      </c>
      <c r="C477" s="25" t="s">
        <v>9359</v>
      </c>
      <c r="D477" s="25" t="s">
        <v>3457</v>
      </c>
      <c r="E477" s="26" t="s">
        <v>364</v>
      </c>
      <c r="F477" s="26"/>
      <c r="G477" s="27"/>
      <c r="H477" s="27"/>
      <c r="I477" s="26"/>
      <c r="J477" s="24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</row>
    <row r="478" spans="1:22" ht="14">
      <c r="A478" s="24" t="s">
        <v>9363</v>
      </c>
      <c r="B478" s="25" t="s">
        <v>9192</v>
      </c>
      <c r="C478" s="25" t="s">
        <v>9362</v>
      </c>
      <c r="D478" s="25" t="s">
        <v>9194</v>
      </c>
      <c r="E478" s="26" t="s">
        <v>364</v>
      </c>
      <c r="F478" s="26"/>
      <c r="G478" s="27"/>
      <c r="H478" s="27"/>
      <c r="I478" s="26"/>
      <c r="J478" s="24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</row>
    <row r="479" spans="1:22" ht="14">
      <c r="A479" s="24" t="s">
        <v>9366</v>
      </c>
      <c r="B479" s="25" t="s">
        <v>9192</v>
      </c>
      <c r="C479" s="25" t="s">
        <v>9365</v>
      </c>
      <c r="D479" s="25" t="s">
        <v>4027</v>
      </c>
      <c r="E479" s="26" t="s">
        <v>364</v>
      </c>
      <c r="F479" s="26"/>
      <c r="G479" s="27"/>
      <c r="H479" s="27"/>
      <c r="I479" s="26"/>
      <c r="J479" s="24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</row>
    <row r="480" spans="1:22" ht="14">
      <c r="A480" s="24" t="s">
        <v>9369</v>
      </c>
      <c r="B480" s="25" t="s">
        <v>9192</v>
      </c>
      <c r="C480" s="25" t="s">
        <v>9368</v>
      </c>
      <c r="D480" s="25" t="s">
        <v>4027</v>
      </c>
      <c r="E480" s="26" t="s">
        <v>364</v>
      </c>
      <c r="F480" s="26"/>
      <c r="G480" s="27"/>
      <c r="H480" s="27"/>
      <c r="I480" s="26"/>
      <c r="J480" s="24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</row>
    <row r="481" spans="1:22" ht="14">
      <c r="A481" s="24" t="s">
        <v>9372</v>
      </c>
      <c r="B481" s="25" t="s">
        <v>9192</v>
      </c>
      <c r="C481" s="25" t="s">
        <v>9371</v>
      </c>
      <c r="D481" s="25" t="s">
        <v>215</v>
      </c>
      <c r="E481" s="26" t="s">
        <v>364</v>
      </c>
      <c r="F481" s="26"/>
      <c r="G481" s="27"/>
      <c r="H481" s="27"/>
      <c r="I481" s="26"/>
      <c r="J481" s="24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</row>
    <row r="482" spans="1:22" ht="14">
      <c r="A482" s="24" t="s">
        <v>9375</v>
      </c>
      <c r="B482" s="25" t="s">
        <v>9192</v>
      </c>
      <c r="C482" s="25" t="s">
        <v>9374</v>
      </c>
      <c r="D482" s="25" t="s">
        <v>3457</v>
      </c>
      <c r="E482" s="26" t="s">
        <v>364</v>
      </c>
      <c r="F482" s="26"/>
      <c r="G482" s="27"/>
      <c r="H482" s="27"/>
      <c r="I482" s="26"/>
      <c r="J482" s="24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</row>
    <row r="483" spans="1:22" ht="14">
      <c r="A483" s="24" t="s">
        <v>9378</v>
      </c>
      <c r="B483" s="25" t="s">
        <v>9192</v>
      </c>
      <c r="C483" s="25" t="s">
        <v>9377</v>
      </c>
      <c r="D483" s="25" t="s">
        <v>9194</v>
      </c>
      <c r="E483" s="26" t="s">
        <v>364</v>
      </c>
      <c r="F483" s="26"/>
      <c r="G483" s="27"/>
      <c r="H483" s="27"/>
      <c r="I483" s="26"/>
      <c r="J483" s="24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</row>
    <row r="484" spans="1:22" ht="14">
      <c r="A484" s="24" t="s">
        <v>9381</v>
      </c>
      <c r="B484" s="25" t="s">
        <v>9192</v>
      </c>
      <c r="C484" s="25" t="s">
        <v>9380</v>
      </c>
      <c r="D484" s="25" t="s">
        <v>4027</v>
      </c>
      <c r="E484" s="26" t="s">
        <v>364</v>
      </c>
      <c r="F484" s="26"/>
      <c r="G484" s="27"/>
      <c r="H484" s="27"/>
      <c r="I484" s="26"/>
      <c r="J484" s="24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</row>
    <row r="485" spans="1:22" ht="14">
      <c r="A485" s="24" t="s">
        <v>9384</v>
      </c>
      <c r="B485" s="25" t="s">
        <v>9192</v>
      </c>
      <c r="C485" s="25" t="s">
        <v>9383</v>
      </c>
      <c r="D485" s="25" t="s">
        <v>4027</v>
      </c>
      <c r="E485" s="26" t="s">
        <v>364</v>
      </c>
      <c r="F485" s="26"/>
      <c r="G485" s="27"/>
      <c r="H485" s="27"/>
      <c r="I485" s="26"/>
      <c r="J485" s="24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</row>
    <row r="486" spans="1:22" ht="14">
      <c r="A486" s="24" t="s">
        <v>9387</v>
      </c>
      <c r="B486" s="25" t="s">
        <v>9192</v>
      </c>
      <c r="C486" s="25" t="s">
        <v>9386</v>
      </c>
      <c r="D486" s="25" t="s">
        <v>2556</v>
      </c>
      <c r="E486" s="26" t="s">
        <v>364</v>
      </c>
      <c r="F486" s="26"/>
      <c r="G486" s="27"/>
      <c r="H486" s="27"/>
      <c r="I486" s="26"/>
      <c r="J486" s="24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</row>
    <row r="487" spans="1:22" ht="14">
      <c r="A487" s="24" t="s">
        <v>9390</v>
      </c>
      <c r="B487" s="25" t="s">
        <v>9192</v>
      </c>
      <c r="C487" s="25" t="s">
        <v>9389</v>
      </c>
      <c r="D487" s="25" t="s">
        <v>9194</v>
      </c>
      <c r="E487" s="26" t="s">
        <v>364</v>
      </c>
      <c r="F487" s="26"/>
      <c r="G487" s="27"/>
      <c r="H487" s="27"/>
      <c r="I487" s="26"/>
      <c r="J487" s="24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</row>
    <row r="488" spans="1:22" ht="14">
      <c r="A488" s="24" t="s">
        <v>9393</v>
      </c>
      <c r="B488" s="25" t="s">
        <v>9192</v>
      </c>
      <c r="C488" s="25" t="s">
        <v>9392</v>
      </c>
      <c r="D488" s="25" t="s">
        <v>9194</v>
      </c>
      <c r="E488" s="26" t="s">
        <v>364</v>
      </c>
      <c r="F488" s="26"/>
      <c r="G488" s="27"/>
      <c r="H488" s="27"/>
      <c r="I488" s="26"/>
      <c r="J488" s="24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</row>
    <row r="489" spans="1:22" ht="14">
      <c r="A489" s="24" t="s">
        <v>8315</v>
      </c>
      <c r="B489" s="25" t="s">
        <v>8302</v>
      </c>
      <c r="C489" s="25" t="s">
        <v>8314</v>
      </c>
      <c r="D489" s="25" t="s">
        <v>535</v>
      </c>
      <c r="E489" s="26" t="s">
        <v>212</v>
      </c>
      <c r="F489" s="26"/>
      <c r="G489" s="27"/>
      <c r="H489" s="27"/>
      <c r="I489" s="26"/>
      <c r="J489" s="24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</row>
    <row r="490" spans="1:22" ht="14">
      <c r="A490" s="24" t="s">
        <v>8318</v>
      </c>
      <c r="B490" s="25" t="s">
        <v>8302</v>
      </c>
      <c r="C490" s="25" t="s">
        <v>8317</v>
      </c>
      <c r="D490" s="25" t="s">
        <v>535</v>
      </c>
      <c r="E490" s="26" t="s">
        <v>212</v>
      </c>
      <c r="F490" s="26"/>
      <c r="G490" s="27"/>
      <c r="H490" s="27"/>
      <c r="I490" s="26"/>
      <c r="J490" s="24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</row>
    <row r="491" spans="1:22" ht="14">
      <c r="A491" s="24" t="s">
        <v>2634</v>
      </c>
      <c r="B491" s="25" t="s">
        <v>2606</v>
      </c>
      <c r="C491" s="25" t="s">
        <v>2633</v>
      </c>
      <c r="D491" s="25" t="s">
        <v>221</v>
      </c>
      <c r="E491" s="26" t="s">
        <v>364</v>
      </c>
      <c r="F491" s="26"/>
      <c r="G491" s="27"/>
      <c r="H491" s="27"/>
      <c r="I491" s="26"/>
      <c r="J491" s="24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</row>
    <row r="492" spans="1:22" ht="14">
      <c r="A492" s="24" t="s">
        <v>2637</v>
      </c>
      <c r="B492" s="25" t="s">
        <v>2606</v>
      </c>
      <c r="C492" s="25" t="s">
        <v>2636</v>
      </c>
      <c r="D492" s="25" t="s">
        <v>221</v>
      </c>
      <c r="E492" s="26" t="s">
        <v>364</v>
      </c>
      <c r="F492" s="26"/>
      <c r="G492" s="27"/>
      <c r="H492" s="27"/>
      <c r="I492" s="26"/>
      <c r="J492" s="24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</row>
    <row r="493" spans="1:22" ht="14">
      <c r="A493" s="24" t="s">
        <v>2640</v>
      </c>
      <c r="B493" s="25" t="s">
        <v>2606</v>
      </c>
      <c r="C493" s="25" t="s">
        <v>2639</v>
      </c>
      <c r="D493" s="25"/>
      <c r="E493" s="26" t="s">
        <v>364</v>
      </c>
      <c r="F493" s="26"/>
      <c r="G493" s="27"/>
      <c r="H493" s="27"/>
      <c r="I493" s="26"/>
      <c r="J493" s="24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</row>
    <row r="494" spans="1:22" ht="14">
      <c r="A494" s="24" t="s">
        <v>2643</v>
      </c>
      <c r="B494" s="25" t="s">
        <v>2606</v>
      </c>
      <c r="C494" s="25" t="s">
        <v>2642</v>
      </c>
      <c r="D494" s="25" t="s">
        <v>221</v>
      </c>
      <c r="E494" s="26" t="s">
        <v>364</v>
      </c>
      <c r="F494" s="26"/>
      <c r="G494" s="27"/>
      <c r="H494" s="27"/>
      <c r="I494" s="26"/>
      <c r="J494" s="24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</row>
    <row r="495" spans="1:22" ht="14">
      <c r="A495" s="24" t="s">
        <v>2646</v>
      </c>
      <c r="B495" s="25" t="s">
        <v>2606</v>
      </c>
      <c r="C495" s="25" t="s">
        <v>2645</v>
      </c>
      <c r="D495" s="25" t="s">
        <v>378</v>
      </c>
      <c r="E495" s="26" t="s">
        <v>364</v>
      </c>
      <c r="F495" s="26"/>
      <c r="G495" s="27"/>
      <c r="H495" s="27"/>
      <c r="I495" s="26"/>
      <c r="J495" s="24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</row>
    <row r="496" spans="1:22" ht="14">
      <c r="A496" s="24" t="s">
        <v>2649</v>
      </c>
      <c r="B496" s="25" t="s">
        <v>2606</v>
      </c>
      <c r="C496" s="25" t="s">
        <v>2648</v>
      </c>
      <c r="D496" s="25" t="s">
        <v>535</v>
      </c>
      <c r="E496" s="26" t="s">
        <v>364</v>
      </c>
      <c r="F496" s="26"/>
      <c r="G496" s="27"/>
      <c r="H496" s="27"/>
      <c r="I496" s="26"/>
      <c r="J496" s="24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</row>
    <row r="497" spans="1:22" ht="14">
      <c r="A497" s="24" t="s">
        <v>2658</v>
      </c>
      <c r="B497" s="25" t="s">
        <v>2606</v>
      </c>
      <c r="C497" s="25" t="s">
        <v>2657</v>
      </c>
      <c r="D497" s="25" t="s">
        <v>221</v>
      </c>
      <c r="E497" s="26" t="s">
        <v>364</v>
      </c>
      <c r="F497" s="26"/>
      <c r="G497" s="27"/>
      <c r="H497" s="27"/>
      <c r="I497" s="26"/>
      <c r="J497" s="24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</row>
    <row r="498" spans="1:22" ht="14">
      <c r="A498" s="24" t="s">
        <v>15334</v>
      </c>
      <c r="B498" s="25" t="s">
        <v>2606</v>
      </c>
      <c r="C498" s="25" t="s">
        <v>15333</v>
      </c>
      <c r="D498" s="25" t="s">
        <v>378</v>
      </c>
      <c r="E498" s="26" t="s">
        <v>364</v>
      </c>
      <c r="F498" s="26"/>
      <c r="G498" s="27"/>
      <c r="H498" s="27"/>
      <c r="I498" s="26"/>
      <c r="J498" s="24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</row>
    <row r="499" spans="1:22" ht="14">
      <c r="A499" s="24" t="s">
        <v>2652</v>
      </c>
      <c r="B499" s="25" t="s">
        <v>2606</v>
      </c>
      <c r="C499" s="25" t="s">
        <v>2651</v>
      </c>
      <c r="D499" s="25" t="s">
        <v>221</v>
      </c>
      <c r="E499" s="26" t="s">
        <v>364</v>
      </c>
      <c r="F499" s="26"/>
      <c r="G499" s="27"/>
      <c r="H499" s="27"/>
      <c r="I499" s="26"/>
      <c r="J499" s="24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</row>
    <row r="500" spans="1:22" ht="14">
      <c r="A500" s="24" t="s">
        <v>2655</v>
      </c>
      <c r="B500" s="25" t="s">
        <v>2606</v>
      </c>
      <c r="C500" s="25" t="s">
        <v>2654</v>
      </c>
      <c r="D500" s="25" t="s">
        <v>215</v>
      </c>
      <c r="E500" s="26" t="s">
        <v>364</v>
      </c>
      <c r="F500" s="26"/>
      <c r="G500" s="27"/>
      <c r="H500" s="27"/>
      <c r="I500" s="26"/>
      <c r="J500" s="24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</row>
    <row r="501" spans="1:22" ht="14">
      <c r="A501" s="24" t="s">
        <v>3426</v>
      </c>
      <c r="B501" s="25" t="s">
        <v>3425</v>
      </c>
      <c r="C501" s="25" t="s">
        <v>3424</v>
      </c>
      <c r="D501" s="25" t="s">
        <v>373</v>
      </c>
      <c r="E501" s="26" t="s">
        <v>364</v>
      </c>
      <c r="F501" s="26"/>
      <c r="G501" s="27"/>
      <c r="H501" s="27"/>
      <c r="I501" s="26"/>
      <c r="J501" s="24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</row>
    <row r="502" spans="1:22" ht="14">
      <c r="A502" s="24" t="s">
        <v>3429</v>
      </c>
      <c r="B502" s="25" t="s">
        <v>3425</v>
      </c>
      <c r="C502" s="25" t="s">
        <v>3428</v>
      </c>
      <c r="D502" s="25" t="s">
        <v>373</v>
      </c>
      <c r="E502" s="26" t="s">
        <v>364</v>
      </c>
      <c r="F502" s="26"/>
      <c r="G502" s="27"/>
      <c r="H502" s="27"/>
      <c r="I502" s="26"/>
      <c r="J502" s="24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</row>
    <row r="503" spans="1:22" ht="14">
      <c r="A503" s="24" t="s">
        <v>12511</v>
      </c>
      <c r="B503" s="25" t="s">
        <v>12501</v>
      </c>
      <c r="C503" s="25" t="s">
        <v>12510</v>
      </c>
      <c r="D503" s="25" t="s">
        <v>535</v>
      </c>
      <c r="E503" s="26" t="s">
        <v>212</v>
      </c>
      <c r="F503" s="26"/>
      <c r="G503" s="27"/>
      <c r="H503" s="27"/>
      <c r="I503" s="26"/>
      <c r="J503" s="24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</row>
    <row r="504" spans="1:22" ht="14">
      <c r="A504" s="24" t="s">
        <v>2717</v>
      </c>
      <c r="B504" s="25" t="s">
        <v>2716</v>
      </c>
      <c r="C504" s="25" t="s">
        <v>2715</v>
      </c>
      <c r="D504" s="25" t="s">
        <v>215</v>
      </c>
      <c r="E504" s="26" t="s">
        <v>364</v>
      </c>
      <c r="F504" s="26"/>
      <c r="G504" s="27"/>
      <c r="H504" s="27"/>
      <c r="I504" s="26"/>
      <c r="J504" s="24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</row>
    <row r="505" spans="1:22" ht="14">
      <c r="A505" s="24" t="s">
        <v>2720</v>
      </c>
      <c r="B505" s="25" t="s">
        <v>2716</v>
      </c>
      <c r="C505" s="25" t="s">
        <v>2719</v>
      </c>
      <c r="D505" s="25" t="s">
        <v>221</v>
      </c>
      <c r="E505" s="26" t="s">
        <v>364</v>
      </c>
      <c r="F505" s="26"/>
      <c r="G505" s="27"/>
      <c r="H505" s="27"/>
      <c r="I505" s="26"/>
      <c r="J505" s="24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</row>
    <row r="506" spans="1:22" ht="14">
      <c r="A506" s="24" t="s">
        <v>2723</v>
      </c>
      <c r="B506" s="25" t="s">
        <v>2716</v>
      </c>
      <c r="C506" s="25" t="s">
        <v>2722</v>
      </c>
      <c r="D506" s="25" t="s">
        <v>229</v>
      </c>
      <c r="E506" s="26" t="s">
        <v>364</v>
      </c>
      <c r="F506" s="26"/>
      <c r="G506" s="27"/>
      <c r="H506" s="27"/>
      <c r="I506" s="26"/>
      <c r="J506" s="24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</row>
    <row r="507" spans="1:22" ht="14">
      <c r="A507" s="24" t="s">
        <v>2726</v>
      </c>
      <c r="B507" s="25" t="s">
        <v>2716</v>
      </c>
      <c r="C507" s="25" t="s">
        <v>2725</v>
      </c>
      <c r="D507" s="25" t="s">
        <v>535</v>
      </c>
      <c r="E507" s="26" t="s">
        <v>364</v>
      </c>
      <c r="F507" s="26"/>
      <c r="G507" s="27"/>
      <c r="H507" s="27"/>
      <c r="I507" s="26"/>
      <c r="J507" s="24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</row>
    <row r="508" spans="1:22" ht="14">
      <c r="A508" s="24" t="s">
        <v>2729</v>
      </c>
      <c r="B508" s="25" t="s">
        <v>2716</v>
      </c>
      <c r="C508" s="25" t="s">
        <v>2728</v>
      </c>
      <c r="D508" s="25" t="s">
        <v>215</v>
      </c>
      <c r="E508" s="26" t="s">
        <v>364</v>
      </c>
      <c r="F508" s="26"/>
      <c r="G508" s="27"/>
      <c r="H508" s="27"/>
      <c r="I508" s="26"/>
      <c r="J508" s="24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</row>
    <row r="509" spans="1:22" ht="14">
      <c r="A509" s="24" t="s">
        <v>2732</v>
      </c>
      <c r="B509" s="25" t="s">
        <v>2716</v>
      </c>
      <c r="C509" s="25" t="s">
        <v>2731</v>
      </c>
      <c r="D509" s="25" t="s">
        <v>215</v>
      </c>
      <c r="E509" s="26" t="s">
        <v>364</v>
      </c>
      <c r="F509" s="26"/>
      <c r="G509" s="27"/>
      <c r="H509" s="27"/>
      <c r="I509" s="26"/>
      <c r="J509" s="24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</row>
    <row r="510" spans="1:22" ht="14">
      <c r="A510" s="24" t="s">
        <v>2170</v>
      </c>
      <c r="B510" s="25" t="s">
        <v>2157</v>
      </c>
      <c r="C510" s="25" t="s">
        <v>2169</v>
      </c>
      <c r="D510" s="25" t="s">
        <v>215</v>
      </c>
      <c r="E510" s="26" t="s">
        <v>364</v>
      </c>
      <c r="F510" s="26"/>
      <c r="G510" s="27"/>
      <c r="H510" s="27"/>
      <c r="I510" s="26"/>
      <c r="J510" s="24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</row>
    <row r="511" spans="1:22" ht="14">
      <c r="A511" s="24" t="s">
        <v>2173</v>
      </c>
      <c r="B511" s="25" t="s">
        <v>2157</v>
      </c>
      <c r="C511" s="25" t="s">
        <v>2172</v>
      </c>
      <c r="D511" s="25" t="s">
        <v>2174</v>
      </c>
      <c r="E511" s="26" t="s">
        <v>364</v>
      </c>
      <c r="F511" s="26"/>
      <c r="G511" s="27"/>
      <c r="H511" s="27"/>
      <c r="I511" s="26"/>
      <c r="J511" s="24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</row>
    <row r="512" spans="1:22" ht="14">
      <c r="A512" s="24" t="s">
        <v>2177</v>
      </c>
      <c r="B512" s="25" t="s">
        <v>2157</v>
      </c>
      <c r="C512" s="25" t="s">
        <v>2176</v>
      </c>
      <c r="D512" s="25" t="s">
        <v>221</v>
      </c>
      <c r="E512" s="26" t="s">
        <v>364</v>
      </c>
      <c r="F512" s="26"/>
      <c r="G512" s="27"/>
      <c r="H512" s="27"/>
      <c r="I512" s="26"/>
      <c r="J512" s="24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</row>
    <row r="513" spans="1:22" ht="14">
      <c r="A513" s="24" t="s">
        <v>2180</v>
      </c>
      <c r="B513" s="25" t="s">
        <v>2157</v>
      </c>
      <c r="C513" s="25" t="s">
        <v>2179</v>
      </c>
      <c r="D513" s="25" t="s">
        <v>535</v>
      </c>
      <c r="E513" s="26" t="s">
        <v>364</v>
      </c>
      <c r="F513" s="26"/>
      <c r="G513" s="27"/>
      <c r="H513" s="27"/>
      <c r="I513" s="26"/>
      <c r="J513" s="24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</row>
    <row r="514" spans="1:22" ht="14">
      <c r="A514" s="24" t="s">
        <v>2183</v>
      </c>
      <c r="B514" s="25" t="s">
        <v>2157</v>
      </c>
      <c r="C514" s="25" t="s">
        <v>2182</v>
      </c>
      <c r="D514" s="25" t="s">
        <v>373</v>
      </c>
      <c r="E514" s="26" t="s">
        <v>364</v>
      </c>
      <c r="F514" s="26"/>
      <c r="G514" s="27"/>
      <c r="H514" s="27"/>
      <c r="I514" s="26"/>
      <c r="J514" s="24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</row>
    <row r="515" spans="1:22" ht="14">
      <c r="A515" s="24" t="s">
        <v>2186</v>
      </c>
      <c r="B515" s="25" t="s">
        <v>2157</v>
      </c>
      <c r="C515" s="25" t="s">
        <v>2185</v>
      </c>
      <c r="D515" s="25" t="s">
        <v>229</v>
      </c>
      <c r="E515" s="26" t="s">
        <v>364</v>
      </c>
      <c r="F515" s="26"/>
      <c r="G515" s="27"/>
      <c r="H515" s="27"/>
      <c r="I515" s="26"/>
      <c r="J515" s="24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</row>
    <row r="516" spans="1:22" ht="14">
      <c r="A516" s="24" t="s">
        <v>2189</v>
      </c>
      <c r="B516" s="25" t="s">
        <v>2157</v>
      </c>
      <c r="C516" s="25" t="s">
        <v>2188</v>
      </c>
      <c r="D516" s="25" t="s">
        <v>2174</v>
      </c>
      <c r="E516" s="26" t="s">
        <v>364</v>
      </c>
      <c r="F516" s="26"/>
      <c r="G516" s="27"/>
      <c r="H516" s="27"/>
      <c r="I516" s="26"/>
      <c r="J516" s="24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</row>
    <row r="517" spans="1:22" ht="14">
      <c r="A517" s="24" t="s">
        <v>6118</v>
      </c>
      <c r="B517" s="25" t="s">
        <v>6117</v>
      </c>
      <c r="C517" s="25" t="s">
        <v>6116</v>
      </c>
      <c r="D517" s="25" t="s">
        <v>229</v>
      </c>
      <c r="E517" s="26" t="s">
        <v>364</v>
      </c>
      <c r="F517" s="26"/>
      <c r="G517" s="27"/>
      <c r="H517" s="27"/>
      <c r="I517" s="26"/>
      <c r="J517" s="24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</row>
    <row r="518" spans="1:22" ht="14">
      <c r="A518" s="24" t="s">
        <v>6121</v>
      </c>
      <c r="B518" s="25" t="s">
        <v>6117</v>
      </c>
      <c r="C518" s="25" t="s">
        <v>6120</v>
      </c>
      <c r="D518" s="25" t="s">
        <v>535</v>
      </c>
      <c r="E518" s="26" t="s">
        <v>364</v>
      </c>
      <c r="F518" s="26"/>
      <c r="G518" s="27"/>
      <c r="H518" s="27"/>
      <c r="I518" s="26"/>
      <c r="J518" s="24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</row>
    <row r="519" spans="1:22" ht="14">
      <c r="A519" s="24" t="s">
        <v>6124</v>
      </c>
      <c r="B519" s="25" t="s">
        <v>6117</v>
      </c>
      <c r="C519" s="25" t="s">
        <v>6123</v>
      </c>
      <c r="D519" s="25" t="s">
        <v>373</v>
      </c>
      <c r="E519" s="26" t="s">
        <v>364</v>
      </c>
      <c r="F519" s="26"/>
      <c r="G519" s="27"/>
      <c r="H519" s="27"/>
      <c r="I519" s="26"/>
      <c r="J519" s="24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</row>
    <row r="520" spans="1:22" ht="14">
      <c r="A520" s="24" t="s">
        <v>6127</v>
      </c>
      <c r="B520" s="25" t="s">
        <v>6117</v>
      </c>
      <c r="C520" s="25" t="s">
        <v>6126</v>
      </c>
      <c r="D520" s="25" t="s">
        <v>229</v>
      </c>
      <c r="E520" s="26" t="s">
        <v>364</v>
      </c>
      <c r="F520" s="26"/>
      <c r="G520" s="27"/>
      <c r="H520" s="27"/>
      <c r="I520" s="26"/>
      <c r="J520" s="24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</row>
    <row r="521" spans="1:22" ht="14">
      <c r="A521" s="24" t="s">
        <v>6130</v>
      </c>
      <c r="B521" s="25" t="s">
        <v>6117</v>
      </c>
      <c r="C521" s="25" t="s">
        <v>6129</v>
      </c>
      <c r="D521" s="25" t="s">
        <v>535</v>
      </c>
      <c r="E521" s="26" t="s">
        <v>364</v>
      </c>
      <c r="F521" s="26"/>
      <c r="G521" s="27"/>
      <c r="H521" s="27"/>
      <c r="I521" s="26"/>
      <c r="J521" s="24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</row>
    <row r="522" spans="1:22" ht="14">
      <c r="A522" s="24" t="s">
        <v>6133</v>
      </c>
      <c r="B522" s="25" t="s">
        <v>6117</v>
      </c>
      <c r="C522" s="25" t="s">
        <v>6132</v>
      </c>
      <c r="D522" s="25" t="s">
        <v>373</v>
      </c>
      <c r="E522" s="26" t="s">
        <v>364</v>
      </c>
      <c r="F522" s="26"/>
      <c r="G522" s="27"/>
      <c r="H522" s="27"/>
      <c r="I522" s="26"/>
      <c r="J522" s="24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</row>
    <row r="523" spans="1:22" ht="14">
      <c r="A523" s="24" t="s">
        <v>8321</v>
      </c>
      <c r="B523" s="25" t="s">
        <v>8302</v>
      </c>
      <c r="C523" s="25" t="s">
        <v>8320</v>
      </c>
      <c r="D523" s="25" t="s">
        <v>535</v>
      </c>
      <c r="E523" s="26" t="s">
        <v>212</v>
      </c>
      <c r="F523" s="26"/>
      <c r="G523" s="27"/>
      <c r="H523" s="27"/>
      <c r="I523" s="26"/>
      <c r="J523" s="24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</row>
    <row r="524" spans="1:22" ht="14">
      <c r="A524" s="24" t="s">
        <v>8324</v>
      </c>
      <c r="B524" s="25" t="s">
        <v>8302</v>
      </c>
      <c r="C524" s="25" t="s">
        <v>8323</v>
      </c>
      <c r="D524" s="25" t="s">
        <v>535</v>
      </c>
      <c r="E524" s="26" t="s">
        <v>212</v>
      </c>
      <c r="F524" s="26"/>
      <c r="G524" s="27"/>
      <c r="H524" s="27"/>
      <c r="I524" s="26"/>
      <c r="J524" s="24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</row>
    <row r="525" spans="1:22" ht="14">
      <c r="A525" s="24" t="s">
        <v>12381</v>
      </c>
      <c r="B525" s="25" t="s">
        <v>12380</v>
      </c>
      <c r="C525" s="25" t="s">
        <v>12379</v>
      </c>
      <c r="D525" s="25" t="s">
        <v>535</v>
      </c>
      <c r="E525" s="26" t="s">
        <v>212</v>
      </c>
      <c r="F525" s="26"/>
      <c r="G525" s="27"/>
      <c r="H525" s="27"/>
      <c r="I525" s="26"/>
      <c r="J525" s="24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</row>
    <row r="526" spans="1:22" ht="14">
      <c r="A526" s="24" t="s">
        <v>11072</v>
      </c>
      <c r="B526" s="25" t="s">
        <v>11065</v>
      </c>
      <c r="C526" s="25" t="s">
        <v>11071</v>
      </c>
      <c r="D526" s="25" t="s">
        <v>229</v>
      </c>
      <c r="E526" s="26" t="s">
        <v>212</v>
      </c>
      <c r="F526" s="26"/>
      <c r="G526" s="27"/>
      <c r="H526" s="27"/>
      <c r="I526" s="26"/>
      <c r="J526" s="24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</row>
    <row r="527" spans="1:22" ht="14">
      <c r="A527" s="24" t="s">
        <v>11075</v>
      </c>
      <c r="B527" s="25" t="s">
        <v>11065</v>
      </c>
      <c r="C527" s="25" t="s">
        <v>11074</v>
      </c>
      <c r="D527" s="25" t="s">
        <v>229</v>
      </c>
      <c r="E527" s="26" t="s">
        <v>212</v>
      </c>
      <c r="F527" s="26"/>
      <c r="G527" s="27"/>
      <c r="H527" s="27"/>
      <c r="I527" s="26"/>
      <c r="J527" s="24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</row>
    <row r="528" spans="1:22" ht="14">
      <c r="A528" s="24" t="s">
        <v>15217</v>
      </c>
      <c r="B528" s="25" t="s">
        <v>15216</v>
      </c>
      <c r="C528" s="25" t="s">
        <v>15215</v>
      </c>
      <c r="D528" s="25" t="s">
        <v>221</v>
      </c>
      <c r="E528" s="26" t="s">
        <v>364</v>
      </c>
      <c r="F528" s="26"/>
      <c r="G528" s="27"/>
      <c r="H528" s="27"/>
      <c r="I528" s="26"/>
      <c r="J528" s="24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</row>
    <row r="529" spans="1:22" ht="14">
      <c r="A529" s="24" t="s">
        <v>7595</v>
      </c>
      <c r="B529" s="25" t="s">
        <v>7582</v>
      </c>
      <c r="C529" s="25" t="s">
        <v>7594</v>
      </c>
      <c r="D529" s="25" t="s">
        <v>7596</v>
      </c>
      <c r="E529" s="26" t="s">
        <v>212</v>
      </c>
      <c r="F529" s="26"/>
      <c r="G529" s="27"/>
      <c r="H529" s="27"/>
      <c r="I529" s="26"/>
      <c r="J529" s="24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</row>
    <row r="530" spans="1:22" ht="14">
      <c r="A530" s="24" t="s">
        <v>7599</v>
      </c>
      <c r="B530" s="25" t="s">
        <v>7582</v>
      </c>
      <c r="C530" s="25" t="s">
        <v>7598</v>
      </c>
      <c r="D530" s="25" t="s">
        <v>2556</v>
      </c>
      <c r="E530" s="26" t="s">
        <v>212</v>
      </c>
      <c r="F530" s="26"/>
      <c r="G530" s="27"/>
      <c r="H530" s="27"/>
      <c r="I530" s="26"/>
      <c r="J530" s="24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</row>
    <row r="531" spans="1:22" ht="14">
      <c r="A531" s="24" t="s">
        <v>7602</v>
      </c>
      <c r="B531" s="25" t="s">
        <v>7582</v>
      </c>
      <c r="C531" s="25" t="s">
        <v>7601</v>
      </c>
      <c r="D531" s="25" t="s">
        <v>221</v>
      </c>
      <c r="E531" s="26" t="s">
        <v>212</v>
      </c>
      <c r="F531" s="26"/>
      <c r="G531" s="27"/>
      <c r="H531" s="27"/>
      <c r="I531" s="26"/>
      <c r="J531" s="24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</row>
    <row r="532" spans="1:22" ht="14">
      <c r="A532" s="24" t="s">
        <v>7605</v>
      </c>
      <c r="B532" s="25" t="s">
        <v>7582</v>
      </c>
      <c r="C532" s="25" t="s">
        <v>7604</v>
      </c>
      <c r="D532" s="25" t="s">
        <v>229</v>
      </c>
      <c r="E532" s="26" t="s">
        <v>212</v>
      </c>
      <c r="F532" s="26"/>
      <c r="G532" s="27"/>
      <c r="H532" s="27"/>
      <c r="I532" s="26"/>
      <c r="J532" s="24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</row>
    <row r="533" spans="1:22" ht="14">
      <c r="A533" s="24" t="s">
        <v>12514</v>
      </c>
      <c r="B533" s="25" t="s">
        <v>12501</v>
      </c>
      <c r="C533" s="25" t="s">
        <v>12513</v>
      </c>
      <c r="D533" s="25" t="s">
        <v>985</v>
      </c>
      <c r="E533" s="26" t="s">
        <v>212</v>
      </c>
      <c r="F533" s="26"/>
      <c r="G533" s="27"/>
      <c r="H533" s="27"/>
      <c r="I533" s="26"/>
      <c r="J533" s="24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</row>
    <row r="534" spans="1:22" ht="14">
      <c r="A534" s="24" t="s">
        <v>4306</v>
      </c>
      <c r="B534" s="25" t="s">
        <v>4305</v>
      </c>
      <c r="C534" s="25" t="s">
        <v>4304</v>
      </c>
      <c r="D534" s="25" t="s">
        <v>221</v>
      </c>
      <c r="E534" s="26" t="s">
        <v>364</v>
      </c>
      <c r="F534" s="26"/>
      <c r="G534" s="27"/>
      <c r="H534" s="27"/>
      <c r="I534" s="26"/>
      <c r="J534" s="24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</row>
    <row r="535" spans="1:22" ht="14">
      <c r="A535" s="24" t="s">
        <v>2431</v>
      </c>
      <c r="B535" s="25" t="s">
        <v>2418</v>
      </c>
      <c r="C535" s="25" t="s">
        <v>2430</v>
      </c>
      <c r="D535" s="25" t="s">
        <v>576</v>
      </c>
      <c r="E535" s="26" t="s">
        <v>364</v>
      </c>
      <c r="F535" s="26"/>
      <c r="G535" s="27"/>
      <c r="H535" s="27"/>
      <c r="I535" s="26"/>
      <c r="J535" s="24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</row>
    <row r="536" spans="1:22" ht="14">
      <c r="A536" s="24" t="s">
        <v>2428</v>
      </c>
      <c r="B536" s="25" t="s">
        <v>2418</v>
      </c>
      <c r="C536" s="25" t="s">
        <v>2427</v>
      </c>
      <c r="D536" s="25" t="s">
        <v>221</v>
      </c>
      <c r="E536" s="26" t="s">
        <v>364</v>
      </c>
      <c r="F536" s="26"/>
      <c r="G536" s="27"/>
      <c r="H536" s="27"/>
      <c r="I536" s="26"/>
      <c r="J536" s="24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</row>
    <row r="537" spans="1:22" ht="14">
      <c r="A537" s="24" t="s">
        <v>2428</v>
      </c>
      <c r="B537" s="25" t="s">
        <v>2418</v>
      </c>
      <c r="C537" s="25" t="s">
        <v>2433</v>
      </c>
      <c r="D537" s="25" t="s">
        <v>221</v>
      </c>
      <c r="E537" s="26" t="s">
        <v>364</v>
      </c>
      <c r="F537" s="26"/>
      <c r="G537" s="27"/>
      <c r="H537" s="27"/>
      <c r="I537" s="26"/>
      <c r="J537" s="24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</row>
    <row r="538" spans="1:22" ht="14">
      <c r="A538" s="24" t="s">
        <v>2435</v>
      </c>
      <c r="B538" s="25" t="s">
        <v>2418</v>
      </c>
      <c r="C538" s="25" t="s">
        <v>2434</v>
      </c>
      <c r="D538" s="25" t="s">
        <v>215</v>
      </c>
      <c r="E538" s="26" t="s">
        <v>364</v>
      </c>
      <c r="F538" s="26"/>
      <c r="G538" s="27"/>
      <c r="H538" s="27"/>
      <c r="I538" s="26"/>
      <c r="J538" s="24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</row>
    <row r="539" spans="1:22" ht="14">
      <c r="A539" s="24" t="s">
        <v>2435</v>
      </c>
      <c r="B539" s="25" t="s">
        <v>2418</v>
      </c>
      <c r="C539" s="25" t="s">
        <v>2437</v>
      </c>
      <c r="D539" s="25" t="s">
        <v>215</v>
      </c>
      <c r="E539" s="26" t="s">
        <v>364</v>
      </c>
      <c r="F539" s="26"/>
      <c r="G539" s="27"/>
      <c r="H539" s="27"/>
      <c r="I539" s="26"/>
      <c r="J539" s="24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</row>
    <row r="540" spans="1:22" ht="14">
      <c r="A540" s="24" t="s">
        <v>2439</v>
      </c>
      <c r="B540" s="25" t="s">
        <v>2418</v>
      </c>
      <c r="C540" s="25" t="s">
        <v>2438</v>
      </c>
      <c r="D540" s="25" t="s">
        <v>535</v>
      </c>
      <c r="E540" s="26" t="s">
        <v>364</v>
      </c>
      <c r="F540" s="26"/>
      <c r="G540" s="27"/>
      <c r="H540" s="27"/>
      <c r="I540" s="26"/>
      <c r="J540" s="24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</row>
    <row r="541" spans="1:22" ht="14">
      <c r="A541" s="24" t="s">
        <v>1055</v>
      </c>
      <c r="B541" s="25" t="s">
        <v>1050</v>
      </c>
      <c r="C541" s="25" t="s">
        <v>1054</v>
      </c>
      <c r="D541" s="25" t="s">
        <v>1052</v>
      </c>
      <c r="E541" s="26" t="s">
        <v>364</v>
      </c>
      <c r="F541" s="26"/>
      <c r="G541" s="27"/>
      <c r="H541" s="27"/>
      <c r="I541" s="26"/>
      <c r="J541" s="24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</row>
    <row r="542" spans="1:22" ht="14">
      <c r="A542" s="24" t="s">
        <v>12425</v>
      </c>
      <c r="B542" s="25" t="s">
        <v>12418</v>
      </c>
      <c r="C542" s="25" t="s">
        <v>12424</v>
      </c>
      <c r="D542" s="25" t="s">
        <v>535</v>
      </c>
      <c r="E542" s="26" t="s">
        <v>364</v>
      </c>
      <c r="F542" s="26"/>
      <c r="G542" s="27"/>
      <c r="H542" s="27"/>
      <c r="I542" s="26"/>
      <c r="J542" s="24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</row>
    <row r="543" spans="1:22" ht="14">
      <c r="A543" s="24" t="s">
        <v>12428</v>
      </c>
      <c r="B543" s="25" t="s">
        <v>12418</v>
      </c>
      <c r="C543" s="25" t="s">
        <v>12427</v>
      </c>
      <c r="D543" s="25" t="s">
        <v>221</v>
      </c>
      <c r="E543" s="26" t="s">
        <v>364</v>
      </c>
      <c r="F543" s="26"/>
      <c r="G543" s="27"/>
      <c r="H543" s="27"/>
      <c r="I543" s="26"/>
      <c r="J543" s="24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</row>
    <row r="544" spans="1:22" ht="14">
      <c r="A544" s="24" t="s">
        <v>12431</v>
      </c>
      <c r="B544" s="25" t="s">
        <v>12418</v>
      </c>
      <c r="C544" s="25" t="s">
        <v>12430</v>
      </c>
      <c r="D544" s="25" t="s">
        <v>221</v>
      </c>
      <c r="E544" s="26" t="s">
        <v>364</v>
      </c>
      <c r="F544" s="26"/>
      <c r="G544" s="27"/>
      <c r="H544" s="27"/>
      <c r="I544" s="26"/>
      <c r="J544" s="24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</row>
    <row r="545" spans="1:22" ht="14">
      <c r="A545" s="24" t="s">
        <v>12434</v>
      </c>
      <c r="B545" s="25" t="s">
        <v>12418</v>
      </c>
      <c r="C545" s="25" t="s">
        <v>12433</v>
      </c>
      <c r="D545" s="25" t="s">
        <v>535</v>
      </c>
      <c r="E545" s="26" t="s">
        <v>364</v>
      </c>
      <c r="F545" s="26"/>
      <c r="G545" s="27"/>
      <c r="H545" s="27"/>
      <c r="I545" s="26"/>
      <c r="J545" s="24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</row>
    <row r="546" spans="1:22" ht="14">
      <c r="A546" s="24" t="s">
        <v>12437</v>
      </c>
      <c r="B546" s="25" t="s">
        <v>12418</v>
      </c>
      <c r="C546" s="25" t="s">
        <v>12436</v>
      </c>
      <c r="D546" s="25" t="s">
        <v>221</v>
      </c>
      <c r="E546" s="26" t="s">
        <v>364</v>
      </c>
      <c r="F546" s="26"/>
      <c r="G546" s="27"/>
      <c r="H546" s="27"/>
      <c r="I546" s="26"/>
      <c r="J546" s="24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</row>
    <row r="547" spans="1:22" ht="14">
      <c r="A547" s="24" t="s">
        <v>776</v>
      </c>
      <c r="B547" s="25" t="s">
        <v>769</v>
      </c>
      <c r="C547" s="25" t="s">
        <v>775</v>
      </c>
      <c r="D547" s="25" t="s">
        <v>221</v>
      </c>
      <c r="E547" s="26" t="s">
        <v>212</v>
      </c>
      <c r="F547" s="26"/>
      <c r="G547" s="27"/>
      <c r="H547" s="27"/>
      <c r="I547" s="26"/>
      <c r="J547" s="24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</row>
    <row r="548" spans="1:22" ht="14">
      <c r="A548" s="24" t="s">
        <v>779</v>
      </c>
      <c r="B548" s="25" t="s">
        <v>769</v>
      </c>
      <c r="C548" s="25" t="s">
        <v>778</v>
      </c>
      <c r="D548" s="25" t="s">
        <v>221</v>
      </c>
      <c r="E548" s="26" t="s">
        <v>212</v>
      </c>
      <c r="F548" s="26"/>
      <c r="G548" s="27"/>
      <c r="H548" s="27"/>
      <c r="I548" s="26"/>
      <c r="J548" s="24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</row>
    <row r="549" spans="1:22" ht="14">
      <c r="A549" s="24" t="s">
        <v>9010</v>
      </c>
      <c r="B549" s="25" t="s">
        <v>8975</v>
      </c>
      <c r="C549" s="25" t="s">
        <v>9009</v>
      </c>
      <c r="D549" s="25" t="s">
        <v>756</v>
      </c>
      <c r="E549" s="26" t="s">
        <v>212</v>
      </c>
      <c r="F549" s="26"/>
      <c r="G549" s="27"/>
      <c r="H549" s="27"/>
      <c r="I549" s="26"/>
      <c r="J549" s="24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</row>
    <row r="550" spans="1:22" ht="14">
      <c r="A550" s="24" t="s">
        <v>15241</v>
      </c>
      <c r="B550" s="25" t="s">
        <v>1824</v>
      </c>
      <c r="C550" s="25" t="s">
        <v>15240</v>
      </c>
      <c r="D550" s="25" t="s">
        <v>373</v>
      </c>
      <c r="E550" s="26" t="s">
        <v>364</v>
      </c>
      <c r="F550" s="26"/>
      <c r="G550" s="27"/>
      <c r="H550" s="27"/>
      <c r="I550" s="26"/>
      <c r="J550" s="24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</row>
    <row r="551" spans="1:22" ht="14">
      <c r="A551" s="24" t="s">
        <v>12965</v>
      </c>
      <c r="B551" s="25" t="s">
        <v>12964</v>
      </c>
      <c r="C551" s="25" t="s">
        <v>12963</v>
      </c>
      <c r="D551" s="25" t="s">
        <v>378</v>
      </c>
      <c r="E551" s="26" t="s">
        <v>364</v>
      </c>
      <c r="F551" s="26"/>
      <c r="G551" s="27"/>
      <c r="H551" s="27"/>
      <c r="I551" s="26"/>
      <c r="J551" s="24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</row>
    <row r="552" spans="1:22" ht="14">
      <c r="A552" s="24" t="s">
        <v>12968</v>
      </c>
      <c r="B552" s="25" t="s">
        <v>12964</v>
      </c>
      <c r="C552" s="25" t="s">
        <v>12967</v>
      </c>
      <c r="D552" s="25" t="s">
        <v>221</v>
      </c>
      <c r="E552" s="26" t="s">
        <v>364</v>
      </c>
      <c r="F552" s="26"/>
      <c r="G552" s="27"/>
      <c r="H552" s="27"/>
      <c r="I552" s="26"/>
      <c r="J552" s="24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</row>
    <row r="553" spans="1:22" ht="14">
      <c r="A553" s="24" t="s">
        <v>12971</v>
      </c>
      <c r="B553" s="25" t="s">
        <v>12964</v>
      </c>
      <c r="C553" s="25" t="s">
        <v>12970</v>
      </c>
      <c r="D553" s="25" t="s">
        <v>535</v>
      </c>
      <c r="E553" s="26" t="s">
        <v>364</v>
      </c>
      <c r="F553" s="26"/>
      <c r="G553" s="27"/>
      <c r="H553" s="27"/>
      <c r="I553" s="26"/>
      <c r="J553" s="24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</row>
    <row r="554" spans="1:22" ht="14">
      <c r="A554" s="24" t="s">
        <v>4982</v>
      </c>
      <c r="B554" s="25" t="s">
        <v>4960</v>
      </c>
      <c r="C554" s="25" t="s">
        <v>4981</v>
      </c>
      <c r="D554" s="25" t="s">
        <v>229</v>
      </c>
      <c r="E554" s="26" t="s">
        <v>364</v>
      </c>
      <c r="F554" s="26"/>
      <c r="G554" s="27"/>
      <c r="H554" s="27"/>
      <c r="I554" s="26"/>
      <c r="J554" s="24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</row>
    <row r="555" spans="1:22" ht="14">
      <c r="A555" s="24" t="s">
        <v>4985</v>
      </c>
      <c r="B555" s="25" t="s">
        <v>4960</v>
      </c>
      <c r="C555" s="25" t="s">
        <v>4984</v>
      </c>
      <c r="D555" s="25" t="s">
        <v>373</v>
      </c>
      <c r="E555" s="26" t="s">
        <v>364</v>
      </c>
      <c r="F555" s="26"/>
      <c r="G555" s="27"/>
      <c r="H555" s="27"/>
      <c r="I555" s="26"/>
      <c r="J555" s="24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</row>
    <row r="556" spans="1:22" ht="14">
      <c r="A556" s="24" t="s">
        <v>2442</v>
      </c>
      <c r="B556" s="25" t="s">
        <v>2418</v>
      </c>
      <c r="C556" s="25" t="s">
        <v>2441</v>
      </c>
      <c r="D556" s="25" t="s">
        <v>221</v>
      </c>
      <c r="E556" s="26" t="s">
        <v>364</v>
      </c>
      <c r="F556" s="26"/>
      <c r="G556" s="27"/>
      <c r="H556" s="27"/>
      <c r="I556" s="26"/>
      <c r="J556" s="24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</row>
    <row r="557" spans="1:22" ht="14">
      <c r="A557" s="24" t="s">
        <v>5755</v>
      </c>
      <c r="B557" s="25" t="s">
        <v>5634</v>
      </c>
      <c r="C557" s="25" t="s">
        <v>5754</v>
      </c>
      <c r="D557" s="25" t="s">
        <v>221</v>
      </c>
      <c r="E557" s="26" t="s">
        <v>364</v>
      </c>
      <c r="F557" s="26"/>
      <c r="G557" s="27"/>
      <c r="H557" s="27"/>
      <c r="I557" s="26"/>
      <c r="J557" s="24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</row>
    <row r="558" spans="1:22" ht="14">
      <c r="A558" s="24" t="s">
        <v>5758</v>
      </c>
      <c r="B558" s="25" t="s">
        <v>5634</v>
      </c>
      <c r="C558" s="25" t="s">
        <v>5757</v>
      </c>
      <c r="D558" s="25" t="s">
        <v>229</v>
      </c>
      <c r="E558" s="26" t="s">
        <v>364</v>
      </c>
      <c r="F558" s="26"/>
      <c r="G558" s="27"/>
      <c r="H558" s="27"/>
      <c r="I558" s="26"/>
      <c r="J558" s="24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</row>
    <row r="559" spans="1:22" ht="14">
      <c r="A559" s="24" t="s">
        <v>5761</v>
      </c>
      <c r="B559" s="25" t="s">
        <v>5634</v>
      </c>
      <c r="C559" s="25" t="s">
        <v>5760</v>
      </c>
      <c r="D559" s="25" t="s">
        <v>535</v>
      </c>
      <c r="E559" s="26" t="s">
        <v>364</v>
      </c>
      <c r="F559" s="26"/>
      <c r="G559" s="27"/>
      <c r="H559" s="27"/>
      <c r="I559" s="26"/>
      <c r="J559" s="24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</row>
    <row r="560" spans="1:22" ht="14">
      <c r="A560" s="24" t="s">
        <v>11557</v>
      </c>
      <c r="B560" s="25" t="s">
        <v>11556</v>
      </c>
      <c r="C560" s="25" t="s">
        <v>11555</v>
      </c>
      <c r="D560" s="25" t="s">
        <v>221</v>
      </c>
      <c r="E560" s="26" t="s">
        <v>212</v>
      </c>
      <c r="F560" s="26"/>
      <c r="G560" s="27"/>
      <c r="H560" s="27"/>
      <c r="I560" s="26"/>
      <c r="J560" s="24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</row>
    <row r="561" spans="1:22" ht="14">
      <c r="A561" s="24" t="s">
        <v>782</v>
      </c>
      <c r="B561" s="25" t="s">
        <v>769</v>
      </c>
      <c r="C561" s="25" t="s">
        <v>781</v>
      </c>
      <c r="D561" s="25" t="s">
        <v>221</v>
      </c>
      <c r="E561" s="26" t="s">
        <v>212</v>
      </c>
      <c r="F561" s="26"/>
      <c r="G561" s="27"/>
      <c r="H561" s="27"/>
      <c r="I561" s="26"/>
      <c r="J561" s="24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</row>
    <row r="562" spans="1:22" ht="14">
      <c r="A562" s="24" t="s">
        <v>785</v>
      </c>
      <c r="B562" s="25" t="s">
        <v>769</v>
      </c>
      <c r="C562" s="25" t="s">
        <v>784</v>
      </c>
      <c r="D562" s="25" t="s">
        <v>221</v>
      </c>
      <c r="E562" s="26" t="s">
        <v>212</v>
      </c>
      <c r="F562" s="26"/>
      <c r="G562" s="27"/>
      <c r="H562" s="27"/>
      <c r="I562" s="26"/>
      <c r="J562" s="24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</row>
    <row r="563" spans="1:22" ht="14">
      <c r="A563" s="24" t="s">
        <v>10319</v>
      </c>
      <c r="B563" s="25" t="s">
        <v>10307</v>
      </c>
      <c r="C563" s="25" t="s">
        <v>10318</v>
      </c>
      <c r="D563" s="25" t="s">
        <v>221</v>
      </c>
      <c r="E563" s="26" t="s">
        <v>212</v>
      </c>
      <c r="F563" s="26"/>
      <c r="G563" s="27"/>
      <c r="H563" s="27"/>
      <c r="I563" s="26"/>
      <c r="J563" s="24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</row>
    <row r="564" spans="1:22" ht="14">
      <c r="A564" s="24" t="s">
        <v>10322</v>
      </c>
      <c r="B564" s="25" t="s">
        <v>10307</v>
      </c>
      <c r="C564" s="25" t="s">
        <v>10321</v>
      </c>
      <c r="D564" s="25" t="s">
        <v>535</v>
      </c>
      <c r="E564" s="26" t="s">
        <v>212</v>
      </c>
      <c r="F564" s="26"/>
      <c r="G564" s="27"/>
      <c r="H564" s="27"/>
      <c r="I564" s="26"/>
      <c r="J564" s="24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</row>
    <row r="565" spans="1:22" ht="14">
      <c r="A565" s="24" t="s">
        <v>11273</v>
      </c>
      <c r="B565" s="25" t="s">
        <v>11272</v>
      </c>
      <c r="C565" s="25" t="s">
        <v>11271</v>
      </c>
      <c r="D565" s="25" t="s">
        <v>535</v>
      </c>
      <c r="E565" s="26" t="s">
        <v>212</v>
      </c>
      <c r="F565" s="26"/>
      <c r="G565" s="27"/>
      <c r="H565" s="27"/>
      <c r="I565" s="26"/>
      <c r="J565" s="24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</row>
    <row r="566" spans="1:22" ht="14">
      <c r="A566" s="24" t="s">
        <v>11276</v>
      </c>
      <c r="B566" s="25" t="s">
        <v>11272</v>
      </c>
      <c r="C566" s="25" t="s">
        <v>11275</v>
      </c>
      <c r="D566" s="25" t="s">
        <v>535</v>
      </c>
      <c r="E566" s="26" t="s">
        <v>212</v>
      </c>
      <c r="F566" s="26"/>
      <c r="G566" s="27"/>
      <c r="H566" s="27"/>
      <c r="I566" s="26"/>
      <c r="J566" s="24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</row>
    <row r="567" spans="1:22" ht="14">
      <c r="A567" s="24" t="s">
        <v>9013</v>
      </c>
      <c r="B567" s="25" t="s">
        <v>8975</v>
      </c>
      <c r="C567" s="25" t="s">
        <v>9012</v>
      </c>
      <c r="D567" s="25" t="s">
        <v>221</v>
      </c>
      <c r="E567" s="26" t="s">
        <v>212</v>
      </c>
      <c r="F567" s="26"/>
      <c r="G567" s="27"/>
      <c r="H567" s="27"/>
      <c r="I567" s="26"/>
      <c r="J567" s="24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</row>
    <row r="568" spans="1:22" ht="14">
      <c r="A568" s="24" t="s">
        <v>9016</v>
      </c>
      <c r="B568" s="25" t="s">
        <v>8975</v>
      </c>
      <c r="C568" s="25" t="s">
        <v>9015</v>
      </c>
      <c r="D568" s="25" t="s">
        <v>8992</v>
      </c>
      <c r="E568" s="26" t="s">
        <v>212</v>
      </c>
      <c r="F568" s="26"/>
      <c r="G568" s="27"/>
      <c r="H568" s="27"/>
      <c r="I568" s="26"/>
      <c r="J568" s="24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</row>
    <row r="569" spans="1:22" ht="14">
      <c r="A569" s="24" t="s">
        <v>9019</v>
      </c>
      <c r="B569" s="25" t="s">
        <v>8975</v>
      </c>
      <c r="C569" s="25" t="s">
        <v>9018</v>
      </c>
      <c r="D569" s="25" t="s">
        <v>535</v>
      </c>
      <c r="E569" s="26" t="s">
        <v>212</v>
      </c>
      <c r="F569" s="26"/>
      <c r="G569" s="27"/>
      <c r="H569" s="27"/>
      <c r="I569" s="26"/>
      <c r="J569" s="24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</row>
    <row r="570" spans="1:22" ht="14">
      <c r="A570" s="24" t="s">
        <v>11560</v>
      </c>
      <c r="B570" s="25" t="s">
        <v>11556</v>
      </c>
      <c r="C570" s="25" t="s">
        <v>11559</v>
      </c>
      <c r="D570" s="25" t="s">
        <v>221</v>
      </c>
      <c r="E570" s="26" t="s">
        <v>212</v>
      </c>
      <c r="F570" s="26"/>
      <c r="G570" s="27"/>
      <c r="H570" s="27"/>
      <c r="I570" s="26"/>
      <c r="J570" s="24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</row>
    <row r="571" spans="1:22" ht="14">
      <c r="A571" s="24" t="s">
        <v>2192</v>
      </c>
      <c r="B571" s="25" t="s">
        <v>2157</v>
      </c>
      <c r="C571" s="25" t="s">
        <v>2191</v>
      </c>
      <c r="D571" s="25" t="s">
        <v>221</v>
      </c>
      <c r="E571" s="26" t="s">
        <v>364</v>
      </c>
      <c r="F571" s="26"/>
      <c r="G571" s="27"/>
      <c r="H571" s="27"/>
      <c r="I571" s="26"/>
      <c r="J571" s="24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</row>
    <row r="572" spans="1:22" ht="14">
      <c r="A572" s="24" t="s">
        <v>2195</v>
      </c>
      <c r="B572" s="25" t="s">
        <v>2157</v>
      </c>
      <c r="C572" s="25" t="s">
        <v>2194</v>
      </c>
      <c r="D572" s="25" t="s">
        <v>535</v>
      </c>
      <c r="E572" s="26" t="s">
        <v>364</v>
      </c>
      <c r="F572" s="26"/>
      <c r="G572" s="27"/>
      <c r="H572" s="27"/>
      <c r="I572" s="26"/>
      <c r="J572" s="24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</row>
    <row r="573" spans="1:22" ht="14">
      <c r="A573" s="24" t="s">
        <v>5254</v>
      </c>
      <c r="B573" s="25" t="s">
        <v>5244</v>
      </c>
      <c r="C573" s="25" t="s">
        <v>5253</v>
      </c>
      <c r="D573" s="25" t="s">
        <v>215</v>
      </c>
      <c r="E573" s="26" t="s">
        <v>364</v>
      </c>
      <c r="F573" s="26"/>
      <c r="G573" s="27"/>
      <c r="H573" s="27"/>
      <c r="I573" s="26"/>
      <c r="J573" s="24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</row>
    <row r="574" spans="1:22" ht="14">
      <c r="A574" s="24" t="s">
        <v>5257</v>
      </c>
      <c r="B574" s="25" t="s">
        <v>5244</v>
      </c>
      <c r="C574" s="25" t="s">
        <v>5256</v>
      </c>
      <c r="D574" s="25" t="s">
        <v>215</v>
      </c>
      <c r="E574" s="26" t="s">
        <v>364</v>
      </c>
      <c r="F574" s="26"/>
      <c r="G574" s="27"/>
      <c r="H574" s="27"/>
      <c r="I574" s="26"/>
      <c r="J574" s="24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</row>
    <row r="575" spans="1:22" ht="14">
      <c r="A575" s="24" t="s">
        <v>5260</v>
      </c>
      <c r="B575" s="25" t="s">
        <v>5244</v>
      </c>
      <c r="C575" s="25" t="s">
        <v>5259</v>
      </c>
      <c r="D575" s="25" t="s">
        <v>3041</v>
      </c>
      <c r="E575" s="26" t="s">
        <v>364</v>
      </c>
      <c r="F575" s="26"/>
      <c r="G575" s="27"/>
      <c r="H575" s="27"/>
      <c r="I575" s="26"/>
      <c r="J575" s="24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</row>
    <row r="576" spans="1:22" ht="14">
      <c r="A576" s="24" t="s">
        <v>5263</v>
      </c>
      <c r="B576" s="25" t="s">
        <v>5244</v>
      </c>
      <c r="C576" s="25" t="s">
        <v>5262</v>
      </c>
      <c r="D576" s="25" t="s">
        <v>221</v>
      </c>
      <c r="E576" s="26" t="s">
        <v>364</v>
      </c>
      <c r="F576" s="26"/>
      <c r="G576" s="27"/>
      <c r="H576" s="27"/>
      <c r="I576" s="26"/>
      <c r="J576" s="24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</row>
    <row r="577" spans="1:22" ht="14">
      <c r="A577" s="24" t="s">
        <v>5266</v>
      </c>
      <c r="B577" s="25" t="s">
        <v>5244</v>
      </c>
      <c r="C577" s="25" t="s">
        <v>5265</v>
      </c>
      <c r="D577" s="25" t="s">
        <v>535</v>
      </c>
      <c r="E577" s="26" t="s">
        <v>364</v>
      </c>
      <c r="F577" s="26"/>
      <c r="G577" s="27"/>
      <c r="H577" s="27"/>
      <c r="I577" s="26"/>
      <c r="J577" s="24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</row>
    <row r="578" spans="1:22" ht="14">
      <c r="A578" s="24" t="s">
        <v>2917</v>
      </c>
      <c r="B578" s="25" t="s">
        <v>2913</v>
      </c>
      <c r="C578" s="25" t="s">
        <v>2916</v>
      </c>
      <c r="D578" s="25" t="s">
        <v>221</v>
      </c>
      <c r="E578" s="26" t="s">
        <v>364</v>
      </c>
      <c r="F578" s="26"/>
      <c r="G578" s="27"/>
      <c r="H578" s="27"/>
      <c r="I578" s="26"/>
      <c r="J578" s="24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</row>
    <row r="579" spans="1:22" ht="14">
      <c r="A579" s="24" t="s">
        <v>2920</v>
      </c>
      <c r="B579" s="25" t="s">
        <v>2913</v>
      </c>
      <c r="C579" s="25" t="s">
        <v>2919</v>
      </c>
      <c r="D579" s="25" t="s">
        <v>2085</v>
      </c>
      <c r="E579" s="26" t="s">
        <v>364</v>
      </c>
      <c r="F579" s="26"/>
      <c r="G579" s="27"/>
      <c r="H579" s="27"/>
      <c r="I579" s="26"/>
      <c r="J579" s="24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</row>
    <row r="580" spans="1:22" ht="14">
      <c r="A580" s="24" t="s">
        <v>12709</v>
      </c>
      <c r="B580" s="25" t="s">
        <v>12674</v>
      </c>
      <c r="C580" s="25" t="s">
        <v>12708</v>
      </c>
      <c r="D580" s="25" t="s">
        <v>221</v>
      </c>
      <c r="E580" s="26" t="s">
        <v>212</v>
      </c>
      <c r="F580" s="26"/>
      <c r="G580" s="27"/>
      <c r="H580" s="27"/>
      <c r="I580" s="26"/>
      <c r="J580" s="24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</row>
    <row r="581" spans="1:22" ht="14">
      <c r="A581" s="24" t="s">
        <v>12712</v>
      </c>
      <c r="B581" s="25" t="s">
        <v>12674</v>
      </c>
      <c r="C581" s="25" t="s">
        <v>12711</v>
      </c>
      <c r="D581" s="25" t="s">
        <v>12679</v>
      </c>
      <c r="E581" s="26" t="s">
        <v>212</v>
      </c>
      <c r="F581" s="26"/>
      <c r="G581" s="27"/>
      <c r="H581" s="27"/>
      <c r="I581" s="26"/>
      <c r="J581" s="24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</row>
    <row r="582" spans="1:22" ht="14">
      <c r="A582" s="24" t="s">
        <v>12974</v>
      </c>
      <c r="B582" s="25" t="s">
        <v>12964</v>
      </c>
      <c r="C582" s="25" t="s">
        <v>12973</v>
      </c>
      <c r="D582" s="25" t="s">
        <v>221</v>
      </c>
      <c r="E582" s="26" t="s">
        <v>364</v>
      </c>
      <c r="F582" s="26"/>
      <c r="G582" s="27"/>
      <c r="H582" s="27"/>
      <c r="I582" s="26"/>
      <c r="J582" s="24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</row>
    <row r="583" spans="1:22" ht="14">
      <c r="A583" s="24" t="s">
        <v>12977</v>
      </c>
      <c r="B583" s="25" t="s">
        <v>12964</v>
      </c>
      <c r="C583" s="25" t="s">
        <v>12976</v>
      </c>
      <c r="D583" s="25" t="s">
        <v>229</v>
      </c>
      <c r="E583" s="26" t="s">
        <v>364</v>
      </c>
      <c r="F583" s="26"/>
      <c r="G583" s="27"/>
      <c r="H583" s="27"/>
      <c r="I583" s="26"/>
      <c r="J583" s="24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</row>
    <row r="584" spans="1:22" ht="14">
      <c r="A584" s="24" t="s">
        <v>12980</v>
      </c>
      <c r="B584" s="25" t="s">
        <v>12964</v>
      </c>
      <c r="C584" s="25" t="s">
        <v>12979</v>
      </c>
      <c r="D584" s="25" t="s">
        <v>535</v>
      </c>
      <c r="E584" s="26" t="s">
        <v>364</v>
      </c>
      <c r="F584" s="26"/>
      <c r="G584" s="27"/>
      <c r="H584" s="27"/>
      <c r="I584" s="26"/>
      <c r="J584" s="24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</row>
    <row r="585" spans="1:22" ht="14">
      <c r="A585" s="24" t="s">
        <v>10325</v>
      </c>
      <c r="B585" s="25" t="s">
        <v>10307</v>
      </c>
      <c r="C585" s="25" t="s">
        <v>10324</v>
      </c>
      <c r="D585" s="25" t="s">
        <v>221</v>
      </c>
      <c r="E585" s="26" t="s">
        <v>212</v>
      </c>
      <c r="F585" s="26"/>
      <c r="G585" s="27"/>
      <c r="H585" s="27"/>
      <c r="I585" s="26"/>
      <c r="J585" s="24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</row>
    <row r="586" spans="1:22" ht="14">
      <c r="A586" s="24" t="s">
        <v>7608</v>
      </c>
      <c r="B586" s="25" t="s">
        <v>7582</v>
      </c>
      <c r="C586" s="25" t="s">
        <v>7607</v>
      </c>
      <c r="D586" s="25" t="s">
        <v>221</v>
      </c>
      <c r="E586" s="26" t="s">
        <v>212</v>
      </c>
      <c r="F586" s="26"/>
      <c r="G586" s="27"/>
      <c r="H586" s="27"/>
      <c r="I586" s="26"/>
      <c r="J586" s="24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</row>
    <row r="587" spans="1:22" ht="14">
      <c r="A587" s="24" t="s">
        <v>7611</v>
      </c>
      <c r="B587" s="25" t="s">
        <v>7582</v>
      </c>
      <c r="C587" s="25" t="s">
        <v>7610</v>
      </c>
      <c r="D587" s="25" t="s">
        <v>229</v>
      </c>
      <c r="E587" s="26" t="s">
        <v>212</v>
      </c>
      <c r="F587" s="26"/>
      <c r="G587" s="27"/>
      <c r="H587" s="27"/>
      <c r="I587" s="26"/>
      <c r="J587" s="24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</row>
    <row r="588" spans="1:22" ht="14">
      <c r="A588" s="24" t="s">
        <v>1058</v>
      </c>
      <c r="B588" s="25" t="s">
        <v>1050</v>
      </c>
      <c r="C588" s="25" t="s">
        <v>1057</v>
      </c>
      <c r="D588" s="25" t="s">
        <v>1052</v>
      </c>
      <c r="E588" s="26" t="s">
        <v>364</v>
      </c>
      <c r="F588" s="26"/>
      <c r="G588" s="27"/>
      <c r="H588" s="27"/>
      <c r="I588" s="26"/>
      <c r="J588" s="24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</row>
    <row r="589" spans="1:22" ht="14">
      <c r="A589" s="24" t="s">
        <v>11078</v>
      </c>
      <c r="B589" s="25" t="s">
        <v>11065</v>
      </c>
      <c r="C589" s="25" t="s">
        <v>11077</v>
      </c>
      <c r="D589" s="25" t="s">
        <v>229</v>
      </c>
      <c r="E589" s="26" t="s">
        <v>212</v>
      </c>
      <c r="F589" s="26"/>
      <c r="G589" s="27"/>
      <c r="H589" s="27"/>
      <c r="I589" s="26"/>
      <c r="J589" s="24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</row>
    <row r="590" spans="1:22" ht="14">
      <c r="A590" s="24" t="s">
        <v>11081</v>
      </c>
      <c r="B590" s="25" t="s">
        <v>11065</v>
      </c>
      <c r="C590" s="25" t="s">
        <v>11080</v>
      </c>
      <c r="D590" s="25" t="s">
        <v>229</v>
      </c>
      <c r="E590" s="26" t="s">
        <v>212</v>
      </c>
      <c r="F590" s="26"/>
      <c r="G590" s="27"/>
      <c r="H590" s="27"/>
      <c r="I590" s="26"/>
      <c r="J590" s="24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</row>
    <row r="591" spans="1:22" ht="14">
      <c r="A591" s="24" t="s">
        <v>13398</v>
      </c>
      <c r="B591" s="25" t="s">
        <v>13397</v>
      </c>
      <c r="C591" s="25" t="s">
        <v>13396</v>
      </c>
      <c r="D591" s="25" t="s">
        <v>221</v>
      </c>
      <c r="E591" s="26" t="s">
        <v>364</v>
      </c>
      <c r="F591" s="26"/>
      <c r="G591" s="27"/>
      <c r="H591" s="27"/>
      <c r="I591" s="26"/>
      <c r="J591" s="24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</row>
    <row r="592" spans="1:22" ht="14">
      <c r="A592" s="24" t="s">
        <v>13401</v>
      </c>
      <c r="B592" s="25" t="s">
        <v>13397</v>
      </c>
      <c r="C592" s="25" t="s">
        <v>13400</v>
      </c>
      <c r="D592" s="25" t="s">
        <v>229</v>
      </c>
      <c r="E592" s="26" t="s">
        <v>364</v>
      </c>
      <c r="F592" s="26"/>
      <c r="G592" s="27"/>
      <c r="H592" s="27"/>
      <c r="I592" s="26"/>
      <c r="J592" s="24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</row>
    <row r="593" spans="1:22" ht="14">
      <c r="A593" s="24" t="s">
        <v>13404</v>
      </c>
      <c r="B593" s="25" t="s">
        <v>13397</v>
      </c>
      <c r="C593" s="25" t="s">
        <v>13403</v>
      </c>
      <c r="D593" s="25" t="s">
        <v>535</v>
      </c>
      <c r="E593" s="26" t="s">
        <v>364</v>
      </c>
      <c r="F593" s="26"/>
      <c r="G593" s="27"/>
      <c r="H593" s="27"/>
      <c r="I593" s="26"/>
      <c r="J593" s="24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</row>
    <row r="594" spans="1:22" ht="14">
      <c r="A594" s="24" t="s">
        <v>9663</v>
      </c>
      <c r="B594" s="25" t="s">
        <v>9614</v>
      </c>
      <c r="C594" s="25" t="s">
        <v>9662</v>
      </c>
      <c r="D594" s="25" t="s">
        <v>3239</v>
      </c>
      <c r="E594" s="26" t="s">
        <v>364</v>
      </c>
      <c r="F594" s="26"/>
      <c r="G594" s="27"/>
      <c r="H594" s="27"/>
      <c r="I594" s="26"/>
      <c r="J594" s="24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</row>
    <row r="595" spans="1:22" ht="14">
      <c r="A595" s="24" t="s">
        <v>9666</v>
      </c>
      <c r="B595" s="25" t="s">
        <v>9614</v>
      </c>
      <c r="C595" s="25" t="s">
        <v>9665</v>
      </c>
      <c r="D595" s="25" t="s">
        <v>3239</v>
      </c>
      <c r="E595" s="26" t="s">
        <v>364</v>
      </c>
      <c r="F595" s="26"/>
      <c r="G595" s="27"/>
      <c r="H595" s="27"/>
      <c r="I595" s="26"/>
      <c r="J595" s="24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</row>
    <row r="596" spans="1:22" ht="14">
      <c r="A596" s="24" t="s">
        <v>9669</v>
      </c>
      <c r="B596" s="25" t="s">
        <v>9614</v>
      </c>
      <c r="C596" s="25" t="s">
        <v>9668</v>
      </c>
      <c r="D596" s="25" t="s">
        <v>3239</v>
      </c>
      <c r="E596" s="26" t="s">
        <v>364</v>
      </c>
      <c r="F596" s="26"/>
      <c r="G596" s="27"/>
      <c r="H596" s="27"/>
      <c r="I596" s="26"/>
      <c r="J596" s="24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</row>
    <row r="597" spans="1:22" ht="14">
      <c r="A597" s="24" t="s">
        <v>9672</v>
      </c>
      <c r="B597" s="25" t="s">
        <v>9614</v>
      </c>
      <c r="C597" s="25" t="s">
        <v>9671</v>
      </c>
      <c r="D597" s="25" t="s">
        <v>3239</v>
      </c>
      <c r="E597" s="26" t="s">
        <v>364</v>
      </c>
      <c r="F597" s="26"/>
      <c r="G597" s="27"/>
      <c r="H597" s="27"/>
      <c r="I597" s="26"/>
      <c r="J597" s="24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</row>
    <row r="598" spans="1:22" ht="14">
      <c r="A598" s="24" t="s">
        <v>9675</v>
      </c>
      <c r="B598" s="25" t="s">
        <v>9614</v>
      </c>
      <c r="C598" s="25" t="s">
        <v>9674</v>
      </c>
      <c r="D598" s="25" t="s">
        <v>3239</v>
      </c>
      <c r="E598" s="26" t="s">
        <v>364</v>
      </c>
      <c r="F598" s="26"/>
      <c r="G598" s="27"/>
      <c r="H598" s="27"/>
      <c r="I598" s="26"/>
      <c r="J598" s="24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</row>
    <row r="599" spans="1:22" ht="14">
      <c r="A599" s="24" t="s">
        <v>9678</v>
      </c>
      <c r="B599" s="25" t="s">
        <v>9614</v>
      </c>
      <c r="C599" s="25" t="s">
        <v>9677</v>
      </c>
      <c r="D599" s="25" t="s">
        <v>3239</v>
      </c>
      <c r="E599" s="26" t="s">
        <v>364</v>
      </c>
      <c r="F599" s="26"/>
      <c r="G599" s="27"/>
      <c r="H599" s="27"/>
      <c r="I599" s="26"/>
      <c r="J599" s="24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</row>
    <row r="600" spans="1:22" ht="14">
      <c r="A600" s="24" t="s">
        <v>14823</v>
      </c>
      <c r="B600" s="25" t="s">
        <v>14822</v>
      </c>
      <c r="C600" s="25" t="s">
        <v>14821</v>
      </c>
      <c r="D600" s="25" t="s">
        <v>229</v>
      </c>
      <c r="E600" s="26" t="s">
        <v>364</v>
      </c>
      <c r="F600" s="26"/>
      <c r="G600" s="27"/>
      <c r="H600" s="27"/>
      <c r="I600" s="26"/>
      <c r="J600" s="24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</row>
    <row r="601" spans="1:22" ht="14">
      <c r="A601" s="24" t="s">
        <v>14826</v>
      </c>
      <c r="B601" s="25" t="s">
        <v>14822</v>
      </c>
      <c r="C601" s="25" t="s">
        <v>14825</v>
      </c>
      <c r="D601" s="25" t="s">
        <v>535</v>
      </c>
      <c r="E601" s="26" t="s">
        <v>364</v>
      </c>
      <c r="F601" s="26"/>
      <c r="G601" s="27"/>
      <c r="H601" s="27"/>
      <c r="I601" s="26"/>
      <c r="J601" s="24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</row>
    <row r="602" spans="1:22" ht="14">
      <c r="A602" s="24" t="s">
        <v>14829</v>
      </c>
      <c r="B602" s="25" t="s">
        <v>14822</v>
      </c>
      <c r="C602" s="25" t="s">
        <v>14828</v>
      </c>
      <c r="D602" s="25" t="s">
        <v>985</v>
      </c>
      <c r="E602" s="26" t="s">
        <v>364</v>
      </c>
      <c r="F602" s="26"/>
      <c r="G602" s="27"/>
      <c r="H602" s="27"/>
      <c r="I602" s="26"/>
      <c r="J602" s="24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</row>
    <row r="603" spans="1:22" ht="14">
      <c r="A603" s="24" t="s">
        <v>14832</v>
      </c>
      <c r="B603" s="25" t="s">
        <v>14822</v>
      </c>
      <c r="C603" s="25" t="s">
        <v>14831</v>
      </c>
      <c r="D603" s="25" t="s">
        <v>229</v>
      </c>
      <c r="E603" s="26" t="s">
        <v>364</v>
      </c>
      <c r="F603" s="26"/>
      <c r="G603" s="27"/>
      <c r="H603" s="27"/>
      <c r="I603" s="26"/>
      <c r="J603" s="24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</row>
    <row r="604" spans="1:22" ht="14">
      <c r="A604" s="24" t="s">
        <v>14835</v>
      </c>
      <c r="B604" s="25" t="s">
        <v>14822</v>
      </c>
      <c r="C604" s="25" t="s">
        <v>14834</v>
      </c>
      <c r="D604" s="25" t="s">
        <v>535</v>
      </c>
      <c r="E604" s="26" t="s">
        <v>364</v>
      </c>
      <c r="F604" s="26"/>
      <c r="G604" s="27"/>
      <c r="H604" s="27"/>
      <c r="I604" s="26"/>
      <c r="J604" s="24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</row>
    <row r="605" spans="1:22" ht="14">
      <c r="A605" s="24" t="s">
        <v>14838</v>
      </c>
      <c r="B605" s="25" t="s">
        <v>14822</v>
      </c>
      <c r="C605" s="25" t="s">
        <v>14837</v>
      </c>
      <c r="D605" s="25" t="s">
        <v>985</v>
      </c>
      <c r="E605" s="26" t="s">
        <v>364</v>
      </c>
      <c r="F605" s="26"/>
      <c r="G605" s="27"/>
      <c r="H605" s="27"/>
      <c r="I605" s="26"/>
      <c r="J605" s="24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</row>
    <row r="606" spans="1:22" ht="14">
      <c r="A606" s="24" t="s">
        <v>14841</v>
      </c>
      <c r="B606" s="25" t="s">
        <v>14822</v>
      </c>
      <c r="C606" s="25" t="s">
        <v>14840</v>
      </c>
      <c r="D606" s="25" t="s">
        <v>229</v>
      </c>
      <c r="E606" s="26" t="s">
        <v>364</v>
      </c>
      <c r="F606" s="26"/>
      <c r="G606" s="27"/>
      <c r="H606" s="27"/>
      <c r="I606" s="26"/>
      <c r="J606" s="24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</row>
    <row r="607" spans="1:22" ht="14">
      <c r="A607" s="24" t="s">
        <v>14844</v>
      </c>
      <c r="B607" s="25" t="s">
        <v>14822</v>
      </c>
      <c r="C607" s="25" t="s">
        <v>14843</v>
      </c>
      <c r="D607" s="25" t="s">
        <v>535</v>
      </c>
      <c r="E607" s="26" t="s">
        <v>364</v>
      </c>
      <c r="F607" s="26"/>
      <c r="G607" s="27"/>
      <c r="H607" s="27"/>
      <c r="I607" s="26"/>
      <c r="J607" s="24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</row>
    <row r="608" spans="1:22" ht="14">
      <c r="A608" s="24" t="s">
        <v>14847</v>
      </c>
      <c r="B608" s="25" t="s">
        <v>14822</v>
      </c>
      <c r="C608" s="25" t="s">
        <v>14846</v>
      </c>
      <c r="D608" s="25" t="s">
        <v>985</v>
      </c>
      <c r="E608" s="26" t="s">
        <v>364</v>
      </c>
      <c r="F608" s="26"/>
      <c r="G608" s="27"/>
      <c r="H608" s="27"/>
      <c r="I608" s="26"/>
      <c r="J608" s="24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</row>
    <row r="609" spans="1:22" ht="14">
      <c r="A609" s="24" t="s">
        <v>14850</v>
      </c>
      <c r="B609" s="25" t="s">
        <v>14822</v>
      </c>
      <c r="C609" s="25" t="s">
        <v>14849</v>
      </c>
      <c r="D609" s="25" t="s">
        <v>229</v>
      </c>
      <c r="E609" s="26" t="s">
        <v>364</v>
      </c>
      <c r="F609" s="26"/>
      <c r="G609" s="27"/>
      <c r="H609" s="27"/>
      <c r="I609" s="26"/>
      <c r="J609" s="24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</row>
    <row r="610" spans="1:22" ht="14">
      <c r="A610" s="24" t="s">
        <v>14853</v>
      </c>
      <c r="B610" s="25" t="s">
        <v>14822</v>
      </c>
      <c r="C610" s="25" t="s">
        <v>14852</v>
      </c>
      <c r="D610" s="25" t="s">
        <v>373</v>
      </c>
      <c r="E610" s="26" t="s">
        <v>364</v>
      </c>
      <c r="F610" s="26"/>
      <c r="G610" s="27"/>
      <c r="H610" s="27"/>
      <c r="I610" s="26"/>
      <c r="J610" s="24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</row>
    <row r="611" spans="1:22" ht="14">
      <c r="A611" s="24" t="s">
        <v>14856</v>
      </c>
      <c r="B611" s="25" t="s">
        <v>14822</v>
      </c>
      <c r="C611" s="25" t="s">
        <v>14855</v>
      </c>
      <c r="D611" s="25" t="s">
        <v>229</v>
      </c>
      <c r="E611" s="26" t="s">
        <v>364</v>
      </c>
      <c r="F611" s="26"/>
      <c r="G611" s="27"/>
      <c r="H611" s="27"/>
      <c r="I611" s="26"/>
      <c r="J611" s="24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</row>
    <row r="612" spans="1:22" ht="14">
      <c r="A612" s="24" t="s">
        <v>14859</v>
      </c>
      <c r="B612" s="25" t="s">
        <v>14822</v>
      </c>
      <c r="C612" s="25" t="s">
        <v>14858</v>
      </c>
      <c r="D612" s="25" t="s">
        <v>373</v>
      </c>
      <c r="E612" s="26" t="s">
        <v>364</v>
      </c>
      <c r="F612" s="26"/>
      <c r="G612" s="27"/>
      <c r="H612" s="27"/>
      <c r="I612" s="26"/>
      <c r="J612" s="24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</row>
    <row r="613" spans="1:22" ht="14">
      <c r="A613" s="24" t="s">
        <v>12983</v>
      </c>
      <c r="B613" s="25" t="s">
        <v>12964</v>
      </c>
      <c r="C613" s="25" t="s">
        <v>12982</v>
      </c>
      <c r="D613" s="25" t="s">
        <v>378</v>
      </c>
      <c r="E613" s="26" t="s">
        <v>364</v>
      </c>
      <c r="F613" s="26"/>
      <c r="G613" s="27"/>
      <c r="H613" s="27"/>
      <c r="I613" s="26"/>
      <c r="J613" s="24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</row>
    <row r="614" spans="1:22" ht="14">
      <c r="A614" s="24" t="s">
        <v>12986</v>
      </c>
      <c r="B614" s="25" t="s">
        <v>12964</v>
      </c>
      <c r="C614" s="25" t="s">
        <v>12985</v>
      </c>
      <c r="D614" s="25" t="s">
        <v>221</v>
      </c>
      <c r="E614" s="26" t="s">
        <v>364</v>
      </c>
      <c r="F614" s="26"/>
      <c r="G614" s="27"/>
      <c r="H614" s="27"/>
      <c r="I614" s="26"/>
      <c r="J614" s="24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</row>
    <row r="615" spans="1:22" ht="14">
      <c r="A615" s="24" t="s">
        <v>12989</v>
      </c>
      <c r="B615" s="25" t="s">
        <v>12964</v>
      </c>
      <c r="C615" s="25" t="s">
        <v>12988</v>
      </c>
      <c r="D615" s="25" t="s">
        <v>229</v>
      </c>
      <c r="E615" s="26" t="s">
        <v>364</v>
      </c>
      <c r="F615" s="26"/>
      <c r="G615" s="27"/>
      <c r="H615" s="27"/>
      <c r="I615" s="26"/>
      <c r="J615" s="24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</row>
    <row r="616" spans="1:22" ht="14">
      <c r="A616" s="24" t="s">
        <v>12992</v>
      </c>
      <c r="B616" s="25" t="s">
        <v>12964</v>
      </c>
      <c r="C616" s="25" t="s">
        <v>12991</v>
      </c>
      <c r="D616" s="25" t="s">
        <v>535</v>
      </c>
      <c r="E616" s="26" t="s">
        <v>364</v>
      </c>
      <c r="F616" s="26"/>
      <c r="G616" s="27"/>
      <c r="H616" s="27"/>
      <c r="I616" s="26"/>
      <c r="J616" s="24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</row>
    <row r="617" spans="1:22" ht="14">
      <c r="A617" s="24" t="s">
        <v>15939</v>
      </c>
      <c r="B617" s="25" t="s">
        <v>12964</v>
      </c>
      <c r="C617" s="25" t="s">
        <v>15938</v>
      </c>
      <c r="D617" s="25" t="s">
        <v>221</v>
      </c>
      <c r="E617" s="26" t="s">
        <v>364</v>
      </c>
      <c r="F617" s="26"/>
      <c r="G617" s="27"/>
      <c r="H617" s="27"/>
      <c r="I617" s="26"/>
      <c r="J617" s="24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</row>
    <row r="618" spans="1:22" ht="14">
      <c r="A618" s="24" t="s">
        <v>12995</v>
      </c>
      <c r="B618" s="25" t="s">
        <v>12964</v>
      </c>
      <c r="C618" s="25" t="s">
        <v>12994</v>
      </c>
      <c r="D618" s="25" t="s">
        <v>221</v>
      </c>
      <c r="E618" s="26" t="s">
        <v>364</v>
      </c>
      <c r="F618" s="26"/>
      <c r="G618" s="27"/>
      <c r="H618" s="27"/>
      <c r="I618" s="26"/>
      <c r="J618" s="24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</row>
    <row r="619" spans="1:22" ht="14">
      <c r="A619" s="24" t="s">
        <v>12998</v>
      </c>
      <c r="B619" s="25" t="s">
        <v>12964</v>
      </c>
      <c r="C619" s="25" t="s">
        <v>12997</v>
      </c>
      <c r="D619" s="25" t="s">
        <v>535</v>
      </c>
      <c r="E619" s="26" t="s">
        <v>364</v>
      </c>
      <c r="F619" s="26"/>
      <c r="G619" s="27"/>
      <c r="H619" s="27"/>
      <c r="I619" s="26"/>
      <c r="J619" s="24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</row>
    <row r="620" spans="1:22" ht="14">
      <c r="A620" s="24" t="s">
        <v>8327</v>
      </c>
      <c r="B620" s="25" t="s">
        <v>8302</v>
      </c>
      <c r="C620" s="25" t="s">
        <v>8326</v>
      </c>
      <c r="D620" s="25" t="s">
        <v>2556</v>
      </c>
      <c r="E620" s="26" t="s">
        <v>212</v>
      </c>
      <c r="F620" s="26"/>
      <c r="G620" s="27"/>
      <c r="H620" s="27"/>
      <c r="I620" s="26"/>
      <c r="J620" s="24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</row>
    <row r="621" spans="1:22" ht="14">
      <c r="A621" s="24" t="s">
        <v>8330</v>
      </c>
      <c r="B621" s="25" t="s">
        <v>8302</v>
      </c>
      <c r="C621" s="25" t="s">
        <v>8329</v>
      </c>
      <c r="D621" s="25" t="s">
        <v>535</v>
      </c>
      <c r="E621" s="26" t="s">
        <v>212</v>
      </c>
      <c r="F621" s="26"/>
      <c r="G621" s="27"/>
      <c r="H621" s="27"/>
      <c r="I621" s="26"/>
      <c r="J621" s="24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</row>
    <row r="622" spans="1:22" ht="14">
      <c r="A622" s="24" t="s">
        <v>8333</v>
      </c>
      <c r="B622" s="25" t="s">
        <v>8302</v>
      </c>
      <c r="C622" s="25" t="s">
        <v>8332</v>
      </c>
      <c r="D622" s="25" t="s">
        <v>535</v>
      </c>
      <c r="E622" s="26" t="s">
        <v>212</v>
      </c>
      <c r="F622" s="26"/>
      <c r="G622" s="27"/>
      <c r="H622" s="27"/>
      <c r="I622" s="26"/>
      <c r="J622" s="24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</row>
    <row r="623" spans="1:22" ht="14">
      <c r="A623" s="24" t="s">
        <v>8336</v>
      </c>
      <c r="B623" s="25" t="s">
        <v>8302</v>
      </c>
      <c r="C623" s="25" t="s">
        <v>8335</v>
      </c>
      <c r="D623" s="25" t="s">
        <v>535</v>
      </c>
      <c r="E623" s="26" t="s">
        <v>212</v>
      </c>
      <c r="F623" s="26"/>
      <c r="G623" s="27"/>
      <c r="H623" s="27"/>
      <c r="I623" s="26"/>
      <c r="J623" s="24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</row>
    <row r="624" spans="1:22" ht="14">
      <c r="A624" s="24" t="s">
        <v>8339</v>
      </c>
      <c r="B624" s="25" t="s">
        <v>8302</v>
      </c>
      <c r="C624" s="25" t="s">
        <v>8338</v>
      </c>
      <c r="D624" s="25" t="s">
        <v>2958</v>
      </c>
      <c r="E624" s="26" t="s">
        <v>212</v>
      </c>
      <c r="F624" s="26"/>
      <c r="G624" s="27"/>
      <c r="H624" s="27"/>
      <c r="I624" s="26"/>
      <c r="J624" s="24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</row>
    <row r="625" spans="1:22" ht="14">
      <c r="A625" s="24" t="s">
        <v>9681</v>
      </c>
      <c r="B625" s="25" t="s">
        <v>9614</v>
      </c>
      <c r="C625" s="25" t="s">
        <v>9680</v>
      </c>
      <c r="D625" s="25" t="s">
        <v>3239</v>
      </c>
      <c r="E625" s="26" t="s">
        <v>364</v>
      </c>
      <c r="F625" s="26"/>
      <c r="G625" s="27"/>
      <c r="H625" s="27"/>
      <c r="I625" s="26"/>
      <c r="J625" s="24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</row>
    <row r="626" spans="1:22" ht="14">
      <c r="A626" s="24" t="s">
        <v>2198</v>
      </c>
      <c r="B626" s="25" t="s">
        <v>2157</v>
      </c>
      <c r="C626" s="25" t="s">
        <v>2197</v>
      </c>
      <c r="D626" s="25" t="s">
        <v>221</v>
      </c>
      <c r="E626" s="26" t="s">
        <v>364</v>
      </c>
      <c r="F626" s="26"/>
      <c r="G626" s="27"/>
      <c r="H626" s="27"/>
      <c r="I626" s="26"/>
      <c r="J626" s="24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</row>
    <row r="627" spans="1:22" ht="14">
      <c r="A627" s="24" t="s">
        <v>2201</v>
      </c>
      <c r="B627" s="25" t="s">
        <v>2157</v>
      </c>
      <c r="C627" s="25" t="s">
        <v>2200</v>
      </c>
      <c r="D627" s="25" t="s">
        <v>535</v>
      </c>
      <c r="E627" s="26" t="s">
        <v>364</v>
      </c>
      <c r="F627" s="26"/>
      <c r="G627" s="27"/>
      <c r="H627" s="27"/>
      <c r="I627" s="26"/>
      <c r="J627" s="24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</row>
    <row r="628" spans="1:22" ht="14">
      <c r="A628" s="24" t="s">
        <v>2204</v>
      </c>
      <c r="B628" s="25" t="s">
        <v>2157</v>
      </c>
      <c r="C628" s="25" t="s">
        <v>2203</v>
      </c>
      <c r="D628" s="25" t="s">
        <v>373</v>
      </c>
      <c r="E628" s="26" t="s">
        <v>364</v>
      </c>
      <c r="F628" s="26"/>
      <c r="G628" s="27"/>
      <c r="H628" s="27"/>
      <c r="I628" s="26"/>
      <c r="J628" s="24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</row>
    <row r="629" spans="1:22" ht="14">
      <c r="A629" s="24" t="s">
        <v>14862</v>
      </c>
      <c r="B629" s="25" t="s">
        <v>14822</v>
      </c>
      <c r="C629" s="25" t="s">
        <v>14861</v>
      </c>
      <c r="D629" s="25" t="s">
        <v>215</v>
      </c>
      <c r="E629" s="26" t="s">
        <v>364</v>
      </c>
      <c r="F629" s="26"/>
      <c r="G629" s="27"/>
      <c r="H629" s="27"/>
      <c r="I629" s="26"/>
      <c r="J629" s="24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</row>
    <row r="630" spans="1:22" ht="14">
      <c r="A630" s="24" t="s">
        <v>5606</v>
      </c>
      <c r="B630" s="25" t="s">
        <v>5605</v>
      </c>
      <c r="C630" s="25" t="s">
        <v>5604</v>
      </c>
      <c r="D630" s="25" t="s">
        <v>221</v>
      </c>
      <c r="E630" s="26" t="s">
        <v>364</v>
      </c>
      <c r="F630" s="26"/>
      <c r="G630" s="27"/>
      <c r="H630" s="27"/>
      <c r="I630" s="26"/>
      <c r="J630" s="24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</row>
    <row r="631" spans="1:22" ht="14">
      <c r="A631" s="24" t="s">
        <v>5609</v>
      </c>
      <c r="B631" s="25" t="s">
        <v>5605</v>
      </c>
      <c r="C631" s="25" t="s">
        <v>5608</v>
      </c>
      <c r="D631" s="25" t="s">
        <v>221</v>
      </c>
      <c r="E631" s="26" t="s">
        <v>364</v>
      </c>
      <c r="F631" s="26"/>
      <c r="G631" s="27"/>
      <c r="H631" s="27"/>
      <c r="I631" s="26"/>
      <c r="J631" s="24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</row>
    <row r="632" spans="1:22" ht="14">
      <c r="A632" s="24" t="s">
        <v>14295</v>
      </c>
      <c r="B632" s="25" t="s">
        <v>14162</v>
      </c>
      <c r="C632" s="25" t="s">
        <v>14294</v>
      </c>
      <c r="D632" s="25" t="s">
        <v>3041</v>
      </c>
      <c r="E632" s="26" t="s">
        <v>212</v>
      </c>
      <c r="F632" s="26"/>
      <c r="G632" s="27"/>
      <c r="H632" s="27"/>
      <c r="I632" s="26"/>
      <c r="J632" s="24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</row>
    <row r="633" spans="1:22" ht="14">
      <c r="A633" s="24" t="s">
        <v>14298</v>
      </c>
      <c r="B633" s="25" t="s">
        <v>14162</v>
      </c>
      <c r="C633" s="25" t="s">
        <v>14297</v>
      </c>
      <c r="D633" s="25" t="s">
        <v>3041</v>
      </c>
      <c r="E633" s="26" t="s">
        <v>212</v>
      </c>
      <c r="F633" s="26"/>
      <c r="G633" s="27"/>
      <c r="H633" s="27"/>
      <c r="I633" s="26"/>
      <c r="J633" s="24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</row>
    <row r="634" spans="1:22" ht="14">
      <c r="A634" s="24" t="s">
        <v>11563</v>
      </c>
      <c r="B634" s="25" t="s">
        <v>11556</v>
      </c>
      <c r="C634" s="25" t="s">
        <v>11562</v>
      </c>
      <c r="D634" s="25" t="s">
        <v>221</v>
      </c>
      <c r="E634" s="26" t="s">
        <v>212</v>
      </c>
      <c r="F634" s="26"/>
      <c r="G634" s="27"/>
      <c r="H634" s="27"/>
      <c r="I634" s="26"/>
      <c r="J634" s="24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</row>
    <row r="635" spans="1:22" ht="14">
      <c r="A635" s="24" t="s">
        <v>15897</v>
      </c>
      <c r="B635" s="25" t="s">
        <v>9614</v>
      </c>
      <c r="C635" s="25" t="s">
        <v>15896</v>
      </c>
      <c r="D635" s="25" t="s">
        <v>3239</v>
      </c>
      <c r="E635" s="26" t="s">
        <v>364</v>
      </c>
      <c r="F635" s="26"/>
      <c r="G635" s="27"/>
      <c r="H635" s="27"/>
      <c r="I635" s="26"/>
      <c r="J635" s="24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</row>
    <row r="636" spans="1:22" ht="14">
      <c r="A636" s="24" t="s">
        <v>9684</v>
      </c>
      <c r="B636" s="25" t="s">
        <v>9614</v>
      </c>
      <c r="C636" s="25" t="s">
        <v>9683</v>
      </c>
      <c r="D636" s="25" t="s">
        <v>3239</v>
      </c>
      <c r="E636" s="26" t="s">
        <v>364</v>
      </c>
      <c r="F636" s="26"/>
      <c r="G636" s="27"/>
      <c r="H636" s="27"/>
      <c r="I636" s="26"/>
      <c r="J636" s="24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</row>
    <row r="637" spans="1:22" ht="14">
      <c r="A637" s="24" t="s">
        <v>9687</v>
      </c>
      <c r="B637" s="25" t="s">
        <v>9614</v>
      </c>
      <c r="C637" s="25" t="s">
        <v>9686</v>
      </c>
      <c r="D637" s="25" t="s">
        <v>3239</v>
      </c>
      <c r="E637" s="26" t="s">
        <v>364</v>
      </c>
      <c r="F637" s="26"/>
      <c r="G637" s="27"/>
      <c r="H637" s="27"/>
      <c r="I637" s="26"/>
      <c r="J637" s="24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</row>
    <row r="638" spans="1:22" ht="14">
      <c r="A638" s="24" t="s">
        <v>11349</v>
      </c>
      <c r="B638" s="25" t="s">
        <v>11309</v>
      </c>
      <c r="C638" s="25" t="s">
        <v>11348</v>
      </c>
      <c r="D638" s="25" t="s">
        <v>535</v>
      </c>
      <c r="E638" s="26" t="s">
        <v>364</v>
      </c>
      <c r="F638" s="26"/>
      <c r="G638" s="27"/>
      <c r="H638" s="27"/>
      <c r="I638" s="26"/>
      <c r="J638" s="24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</row>
    <row r="639" spans="1:22" ht="14">
      <c r="A639" s="24" t="s">
        <v>7614</v>
      </c>
      <c r="B639" s="25" t="s">
        <v>7582</v>
      </c>
      <c r="C639" s="25" t="s">
        <v>7613</v>
      </c>
      <c r="D639" s="25" t="s">
        <v>2556</v>
      </c>
      <c r="E639" s="26" t="s">
        <v>212</v>
      </c>
      <c r="F639" s="26"/>
      <c r="G639" s="27"/>
      <c r="H639" s="27"/>
      <c r="I639" s="26"/>
      <c r="J639" s="24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</row>
    <row r="640" spans="1:22" ht="14">
      <c r="A640" s="24" t="s">
        <v>7617</v>
      </c>
      <c r="B640" s="25" t="s">
        <v>7582</v>
      </c>
      <c r="C640" s="25" t="s">
        <v>7616</v>
      </c>
      <c r="D640" s="25" t="s">
        <v>7596</v>
      </c>
      <c r="E640" s="26" t="s">
        <v>212</v>
      </c>
      <c r="F640" s="26"/>
      <c r="G640" s="27"/>
      <c r="H640" s="27"/>
      <c r="I640" s="26"/>
      <c r="J640" s="24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</row>
    <row r="641" spans="1:22" ht="14">
      <c r="A641" s="24" t="s">
        <v>7620</v>
      </c>
      <c r="B641" s="25" t="s">
        <v>7582</v>
      </c>
      <c r="C641" s="25" t="s">
        <v>7619</v>
      </c>
      <c r="D641" s="25" t="s">
        <v>221</v>
      </c>
      <c r="E641" s="26" t="s">
        <v>212</v>
      </c>
      <c r="F641" s="26"/>
      <c r="G641" s="27"/>
      <c r="H641" s="27"/>
      <c r="I641" s="26"/>
      <c r="J641" s="24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</row>
    <row r="642" spans="1:22" ht="14">
      <c r="A642" s="24" t="s">
        <v>7623</v>
      </c>
      <c r="B642" s="25" t="s">
        <v>7582</v>
      </c>
      <c r="C642" s="25" t="s">
        <v>7622</v>
      </c>
      <c r="D642" s="25" t="s">
        <v>229</v>
      </c>
      <c r="E642" s="26" t="s">
        <v>212</v>
      </c>
      <c r="F642" s="26"/>
      <c r="G642" s="27"/>
      <c r="H642" s="27"/>
      <c r="I642" s="26"/>
      <c r="J642" s="24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</row>
    <row r="643" spans="1:22" ht="14">
      <c r="A643" s="24" t="s">
        <v>11084</v>
      </c>
      <c r="B643" s="25" t="s">
        <v>11065</v>
      </c>
      <c r="C643" s="25" t="s">
        <v>11083</v>
      </c>
      <c r="D643" s="25" t="s">
        <v>229</v>
      </c>
      <c r="E643" s="26" t="s">
        <v>212</v>
      </c>
      <c r="F643" s="26"/>
      <c r="G643" s="27"/>
      <c r="H643" s="27"/>
      <c r="I643" s="26"/>
      <c r="J643" s="24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</row>
    <row r="644" spans="1:22" ht="14">
      <c r="A644" s="24" t="s">
        <v>11087</v>
      </c>
      <c r="B644" s="25" t="s">
        <v>11065</v>
      </c>
      <c r="C644" s="25" t="s">
        <v>11086</v>
      </c>
      <c r="D644" s="25" t="s">
        <v>229</v>
      </c>
      <c r="E644" s="26" t="s">
        <v>212</v>
      </c>
      <c r="F644" s="26"/>
      <c r="G644" s="27"/>
      <c r="H644" s="27"/>
      <c r="I644" s="26"/>
      <c r="J644" s="24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</row>
    <row r="645" spans="1:22" ht="14">
      <c r="A645" s="24" t="s">
        <v>2207</v>
      </c>
      <c r="B645" s="25" t="s">
        <v>2157</v>
      </c>
      <c r="C645" s="25" t="s">
        <v>2206</v>
      </c>
      <c r="D645" s="25" t="s">
        <v>215</v>
      </c>
      <c r="E645" s="26" t="s">
        <v>364</v>
      </c>
      <c r="F645" s="26"/>
      <c r="G645" s="27"/>
      <c r="H645" s="27"/>
      <c r="I645" s="26"/>
      <c r="J645" s="24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</row>
    <row r="646" spans="1:22" ht="14">
      <c r="A646" s="24" t="s">
        <v>2210</v>
      </c>
      <c r="B646" s="25" t="s">
        <v>2157</v>
      </c>
      <c r="C646" s="25" t="s">
        <v>2209</v>
      </c>
      <c r="D646" s="25" t="s">
        <v>2174</v>
      </c>
      <c r="E646" s="26" t="s">
        <v>364</v>
      </c>
      <c r="F646" s="26"/>
      <c r="G646" s="27"/>
      <c r="H646" s="27"/>
      <c r="I646" s="26"/>
      <c r="J646" s="24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</row>
    <row r="647" spans="1:22" ht="14">
      <c r="A647" s="24" t="s">
        <v>2213</v>
      </c>
      <c r="B647" s="25" t="s">
        <v>2157</v>
      </c>
      <c r="C647" s="25" t="s">
        <v>2212</v>
      </c>
      <c r="D647" s="25" t="s">
        <v>221</v>
      </c>
      <c r="E647" s="26" t="s">
        <v>364</v>
      </c>
      <c r="F647" s="26"/>
      <c r="G647" s="27"/>
      <c r="H647" s="27"/>
      <c r="I647" s="26"/>
      <c r="J647" s="24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</row>
    <row r="648" spans="1:22" ht="14">
      <c r="A648" s="24" t="s">
        <v>2216</v>
      </c>
      <c r="B648" s="25" t="s">
        <v>2157</v>
      </c>
      <c r="C648" s="25" t="s">
        <v>2215</v>
      </c>
      <c r="D648" s="25" t="s">
        <v>535</v>
      </c>
      <c r="E648" s="26" t="s">
        <v>364</v>
      </c>
      <c r="F648" s="26"/>
      <c r="G648" s="27"/>
      <c r="H648" s="27"/>
      <c r="I648" s="26"/>
      <c r="J648" s="24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</row>
    <row r="649" spans="1:22" ht="14">
      <c r="A649" s="24" t="s">
        <v>2219</v>
      </c>
      <c r="B649" s="25" t="s">
        <v>2157</v>
      </c>
      <c r="C649" s="25" t="s">
        <v>2218</v>
      </c>
      <c r="D649" s="25" t="s">
        <v>373</v>
      </c>
      <c r="E649" s="26" t="s">
        <v>364</v>
      </c>
      <c r="F649" s="26"/>
      <c r="G649" s="27"/>
      <c r="H649" s="27"/>
      <c r="I649" s="26"/>
      <c r="J649" s="24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</row>
    <row r="650" spans="1:22" ht="14">
      <c r="A650" s="24" t="s">
        <v>2222</v>
      </c>
      <c r="B650" s="25" t="s">
        <v>2157</v>
      </c>
      <c r="C650" s="25" t="s">
        <v>2221</v>
      </c>
      <c r="D650" s="25" t="s">
        <v>229</v>
      </c>
      <c r="E650" s="26" t="s">
        <v>364</v>
      </c>
      <c r="F650" s="26"/>
      <c r="G650" s="27"/>
      <c r="H650" s="27"/>
      <c r="I650" s="26"/>
      <c r="J650" s="24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</row>
    <row r="651" spans="1:22" ht="14">
      <c r="A651" s="24" t="s">
        <v>2225</v>
      </c>
      <c r="B651" s="25" t="s">
        <v>2157</v>
      </c>
      <c r="C651" s="25" t="s">
        <v>2224</v>
      </c>
      <c r="D651" s="25" t="s">
        <v>2174</v>
      </c>
      <c r="E651" s="26" t="s">
        <v>364</v>
      </c>
      <c r="F651" s="26"/>
      <c r="G651" s="27"/>
      <c r="H651" s="27"/>
      <c r="I651" s="26"/>
      <c r="J651" s="24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</row>
    <row r="652" spans="1:22" ht="14">
      <c r="A652" s="24" t="s">
        <v>11352</v>
      </c>
      <c r="B652" s="25" t="s">
        <v>11309</v>
      </c>
      <c r="C652" s="25" t="s">
        <v>11351</v>
      </c>
      <c r="D652" s="25" t="s">
        <v>221</v>
      </c>
      <c r="E652" s="26" t="s">
        <v>364</v>
      </c>
      <c r="F652" s="26"/>
      <c r="G652" s="27"/>
      <c r="H652" s="27"/>
      <c r="I652" s="26"/>
      <c r="J652" s="24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</row>
    <row r="653" spans="1:22" ht="14">
      <c r="A653" s="24" t="s">
        <v>1130</v>
      </c>
      <c r="B653" s="25" t="s">
        <v>1114</v>
      </c>
      <c r="C653" s="25" t="s">
        <v>1129</v>
      </c>
      <c r="D653" s="25" t="s">
        <v>221</v>
      </c>
      <c r="E653" s="26" t="s">
        <v>212</v>
      </c>
      <c r="F653" s="26"/>
      <c r="G653" s="27"/>
      <c r="H653" s="27"/>
      <c r="I653" s="26"/>
      <c r="J653" s="24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</row>
    <row r="654" spans="1:22" ht="14">
      <c r="A654" s="24" t="s">
        <v>1133</v>
      </c>
      <c r="B654" s="25" t="s">
        <v>1114</v>
      </c>
      <c r="C654" s="25" t="s">
        <v>1132</v>
      </c>
      <c r="D654" s="25" t="s">
        <v>535</v>
      </c>
      <c r="E654" s="26" t="s">
        <v>212</v>
      </c>
      <c r="F654" s="26"/>
      <c r="G654" s="27"/>
      <c r="H654" s="27"/>
      <c r="I654" s="26"/>
      <c r="J654" s="24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</row>
    <row r="655" spans="1:22" ht="14">
      <c r="A655" s="24" t="s">
        <v>11685</v>
      </c>
      <c r="B655" s="25" t="s">
        <v>11678</v>
      </c>
      <c r="C655" s="25" t="s">
        <v>11684</v>
      </c>
      <c r="D655" s="25" t="s">
        <v>221</v>
      </c>
      <c r="E655" s="26" t="s">
        <v>212</v>
      </c>
      <c r="F655" s="26"/>
      <c r="G655" s="27"/>
      <c r="H655" s="27"/>
      <c r="I655" s="26"/>
      <c r="J655" s="24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</row>
    <row r="656" spans="1:22" ht="14">
      <c r="A656" s="24" t="s">
        <v>2897</v>
      </c>
      <c r="B656" s="25" t="s">
        <v>2893</v>
      </c>
      <c r="C656" s="25" t="s">
        <v>2896</v>
      </c>
      <c r="D656" s="25" t="s">
        <v>221</v>
      </c>
      <c r="E656" s="26" t="s">
        <v>364</v>
      </c>
      <c r="F656" s="26"/>
      <c r="G656" s="27"/>
      <c r="H656" s="27"/>
      <c r="I656" s="26"/>
      <c r="J656" s="24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</row>
    <row r="657" spans="1:22" ht="14">
      <c r="A657" s="24" t="s">
        <v>15917</v>
      </c>
      <c r="B657" s="25" t="s">
        <v>15916</v>
      </c>
      <c r="C657" s="25" t="s">
        <v>15915</v>
      </c>
      <c r="D657" s="25" t="s">
        <v>378</v>
      </c>
      <c r="E657" s="26" t="s">
        <v>364</v>
      </c>
      <c r="F657" s="26"/>
      <c r="G657" s="27"/>
      <c r="H657" s="27"/>
      <c r="I657" s="26"/>
      <c r="J657" s="24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</row>
    <row r="658" spans="1:22" ht="14">
      <c r="A658" s="24" t="s">
        <v>2900</v>
      </c>
      <c r="B658" s="25" t="s">
        <v>2893</v>
      </c>
      <c r="C658" s="25" t="s">
        <v>2899</v>
      </c>
      <c r="D658" s="25" t="s">
        <v>221</v>
      </c>
      <c r="E658" s="26" t="s">
        <v>364</v>
      </c>
      <c r="F658" s="26"/>
      <c r="G658" s="27"/>
      <c r="H658" s="27"/>
      <c r="I658" s="26"/>
      <c r="J658" s="24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</row>
    <row r="659" spans="1:22" ht="14">
      <c r="A659" s="24" t="s">
        <v>15358</v>
      </c>
      <c r="B659" s="25" t="s">
        <v>2893</v>
      </c>
      <c r="C659" s="25" t="s">
        <v>15357</v>
      </c>
      <c r="D659" s="25" t="s">
        <v>535</v>
      </c>
      <c r="E659" s="26" t="s">
        <v>364</v>
      </c>
      <c r="F659" s="26"/>
      <c r="G659" s="27"/>
      <c r="H659" s="27"/>
      <c r="I659" s="26"/>
      <c r="J659" s="24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</row>
    <row r="660" spans="1:22" ht="14">
      <c r="A660" s="24" t="s">
        <v>10886</v>
      </c>
      <c r="B660" s="25" t="s">
        <v>10873</v>
      </c>
      <c r="C660" s="25" t="s">
        <v>10885</v>
      </c>
      <c r="D660" s="25" t="s">
        <v>221</v>
      </c>
      <c r="E660" s="26" t="s">
        <v>364</v>
      </c>
      <c r="F660" s="26"/>
      <c r="G660" s="27"/>
      <c r="H660" s="27"/>
      <c r="I660" s="26"/>
      <c r="J660" s="24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</row>
    <row r="661" spans="1:22" ht="14">
      <c r="A661" s="24" t="s">
        <v>10889</v>
      </c>
      <c r="B661" s="25" t="s">
        <v>10873</v>
      </c>
      <c r="C661" s="25" t="s">
        <v>10888</v>
      </c>
      <c r="D661" s="25" t="s">
        <v>535</v>
      </c>
      <c r="E661" s="26" t="s">
        <v>364</v>
      </c>
      <c r="F661" s="26"/>
      <c r="G661" s="27"/>
      <c r="H661" s="27"/>
      <c r="I661" s="26"/>
      <c r="J661" s="24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</row>
    <row r="662" spans="1:22" ht="14">
      <c r="A662" s="24" t="s">
        <v>10892</v>
      </c>
      <c r="B662" s="25" t="s">
        <v>10873</v>
      </c>
      <c r="C662" s="25" t="s">
        <v>10891</v>
      </c>
      <c r="D662" s="25" t="s">
        <v>221</v>
      </c>
      <c r="E662" s="26" t="s">
        <v>364</v>
      </c>
      <c r="F662" s="26"/>
      <c r="G662" s="27"/>
      <c r="H662" s="27"/>
      <c r="I662" s="26"/>
      <c r="J662" s="24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</row>
    <row r="663" spans="1:22" ht="14">
      <c r="A663" s="24" t="s">
        <v>10895</v>
      </c>
      <c r="B663" s="25" t="s">
        <v>10873</v>
      </c>
      <c r="C663" s="25" t="s">
        <v>10894</v>
      </c>
      <c r="D663" s="25" t="s">
        <v>535</v>
      </c>
      <c r="E663" s="26" t="s">
        <v>364</v>
      </c>
      <c r="F663" s="26"/>
      <c r="G663" s="27"/>
      <c r="H663" s="27"/>
      <c r="I663" s="26"/>
      <c r="J663" s="24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</row>
    <row r="664" spans="1:22" ht="14">
      <c r="A664" s="24" t="s">
        <v>10898</v>
      </c>
      <c r="B664" s="25" t="s">
        <v>10873</v>
      </c>
      <c r="C664" s="25" t="s">
        <v>10897</v>
      </c>
      <c r="D664" s="25" t="s">
        <v>221</v>
      </c>
      <c r="E664" s="26" t="s">
        <v>364</v>
      </c>
      <c r="F664" s="26"/>
      <c r="G664" s="27"/>
      <c r="H664" s="27"/>
      <c r="I664" s="26"/>
      <c r="J664" s="24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</row>
    <row r="665" spans="1:22" ht="14">
      <c r="A665" s="24" t="s">
        <v>10901</v>
      </c>
      <c r="B665" s="25" t="s">
        <v>10873</v>
      </c>
      <c r="C665" s="25" t="s">
        <v>10900</v>
      </c>
      <c r="D665" s="25" t="s">
        <v>535</v>
      </c>
      <c r="E665" s="26" t="s">
        <v>364</v>
      </c>
      <c r="F665" s="26"/>
      <c r="G665" s="27"/>
      <c r="H665" s="27"/>
      <c r="I665" s="26"/>
      <c r="J665" s="24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</row>
    <row r="666" spans="1:22" ht="14">
      <c r="A666" s="24" t="s">
        <v>15355</v>
      </c>
      <c r="B666" s="25" t="s">
        <v>2893</v>
      </c>
      <c r="C666" s="25" t="s">
        <v>15354</v>
      </c>
      <c r="D666" s="25" t="s">
        <v>221</v>
      </c>
      <c r="E666" s="26" t="s">
        <v>364</v>
      </c>
      <c r="F666" s="26"/>
      <c r="G666" s="27"/>
      <c r="H666" s="27"/>
      <c r="I666" s="26"/>
      <c r="J666" s="24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</row>
    <row r="667" spans="1:22" ht="14">
      <c r="A667" s="24" t="s">
        <v>12574</v>
      </c>
      <c r="B667" s="25" t="s">
        <v>12567</v>
      </c>
      <c r="C667" s="25" t="s">
        <v>12573</v>
      </c>
      <c r="D667" s="25" t="s">
        <v>221</v>
      </c>
      <c r="E667" s="26" t="s">
        <v>364</v>
      </c>
      <c r="F667" s="26"/>
      <c r="G667" s="27"/>
      <c r="H667" s="27"/>
      <c r="I667" s="26"/>
      <c r="J667" s="24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</row>
    <row r="668" spans="1:22" ht="14">
      <c r="A668" s="24" t="s">
        <v>6136</v>
      </c>
      <c r="B668" s="25" t="s">
        <v>6117</v>
      </c>
      <c r="C668" s="25" t="s">
        <v>6135</v>
      </c>
      <c r="D668" s="25" t="s">
        <v>221</v>
      </c>
      <c r="E668" s="26" t="s">
        <v>364</v>
      </c>
      <c r="F668" s="26"/>
      <c r="G668" s="27"/>
      <c r="H668" s="27"/>
      <c r="I668" s="26"/>
      <c r="J668" s="24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</row>
    <row r="669" spans="1:22" ht="14">
      <c r="A669" s="24" t="s">
        <v>6139</v>
      </c>
      <c r="B669" s="25" t="s">
        <v>6117</v>
      </c>
      <c r="C669" s="25" t="s">
        <v>6138</v>
      </c>
      <c r="D669" s="25" t="s">
        <v>229</v>
      </c>
      <c r="E669" s="26" t="s">
        <v>364</v>
      </c>
      <c r="F669" s="26"/>
      <c r="G669" s="27"/>
      <c r="H669" s="27"/>
      <c r="I669" s="26"/>
      <c r="J669" s="24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</row>
    <row r="670" spans="1:22" ht="14">
      <c r="A670" s="24" t="s">
        <v>6142</v>
      </c>
      <c r="B670" s="25" t="s">
        <v>6117</v>
      </c>
      <c r="C670" s="25" t="s">
        <v>6141</v>
      </c>
      <c r="D670" s="25" t="s">
        <v>535</v>
      </c>
      <c r="E670" s="26" t="s">
        <v>364</v>
      </c>
      <c r="F670" s="26"/>
      <c r="G670" s="27"/>
      <c r="H670" s="27"/>
      <c r="I670" s="26"/>
      <c r="J670" s="24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</row>
    <row r="671" spans="1:22" ht="14">
      <c r="A671" s="24" t="s">
        <v>6145</v>
      </c>
      <c r="B671" s="25" t="s">
        <v>6117</v>
      </c>
      <c r="C671" s="25" t="s">
        <v>6144</v>
      </c>
      <c r="D671" s="25" t="s">
        <v>221</v>
      </c>
      <c r="E671" s="26" t="s">
        <v>364</v>
      </c>
      <c r="F671" s="26"/>
      <c r="G671" s="27"/>
      <c r="H671" s="27"/>
      <c r="I671" s="26"/>
      <c r="J671" s="24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</row>
    <row r="672" spans="1:22" ht="14">
      <c r="A672" s="24" t="s">
        <v>6148</v>
      </c>
      <c r="B672" s="25" t="s">
        <v>6117</v>
      </c>
      <c r="C672" s="25" t="s">
        <v>6147</v>
      </c>
      <c r="D672" s="25" t="s">
        <v>535</v>
      </c>
      <c r="E672" s="26" t="s">
        <v>364</v>
      </c>
      <c r="F672" s="26"/>
      <c r="G672" s="27"/>
      <c r="H672" s="27"/>
      <c r="I672" s="26"/>
      <c r="J672" s="24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</row>
    <row r="673" spans="1:22" ht="14">
      <c r="A673" s="24" t="s">
        <v>6151</v>
      </c>
      <c r="B673" s="25" t="s">
        <v>6117</v>
      </c>
      <c r="C673" s="25" t="s">
        <v>6150</v>
      </c>
      <c r="D673" s="25" t="s">
        <v>221</v>
      </c>
      <c r="E673" s="26" t="s">
        <v>364</v>
      </c>
      <c r="F673" s="26"/>
      <c r="G673" s="27"/>
      <c r="H673" s="27"/>
      <c r="I673" s="26"/>
      <c r="J673" s="24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</row>
    <row r="674" spans="1:22" ht="14">
      <c r="A674" s="24" t="s">
        <v>6154</v>
      </c>
      <c r="B674" s="25" t="s">
        <v>6117</v>
      </c>
      <c r="C674" s="25" t="s">
        <v>6153</v>
      </c>
      <c r="D674" s="25" t="s">
        <v>229</v>
      </c>
      <c r="E674" s="26" t="s">
        <v>364</v>
      </c>
      <c r="F674" s="26"/>
      <c r="G674" s="27"/>
      <c r="H674" s="27"/>
      <c r="I674" s="26"/>
      <c r="J674" s="24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</row>
    <row r="675" spans="1:22" ht="14">
      <c r="A675" s="24" t="s">
        <v>6157</v>
      </c>
      <c r="B675" s="25" t="s">
        <v>6117</v>
      </c>
      <c r="C675" s="25" t="s">
        <v>6156</v>
      </c>
      <c r="D675" s="25" t="s">
        <v>535</v>
      </c>
      <c r="E675" s="26" t="s">
        <v>364</v>
      </c>
      <c r="F675" s="26"/>
      <c r="G675" s="27"/>
      <c r="H675" s="27"/>
      <c r="I675" s="26"/>
      <c r="J675" s="24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</row>
    <row r="676" spans="1:22" ht="14">
      <c r="A676" s="24" t="s">
        <v>14301</v>
      </c>
      <c r="B676" s="25" t="s">
        <v>14162</v>
      </c>
      <c r="C676" s="25" t="s">
        <v>14300</v>
      </c>
      <c r="D676" s="25" t="s">
        <v>221</v>
      </c>
      <c r="E676" s="26" t="s">
        <v>212</v>
      </c>
      <c r="F676" s="26"/>
      <c r="G676" s="27"/>
      <c r="H676" s="27"/>
      <c r="I676" s="26"/>
      <c r="J676" s="24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</row>
    <row r="677" spans="1:22" ht="14">
      <c r="A677" s="24" t="s">
        <v>14304</v>
      </c>
      <c r="B677" s="25" t="s">
        <v>14162</v>
      </c>
      <c r="C677" s="25" t="s">
        <v>14303</v>
      </c>
      <c r="D677" s="25" t="s">
        <v>221</v>
      </c>
      <c r="E677" s="26" t="s">
        <v>212</v>
      </c>
      <c r="F677" s="26"/>
      <c r="G677" s="27"/>
      <c r="H677" s="27"/>
      <c r="I677" s="26"/>
      <c r="J677" s="24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</row>
    <row r="678" spans="1:22" ht="14">
      <c r="A678" s="24" t="s">
        <v>14307</v>
      </c>
      <c r="B678" s="25" t="s">
        <v>14162</v>
      </c>
      <c r="C678" s="25" t="s">
        <v>14306</v>
      </c>
      <c r="D678" s="25" t="s">
        <v>1905</v>
      </c>
      <c r="E678" s="26" t="s">
        <v>212</v>
      </c>
      <c r="F678" s="26"/>
      <c r="G678" s="27"/>
      <c r="H678" s="27"/>
      <c r="I678" s="26"/>
      <c r="J678" s="24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</row>
    <row r="679" spans="1:22" ht="14">
      <c r="A679" s="24" t="s">
        <v>13701</v>
      </c>
      <c r="B679" s="25" t="s">
        <v>13700</v>
      </c>
      <c r="C679" s="25" t="s">
        <v>13699</v>
      </c>
      <c r="D679" s="25" t="s">
        <v>373</v>
      </c>
      <c r="E679" s="26" t="s">
        <v>364</v>
      </c>
      <c r="F679" s="26"/>
      <c r="G679" s="27"/>
      <c r="H679" s="27"/>
      <c r="I679" s="26"/>
      <c r="J679" s="24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</row>
    <row r="680" spans="1:22" ht="14">
      <c r="A680" s="24" t="s">
        <v>13704</v>
      </c>
      <c r="B680" s="25" t="s">
        <v>13700</v>
      </c>
      <c r="C680" s="25" t="s">
        <v>13703</v>
      </c>
      <c r="D680" s="25" t="s">
        <v>373</v>
      </c>
      <c r="E680" s="26" t="s">
        <v>364</v>
      </c>
      <c r="F680" s="26"/>
      <c r="G680" s="27"/>
      <c r="H680" s="27"/>
      <c r="I680" s="26"/>
      <c r="J680" s="24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</row>
    <row r="681" spans="1:22" ht="14">
      <c r="A681" s="24" t="s">
        <v>11566</v>
      </c>
      <c r="B681" s="25" t="s">
        <v>11556</v>
      </c>
      <c r="C681" s="25" t="s">
        <v>11565</v>
      </c>
      <c r="D681" s="25" t="s">
        <v>221</v>
      </c>
      <c r="E681" s="26" t="s">
        <v>212</v>
      </c>
      <c r="F681" s="26"/>
      <c r="G681" s="27"/>
      <c r="H681" s="27"/>
      <c r="I681" s="26"/>
      <c r="J681" s="24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</row>
    <row r="682" spans="1:22" ht="14">
      <c r="A682" s="24" t="s">
        <v>377</v>
      </c>
      <c r="B682" s="25" t="s">
        <v>371</v>
      </c>
      <c r="C682" s="25" t="s">
        <v>376</v>
      </c>
      <c r="D682" s="25" t="s">
        <v>378</v>
      </c>
      <c r="E682" s="26" t="s">
        <v>212</v>
      </c>
      <c r="F682" s="26"/>
      <c r="G682" s="27"/>
      <c r="H682" s="27"/>
      <c r="I682" s="26"/>
      <c r="J682" s="24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</row>
    <row r="683" spans="1:22" ht="14">
      <c r="A683" s="24" t="s">
        <v>382</v>
      </c>
      <c r="B683" s="25" t="s">
        <v>371</v>
      </c>
      <c r="C683" s="25" t="s">
        <v>381</v>
      </c>
      <c r="D683" s="25" t="s">
        <v>378</v>
      </c>
      <c r="E683" s="26" t="s">
        <v>212</v>
      </c>
      <c r="F683" s="26"/>
      <c r="G683" s="27"/>
      <c r="H683" s="27"/>
      <c r="I683" s="26"/>
      <c r="J683" s="24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</row>
    <row r="684" spans="1:22" ht="14">
      <c r="A684" s="24" t="s">
        <v>385</v>
      </c>
      <c r="B684" s="25" t="s">
        <v>371</v>
      </c>
      <c r="C684" s="25" t="s">
        <v>384</v>
      </c>
      <c r="D684" s="25" t="s">
        <v>229</v>
      </c>
      <c r="E684" s="26" t="s">
        <v>212</v>
      </c>
      <c r="F684" s="26"/>
      <c r="G684" s="27"/>
      <c r="H684" s="27"/>
      <c r="I684" s="26"/>
      <c r="J684" s="24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</row>
    <row r="685" spans="1:22" ht="14">
      <c r="A685" s="24" t="s">
        <v>388</v>
      </c>
      <c r="B685" s="25" t="s">
        <v>371</v>
      </c>
      <c r="C685" s="25" t="s">
        <v>387</v>
      </c>
      <c r="D685" s="25" t="s">
        <v>373</v>
      </c>
      <c r="E685" s="26" t="s">
        <v>212</v>
      </c>
      <c r="F685" s="26"/>
      <c r="G685" s="27"/>
      <c r="H685" s="27"/>
      <c r="I685" s="26"/>
      <c r="J685" s="24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</row>
    <row r="686" spans="1:22" ht="14">
      <c r="A686" s="24" t="s">
        <v>391</v>
      </c>
      <c r="B686" s="25" t="s">
        <v>371</v>
      </c>
      <c r="C686" s="25" t="s">
        <v>390</v>
      </c>
      <c r="D686" s="25" t="s">
        <v>229</v>
      </c>
      <c r="E686" s="26" t="s">
        <v>212</v>
      </c>
      <c r="F686" s="26"/>
      <c r="G686" s="27"/>
      <c r="H686" s="27"/>
      <c r="I686" s="26"/>
      <c r="J686" s="24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</row>
    <row r="687" spans="1:22" ht="14">
      <c r="A687" s="24" t="s">
        <v>394</v>
      </c>
      <c r="B687" s="25" t="s">
        <v>371</v>
      </c>
      <c r="C687" s="25" t="s">
        <v>393</v>
      </c>
      <c r="D687" s="25" t="s">
        <v>395</v>
      </c>
      <c r="E687" s="26" t="s">
        <v>212</v>
      </c>
      <c r="F687" s="26"/>
      <c r="G687" s="27"/>
      <c r="H687" s="27"/>
      <c r="I687" s="26"/>
      <c r="J687" s="24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</row>
    <row r="688" spans="1:22" ht="14">
      <c r="A688" s="24" t="s">
        <v>398</v>
      </c>
      <c r="B688" s="25" t="s">
        <v>371</v>
      </c>
      <c r="C688" s="25" t="s">
        <v>397</v>
      </c>
      <c r="D688" s="25" t="s">
        <v>215</v>
      </c>
      <c r="E688" s="26" t="s">
        <v>212</v>
      </c>
      <c r="F688" s="26"/>
      <c r="G688" s="27"/>
      <c r="H688" s="27"/>
      <c r="I688" s="26"/>
      <c r="J688" s="24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</row>
    <row r="689" spans="1:22" ht="14">
      <c r="A689" s="24" t="s">
        <v>401</v>
      </c>
      <c r="B689" s="25" t="s">
        <v>371</v>
      </c>
      <c r="C689" s="25" t="s">
        <v>400</v>
      </c>
      <c r="D689" s="25" t="s">
        <v>378</v>
      </c>
      <c r="E689" s="26" t="s">
        <v>212</v>
      </c>
      <c r="F689" s="26"/>
      <c r="G689" s="27"/>
      <c r="H689" s="27"/>
      <c r="I689" s="26"/>
      <c r="J689" s="24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</row>
    <row r="690" spans="1:22" ht="14">
      <c r="A690" s="24" t="s">
        <v>404</v>
      </c>
      <c r="B690" s="25" t="s">
        <v>371</v>
      </c>
      <c r="C690" s="25" t="s">
        <v>403</v>
      </c>
      <c r="D690" s="25" t="s">
        <v>378</v>
      </c>
      <c r="E690" s="26" t="s">
        <v>212</v>
      </c>
      <c r="F690" s="26"/>
      <c r="G690" s="27"/>
      <c r="H690" s="27"/>
      <c r="I690" s="26"/>
      <c r="J690" s="24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</row>
    <row r="691" spans="1:22" ht="14">
      <c r="A691" s="24" t="s">
        <v>407</v>
      </c>
      <c r="B691" s="25" t="s">
        <v>371</v>
      </c>
      <c r="C691" s="25" t="s">
        <v>406</v>
      </c>
      <c r="D691" s="25" t="s">
        <v>229</v>
      </c>
      <c r="E691" s="26" t="s">
        <v>212</v>
      </c>
      <c r="F691" s="26"/>
      <c r="G691" s="27"/>
      <c r="H691" s="27"/>
      <c r="I691" s="26"/>
      <c r="J691" s="24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</row>
    <row r="692" spans="1:22" ht="14">
      <c r="A692" s="24" t="s">
        <v>410</v>
      </c>
      <c r="B692" s="25" t="s">
        <v>371</v>
      </c>
      <c r="C692" s="25" t="s">
        <v>409</v>
      </c>
      <c r="D692" s="25" t="s">
        <v>373</v>
      </c>
      <c r="E692" s="26" t="s">
        <v>212</v>
      </c>
      <c r="F692" s="26"/>
      <c r="G692" s="27"/>
      <c r="H692" s="27"/>
      <c r="I692" s="26"/>
      <c r="J692" s="24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</row>
    <row r="693" spans="1:22" ht="14">
      <c r="A693" s="24" t="s">
        <v>413</v>
      </c>
      <c r="B693" s="25" t="s">
        <v>371</v>
      </c>
      <c r="C693" s="25" t="s">
        <v>412</v>
      </c>
      <c r="D693" s="25" t="s">
        <v>229</v>
      </c>
      <c r="E693" s="26" t="s">
        <v>212</v>
      </c>
      <c r="F693" s="26"/>
      <c r="G693" s="27"/>
      <c r="H693" s="27"/>
      <c r="I693" s="26"/>
      <c r="J693" s="24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</row>
    <row r="694" spans="1:22" ht="14">
      <c r="A694" s="24" t="s">
        <v>416</v>
      </c>
      <c r="B694" s="25" t="s">
        <v>371</v>
      </c>
      <c r="C694" s="25" t="s">
        <v>415</v>
      </c>
      <c r="D694" s="25" t="s">
        <v>395</v>
      </c>
      <c r="E694" s="26" t="s">
        <v>212</v>
      </c>
      <c r="F694" s="26"/>
      <c r="G694" s="27"/>
      <c r="H694" s="27"/>
      <c r="I694" s="26"/>
      <c r="J694" s="24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</row>
    <row r="695" spans="1:22" ht="14">
      <c r="A695" s="24" t="s">
        <v>419</v>
      </c>
      <c r="B695" s="25" t="s">
        <v>371</v>
      </c>
      <c r="C695" s="25" t="s">
        <v>418</v>
      </c>
      <c r="D695" s="25" t="s">
        <v>215</v>
      </c>
      <c r="E695" s="26" t="s">
        <v>212</v>
      </c>
      <c r="F695" s="26"/>
      <c r="G695" s="27"/>
      <c r="H695" s="27"/>
      <c r="I695" s="26"/>
      <c r="J695" s="24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</row>
    <row r="696" spans="1:22" ht="14">
      <c r="A696" s="24" t="s">
        <v>422</v>
      </c>
      <c r="B696" s="25" t="s">
        <v>371</v>
      </c>
      <c r="C696" s="25" t="s">
        <v>421</v>
      </c>
      <c r="D696" s="25" t="s">
        <v>378</v>
      </c>
      <c r="E696" s="26" t="s">
        <v>212</v>
      </c>
      <c r="F696" s="26"/>
      <c r="G696" s="27"/>
      <c r="H696" s="27"/>
      <c r="I696" s="26"/>
      <c r="J696" s="24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</row>
    <row r="697" spans="1:22" ht="14">
      <c r="A697" s="24" t="s">
        <v>425</v>
      </c>
      <c r="B697" s="25" t="s">
        <v>371</v>
      </c>
      <c r="C697" s="25" t="s">
        <v>424</v>
      </c>
      <c r="D697" s="25" t="s">
        <v>378</v>
      </c>
      <c r="E697" s="26" t="s">
        <v>212</v>
      </c>
      <c r="F697" s="26"/>
      <c r="G697" s="27"/>
      <c r="H697" s="27"/>
      <c r="I697" s="26"/>
      <c r="J697" s="24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</row>
    <row r="698" spans="1:22" ht="14">
      <c r="A698" s="24" t="s">
        <v>428</v>
      </c>
      <c r="B698" s="25" t="s">
        <v>371</v>
      </c>
      <c r="C698" s="25" t="s">
        <v>427</v>
      </c>
      <c r="D698" s="25" t="s">
        <v>229</v>
      </c>
      <c r="E698" s="26" t="s">
        <v>212</v>
      </c>
      <c r="F698" s="26"/>
      <c r="G698" s="27"/>
      <c r="H698" s="27"/>
      <c r="I698" s="26"/>
      <c r="J698" s="24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</row>
    <row r="699" spans="1:22" ht="14">
      <c r="A699" s="24" t="s">
        <v>431</v>
      </c>
      <c r="B699" s="25" t="s">
        <v>371</v>
      </c>
      <c r="C699" s="25" t="s">
        <v>430</v>
      </c>
      <c r="D699" s="25" t="s">
        <v>373</v>
      </c>
      <c r="E699" s="26" t="s">
        <v>212</v>
      </c>
      <c r="F699" s="26"/>
      <c r="G699" s="27"/>
      <c r="H699" s="27"/>
      <c r="I699" s="26"/>
      <c r="J699" s="24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</row>
    <row r="700" spans="1:22" ht="14">
      <c r="A700" s="24" t="s">
        <v>434</v>
      </c>
      <c r="B700" s="25" t="s">
        <v>371</v>
      </c>
      <c r="C700" s="25" t="s">
        <v>433</v>
      </c>
      <c r="D700" s="25" t="s">
        <v>229</v>
      </c>
      <c r="E700" s="26" t="s">
        <v>212</v>
      </c>
      <c r="F700" s="26"/>
      <c r="G700" s="27"/>
      <c r="H700" s="27"/>
      <c r="I700" s="26"/>
      <c r="J700" s="24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</row>
    <row r="701" spans="1:22" ht="14">
      <c r="A701" s="24" t="s">
        <v>437</v>
      </c>
      <c r="B701" s="25" t="s">
        <v>371</v>
      </c>
      <c r="C701" s="25" t="s">
        <v>436</v>
      </c>
      <c r="D701" s="25" t="s">
        <v>215</v>
      </c>
      <c r="E701" s="26" t="s">
        <v>212</v>
      </c>
      <c r="F701" s="26"/>
      <c r="G701" s="27"/>
      <c r="H701" s="27"/>
      <c r="I701" s="26"/>
      <c r="J701" s="24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</row>
    <row r="702" spans="1:22" ht="14">
      <c r="A702" s="24" t="s">
        <v>440</v>
      </c>
      <c r="B702" s="25" t="s">
        <v>371</v>
      </c>
      <c r="C702" s="25" t="s">
        <v>439</v>
      </c>
      <c r="D702" s="25" t="s">
        <v>395</v>
      </c>
      <c r="E702" s="26" t="s">
        <v>212</v>
      </c>
      <c r="F702" s="26"/>
      <c r="G702" s="27"/>
      <c r="H702" s="27"/>
      <c r="I702" s="26"/>
      <c r="J702" s="24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</row>
    <row r="703" spans="1:22" ht="14">
      <c r="A703" s="24" t="s">
        <v>443</v>
      </c>
      <c r="B703" s="25" t="s">
        <v>371</v>
      </c>
      <c r="C703" s="25" t="s">
        <v>442</v>
      </c>
      <c r="D703" s="25" t="s">
        <v>378</v>
      </c>
      <c r="E703" s="26" t="s">
        <v>212</v>
      </c>
      <c r="F703" s="26"/>
      <c r="G703" s="27"/>
      <c r="H703" s="27"/>
      <c r="I703" s="26"/>
      <c r="J703" s="24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</row>
    <row r="704" spans="1:22" ht="14">
      <c r="A704" s="24" t="s">
        <v>446</v>
      </c>
      <c r="B704" s="25" t="s">
        <v>371</v>
      </c>
      <c r="C704" s="25" t="s">
        <v>445</v>
      </c>
      <c r="D704" s="25" t="s">
        <v>378</v>
      </c>
      <c r="E704" s="26" t="s">
        <v>212</v>
      </c>
      <c r="F704" s="26"/>
      <c r="G704" s="27"/>
      <c r="H704" s="27"/>
      <c r="I704" s="26"/>
      <c r="J704" s="24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</row>
    <row r="705" spans="1:22" ht="14">
      <c r="A705" s="24" t="s">
        <v>449</v>
      </c>
      <c r="B705" s="25" t="s">
        <v>371</v>
      </c>
      <c r="C705" s="25" t="s">
        <v>448</v>
      </c>
      <c r="D705" s="25" t="s">
        <v>229</v>
      </c>
      <c r="E705" s="26" t="s">
        <v>212</v>
      </c>
      <c r="F705" s="26"/>
      <c r="G705" s="27"/>
      <c r="H705" s="27"/>
      <c r="I705" s="26"/>
      <c r="J705" s="24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</row>
    <row r="706" spans="1:22" ht="14">
      <c r="A706" s="24" t="s">
        <v>452</v>
      </c>
      <c r="B706" s="25" t="s">
        <v>371</v>
      </c>
      <c r="C706" s="25" t="s">
        <v>451</v>
      </c>
      <c r="D706" s="25" t="s">
        <v>373</v>
      </c>
      <c r="E706" s="26" t="s">
        <v>212</v>
      </c>
      <c r="F706" s="26"/>
      <c r="G706" s="27"/>
      <c r="H706" s="27"/>
      <c r="I706" s="26"/>
      <c r="J706" s="24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</row>
    <row r="707" spans="1:22" ht="14">
      <c r="A707" s="24" t="s">
        <v>455</v>
      </c>
      <c r="B707" s="25" t="s">
        <v>371</v>
      </c>
      <c r="C707" s="25" t="s">
        <v>454</v>
      </c>
      <c r="D707" s="25" t="s">
        <v>229</v>
      </c>
      <c r="E707" s="26" t="s">
        <v>212</v>
      </c>
      <c r="F707" s="26"/>
      <c r="G707" s="27"/>
      <c r="H707" s="27"/>
      <c r="I707" s="26"/>
      <c r="J707" s="24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</row>
    <row r="708" spans="1:22" ht="14">
      <c r="A708" s="24" t="s">
        <v>458</v>
      </c>
      <c r="B708" s="25" t="s">
        <v>371</v>
      </c>
      <c r="C708" s="25" t="s">
        <v>457</v>
      </c>
      <c r="D708" s="25" t="s">
        <v>395</v>
      </c>
      <c r="E708" s="26" t="s">
        <v>212</v>
      </c>
      <c r="F708" s="26"/>
      <c r="G708" s="27"/>
      <c r="H708" s="27"/>
      <c r="I708" s="26"/>
      <c r="J708" s="24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</row>
    <row r="709" spans="1:22" ht="14">
      <c r="A709" s="24" t="s">
        <v>461</v>
      </c>
      <c r="B709" s="25" t="s">
        <v>371</v>
      </c>
      <c r="C709" s="25" t="s">
        <v>460</v>
      </c>
      <c r="D709" s="25" t="s">
        <v>215</v>
      </c>
      <c r="E709" s="26" t="s">
        <v>212</v>
      </c>
      <c r="F709" s="26"/>
      <c r="G709" s="27"/>
      <c r="H709" s="27"/>
      <c r="I709" s="26"/>
      <c r="J709" s="24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</row>
    <row r="710" spans="1:22" ht="14">
      <c r="A710" s="24" t="s">
        <v>464</v>
      </c>
      <c r="B710" s="25" t="s">
        <v>371</v>
      </c>
      <c r="C710" s="25" t="s">
        <v>463</v>
      </c>
      <c r="D710" s="25" t="s">
        <v>378</v>
      </c>
      <c r="E710" s="26" t="s">
        <v>212</v>
      </c>
      <c r="F710" s="26"/>
      <c r="G710" s="27"/>
      <c r="H710" s="27"/>
      <c r="I710" s="26"/>
      <c r="J710" s="24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</row>
    <row r="711" spans="1:22" ht="14">
      <c r="A711" s="24" t="s">
        <v>467</v>
      </c>
      <c r="B711" s="25" t="s">
        <v>371</v>
      </c>
      <c r="C711" s="25" t="s">
        <v>466</v>
      </c>
      <c r="D711" s="25" t="s">
        <v>229</v>
      </c>
      <c r="E711" s="26" t="s">
        <v>212</v>
      </c>
      <c r="F711" s="26"/>
      <c r="G711" s="27"/>
      <c r="H711" s="27"/>
      <c r="I711" s="26"/>
      <c r="J711" s="24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</row>
    <row r="712" spans="1:22" ht="14">
      <c r="A712" s="24" t="s">
        <v>470</v>
      </c>
      <c r="B712" s="25" t="s">
        <v>371</v>
      </c>
      <c r="C712" s="25" t="s">
        <v>469</v>
      </c>
      <c r="D712" s="25" t="s">
        <v>373</v>
      </c>
      <c r="E712" s="26" t="s">
        <v>212</v>
      </c>
      <c r="F712" s="26"/>
      <c r="G712" s="27"/>
      <c r="H712" s="27"/>
      <c r="I712" s="26"/>
      <c r="J712" s="24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</row>
    <row r="713" spans="1:22" ht="14">
      <c r="A713" s="24" t="s">
        <v>473</v>
      </c>
      <c r="B713" s="25" t="s">
        <v>371</v>
      </c>
      <c r="C713" s="25" t="s">
        <v>472</v>
      </c>
      <c r="D713" s="25" t="s">
        <v>215</v>
      </c>
      <c r="E713" s="26" t="s">
        <v>212</v>
      </c>
      <c r="F713" s="26"/>
      <c r="G713" s="27"/>
      <c r="H713" s="27"/>
      <c r="I713" s="26"/>
      <c r="J713" s="24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</row>
    <row r="714" spans="1:22" ht="14">
      <c r="A714" s="24" t="s">
        <v>476</v>
      </c>
      <c r="B714" s="25" t="s">
        <v>371</v>
      </c>
      <c r="C714" s="25" t="s">
        <v>475</v>
      </c>
      <c r="D714" s="25" t="s">
        <v>378</v>
      </c>
      <c r="E714" s="26" t="s">
        <v>212</v>
      </c>
      <c r="F714" s="26"/>
      <c r="G714" s="27"/>
      <c r="H714" s="27"/>
      <c r="I714" s="26"/>
      <c r="J714" s="24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</row>
    <row r="715" spans="1:22" ht="14">
      <c r="A715" s="24" t="s">
        <v>479</v>
      </c>
      <c r="B715" s="25" t="s">
        <v>371</v>
      </c>
      <c r="C715" s="25" t="s">
        <v>478</v>
      </c>
      <c r="D715" s="25" t="s">
        <v>378</v>
      </c>
      <c r="E715" s="26" t="s">
        <v>212</v>
      </c>
      <c r="F715" s="26"/>
      <c r="G715" s="27"/>
      <c r="H715" s="27"/>
      <c r="I715" s="26"/>
      <c r="J715" s="24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</row>
    <row r="716" spans="1:22" ht="14">
      <c r="A716" s="24" t="s">
        <v>482</v>
      </c>
      <c r="B716" s="25" t="s">
        <v>371</v>
      </c>
      <c r="C716" s="25" t="s">
        <v>481</v>
      </c>
      <c r="D716" s="25" t="s">
        <v>229</v>
      </c>
      <c r="E716" s="26" t="s">
        <v>212</v>
      </c>
      <c r="F716" s="26"/>
      <c r="G716" s="27"/>
      <c r="H716" s="27"/>
      <c r="I716" s="26"/>
      <c r="J716" s="24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</row>
    <row r="717" spans="1:22" ht="14">
      <c r="A717" s="24" t="s">
        <v>485</v>
      </c>
      <c r="B717" s="25" t="s">
        <v>371</v>
      </c>
      <c r="C717" s="25" t="s">
        <v>484</v>
      </c>
      <c r="D717" s="25" t="s">
        <v>373</v>
      </c>
      <c r="E717" s="26" t="s">
        <v>212</v>
      </c>
      <c r="F717" s="26"/>
      <c r="G717" s="27"/>
      <c r="H717" s="27"/>
      <c r="I717" s="26"/>
      <c r="J717" s="24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</row>
    <row r="718" spans="1:22" ht="14">
      <c r="A718" s="24" t="s">
        <v>488</v>
      </c>
      <c r="B718" s="25" t="s">
        <v>371</v>
      </c>
      <c r="C718" s="25" t="s">
        <v>487</v>
      </c>
      <c r="D718" s="25" t="s">
        <v>229</v>
      </c>
      <c r="E718" s="26" t="s">
        <v>212</v>
      </c>
      <c r="F718" s="26"/>
      <c r="G718" s="27"/>
      <c r="H718" s="27"/>
      <c r="I718" s="26"/>
      <c r="J718" s="24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</row>
    <row r="719" spans="1:22" ht="14">
      <c r="A719" s="24" t="s">
        <v>491</v>
      </c>
      <c r="B719" s="25" t="s">
        <v>371</v>
      </c>
      <c r="C719" s="25" t="s">
        <v>490</v>
      </c>
      <c r="D719" s="25" t="s">
        <v>395</v>
      </c>
      <c r="E719" s="26" t="s">
        <v>212</v>
      </c>
      <c r="F719" s="26"/>
      <c r="G719" s="27"/>
      <c r="H719" s="27"/>
      <c r="I719" s="26"/>
      <c r="J719" s="24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</row>
    <row r="720" spans="1:22" ht="14">
      <c r="A720" s="24" t="s">
        <v>494</v>
      </c>
      <c r="B720" s="25" t="s">
        <v>371</v>
      </c>
      <c r="C720" s="25" t="s">
        <v>493</v>
      </c>
      <c r="D720" s="25" t="s">
        <v>215</v>
      </c>
      <c r="E720" s="26" t="s">
        <v>212</v>
      </c>
      <c r="F720" s="26"/>
      <c r="G720" s="27"/>
      <c r="H720" s="27"/>
      <c r="I720" s="26"/>
      <c r="J720" s="24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</row>
    <row r="721" spans="1:22" ht="14">
      <c r="A721" s="24" t="s">
        <v>15197</v>
      </c>
      <c r="B721" s="25" t="s">
        <v>15196</v>
      </c>
      <c r="C721" s="25" t="s">
        <v>15195</v>
      </c>
      <c r="D721" s="25" t="s">
        <v>221</v>
      </c>
      <c r="E721" s="26" t="s">
        <v>364</v>
      </c>
      <c r="F721" s="26"/>
      <c r="G721" s="27"/>
      <c r="H721" s="27"/>
      <c r="I721" s="26"/>
      <c r="J721" s="24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</row>
    <row r="722" spans="1:22" ht="14">
      <c r="A722" s="24" t="s">
        <v>9897</v>
      </c>
      <c r="B722" s="25" t="s">
        <v>9887</v>
      </c>
      <c r="C722" s="25" t="s">
        <v>9896</v>
      </c>
      <c r="D722" s="25" t="s">
        <v>535</v>
      </c>
      <c r="E722" s="26" t="s">
        <v>212</v>
      </c>
      <c r="F722" s="26"/>
      <c r="G722" s="27"/>
      <c r="H722" s="27"/>
      <c r="I722" s="26"/>
      <c r="J722" s="24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</row>
    <row r="723" spans="1:22" ht="14">
      <c r="A723" s="24" t="s">
        <v>2015</v>
      </c>
      <c r="B723" s="25" t="s">
        <v>1995</v>
      </c>
      <c r="C723" s="25" t="s">
        <v>2014</v>
      </c>
      <c r="D723" s="25" t="s">
        <v>221</v>
      </c>
      <c r="E723" s="26" t="s">
        <v>364</v>
      </c>
      <c r="F723" s="26"/>
      <c r="G723" s="27"/>
      <c r="H723" s="27"/>
      <c r="I723" s="26"/>
      <c r="J723" s="24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</row>
    <row r="724" spans="1:22" ht="14">
      <c r="A724" s="24" t="s">
        <v>11279</v>
      </c>
      <c r="B724" s="25" t="s">
        <v>11272</v>
      </c>
      <c r="C724" s="25" t="s">
        <v>11278</v>
      </c>
      <c r="D724" s="25" t="s">
        <v>535</v>
      </c>
      <c r="E724" s="26" t="s">
        <v>212</v>
      </c>
      <c r="F724" s="26"/>
      <c r="G724" s="27"/>
      <c r="H724" s="27"/>
      <c r="I724" s="26"/>
      <c r="J724" s="24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</row>
    <row r="725" spans="1:22" ht="14">
      <c r="A725" s="24" t="s">
        <v>11282</v>
      </c>
      <c r="B725" s="25" t="s">
        <v>11272</v>
      </c>
      <c r="C725" s="25" t="s">
        <v>11281</v>
      </c>
      <c r="D725" s="25" t="s">
        <v>535</v>
      </c>
      <c r="E725" s="26" t="s">
        <v>212</v>
      </c>
      <c r="F725" s="26"/>
      <c r="G725" s="27"/>
      <c r="H725" s="27"/>
      <c r="I725" s="26"/>
      <c r="J725" s="24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</row>
    <row r="726" spans="1:22" ht="14">
      <c r="A726" s="24" t="s">
        <v>9022</v>
      </c>
      <c r="B726" s="25" t="s">
        <v>8975</v>
      </c>
      <c r="C726" s="25" t="s">
        <v>9021</v>
      </c>
      <c r="D726" s="25" t="s">
        <v>2556</v>
      </c>
      <c r="E726" s="26" t="s">
        <v>212</v>
      </c>
      <c r="F726" s="26"/>
      <c r="G726" s="27"/>
      <c r="H726" s="27"/>
      <c r="I726" s="26"/>
      <c r="J726" s="24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</row>
    <row r="727" spans="1:22" ht="14">
      <c r="A727" s="24" t="s">
        <v>1825</v>
      </c>
      <c r="B727" s="25" t="s">
        <v>1824</v>
      </c>
      <c r="C727" s="25" t="s">
        <v>1823</v>
      </c>
      <c r="D727" s="25" t="s">
        <v>1826</v>
      </c>
      <c r="E727" s="26" t="s">
        <v>364</v>
      </c>
      <c r="F727" s="26"/>
      <c r="G727" s="27"/>
      <c r="H727" s="27"/>
      <c r="I727" s="26"/>
      <c r="J727" s="24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</row>
    <row r="728" spans="1:22" ht="14">
      <c r="A728" s="24" t="s">
        <v>15060</v>
      </c>
      <c r="B728" s="25" t="s">
        <v>15059</v>
      </c>
      <c r="C728" s="25" t="s">
        <v>15058</v>
      </c>
      <c r="D728" s="25" t="s">
        <v>535</v>
      </c>
      <c r="E728" s="26" t="s">
        <v>364</v>
      </c>
      <c r="F728" s="26"/>
      <c r="G728" s="27"/>
      <c r="H728" s="27"/>
      <c r="I728" s="26"/>
      <c r="J728" s="24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</row>
    <row r="729" spans="1:22" ht="14">
      <c r="A729" s="24" t="s">
        <v>8130</v>
      </c>
      <c r="B729" s="25" t="s">
        <v>8129</v>
      </c>
      <c r="C729" s="25" t="s">
        <v>8128</v>
      </c>
      <c r="D729" s="25"/>
      <c r="E729" s="26" t="s">
        <v>962</v>
      </c>
      <c r="F729" s="26"/>
      <c r="G729" s="27"/>
      <c r="H729" s="27"/>
      <c r="I729" s="26"/>
      <c r="J729" s="24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</row>
    <row r="730" spans="1:22" ht="14">
      <c r="A730" s="24" t="s">
        <v>13643</v>
      </c>
      <c r="B730" s="25" t="s">
        <v>13639</v>
      </c>
      <c r="C730" s="25" t="s">
        <v>13642</v>
      </c>
      <c r="D730" s="25" t="s">
        <v>373</v>
      </c>
      <c r="E730" s="26" t="s">
        <v>364</v>
      </c>
      <c r="F730" s="26"/>
      <c r="G730" s="27"/>
      <c r="H730" s="27"/>
      <c r="I730" s="26"/>
      <c r="J730" s="24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</row>
    <row r="731" spans="1:22" ht="14">
      <c r="A731" s="24" t="s">
        <v>15812</v>
      </c>
      <c r="B731" s="25" t="s">
        <v>13639</v>
      </c>
      <c r="C731" s="25" t="s">
        <v>15811</v>
      </c>
      <c r="D731" s="25" t="s">
        <v>373</v>
      </c>
      <c r="E731" s="26" t="s">
        <v>364</v>
      </c>
      <c r="F731" s="26"/>
      <c r="G731" s="27"/>
      <c r="H731" s="27"/>
      <c r="I731" s="26"/>
      <c r="J731" s="24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</row>
    <row r="732" spans="1:22" ht="14">
      <c r="A732" s="24" t="s">
        <v>8024</v>
      </c>
      <c r="B732" s="25" t="s">
        <v>8023</v>
      </c>
      <c r="C732" s="25" t="s">
        <v>8022</v>
      </c>
      <c r="D732" s="25" t="s">
        <v>221</v>
      </c>
      <c r="E732" s="26" t="s">
        <v>364</v>
      </c>
      <c r="F732" s="26"/>
      <c r="G732" s="27"/>
      <c r="H732" s="27"/>
      <c r="I732" s="26"/>
      <c r="J732" s="24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</row>
    <row r="733" spans="1:22" ht="14">
      <c r="A733" s="24" t="s">
        <v>8027</v>
      </c>
      <c r="B733" s="25" t="s">
        <v>8023</v>
      </c>
      <c r="C733" s="25" t="s">
        <v>8026</v>
      </c>
      <c r="D733" s="25" t="s">
        <v>535</v>
      </c>
      <c r="E733" s="26" t="s">
        <v>364</v>
      </c>
      <c r="F733" s="26"/>
      <c r="G733" s="27"/>
      <c r="H733" s="27"/>
      <c r="I733" s="26"/>
      <c r="J733" s="24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</row>
    <row r="734" spans="1:22" ht="14">
      <c r="A734" s="24" t="s">
        <v>13646</v>
      </c>
      <c r="B734" s="25" t="s">
        <v>13639</v>
      </c>
      <c r="C734" s="25" t="s">
        <v>13645</v>
      </c>
      <c r="D734" s="25" t="s">
        <v>373</v>
      </c>
      <c r="E734" s="26" t="s">
        <v>364</v>
      </c>
      <c r="F734" s="26"/>
      <c r="G734" s="27"/>
      <c r="H734" s="27"/>
      <c r="I734" s="26"/>
      <c r="J734" s="24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</row>
    <row r="735" spans="1:22" ht="14">
      <c r="A735" s="24" t="s">
        <v>13649</v>
      </c>
      <c r="B735" s="25" t="s">
        <v>13639</v>
      </c>
      <c r="C735" s="25" t="s">
        <v>13648</v>
      </c>
      <c r="D735" s="25" t="s">
        <v>373</v>
      </c>
      <c r="E735" s="26" t="s">
        <v>364</v>
      </c>
      <c r="F735" s="26"/>
      <c r="G735" s="27"/>
      <c r="H735" s="27"/>
      <c r="I735" s="26"/>
      <c r="J735" s="24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</row>
    <row r="736" spans="1:22" ht="14">
      <c r="A736" s="24" t="s">
        <v>8030</v>
      </c>
      <c r="B736" s="25" t="s">
        <v>8023</v>
      </c>
      <c r="C736" s="25" t="s">
        <v>8029</v>
      </c>
      <c r="D736" s="25" t="s">
        <v>1905</v>
      </c>
      <c r="E736" s="26" t="s">
        <v>364</v>
      </c>
      <c r="F736" s="26"/>
      <c r="G736" s="27"/>
      <c r="H736" s="27"/>
      <c r="I736" s="26"/>
      <c r="J736" s="24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</row>
    <row r="737" spans="1:22" ht="14">
      <c r="A737" s="24" t="s">
        <v>8033</v>
      </c>
      <c r="B737" s="25" t="s">
        <v>8023</v>
      </c>
      <c r="C737" s="25" t="s">
        <v>8032</v>
      </c>
      <c r="D737" s="25" t="s">
        <v>221</v>
      </c>
      <c r="E737" s="26" t="s">
        <v>364</v>
      </c>
      <c r="F737" s="26"/>
      <c r="G737" s="27"/>
      <c r="H737" s="27"/>
      <c r="I737" s="26"/>
      <c r="J737" s="24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</row>
    <row r="738" spans="1:22" ht="14">
      <c r="A738" s="24" t="s">
        <v>8036</v>
      </c>
      <c r="B738" s="25" t="s">
        <v>8023</v>
      </c>
      <c r="C738" s="25" t="s">
        <v>8035</v>
      </c>
      <c r="D738" s="25" t="s">
        <v>535</v>
      </c>
      <c r="E738" s="26" t="s">
        <v>364</v>
      </c>
      <c r="F738" s="26"/>
      <c r="G738" s="27"/>
      <c r="H738" s="27"/>
      <c r="I738" s="26"/>
      <c r="J738" s="24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</row>
    <row r="739" spans="1:22" ht="14">
      <c r="A739" s="24" t="s">
        <v>8039</v>
      </c>
      <c r="B739" s="25" t="s">
        <v>8023</v>
      </c>
      <c r="C739" s="25" t="s">
        <v>8038</v>
      </c>
      <c r="D739" s="25" t="s">
        <v>1905</v>
      </c>
      <c r="E739" s="26" t="s">
        <v>364</v>
      </c>
      <c r="F739" s="26"/>
      <c r="G739" s="27"/>
      <c r="H739" s="27"/>
      <c r="I739" s="26"/>
      <c r="J739" s="24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</row>
    <row r="740" spans="1:22" ht="14">
      <c r="A740" s="24" t="s">
        <v>13652</v>
      </c>
      <c r="B740" s="25" t="s">
        <v>13639</v>
      </c>
      <c r="C740" s="25" t="s">
        <v>13651</v>
      </c>
      <c r="D740" s="25" t="s">
        <v>373</v>
      </c>
      <c r="E740" s="26" t="s">
        <v>364</v>
      </c>
      <c r="F740" s="26"/>
      <c r="G740" s="27"/>
      <c r="H740" s="27"/>
      <c r="I740" s="26"/>
      <c r="J740" s="24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</row>
    <row r="741" spans="1:22" ht="14">
      <c r="A741" s="24" t="s">
        <v>15815</v>
      </c>
      <c r="B741" s="25" t="s">
        <v>13639</v>
      </c>
      <c r="C741" s="25" t="s">
        <v>15814</v>
      </c>
      <c r="D741" s="25" t="s">
        <v>373</v>
      </c>
      <c r="E741" s="26" t="s">
        <v>364</v>
      </c>
      <c r="F741" s="26"/>
      <c r="G741" s="27"/>
      <c r="H741" s="27"/>
      <c r="I741" s="26"/>
      <c r="J741" s="24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</row>
    <row r="742" spans="1:22" ht="14">
      <c r="A742" s="24" t="s">
        <v>3163</v>
      </c>
      <c r="B742" s="25" t="s">
        <v>3120</v>
      </c>
      <c r="C742" s="25" t="s">
        <v>3162</v>
      </c>
      <c r="D742" s="25" t="s">
        <v>221</v>
      </c>
      <c r="E742" s="26" t="s">
        <v>212</v>
      </c>
      <c r="F742" s="26"/>
      <c r="G742" s="27"/>
      <c r="H742" s="27"/>
      <c r="I742" s="26"/>
      <c r="J742" s="24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</row>
    <row r="743" spans="1:22" ht="14">
      <c r="A743" s="24" t="s">
        <v>3166</v>
      </c>
      <c r="B743" s="25" t="s">
        <v>3120</v>
      </c>
      <c r="C743" s="25" t="s">
        <v>3165</v>
      </c>
      <c r="D743" s="25" t="s">
        <v>535</v>
      </c>
      <c r="E743" s="26" t="s">
        <v>212</v>
      </c>
      <c r="F743" s="26"/>
      <c r="G743" s="27"/>
      <c r="H743" s="27"/>
      <c r="I743" s="26"/>
      <c r="J743" s="24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</row>
    <row r="744" spans="1:22" ht="14">
      <c r="A744" s="24" t="s">
        <v>6338</v>
      </c>
      <c r="B744" s="25" t="s">
        <v>6274</v>
      </c>
      <c r="C744" s="25" t="s">
        <v>6337</v>
      </c>
      <c r="D744" s="25" t="s">
        <v>1022</v>
      </c>
      <c r="E744" s="26" t="s">
        <v>364</v>
      </c>
      <c r="F744" s="26"/>
      <c r="G744" s="27"/>
      <c r="H744" s="27"/>
      <c r="I744" s="26"/>
      <c r="J744" s="24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</row>
    <row r="745" spans="1:22" ht="14">
      <c r="A745" s="24" t="s">
        <v>1665</v>
      </c>
      <c r="B745" s="25" t="s">
        <v>1664</v>
      </c>
      <c r="C745" s="25" t="s">
        <v>1663</v>
      </c>
      <c r="D745" s="25" t="s">
        <v>535</v>
      </c>
      <c r="E745" s="26" t="s">
        <v>364</v>
      </c>
      <c r="F745" s="26"/>
      <c r="G745" s="27"/>
      <c r="H745" s="27"/>
      <c r="I745" s="26"/>
      <c r="J745" s="24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</row>
    <row r="746" spans="1:22" ht="14">
      <c r="A746" s="24" t="s">
        <v>8042</v>
      </c>
      <c r="B746" s="25" t="s">
        <v>8023</v>
      </c>
      <c r="C746" s="25" t="s">
        <v>8041</v>
      </c>
      <c r="D746" s="25" t="s">
        <v>576</v>
      </c>
      <c r="E746" s="26" t="s">
        <v>364</v>
      </c>
      <c r="F746" s="26"/>
      <c r="G746" s="27"/>
      <c r="H746" s="27"/>
      <c r="I746" s="26"/>
      <c r="J746" s="24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</row>
    <row r="747" spans="1:22" ht="14">
      <c r="A747" s="24" t="s">
        <v>8045</v>
      </c>
      <c r="B747" s="25" t="s">
        <v>8023</v>
      </c>
      <c r="C747" s="25" t="s">
        <v>8044</v>
      </c>
      <c r="D747" s="25" t="s">
        <v>221</v>
      </c>
      <c r="E747" s="26" t="s">
        <v>364</v>
      </c>
      <c r="F747" s="26"/>
      <c r="G747" s="27"/>
      <c r="H747" s="27"/>
      <c r="I747" s="26"/>
      <c r="J747" s="24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</row>
    <row r="748" spans="1:22" ht="14">
      <c r="A748" s="24" t="s">
        <v>8048</v>
      </c>
      <c r="B748" s="25" t="s">
        <v>8023</v>
      </c>
      <c r="C748" s="25" t="s">
        <v>8047</v>
      </c>
      <c r="D748" s="25" t="s">
        <v>535</v>
      </c>
      <c r="E748" s="26" t="s">
        <v>364</v>
      </c>
      <c r="F748" s="26"/>
      <c r="G748" s="27"/>
      <c r="H748" s="27"/>
      <c r="I748" s="26"/>
      <c r="J748" s="24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</row>
    <row r="749" spans="1:22" ht="14">
      <c r="A749" s="24" t="s">
        <v>14092</v>
      </c>
      <c r="B749" s="25" t="s">
        <v>14091</v>
      </c>
      <c r="C749" s="25" t="s">
        <v>14090</v>
      </c>
      <c r="D749" s="25" t="s">
        <v>5133</v>
      </c>
      <c r="E749" s="26" t="s">
        <v>364</v>
      </c>
      <c r="F749" s="26"/>
      <c r="G749" s="27"/>
      <c r="H749" s="27"/>
      <c r="I749" s="26"/>
      <c r="J749" s="24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</row>
    <row r="750" spans="1:22" ht="14">
      <c r="A750" s="24" t="s">
        <v>1136</v>
      </c>
      <c r="B750" s="25" t="s">
        <v>1114</v>
      </c>
      <c r="C750" s="25" t="s">
        <v>1135</v>
      </c>
      <c r="D750" s="25" t="s">
        <v>1137</v>
      </c>
      <c r="E750" s="26" t="s">
        <v>212</v>
      </c>
      <c r="F750" s="26"/>
      <c r="G750" s="27"/>
      <c r="H750" s="27"/>
      <c r="I750" s="26"/>
      <c r="J750" s="24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</row>
    <row r="751" spans="1:22" ht="14">
      <c r="A751" s="24" t="s">
        <v>14134</v>
      </c>
      <c r="B751" s="25" t="s">
        <v>14133</v>
      </c>
      <c r="C751" s="25" t="s">
        <v>14132</v>
      </c>
      <c r="D751" s="25" t="s">
        <v>535</v>
      </c>
      <c r="E751" s="26" t="s">
        <v>364</v>
      </c>
      <c r="F751" s="26"/>
      <c r="G751" s="27"/>
      <c r="H751" s="27"/>
      <c r="I751" s="26"/>
      <c r="J751" s="24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</row>
    <row r="752" spans="1:22" ht="14">
      <c r="A752" s="24" t="s">
        <v>1140</v>
      </c>
      <c r="B752" s="25" t="s">
        <v>1114</v>
      </c>
      <c r="C752" s="25" t="s">
        <v>1139</v>
      </c>
      <c r="D752" s="25" t="s">
        <v>1141</v>
      </c>
      <c r="E752" s="26" t="s">
        <v>212</v>
      </c>
      <c r="F752" s="26"/>
      <c r="G752" s="27"/>
      <c r="H752" s="27"/>
      <c r="I752" s="26"/>
      <c r="J752" s="24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</row>
    <row r="753" spans="1:22" ht="14">
      <c r="A753" s="24" t="s">
        <v>1144</v>
      </c>
      <c r="B753" s="25" t="s">
        <v>1114</v>
      </c>
      <c r="C753" s="25" t="s">
        <v>1143</v>
      </c>
      <c r="D753" s="25" t="s">
        <v>221</v>
      </c>
      <c r="E753" s="26" t="s">
        <v>212</v>
      </c>
      <c r="F753" s="26"/>
      <c r="G753" s="27"/>
      <c r="H753" s="27"/>
      <c r="I753" s="26"/>
      <c r="J753" s="24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</row>
    <row r="754" spans="1:22" ht="14">
      <c r="A754" s="24" t="s">
        <v>1147</v>
      </c>
      <c r="B754" s="25" t="s">
        <v>1114</v>
      </c>
      <c r="C754" s="25" t="s">
        <v>1146</v>
      </c>
      <c r="D754" s="25" t="s">
        <v>221</v>
      </c>
      <c r="E754" s="26" t="s">
        <v>212</v>
      </c>
      <c r="F754" s="26"/>
      <c r="G754" s="27"/>
      <c r="H754" s="27"/>
      <c r="I754" s="26"/>
      <c r="J754" s="24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</row>
    <row r="755" spans="1:22" ht="14">
      <c r="A755" s="24" t="s">
        <v>1150</v>
      </c>
      <c r="B755" s="25" t="s">
        <v>1114</v>
      </c>
      <c r="C755" s="25" t="s">
        <v>1149</v>
      </c>
      <c r="D755" s="25" t="s">
        <v>221</v>
      </c>
      <c r="E755" s="26" t="s">
        <v>212</v>
      </c>
      <c r="F755" s="26"/>
      <c r="G755" s="27"/>
      <c r="H755" s="27"/>
      <c r="I755" s="26"/>
      <c r="J755" s="24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</row>
    <row r="756" spans="1:22" ht="14">
      <c r="A756" s="24" t="s">
        <v>1153</v>
      </c>
      <c r="B756" s="25" t="s">
        <v>1114</v>
      </c>
      <c r="C756" s="25" t="s">
        <v>1152</v>
      </c>
      <c r="D756" s="25" t="s">
        <v>221</v>
      </c>
      <c r="E756" s="26" t="s">
        <v>212</v>
      </c>
      <c r="F756" s="26"/>
      <c r="G756" s="27"/>
      <c r="H756" s="27"/>
      <c r="I756" s="26"/>
      <c r="J756" s="24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</row>
    <row r="757" spans="1:22" ht="14">
      <c r="A757" s="24" t="s">
        <v>1156</v>
      </c>
      <c r="B757" s="25" t="s">
        <v>1114</v>
      </c>
      <c r="C757" s="25" t="s">
        <v>1155</v>
      </c>
      <c r="D757" s="25" t="s">
        <v>221</v>
      </c>
      <c r="E757" s="26" t="s">
        <v>212</v>
      </c>
      <c r="F757" s="26"/>
      <c r="G757" s="27"/>
      <c r="H757" s="27"/>
      <c r="I757" s="26"/>
      <c r="J757" s="24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</row>
    <row r="758" spans="1:22" ht="14">
      <c r="A758" s="24" t="s">
        <v>1159</v>
      </c>
      <c r="B758" s="25" t="s">
        <v>1114</v>
      </c>
      <c r="C758" s="25" t="s">
        <v>1158</v>
      </c>
      <c r="D758" s="25" t="s">
        <v>221</v>
      </c>
      <c r="E758" s="26" t="s">
        <v>212</v>
      </c>
      <c r="F758" s="26"/>
      <c r="G758" s="27"/>
      <c r="H758" s="27"/>
      <c r="I758" s="26"/>
      <c r="J758" s="24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</row>
    <row r="759" spans="1:22" ht="14">
      <c r="A759" s="24" t="s">
        <v>1162</v>
      </c>
      <c r="B759" s="25" t="s">
        <v>1114</v>
      </c>
      <c r="C759" s="25" t="s">
        <v>1161</v>
      </c>
      <c r="D759" s="25" t="s">
        <v>221</v>
      </c>
      <c r="E759" s="26" t="s">
        <v>212</v>
      </c>
      <c r="F759" s="26"/>
      <c r="G759" s="27"/>
      <c r="H759" s="27"/>
      <c r="I759" s="26"/>
      <c r="J759" s="24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</row>
    <row r="760" spans="1:22" ht="14">
      <c r="A760" s="24" t="s">
        <v>1165</v>
      </c>
      <c r="B760" s="25" t="s">
        <v>1114</v>
      </c>
      <c r="C760" s="25" t="s">
        <v>1164</v>
      </c>
      <c r="D760" s="25" t="s">
        <v>221</v>
      </c>
      <c r="E760" s="26" t="s">
        <v>212</v>
      </c>
      <c r="F760" s="26"/>
      <c r="G760" s="27"/>
      <c r="H760" s="27"/>
      <c r="I760" s="26"/>
      <c r="J760" s="24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</row>
    <row r="761" spans="1:22" ht="14">
      <c r="A761" s="24" t="s">
        <v>1168</v>
      </c>
      <c r="B761" s="25" t="s">
        <v>1114</v>
      </c>
      <c r="C761" s="25" t="s">
        <v>1167</v>
      </c>
      <c r="D761" s="25" t="s">
        <v>221</v>
      </c>
      <c r="E761" s="26" t="s">
        <v>212</v>
      </c>
      <c r="F761" s="26"/>
      <c r="G761" s="27"/>
      <c r="H761" s="27"/>
      <c r="I761" s="26"/>
      <c r="J761" s="24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</row>
    <row r="762" spans="1:22" ht="14">
      <c r="A762" s="24" t="s">
        <v>1171</v>
      </c>
      <c r="B762" s="25" t="s">
        <v>1114</v>
      </c>
      <c r="C762" s="25" t="s">
        <v>1170</v>
      </c>
      <c r="D762" s="25" t="s">
        <v>221</v>
      </c>
      <c r="E762" s="26" t="s">
        <v>212</v>
      </c>
      <c r="F762" s="26"/>
      <c r="G762" s="27"/>
      <c r="H762" s="27"/>
      <c r="I762" s="26"/>
      <c r="J762" s="24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</row>
    <row r="763" spans="1:22" ht="14">
      <c r="A763" s="24" t="s">
        <v>1174</v>
      </c>
      <c r="B763" s="25" t="s">
        <v>1114</v>
      </c>
      <c r="C763" s="25" t="s">
        <v>1173</v>
      </c>
      <c r="D763" s="25" t="s">
        <v>215</v>
      </c>
      <c r="E763" s="26" t="s">
        <v>212</v>
      </c>
      <c r="F763" s="26"/>
      <c r="G763" s="27"/>
      <c r="H763" s="27"/>
      <c r="I763" s="26"/>
      <c r="J763" s="24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</row>
    <row r="764" spans="1:22" ht="14">
      <c r="A764" s="24" t="s">
        <v>1177</v>
      </c>
      <c r="B764" s="25" t="s">
        <v>1114</v>
      </c>
      <c r="C764" s="25" t="s">
        <v>1176</v>
      </c>
      <c r="D764" s="25" t="s">
        <v>221</v>
      </c>
      <c r="E764" s="26" t="s">
        <v>212</v>
      </c>
      <c r="F764" s="26"/>
      <c r="G764" s="27"/>
      <c r="H764" s="27"/>
      <c r="I764" s="26"/>
      <c r="J764" s="24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</row>
    <row r="765" spans="1:22" ht="14">
      <c r="A765" s="24" t="s">
        <v>1180</v>
      </c>
      <c r="B765" s="25" t="s">
        <v>1114</v>
      </c>
      <c r="C765" s="25" t="s">
        <v>1179</v>
      </c>
      <c r="D765" s="25" t="s">
        <v>535</v>
      </c>
      <c r="E765" s="26" t="s">
        <v>212</v>
      </c>
      <c r="F765" s="26"/>
      <c r="G765" s="27"/>
      <c r="H765" s="27"/>
      <c r="I765" s="26"/>
      <c r="J765" s="24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</row>
    <row r="766" spans="1:22" ht="14">
      <c r="A766" s="24" t="s">
        <v>1183</v>
      </c>
      <c r="B766" s="25" t="s">
        <v>1114</v>
      </c>
      <c r="C766" s="25" t="s">
        <v>1182</v>
      </c>
      <c r="D766" s="25" t="s">
        <v>221</v>
      </c>
      <c r="E766" s="26" t="s">
        <v>212</v>
      </c>
      <c r="F766" s="26"/>
      <c r="G766" s="27"/>
      <c r="H766" s="27"/>
      <c r="I766" s="26"/>
      <c r="J766" s="24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</row>
    <row r="767" spans="1:22" ht="14">
      <c r="A767" s="24" t="s">
        <v>1186</v>
      </c>
      <c r="B767" s="25" t="s">
        <v>1114</v>
      </c>
      <c r="C767" s="25" t="s">
        <v>1185</v>
      </c>
      <c r="D767" s="25" t="s">
        <v>535</v>
      </c>
      <c r="E767" s="26" t="s">
        <v>212</v>
      </c>
      <c r="F767" s="26"/>
      <c r="G767" s="27"/>
      <c r="H767" s="27"/>
      <c r="I767" s="26"/>
      <c r="J767" s="24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</row>
    <row r="768" spans="1:22" ht="14">
      <c r="A768" s="24" t="s">
        <v>1189</v>
      </c>
      <c r="B768" s="25" t="s">
        <v>1114</v>
      </c>
      <c r="C768" s="25" t="s">
        <v>1188</v>
      </c>
      <c r="D768" s="25" t="s">
        <v>215</v>
      </c>
      <c r="E768" s="26" t="s">
        <v>212</v>
      </c>
      <c r="F768" s="26"/>
      <c r="G768" s="27"/>
      <c r="H768" s="27"/>
      <c r="I768" s="26"/>
      <c r="J768" s="24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</row>
    <row r="769" spans="1:22" ht="14">
      <c r="A769" s="24" t="s">
        <v>1192</v>
      </c>
      <c r="B769" s="25" t="s">
        <v>1114</v>
      </c>
      <c r="C769" s="25" t="s">
        <v>1191</v>
      </c>
      <c r="D769" s="25" t="s">
        <v>215</v>
      </c>
      <c r="E769" s="26" t="s">
        <v>212</v>
      </c>
      <c r="F769" s="26"/>
      <c r="G769" s="27"/>
      <c r="H769" s="27"/>
      <c r="I769" s="26"/>
      <c r="J769" s="24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</row>
    <row r="770" spans="1:22" ht="14">
      <c r="A770" s="24" t="s">
        <v>1195</v>
      </c>
      <c r="B770" s="25" t="s">
        <v>1114</v>
      </c>
      <c r="C770" s="25" t="s">
        <v>1194</v>
      </c>
      <c r="D770" s="25" t="s">
        <v>221</v>
      </c>
      <c r="E770" s="26" t="s">
        <v>212</v>
      </c>
      <c r="F770" s="26"/>
      <c r="G770" s="27"/>
      <c r="H770" s="27"/>
      <c r="I770" s="26"/>
      <c r="J770" s="24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</row>
    <row r="771" spans="1:22" ht="14">
      <c r="A771" s="24" t="s">
        <v>1198</v>
      </c>
      <c r="B771" s="25" t="s">
        <v>1114</v>
      </c>
      <c r="C771" s="25" t="s">
        <v>1197</v>
      </c>
      <c r="D771" s="25" t="s">
        <v>535</v>
      </c>
      <c r="E771" s="26" t="s">
        <v>212</v>
      </c>
      <c r="F771" s="26"/>
      <c r="G771" s="27"/>
      <c r="H771" s="27"/>
      <c r="I771" s="26"/>
      <c r="J771" s="24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</row>
    <row r="772" spans="1:22" ht="14">
      <c r="A772" s="24" t="s">
        <v>1201</v>
      </c>
      <c r="B772" s="25" t="s">
        <v>1114</v>
      </c>
      <c r="C772" s="25" t="s">
        <v>1200</v>
      </c>
      <c r="D772" s="25" t="s">
        <v>215</v>
      </c>
      <c r="E772" s="26" t="s">
        <v>212</v>
      </c>
      <c r="F772" s="26"/>
      <c r="G772" s="27"/>
      <c r="H772" s="27"/>
      <c r="I772" s="26"/>
      <c r="J772" s="24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</row>
    <row r="773" spans="1:22" ht="14">
      <c r="A773" s="24" t="s">
        <v>1204</v>
      </c>
      <c r="B773" s="25" t="s">
        <v>1114</v>
      </c>
      <c r="C773" s="25" t="s">
        <v>1203</v>
      </c>
      <c r="D773" s="25" t="s">
        <v>221</v>
      </c>
      <c r="E773" s="26" t="s">
        <v>212</v>
      </c>
      <c r="F773" s="26"/>
      <c r="G773" s="27"/>
      <c r="H773" s="27"/>
      <c r="I773" s="26"/>
      <c r="J773" s="24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</row>
    <row r="774" spans="1:22" ht="14">
      <c r="A774" s="24" t="s">
        <v>1207</v>
      </c>
      <c r="B774" s="25" t="s">
        <v>1114</v>
      </c>
      <c r="C774" s="25" t="s">
        <v>1206</v>
      </c>
      <c r="D774" s="25" t="s">
        <v>535</v>
      </c>
      <c r="E774" s="26" t="s">
        <v>212</v>
      </c>
      <c r="F774" s="26"/>
      <c r="G774" s="27"/>
      <c r="H774" s="27"/>
      <c r="I774" s="26"/>
      <c r="J774" s="24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</row>
    <row r="775" spans="1:22" ht="14">
      <c r="A775" s="24" t="s">
        <v>1210</v>
      </c>
      <c r="B775" s="25" t="s">
        <v>1114</v>
      </c>
      <c r="C775" s="25" t="s">
        <v>1209</v>
      </c>
      <c r="D775" s="25" t="s">
        <v>221</v>
      </c>
      <c r="E775" s="26" t="s">
        <v>212</v>
      </c>
      <c r="F775" s="26"/>
      <c r="G775" s="27"/>
      <c r="H775" s="27"/>
      <c r="I775" s="26"/>
      <c r="J775" s="24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</row>
    <row r="776" spans="1:22" ht="14">
      <c r="A776" s="24" t="s">
        <v>1213</v>
      </c>
      <c r="B776" s="25" t="s">
        <v>1114</v>
      </c>
      <c r="C776" s="25" t="s">
        <v>1212</v>
      </c>
      <c r="D776" s="25" t="s">
        <v>535</v>
      </c>
      <c r="E776" s="26" t="s">
        <v>212</v>
      </c>
      <c r="F776" s="26"/>
      <c r="G776" s="27"/>
      <c r="H776" s="27"/>
      <c r="I776" s="26"/>
      <c r="J776" s="24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</row>
    <row r="777" spans="1:22" ht="14">
      <c r="A777" s="24" t="s">
        <v>1216</v>
      </c>
      <c r="B777" s="25" t="s">
        <v>1114</v>
      </c>
      <c r="C777" s="25" t="s">
        <v>1215</v>
      </c>
      <c r="D777" s="25" t="s">
        <v>221</v>
      </c>
      <c r="E777" s="26" t="s">
        <v>212</v>
      </c>
      <c r="F777" s="26"/>
      <c r="G777" s="27"/>
      <c r="H777" s="27"/>
      <c r="I777" s="26"/>
      <c r="J777" s="24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</row>
    <row r="778" spans="1:22" ht="14">
      <c r="A778" s="24" t="s">
        <v>1219</v>
      </c>
      <c r="B778" s="25" t="s">
        <v>1114</v>
      </c>
      <c r="C778" s="25" t="s">
        <v>1218</v>
      </c>
      <c r="D778" s="25" t="s">
        <v>535</v>
      </c>
      <c r="E778" s="26" t="s">
        <v>212</v>
      </c>
      <c r="F778" s="26"/>
      <c r="G778" s="27"/>
      <c r="H778" s="27"/>
      <c r="I778" s="26"/>
      <c r="J778" s="24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</row>
    <row r="779" spans="1:22" ht="14">
      <c r="A779" s="24" t="s">
        <v>1222</v>
      </c>
      <c r="B779" s="25" t="s">
        <v>1114</v>
      </c>
      <c r="C779" s="25" t="s">
        <v>1221</v>
      </c>
      <c r="D779" s="25" t="s">
        <v>221</v>
      </c>
      <c r="E779" s="26" t="s">
        <v>212</v>
      </c>
      <c r="F779" s="26"/>
      <c r="G779" s="27"/>
      <c r="H779" s="27"/>
      <c r="I779" s="26"/>
      <c r="J779" s="24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</row>
    <row r="780" spans="1:22" ht="14">
      <c r="A780" s="24" t="s">
        <v>1225</v>
      </c>
      <c r="B780" s="25" t="s">
        <v>1114</v>
      </c>
      <c r="C780" s="25" t="s">
        <v>1224</v>
      </c>
      <c r="D780" s="25" t="s">
        <v>535</v>
      </c>
      <c r="E780" s="26" t="s">
        <v>212</v>
      </c>
      <c r="F780" s="26"/>
      <c r="G780" s="27"/>
      <c r="H780" s="27"/>
      <c r="I780" s="26"/>
      <c r="J780" s="24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</row>
    <row r="781" spans="1:22" ht="14">
      <c r="A781" s="24" t="s">
        <v>1228</v>
      </c>
      <c r="B781" s="25" t="s">
        <v>1114</v>
      </c>
      <c r="C781" s="25" t="s">
        <v>1227</v>
      </c>
      <c r="D781" s="25" t="s">
        <v>215</v>
      </c>
      <c r="E781" s="26" t="s">
        <v>212</v>
      </c>
      <c r="F781" s="26"/>
      <c r="G781" s="27"/>
      <c r="H781" s="27"/>
      <c r="I781" s="26"/>
      <c r="J781" s="24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</row>
    <row r="782" spans="1:22" ht="14">
      <c r="A782" s="24" t="s">
        <v>1231</v>
      </c>
      <c r="B782" s="25" t="s">
        <v>1114</v>
      </c>
      <c r="C782" s="25" t="s">
        <v>1230</v>
      </c>
      <c r="D782" s="25" t="s">
        <v>215</v>
      </c>
      <c r="E782" s="26" t="s">
        <v>212</v>
      </c>
      <c r="F782" s="26"/>
      <c r="G782" s="27"/>
      <c r="H782" s="27"/>
      <c r="I782" s="26"/>
      <c r="J782" s="24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</row>
    <row r="783" spans="1:22" ht="14">
      <c r="A783" s="24" t="s">
        <v>1234</v>
      </c>
      <c r="B783" s="25" t="s">
        <v>1114</v>
      </c>
      <c r="C783" s="25" t="s">
        <v>1233</v>
      </c>
      <c r="D783" s="25" t="s">
        <v>221</v>
      </c>
      <c r="E783" s="26" t="s">
        <v>212</v>
      </c>
      <c r="F783" s="26"/>
      <c r="G783" s="27"/>
      <c r="H783" s="27"/>
      <c r="I783" s="26"/>
      <c r="J783" s="24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</row>
    <row r="784" spans="1:22" ht="14">
      <c r="A784" s="24" t="s">
        <v>1237</v>
      </c>
      <c r="B784" s="25" t="s">
        <v>1114</v>
      </c>
      <c r="C784" s="25" t="s">
        <v>1236</v>
      </c>
      <c r="D784" s="25" t="s">
        <v>535</v>
      </c>
      <c r="E784" s="26" t="s">
        <v>212</v>
      </c>
      <c r="F784" s="26"/>
      <c r="G784" s="27"/>
      <c r="H784" s="27"/>
      <c r="I784" s="26"/>
      <c r="J784" s="24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</row>
    <row r="785" spans="1:22" ht="14">
      <c r="A785" s="24" t="s">
        <v>1240</v>
      </c>
      <c r="B785" s="25" t="s">
        <v>1114</v>
      </c>
      <c r="C785" s="25" t="s">
        <v>1239</v>
      </c>
      <c r="D785" s="25" t="s">
        <v>221</v>
      </c>
      <c r="E785" s="26" t="s">
        <v>212</v>
      </c>
      <c r="F785" s="26"/>
      <c r="G785" s="27"/>
      <c r="H785" s="27"/>
      <c r="I785" s="26"/>
      <c r="J785" s="24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</row>
    <row r="786" spans="1:22" ht="14">
      <c r="A786" s="24" t="s">
        <v>1243</v>
      </c>
      <c r="B786" s="25" t="s">
        <v>1114</v>
      </c>
      <c r="C786" s="25" t="s">
        <v>1242</v>
      </c>
      <c r="D786" s="25" t="s">
        <v>535</v>
      </c>
      <c r="E786" s="26" t="s">
        <v>212</v>
      </c>
      <c r="F786" s="26"/>
      <c r="G786" s="27"/>
      <c r="H786" s="27"/>
      <c r="I786" s="26"/>
      <c r="J786" s="24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</row>
    <row r="787" spans="1:22" ht="14">
      <c r="A787" s="24" t="s">
        <v>1246</v>
      </c>
      <c r="B787" s="25" t="s">
        <v>1114</v>
      </c>
      <c r="C787" s="25" t="s">
        <v>1245</v>
      </c>
      <c r="D787" s="25" t="s">
        <v>215</v>
      </c>
      <c r="E787" s="26" t="s">
        <v>212</v>
      </c>
      <c r="F787" s="26"/>
      <c r="G787" s="27"/>
      <c r="H787" s="27"/>
      <c r="I787" s="26"/>
      <c r="J787" s="24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</row>
    <row r="788" spans="1:22" ht="14">
      <c r="A788" s="24" t="s">
        <v>1249</v>
      </c>
      <c r="B788" s="25" t="s">
        <v>1114</v>
      </c>
      <c r="C788" s="25" t="s">
        <v>1248</v>
      </c>
      <c r="D788" s="25" t="s">
        <v>221</v>
      </c>
      <c r="E788" s="26" t="s">
        <v>212</v>
      </c>
      <c r="F788" s="26"/>
      <c r="G788" s="27"/>
      <c r="H788" s="27"/>
      <c r="I788" s="26"/>
      <c r="J788" s="24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</row>
    <row r="789" spans="1:22" ht="14">
      <c r="A789" s="24" t="s">
        <v>1252</v>
      </c>
      <c r="B789" s="25" t="s">
        <v>1114</v>
      </c>
      <c r="C789" s="25" t="s">
        <v>1251</v>
      </c>
      <c r="D789" s="25" t="s">
        <v>535</v>
      </c>
      <c r="E789" s="26" t="s">
        <v>212</v>
      </c>
      <c r="F789" s="26"/>
      <c r="G789" s="27"/>
      <c r="H789" s="27"/>
      <c r="I789" s="26"/>
      <c r="J789" s="24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</row>
    <row r="790" spans="1:22" ht="14">
      <c r="A790" s="24" t="s">
        <v>1255</v>
      </c>
      <c r="B790" s="25" t="s">
        <v>1114</v>
      </c>
      <c r="C790" s="25" t="s">
        <v>1254</v>
      </c>
      <c r="D790" s="25" t="s">
        <v>1256</v>
      </c>
      <c r="E790" s="26" t="s">
        <v>212</v>
      </c>
      <c r="F790" s="26"/>
      <c r="G790" s="27"/>
      <c r="H790" s="27"/>
      <c r="I790" s="26"/>
      <c r="J790" s="24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</row>
    <row r="791" spans="1:22" ht="14">
      <c r="A791" s="24" t="s">
        <v>1259</v>
      </c>
      <c r="B791" s="25" t="s">
        <v>1114</v>
      </c>
      <c r="C791" s="25" t="s">
        <v>1258</v>
      </c>
      <c r="D791" s="25" t="s">
        <v>215</v>
      </c>
      <c r="E791" s="26" t="s">
        <v>212</v>
      </c>
      <c r="F791" s="26"/>
      <c r="G791" s="27"/>
      <c r="H791" s="27"/>
      <c r="I791" s="26"/>
      <c r="J791" s="24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</row>
    <row r="792" spans="1:22" ht="14">
      <c r="A792" s="24" t="s">
        <v>1262</v>
      </c>
      <c r="B792" s="25" t="s">
        <v>1114</v>
      </c>
      <c r="C792" s="25" t="s">
        <v>1261</v>
      </c>
      <c r="D792" s="25" t="s">
        <v>221</v>
      </c>
      <c r="E792" s="26" t="s">
        <v>212</v>
      </c>
      <c r="F792" s="26"/>
      <c r="G792" s="27"/>
      <c r="H792" s="27"/>
      <c r="I792" s="26"/>
      <c r="J792" s="24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</row>
    <row r="793" spans="1:22" ht="14">
      <c r="A793" s="24" t="s">
        <v>1265</v>
      </c>
      <c r="B793" s="25" t="s">
        <v>1114</v>
      </c>
      <c r="C793" s="25" t="s">
        <v>1264</v>
      </c>
      <c r="D793" s="25" t="s">
        <v>535</v>
      </c>
      <c r="E793" s="26" t="s">
        <v>212</v>
      </c>
      <c r="F793" s="26"/>
      <c r="G793" s="27"/>
      <c r="H793" s="27"/>
      <c r="I793" s="26"/>
      <c r="J793" s="24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</row>
    <row r="794" spans="1:22" ht="14">
      <c r="A794" s="24" t="s">
        <v>1268</v>
      </c>
      <c r="B794" s="25" t="s">
        <v>1114</v>
      </c>
      <c r="C794" s="25" t="s">
        <v>1267</v>
      </c>
      <c r="D794" s="25" t="s">
        <v>215</v>
      </c>
      <c r="E794" s="26" t="s">
        <v>212</v>
      </c>
      <c r="F794" s="26"/>
      <c r="G794" s="27"/>
      <c r="H794" s="27"/>
      <c r="I794" s="26"/>
      <c r="J794" s="24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</row>
    <row r="795" spans="1:22" ht="14">
      <c r="A795" s="24" t="s">
        <v>1271</v>
      </c>
      <c r="B795" s="25" t="s">
        <v>1114</v>
      </c>
      <c r="C795" s="25" t="s">
        <v>1270</v>
      </c>
      <c r="D795" s="25" t="s">
        <v>221</v>
      </c>
      <c r="E795" s="26" t="s">
        <v>212</v>
      </c>
      <c r="F795" s="26"/>
      <c r="G795" s="27"/>
      <c r="H795" s="27"/>
      <c r="I795" s="26"/>
      <c r="J795" s="24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</row>
    <row r="796" spans="1:22" ht="14">
      <c r="A796" s="24" t="s">
        <v>1274</v>
      </c>
      <c r="B796" s="25" t="s">
        <v>1114</v>
      </c>
      <c r="C796" s="25" t="s">
        <v>1273</v>
      </c>
      <c r="D796" s="25" t="s">
        <v>535</v>
      </c>
      <c r="E796" s="26" t="s">
        <v>212</v>
      </c>
      <c r="F796" s="26"/>
      <c r="G796" s="27"/>
      <c r="H796" s="27"/>
      <c r="I796" s="26"/>
      <c r="J796" s="24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</row>
    <row r="797" spans="1:22" ht="14">
      <c r="A797" s="24" t="s">
        <v>1277</v>
      </c>
      <c r="B797" s="25" t="s">
        <v>1114</v>
      </c>
      <c r="C797" s="25" t="s">
        <v>1276</v>
      </c>
      <c r="D797" s="25" t="s">
        <v>221</v>
      </c>
      <c r="E797" s="26" t="s">
        <v>212</v>
      </c>
      <c r="F797" s="26"/>
      <c r="G797" s="27"/>
      <c r="H797" s="27"/>
      <c r="I797" s="26"/>
      <c r="J797" s="24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</row>
    <row r="798" spans="1:22" ht="14">
      <c r="A798" s="24" t="s">
        <v>12715</v>
      </c>
      <c r="B798" s="25" t="s">
        <v>12674</v>
      </c>
      <c r="C798" s="25" t="s">
        <v>12714</v>
      </c>
      <c r="D798" s="25" t="s">
        <v>221</v>
      </c>
      <c r="E798" s="26" t="s">
        <v>212</v>
      </c>
      <c r="F798" s="26"/>
      <c r="G798" s="27"/>
      <c r="H798" s="27"/>
      <c r="I798" s="26"/>
      <c r="J798" s="24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</row>
    <row r="799" spans="1:22" ht="14">
      <c r="A799" s="24" t="s">
        <v>12718</v>
      </c>
      <c r="B799" s="25" t="s">
        <v>12674</v>
      </c>
      <c r="C799" s="25" t="s">
        <v>12717</v>
      </c>
      <c r="D799" s="25" t="s">
        <v>12679</v>
      </c>
      <c r="E799" s="26" t="s">
        <v>212</v>
      </c>
      <c r="F799" s="26"/>
      <c r="G799" s="27"/>
      <c r="H799" s="27"/>
      <c r="I799" s="26"/>
      <c r="J799" s="24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</row>
    <row r="800" spans="1:22" ht="14">
      <c r="A800" s="24" t="s">
        <v>13551</v>
      </c>
      <c r="B800" s="25" t="s">
        <v>13550</v>
      </c>
      <c r="C800" s="25" t="s">
        <v>13549</v>
      </c>
      <c r="D800" s="25" t="s">
        <v>221</v>
      </c>
      <c r="E800" s="26" t="s">
        <v>364</v>
      </c>
      <c r="F800" s="26"/>
      <c r="G800" s="27"/>
      <c r="H800" s="27"/>
      <c r="I800" s="26"/>
      <c r="J800" s="24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</row>
    <row r="801" spans="1:22" ht="14">
      <c r="A801" s="24" t="s">
        <v>13554</v>
      </c>
      <c r="B801" s="25" t="s">
        <v>13550</v>
      </c>
      <c r="C801" s="25" t="s">
        <v>13553</v>
      </c>
      <c r="D801" s="25" t="s">
        <v>535</v>
      </c>
      <c r="E801" s="26" t="s">
        <v>364</v>
      </c>
      <c r="F801" s="26"/>
      <c r="G801" s="27"/>
      <c r="H801" s="27"/>
      <c r="I801" s="26"/>
      <c r="J801" s="24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</row>
    <row r="802" spans="1:22" ht="14">
      <c r="A802" s="24" t="s">
        <v>13557</v>
      </c>
      <c r="B802" s="25" t="s">
        <v>13550</v>
      </c>
      <c r="C802" s="25" t="s">
        <v>13556</v>
      </c>
      <c r="D802" s="25" t="s">
        <v>221</v>
      </c>
      <c r="E802" s="26" t="s">
        <v>364</v>
      </c>
      <c r="F802" s="26"/>
      <c r="G802" s="27"/>
      <c r="H802" s="27"/>
      <c r="I802" s="26"/>
      <c r="J802" s="24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</row>
    <row r="803" spans="1:22" ht="14">
      <c r="A803" s="24" t="s">
        <v>13560</v>
      </c>
      <c r="B803" s="25" t="s">
        <v>13550</v>
      </c>
      <c r="C803" s="25" t="s">
        <v>13559</v>
      </c>
      <c r="D803" s="25" t="s">
        <v>229</v>
      </c>
      <c r="E803" s="26" t="s">
        <v>364</v>
      </c>
      <c r="F803" s="26"/>
      <c r="G803" s="27"/>
      <c r="H803" s="27"/>
      <c r="I803" s="26"/>
      <c r="J803" s="24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</row>
    <row r="804" spans="1:22" ht="14">
      <c r="A804" s="24" t="s">
        <v>13563</v>
      </c>
      <c r="B804" s="25" t="s">
        <v>13550</v>
      </c>
      <c r="C804" s="25" t="s">
        <v>13562</v>
      </c>
      <c r="D804" s="25" t="s">
        <v>535</v>
      </c>
      <c r="E804" s="26" t="s">
        <v>364</v>
      </c>
      <c r="F804" s="26"/>
      <c r="G804" s="27"/>
      <c r="H804" s="27"/>
      <c r="I804" s="26"/>
      <c r="J804" s="24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</row>
    <row r="805" spans="1:22" ht="14">
      <c r="A805" s="24" t="s">
        <v>13566</v>
      </c>
      <c r="B805" s="25" t="s">
        <v>13550</v>
      </c>
      <c r="C805" s="25" t="s">
        <v>13565</v>
      </c>
      <c r="D805" s="25" t="s">
        <v>221</v>
      </c>
      <c r="E805" s="26" t="s">
        <v>364</v>
      </c>
      <c r="F805" s="26"/>
      <c r="G805" s="27"/>
      <c r="H805" s="27"/>
      <c r="I805" s="26"/>
      <c r="J805" s="24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</row>
    <row r="806" spans="1:22" ht="14">
      <c r="A806" s="24" t="s">
        <v>13569</v>
      </c>
      <c r="B806" s="25" t="s">
        <v>13550</v>
      </c>
      <c r="C806" s="25" t="s">
        <v>13568</v>
      </c>
      <c r="D806" s="25" t="s">
        <v>535</v>
      </c>
      <c r="E806" s="26" t="s">
        <v>364</v>
      </c>
      <c r="F806" s="26"/>
      <c r="G806" s="27"/>
      <c r="H806" s="27"/>
      <c r="I806" s="26"/>
      <c r="J806" s="24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</row>
    <row r="807" spans="1:22" ht="14">
      <c r="A807" s="24" t="s">
        <v>13572</v>
      </c>
      <c r="B807" s="25" t="s">
        <v>13550</v>
      </c>
      <c r="C807" s="25" t="s">
        <v>13571</v>
      </c>
      <c r="D807" s="25" t="s">
        <v>221</v>
      </c>
      <c r="E807" s="26" t="s">
        <v>364</v>
      </c>
      <c r="F807" s="26"/>
      <c r="G807" s="27"/>
      <c r="H807" s="27"/>
      <c r="I807" s="26"/>
      <c r="J807" s="24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</row>
    <row r="808" spans="1:22" ht="14">
      <c r="A808" s="24" t="s">
        <v>13575</v>
      </c>
      <c r="B808" s="25" t="s">
        <v>13550</v>
      </c>
      <c r="C808" s="25" t="s">
        <v>13574</v>
      </c>
      <c r="D808" s="25" t="s">
        <v>229</v>
      </c>
      <c r="E808" s="26" t="s">
        <v>364</v>
      </c>
      <c r="F808" s="26"/>
      <c r="G808" s="27"/>
      <c r="H808" s="27"/>
      <c r="I808" s="26"/>
      <c r="J808" s="24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</row>
    <row r="809" spans="1:22" ht="14">
      <c r="A809" s="24" t="s">
        <v>13578</v>
      </c>
      <c r="B809" s="25" t="s">
        <v>13550</v>
      </c>
      <c r="C809" s="25" t="s">
        <v>13577</v>
      </c>
      <c r="D809" s="25" t="s">
        <v>535</v>
      </c>
      <c r="E809" s="26" t="s">
        <v>364</v>
      </c>
      <c r="F809" s="26"/>
      <c r="G809" s="27"/>
      <c r="H809" s="27"/>
      <c r="I809" s="26"/>
      <c r="J809" s="24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</row>
    <row r="810" spans="1:22" ht="14">
      <c r="A810" s="24" t="s">
        <v>13581</v>
      </c>
      <c r="B810" s="25" t="s">
        <v>13550</v>
      </c>
      <c r="C810" s="25" t="s">
        <v>13580</v>
      </c>
      <c r="D810" s="25" t="s">
        <v>221</v>
      </c>
      <c r="E810" s="26" t="s">
        <v>364</v>
      </c>
      <c r="F810" s="26"/>
      <c r="G810" s="27"/>
      <c r="H810" s="27"/>
      <c r="I810" s="26"/>
      <c r="J810" s="24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</row>
    <row r="811" spans="1:22" ht="14">
      <c r="A811" s="24" t="s">
        <v>13584</v>
      </c>
      <c r="B811" s="25" t="s">
        <v>13550</v>
      </c>
      <c r="C811" s="25" t="s">
        <v>13583</v>
      </c>
      <c r="D811" s="25" t="s">
        <v>535</v>
      </c>
      <c r="E811" s="26" t="s">
        <v>364</v>
      </c>
      <c r="F811" s="26"/>
      <c r="G811" s="27"/>
      <c r="H811" s="27"/>
      <c r="I811" s="26"/>
      <c r="J811" s="24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</row>
    <row r="812" spans="1:22" ht="14">
      <c r="A812" s="24" t="s">
        <v>6916</v>
      </c>
      <c r="B812" s="25" t="s">
        <v>3351</v>
      </c>
      <c r="C812" s="25" t="s">
        <v>6915</v>
      </c>
      <c r="D812" s="25" t="s">
        <v>229</v>
      </c>
      <c r="E812" s="26" t="s">
        <v>962</v>
      </c>
      <c r="F812" s="26"/>
      <c r="G812" s="27"/>
      <c r="H812" s="27"/>
      <c r="I812" s="26"/>
      <c r="J812" s="24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</row>
    <row r="813" spans="1:22" ht="14">
      <c r="A813" s="24" t="s">
        <v>6919</v>
      </c>
      <c r="B813" s="25" t="s">
        <v>3351</v>
      </c>
      <c r="C813" s="25" t="s">
        <v>6918</v>
      </c>
      <c r="D813" s="25" t="s">
        <v>535</v>
      </c>
      <c r="E813" s="26" t="s">
        <v>962</v>
      </c>
      <c r="F813" s="26"/>
      <c r="G813" s="27"/>
      <c r="H813" s="27"/>
      <c r="I813" s="26"/>
      <c r="J813" s="24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</row>
    <row r="814" spans="1:22" ht="14">
      <c r="A814" s="24" t="s">
        <v>6922</v>
      </c>
      <c r="B814" s="25" t="s">
        <v>3351</v>
      </c>
      <c r="C814" s="25" t="s">
        <v>6921</v>
      </c>
      <c r="D814" s="25" t="s">
        <v>995</v>
      </c>
      <c r="E814" s="26" t="s">
        <v>962</v>
      </c>
      <c r="F814" s="26"/>
      <c r="G814" s="27"/>
      <c r="H814" s="27"/>
      <c r="I814" s="26"/>
      <c r="J814" s="24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</row>
    <row r="815" spans="1:22" ht="14">
      <c r="A815" s="24" t="s">
        <v>6925</v>
      </c>
      <c r="B815" s="25" t="s">
        <v>3351</v>
      </c>
      <c r="C815" s="25" t="s">
        <v>6924</v>
      </c>
      <c r="D815" s="25" t="s">
        <v>373</v>
      </c>
      <c r="E815" s="26" t="s">
        <v>962</v>
      </c>
      <c r="F815" s="26"/>
      <c r="G815" s="27"/>
      <c r="H815" s="27"/>
      <c r="I815" s="26"/>
      <c r="J815" s="24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</row>
    <row r="816" spans="1:22" ht="14">
      <c r="A816" s="24" t="s">
        <v>6928</v>
      </c>
      <c r="B816" s="25" t="s">
        <v>3351</v>
      </c>
      <c r="C816" s="25" t="s">
        <v>6927</v>
      </c>
      <c r="D816" s="25" t="s">
        <v>221</v>
      </c>
      <c r="E816" s="26" t="s">
        <v>962</v>
      </c>
      <c r="F816" s="26"/>
      <c r="G816" s="27"/>
      <c r="H816" s="27"/>
      <c r="I816" s="26"/>
      <c r="J816" s="24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</row>
    <row r="817" spans="1:22" ht="14">
      <c r="A817" s="24" t="s">
        <v>6931</v>
      </c>
      <c r="B817" s="25" t="s">
        <v>3351</v>
      </c>
      <c r="C817" s="25" t="s">
        <v>6930</v>
      </c>
      <c r="D817" s="25" t="s">
        <v>535</v>
      </c>
      <c r="E817" s="26" t="s">
        <v>962</v>
      </c>
      <c r="F817" s="26"/>
      <c r="G817" s="27"/>
      <c r="H817" s="27"/>
      <c r="I817" s="26"/>
      <c r="J817" s="24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</row>
    <row r="818" spans="1:22" ht="14">
      <c r="A818" s="24" t="s">
        <v>6934</v>
      </c>
      <c r="B818" s="25" t="s">
        <v>3351</v>
      </c>
      <c r="C818" s="25" t="s">
        <v>6933</v>
      </c>
      <c r="D818" s="25" t="s">
        <v>378</v>
      </c>
      <c r="E818" s="26" t="s">
        <v>962</v>
      </c>
      <c r="F818" s="26"/>
      <c r="G818" s="27"/>
      <c r="H818" s="27"/>
      <c r="I818" s="26"/>
      <c r="J818" s="24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</row>
    <row r="819" spans="1:22" ht="14">
      <c r="A819" s="24" t="s">
        <v>6937</v>
      </c>
      <c r="B819" s="25" t="s">
        <v>3351</v>
      </c>
      <c r="C819" s="25" t="s">
        <v>6936</v>
      </c>
      <c r="D819" s="25" t="s">
        <v>373</v>
      </c>
      <c r="E819" s="26" t="s">
        <v>962</v>
      </c>
      <c r="F819" s="26"/>
      <c r="G819" s="27"/>
      <c r="H819" s="27"/>
      <c r="I819" s="26"/>
      <c r="J819" s="24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</row>
    <row r="820" spans="1:22" ht="14">
      <c r="A820" s="24" t="s">
        <v>6940</v>
      </c>
      <c r="B820" s="25" t="s">
        <v>3351</v>
      </c>
      <c r="C820" s="25" t="s">
        <v>6939</v>
      </c>
      <c r="D820" s="25" t="s">
        <v>221</v>
      </c>
      <c r="E820" s="26" t="s">
        <v>962</v>
      </c>
      <c r="F820" s="26"/>
      <c r="G820" s="27"/>
      <c r="H820" s="27"/>
      <c r="I820" s="26"/>
      <c r="J820" s="24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</row>
    <row r="821" spans="1:22" ht="14">
      <c r="A821" s="24" t="s">
        <v>6943</v>
      </c>
      <c r="B821" s="25" t="s">
        <v>3351</v>
      </c>
      <c r="C821" s="25" t="s">
        <v>6942</v>
      </c>
      <c r="D821" s="25" t="s">
        <v>535</v>
      </c>
      <c r="E821" s="26" t="s">
        <v>962</v>
      </c>
      <c r="F821" s="26"/>
      <c r="G821" s="27"/>
      <c r="H821" s="27"/>
      <c r="I821" s="26"/>
      <c r="J821" s="24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</row>
    <row r="822" spans="1:22" ht="14">
      <c r="A822" s="24" t="s">
        <v>6946</v>
      </c>
      <c r="B822" s="25" t="s">
        <v>3351</v>
      </c>
      <c r="C822" s="25" t="s">
        <v>6945</v>
      </c>
      <c r="D822" s="25" t="s">
        <v>221</v>
      </c>
      <c r="E822" s="26" t="s">
        <v>962</v>
      </c>
      <c r="F822" s="26"/>
      <c r="G822" s="27"/>
      <c r="H822" s="27"/>
      <c r="I822" s="26"/>
      <c r="J822" s="24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</row>
    <row r="823" spans="1:22" ht="14">
      <c r="A823" s="24" t="s">
        <v>6949</v>
      </c>
      <c r="B823" s="25" t="s">
        <v>3351</v>
      </c>
      <c r="C823" s="25" t="s">
        <v>6948</v>
      </c>
      <c r="D823" s="25" t="s">
        <v>535</v>
      </c>
      <c r="E823" s="26" t="s">
        <v>962</v>
      </c>
      <c r="F823" s="26"/>
      <c r="G823" s="27"/>
      <c r="H823" s="27"/>
      <c r="I823" s="26"/>
      <c r="J823" s="24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</row>
    <row r="824" spans="1:22" ht="14">
      <c r="A824" s="24" t="s">
        <v>15616</v>
      </c>
      <c r="B824" s="25" t="s">
        <v>3351</v>
      </c>
      <c r="C824" s="25" t="s">
        <v>15615</v>
      </c>
      <c r="D824" s="25" t="s">
        <v>221</v>
      </c>
      <c r="E824" s="26" t="s">
        <v>962</v>
      </c>
      <c r="F824" s="26"/>
      <c r="G824" s="27"/>
      <c r="H824" s="27"/>
      <c r="I824" s="26"/>
      <c r="J824" s="24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</row>
    <row r="825" spans="1:22" ht="14">
      <c r="A825" s="24" t="s">
        <v>6952</v>
      </c>
      <c r="B825" s="25" t="s">
        <v>3351</v>
      </c>
      <c r="C825" s="25" t="s">
        <v>6951</v>
      </c>
      <c r="D825" s="25" t="s">
        <v>221</v>
      </c>
      <c r="E825" s="26" t="s">
        <v>962</v>
      </c>
      <c r="F825" s="26"/>
      <c r="G825" s="27"/>
      <c r="H825" s="27"/>
      <c r="I825" s="26"/>
      <c r="J825" s="24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</row>
    <row r="826" spans="1:22" ht="14">
      <c r="A826" s="24" t="s">
        <v>6955</v>
      </c>
      <c r="B826" s="25" t="s">
        <v>3351</v>
      </c>
      <c r="C826" s="25" t="s">
        <v>6954</v>
      </c>
      <c r="D826" s="25" t="s">
        <v>215</v>
      </c>
      <c r="E826" s="26" t="s">
        <v>962</v>
      </c>
      <c r="F826" s="26"/>
      <c r="G826" s="27"/>
      <c r="H826" s="27"/>
      <c r="I826" s="26"/>
      <c r="J826" s="24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</row>
    <row r="827" spans="1:22" ht="14">
      <c r="A827" s="24" t="s">
        <v>6958</v>
      </c>
      <c r="B827" s="25" t="s">
        <v>3351</v>
      </c>
      <c r="C827" s="25" t="s">
        <v>6957</v>
      </c>
      <c r="D827" s="25" t="s">
        <v>535</v>
      </c>
      <c r="E827" s="26" t="s">
        <v>962</v>
      </c>
      <c r="F827" s="26"/>
      <c r="G827" s="27"/>
      <c r="H827" s="27"/>
      <c r="I827" s="26"/>
      <c r="J827" s="24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</row>
    <row r="828" spans="1:22" ht="14">
      <c r="A828" s="24" t="s">
        <v>6961</v>
      </c>
      <c r="B828" s="25" t="s">
        <v>3351</v>
      </c>
      <c r="C828" s="25" t="s">
        <v>6960</v>
      </c>
      <c r="D828" s="25" t="s">
        <v>221</v>
      </c>
      <c r="E828" s="26" t="s">
        <v>962</v>
      </c>
      <c r="F828" s="26"/>
      <c r="G828" s="27"/>
      <c r="H828" s="27"/>
      <c r="I828" s="26"/>
      <c r="J828" s="24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</row>
    <row r="829" spans="1:22" ht="14">
      <c r="A829" s="24" t="s">
        <v>6964</v>
      </c>
      <c r="B829" s="25" t="s">
        <v>3351</v>
      </c>
      <c r="C829" s="25" t="s">
        <v>6963</v>
      </c>
      <c r="D829" s="25" t="s">
        <v>229</v>
      </c>
      <c r="E829" s="26" t="s">
        <v>962</v>
      </c>
      <c r="F829" s="26"/>
      <c r="G829" s="27"/>
      <c r="H829" s="27"/>
      <c r="I829" s="26"/>
      <c r="J829" s="24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</row>
    <row r="830" spans="1:22" ht="14">
      <c r="A830" s="24" t="s">
        <v>6967</v>
      </c>
      <c r="B830" s="25" t="s">
        <v>3351</v>
      </c>
      <c r="C830" s="25" t="s">
        <v>6966</v>
      </c>
      <c r="D830" s="25" t="s">
        <v>535</v>
      </c>
      <c r="E830" s="26" t="s">
        <v>962</v>
      </c>
      <c r="F830" s="26"/>
      <c r="G830" s="27"/>
      <c r="H830" s="27"/>
      <c r="I830" s="26"/>
      <c r="J830" s="24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</row>
    <row r="831" spans="1:22" ht="14">
      <c r="A831" s="24" t="s">
        <v>15580</v>
      </c>
      <c r="B831" s="25" t="s">
        <v>3351</v>
      </c>
      <c r="C831" s="25" t="s">
        <v>15579</v>
      </c>
      <c r="D831" s="25" t="s">
        <v>221</v>
      </c>
      <c r="E831" s="26" t="s">
        <v>962</v>
      </c>
      <c r="F831" s="26"/>
      <c r="G831" s="27"/>
      <c r="H831" s="27"/>
      <c r="I831" s="26"/>
      <c r="J831" s="24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</row>
    <row r="832" spans="1:22" ht="14">
      <c r="A832" s="24" t="s">
        <v>6970</v>
      </c>
      <c r="B832" s="25" t="s">
        <v>3351</v>
      </c>
      <c r="C832" s="25" t="s">
        <v>6969</v>
      </c>
      <c r="D832" s="25" t="s">
        <v>221</v>
      </c>
      <c r="E832" s="26" t="s">
        <v>962</v>
      </c>
      <c r="F832" s="26"/>
      <c r="G832" s="27"/>
      <c r="H832" s="27"/>
      <c r="I832" s="26"/>
      <c r="J832" s="24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</row>
    <row r="833" spans="1:22" ht="14">
      <c r="A833" s="24" t="s">
        <v>6973</v>
      </c>
      <c r="B833" s="25" t="s">
        <v>3351</v>
      </c>
      <c r="C833" s="25" t="s">
        <v>6972</v>
      </c>
      <c r="D833" s="25" t="s">
        <v>215</v>
      </c>
      <c r="E833" s="26" t="s">
        <v>962</v>
      </c>
      <c r="F833" s="26"/>
      <c r="G833" s="27"/>
      <c r="H833" s="27"/>
      <c r="I833" s="26"/>
      <c r="J833" s="24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</row>
    <row r="834" spans="1:22" ht="14">
      <c r="A834" s="24" t="s">
        <v>6976</v>
      </c>
      <c r="B834" s="25" t="s">
        <v>3351</v>
      </c>
      <c r="C834" s="25" t="s">
        <v>6975</v>
      </c>
      <c r="D834" s="25" t="s">
        <v>535</v>
      </c>
      <c r="E834" s="26" t="s">
        <v>962</v>
      </c>
      <c r="F834" s="26"/>
      <c r="G834" s="27"/>
      <c r="H834" s="27"/>
      <c r="I834" s="26"/>
      <c r="J834" s="24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</row>
    <row r="835" spans="1:22" ht="14">
      <c r="A835" s="24" t="s">
        <v>6979</v>
      </c>
      <c r="B835" s="25" t="s">
        <v>3351</v>
      </c>
      <c r="C835" s="25" t="s">
        <v>6978</v>
      </c>
      <c r="D835" s="25" t="s">
        <v>221</v>
      </c>
      <c r="E835" s="26" t="s">
        <v>962</v>
      </c>
      <c r="F835" s="26"/>
      <c r="G835" s="27"/>
      <c r="H835" s="27"/>
      <c r="I835" s="26"/>
      <c r="J835" s="24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</row>
    <row r="836" spans="1:22" ht="14">
      <c r="A836" s="24" t="s">
        <v>6982</v>
      </c>
      <c r="B836" s="25" t="s">
        <v>3351</v>
      </c>
      <c r="C836" s="25" t="s">
        <v>6981</v>
      </c>
      <c r="D836" s="25" t="s">
        <v>535</v>
      </c>
      <c r="E836" s="26" t="s">
        <v>962</v>
      </c>
      <c r="F836" s="26"/>
      <c r="G836" s="27"/>
      <c r="H836" s="27"/>
      <c r="I836" s="26"/>
      <c r="J836" s="24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</row>
    <row r="837" spans="1:22" ht="14">
      <c r="A837" s="24" t="s">
        <v>6985</v>
      </c>
      <c r="B837" s="25" t="s">
        <v>3351</v>
      </c>
      <c r="C837" s="25" t="s">
        <v>6984</v>
      </c>
      <c r="D837" s="25" t="s">
        <v>535</v>
      </c>
      <c r="E837" s="26" t="s">
        <v>962</v>
      </c>
      <c r="F837" s="26"/>
      <c r="G837" s="27"/>
      <c r="H837" s="27"/>
      <c r="I837" s="26"/>
      <c r="J837" s="24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</row>
    <row r="838" spans="1:22" ht="14">
      <c r="A838" s="24" t="s">
        <v>6988</v>
      </c>
      <c r="B838" s="25" t="s">
        <v>3351</v>
      </c>
      <c r="C838" s="25" t="s">
        <v>6987</v>
      </c>
      <c r="D838" s="25" t="s">
        <v>373</v>
      </c>
      <c r="E838" s="26" t="s">
        <v>962</v>
      </c>
      <c r="F838" s="26"/>
      <c r="G838" s="27"/>
      <c r="H838" s="27"/>
      <c r="I838" s="26"/>
      <c r="J838" s="24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</row>
    <row r="839" spans="1:22" ht="14">
      <c r="A839" s="24" t="s">
        <v>6991</v>
      </c>
      <c r="B839" s="25" t="s">
        <v>3351</v>
      </c>
      <c r="C839" s="25" t="s">
        <v>6990</v>
      </c>
      <c r="D839" s="25" t="s">
        <v>985</v>
      </c>
      <c r="E839" s="26" t="s">
        <v>962</v>
      </c>
      <c r="F839" s="26"/>
      <c r="G839" s="27"/>
      <c r="H839" s="27"/>
      <c r="I839" s="26"/>
      <c r="J839" s="24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</row>
    <row r="840" spans="1:22" ht="14">
      <c r="A840" s="24" t="s">
        <v>6994</v>
      </c>
      <c r="B840" s="25" t="s">
        <v>3351</v>
      </c>
      <c r="C840" s="25" t="s">
        <v>6993</v>
      </c>
      <c r="D840" s="25" t="s">
        <v>229</v>
      </c>
      <c r="E840" s="26" t="s">
        <v>962</v>
      </c>
      <c r="F840" s="26"/>
      <c r="G840" s="27"/>
      <c r="H840" s="27"/>
      <c r="I840" s="26"/>
      <c r="J840" s="24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</row>
    <row r="841" spans="1:22" ht="14">
      <c r="A841" s="24" t="s">
        <v>6997</v>
      </c>
      <c r="B841" s="25" t="s">
        <v>3351</v>
      </c>
      <c r="C841" s="25" t="s">
        <v>6996</v>
      </c>
      <c r="D841" s="25" t="s">
        <v>535</v>
      </c>
      <c r="E841" s="26" t="s">
        <v>962</v>
      </c>
      <c r="F841" s="26"/>
      <c r="G841" s="27"/>
      <c r="H841" s="27"/>
      <c r="I841" s="26"/>
      <c r="J841" s="24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</row>
    <row r="842" spans="1:22" ht="14">
      <c r="A842" s="24" t="s">
        <v>7000</v>
      </c>
      <c r="B842" s="25" t="s">
        <v>3351</v>
      </c>
      <c r="C842" s="25" t="s">
        <v>6999</v>
      </c>
      <c r="D842" s="25" t="s">
        <v>373</v>
      </c>
      <c r="E842" s="26" t="s">
        <v>962</v>
      </c>
      <c r="F842" s="26"/>
      <c r="G842" s="27"/>
      <c r="H842" s="27"/>
      <c r="I842" s="26"/>
      <c r="J842" s="24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</row>
    <row r="843" spans="1:22" ht="14">
      <c r="A843" s="24" t="s">
        <v>15613</v>
      </c>
      <c r="B843" s="25" t="s">
        <v>3351</v>
      </c>
      <c r="C843" s="25" t="s">
        <v>15612</v>
      </c>
      <c r="D843" s="25" t="s">
        <v>373</v>
      </c>
      <c r="E843" s="26" t="s">
        <v>962</v>
      </c>
      <c r="F843" s="26"/>
      <c r="G843" s="27"/>
      <c r="H843" s="27"/>
      <c r="I843" s="26"/>
      <c r="J843" s="24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</row>
    <row r="844" spans="1:22" ht="14">
      <c r="A844" s="24" t="s">
        <v>7003</v>
      </c>
      <c r="B844" s="25" t="s">
        <v>3351</v>
      </c>
      <c r="C844" s="25" t="s">
        <v>7002</v>
      </c>
      <c r="D844" s="25" t="s">
        <v>229</v>
      </c>
      <c r="E844" s="26" t="s">
        <v>962</v>
      </c>
      <c r="F844" s="26"/>
      <c r="G844" s="27"/>
      <c r="H844" s="27"/>
      <c r="I844" s="26"/>
      <c r="J844" s="24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</row>
    <row r="845" spans="1:22" ht="14">
      <c r="A845" s="24" t="s">
        <v>7006</v>
      </c>
      <c r="B845" s="25" t="s">
        <v>3351</v>
      </c>
      <c r="C845" s="25" t="s">
        <v>7005</v>
      </c>
      <c r="D845" s="25" t="s">
        <v>535</v>
      </c>
      <c r="E845" s="26" t="s">
        <v>962</v>
      </c>
      <c r="F845" s="26"/>
      <c r="G845" s="27"/>
      <c r="H845" s="27"/>
      <c r="I845" s="26"/>
      <c r="J845" s="24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</row>
    <row r="846" spans="1:22" ht="14">
      <c r="A846" s="24" t="s">
        <v>7009</v>
      </c>
      <c r="B846" s="25" t="s">
        <v>3351</v>
      </c>
      <c r="C846" s="25" t="s">
        <v>7008</v>
      </c>
      <c r="D846" s="25" t="s">
        <v>373</v>
      </c>
      <c r="E846" s="26" t="s">
        <v>962</v>
      </c>
      <c r="F846" s="26"/>
      <c r="G846" s="27"/>
      <c r="H846" s="27"/>
      <c r="I846" s="26"/>
      <c r="J846" s="24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</row>
    <row r="847" spans="1:22" ht="14">
      <c r="A847" s="24" t="s">
        <v>7012</v>
      </c>
      <c r="B847" s="25" t="s">
        <v>3351</v>
      </c>
      <c r="C847" s="25" t="s">
        <v>7011</v>
      </c>
      <c r="D847" s="25" t="s">
        <v>221</v>
      </c>
      <c r="E847" s="26" t="s">
        <v>962</v>
      </c>
      <c r="F847" s="26"/>
      <c r="G847" s="27"/>
      <c r="H847" s="27"/>
      <c r="I847" s="26"/>
      <c r="J847" s="24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</row>
    <row r="848" spans="1:22" ht="14">
      <c r="A848" s="24" t="s">
        <v>7015</v>
      </c>
      <c r="B848" s="25" t="s">
        <v>3351</v>
      </c>
      <c r="C848" s="25" t="s">
        <v>7014</v>
      </c>
      <c r="D848" s="25" t="s">
        <v>756</v>
      </c>
      <c r="E848" s="26" t="s">
        <v>962</v>
      </c>
      <c r="F848" s="26"/>
      <c r="G848" s="27"/>
      <c r="H848" s="27"/>
      <c r="I848" s="26"/>
      <c r="J848" s="24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</row>
    <row r="849" spans="1:22" ht="14">
      <c r="A849" s="24" t="s">
        <v>15622</v>
      </c>
      <c r="B849" s="25" t="s">
        <v>3351</v>
      </c>
      <c r="C849" s="25" t="s">
        <v>15621</v>
      </c>
      <c r="D849" s="25" t="s">
        <v>221</v>
      </c>
      <c r="E849" s="26" t="s">
        <v>962</v>
      </c>
      <c r="F849" s="26"/>
      <c r="G849" s="27"/>
      <c r="H849" s="27"/>
      <c r="I849" s="26"/>
      <c r="J849" s="24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</row>
    <row r="850" spans="1:22" ht="14">
      <c r="A850" s="24" t="s">
        <v>7018</v>
      </c>
      <c r="B850" s="25" t="s">
        <v>3351</v>
      </c>
      <c r="C850" s="25" t="s">
        <v>7017</v>
      </c>
      <c r="D850" s="25" t="s">
        <v>229</v>
      </c>
      <c r="E850" s="26" t="s">
        <v>962</v>
      </c>
      <c r="F850" s="26"/>
      <c r="G850" s="27"/>
      <c r="H850" s="27"/>
      <c r="I850" s="26"/>
      <c r="J850" s="24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</row>
    <row r="851" spans="1:22" ht="14">
      <c r="A851" s="24" t="s">
        <v>7021</v>
      </c>
      <c r="B851" s="25" t="s">
        <v>3351</v>
      </c>
      <c r="C851" s="25" t="s">
        <v>7020</v>
      </c>
      <c r="D851" s="25" t="s">
        <v>535</v>
      </c>
      <c r="E851" s="26" t="s">
        <v>962</v>
      </c>
      <c r="F851" s="26"/>
      <c r="G851" s="27"/>
      <c r="H851" s="27"/>
      <c r="I851" s="26"/>
      <c r="J851" s="24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</row>
    <row r="852" spans="1:22" ht="14">
      <c r="A852" s="24" t="s">
        <v>7024</v>
      </c>
      <c r="B852" s="25" t="s">
        <v>3351</v>
      </c>
      <c r="C852" s="25" t="s">
        <v>7023</v>
      </c>
      <c r="D852" s="25" t="s">
        <v>373</v>
      </c>
      <c r="E852" s="26" t="s">
        <v>962</v>
      </c>
      <c r="F852" s="26"/>
      <c r="G852" s="27"/>
      <c r="H852" s="27"/>
      <c r="I852" s="26"/>
      <c r="J852" s="24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</row>
    <row r="853" spans="1:22" ht="14">
      <c r="A853" s="24" t="s">
        <v>7027</v>
      </c>
      <c r="B853" s="25" t="s">
        <v>3351</v>
      </c>
      <c r="C853" s="25" t="s">
        <v>7026</v>
      </c>
      <c r="D853" s="25" t="s">
        <v>229</v>
      </c>
      <c r="E853" s="26" t="s">
        <v>962</v>
      </c>
      <c r="F853" s="26"/>
      <c r="G853" s="27"/>
      <c r="H853" s="27"/>
      <c r="I853" s="26"/>
      <c r="J853" s="24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</row>
    <row r="854" spans="1:22" ht="14">
      <c r="A854" s="24" t="s">
        <v>7030</v>
      </c>
      <c r="B854" s="25" t="s">
        <v>3351</v>
      </c>
      <c r="C854" s="25" t="s">
        <v>7029</v>
      </c>
      <c r="D854" s="25" t="s">
        <v>535</v>
      </c>
      <c r="E854" s="26" t="s">
        <v>962</v>
      </c>
      <c r="F854" s="26"/>
      <c r="G854" s="27"/>
      <c r="H854" s="27"/>
      <c r="I854" s="26"/>
      <c r="J854" s="24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</row>
    <row r="855" spans="1:22" ht="14">
      <c r="A855" s="24" t="s">
        <v>7033</v>
      </c>
      <c r="B855" s="25" t="s">
        <v>3351</v>
      </c>
      <c r="C855" s="25" t="s">
        <v>7032</v>
      </c>
      <c r="D855" s="25" t="s">
        <v>221</v>
      </c>
      <c r="E855" s="26" t="s">
        <v>962</v>
      </c>
      <c r="F855" s="26"/>
      <c r="G855" s="27"/>
      <c r="H855" s="27"/>
      <c r="I855" s="26"/>
      <c r="J855" s="24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</row>
    <row r="856" spans="1:22" ht="14">
      <c r="A856" s="24" t="s">
        <v>7036</v>
      </c>
      <c r="B856" s="25" t="s">
        <v>3351</v>
      </c>
      <c r="C856" s="25" t="s">
        <v>7035</v>
      </c>
      <c r="D856" s="25" t="s">
        <v>535</v>
      </c>
      <c r="E856" s="26" t="s">
        <v>962</v>
      </c>
      <c r="F856" s="26"/>
      <c r="G856" s="27"/>
      <c r="H856" s="27"/>
      <c r="I856" s="26"/>
      <c r="J856" s="24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</row>
    <row r="857" spans="1:22" ht="14">
      <c r="A857" s="24" t="s">
        <v>7039</v>
      </c>
      <c r="B857" s="25" t="s">
        <v>3351</v>
      </c>
      <c r="C857" s="25" t="s">
        <v>7038</v>
      </c>
      <c r="D857" s="25" t="s">
        <v>373</v>
      </c>
      <c r="E857" s="26" t="s">
        <v>962</v>
      </c>
      <c r="F857" s="26"/>
      <c r="G857" s="27"/>
      <c r="H857" s="27"/>
      <c r="I857" s="26"/>
      <c r="J857" s="24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</row>
    <row r="858" spans="1:22" ht="14">
      <c r="A858" s="24" t="s">
        <v>7042</v>
      </c>
      <c r="B858" s="25" t="s">
        <v>3351</v>
      </c>
      <c r="C858" s="25" t="s">
        <v>7041</v>
      </c>
      <c r="D858" s="25" t="s">
        <v>221</v>
      </c>
      <c r="E858" s="26" t="s">
        <v>962</v>
      </c>
      <c r="F858" s="26"/>
      <c r="G858" s="27"/>
      <c r="H858" s="27"/>
      <c r="I858" s="26"/>
      <c r="J858" s="24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</row>
    <row r="859" spans="1:22" ht="14">
      <c r="A859" s="24" t="s">
        <v>7045</v>
      </c>
      <c r="B859" s="25" t="s">
        <v>3351</v>
      </c>
      <c r="C859" s="25" t="s">
        <v>7044</v>
      </c>
      <c r="D859" s="25" t="s">
        <v>378</v>
      </c>
      <c r="E859" s="26" t="s">
        <v>962</v>
      </c>
      <c r="F859" s="26"/>
      <c r="G859" s="27"/>
      <c r="H859" s="27"/>
      <c r="I859" s="26"/>
      <c r="J859" s="24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</row>
    <row r="860" spans="1:22" ht="14">
      <c r="A860" s="24" t="s">
        <v>7048</v>
      </c>
      <c r="B860" s="25" t="s">
        <v>3351</v>
      </c>
      <c r="C860" s="25" t="s">
        <v>7047</v>
      </c>
      <c r="D860" s="25" t="s">
        <v>221</v>
      </c>
      <c r="E860" s="26" t="s">
        <v>962</v>
      </c>
      <c r="F860" s="26"/>
      <c r="G860" s="27"/>
      <c r="H860" s="27"/>
      <c r="I860" s="26"/>
      <c r="J860" s="24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</row>
    <row r="861" spans="1:22" ht="14">
      <c r="A861" s="24" t="s">
        <v>7051</v>
      </c>
      <c r="B861" s="25" t="s">
        <v>3351</v>
      </c>
      <c r="C861" s="25" t="s">
        <v>7050</v>
      </c>
      <c r="D861" s="25" t="s">
        <v>215</v>
      </c>
      <c r="E861" s="26" t="s">
        <v>962</v>
      </c>
      <c r="F861" s="26"/>
      <c r="G861" s="27"/>
      <c r="H861" s="27"/>
      <c r="I861" s="26"/>
      <c r="J861" s="24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</row>
    <row r="862" spans="1:22" ht="14">
      <c r="A862" s="24" t="s">
        <v>7054</v>
      </c>
      <c r="B862" s="25" t="s">
        <v>3351</v>
      </c>
      <c r="C862" s="25" t="s">
        <v>7053</v>
      </c>
      <c r="D862" s="25" t="s">
        <v>535</v>
      </c>
      <c r="E862" s="26" t="s">
        <v>962</v>
      </c>
      <c r="F862" s="26"/>
      <c r="G862" s="27"/>
      <c r="H862" s="27"/>
      <c r="I862" s="26"/>
      <c r="J862" s="24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</row>
    <row r="863" spans="1:22" ht="14">
      <c r="A863" s="24" t="s">
        <v>7063</v>
      </c>
      <c r="B863" s="25" t="s">
        <v>3351</v>
      </c>
      <c r="C863" s="25" t="s">
        <v>7062</v>
      </c>
      <c r="D863" s="25" t="s">
        <v>221</v>
      </c>
      <c r="E863" s="26" t="s">
        <v>962</v>
      </c>
      <c r="F863" s="26"/>
      <c r="G863" s="27"/>
      <c r="H863" s="27"/>
      <c r="I863" s="26"/>
      <c r="J863" s="24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</row>
    <row r="864" spans="1:22" ht="14">
      <c r="A864" s="24" t="s">
        <v>7057</v>
      </c>
      <c r="B864" s="25" t="s">
        <v>3351</v>
      </c>
      <c r="C864" s="25" t="s">
        <v>7056</v>
      </c>
      <c r="D864" s="25" t="s">
        <v>229</v>
      </c>
      <c r="E864" s="26" t="s">
        <v>962</v>
      </c>
      <c r="F864" s="26"/>
      <c r="G864" s="27"/>
      <c r="H864" s="27"/>
      <c r="I864" s="26"/>
      <c r="J864" s="24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</row>
    <row r="865" spans="1:22" ht="14">
      <c r="A865" s="24" t="s">
        <v>7060</v>
      </c>
      <c r="B865" s="25" t="s">
        <v>3351</v>
      </c>
      <c r="C865" s="25" t="s">
        <v>7059</v>
      </c>
      <c r="D865" s="25" t="s">
        <v>535</v>
      </c>
      <c r="E865" s="26" t="s">
        <v>962</v>
      </c>
      <c r="F865" s="26"/>
      <c r="G865" s="27"/>
      <c r="H865" s="27"/>
      <c r="I865" s="26"/>
      <c r="J865" s="24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</row>
    <row r="866" spans="1:22" ht="14">
      <c r="A866" s="24" t="s">
        <v>7066</v>
      </c>
      <c r="B866" s="25" t="s">
        <v>3351</v>
      </c>
      <c r="C866" s="25" t="s">
        <v>7065</v>
      </c>
      <c r="D866" s="25" t="s">
        <v>378</v>
      </c>
      <c r="E866" s="26" t="s">
        <v>962</v>
      </c>
      <c r="F866" s="26"/>
      <c r="G866" s="27"/>
      <c r="H866" s="27"/>
      <c r="I866" s="26"/>
      <c r="J866" s="24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</row>
    <row r="867" spans="1:22" ht="14">
      <c r="A867" s="24" t="s">
        <v>1668</v>
      </c>
      <c r="B867" s="25" t="s">
        <v>1664</v>
      </c>
      <c r="C867" s="25" t="s">
        <v>1667</v>
      </c>
      <c r="D867" s="25" t="s">
        <v>229</v>
      </c>
      <c r="E867" s="26" t="s">
        <v>364</v>
      </c>
      <c r="F867" s="26"/>
      <c r="G867" s="27"/>
      <c r="H867" s="27"/>
      <c r="I867" s="26"/>
      <c r="J867" s="24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</row>
    <row r="868" spans="1:22" ht="14">
      <c r="A868" s="24" t="s">
        <v>1671</v>
      </c>
      <c r="B868" s="25" t="s">
        <v>1664</v>
      </c>
      <c r="C868" s="25" t="s">
        <v>1670</v>
      </c>
      <c r="D868" s="25" t="s">
        <v>535</v>
      </c>
      <c r="E868" s="26" t="s">
        <v>364</v>
      </c>
      <c r="F868" s="26"/>
      <c r="G868" s="27"/>
      <c r="H868" s="27"/>
      <c r="I868" s="26"/>
      <c r="J868" s="24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</row>
    <row r="869" spans="1:22" ht="14">
      <c r="A869" s="24" t="s">
        <v>1674</v>
      </c>
      <c r="B869" s="25" t="s">
        <v>1664</v>
      </c>
      <c r="C869" s="25" t="s">
        <v>1673</v>
      </c>
      <c r="D869" s="25" t="s">
        <v>373</v>
      </c>
      <c r="E869" s="26" t="s">
        <v>364</v>
      </c>
      <c r="F869" s="26"/>
      <c r="G869" s="27"/>
      <c r="H869" s="27"/>
      <c r="I869" s="26"/>
      <c r="J869" s="24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</row>
    <row r="870" spans="1:22" ht="14">
      <c r="A870" s="24" t="s">
        <v>15583</v>
      </c>
      <c r="B870" s="25" t="s">
        <v>3351</v>
      </c>
      <c r="C870" s="25" t="s">
        <v>15582</v>
      </c>
      <c r="D870" s="25"/>
      <c r="E870" s="26" t="s">
        <v>962</v>
      </c>
      <c r="F870" s="26"/>
      <c r="G870" s="27"/>
      <c r="H870" s="27"/>
      <c r="I870" s="26"/>
      <c r="J870" s="24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</row>
    <row r="871" spans="1:22" ht="14">
      <c r="A871" s="24" t="s">
        <v>15577</v>
      </c>
      <c r="B871" s="25" t="s">
        <v>3351</v>
      </c>
      <c r="C871" s="25" t="s">
        <v>15576</v>
      </c>
      <c r="D871" s="25" t="s">
        <v>215</v>
      </c>
      <c r="E871" s="26" t="s">
        <v>962</v>
      </c>
      <c r="F871" s="26"/>
      <c r="G871" s="27"/>
      <c r="H871" s="27"/>
      <c r="I871" s="26"/>
      <c r="J871" s="24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</row>
    <row r="872" spans="1:22" ht="14">
      <c r="A872" s="24" t="s">
        <v>7069</v>
      </c>
      <c r="B872" s="25" t="s">
        <v>3351</v>
      </c>
      <c r="C872" s="25" t="s">
        <v>7068</v>
      </c>
      <c r="D872" s="25" t="s">
        <v>215</v>
      </c>
      <c r="E872" s="26" t="s">
        <v>962</v>
      </c>
      <c r="F872" s="26"/>
      <c r="G872" s="27"/>
      <c r="H872" s="27"/>
      <c r="I872" s="26"/>
      <c r="J872" s="24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</row>
    <row r="873" spans="1:22" ht="14">
      <c r="A873" s="24" t="s">
        <v>15586</v>
      </c>
      <c r="B873" s="25" t="s">
        <v>3351</v>
      </c>
      <c r="C873" s="25" t="s">
        <v>15585</v>
      </c>
      <c r="D873" s="25" t="s">
        <v>221</v>
      </c>
      <c r="E873" s="26" t="s">
        <v>962</v>
      </c>
      <c r="F873" s="26"/>
      <c r="G873" s="27"/>
      <c r="H873" s="27"/>
      <c r="I873" s="26"/>
      <c r="J873" s="24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</row>
    <row r="874" spans="1:22" ht="14">
      <c r="A874" s="24" t="s">
        <v>15589</v>
      </c>
      <c r="B874" s="25" t="s">
        <v>3351</v>
      </c>
      <c r="C874" s="25" t="s">
        <v>15588</v>
      </c>
      <c r="D874" s="25" t="s">
        <v>221</v>
      </c>
      <c r="E874" s="26" t="s">
        <v>962</v>
      </c>
      <c r="F874" s="26"/>
      <c r="G874" s="27"/>
      <c r="H874" s="27"/>
      <c r="I874" s="26"/>
      <c r="J874" s="24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</row>
    <row r="875" spans="1:22" ht="14">
      <c r="A875" s="24" t="s">
        <v>15574</v>
      </c>
      <c r="B875" s="25" t="s">
        <v>3351</v>
      </c>
      <c r="C875" s="25" t="s">
        <v>15573</v>
      </c>
      <c r="D875" s="25" t="s">
        <v>221</v>
      </c>
      <c r="E875" s="26" t="s">
        <v>962</v>
      </c>
      <c r="F875" s="26"/>
      <c r="G875" s="27"/>
      <c r="H875" s="27"/>
      <c r="I875" s="26"/>
      <c r="J875" s="24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</row>
    <row r="876" spans="1:22" ht="14">
      <c r="A876" s="24" t="s">
        <v>788</v>
      </c>
      <c r="B876" s="25" t="s">
        <v>769</v>
      </c>
      <c r="C876" s="25" t="s">
        <v>787</v>
      </c>
      <c r="D876" s="25" t="s">
        <v>221</v>
      </c>
      <c r="E876" s="26" t="s">
        <v>212</v>
      </c>
      <c r="F876" s="26"/>
      <c r="G876" s="27"/>
      <c r="H876" s="27"/>
      <c r="I876" s="26"/>
      <c r="J876" s="24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</row>
    <row r="877" spans="1:22" ht="14">
      <c r="A877" s="24" t="s">
        <v>7885</v>
      </c>
      <c r="B877" s="25" t="s">
        <v>7869</v>
      </c>
      <c r="C877" s="25" t="s">
        <v>7884</v>
      </c>
      <c r="D877" s="25"/>
      <c r="E877" s="26" t="s">
        <v>212</v>
      </c>
      <c r="F877" s="26"/>
      <c r="G877" s="27"/>
      <c r="H877" s="27"/>
      <c r="I877" s="26"/>
      <c r="J877" s="24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</row>
    <row r="878" spans="1:22" ht="14">
      <c r="A878" s="24" t="s">
        <v>791</v>
      </c>
      <c r="B878" s="25" t="s">
        <v>769</v>
      </c>
      <c r="C878" s="25" t="s">
        <v>790</v>
      </c>
      <c r="D878" s="25" t="s">
        <v>221</v>
      </c>
      <c r="E878" s="26" t="s">
        <v>212</v>
      </c>
      <c r="F878" s="26"/>
      <c r="G878" s="27"/>
      <c r="H878" s="27"/>
      <c r="I878" s="26"/>
      <c r="J878" s="24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</row>
    <row r="879" spans="1:22" ht="14">
      <c r="A879" s="24" t="s">
        <v>794</v>
      </c>
      <c r="B879" s="25" t="s">
        <v>769</v>
      </c>
      <c r="C879" s="25" t="s">
        <v>793</v>
      </c>
      <c r="D879" s="25" t="s">
        <v>221</v>
      </c>
      <c r="E879" s="26" t="s">
        <v>212</v>
      </c>
      <c r="F879" s="26"/>
      <c r="G879" s="27"/>
      <c r="H879" s="27"/>
      <c r="I879" s="26"/>
      <c r="J879" s="24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</row>
    <row r="880" spans="1:22" ht="14">
      <c r="A880" s="24" t="s">
        <v>13707</v>
      </c>
      <c r="B880" s="25" t="s">
        <v>13700</v>
      </c>
      <c r="C880" s="25" t="s">
        <v>13706</v>
      </c>
      <c r="D880" s="25" t="s">
        <v>215</v>
      </c>
      <c r="E880" s="26" t="s">
        <v>364</v>
      </c>
      <c r="F880" s="26"/>
      <c r="G880" s="27"/>
      <c r="H880" s="27"/>
      <c r="I880" s="26"/>
      <c r="J880" s="24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</row>
    <row r="881" spans="1:22" ht="14">
      <c r="A881" s="24" t="s">
        <v>13710</v>
      </c>
      <c r="B881" s="25" t="s">
        <v>13700</v>
      </c>
      <c r="C881" s="25" t="s">
        <v>13709</v>
      </c>
      <c r="D881" s="25" t="s">
        <v>229</v>
      </c>
      <c r="E881" s="26" t="s">
        <v>364</v>
      </c>
      <c r="F881" s="26"/>
      <c r="G881" s="27"/>
      <c r="H881" s="27"/>
      <c r="I881" s="26"/>
      <c r="J881" s="24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</row>
    <row r="882" spans="1:22" ht="14">
      <c r="A882" s="24" t="s">
        <v>13713</v>
      </c>
      <c r="B882" s="25" t="s">
        <v>13700</v>
      </c>
      <c r="C882" s="25" t="s">
        <v>13712</v>
      </c>
      <c r="D882" s="25" t="s">
        <v>535</v>
      </c>
      <c r="E882" s="26" t="s">
        <v>364</v>
      </c>
      <c r="F882" s="26"/>
      <c r="G882" s="27"/>
      <c r="H882" s="27"/>
      <c r="I882" s="26"/>
      <c r="J882" s="24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</row>
    <row r="883" spans="1:22" ht="14">
      <c r="A883" s="24" t="s">
        <v>15830</v>
      </c>
      <c r="B883" s="25" t="s">
        <v>13700</v>
      </c>
      <c r="C883" s="25" t="s">
        <v>15829</v>
      </c>
      <c r="D883" s="25" t="s">
        <v>985</v>
      </c>
      <c r="E883" s="26" t="s">
        <v>364</v>
      </c>
      <c r="F883" s="26"/>
      <c r="G883" s="27"/>
      <c r="H883" s="27"/>
      <c r="I883" s="26"/>
      <c r="J883" s="24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</row>
    <row r="884" spans="1:22" ht="14">
      <c r="A884" s="24" t="s">
        <v>13716</v>
      </c>
      <c r="B884" s="25" t="s">
        <v>13700</v>
      </c>
      <c r="C884" s="25" t="s">
        <v>13715</v>
      </c>
      <c r="D884" s="25" t="s">
        <v>215</v>
      </c>
      <c r="E884" s="26" t="s">
        <v>364</v>
      </c>
      <c r="F884" s="26"/>
      <c r="G884" s="27"/>
      <c r="H884" s="27"/>
      <c r="I884" s="26"/>
      <c r="J884" s="24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</row>
    <row r="885" spans="1:22" ht="14">
      <c r="A885" s="24" t="s">
        <v>13719</v>
      </c>
      <c r="B885" s="25" t="s">
        <v>13700</v>
      </c>
      <c r="C885" s="25" t="s">
        <v>13718</v>
      </c>
      <c r="D885" s="25" t="s">
        <v>229</v>
      </c>
      <c r="E885" s="26" t="s">
        <v>364</v>
      </c>
      <c r="F885" s="26"/>
      <c r="G885" s="27"/>
      <c r="H885" s="27"/>
      <c r="I885" s="26"/>
      <c r="J885" s="24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</row>
    <row r="886" spans="1:22" ht="14">
      <c r="A886" s="24" t="s">
        <v>13722</v>
      </c>
      <c r="B886" s="25" t="s">
        <v>13700</v>
      </c>
      <c r="C886" s="25" t="s">
        <v>13721</v>
      </c>
      <c r="D886" s="25" t="s">
        <v>535</v>
      </c>
      <c r="E886" s="26" t="s">
        <v>364</v>
      </c>
      <c r="F886" s="26"/>
      <c r="G886" s="27"/>
      <c r="H886" s="27"/>
      <c r="I886" s="26"/>
      <c r="J886" s="24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</row>
    <row r="887" spans="1:22" ht="14">
      <c r="A887" s="24" t="s">
        <v>13725</v>
      </c>
      <c r="B887" s="25" t="s">
        <v>13700</v>
      </c>
      <c r="C887" s="25" t="s">
        <v>13724</v>
      </c>
      <c r="D887" s="25" t="s">
        <v>985</v>
      </c>
      <c r="E887" s="26" t="s">
        <v>364</v>
      </c>
      <c r="F887" s="26"/>
      <c r="G887" s="27"/>
      <c r="H887" s="27"/>
      <c r="I887" s="26"/>
      <c r="J887" s="24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</row>
    <row r="888" spans="1:22" ht="14">
      <c r="A888" s="24" t="s">
        <v>15833</v>
      </c>
      <c r="B888" s="25" t="s">
        <v>13700</v>
      </c>
      <c r="C888" s="25" t="s">
        <v>15832</v>
      </c>
      <c r="D888" s="25" t="s">
        <v>985</v>
      </c>
      <c r="E888" s="26" t="s">
        <v>364</v>
      </c>
      <c r="F888" s="26"/>
      <c r="G888" s="27"/>
      <c r="H888" s="27"/>
      <c r="I888" s="26"/>
      <c r="J888" s="24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</row>
    <row r="889" spans="1:22" ht="14">
      <c r="A889" s="24" t="s">
        <v>13728</v>
      </c>
      <c r="B889" s="25" t="s">
        <v>13700</v>
      </c>
      <c r="C889" s="25" t="s">
        <v>13727</v>
      </c>
      <c r="D889" s="25" t="s">
        <v>215</v>
      </c>
      <c r="E889" s="26" t="s">
        <v>364</v>
      </c>
      <c r="F889" s="26"/>
      <c r="G889" s="27"/>
      <c r="H889" s="27"/>
      <c r="I889" s="26"/>
      <c r="J889" s="24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</row>
    <row r="890" spans="1:22" ht="14">
      <c r="A890" s="24" t="s">
        <v>13731</v>
      </c>
      <c r="B890" s="25" t="s">
        <v>13700</v>
      </c>
      <c r="C890" s="25" t="s">
        <v>13730</v>
      </c>
      <c r="D890" s="25" t="s">
        <v>535</v>
      </c>
      <c r="E890" s="26" t="s">
        <v>364</v>
      </c>
      <c r="F890" s="26"/>
      <c r="G890" s="27"/>
      <c r="H890" s="27"/>
      <c r="I890" s="26"/>
      <c r="J890" s="24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</row>
    <row r="891" spans="1:22" ht="14">
      <c r="A891" s="24" t="s">
        <v>13734</v>
      </c>
      <c r="B891" s="25" t="s">
        <v>13700</v>
      </c>
      <c r="C891" s="25" t="s">
        <v>13733</v>
      </c>
      <c r="D891" s="25" t="s">
        <v>535</v>
      </c>
      <c r="E891" s="26" t="s">
        <v>364</v>
      </c>
      <c r="F891" s="26"/>
      <c r="G891" s="27"/>
      <c r="H891" s="27"/>
      <c r="I891" s="26"/>
      <c r="J891" s="24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</row>
    <row r="892" spans="1:22" ht="14">
      <c r="A892" s="24" t="s">
        <v>14100</v>
      </c>
      <c r="B892" s="25" t="s">
        <v>14099</v>
      </c>
      <c r="C892" s="25" t="s">
        <v>14098</v>
      </c>
      <c r="D892" s="25" t="s">
        <v>2556</v>
      </c>
      <c r="E892" s="26" t="s">
        <v>364</v>
      </c>
      <c r="F892" s="26"/>
      <c r="G892" s="27"/>
      <c r="H892" s="27"/>
      <c r="I892" s="26"/>
      <c r="J892" s="24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</row>
    <row r="893" spans="1:22" ht="14">
      <c r="A893" s="24" t="s">
        <v>15250</v>
      </c>
      <c r="B893" s="25" t="s">
        <v>1824</v>
      </c>
      <c r="C893" s="25" t="s">
        <v>15249</v>
      </c>
      <c r="D893" s="25" t="s">
        <v>221</v>
      </c>
      <c r="E893" s="26" t="s">
        <v>364</v>
      </c>
      <c r="F893" s="26"/>
      <c r="G893" s="27"/>
      <c r="H893" s="27"/>
      <c r="I893" s="26"/>
      <c r="J893" s="24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</row>
    <row r="894" spans="1:22" ht="14">
      <c r="A894" s="24" t="s">
        <v>1829</v>
      </c>
      <c r="B894" s="25" t="s">
        <v>1824</v>
      </c>
      <c r="C894" s="25" t="s">
        <v>1828</v>
      </c>
      <c r="D894" s="25" t="s">
        <v>221</v>
      </c>
      <c r="E894" s="26" t="s">
        <v>364</v>
      </c>
      <c r="F894" s="26"/>
      <c r="G894" s="27"/>
      <c r="H894" s="27"/>
      <c r="I894" s="26"/>
      <c r="J894" s="24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</row>
    <row r="895" spans="1:22" ht="14">
      <c r="A895" s="24" t="s">
        <v>15271</v>
      </c>
      <c r="B895" s="25" t="s">
        <v>1824</v>
      </c>
      <c r="C895" s="25" t="s">
        <v>15270</v>
      </c>
      <c r="D895" s="25" t="s">
        <v>221</v>
      </c>
      <c r="E895" s="26" t="s">
        <v>364</v>
      </c>
      <c r="F895" s="26"/>
      <c r="G895" s="27"/>
      <c r="H895" s="27"/>
      <c r="I895" s="26"/>
      <c r="J895" s="24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</row>
    <row r="896" spans="1:22" ht="14">
      <c r="A896" s="24" t="s">
        <v>15244</v>
      </c>
      <c r="B896" s="25" t="s">
        <v>1824</v>
      </c>
      <c r="C896" s="25" t="s">
        <v>15243</v>
      </c>
      <c r="D896" s="25" t="s">
        <v>221</v>
      </c>
      <c r="E896" s="26" t="s">
        <v>364</v>
      </c>
      <c r="F896" s="26"/>
      <c r="G896" s="27"/>
      <c r="H896" s="27"/>
      <c r="I896" s="26"/>
      <c r="J896" s="24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</row>
    <row r="897" spans="1:22" ht="14">
      <c r="A897" s="24" t="s">
        <v>15247</v>
      </c>
      <c r="B897" s="25" t="s">
        <v>1824</v>
      </c>
      <c r="C897" s="25" t="s">
        <v>15246</v>
      </c>
      <c r="D897" s="25" t="s">
        <v>221</v>
      </c>
      <c r="E897" s="26" t="s">
        <v>364</v>
      </c>
      <c r="F897" s="26"/>
      <c r="G897" s="27"/>
      <c r="H897" s="27"/>
      <c r="I897" s="26"/>
      <c r="J897" s="24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</row>
    <row r="898" spans="1:22" ht="14">
      <c r="A898" s="24" t="s">
        <v>12041</v>
      </c>
      <c r="B898" s="25" t="s">
        <v>12025</v>
      </c>
      <c r="C898" s="25" t="s">
        <v>12040</v>
      </c>
      <c r="D898" s="25" t="s">
        <v>221</v>
      </c>
      <c r="E898" s="26" t="s">
        <v>212</v>
      </c>
      <c r="F898" s="26"/>
      <c r="G898" s="27"/>
      <c r="H898" s="27"/>
      <c r="I898" s="26"/>
      <c r="J898" s="24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</row>
    <row r="899" spans="1:22" ht="14">
      <c r="A899" s="24" t="s">
        <v>12044</v>
      </c>
      <c r="B899" s="25" t="s">
        <v>12025</v>
      </c>
      <c r="C899" s="25" t="s">
        <v>12043</v>
      </c>
      <c r="D899" s="25" t="s">
        <v>221</v>
      </c>
      <c r="E899" s="26" t="s">
        <v>212</v>
      </c>
      <c r="F899" s="26"/>
      <c r="G899" s="27"/>
      <c r="H899" s="27"/>
      <c r="I899" s="26"/>
      <c r="J899" s="24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</row>
    <row r="900" spans="1:22" ht="14">
      <c r="A900" s="24" t="s">
        <v>1280</v>
      </c>
      <c r="B900" s="25" t="s">
        <v>1114</v>
      </c>
      <c r="C900" s="25" t="s">
        <v>1279</v>
      </c>
      <c r="D900" s="25" t="s">
        <v>221</v>
      </c>
      <c r="E900" s="26" t="s">
        <v>212</v>
      </c>
      <c r="F900" s="26"/>
      <c r="G900" s="27"/>
      <c r="H900" s="27"/>
      <c r="I900" s="26"/>
      <c r="J900" s="24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</row>
    <row r="901" spans="1:22" ht="14">
      <c r="A901" s="24" t="s">
        <v>1283</v>
      </c>
      <c r="B901" s="25" t="s">
        <v>1114</v>
      </c>
      <c r="C901" s="25" t="s">
        <v>1282</v>
      </c>
      <c r="D901" s="25" t="s">
        <v>535</v>
      </c>
      <c r="E901" s="26" t="s">
        <v>212</v>
      </c>
      <c r="F901" s="26"/>
      <c r="G901" s="27"/>
      <c r="H901" s="27"/>
      <c r="I901" s="26"/>
      <c r="J901" s="24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</row>
    <row r="902" spans="1:22" ht="14">
      <c r="A902" s="24" t="s">
        <v>4988</v>
      </c>
      <c r="B902" s="25" t="s">
        <v>4960</v>
      </c>
      <c r="C902" s="25" t="s">
        <v>4987</v>
      </c>
      <c r="D902" s="25" t="s">
        <v>215</v>
      </c>
      <c r="E902" s="26" t="s">
        <v>364</v>
      </c>
      <c r="F902" s="26"/>
      <c r="G902" s="27"/>
      <c r="H902" s="27"/>
      <c r="I902" s="26"/>
      <c r="J902" s="24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</row>
    <row r="903" spans="1:22" ht="14">
      <c r="A903" s="24" t="s">
        <v>4991</v>
      </c>
      <c r="B903" s="25" t="s">
        <v>4960</v>
      </c>
      <c r="C903" s="25" t="s">
        <v>4990</v>
      </c>
      <c r="D903" s="25" t="s">
        <v>221</v>
      </c>
      <c r="E903" s="26" t="s">
        <v>364</v>
      </c>
      <c r="F903" s="26"/>
      <c r="G903" s="27"/>
      <c r="H903" s="27"/>
      <c r="I903" s="26"/>
      <c r="J903" s="24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</row>
    <row r="904" spans="1:22" ht="14">
      <c r="A904" s="24" t="s">
        <v>7626</v>
      </c>
      <c r="B904" s="25" t="s">
        <v>7582</v>
      </c>
      <c r="C904" s="25" t="s">
        <v>7625</v>
      </c>
      <c r="D904" s="25" t="s">
        <v>221</v>
      </c>
      <c r="E904" s="26" t="s">
        <v>212</v>
      </c>
      <c r="F904" s="26"/>
      <c r="G904" s="27"/>
      <c r="H904" s="27"/>
      <c r="I904" s="26"/>
      <c r="J904" s="24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</row>
    <row r="905" spans="1:22" ht="14">
      <c r="A905" s="24" t="s">
        <v>7629</v>
      </c>
      <c r="B905" s="25" t="s">
        <v>7582</v>
      </c>
      <c r="C905" s="25" t="s">
        <v>7628</v>
      </c>
      <c r="D905" s="25" t="s">
        <v>535</v>
      </c>
      <c r="E905" s="26" t="s">
        <v>212</v>
      </c>
      <c r="F905" s="26"/>
      <c r="G905" s="27"/>
      <c r="H905" s="27"/>
      <c r="I905" s="26"/>
      <c r="J905" s="24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</row>
    <row r="906" spans="1:22" ht="14">
      <c r="A906" s="24" t="s">
        <v>13001</v>
      </c>
      <c r="B906" s="25" t="s">
        <v>12964</v>
      </c>
      <c r="C906" s="25" t="s">
        <v>13000</v>
      </c>
      <c r="D906" s="25" t="s">
        <v>373</v>
      </c>
      <c r="E906" s="26" t="s">
        <v>364</v>
      </c>
      <c r="F906" s="26"/>
      <c r="G906" s="27"/>
      <c r="H906" s="27"/>
      <c r="I906" s="26"/>
      <c r="J906" s="24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</row>
    <row r="907" spans="1:22" ht="14">
      <c r="A907" s="24" t="s">
        <v>1286</v>
      </c>
      <c r="B907" s="25" t="s">
        <v>1114</v>
      </c>
      <c r="C907" s="25" t="s">
        <v>1285</v>
      </c>
      <c r="D907" s="25" t="s">
        <v>221</v>
      </c>
      <c r="E907" s="26" t="s">
        <v>212</v>
      </c>
      <c r="F907" s="26"/>
      <c r="G907" s="27"/>
      <c r="H907" s="27"/>
      <c r="I907" s="26"/>
      <c r="J907" s="24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</row>
    <row r="908" spans="1:22" ht="14">
      <c r="A908" s="24" t="s">
        <v>1289</v>
      </c>
      <c r="B908" s="25" t="s">
        <v>1114</v>
      </c>
      <c r="C908" s="25" t="s">
        <v>1288</v>
      </c>
      <c r="D908" s="25" t="s">
        <v>535</v>
      </c>
      <c r="E908" s="26" t="s">
        <v>212</v>
      </c>
      <c r="F908" s="26"/>
      <c r="G908" s="27"/>
      <c r="H908" s="27"/>
      <c r="I908" s="26"/>
      <c r="J908" s="24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</row>
    <row r="909" spans="1:22" ht="14">
      <c r="A909" s="24" t="s">
        <v>15204</v>
      </c>
      <c r="B909" s="25" t="s">
        <v>15200</v>
      </c>
      <c r="C909" s="25" t="s">
        <v>15203</v>
      </c>
      <c r="D909" s="25" t="s">
        <v>3413</v>
      </c>
      <c r="E909" s="26" t="s">
        <v>364</v>
      </c>
      <c r="F909" s="26"/>
      <c r="G909" s="27"/>
      <c r="H909" s="27"/>
      <c r="I909" s="26"/>
      <c r="J909" s="24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</row>
    <row r="910" spans="1:22" ht="14">
      <c r="A910" s="24" t="s">
        <v>4689</v>
      </c>
      <c r="B910" s="25" t="s">
        <v>4679</v>
      </c>
      <c r="C910" s="25" t="s">
        <v>4688</v>
      </c>
      <c r="D910" s="25" t="s">
        <v>373</v>
      </c>
      <c r="E910" s="26" t="s">
        <v>364</v>
      </c>
      <c r="F910" s="26"/>
      <c r="G910" s="27"/>
      <c r="H910" s="27"/>
      <c r="I910" s="26"/>
      <c r="J910" s="24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</row>
    <row r="911" spans="1:22" ht="14">
      <c r="A911" s="24" t="s">
        <v>11285</v>
      </c>
      <c r="B911" s="25" t="s">
        <v>11272</v>
      </c>
      <c r="C911" s="25" t="s">
        <v>11284</v>
      </c>
      <c r="D911" s="25" t="s">
        <v>535</v>
      </c>
      <c r="E911" s="26" t="s">
        <v>212</v>
      </c>
      <c r="F911" s="26"/>
      <c r="G911" s="27"/>
      <c r="H911" s="27"/>
      <c r="I911" s="26"/>
      <c r="J911" s="24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</row>
    <row r="912" spans="1:22" ht="14">
      <c r="A912" s="24" t="s">
        <v>11288</v>
      </c>
      <c r="B912" s="25" t="s">
        <v>11272</v>
      </c>
      <c r="C912" s="25" t="s">
        <v>11287</v>
      </c>
      <c r="D912" s="25" t="s">
        <v>535</v>
      </c>
      <c r="E912" s="26" t="s">
        <v>212</v>
      </c>
      <c r="F912" s="26"/>
      <c r="G912" s="27"/>
      <c r="H912" s="27"/>
      <c r="I912" s="26"/>
      <c r="J912" s="24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</row>
    <row r="913" spans="1:22" ht="14">
      <c r="A913" s="24" t="s">
        <v>1292</v>
      </c>
      <c r="B913" s="25" t="s">
        <v>1114</v>
      </c>
      <c r="C913" s="25" t="s">
        <v>1291</v>
      </c>
      <c r="D913" s="25" t="s">
        <v>215</v>
      </c>
      <c r="E913" s="26" t="s">
        <v>212</v>
      </c>
      <c r="F913" s="26"/>
      <c r="G913" s="27"/>
      <c r="H913" s="27"/>
      <c r="I913" s="26"/>
      <c r="J913" s="24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</row>
    <row r="914" spans="1:22" ht="14">
      <c r="A914" s="24" t="s">
        <v>1295</v>
      </c>
      <c r="B914" s="25" t="s">
        <v>1114</v>
      </c>
      <c r="C914" s="25" t="s">
        <v>1294</v>
      </c>
      <c r="D914" s="25" t="s">
        <v>215</v>
      </c>
      <c r="E914" s="26" t="s">
        <v>212</v>
      </c>
      <c r="F914" s="26"/>
      <c r="G914" s="27"/>
      <c r="H914" s="27"/>
      <c r="I914" s="26"/>
      <c r="J914" s="24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</row>
    <row r="915" spans="1:22" ht="14">
      <c r="A915" s="24" t="s">
        <v>1298</v>
      </c>
      <c r="B915" s="25" t="s">
        <v>1114</v>
      </c>
      <c r="C915" s="25" t="s">
        <v>1297</v>
      </c>
      <c r="D915" s="25" t="s">
        <v>221</v>
      </c>
      <c r="E915" s="26" t="s">
        <v>212</v>
      </c>
      <c r="F915" s="26"/>
      <c r="G915" s="27"/>
      <c r="H915" s="27"/>
      <c r="I915" s="26"/>
      <c r="J915" s="24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</row>
    <row r="916" spans="1:22" ht="14">
      <c r="A916" s="24" t="s">
        <v>1301</v>
      </c>
      <c r="B916" s="25" t="s">
        <v>1114</v>
      </c>
      <c r="C916" s="25" t="s">
        <v>1300</v>
      </c>
      <c r="D916" s="25" t="s">
        <v>535</v>
      </c>
      <c r="E916" s="26" t="s">
        <v>212</v>
      </c>
      <c r="F916" s="26"/>
      <c r="G916" s="27"/>
      <c r="H916" s="27"/>
      <c r="I916" s="26"/>
      <c r="J916" s="24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</row>
    <row r="917" spans="1:22" ht="14">
      <c r="A917" s="24" t="s">
        <v>11591</v>
      </c>
      <c r="B917" s="25" t="s">
        <v>11584</v>
      </c>
      <c r="C917" s="25" t="s">
        <v>11590</v>
      </c>
      <c r="D917" s="25" t="s">
        <v>1022</v>
      </c>
      <c r="E917" s="26" t="s">
        <v>212</v>
      </c>
      <c r="F917" s="26"/>
      <c r="G917" s="27"/>
      <c r="H917" s="27"/>
      <c r="I917" s="26"/>
      <c r="J917" s="24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</row>
    <row r="918" spans="1:22" ht="14">
      <c r="A918" s="24" t="s">
        <v>9900</v>
      </c>
      <c r="B918" s="25" t="s">
        <v>9887</v>
      </c>
      <c r="C918" s="25" t="s">
        <v>9899</v>
      </c>
      <c r="D918" s="25" t="s">
        <v>221</v>
      </c>
      <c r="E918" s="26" t="s">
        <v>212</v>
      </c>
      <c r="F918" s="26"/>
      <c r="G918" s="27"/>
      <c r="H918" s="27"/>
      <c r="I918" s="26"/>
      <c r="J918" s="24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</row>
    <row r="919" spans="1:22" ht="14">
      <c r="A919" s="24" t="s">
        <v>9903</v>
      </c>
      <c r="B919" s="25" t="s">
        <v>9887</v>
      </c>
      <c r="C919" s="25" t="s">
        <v>9902</v>
      </c>
      <c r="D919" s="25" t="s">
        <v>535</v>
      </c>
      <c r="E919" s="26" t="s">
        <v>212</v>
      </c>
      <c r="F919" s="26"/>
      <c r="G919" s="27"/>
      <c r="H919" s="27"/>
      <c r="I919" s="26"/>
      <c r="J919" s="24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</row>
    <row r="920" spans="1:22" ht="14">
      <c r="A920" s="24" t="s">
        <v>8146</v>
      </c>
      <c r="B920" s="25" t="s">
        <v>8136</v>
      </c>
      <c r="C920" s="25" t="s">
        <v>8145</v>
      </c>
      <c r="D920" s="25" t="s">
        <v>535</v>
      </c>
      <c r="E920" s="26" t="s">
        <v>364</v>
      </c>
      <c r="F920" s="26"/>
      <c r="G920" s="27"/>
      <c r="H920" s="27"/>
      <c r="I920" s="26"/>
      <c r="J920" s="24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</row>
    <row r="921" spans="1:22" ht="14">
      <c r="A921" s="24" t="s">
        <v>14103</v>
      </c>
      <c r="B921" s="25" t="s">
        <v>14099</v>
      </c>
      <c r="C921" s="25" t="s">
        <v>14102</v>
      </c>
      <c r="D921" s="25" t="s">
        <v>2556</v>
      </c>
      <c r="E921" s="26" t="s">
        <v>364</v>
      </c>
      <c r="F921" s="26"/>
      <c r="G921" s="27"/>
      <c r="H921" s="27"/>
      <c r="I921" s="26"/>
      <c r="J921" s="24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</row>
    <row r="922" spans="1:22" ht="14">
      <c r="A922" s="24" t="s">
        <v>13004</v>
      </c>
      <c r="B922" s="25" t="s">
        <v>12964</v>
      </c>
      <c r="C922" s="25" t="s">
        <v>13003</v>
      </c>
      <c r="D922" s="25" t="s">
        <v>221</v>
      </c>
      <c r="E922" s="26" t="s">
        <v>364</v>
      </c>
      <c r="F922" s="26"/>
      <c r="G922" s="27"/>
      <c r="H922" s="27"/>
      <c r="I922" s="26"/>
      <c r="J922" s="24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</row>
    <row r="923" spans="1:22" ht="14">
      <c r="A923" s="24" t="s">
        <v>13007</v>
      </c>
      <c r="B923" s="25" t="s">
        <v>12964</v>
      </c>
      <c r="C923" s="25" t="s">
        <v>13006</v>
      </c>
      <c r="D923" s="25" t="s">
        <v>535</v>
      </c>
      <c r="E923" s="26" t="s">
        <v>364</v>
      </c>
      <c r="F923" s="26"/>
      <c r="G923" s="27"/>
      <c r="H923" s="27"/>
      <c r="I923" s="26"/>
      <c r="J923" s="24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</row>
    <row r="924" spans="1:22" ht="14">
      <c r="A924" s="24" t="s">
        <v>11688</v>
      </c>
      <c r="B924" s="25" t="s">
        <v>11678</v>
      </c>
      <c r="C924" s="25" t="s">
        <v>11687</v>
      </c>
      <c r="D924" s="25" t="s">
        <v>221</v>
      </c>
      <c r="E924" s="26" t="s">
        <v>212</v>
      </c>
      <c r="F924" s="26"/>
      <c r="G924" s="27"/>
      <c r="H924" s="27"/>
      <c r="I924" s="26"/>
      <c r="J924" s="24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</row>
    <row r="925" spans="1:22" ht="14">
      <c r="A925" s="24" t="s">
        <v>6678</v>
      </c>
      <c r="B925" s="25" t="s">
        <v>6665</v>
      </c>
      <c r="C925" s="25" t="s">
        <v>6677</v>
      </c>
      <c r="D925" s="25" t="s">
        <v>221</v>
      </c>
      <c r="E925" s="26" t="s">
        <v>364</v>
      </c>
      <c r="F925" s="26"/>
      <c r="G925" s="27"/>
      <c r="H925" s="27"/>
      <c r="I925" s="26"/>
      <c r="J925" s="24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</row>
    <row r="926" spans="1:22" ht="14">
      <c r="A926" s="24" t="s">
        <v>6681</v>
      </c>
      <c r="B926" s="25" t="s">
        <v>6665</v>
      </c>
      <c r="C926" s="25" t="s">
        <v>6680</v>
      </c>
      <c r="D926" s="25" t="s">
        <v>535</v>
      </c>
      <c r="E926" s="26" t="s">
        <v>364</v>
      </c>
      <c r="F926" s="26"/>
      <c r="G926" s="27"/>
      <c r="H926" s="27"/>
      <c r="I926" s="26"/>
      <c r="J926" s="24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</row>
    <row r="927" spans="1:22" ht="14">
      <c r="A927" s="24" t="s">
        <v>6684</v>
      </c>
      <c r="B927" s="25" t="s">
        <v>6665</v>
      </c>
      <c r="C927" s="25" t="s">
        <v>6683</v>
      </c>
      <c r="D927" s="25" t="s">
        <v>221</v>
      </c>
      <c r="E927" s="26" t="s">
        <v>364</v>
      </c>
      <c r="F927" s="26"/>
      <c r="G927" s="27"/>
      <c r="H927" s="27"/>
      <c r="I927" s="26"/>
      <c r="J927" s="24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</row>
    <row r="928" spans="1:22" ht="14">
      <c r="A928" s="24" t="s">
        <v>6687</v>
      </c>
      <c r="B928" s="25" t="s">
        <v>6665</v>
      </c>
      <c r="C928" s="25" t="s">
        <v>6686</v>
      </c>
      <c r="D928" s="25" t="s">
        <v>535</v>
      </c>
      <c r="E928" s="26" t="s">
        <v>364</v>
      </c>
      <c r="F928" s="26"/>
      <c r="G928" s="27"/>
      <c r="H928" s="27"/>
      <c r="I928" s="26"/>
      <c r="J928" s="24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</row>
    <row r="929" spans="1:22" ht="14">
      <c r="A929" s="24" t="s">
        <v>13655</v>
      </c>
      <c r="B929" s="25" t="s">
        <v>13639</v>
      </c>
      <c r="C929" s="25" t="s">
        <v>13654</v>
      </c>
      <c r="D929" s="25" t="s">
        <v>373</v>
      </c>
      <c r="E929" s="26" t="s">
        <v>364</v>
      </c>
      <c r="F929" s="26"/>
      <c r="G929" s="27"/>
      <c r="H929" s="27"/>
      <c r="I929" s="26"/>
      <c r="J929" s="24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</row>
    <row r="930" spans="1:22" ht="14">
      <c r="A930" s="24" t="s">
        <v>11801</v>
      </c>
      <c r="B930" s="25" t="s">
        <v>11800</v>
      </c>
      <c r="C930" s="25" t="s">
        <v>11799</v>
      </c>
      <c r="D930" s="25" t="s">
        <v>229</v>
      </c>
      <c r="E930" s="26" t="s">
        <v>364</v>
      </c>
      <c r="F930" s="26"/>
      <c r="G930" s="27"/>
      <c r="H930" s="27"/>
      <c r="I930" s="26"/>
      <c r="J930" s="24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</row>
    <row r="931" spans="1:22" ht="14">
      <c r="A931" s="24" t="s">
        <v>11804</v>
      </c>
      <c r="B931" s="25" t="s">
        <v>11800</v>
      </c>
      <c r="C931" s="25" t="s">
        <v>11803</v>
      </c>
      <c r="D931" s="25" t="s">
        <v>535</v>
      </c>
      <c r="E931" s="26" t="s">
        <v>364</v>
      </c>
      <c r="F931" s="26"/>
      <c r="G931" s="27"/>
      <c r="H931" s="27"/>
      <c r="I931" s="26"/>
      <c r="J931" s="24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</row>
    <row r="932" spans="1:22" ht="14">
      <c r="A932" s="24" t="s">
        <v>11807</v>
      </c>
      <c r="B932" s="25" t="s">
        <v>11800</v>
      </c>
      <c r="C932" s="25" t="s">
        <v>11806</v>
      </c>
      <c r="D932" s="25" t="s">
        <v>995</v>
      </c>
      <c r="E932" s="26" t="s">
        <v>364</v>
      </c>
      <c r="F932" s="26"/>
      <c r="G932" s="27"/>
      <c r="H932" s="27"/>
      <c r="I932" s="26"/>
      <c r="J932" s="24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</row>
    <row r="933" spans="1:22" ht="14">
      <c r="A933" s="24" t="s">
        <v>11810</v>
      </c>
      <c r="B933" s="25" t="s">
        <v>11800</v>
      </c>
      <c r="C933" s="25" t="s">
        <v>11809</v>
      </c>
      <c r="D933" s="25" t="s">
        <v>229</v>
      </c>
      <c r="E933" s="26" t="s">
        <v>364</v>
      </c>
      <c r="F933" s="26"/>
      <c r="G933" s="27"/>
      <c r="H933" s="27"/>
      <c r="I933" s="26"/>
      <c r="J933" s="24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</row>
    <row r="934" spans="1:22" ht="14">
      <c r="A934" s="24" t="s">
        <v>11813</v>
      </c>
      <c r="B934" s="25" t="s">
        <v>11800</v>
      </c>
      <c r="C934" s="25" t="s">
        <v>11812</v>
      </c>
      <c r="D934" s="25" t="s">
        <v>535</v>
      </c>
      <c r="E934" s="26" t="s">
        <v>364</v>
      </c>
      <c r="F934" s="26"/>
      <c r="G934" s="27"/>
      <c r="H934" s="27"/>
      <c r="I934" s="26"/>
      <c r="J934" s="24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</row>
    <row r="935" spans="1:22" ht="14">
      <c r="A935" s="24" t="s">
        <v>11816</v>
      </c>
      <c r="B935" s="25" t="s">
        <v>11800</v>
      </c>
      <c r="C935" s="25" t="s">
        <v>11815</v>
      </c>
      <c r="D935" s="25" t="s">
        <v>995</v>
      </c>
      <c r="E935" s="26" t="s">
        <v>364</v>
      </c>
      <c r="F935" s="26"/>
      <c r="G935" s="27"/>
      <c r="H935" s="27"/>
      <c r="I935" s="26"/>
      <c r="J935" s="24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</row>
    <row r="936" spans="1:22" ht="14">
      <c r="A936" s="24" t="s">
        <v>214</v>
      </c>
      <c r="B936" s="25" t="s">
        <v>213</v>
      </c>
      <c r="C936" s="25" t="s">
        <v>211</v>
      </c>
      <c r="D936" s="25" t="s">
        <v>215</v>
      </c>
      <c r="E936" s="26" t="s">
        <v>212</v>
      </c>
      <c r="F936" s="26"/>
      <c r="G936" s="27"/>
      <c r="H936" s="27"/>
      <c r="I936" s="26"/>
      <c r="J936" s="24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</row>
    <row r="937" spans="1:22" ht="14">
      <c r="A937" s="24" t="s">
        <v>220</v>
      </c>
      <c r="B937" s="25" t="s">
        <v>213</v>
      </c>
      <c r="C937" s="25" t="s">
        <v>219</v>
      </c>
      <c r="D937" s="25" t="s">
        <v>221</v>
      </c>
      <c r="E937" s="26" t="s">
        <v>212</v>
      </c>
      <c r="F937" s="26"/>
      <c r="G937" s="27"/>
      <c r="H937" s="27"/>
      <c r="I937" s="26"/>
      <c r="J937" s="24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</row>
    <row r="938" spans="1:22" ht="14">
      <c r="A938" s="24" t="s">
        <v>228</v>
      </c>
      <c r="B938" s="25" t="s">
        <v>213</v>
      </c>
      <c r="C938" s="25" t="s">
        <v>227</v>
      </c>
      <c r="D938" s="25" t="s">
        <v>229</v>
      </c>
      <c r="E938" s="26" t="s">
        <v>212</v>
      </c>
      <c r="F938" s="26"/>
      <c r="G938" s="27"/>
      <c r="H938" s="27"/>
      <c r="I938" s="26"/>
      <c r="J938" s="24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</row>
    <row r="939" spans="1:22" ht="14">
      <c r="A939" s="24" t="s">
        <v>224</v>
      </c>
      <c r="B939" s="25" t="s">
        <v>213</v>
      </c>
      <c r="C939" s="25" t="s">
        <v>223</v>
      </c>
      <c r="D939" s="25" t="s">
        <v>221</v>
      </c>
      <c r="E939" s="26" t="s">
        <v>212</v>
      </c>
      <c r="F939" s="26"/>
      <c r="G939" s="27"/>
      <c r="H939" s="27"/>
      <c r="I939" s="26"/>
      <c r="J939" s="24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</row>
    <row r="940" spans="1:22" ht="14">
      <c r="A940" s="24" t="s">
        <v>12721</v>
      </c>
      <c r="B940" s="25" t="s">
        <v>12674</v>
      </c>
      <c r="C940" s="25" t="s">
        <v>12720</v>
      </c>
      <c r="D940" s="25" t="s">
        <v>221</v>
      </c>
      <c r="E940" s="26" t="s">
        <v>212</v>
      </c>
      <c r="F940" s="26"/>
      <c r="G940" s="27"/>
      <c r="H940" s="27"/>
      <c r="I940" s="26"/>
      <c r="J940" s="24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</row>
    <row r="941" spans="1:22" ht="14">
      <c r="A941" s="24" t="s">
        <v>12724</v>
      </c>
      <c r="B941" s="25" t="s">
        <v>12674</v>
      </c>
      <c r="C941" s="25" t="s">
        <v>12723</v>
      </c>
      <c r="D941" s="25" t="s">
        <v>12679</v>
      </c>
      <c r="E941" s="26" t="s">
        <v>212</v>
      </c>
      <c r="F941" s="26"/>
      <c r="G941" s="27"/>
      <c r="H941" s="27"/>
      <c r="I941" s="26"/>
      <c r="J941" s="24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</row>
    <row r="942" spans="1:22" ht="14">
      <c r="A942" s="24" t="s">
        <v>2735</v>
      </c>
      <c r="B942" s="25" t="s">
        <v>2716</v>
      </c>
      <c r="C942" s="25" t="s">
        <v>2734</v>
      </c>
      <c r="D942" s="25" t="s">
        <v>221</v>
      </c>
      <c r="E942" s="26" t="s">
        <v>364</v>
      </c>
      <c r="F942" s="26"/>
      <c r="G942" s="27"/>
      <c r="H942" s="27"/>
      <c r="I942" s="26"/>
      <c r="J942" s="24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</row>
    <row r="943" spans="1:22" ht="14">
      <c r="A943" s="24" t="s">
        <v>2738</v>
      </c>
      <c r="B943" s="25" t="s">
        <v>2716</v>
      </c>
      <c r="C943" s="25" t="s">
        <v>2737</v>
      </c>
      <c r="D943" s="25" t="s">
        <v>229</v>
      </c>
      <c r="E943" s="26" t="s">
        <v>364</v>
      </c>
      <c r="F943" s="26"/>
      <c r="G943" s="27"/>
      <c r="H943" s="27"/>
      <c r="I943" s="26"/>
      <c r="J943" s="24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</row>
    <row r="944" spans="1:22" ht="14">
      <c r="A944" s="24" t="s">
        <v>2741</v>
      </c>
      <c r="B944" s="25" t="s">
        <v>2716</v>
      </c>
      <c r="C944" s="25" t="s">
        <v>2740</v>
      </c>
      <c r="D944" s="25" t="s">
        <v>535</v>
      </c>
      <c r="E944" s="26" t="s">
        <v>364</v>
      </c>
      <c r="F944" s="26"/>
      <c r="G944" s="27"/>
      <c r="H944" s="27"/>
      <c r="I944" s="26"/>
      <c r="J944" s="24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</row>
    <row r="945" spans="1:22" ht="14">
      <c r="A945" s="24" t="s">
        <v>2744</v>
      </c>
      <c r="B945" s="25" t="s">
        <v>2716</v>
      </c>
      <c r="C945" s="25" t="s">
        <v>2743</v>
      </c>
      <c r="D945" s="25" t="s">
        <v>221</v>
      </c>
      <c r="E945" s="26" t="s">
        <v>364</v>
      </c>
      <c r="F945" s="26"/>
      <c r="G945" s="27"/>
      <c r="H945" s="27"/>
      <c r="I945" s="26"/>
      <c r="J945" s="24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</row>
    <row r="946" spans="1:22" ht="14">
      <c r="A946" s="24" t="s">
        <v>11594</v>
      </c>
      <c r="B946" s="25" t="s">
        <v>11584</v>
      </c>
      <c r="C946" s="25" t="s">
        <v>11593</v>
      </c>
      <c r="D946" s="25" t="s">
        <v>1022</v>
      </c>
      <c r="E946" s="26" t="s">
        <v>212</v>
      </c>
      <c r="F946" s="26"/>
      <c r="G946" s="27"/>
      <c r="H946" s="27"/>
      <c r="I946" s="26"/>
      <c r="J946" s="24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</row>
    <row r="947" spans="1:22" ht="14">
      <c r="A947" s="24" t="s">
        <v>5269</v>
      </c>
      <c r="B947" s="25" t="s">
        <v>5244</v>
      </c>
      <c r="C947" s="25" t="s">
        <v>5268</v>
      </c>
      <c r="D947" s="25" t="s">
        <v>215</v>
      </c>
      <c r="E947" s="26" t="s">
        <v>364</v>
      </c>
      <c r="F947" s="26"/>
      <c r="G947" s="27"/>
      <c r="H947" s="27"/>
      <c r="I947" s="26"/>
      <c r="J947" s="24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</row>
    <row r="948" spans="1:22" ht="14">
      <c r="A948" s="24" t="s">
        <v>5272</v>
      </c>
      <c r="B948" s="25" t="s">
        <v>5244</v>
      </c>
      <c r="C948" s="25" t="s">
        <v>5271</v>
      </c>
      <c r="D948" s="25" t="s">
        <v>215</v>
      </c>
      <c r="E948" s="26" t="s">
        <v>364</v>
      </c>
      <c r="F948" s="26"/>
      <c r="G948" s="27"/>
      <c r="H948" s="27"/>
      <c r="I948" s="26"/>
      <c r="J948" s="24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</row>
    <row r="949" spans="1:22" ht="14">
      <c r="A949" s="24" t="s">
        <v>5275</v>
      </c>
      <c r="B949" s="25" t="s">
        <v>5244</v>
      </c>
      <c r="C949" s="25" t="s">
        <v>5274</v>
      </c>
      <c r="D949" s="25" t="s">
        <v>3041</v>
      </c>
      <c r="E949" s="26" t="s">
        <v>364</v>
      </c>
      <c r="F949" s="26"/>
      <c r="G949" s="27"/>
      <c r="H949" s="27"/>
      <c r="I949" s="26"/>
      <c r="J949" s="24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</row>
    <row r="950" spans="1:22" ht="14">
      <c r="A950" s="24" t="s">
        <v>5278</v>
      </c>
      <c r="B950" s="25" t="s">
        <v>5244</v>
      </c>
      <c r="C950" s="25" t="s">
        <v>5277</v>
      </c>
      <c r="D950" s="25" t="s">
        <v>221</v>
      </c>
      <c r="E950" s="26" t="s">
        <v>364</v>
      </c>
      <c r="F950" s="26"/>
      <c r="G950" s="27"/>
      <c r="H950" s="27"/>
      <c r="I950" s="26"/>
      <c r="J950" s="24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</row>
    <row r="951" spans="1:22" ht="14">
      <c r="A951" s="24" t="s">
        <v>5281</v>
      </c>
      <c r="B951" s="25" t="s">
        <v>5244</v>
      </c>
      <c r="C951" s="25" t="s">
        <v>5280</v>
      </c>
      <c r="D951" s="25" t="s">
        <v>229</v>
      </c>
      <c r="E951" s="26" t="s">
        <v>364</v>
      </c>
      <c r="F951" s="26"/>
      <c r="G951" s="27"/>
      <c r="H951" s="27"/>
      <c r="I951" s="26"/>
      <c r="J951" s="24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</row>
    <row r="952" spans="1:22" ht="14">
      <c r="A952" s="24" t="s">
        <v>5284</v>
      </c>
      <c r="B952" s="25" t="s">
        <v>5244</v>
      </c>
      <c r="C952" s="25" t="s">
        <v>5283</v>
      </c>
      <c r="D952" s="25" t="s">
        <v>535</v>
      </c>
      <c r="E952" s="26" t="s">
        <v>364</v>
      </c>
      <c r="F952" s="26"/>
      <c r="G952" s="27"/>
      <c r="H952" s="27"/>
      <c r="I952" s="26"/>
      <c r="J952" s="24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</row>
    <row r="953" spans="1:22" ht="14">
      <c r="A953" s="24" t="s">
        <v>5287</v>
      </c>
      <c r="B953" s="25" t="s">
        <v>5244</v>
      </c>
      <c r="C953" s="25" t="s">
        <v>5286</v>
      </c>
      <c r="D953" s="25" t="s">
        <v>221</v>
      </c>
      <c r="E953" s="26" t="s">
        <v>364</v>
      </c>
      <c r="F953" s="26"/>
      <c r="G953" s="27"/>
      <c r="H953" s="27"/>
      <c r="I953" s="26"/>
      <c r="J953" s="24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</row>
    <row r="954" spans="1:22" ht="14">
      <c r="A954" s="24" t="s">
        <v>12727</v>
      </c>
      <c r="B954" s="25" t="s">
        <v>12674</v>
      </c>
      <c r="C954" s="25" t="s">
        <v>12726</v>
      </c>
      <c r="D954" s="25" t="s">
        <v>221</v>
      </c>
      <c r="E954" s="26" t="s">
        <v>212</v>
      </c>
      <c r="F954" s="26"/>
      <c r="G954" s="27"/>
      <c r="H954" s="27"/>
      <c r="I954" s="26"/>
      <c r="J954" s="24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</row>
    <row r="955" spans="1:22" ht="14">
      <c r="A955" s="24" t="s">
        <v>12730</v>
      </c>
      <c r="B955" s="25" t="s">
        <v>12674</v>
      </c>
      <c r="C955" s="25" t="s">
        <v>12729</v>
      </c>
      <c r="D955" s="25" t="s">
        <v>12679</v>
      </c>
      <c r="E955" s="26" t="s">
        <v>212</v>
      </c>
      <c r="F955" s="26"/>
      <c r="G955" s="27"/>
      <c r="H955" s="27"/>
      <c r="I955" s="26"/>
      <c r="J955" s="24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</row>
    <row r="956" spans="1:22" ht="14">
      <c r="A956" s="24" t="s">
        <v>2228</v>
      </c>
      <c r="B956" s="25" t="s">
        <v>2157</v>
      </c>
      <c r="C956" s="25" t="s">
        <v>2227</v>
      </c>
      <c r="D956" s="25" t="s">
        <v>535</v>
      </c>
      <c r="E956" s="26" t="s">
        <v>364</v>
      </c>
      <c r="F956" s="26"/>
      <c r="G956" s="27"/>
      <c r="H956" s="27"/>
      <c r="I956" s="26"/>
      <c r="J956" s="24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</row>
    <row r="957" spans="1:22" ht="14">
      <c r="A957" s="24" t="s">
        <v>12733</v>
      </c>
      <c r="B957" s="25" t="s">
        <v>12674</v>
      </c>
      <c r="C957" s="25" t="s">
        <v>12732</v>
      </c>
      <c r="D957" s="25" t="s">
        <v>221</v>
      </c>
      <c r="E957" s="26" t="s">
        <v>212</v>
      </c>
      <c r="F957" s="26"/>
      <c r="G957" s="27"/>
      <c r="H957" s="27"/>
      <c r="I957" s="26"/>
      <c r="J957" s="24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</row>
    <row r="958" spans="1:22" ht="14">
      <c r="A958" s="24" t="s">
        <v>12736</v>
      </c>
      <c r="B958" s="25" t="s">
        <v>12674</v>
      </c>
      <c r="C958" s="25" t="s">
        <v>12735</v>
      </c>
      <c r="D958" s="25" t="s">
        <v>12679</v>
      </c>
      <c r="E958" s="26" t="s">
        <v>212</v>
      </c>
      <c r="F958" s="26"/>
      <c r="G958" s="27"/>
      <c r="H958" s="27"/>
      <c r="I958" s="26"/>
      <c r="J958" s="24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</row>
    <row r="959" spans="1:22" ht="14">
      <c r="A959" s="24" t="s">
        <v>11597</v>
      </c>
      <c r="B959" s="25" t="s">
        <v>11584</v>
      </c>
      <c r="C959" s="25" t="s">
        <v>11596</v>
      </c>
      <c r="D959" s="25" t="s">
        <v>373</v>
      </c>
      <c r="E959" s="26" t="s">
        <v>212</v>
      </c>
      <c r="F959" s="26"/>
      <c r="G959" s="27"/>
      <c r="H959" s="27"/>
      <c r="I959" s="26"/>
      <c r="J959" s="24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</row>
    <row r="960" spans="1:22" ht="14">
      <c r="A960" s="24" t="s">
        <v>12739</v>
      </c>
      <c r="B960" s="25" t="s">
        <v>12674</v>
      </c>
      <c r="C960" s="25" t="s">
        <v>12738</v>
      </c>
      <c r="D960" s="25" t="s">
        <v>221</v>
      </c>
      <c r="E960" s="26" t="s">
        <v>212</v>
      </c>
      <c r="F960" s="26"/>
      <c r="G960" s="27"/>
      <c r="H960" s="27"/>
      <c r="I960" s="26"/>
      <c r="J960" s="24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</row>
    <row r="961" spans="1:22" ht="14">
      <c r="A961" s="24" t="s">
        <v>12742</v>
      </c>
      <c r="B961" s="25" t="s">
        <v>12674</v>
      </c>
      <c r="C961" s="25" t="s">
        <v>12741</v>
      </c>
      <c r="D961" s="25" t="s">
        <v>12679</v>
      </c>
      <c r="E961" s="26" t="s">
        <v>212</v>
      </c>
      <c r="F961" s="26"/>
      <c r="G961" s="27"/>
      <c r="H961" s="27"/>
      <c r="I961" s="26"/>
      <c r="J961" s="24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</row>
    <row r="962" spans="1:22" ht="14">
      <c r="A962" s="24" t="s">
        <v>9690</v>
      </c>
      <c r="B962" s="25" t="s">
        <v>9614</v>
      </c>
      <c r="C962" s="25" t="s">
        <v>9689</v>
      </c>
      <c r="D962" s="25" t="s">
        <v>3239</v>
      </c>
      <c r="E962" s="26" t="s">
        <v>364</v>
      </c>
      <c r="F962" s="26"/>
      <c r="G962" s="27"/>
      <c r="H962" s="27"/>
      <c r="I962" s="26"/>
      <c r="J962" s="24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</row>
    <row r="963" spans="1:22" ht="14">
      <c r="A963" s="24" t="s">
        <v>15704</v>
      </c>
      <c r="B963" s="25" t="s">
        <v>9614</v>
      </c>
      <c r="C963" s="25" t="s">
        <v>15703</v>
      </c>
      <c r="D963" s="25" t="s">
        <v>3239</v>
      </c>
      <c r="E963" s="26" t="s">
        <v>364</v>
      </c>
      <c r="F963" s="26"/>
      <c r="G963" s="27"/>
      <c r="H963" s="27"/>
      <c r="I963" s="26"/>
      <c r="J963" s="24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</row>
    <row r="964" spans="1:22" ht="14">
      <c r="A964" s="24" t="s">
        <v>15710</v>
      </c>
      <c r="B964" s="25" t="s">
        <v>9614</v>
      </c>
      <c r="C964" s="25" t="s">
        <v>15709</v>
      </c>
      <c r="D964" s="25" t="s">
        <v>3239</v>
      </c>
      <c r="E964" s="26" t="s">
        <v>364</v>
      </c>
      <c r="F964" s="26"/>
      <c r="G964" s="27"/>
      <c r="H964" s="27"/>
      <c r="I964" s="26"/>
      <c r="J964" s="24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</row>
    <row r="965" spans="1:22" ht="14">
      <c r="A965" s="24" t="s">
        <v>3169</v>
      </c>
      <c r="B965" s="25" t="s">
        <v>3120</v>
      </c>
      <c r="C965" s="25" t="s">
        <v>3168</v>
      </c>
      <c r="D965" s="25" t="s">
        <v>221</v>
      </c>
      <c r="E965" s="26" t="s">
        <v>212</v>
      </c>
      <c r="F965" s="26"/>
      <c r="G965" s="27"/>
      <c r="H965" s="27"/>
      <c r="I965" s="26"/>
      <c r="J965" s="24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</row>
    <row r="966" spans="1:22" ht="14">
      <c r="A966" s="24" t="s">
        <v>4872</v>
      </c>
      <c r="B966" s="25" t="s">
        <v>4871</v>
      </c>
      <c r="C966" s="25" t="s">
        <v>4870</v>
      </c>
      <c r="D966" s="25" t="s">
        <v>535</v>
      </c>
      <c r="E966" s="26" t="s">
        <v>364</v>
      </c>
      <c r="F966" s="26"/>
      <c r="G966" s="27"/>
      <c r="H966" s="27"/>
      <c r="I966" s="26"/>
      <c r="J966" s="24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</row>
    <row r="967" spans="1:22" ht="14">
      <c r="A967" s="24" t="s">
        <v>15466</v>
      </c>
      <c r="B967" s="25" t="s">
        <v>4871</v>
      </c>
      <c r="C967" s="25" t="s">
        <v>15465</v>
      </c>
      <c r="D967" s="25" t="s">
        <v>995</v>
      </c>
      <c r="E967" s="26" t="s">
        <v>364</v>
      </c>
      <c r="F967" s="26"/>
      <c r="G967" s="27"/>
      <c r="H967" s="27"/>
      <c r="I967" s="26"/>
      <c r="J967" s="24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</row>
    <row r="968" spans="1:22" ht="14">
      <c r="A968" s="24" t="s">
        <v>1304</v>
      </c>
      <c r="B968" s="25" t="s">
        <v>1114</v>
      </c>
      <c r="C968" s="25" t="s">
        <v>1303</v>
      </c>
      <c r="D968" s="25" t="s">
        <v>221</v>
      </c>
      <c r="E968" s="26" t="s">
        <v>212</v>
      </c>
      <c r="F968" s="26"/>
      <c r="G968" s="27"/>
      <c r="H968" s="27"/>
      <c r="I968" s="26"/>
      <c r="J968" s="24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</row>
    <row r="969" spans="1:22" ht="14">
      <c r="A969" s="24" t="s">
        <v>1307</v>
      </c>
      <c r="B969" s="25" t="s">
        <v>1114</v>
      </c>
      <c r="C969" s="25" t="s">
        <v>1306</v>
      </c>
      <c r="D969" s="25" t="s">
        <v>535</v>
      </c>
      <c r="E969" s="26" t="s">
        <v>212</v>
      </c>
      <c r="F969" s="26"/>
      <c r="G969" s="27"/>
      <c r="H969" s="27"/>
      <c r="I969" s="26"/>
      <c r="J969" s="24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</row>
    <row r="970" spans="1:22" ht="14">
      <c r="A970" s="24" t="s">
        <v>1310</v>
      </c>
      <c r="B970" s="25" t="s">
        <v>1114</v>
      </c>
      <c r="C970" s="25" t="s">
        <v>1309</v>
      </c>
      <c r="D970" s="25" t="s">
        <v>215</v>
      </c>
      <c r="E970" s="26" t="s">
        <v>212</v>
      </c>
      <c r="F970" s="26"/>
      <c r="G970" s="27"/>
      <c r="H970" s="27"/>
      <c r="I970" s="26"/>
      <c r="J970" s="24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</row>
    <row r="971" spans="1:22" ht="14">
      <c r="A971" s="24" t="s">
        <v>1313</v>
      </c>
      <c r="B971" s="25" t="s">
        <v>1114</v>
      </c>
      <c r="C971" s="25" t="s">
        <v>1312</v>
      </c>
      <c r="D971" s="25" t="s">
        <v>221</v>
      </c>
      <c r="E971" s="26" t="s">
        <v>212</v>
      </c>
      <c r="F971" s="26"/>
      <c r="G971" s="27"/>
      <c r="H971" s="27"/>
      <c r="I971" s="26"/>
      <c r="J971" s="24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</row>
    <row r="972" spans="1:22" ht="14">
      <c r="A972" s="24" t="s">
        <v>1316</v>
      </c>
      <c r="B972" s="25" t="s">
        <v>1114</v>
      </c>
      <c r="C972" s="25" t="s">
        <v>1315</v>
      </c>
      <c r="D972" s="25" t="s">
        <v>535</v>
      </c>
      <c r="E972" s="26" t="s">
        <v>212</v>
      </c>
      <c r="F972" s="26"/>
      <c r="G972" s="27"/>
      <c r="H972" s="27"/>
      <c r="I972" s="26"/>
      <c r="J972" s="24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</row>
    <row r="973" spans="1:22" ht="14">
      <c r="A973" s="24" t="s">
        <v>1319</v>
      </c>
      <c r="B973" s="25" t="s">
        <v>1114</v>
      </c>
      <c r="C973" s="25" t="s">
        <v>1318</v>
      </c>
      <c r="D973" s="25" t="s">
        <v>221</v>
      </c>
      <c r="E973" s="26" t="s">
        <v>212</v>
      </c>
      <c r="F973" s="26"/>
      <c r="G973" s="27"/>
      <c r="H973" s="27"/>
      <c r="I973" s="26"/>
      <c r="J973" s="24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</row>
    <row r="974" spans="1:22" ht="14">
      <c r="A974" s="24" t="s">
        <v>1322</v>
      </c>
      <c r="B974" s="25" t="s">
        <v>1114</v>
      </c>
      <c r="C974" s="25" t="s">
        <v>1321</v>
      </c>
      <c r="D974" s="25" t="s">
        <v>215</v>
      </c>
      <c r="E974" s="26" t="s">
        <v>212</v>
      </c>
      <c r="F974" s="26"/>
      <c r="G974" s="27"/>
      <c r="H974" s="27"/>
      <c r="I974" s="26"/>
      <c r="J974" s="24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</row>
    <row r="975" spans="1:22" ht="14">
      <c r="A975" s="24" t="s">
        <v>1325</v>
      </c>
      <c r="B975" s="25" t="s">
        <v>1114</v>
      </c>
      <c r="C975" s="25" t="s">
        <v>1324</v>
      </c>
      <c r="D975" s="25" t="s">
        <v>215</v>
      </c>
      <c r="E975" s="26" t="s">
        <v>212</v>
      </c>
      <c r="F975" s="26"/>
      <c r="G975" s="27"/>
      <c r="H975" s="27"/>
      <c r="I975" s="26"/>
      <c r="J975" s="24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</row>
    <row r="976" spans="1:22" ht="14">
      <c r="A976" s="24" t="s">
        <v>1328</v>
      </c>
      <c r="B976" s="25" t="s">
        <v>1114</v>
      </c>
      <c r="C976" s="25" t="s">
        <v>1327</v>
      </c>
      <c r="D976" s="25" t="s">
        <v>221</v>
      </c>
      <c r="E976" s="26" t="s">
        <v>212</v>
      </c>
      <c r="F976" s="26"/>
      <c r="G976" s="27"/>
      <c r="H976" s="27"/>
      <c r="I976" s="26"/>
      <c r="J976" s="24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</row>
    <row r="977" spans="1:22" ht="14">
      <c r="A977" s="24" t="s">
        <v>1331</v>
      </c>
      <c r="B977" s="25" t="s">
        <v>1114</v>
      </c>
      <c r="C977" s="25" t="s">
        <v>1330</v>
      </c>
      <c r="D977" s="25" t="s">
        <v>535</v>
      </c>
      <c r="E977" s="26" t="s">
        <v>212</v>
      </c>
      <c r="F977" s="26"/>
      <c r="G977" s="27"/>
      <c r="H977" s="27"/>
      <c r="I977" s="26"/>
      <c r="J977" s="24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</row>
    <row r="978" spans="1:22" ht="14">
      <c r="A978" s="24" t="s">
        <v>1334</v>
      </c>
      <c r="B978" s="25" t="s">
        <v>1114</v>
      </c>
      <c r="C978" s="25" t="s">
        <v>1333</v>
      </c>
      <c r="D978" s="25" t="s">
        <v>215</v>
      </c>
      <c r="E978" s="26" t="s">
        <v>212</v>
      </c>
      <c r="F978" s="26"/>
      <c r="G978" s="27"/>
      <c r="H978" s="27"/>
      <c r="I978" s="26"/>
      <c r="J978" s="24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</row>
    <row r="979" spans="1:22" ht="14">
      <c r="A979" s="24" t="s">
        <v>1337</v>
      </c>
      <c r="B979" s="25" t="s">
        <v>1114</v>
      </c>
      <c r="C979" s="25" t="s">
        <v>1336</v>
      </c>
      <c r="D979" s="25" t="s">
        <v>221</v>
      </c>
      <c r="E979" s="26" t="s">
        <v>212</v>
      </c>
      <c r="F979" s="26"/>
      <c r="G979" s="27"/>
      <c r="H979" s="27"/>
      <c r="I979" s="26"/>
      <c r="J979" s="24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</row>
    <row r="980" spans="1:22" ht="14">
      <c r="A980" s="24" t="s">
        <v>2890</v>
      </c>
      <c r="B980" s="25" t="s">
        <v>2889</v>
      </c>
      <c r="C980" s="25" t="s">
        <v>2888</v>
      </c>
      <c r="D980" s="25" t="s">
        <v>221</v>
      </c>
      <c r="E980" s="26" t="s">
        <v>364</v>
      </c>
      <c r="F980" s="26"/>
      <c r="G980" s="27"/>
      <c r="H980" s="27"/>
      <c r="I980" s="26"/>
      <c r="J980" s="24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</row>
    <row r="981" spans="1:22" ht="14">
      <c r="A981" s="24" t="s">
        <v>14310</v>
      </c>
      <c r="B981" s="25" t="s">
        <v>14162</v>
      </c>
      <c r="C981" s="25" t="s">
        <v>14309</v>
      </c>
      <c r="D981" s="25" t="s">
        <v>1905</v>
      </c>
      <c r="E981" s="26" t="s">
        <v>212</v>
      </c>
      <c r="F981" s="26"/>
      <c r="G981" s="27"/>
      <c r="H981" s="27"/>
      <c r="I981" s="26"/>
      <c r="J981" s="24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</row>
    <row r="982" spans="1:22" ht="14">
      <c r="A982" s="24" t="s">
        <v>14313</v>
      </c>
      <c r="B982" s="25" t="s">
        <v>14162</v>
      </c>
      <c r="C982" s="25" t="s">
        <v>14312</v>
      </c>
      <c r="D982" s="25" t="s">
        <v>535</v>
      </c>
      <c r="E982" s="26" t="s">
        <v>212</v>
      </c>
      <c r="F982" s="26"/>
      <c r="G982" s="27"/>
      <c r="H982" s="27"/>
      <c r="I982" s="26"/>
      <c r="J982" s="24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</row>
    <row r="983" spans="1:22" ht="14">
      <c r="A983" s="24" t="s">
        <v>14316</v>
      </c>
      <c r="B983" s="25" t="s">
        <v>14162</v>
      </c>
      <c r="C983" s="25" t="s">
        <v>14315</v>
      </c>
      <c r="D983" s="25" t="s">
        <v>535</v>
      </c>
      <c r="E983" s="26" t="s">
        <v>212</v>
      </c>
      <c r="F983" s="26"/>
      <c r="G983" s="27"/>
      <c r="H983" s="27"/>
      <c r="I983" s="26"/>
      <c r="J983" s="24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</row>
    <row r="984" spans="1:22" ht="14">
      <c r="A984" s="24" t="s">
        <v>15343</v>
      </c>
      <c r="B984" s="25" t="s">
        <v>2606</v>
      </c>
      <c r="C984" s="25" t="s">
        <v>15342</v>
      </c>
      <c r="D984" s="25" t="s">
        <v>221</v>
      </c>
      <c r="E984" s="26" t="s">
        <v>364</v>
      </c>
      <c r="F984" s="26"/>
      <c r="G984" s="27"/>
      <c r="H984" s="27"/>
      <c r="I984" s="26"/>
      <c r="J984" s="24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</row>
    <row r="985" spans="1:22" ht="14">
      <c r="A985" s="24" t="s">
        <v>15690</v>
      </c>
      <c r="B985" s="25" t="s">
        <v>8637</v>
      </c>
      <c r="C985" s="25" t="s">
        <v>15689</v>
      </c>
      <c r="D985" s="25" t="s">
        <v>985</v>
      </c>
      <c r="E985" s="26" t="s">
        <v>364</v>
      </c>
      <c r="F985" s="26"/>
      <c r="G985" s="27"/>
      <c r="H985" s="27"/>
      <c r="I985" s="26"/>
      <c r="J985" s="24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</row>
    <row r="986" spans="1:22" ht="14">
      <c r="A986" s="24" t="s">
        <v>6341</v>
      </c>
      <c r="B986" s="25" t="s">
        <v>6274</v>
      </c>
      <c r="C986" s="25" t="s">
        <v>6340</v>
      </c>
      <c r="D986" s="25" t="s">
        <v>373</v>
      </c>
      <c r="E986" s="26" t="s">
        <v>364</v>
      </c>
      <c r="F986" s="26"/>
      <c r="G986" s="27"/>
      <c r="H986" s="27"/>
      <c r="I986" s="26"/>
      <c r="J986" s="24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</row>
    <row r="987" spans="1:22" ht="14">
      <c r="A987" s="24" t="s">
        <v>8547</v>
      </c>
      <c r="B987" s="25" t="s">
        <v>8543</v>
      </c>
      <c r="C987" s="25" t="s">
        <v>8546</v>
      </c>
      <c r="D987" s="25" t="s">
        <v>221</v>
      </c>
      <c r="E987" s="26" t="s">
        <v>212</v>
      </c>
      <c r="F987" s="26"/>
      <c r="G987" s="27"/>
      <c r="H987" s="27"/>
      <c r="I987" s="26"/>
      <c r="J987" s="24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</row>
    <row r="988" spans="1:22" ht="14">
      <c r="A988" s="24" t="s">
        <v>8550</v>
      </c>
      <c r="B988" s="25" t="s">
        <v>8543</v>
      </c>
      <c r="C988" s="25" t="s">
        <v>8549</v>
      </c>
      <c r="D988" s="25" t="s">
        <v>221</v>
      </c>
      <c r="E988" s="26" t="s">
        <v>212</v>
      </c>
      <c r="F988" s="26"/>
      <c r="G988" s="27"/>
      <c r="H988" s="27"/>
      <c r="I988" s="26"/>
      <c r="J988" s="24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</row>
    <row r="989" spans="1:22" ht="14">
      <c r="A989" s="24" t="s">
        <v>13010</v>
      </c>
      <c r="B989" s="25" t="s">
        <v>12964</v>
      </c>
      <c r="C989" s="25" t="s">
        <v>13009</v>
      </c>
      <c r="D989" s="25" t="s">
        <v>535</v>
      </c>
      <c r="E989" s="26" t="s">
        <v>364</v>
      </c>
      <c r="F989" s="26"/>
      <c r="G989" s="27"/>
      <c r="H989" s="27"/>
      <c r="I989" s="26"/>
      <c r="J989" s="24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</row>
    <row r="990" spans="1:22" ht="14">
      <c r="A990" s="24" t="s">
        <v>3339</v>
      </c>
      <c r="B990" s="25" t="s">
        <v>3335</v>
      </c>
      <c r="C990" s="25" t="s">
        <v>3338</v>
      </c>
      <c r="D990" s="25" t="s">
        <v>535</v>
      </c>
      <c r="E990" s="26" t="s">
        <v>962</v>
      </c>
      <c r="F990" s="26"/>
      <c r="G990" s="27"/>
      <c r="H990" s="27"/>
      <c r="I990" s="26"/>
      <c r="J990" s="24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</row>
    <row r="991" spans="1:22" ht="14">
      <c r="A991" s="24" t="s">
        <v>3342</v>
      </c>
      <c r="B991" s="25" t="s">
        <v>3335</v>
      </c>
      <c r="C991" s="25" t="s">
        <v>3341</v>
      </c>
      <c r="D991" s="25" t="s">
        <v>985</v>
      </c>
      <c r="E991" s="26" t="s">
        <v>962</v>
      </c>
      <c r="F991" s="26"/>
      <c r="G991" s="27"/>
      <c r="H991" s="27"/>
      <c r="I991" s="26"/>
      <c r="J991" s="24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</row>
    <row r="992" spans="1:22" ht="14">
      <c r="A992" s="24" t="s">
        <v>6344</v>
      </c>
      <c r="B992" s="25" t="s">
        <v>6274</v>
      </c>
      <c r="C992" s="25" t="s">
        <v>6343</v>
      </c>
      <c r="D992" s="25" t="s">
        <v>373</v>
      </c>
      <c r="E992" s="26" t="s">
        <v>364</v>
      </c>
      <c r="F992" s="26"/>
      <c r="G992" s="27"/>
      <c r="H992" s="27"/>
      <c r="I992" s="26"/>
      <c r="J992" s="24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</row>
    <row r="993" spans="1:22" ht="14">
      <c r="A993" s="24" t="s">
        <v>6347</v>
      </c>
      <c r="B993" s="25" t="s">
        <v>6274</v>
      </c>
      <c r="C993" s="25" t="s">
        <v>6346</v>
      </c>
      <c r="D993" s="25" t="s">
        <v>373</v>
      </c>
      <c r="E993" s="26" t="s">
        <v>364</v>
      </c>
      <c r="F993" s="26"/>
      <c r="G993" s="27"/>
      <c r="H993" s="27"/>
      <c r="I993" s="26"/>
      <c r="J993" s="24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</row>
    <row r="994" spans="1:22" ht="14">
      <c r="A994" s="24" t="s">
        <v>15361</v>
      </c>
      <c r="B994" s="25" t="s">
        <v>2893</v>
      </c>
      <c r="C994" s="25" t="s">
        <v>15360</v>
      </c>
      <c r="D994" s="25" t="s">
        <v>221</v>
      </c>
      <c r="E994" s="26" t="s">
        <v>364</v>
      </c>
      <c r="F994" s="26"/>
      <c r="G994" s="27"/>
      <c r="H994" s="27"/>
      <c r="I994" s="26"/>
      <c r="J994" s="24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</row>
    <row r="995" spans="1:22" ht="14">
      <c r="A995" s="24" t="s">
        <v>11691</v>
      </c>
      <c r="B995" s="25" t="s">
        <v>11678</v>
      </c>
      <c r="C995" s="25" t="s">
        <v>11690</v>
      </c>
      <c r="D995" s="25" t="s">
        <v>373</v>
      </c>
      <c r="E995" s="26" t="s">
        <v>212</v>
      </c>
      <c r="F995" s="26"/>
      <c r="G995" s="27"/>
      <c r="H995" s="27"/>
      <c r="I995" s="26"/>
      <c r="J995" s="24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</row>
    <row r="996" spans="1:22" ht="14">
      <c r="A996" s="24" t="s">
        <v>6350</v>
      </c>
      <c r="B996" s="25" t="s">
        <v>6274</v>
      </c>
      <c r="C996" s="25" t="s">
        <v>6349</v>
      </c>
      <c r="D996" s="25" t="s">
        <v>373</v>
      </c>
      <c r="E996" s="26" t="s">
        <v>364</v>
      </c>
      <c r="F996" s="26"/>
      <c r="G996" s="27"/>
      <c r="H996" s="27"/>
      <c r="I996" s="26"/>
      <c r="J996" s="24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</row>
    <row r="997" spans="1:22" ht="14">
      <c r="A997" s="24" t="s">
        <v>2961</v>
      </c>
      <c r="B997" s="25" t="s">
        <v>2956</v>
      </c>
      <c r="C997" s="25" t="s">
        <v>2960</v>
      </c>
      <c r="D997" s="25" t="s">
        <v>373</v>
      </c>
      <c r="E997" s="26" t="s">
        <v>212</v>
      </c>
      <c r="F997" s="26"/>
      <c r="G997" s="27"/>
      <c r="H997" s="27"/>
      <c r="I997" s="26"/>
      <c r="J997" s="24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</row>
    <row r="998" spans="1:22" ht="14">
      <c r="A998" s="24" t="s">
        <v>2964</v>
      </c>
      <c r="B998" s="25" t="s">
        <v>2956</v>
      </c>
      <c r="C998" s="25" t="s">
        <v>2963</v>
      </c>
      <c r="D998" s="25" t="s">
        <v>373</v>
      </c>
      <c r="E998" s="26" t="s">
        <v>212</v>
      </c>
      <c r="F998" s="26"/>
      <c r="G998" s="27"/>
      <c r="H998" s="27"/>
      <c r="I998" s="26"/>
      <c r="J998" s="24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</row>
    <row r="999" spans="1:22" ht="14">
      <c r="A999" s="24" t="s">
        <v>10386</v>
      </c>
      <c r="B999" s="25" t="s">
        <v>10385</v>
      </c>
      <c r="C999" s="25" t="s">
        <v>10384</v>
      </c>
      <c r="D999" s="25" t="s">
        <v>215</v>
      </c>
      <c r="E999" s="26" t="s">
        <v>364</v>
      </c>
      <c r="F999" s="26"/>
      <c r="G999" s="27"/>
      <c r="H999" s="27"/>
      <c r="I999" s="26"/>
      <c r="J999" s="24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</row>
    <row r="1000" spans="1:22" ht="14">
      <c r="A1000" s="24" t="s">
        <v>10389</v>
      </c>
      <c r="B1000" s="25" t="s">
        <v>10385</v>
      </c>
      <c r="C1000" s="25" t="s">
        <v>10388</v>
      </c>
      <c r="D1000" s="25" t="s">
        <v>215</v>
      </c>
      <c r="E1000" s="26" t="s">
        <v>364</v>
      </c>
      <c r="F1000" s="26"/>
      <c r="G1000" s="27"/>
      <c r="H1000" s="27"/>
      <c r="I1000" s="26"/>
      <c r="J1000" s="24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</row>
    <row r="1001" spans="1:22" ht="14">
      <c r="A1001" s="24" t="s">
        <v>10392</v>
      </c>
      <c r="B1001" s="25" t="s">
        <v>10385</v>
      </c>
      <c r="C1001" s="25" t="s">
        <v>10391</v>
      </c>
      <c r="D1001" s="25" t="s">
        <v>668</v>
      </c>
      <c r="E1001" s="26" t="s">
        <v>364</v>
      </c>
      <c r="F1001" s="26"/>
      <c r="G1001" s="27"/>
      <c r="H1001" s="27"/>
      <c r="I1001" s="26"/>
      <c r="J1001" s="24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</row>
    <row r="1002" spans="1:22" ht="14">
      <c r="A1002" s="24" t="s">
        <v>10395</v>
      </c>
      <c r="B1002" s="25" t="s">
        <v>10385</v>
      </c>
      <c r="C1002" s="25" t="s">
        <v>10394</v>
      </c>
      <c r="D1002" s="25" t="s">
        <v>215</v>
      </c>
      <c r="E1002" s="26" t="s">
        <v>364</v>
      </c>
      <c r="F1002" s="26"/>
      <c r="G1002" s="27"/>
      <c r="H1002" s="27"/>
      <c r="I1002" s="26"/>
      <c r="J1002" s="24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</row>
    <row r="1003" spans="1:22" ht="14">
      <c r="A1003" s="24" t="s">
        <v>10398</v>
      </c>
      <c r="B1003" s="25" t="s">
        <v>10385</v>
      </c>
      <c r="C1003" s="25" t="s">
        <v>10397</v>
      </c>
      <c r="D1003" s="25" t="s">
        <v>215</v>
      </c>
      <c r="E1003" s="26" t="s">
        <v>364</v>
      </c>
      <c r="F1003" s="26"/>
      <c r="G1003" s="27"/>
      <c r="H1003" s="27"/>
      <c r="I1003" s="26"/>
      <c r="J1003" s="24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</row>
    <row r="1004" spans="1:22" ht="14">
      <c r="A1004" s="24" t="s">
        <v>10401</v>
      </c>
      <c r="B1004" s="25" t="s">
        <v>10385</v>
      </c>
      <c r="C1004" s="25" t="s">
        <v>10400</v>
      </c>
      <c r="D1004" s="25" t="s">
        <v>229</v>
      </c>
      <c r="E1004" s="26" t="s">
        <v>364</v>
      </c>
      <c r="F1004" s="26"/>
      <c r="G1004" s="27"/>
      <c r="H1004" s="27"/>
      <c r="I1004" s="26"/>
      <c r="J1004" s="24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</row>
    <row r="1005" spans="1:22" ht="14">
      <c r="A1005" s="24" t="s">
        <v>10404</v>
      </c>
      <c r="B1005" s="25" t="s">
        <v>10385</v>
      </c>
      <c r="C1005" s="25" t="s">
        <v>10403</v>
      </c>
      <c r="D1005" s="25" t="s">
        <v>535</v>
      </c>
      <c r="E1005" s="26" t="s">
        <v>364</v>
      </c>
      <c r="F1005" s="26"/>
      <c r="G1005" s="27"/>
      <c r="H1005" s="27"/>
      <c r="I1005" s="26"/>
      <c r="J1005" s="24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</row>
    <row r="1006" spans="1:22" ht="14">
      <c r="A1006" s="24" t="s">
        <v>10407</v>
      </c>
      <c r="B1006" s="25" t="s">
        <v>10385</v>
      </c>
      <c r="C1006" s="25" t="s">
        <v>10406</v>
      </c>
      <c r="D1006" s="25" t="s">
        <v>221</v>
      </c>
      <c r="E1006" s="26" t="s">
        <v>364</v>
      </c>
      <c r="F1006" s="26"/>
      <c r="G1006" s="27"/>
      <c r="H1006" s="27"/>
      <c r="I1006" s="26"/>
      <c r="J1006" s="24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</row>
    <row r="1007" spans="1:22" ht="14">
      <c r="A1007" s="24" t="s">
        <v>10410</v>
      </c>
      <c r="B1007" s="25" t="s">
        <v>10385</v>
      </c>
      <c r="C1007" s="25" t="s">
        <v>10409</v>
      </c>
      <c r="D1007" s="25" t="s">
        <v>535</v>
      </c>
      <c r="E1007" s="26" t="s">
        <v>364</v>
      </c>
      <c r="F1007" s="26"/>
      <c r="G1007" s="27"/>
      <c r="H1007" s="27"/>
      <c r="I1007" s="26"/>
      <c r="J1007" s="24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</row>
    <row r="1008" spans="1:22" ht="14">
      <c r="A1008" s="24" t="s">
        <v>10413</v>
      </c>
      <c r="B1008" s="25" t="s">
        <v>10385</v>
      </c>
      <c r="C1008" s="25" t="s">
        <v>10412</v>
      </c>
      <c r="D1008" s="25" t="s">
        <v>535</v>
      </c>
      <c r="E1008" s="26" t="s">
        <v>364</v>
      </c>
      <c r="F1008" s="26"/>
      <c r="G1008" s="27"/>
      <c r="H1008" s="27"/>
      <c r="I1008" s="26"/>
      <c r="J1008" s="24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</row>
    <row r="1009" spans="1:22" ht="14">
      <c r="A1009" s="24" t="s">
        <v>10416</v>
      </c>
      <c r="B1009" s="25" t="s">
        <v>10385</v>
      </c>
      <c r="C1009" s="25" t="s">
        <v>10415</v>
      </c>
      <c r="D1009" s="25" t="s">
        <v>221</v>
      </c>
      <c r="E1009" s="26" t="s">
        <v>364</v>
      </c>
      <c r="F1009" s="26"/>
      <c r="G1009" s="27"/>
      <c r="H1009" s="27"/>
      <c r="I1009" s="26"/>
      <c r="J1009" s="24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</row>
    <row r="1010" spans="1:22" ht="14">
      <c r="A1010" s="24" t="s">
        <v>10419</v>
      </c>
      <c r="B1010" s="25" t="s">
        <v>10385</v>
      </c>
      <c r="C1010" s="25" t="s">
        <v>10418</v>
      </c>
      <c r="D1010" s="25" t="s">
        <v>221</v>
      </c>
      <c r="E1010" s="26" t="s">
        <v>364</v>
      </c>
      <c r="F1010" s="26"/>
      <c r="G1010" s="27"/>
      <c r="H1010" s="27"/>
      <c r="I1010" s="26"/>
      <c r="J1010" s="24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</row>
    <row r="1011" spans="1:22" ht="14">
      <c r="A1011" s="24" t="s">
        <v>10422</v>
      </c>
      <c r="B1011" s="25" t="s">
        <v>10385</v>
      </c>
      <c r="C1011" s="25" t="s">
        <v>10421</v>
      </c>
      <c r="D1011" s="25" t="s">
        <v>535</v>
      </c>
      <c r="E1011" s="26" t="s">
        <v>364</v>
      </c>
      <c r="F1011" s="26"/>
      <c r="G1011" s="27"/>
      <c r="H1011" s="27"/>
      <c r="I1011" s="26"/>
      <c r="J1011" s="24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</row>
    <row r="1012" spans="1:22" ht="14">
      <c r="A1012" s="24" t="s">
        <v>10425</v>
      </c>
      <c r="B1012" s="25" t="s">
        <v>10385</v>
      </c>
      <c r="C1012" s="25" t="s">
        <v>10424</v>
      </c>
      <c r="D1012" s="25" t="s">
        <v>221</v>
      </c>
      <c r="E1012" s="26" t="s">
        <v>364</v>
      </c>
      <c r="F1012" s="26"/>
      <c r="G1012" s="27"/>
      <c r="H1012" s="27"/>
      <c r="I1012" s="26"/>
      <c r="J1012" s="24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</row>
    <row r="1013" spans="1:22" ht="14">
      <c r="A1013" s="24" t="s">
        <v>10428</v>
      </c>
      <c r="B1013" s="25" t="s">
        <v>10385</v>
      </c>
      <c r="C1013" s="25" t="s">
        <v>10427</v>
      </c>
      <c r="D1013" s="25" t="s">
        <v>229</v>
      </c>
      <c r="E1013" s="26" t="s">
        <v>364</v>
      </c>
      <c r="F1013" s="26"/>
      <c r="G1013" s="27"/>
      <c r="H1013" s="27"/>
      <c r="I1013" s="26"/>
      <c r="J1013" s="24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</row>
    <row r="1014" spans="1:22" ht="14">
      <c r="A1014" s="24" t="s">
        <v>10431</v>
      </c>
      <c r="B1014" s="25" t="s">
        <v>10385</v>
      </c>
      <c r="C1014" s="25" t="s">
        <v>10430</v>
      </c>
      <c r="D1014" s="25" t="s">
        <v>535</v>
      </c>
      <c r="E1014" s="26" t="s">
        <v>364</v>
      </c>
      <c r="F1014" s="26"/>
      <c r="G1014" s="27"/>
      <c r="H1014" s="27"/>
      <c r="I1014" s="26"/>
      <c r="J1014" s="24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</row>
    <row r="1015" spans="1:22" ht="14">
      <c r="A1015" s="24" t="s">
        <v>10434</v>
      </c>
      <c r="B1015" s="25" t="s">
        <v>10385</v>
      </c>
      <c r="C1015" s="25" t="s">
        <v>10433</v>
      </c>
      <c r="D1015" s="25" t="s">
        <v>215</v>
      </c>
      <c r="E1015" s="26" t="s">
        <v>364</v>
      </c>
      <c r="F1015" s="26"/>
      <c r="G1015" s="27"/>
      <c r="H1015" s="27"/>
      <c r="I1015" s="26"/>
      <c r="J1015" s="24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</row>
    <row r="1016" spans="1:22" ht="14">
      <c r="A1016" s="24" t="s">
        <v>10437</v>
      </c>
      <c r="B1016" s="25" t="s">
        <v>10385</v>
      </c>
      <c r="C1016" s="25" t="s">
        <v>10436</v>
      </c>
      <c r="D1016" s="25" t="s">
        <v>215</v>
      </c>
      <c r="E1016" s="26" t="s">
        <v>364</v>
      </c>
      <c r="F1016" s="26"/>
      <c r="G1016" s="27"/>
      <c r="H1016" s="27"/>
      <c r="I1016" s="26"/>
      <c r="J1016" s="24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</row>
    <row r="1017" spans="1:22" ht="14">
      <c r="A1017" s="24" t="s">
        <v>10440</v>
      </c>
      <c r="B1017" s="25" t="s">
        <v>10385</v>
      </c>
      <c r="C1017" s="25" t="s">
        <v>10439</v>
      </c>
      <c r="D1017" s="25" t="s">
        <v>535</v>
      </c>
      <c r="E1017" s="26" t="s">
        <v>364</v>
      </c>
      <c r="F1017" s="26"/>
      <c r="G1017" s="27"/>
      <c r="H1017" s="27"/>
      <c r="I1017" s="26"/>
      <c r="J1017" s="24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</row>
    <row r="1018" spans="1:22" ht="14">
      <c r="A1018" s="24" t="s">
        <v>10443</v>
      </c>
      <c r="B1018" s="25" t="s">
        <v>10385</v>
      </c>
      <c r="C1018" s="25" t="s">
        <v>10442</v>
      </c>
      <c r="D1018" s="25" t="s">
        <v>221</v>
      </c>
      <c r="E1018" s="26" t="s">
        <v>364</v>
      </c>
      <c r="F1018" s="26"/>
      <c r="G1018" s="27"/>
      <c r="H1018" s="27"/>
      <c r="I1018" s="26"/>
      <c r="J1018" s="24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</row>
    <row r="1019" spans="1:22" ht="14">
      <c r="A1019" s="24" t="s">
        <v>10446</v>
      </c>
      <c r="B1019" s="25" t="s">
        <v>10385</v>
      </c>
      <c r="C1019" s="25" t="s">
        <v>10445</v>
      </c>
      <c r="D1019" s="25" t="s">
        <v>229</v>
      </c>
      <c r="E1019" s="26" t="s">
        <v>364</v>
      </c>
      <c r="F1019" s="26"/>
      <c r="G1019" s="27"/>
      <c r="H1019" s="27"/>
      <c r="I1019" s="26"/>
      <c r="J1019" s="24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</row>
    <row r="1020" spans="1:22" ht="14">
      <c r="A1020" s="24" t="s">
        <v>10449</v>
      </c>
      <c r="B1020" s="25" t="s">
        <v>10385</v>
      </c>
      <c r="C1020" s="25" t="s">
        <v>10448</v>
      </c>
      <c r="D1020" s="25" t="s">
        <v>535</v>
      </c>
      <c r="E1020" s="26" t="s">
        <v>364</v>
      </c>
      <c r="F1020" s="26"/>
      <c r="G1020" s="27"/>
      <c r="H1020" s="27"/>
      <c r="I1020" s="26"/>
      <c r="J1020" s="24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</row>
    <row r="1021" spans="1:22" ht="14">
      <c r="A1021" s="24" t="s">
        <v>1340</v>
      </c>
      <c r="B1021" s="25" t="s">
        <v>1114</v>
      </c>
      <c r="C1021" s="25" t="s">
        <v>1339</v>
      </c>
      <c r="D1021" s="25" t="s">
        <v>215</v>
      </c>
      <c r="E1021" s="26" t="s">
        <v>212</v>
      </c>
      <c r="F1021" s="26"/>
      <c r="G1021" s="27"/>
      <c r="H1021" s="27"/>
      <c r="I1021" s="26"/>
      <c r="J1021" s="24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</row>
    <row r="1022" spans="1:22" ht="14">
      <c r="A1022" s="24" t="s">
        <v>1343</v>
      </c>
      <c r="B1022" s="25" t="s">
        <v>1114</v>
      </c>
      <c r="C1022" s="25" t="s">
        <v>1342</v>
      </c>
      <c r="D1022" s="25" t="s">
        <v>215</v>
      </c>
      <c r="E1022" s="26" t="s">
        <v>212</v>
      </c>
      <c r="F1022" s="26"/>
      <c r="G1022" s="27"/>
      <c r="H1022" s="27"/>
      <c r="I1022" s="26"/>
      <c r="J1022" s="24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</row>
    <row r="1023" spans="1:22" ht="14">
      <c r="A1023" s="24" t="s">
        <v>1346</v>
      </c>
      <c r="B1023" s="25" t="s">
        <v>1114</v>
      </c>
      <c r="C1023" s="25" t="s">
        <v>1345</v>
      </c>
      <c r="D1023" s="25" t="s">
        <v>221</v>
      </c>
      <c r="E1023" s="26" t="s">
        <v>212</v>
      </c>
      <c r="F1023" s="26"/>
      <c r="G1023" s="27"/>
      <c r="H1023" s="27"/>
      <c r="I1023" s="26"/>
      <c r="J1023" s="24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</row>
    <row r="1024" spans="1:22" ht="14">
      <c r="A1024" s="24" t="s">
        <v>1349</v>
      </c>
      <c r="B1024" s="25" t="s">
        <v>1114</v>
      </c>
      <c r="C1024" s="25" t="s">
        <v>1348</v>
      </c>
      <c r="D1024" s="25" t="s">
        <v>535</v>
      </c>
      <c r="E1024" s="26" t="s">
        <v>212</v>
      </c>
      <c r="F1024" s="26"/>
      <c r="G1024" s="27"/>
      <c r="H1024" s="27"/>
      <c r="I1024" s="26"/>
      <c r="J1024" s="24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</row>
    <row r="1025" spans="1:22" ht="14">
      <c r="A1025" s="24" t="s">
        <v>1352</v>
      </c>
      <c r="B1025" s="25" t="s">
        <v>1114</v>
      </c>
      <c r="C1025" s="25" t="s">
        <v>1351</v>
      </c>
      <c r="D1025" s="25" t="s">
        <v>221</v>
      </c>
      <c r="E1025" s="26" t="s">
        <v>212</v>
      </c>
      <c r="F1025" s="26"/>
      <c r="G1025" s="27"/>
      <c r="H1025" s="27"/>
      <c r="I1025" s="26"/>
      <c r="J1025" s="24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</row>
    <row r="1026" spans="1:22" ht="14">
      <c r="A1026" s="24" t="s">
        <v>1355</v>
      </c>
      <c r="B1026" s="25" t="s">
        <v>1114</v>
      </c>
      <c r="C1026" s="25" t="s">
        <v>1354</v>
      </c>
      <c r="D1026" s="25" t="s">
        <v>535</v>
      </c>
      <c r="E1026" s="26" t="s">
        <v>212</v>
      </c>
      <c r="F1026" s="26"/>
      <c r="G1026" s="27"/>
      <c r="H1026" s="27"/>
      <c r="I1026" s="26"/>
      <c r="J1026" s="24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</row>
    <row r="1027" spans="1:22" ht="14">
      <c r="A1027" s="24" t="s">
        <v>15337</v>
      </c>
      <c r="B1027" s="25" t="s">
        <v>2606</v>
      </c>
      <c r="C1027" s="25" t="s">
        <v>15336</v>
      </c>
      <c r="D1027" s="25" t="s">
        <v>995</v>
      </c>
      <c r="E1027" s="26" t="s">
        <v>364</v>
      </c>
      <c r="F1027" s="26"/>
      <c r="G1027" s="27"/>
      <c r="H1027" s="27"/>
      <c r="I1027" s="26"/>
      <c r="J1027" s="24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</row>
    <row r="1028" spans="1:22" ht="14">
      <c r="A1028" s="24" t="s">
        <v>2661</v>
      </c>
      <c r="B1028" s="25" t="s">
        <v>2606</v>
      </c>
      <c r="C1028" s="25" t="s">
        <v>2660</v>
      </c>
      <c r="D1028" s="25" t="s">
        <v>756</v>
      </c>
      <c r="E1028" s="26" t="s">
        <v>364</v>
      </c>
      <c r="F1028" s="26"/>
      <c r="G1028" s="27"/>
      <c r="H1028" s="27"/>
      <c r="I1028" s="26"/>
      <c r="J1028" s="24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</row>
    <row r="1029" spans="1:22" ht="14">
      <c r="A1029" s="24" t="s">
        <v>12745</v>
      </c>
      <c r="B1029" s="25" t="s">
        <v>12674</v>
      </c>
      <c r="C1029" s="25" t="s">
        <v>12744</v>
      </c>
      <c r="D1029" s="25" t="s">
        <v>221</v>
      </c>
      <c r="E1029" s="26" t="s">
        <v>212</v>
      </c>
      <c r="F1029" s="26"/>
      <c r="G1029" s="27"/>
      <c r="H1029" s="27"/>
      <c r="I1029" s="26"/>
      <c r="J1029" s="24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</row>
    <row r="1030" spans="1:22" ht="14">
      <c r="A1030" s="24" t="s">
        <v>12748</v>
      </c>
      <c r="B1030" s="25" t="s">
        <v>12674</v>
      </c>
      <c r="C1030" s="25" t="s">
        <v>12747</v>
      </c>
      <c r="D1030" s="25" t="s">
        <v>12679</v>
      </c>
      <c r="E1030" s="26" t="s">
        <v>212</v>
      </c>
      <c r="F1030" s="26"/>
      <c r="G1030" s="27"/>
      <c r="H1030" s="27"/>
      <c r="I1030" s="26"/>
      <c r="J1030" s="24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</row>
    <row r="1031" spans="1:22" ht="14">
      <c r="A1031" s="24" t="s">
        <v>11090</v>
      </c>
      <c r="B1031" s="25" t="s">
        <v>11065</v>
      </c>
      <c r="C1031" s="25" t="s">
        <v>11089</v>
      </c>
      <c r="D1031" s="25" t="s">
        <v>229</v>
      </c>
      <c r="E1031" s="26" t="s">
        <v>212</v>
      </c>
      <c r="F1031" s="26"/>
      <c r="G1031" s="27"/>
      <c r="H1031" s="27"/>
      <c r="I1031" s="26"/>
      <c r="J1031" s="24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</row>
    <row r="1032" spans="1:22" ht="14">
      <c r="A1032" s="24" t="s">
        <v>11093</v>
      </c>
      <c r="B1032" s="25" t="s">
        <v>11065</v>
      </c>
      <c r="C1032" s="25" t="s">
        <v>11092</v>
      </c>
      <c r="D1032" s="25" t="s">
        <v>229</v>
      </c>
      <c r="E1032" s="26" t="s">
        <v>212</v>
      </c>
      <c r="F1032" s="26"/>
      <c r="G1032" s="27"/>
      <c r="H1032" s="27"/>
      <c r="I1032" s="26"/>
      <c r="J1032" s="24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</row>
    <row r="1033" spans="1:22" ht="14">
      <c r="A1033" s="24" t="s">
        <v>1358</v>
      </c>
      <c r="B1033" s="25" t="s">
        <v>1114</v>
      </c>
      <c r="C1033" s="25" t="s">
        <v>1357</v>
      </c>
      <c r="D1033" s="25" t="s">
        <v>215</v>
      </c>
      <c r="E1033" s="26" t="s">
        <v>212</v>
      </c>
      <c r="F1033" s="26"/>
      <c r="G1033" s="27"/>
      <c r="H1033" s="27"/>
      <c r="I1033" s="26"/>
      <c r="J1033" s="24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</row>
    <row r="1034" spans="1:22" ht="14">
      <c r="A1034" s="24" t="s">
        <v>1361</v>
      </c>
      <c r="B1034" s="25" t="s">
        <v>1114</v>
      </c>
      <c r="C1034" s="25" t="s">
        <v>1360</v>
      </c>
      <c r="D1034" s="25" t="s">
        <v>215</v>
      </c>
      <c r="E1034" s="26" t="s">
        <v>212</v>
      </c>
      <c r="F1034" s="26"/>
      <c r="G1034" s="27"/>
      <c r="H1034" s="27"/>
      <c r="I1034" s="26"/>
      <c r="J1034" s="24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</row>
    <row r="1035" spans="1:22" ht="14">
      <c r="A1035" s="24" t="s">
        <v>1364</v>
      </c>
      <c r="B1035" s="25" t="s">
        <v>1114</v>
      </c>
      <c r="C1035" s="25" t="s">
        <v>1363</v>
      </c>
      <c r="D1035" s="25" t="s">
        <v>221</v>
      </c>
      <c r="E1035" s="26" t="s">
        <v>212</v>
      </c>
      <c r="F1035" s="26"/>
      <c r="G1035" s="27"/>
      <c r="H1035" s="27"/>
      <c r="I1035" s="26"/>
      <c r="J1035" s="24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</row>
    <row r="1036" spans="1:22" ht="14">
      <c r="A1036" s="24" t="s">
        <v>1367</v>
      </c>
      <c r="B1036" s="25" t="s">
        <v>1114</v>
      </c>
      <c r="C1036" s="25" t="s">
        <v>1366</v>
      </c>
      <c r="D1036" s="25" t="s">
        <v>535</v>
      </c>
      <c r="E1036" s="26" t="s">
        <v>212</v>
      </c>
      <c r="F1036" s="26"/>
      <c r="G1036" s="27"/>
      <c r="H1036" s="27"/>
      <c r="I1036" s="26"/>
      <c r="J1036" s="24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</row>
    <row r="1037" spans="1:22" ht="14">
      <c r="A1037" s="24" t="s">
        <v>232</v>
      </c>
      <c r="B1037" s="25" t="s">
        <v>213</v>
      </c>
      <c r="C1037" s="25" t="s">
        <v>231</v>
      </c>
      <c r="D1037" s="25" t="s">
        <v>221</v>
      </c>
      <c r="E1037" s="26" t="s">
        <v>212</v>
      </c>
      <c r="F1037" s="26"/>
      <c r="G1037" s="27"/>
      <c r="H1037" s="27"/>
      <c r="I1037" s="26"/>
      <c r="J1037" s="24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</row>
    <row r="1038" spans="1:22" ht="14">
      <c r="A1038" s="24" t="s">
        <v>235</v>
      </c>
      <c r="B1038" s="25" t="s">
        <v>213</v>
      </c>
      <c r="C1038" s="25" t="s">
        <v>234</v>
      </c>
      <c r="D1038" s="25" t="s">
        <v>221</v>
      </c>
      <c r="E1038" s="26" t="s">
        <v>212</v>
      </c>
      <c r="F1038" s="26"/>
      <c r="G1038" s="27"/>
      <c r="H1038" s="27"/>
      <c r="I1038" s="26"/>
      <c r="J1038" s="24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</row>
    <row r="1039" spans="1:22" ht="14">
      <c r="A1039" s="24" t="s">
        <v>238</v>
      </c>
      <c r="B1039" s="25" t="s">
        <v>213</v>
      </c>
      <c r="C1039" s="25" t="s">
        <v>237</v>
      </c>
      <c r="D1039" s="25" t="s">
        <v>215</v>
      </c>
      <c r="E1039" s="26" t="s">
        <v>212</v>
      </c>
      <c r="F1039" s="26"/>
      <c r="G1039" s="27"/>
      <c r="H1039" s="27"/>
      <c r="I1039" s="26"/>
      <c r="J1039" s="24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</row>
    <row r="1040" spans="1:22" ht="14">
      <c r="A1040" s="24" t="s">
        <v>2910</v>
      </c>
      <c r="B1040" s="25" t="s">
        <v>2909</v>
      </c>
      <c r="C1040" s="25" t="s">
        <v>2908</v>
      </c>
      <c r="D1040" s="25"/>
      <c r="E1040" s="26" t="s">
        <v>364</v>
      </c>
      <c r="F1040" s="26"/>
      <c r="G1040" s="27"/>
      <c r="H1040" s="27"/>
      <c r="I1040" s="26"/>
      <c r="J1040" s="24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</row>
    <row r="1041" spans="1:22" ht="14">
      <c r="A1041" s="24" t="s">
        <v>1061</v>
      </c>
      <c r="B1041" s="25" t="s">
        <v>1050</v>
      </c>
      <c r="C1041" s="25" t="s">
        <v>1060</v>
      </c>
      <c r="D1041" s="25" t="s">
        <v>1052</v>
      </c>
      <c r="E1041" s="26" t="s">
        <v>364</v>
      </c>
      <c r="F1041" s="26"/>
      <c r="G1041" s="27"/>
      <c r="H1041" s="27"/>
      <c r="I1041" s="26"/>
      <c r="J1041" s="24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</row>
    <row r="1042" spans="1:22" ht="14">
      <c r="A1042" s="24" t="s">
        <v>10328</v>
      </c>
      <c r="B1042" s="25" t="s">
        <v>10307</v>
      </c>
      <c r="C1042" s="25" t="s">
        <v>10327</v>
      </c>
      <c r="D1042" s="25" t="s">
        <v>221</v>
      </c>
      <c r="E1042" s="26" t="s">
        <v>212</v>
      </c>
      <c r="F1042" s="26"/>
      <c r="G1042" s="27"/>
      <c r="H1042" s="27"/>
      <c r="I1042" s="26"/>
      <c r="J1042" s="24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</row>
    <row r="1043" spans="1:22" ht="14">
      <c r="A1043" s="24" t="s">
        <v>241</v>
      </c>
      <c r="B1043" s="25" t="s">
        <v>213</v>
      </c>
      <c r="C1043" s="25" t="s">
        <v>240</v>
      </c>
      <c r="D1043" s="25" t="s">
        <v>221</v>
      </c>
      <c r="E1043" s="26" t="s">
        <v>212</v>
      </c>
      <c r="F1043" s="26"/>
      <c r="G1043" s="27"/>
      <c r="H1043" s="27"/>
      <c r="I1043" s="26"/>
      <c r="J1043" s="24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</row>
    <row r="1044" spans="1:22" ht="14">
      <c r="A1044" s="24" t="s">
        <v>244</v>
      </c>
      <c r="B1044" s="25" t="s">
        <v>213</v>
      </c>
      <c r="C1044" s="25" t="s">
        <v>243</v>
      </c>
      <c r="D1044" s="25" t="s">
        <v>221</v>
      </c>
      <c r="E1044" s="26" t="s">
        <v>212</v>
      </c>
      <c r="F1044" s="26"/>
      <c r="G1044" s="27"/>
      <c r="H1044" s="27"/>
      <c r="I1044" s="26"/>
      <c r="J1044" s="24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</row>
    <row r="1045" spans="1:22" ht="14">
      <c r="A1045" s="24" t="s">
        <v>247</v>
      </c>
      <c r="B1045" s="25" t="s">
        <v>213</v>
      </c>
      <c r="C1045" s="25" t="s">
        <v>246</v>
      </c>
      <c r="D1045" s="25" t="s">
        <v>215</v>
      </c>
      <c r="E1045" s="26" t="s">
        <v>212</v>
      </c>
      <c r="F1045" s="26"/>
      <c r="G1045" s="27"/>
      <c r="H1045" s="27"/>
      <c r="I1045" s="26"/>
      <c r="J1045" s="24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</row>
    <row r="1046" spans="1:22" ht="14">
      <c r="A1046" s="24" t="s">
        <v>1017</v>
      </c>
      <c r="B1046" s="25" t="s">
        <v>1016</v>
      </c>
      <c r="C1046" s="25" t="s">
        <v>1015</v>
      </c>
      <c r="D1046" s="25" t="s">
        <v>221</v>
      </c>
      <c r="E1046" s="26" t="s">
        <v>364</v>
      </c>
      <c r="F1046" s="26"/>
      <c r="G1046" s="27"/>
      <c r="H1046" s="27"/>
      <c r="I1046" s="26"/>
      <c r="J1046" s="24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</row>
    <row r="1047" spans="1:22" ht="14">
      <c r="A1047" s="24" t="s">
        <v>1017</v>
      </c>
      <c r="B1047" s="25" t="s">
        <v>1016</v>
      </c>
      <c r="C1047" s="25" t="s">
        <v>1019</v>
      </c>
      <c r="D1047" s="25" t="s">
        <v>221</v>
      </c>
      <c r="E1047" s="26" t="s">
        <v>364</v>
      </c>
      <c r="F1047" s="26"/>
      <c r="G1047" s="27"/>
      <c r="H1047" s="27"/>
      <c r="I1047" s="26"/>
      <c r="J1047" s="24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</row>
    <row r="1048" spans="1:22" ht="14">
      <c r="A1048" s="24" t="s">
        <v>15220</v>
      </c>
      <c r="B1048" s="25" t="s">
        <v>1016</v>
      </c>
      <c r="C1048" s="25" t="s">
        <v>15219</v>
      </c>
      <c r="D1048" s="25" t="s">
        <v>221</v>
      </c>
      <c r="E1048" s="26" t="s">
        <v>364</v>
      </c>
      <c r="F1048" s="26"/>
      <c r="G1048" s="27"/>
      <c r="H1048" s="27"/>
      <c r="I1048" s="26"/>
      <c r="J1048" s="24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</row>
    <row r="1049" spans="1:22" ht="14">
      <c r="A1049" s="24" t="s">
        <v>1021</v>
      </c>
      <c r="B1049" s="25" t="s">
        <v>1016</v>
      </c>
      <c r="C1049" s="25" t="s">
        <v>1020</v>
      </c>
      <c r="D1049" s="25" t="s">
        <v>1022</v>
      </c>
      <c r="E1049" s="26" t="s">
        <v>364</v>
      </c>
      <c r="F1049" s="26"/>
      <c r="G1049" s="27"/>
      <c r="H1049" s="27"/>
      <c r="I1049" s="26"/>
      <c r="J1049" s="24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</row>
    <row r="1050" spans="1:22" ht="14">
      <c r="A1050" s="24" t="s">
        <v>250</v>
      </c>
      <c r="B1050" s="25" t="s">
        <v>213</v>
      </c>
      <c r="C1050" s="25" t="s">
        <v>249</v>
      </c>
      <c r="D1050" s="25" t="s">
        <v>215</v>
      </c>
      <c r="E1050" s="26" t="s">
        <v>212</v>
      </c>
      <c r="F1050" s="26"/>
      <c r="G1050" s="27"/>
      <c r="H1050" s="27"/>
      <c r="I1050" s="26"/>
      <c r="J1050" s="24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</row>
    <row r="1051" spans="1:22" ht="14">
      <c r="A1051" s="24" t="s">
        <v>253</v>
      </c>
      <c r="B1051" s="25" t="s">
        <v>213</v>
      </c>
      <c r="C1051" s="25" t="s">
        <v>252</v>
      </c>
      <c r="D1051" s="25" t="s">
        <v>221</v>
      </c>
      <c r="E1051" s="26" t="s">
        <v>212</v>
      </c>
      <c r="F1051" s="26"/>
      <c r="G1051" s="27"/>
      <c r="H1051" s="27"/>
      <c r="I1051" s="26"/>
      <c r="J1051" s="24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</row>
    <row r="1052" spans="1:22" ht="14">
      <c r="A1052" s="24" t="s">
        <v>256</v>
      </c>
      <c r="B1052" s="25" t="s">
        <v>213</v>
      </c>
      <c r="C1052" s="25" t="s">
        <v>255</v>
      </c>
      <c r="D1052" s="25" t="s">
        <v>221</v>
      </c>
      <c r="E1052" s="26" t="s">
        <v>212</v>
      </c>
      <c r="F1052" s="26"/>
      <c r="G1052" s="27"/>
      <c r="H1052" s="27"/>
      <c r="I1052" s="26"/>
      <c r="J1052" s="24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</row>
    <row r="1053" spans="1:22" ht="14">
      <c r="A1053" s="24" t="s">
        <v>797</v>
      </c>
      <c r="B1053" s="25" t="s">
        <v>769</v>
      </c>
      <c r="C1053" s="25" t="s">
        <v>796</v>
      </c>
      <c r="D1053" s="25" t="s">
        <v>221</v>
      </c>
      <c r="E1053" s="26" t="s">
        <v>212</v>
      </c>
      <c r="F1053" s="26"/>
      <c r="G1053" s="27"/>
      <c r="H1053" s="27"/>
      <c r="I1053" s="26"/>
      <c r="J1053" s="24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</row>
    <row r="1054" spans="1:22" ht="14">
      <c r="A1054" s="24" t="s">
        <v>14865</v>
      </c>
      <c r="B1054" s="25" t="s">
        <v>14822</v>
      </c>
      <c r="C1054" s="25" t="s">
        <v>14864</v>
      </c>
      <c r="D1054" s="25" t="s">
        <v>985</v>
      </c>
      <c r="E1054" s="26" t="s">
        <v>364</v>
      </c>
      <c r="F1054" s="26"/>
      <c r="G1054" s="27"/>
      <c r="H1054" s="27"/>
      <c r="I1054" s="26"/>
      <c r="J1054" s="24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</row>
    <row r="1055" spans="1:22" ht="14">
      <c r="A1055" s="24" t="s">
        <v>4994</v>
      </c>
      <c r="B1055" s="25" t="s">
        <v>4960</v>
      </c>
      <c r="C1055" s="25" t="s">
        <v>4993</v>
      </c>
      <c r="D1055" s="25" t="s">
        <v>535</v>
      </c>
      <c r="E1055" s="26" t="s">
        <v>364</v>
      </c>
      <c r="F1055" s="26"/>
      <c r="G1055" s="27"/>
      <c r="H1055" s="27"/>
      <c r="I1055" s="26"/>
      <c r="J1055" s="24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</row>
    <row r="1056" spans="1:22" ht="14">
      <c r="A1056" s="24" t="s">
        <v>7888</v>
      </c>
      <c r="B1056" s="25" t="s">
        <v>7869</v>
      </c>
      <c r="C1056" s="25" t="s">
        <v>7887</v>
      </c>
      <c r="D1056" s="25" t="s">
        <v>221</v>
      </c>
      <c r="E1056" s="26" t="s">
        <v>212</v>
      </c>
      <c r="F1056" s="26"/>
      <c r="G1056" s="27"/>
      <c r="H1056" s="27"/>
      <c r="I1056" s="26"/>
      <c r="J1056" s="24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</row>
    <row r="1057" spans="1:22" ht="14">
      <c r="A1057" s="24" t="s">
        <v>11694</v>
      </c>
      <c r="B1057" s="25" t="s">
        <v>11678</v>
      </c>
      <c r="C1057" s="25" t="s">
        <v>11693</v>
      </c>
      <c r="D1057" s="25" t="s">
        <v>373</v>
      </c>
      <c r="E1057" s="26" t="s">
        <v>212</v>
      </c>
      <c r="F1057" s="26"/>
      <c r="G1057" s="27"/>
      <c r="H1057" s="27"/>
      <c r="I1057" s="26"/>
      <c r="J1057" s="24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</row>
    <row r="1058" spans="1:22" ht="14">
      <c r="A1058" s="24" t="s">
        <v>7274</v>
      </c>
      <c r="B1058" s="25" t="s">
        <v>7273</v>
      </c>
      <c r="C1058" s="25" t="s">
        <v>7272</v>
      </c>
      <c r="D1058" s="25" t="s">
        <v>221</v>
      </c>
      <c r="E1058" s="26" t="s">
        <v>364</v>
      </c>
      <c r="F1058" s="26"/>
      <c r="G1058" s="27"/>
      <c r="H1058" s="27"/>
      <c r="I1058" s="26"/>
      <c r="J1058" s="24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</row>
    <row r="1059" spans="1:22" ht="14">
      <c r="A1059" s="24" t="s">
        <v>7277</v>
      </c>
      <c r="B1059" s="25" t="s">
        <v>7273</v>
      </c>
      <c r="C1059" s="25" t="s">
        <v>7276</v>
      </c>
      <c r="D1059" s="25" t="s">
        <v>221</v>
      </c>
      <c r="E1059" s="26" t="s">
        <v>364</v>
      </c>
      <c r="F1059" s="26"/>
      <c r="G1059" s="27"/>
      <c r="H1059" s="27"/>
      <c r="I1059" s="26"/>
      <c r="J1059" s="24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</row>
    <row r="1060" spans="1:22" ht="14">
      <c r="A1060" s="24" t="s">
        <v>1832</v>
      </c>
      <c r="B1060" s="25" t="s">
        <v>1824</v>
      </c>
      <c r="C1060" s="25" t="s">
        <v>1831</v>
      </c>
      <c r="D1060" s="25" t="s">
        <v>221</v>
      </c>
      <c r="E1060" s="26" t="s">
        <v>364</v>
      </c>
      <c r="F1060" s="26"/>
      <c r="G1060" s="27"/>
      <c r="H1060" s="27"/>
      <c r="I1060" s="26"/>
      <c r="J1060" s="24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</row>
    <row r="1061" spans="1:22" ht="14">
      <c r="A1061" s="24" t="s">
        <v>1832</v>
      </c>
      <c r="B1061" s="25" t="s">
        <v>12418</v>
      </c>
      <c r="C1061" s="25" t="s">
        <v>12439</v>
      </c>
      <c r="D1061" s="25" t="s">
        <v>221</v>
      </c>
      <c r="E1061" s="26" t="s">
        <v>364</v>
      </c>
      <c r="F1061" s="26"/>
      <c r="G1061" s="27"/>
      <c r="H1061" s="27"/>
      <c r="I1061" s="26"/>
      <c r="J1061" s="24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</row>
    <row r="1062" spans="1:22" ht="14">
      <c r="A1062" s="24" t="s">
        <v>1835</v>
      </c>
      <c r="B1062" s="25" t="s">
        <v>1824</v>
      </c>
      <c r="C1062" s="25" t="s">
        <v>1834</v>
      </c>
      <c r="D1062" s="25" t="s">
        <v>229</v>
      </c>
      <c r="E1062" s="26" t="s">
        <v>364</v>
      </c>
      <c r="F1062" s="26"/>
      <c r="G1062" s="27"/>
      <c r="H1062" s="27"/>
      <c r="I1062" s="26"/>
      <c r="J1062" s="24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</row>
    <row r="1063" spans="1:22" ht="14">
      <c r="A1063" s="24" t="s">
        <v>1838</v>
      </c>
      <c r="B1063" s="25" t="s">
        <v>1824</v>
      </c>
      <c r="C1063" s="25" t="s">
        <v>1837</v>
      </c>
      <c r="D1063" s="25" t="s">
        <v>535</v>
      </c>
      <c r="E1063" s="26" t="s">
        <v>364</v>
      </c>
      <c r="F1063" s="26"/>
      <c r="G1063" s="27"/>
      <c r="H1063" s="27"/>
      <c r="I1063" s="26"/>
      <c r="J1063" s="24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</row>
    <row r="1064" spans="1:22" ht="14">
      <c r="A1064" s="24" t="s">
        <v>12442</v>
      </c>
      <c r="B1064" s="25" t="s">
        <v>12418</v>
      </c>
      <c r="C1064" s="25" t="s">
        <v>12441</v>
      </c>
      <c r="D1064" s="25" t="s">
        <v>221</v>
      </c>
      <c r="E1064" s="26" t="s">
        <v>364</v>
      </c>
      <c r="F1064" s="26"/>
      <c r="G1064" s="27"/>
      <c r="H1064" s="27"/>
      <c r="I1064" s="26"/>
      <c r="J1064" s="24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</row>
    <row r="1065" spans="1:22" ht="14">
      <c r="A1065" s="24" t="s">
        <v>15268</v>
      </c>
      <c r="B1065" s="25" t="s">
        <v>1824</v>
      </c>
      <c r="C1065" s="25" t="s">
        <v>15267</v>
      </c>
      <c r="D1065" s="25" t="s">
        <v>221</v>
      </c>
      <c r="E1065" s="26" t="s">
        <v>364</v>
      </c>
      <c r="F1065" s="26"/>
      <c r="G1065" s="27"/>
      <c r="H1065" s="27"/>
      <c r="I1065" s="26"/>
      <c r="J1065" s="24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</row>
    <row r="1066" spans="1:22" ht="14">
      <c r="A1066" s="24" t="s">
        <v>1841</v>
      </c>
      <c r="B1066" s="25" t="s">
        <v>1824</v>
      </c>
      <c r="C1066" s="25" t="s">
        <v>1840</v>
      </c>
      <c r="D1066" s="25" t="s">
        <v>221</v>
      </c>
      <c r="E1066" s="26" t="s">
        <v>364</v>
      </c>
      <c r="F1066" s="26"/>
      <c r="G1066" s="27"/>
      <c r="H1066" s="27"/>
      <c r="I1066" s="26"/>
      <c r="J1066" s="24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</row>
    <row r="1067" spans="1:22" ht="14">
      <c r="A1067" s="24" t="s">
        <v>1844</v>
      </c>
      <c r="B1067" s="25" t="s">
        <v>1824</v>
      </c>
      <c r="C1067" s="25" t="s">
        <v>1843</v>
      </c>
      <c r="D1067" s="25" t="s">
        <v>229</v>
      </c>
      <c r="E1067" s="26" t="s">
        <v>364</v>
      </c>
      <c r="F1067" s="26"/>
      <c r="G1067" s="27"/>
      <c r="H1067" s="27"/>
      <c r="I1067" s="26"/>
      <c r="J1067" s="24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</row>
    <row r="1068" spans="1:22" ht="14">
      <c r="A1068" s="24" t="s">
        <v>1847</v>
      </c>
      <c r="B1068" s="25" t="s">
        <v>1824</v>
      </c>
      <c r="C1068" s="25" t="s">
        <v>1846</v>
      </c>
      <c r="D1068" s="25" t="s">
        <v>535</v>
      </c>
      <c r="E1068" s="26" t="s">
        <v>364</v>
      </c>
      <c r="F1068" s="26"/>
      <c r="G1068" s="27"/>
      <c r="H1068" s="27"/>
      <c r="I1068" s="26"/>
      <c r="J1068" s="24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</row>
    <row r="1069" spans="1:22" ht="14">
      <c r="A1069" s="24" t="s">
        <v>2710</v>
      </c>
      <c r="B1069" s="25" t="s">
        <v>2709</v>
      </c>
      <c r="C1069" s="25" t="s">
        <v>2708</v>
      </c>
      <c r="D1069" s="25" t="s">
        <v>221</v>
      </c>
      <c r="E1069" s="26" t="s">
        <v>962</v>
      </c>
      <c r="F1069" s="26"/>
      <c r="G1069" s="27"/>
      <c r="H1069" s="27"/>
      <c r="I1069" s="26"/>
      <c r="J1069" s="24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</row>
    <row r="1070" spans="1:22" ht="14">
      <c r="A1070" s="24" t="s">
        <v>7280</v>
      </c>
      <c r="B1070" s="25" t="s">
        <v>7273</v>
      </c>
      <c r="C1070" s="25" t="s">
        <v>7279</v>
      </c>
      <c r="D1070" s="25" t="s">
        <v>221</v>
      </c>
      <c r="E1070" s="26" t="s">
        <v>364</v>
      </c>
      <c r="F1070" s="26"/>
      <c r="G1070" s="27"/>
      <c r="H1070" s="27"/>
      <c r="I1070" s="26"/>
      <c r="J1070" s="24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</row>
    <row r="1071" spans="1:22" ht="14">
      <c r="A1071" s="24" t="s">
        <v>13385</v>
      </c>
      <c r="B1071" s="25" t="s">
        <v>13381</v>
      </c>
      <c r="C1071" s="25" t="s">
        <v>13384</v>
      </c>
      <c r="D1071" s="25" t="s">
        <v>1022</v>
      </c>
      <c r="E1071" s="26" t="s">
        <v>364</v>
      </c>
      <c r="F1071" s="26"/>
      <c r="G1071" s="27"/>
      <c r="H1071" s="27"/>
      <c r="I1071" s="26"/>
      <c r="J1071" s="24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</row>
    <row r="1072" spans="1:22" ht="14">
      <c r="A1072" s="24" t="s">
        <v>7291</v>
      </c>
      <c r="B1072" s="25" t="s">
        <v>7290</v>
      </c>
      <c r="C1072" s="25" t="s">
        <v>7289</v>
      </c>
      <c r="D1072" s="25" t="s">
        <v>215</v>
      </c>
      <c r="E1072" s="26" t="s">
        <v>364</v>
      </c>
      <c r="F1072" s="26"/>
      <c r="G1072" s="27"/>
      <c r="H1072" s="27"/>
      <c r="I1072" s="26"/>
      <c r="J1072" s="24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</row>
    <row r="1073" spans="1:22" ht="14">
      <c r="A1073" s="24" t="s">
        <v>7418</v>
      </c>
      <c r="B1073" s="25" t="s">
        <v>7417</v>
      </c>
      <c r="C1073" s="25" t="s">
        <v>7416</v>
      </c>
      <c r="D1073" s="25" t="s">
        <v>221</v>
      </c>
      <c r="E1073" s="26" t="s">
        <v>364</v>
      </c>
      <c r="F1073" s="26"/>
      <c r="G1073" s="27"/>
      <c r="H1073" s="27"/>
      <c r="I1073" s="26"/>
      <c r="J1073" s="24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</row>
    <row r="1074" spans="1:22" ht="14">
      <c r="A1074" s="24" t="s">
        <v>7294</v>
      </c>
      <c r="B1074" s="25" t="s">
        <v>7290</v>
      </c>
      <c r="C1074" s="25" t="s">
        <v>7293</v>
      </c>
      <c r="D1074" s="25" t="s">
        <v>378</v>
      </c>
      <c r="E1074" s="26" t="s">
        <v>364</v>
      </c>
      <c r="F1074" s="26"/>
      <c r="G1074" s="27"/>
      <c r="H1074" s="27"/>
      <c r="I1074" s="26"/>
      <c r="J1074" s="24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</row>
    <row r="1075" spans="1:22" ht="14">
      <c r="A1075" s="24" t="s">
        <v>7297</v>
      </c>
      <c r="B1075" s="25" t="s">
        <v>7290</v>
      </c>
      <c r="C1075" s="25" t="s">
        <v>7296</v>
      </c>
      <c r="D1075" s="25" t="s">
        <v>221</v>
      </c>
      <c r="E1075" s="26" t="s">
        <v>364</v>
      </c>
      <c r="F1075" s="26"/>
      <c r="G1075" s="27"/>
      <c r="H1075" s="27"/>
      <c r="I1075" s="26"/>
      <c r="J1075" s="24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</row>
    <row r="1076" spans="1:22" ht="14">
      <c r="A1076" s="24" t="s">
        <v>7300</v>
      </c>
      <c r="B1076" s="25" t="s">
        <v>7290</v>
      </c>
      <c r="C1076" s="25" t="s">
        <v>7299</v>
      </c>
      <c r="D1076" s="25" t="s">
        <v>229</v>
      </c>
      <c r="E1076" s="26" t="s">
        <v>364</v>
      </c>
      <c r="F1076" s="26"/>
      <c r="G1076" s="27"/>
      <c r="H1076" s="27"/>
      <c r="I1076" s="26"/>
      <c r="J1076" s="24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</row>
    <row r="1077" spans="1:22" ht="14">
      <c r="A1077" s="24" t="s">
        <v>7303</v>
      </c>
      <c r="B1077" s="25" t="s">
        <v>7290</v>
      </c>
      <c r="C1077" s="25" t="s">
        <v>7302</v>
      </c>
      <c r="D1077" s="25" t="s">
        <v>535</v>
      </c>
      <c r="E1077" s="26" t="s">
        <v>364</v>
      </c>
      <c r="F1077" s="26"/>
      <c r="G1077" s="27"/>
      <c r="H1077" s="27"/>
      <c r="I1077" s="26"/>
      <c r="J1077" s="24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</row>
    <row r="1078" spans="1:22" ht="14">
      <c r="A1078" s="24" t="s">
        <v>7306</v>
      </c>
      <c r="B1078" s="25" t="s">
        <v>7290</v>
      </c>
      <c r="C1078" s="25" t="s">
        <v>7305</v>
      </c>
      <c r="D1078" s="25" t="s">
        <v>221</v>
      </c>
      <c r="E1078" s="26" t="s">
        <v>364</v>
      </c>
      <c r="F1078" s="26"/>
      <c r="G1078" s="27"/>
      <c r="H1078" s="27"/>
      <c r="I1078" s="26"/>
      <c r="J1078" s="24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</row>
    <row r="1079" spans="1:22" ht="14">
      <c r="A1079" s="24" t="s">
        <v>7309</v>
      </c>
      <c r="B1079" s="25" t="s">
        <v>7290</v>
      </c>
      <c r="C1079" s="25" t="s">
        <v>7308</v>
      </c>
      <c r="D1079" s="25" t="s">
        <v>229</v>
      </c>
      <c r="E1079" s="26" t="s">
        <v>364</v>
      </c>
      <c r="F1079" s="26"/>
      <c r="G1079" s="27"/>
      <c r="H1079" s="27"/>
      <c r="I1079" s="26"/>
      <c r="J1079" s="24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</row>
    <row r="1080" spans="1:22" ht="14">
      <c r="A1080" s="24" t="s">
        <v>7312</v>
      </c>
      <c r="B1080" s="25" t="s">
        <v>7290</v>
      </c>
      <c r="C1080" s="25" t="s">
        <v>7311</v>
      </c>
      <c r="D1080" s="25" t="s">
        <v>535</v>
      </c>
      <c r="E1080" s="26" t="s">
        <v>364</v>
      </c>
      <c r="F1080" s="26"/>
      <c r="G1080" s="27"/>
      <c r="H1080" s="27"/>
      <c r="I1080" s="26"/>
      <c r="J1080" s="24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</row>
    <row r="1081" spans="1:22" ht="14">
      <c r="A1081" s="24" t="s">
        <v>7315</v>
      </c>
      <c r="B1081" s="25" t="s">
        <v>7290</v>
      </c>
      <c r="C1081" s="25" t="s">
        <v>7314</v>
      </c>
      <c r="D1081" s="25" t="s">
        <v>215</v>
      </c>
      <c r="E1081" s="26" t="s">
        <v>364</v>
      </c>
      <c r="F1081" s="26"/>
      <c r="G1081" s="27"/>
      <c r="H1081" s="27"/>
      <c r="I1081" s="26"/>
      <c r="J1081" s="24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</row>
    <row r="1082" spans="1:22" ht="14">
      <c r="A1082" s="24" t="s">
        <v>1011</v>
      </c>
      <c r="B1082" s="25" t="s">
        <v>1010</v>
      </c>
      <c r="C1082" s="25" t="s">
        <v>1009</v>
      </c>
      <c r="D1082" s="25" t="s">
        <v>1012</v>
      </c>
      <c r="E1082" s="26" t="s">
        <v>364</v>
      </c>
      <c r="F1082" s="26"/>
      <c r="G1082" s="27"/>
      <c r="H1082" s="27"/>
      <c r="I1082" s="26"/>
      <c r="J1082" s="24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</row>
    <row r="1083" spans="1:22" ht="14">
      <c r="A1083" s="24" t="s">
        <v>15724</v>
      </c>
      <c r="B1083" s="25" t="s">
        <v>15723</v>
      </c>
      <c r="C1083" s="25" t="s">
        <v>15722</v>
      </c>
      <c r="D1083" s="25" t="s">
        <v>221</v>
      </c>
      <c r="E1083" s="26" t="s">
        <v>364</v>
      </c>
      <c r="F1083" s="26"/>
      <c r="G1083" s="27"/>
      <c r="H1083" s="27"/>
      <c r="I1083" s="26"/>
      <c r="J1083" s="24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</row>
    <row r="1084" spans="1:22" ht="14">
      <c r="A1084" s="24" t="s">
        <v>15210</v>
      </c>
      <c r="B1084" s="25" t="s">
        <v>967</v>
      </c>
      <c r="C1084" s="25" t="s">
        <v>15209</v>
      </c>
      <c r="D1084" s="25" t="s">
        <v>969</v>
      </c>
      <c r="E1084" s="26" t="s">
        <v>212</v>
      </c>
      <c r="F1084" s="26"/>
      <c r="G1084" s="27"/>
      <c r="H1084" s="27"/>
      <c r="I1084" s="26"/>
      <c r="J1084" s="24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</row>
    <row r="1085" spans="1:22" ht="14">
      <c r="A1085" s="24" t="s">
        <v>968</v>
      </c>
      <c r="B1085" s="25" t="s">
        <v>967</v>
      </c>
      <c r="C1085" s="25" t="s">
        <v>966</v>
      </c>
      <c r="D1085" s="25" t="s">
        <v>969</v>
      </c>
      <c r="E1085" s="26" t="s">
        <v>212</v>
      </c>
      <c r="F1085" s="26"/>
      <c r="G1085" s="27"/>
      <c r="H1085" s="27"/>
      <c r="I1085" s="26"/>
      <c r="J1085" s="24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</row>
    <row r="1086" spans="1:22" ht="14">
      <c r="A1086" s="24" t="s">
        <v>972</v>
      </c>
      <c r="B1086" s="25" t="s">
        <v>967</v>
      </c>
      <c r="C1086" s="25" t="s">
        <v>971</v>
      </c>
      <c r="D1086" s="25" t="s">
        <v>969</v>
      </c>
      <c r="E1086" s="26" t="s">
        <v>212</v>
      </c>
      <c r="F1086" s="26"/>
      <c r="G1086" s="27"/>
      <c r="H1086" s="27"/>
      <c r="I1086" s="26"/>
      <c r="J1086" s="24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</row>
    <row r="1087" spans="1:22" ht="14">
      <c r="A1087" s="24" t="s">
        <v>975</v>
      </c>
      <c r="B1087" s="25" t="s">
        <v>967</v>
      </c>
      <c r="C1087" s="25" t="s">
        <v>974</v>
      </c>
      <c r="D1087" s="25" t="s">
        <v>969</v>
      </c>
      <c r="E1087" s="26" t="s">
        <v>212</v>
      </c>
      <c r="F1087" s="26"/>
      <c r="G1087" s="27"/>
      <c r="H1087" s="27"/>
      <c r="I1087" s="26"/>
      <c r="J1087" s="24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</row>
    <row r="1088" spans="1:22" ht="14">
      <c r="A1088" s="24" t="s">
        <v>15213</v>
      </c>
      <c r="B1088" s="25" t="s">
        <v>967</v>
      </c>
      <c r="C1088" s="25" t="s">
        <v>15212</v>
      </c>
      <c r="D1088" s="25" t="s">
        <v>969</v>
      </c>
      <c r="E1088" s="26" t="s">
        <v>212</v>
      </c>
      <c r="F1088" s="26"/>
      <c r="G1088" s="27"/>
      <c r="H1088" s="27"/>
      <c r="I1088" s="26"/>
      <c r="J1088" s="24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</row>
    <row r="1089" spans="1:22" ht="14">
      <c r="A1089" s="24" t="s">
        <v>3114</v>
      </c>
      <c r="B1089" s="25" t="s">
        <v>3113</v>
      </c>
      <c r="C1089" s="25" t="s">
        <v>3112</v>
      </c>
      <c r="D1089" s="25" t="s">
        <v>221</v>
      </c>
      <c r="E1089" s="26" t="s">
        <v>364</v>
      </c>
      <c r="F1089" s="26"/>
      <c r="G1089" s="27"/>
      <c r="H1089" s="27"/>
      <c r="I1089" s="26"/>
      <c r="J1089" s="24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</row>
    <row r="1090" spans="1:22" ht="14">
      <c r="A1090" s="24" t="s">
        <v>3117</v>
      </c>
      <c r="B1090" s="25" t="s">
        <v>3113</v>
      </c>
      <c r="C1090" s="25" t="s">
        <v>3116</v>
      </c>
      <c r="D1090" s="25" t="s">
        <v>221</v>
      </c>
      <c r="E1090" s="26" t="s">
        <v>364</v>
      </c>
      <c r="F1090" s="26"/>
      <c r="G1090" s="27"/>
      <c r="H1090" s="27"/>
      <c r="I1090" s="26"/>
      <c r="J1090" s="24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</row>
    <row r="1091" spans="1:22" ht="14">
      <c r="A1091" s="24" t="s">
        <v>2903</v>
      </c>
      <c r="B1091" s="25" t="s">
        <v>2893</v>
      </c>
      <c r="C1091" s="25" t="s">
        <v>2902</v>
      </c>
      <c r="D1091" s="25" t="s">
        <v>221</v>
      </c>
      <c r="E1091" s="26" t="s">
        <v>364</v>
      </c>
      <c r="F1091" s="26"/>
      <c r="G1091" s="27"/>
      <c r="H1091" s="27"/>
      <c r="I1091" s="26"/>
      <c r="J1091" s="24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</row>
    <row r="1092" spans="1:22" ht="14">
      <c r="A1092" s="24" t="s">
        <v>15364</v>
      </c>
      <c r="B1092" s="25" t="s">
        <v>2893</v>
      </c>
      <c r="C1092" s="25" t="s">
        <v>15363</v>
      </c>
      <c r="D1092" s="25" t="s">
        <v>535</v>
      </c>
      <c r="E1092" s="26" t="s">
        <v>364</v>
      </c>
      <c r="F1092" s="26"/>
      <c r="G1092" s="27"/>
      <c r="H1092" s="27"/>
      <c r="I1092" s="26"/>
      <c r="J1092" s="24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</row>
    <row r="1093" spans="1:22" ht="14">
      <c r="A1093" s="24" t="s">
        <v>9693</v>
      </c>
      <c r="B1093" s="25" t="s">
        <v>9614</v>
      </c>
      <c r="C1093" s="25" t="s">
        <v>9692</v>
      </c>
      <c r="D1093" s="25" t="s">
        <v>3239</v>
      </c>
      <c r="E1093" s="26" t="s">
        <v>364</v>
      </c>
      <c r="F1093" s="26"/>
      <c r="G1093" s="27"/>
      <c r="H1093" s="27"/>
      <c r="I1093" s="26"/>
      <c r="J1093" s="24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</row>
    <row r="1094" spans="1:22" ht="14">
      <c r="A1094" s="24" t="s">
        <v>14106</v>
      </c>
      <c r="B1094" s="25" t="s">
        <v>14099</v>
      </c>
      <c r="C1094" s="25" t="s">
        <v>14105</v>
      </c>
      <c r="D1094" s="25" t="s">
        <v>2556</v>
      </c>
      <c r="E1094" s="26" t="s">
        <v>364</v>
      </c>
      <c r="F1094" s="26"/>
      <c r="G1094" s="27"/>
      <c r="H1094" s="27"/>
      <c r="I1094" s="26"/>
      <c r="J1094" s="24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</row>
    <row r="1095" spans="1:22" ht="14">
      <c r="A1095" s="24" t="s">
        <v>14319</v>
      </c>
      <c r="B1095" s="25" t="s">
        <v>14162</v>
      </c>
      <c r="C1095" s="25" t="s">
        <v>14318</v>
      </c>
      <c r="D1095" s="25" t="s">
        <v>535</v>
      </c>
      <c r="E1095" s="26" t="s">
        <v>212</v>
      </c>
      <c r="F1095" s="26"/>
      <c r="G1095" s="27"/>
      <c r="H1095" s="27"/>
      <c r="I1095" s="26"/>
      <c r="J1095" s="24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</row>
    <row r="1096" spans="1:22" ht="14">
      <c r="A1096" s="24" t="s">
        <v>10105</v>
      </c>
      <c r="B1096" s="25" t="s">
        <v>10102</v>
      </c>
      <c r="C1096" s="25" t="s">
        <v>10104</v>
      </c>
      <c r="D1096" s="25"/>
      <c r="E1096" s="26" t="s">
        <v>364</v>
      </c>
      <c r="F1096" s="26"/>
      <c r="G1096" s="27"/>
      <c r="H1096" s="27"/>
      <c r="I1096" s="26"/>
      <c r="J1096" s="24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</row>
    <row r="1097" spans="1:22" ht="14">
      <c r="A1097" s="24" t="s">
        <v>1095</v>
      </c>
      <c r="B1097" s="25" t="s">
        <v>1094</v>
      </c>
      <c r="C1097" s="25" t="s">
        <v>1093</v>
      </c>
      <c r="D1097" s="25" t="s">
        <v>221</v>
      </c>
      <c r="E1097" s="26" t="s">
        <v>962</v>
      </c>
      <c r="F1097" s="26"/>
      <c r="G1097" s="27"/>
      <c r="H1097" s="27"/>
      <c r="I1097" s="26"/>
      <c r="J1097" s="24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</row>
    <row r="1098" spans="1:22" ht="14">
      <c r="A1098" s="24" t="s">
        <v>9396</v>
      </c>
      <c r="B1098" s="25" t="s">
        <v>9192</v>
      </c>
      <c r="C1098" s="25" t="s">
        <v>9395</v>
      </c>
      <c r="D1098" s="25" t="s">
        <v>4037</v>
      </c>
      <c r="E1098" s="26" t="s">
        <v>364</v>
      </c>
      <c r="F1098" s="26"/>
      <c r="G1098" s="27"/>
      <c r="H1098" s="27"/>
      <c r="I1098" s="26"/>
      <c r="J1098" s="24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</row>
    <row r="1099" spans="1:22" ht="14">
      <c r="A1099" s="24" t="s">
        <v>12445</v>
      </c>
      <c r="B1099" s="25" t="s">
        <v>12418</v>
      </c>
      <c r="C1099" s="25" t="s">
        <v>12444</v>
      </c>
      <c r="D1099" s="25" t="s">
        <v>221</v>
      </c>
      <c r="E1099" s="26" t="s">
        <v>364</v>
      </c>
      <c r="F1099" s="26"/>
      <c r="G1099" s="27"/>
      <c r="H1099" s="27"/>
      <c r="I1099" s="26"/>
      <c r="J1099" s="24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</row>
    <row r="1100" spans="1:22" ht="14">
      <c r="A1100" s="24" t="s">
        <v>12448</v>
      </c>
      <c r="B1100" s="25" t="s">
        <v>12418</v>
      </c>
      <c r="C1100" s="25" t="s">
        <v>12447</v>
      </c>
      <c r="D1100" s="25" t="s">
        <v>221</v>
      </c>
      <c r="E1100" s="26" t="s">
        <v>364</v>
      </c>
      <c r="F1100" s="26"/>
      <c r="G1100" s="27"/>
      <c r="H1100" s="27"/>
      <c r="I1100" s="26"/>
      <c r="J1100" s="24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</row>
    <row r="1101" spans="1:22" ht="14">
      <c r="A1101" s="24" t="s">
        <v>12451</v>
      </c>
      <c r="B1101" s="25" t="s">
        <v>12418</v>
      </c>
      <c r="C1101" s="25" t="s">
        <v>12450</v>
      </c>
      <c r="D1101" s="25" t="s">
        <v>221</v>
      </c>
      <c r="E1101" s="26" t="s">
        <v>364</v>
      </c>
      <c r="F1101" s="26"/>
      <c r="G1101" s="27"/>
      <c r="H1101" s="27"/>
      <c r="I1101" s="26"/>
      <c r="J1101" s="24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</row>
    <row r="1102" spans="1:22" ht="14">
      <c r="A1102" s="24" t="s">
        <v>12454</v>
      </c>
      <c r="B1102" s="25" t="s">
        <v>12418</v>
      </c>
      <c r="C1102" s="25" t="s">
        <v>12453</v>
      </c>
      <c r="D1102" s="25" t="s">
        <v>221</v>
      </c>
      <c r="E1102" s="26" t="s">
        <v>364</v>
      </c>
      <c r="F1102" s="26"/>
      <c r="G1102" s="27"/>
      <c r="H1102" s="27"/>
      <c r="I1102" s="26"/>
      <c r="J1102" s="24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</row>
    <row r="1103" spans="1:22" ht="14">
      <c r="A1103" s="24" t="s">
        <v>12457</v>
      </c>
      <c r="B1103" s="25" t="s">
        <v>12418</v>
      </c>
      <c r="C1103" s="25" t="s">
        <v>12456</v>
      </c>
      <c r="D1103" s="25" t="s">
        <v>221</v>
      </c>
      <c r="E1103" s="26" t="s">
        <v>364</v>
      </c>
      <c r="F1103" s="26"/>
      <c r="G1103" s="27"/>
      <c r="H1103" s="27"/>
      <c r="I1103" s="26"/>
      <c r="J1103" s="24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</row>
    <row r="1104" spans="1:22" ht="14">
      <c r="A1104" s="24" t="s">
        <v>12460</v>
      </c>
      <c r="B1104" s="25" t="s">
        <v>12418</v>
      </c>
      <c r="C1104" s="25" t="s">
        <v>12459</v>
      </c>
      <c r="D1104" s="25" t="s">
        <v>221</v>
      </c>
      <c r="E1104" s="26" t="s">
        <v>364</v>
      </c>
      <c r="F1104" s="26"/>
      <c r="G1104" s="27"/>
      <c r="H1104" s="27"/>
      <c r="I1104" s="26"/>
      <c r="J1104" s="24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</row>
    <row r="1105" spans="1:22" ht="14">
      <c r="A1105" s="24" t="s">
        <v>12463</v>
      </c>
      <c r="B1105" s="25" t="s">
        <v>12418</v>
      </c>
      <c r="C1105" s="25" t="s">
        <v>12462</v>
      </c>
      <c r="D1105" s="25" t="s">
        <v>221</v>
      </c>
      <c r="E1105" s="26" t="s">
        <v>364</v>
      </c>
      <c r="F1105" s="26"/>
      <c r="G1105" s="27"/>
      <c r="H1105" s="27"/>
      <c r="I1105" s="26"/>
      <c r="J1105" s="24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</row>
    <row r="1106" spans="1:22" ht="14">
      <c r="A1106" s="24" t="s">
        <v>12466</v>
      </c>
      <c r="B1106" s="25" t="s">
        <v>12418</v>
      </c>
      <c r="C1106" s="25" t="s">
        <v>12465</v>
      </c>
      <c r="D1106" s="25" t="s">
        <v>221</v>
      </c>
      <c r="E1106" s="26" t="s">
        <v>364</v>
      </c>
      <c r="F1106" s="26"/>
      <c r="G1106" s="27"/>
      <c r="H1106" s="27"/>
      <c r="I1106" s="26"/>
      <c r="J1106" s="24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</row>
    <row r="1107" spans="1:22" ht="14">
      <c r="A1107" s="24" t="s">
        <v>12469</v>
      </c>
      <c r="B1107" s="25" t="s">
        <v>12418</v>
      </c>
      <c r="C1107" s="25" t="s">
        <v>12468</v>
      </c>
      <c r="D1107" s="25" t="s">
        <v>221</v>
      </c>
      <c r="E1107" s="26" t="s">
        <v>364</v>
      </c>
      <c r="F1107" s="26"/>
      <c r="G1107" s="27"/>
      <c r="H1107" s="27"/>
      <c r="I1107" s="26"/>
      <c r="J1107" s="24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</row>
    <row r="1108" spans="1:22" ht="14">
      <c r="A1108" s="24" t="s">
        <v>12472</v>
      </c>
      <c r="B1108" s="25" t="s">
        <v>12418</v>
      </c>
      <c r="C1108" s="25" t="s">
        <v>12471</v>
      </c>
      <c r="D1108" s="25" t="s">
        <v>221</v>
      </c>
      <c r="E1108" s="26" t="s">
        <v>364</v>
      </c>
      <c r="F1108" s="26"/>
      <c r="G1108" s="27"/>
      <c r="H1108" s="27"/>
      <c r="I1108" s="26"/>
      <c r="J1108" s="24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</row>
    <row r="1109" spans="1:22" ht="14">
      <c r="A1109" s="24" t="s">
        <v>12475</v>
      </c>
      <c r="B1109" s="25" t="s">
        <v>12418</v>
      </c>
      <c r="C1109" s="25" t="s">
        <v>12474</v>
      </c>
      <c r="D1109" s="25" t="s">
        <v>221</v>
      </c>
      <c r="E1109" s="26" t="s">
        <v>364</v>
      </c>
      <c r="F1109" s="26"/>
      <c r="G1109" s="27"/>
      <c r="H1109" s="27"/>
      <c r="I1109" s="26"/>
      <c r="J1109" s="24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</row>
    <row r="1110" spans="1:22" ht="14">
      <c r="A1110" s="24" t="s">
        <v>12478</v>
      </c>
      <c r="B1110" s="25" t="s">
        <v>12418</v>
      </c>
      <c r="C1110" s="25" t="s">
        <v>12477</v>
      </c>
      <c r="D1110" s="25" t="s">
        <v>221</v>
      </c>
      <c r="E1110" s="26" t="s">
        <v>364</v>
      </c>
      <c r="F1110" s="26"/>
      <c r="G1110" s="27"/>
      <c r="H1110" s="27"/>
      <c r="I1110" s="26"/>
      <c r="J1110" s="24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</row>
    <row r="1111" spans="1:22" ht="14">
      <c r="A1111" s="24" t="s">
        <v>5290</v>
      </c>
      <c r="B1111" s="25" t="s">
        <v>5244</v>
      </c>
      <c r="C1111" s="25" t="s">
        <v>5289</v>
      </c>
      <c r="D1111" s="25" t="s">
        <v>221</v>
      </c>
      <c r="E1111" s="26" t="s">
        <v>364</v>
      </c>
      <c r="F1111" s="26"/>
      <c r="G1111" s="27"/>
      <c r="H1111" s="27"/>
      <c r="I1111" s="26"/>
      <c r="J1111" s="24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</row>
    <row r="1112" spans="1:22" ht="14">
      <c r="A1112" s="24" t="s">
        <v>6353</v>
      </c>
      <c r="B1112" s="25" t="s">
        <v>6274</v>
      </c>
      <c r="C1112" s="25" t="s">
        <v>6352</v>
      </c>
      <c r="D1112" s="25" t="s">
        <v>221</v>
      </c>
      <c r="E1112" s="26" t="s">
        <v>364</v>
      </c>
      <c r="F1112" s="26"/>
      <c r="G1112" s="27"/>
      <c r="H1112" s="27"/>
      <c r="I1112" s="26"/>
      <c r="J1112" s="24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</row>
    <row r="1113" spans="1:22" ht="14">
      <c r="A1113" s="24" t="s">
        <v>10867</v>
      </c>
      <c r="B1113" s="25" t="s">
        <v>10710</v>
      </c>
      <c r="C1113" s="25" t="s">
        <v>10866</v>
      </c>
      <c r="D1113" s="25" t="s">
        <v>221</v>
      </c>
      <c r="E1113" s="26" t="s">
        <v>364</v>
      </c>
      <c r="F1113" s="26"/>
      <c r="G1113" s="27"/>
      <c r="H1113" s="27"/>
      <c r="I1113" s="26"/>
      <c r="J1113" s="24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</row>
    <row r="1114" spans="1:22" ht="14">
      <c r="A1114" s="24" t="s">
        <v>10870</v>
      </c>
      <c r="B1114" s="25" t="s">
        <v>10710</v>
      </c>
      <c r="C1114" s="25" t="s">
        <v>10869</v>
      </c>
      <c r="D1114" s="25" t="s">
        <v>502</v>
      </c>
      <c r="E1114" s="26" t="s">
        <v>364</v>
      </c>
      <c r="F1114" s="26"/>
      <c r="G1114" s="27"/>
      <c r="H1114" s="27"/>
      <c r="I1114" s="26"/>
      <c r="J1114" s="24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</row>
    <row r="1115" spans="1:22" ht="14">
      <c r="A1115" s="24" t="s">
        <v>5293</v>
      </c>
      <c r="B1115" s="25" t="s">
        <v>5244</v>
      </c>
      <c r="C1115" s="25" t="s">
        <v>5292</v>
      </c>
      <c r="D1115" s="25" t="s">
        <v>215</v>
      </c>
      <c r="E1115" s="26" t="s">
        <v>364</v>
      </c>
      <c r="F1115" s="26"/>
      <c r="G1115" s="27"/>
      <c r="H1115" s="27"/>
      <c r="I1115" s="26"/>
      <c r="J1115" s="24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</row>
    <row r="1116" spans="1:22" ht="14">
      <c r="A1116" s="24" t="s">
        <v>5296</v>
      </c>
      <c r="B1116" s="25" t="s">
        <v>5244</v>
      </c>
      <c r="C1116" s="25" t="s">
        <v>5295</v>
      </c>
      <c r="D1116" s="25" t="s">
        <v>215</v>
      </c>
      <c r="E1116" s="26" t="s">
        <v>364</v>
      </c>
      <c r="F1116" s="26"/>
      <c r="G1116" s="27"/>
      <c r="H1116" s="27"/>
      <c r="I1116" s="26"/>
      <c r="J1116" s="24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</row>
    <row r="1117" spans="1:22" ht="14">
      <c r="A1117" s="24" t="s">
        <v>5299</v>
      </c>
      <c r="B1117" s="25" t="s">
        <v>5244</v>
      </c>
      <c r="C1117" s="25" t="s">
        <v>5298</v>
      </c>
      <c r="D1117" s="25" t="s">
        <v>3041</v>
      </c>
      <c r="E1117" s="26" t="s">
        <v>364</v>
      </c>
      <c r="F1117" s="26"/>
      <c r="G1117" s="27"/>
      <c r="H1117" s="27"/>
      <c r="I1117" s="26"/>
      <c r="J1117" s="24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</row>
    <row r="1118" spans="1:22" ht="14">
      <c r="A1118" s="24" t="s">
        <v>5302</v>
      </c>
      <c r="B1118" s="25" t="s">
        <v>5244</v>
      </c>
      <c r="C1118" s="25" t="s">
        <v>5301</v>
      </c>
      <c r="D1118" s="25" t="s">
        <v>221</v>
      </c>
      <c r="E1118" s="26" t="s">
        <v>364</v>
      </c>
      <c r="F1118" s="26"/>
      <c r="G1118" s="27"/>
      <c r="H1118" s="27"/>
      <c r="I1118" s="26"/>
      <c r="J1118" s="24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</row>
    <row r="1119" spans="1:22" ht="14">
      <c r="A1119" s="24" t="s">
        <v>5305</v>
      </c>
      <c r="B1119" s="25" t="s">
        <v>5244</v>
      </c>
      <c r="C1119" s="25" t="s">
        <v>5304</v>
      </c>
      <c r="D1119" s="25" t="s">
        <v>535</v>
      </c>
      <c r="E1119" s="26" t="s">
        <v>364</v>
      </c>
      <c r="F1119" s="26"/>
      <c r="G1119" s="27"/>
      <c r="H1119" s="27"/>
      <c r="I1119" s="26"/>
      <c r="J1119" s="24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</row>
    <row r="1120" spans="1:22" ht="14">
      <c r="A1120" s="24" t="s">
        <v>11187</v>
      </c>
      <c r="B1120" s="25" t="s">
        <v>11171</v>
      </c>
      <c r="C1120" s="25" t="s">
        <v>11186</v>
      </c>
      <c r="D1120" s="25" t="s">
        <v>221</v>
      </c>
      <c r="E1120" s="26" t="s">
        <v>212</v>
      </c>
      <c r="F1120" s="26"/>
      <c r="G1120" s="27"/>
      <c r="H1120" s="27"/>
      <c r="I1120" s="26"/>
      <c r="J1120" s="24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</row>
    <row r="1121" spans="1:22" ht="14">
      <c r="A1121" s="24" t="s">
        <v>497</v>
      </c>
      <c r="B1121" s="25" t="s">
        <v>371</v>
      </c>
      <c r="C1121" s="25" t="s">
        <v>496</v>
      </c>
      <c r="D1121" s="25" t="s">
        <v>221</v>
      </c>
      <c r="E1121" s="26" t="s">
        <v>212</v>
      </c>
      <c r="F1121" s="26"/>
      <c r="G1121" s="27"/>
      <c r="H1121" s="27"/>
      <c r="I1121" s="26"/>
      <c r="J1121" s="24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</row>
    <row r="1122" spans="1:22" ht="14">
      <c r="A1122" s="24" t="s">
        <v>501</v>
      </c>
      <c r="B1122" s="25" t="s">
        <v>371</v>
      </c>
      <c r="C1122" s="25" t="s">
        <v>500</v>
      </c>
      <c r="D1122" s="25" t="s">
        <v>502</v>
      </c>
      <c r="E1122" s="26" t="s">
        <v>212</v>
      </c>
      <c r="F1122" s="26"/>
      <c r="G1122" s="27"/>
      <c r="H1122" s="27"/>
      <c r="I1122" s="26"/>
      <c r="J1122" s="24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</row>
    <row r="1123" spans="1:22" ht="14">
      <c r="A1123" s="24" t="s">
        <v>505</v>
      </c>
      <c r="B1123" s="25" t="s">
        <v>371</v>
      </c>
      <c r="C1123" s="25" t="s">
        <v>504</v>
      </c>
      <c r="D1123" s="25" t="s">
        <v>215</v>
      </c>
      <c r="E1123" s="26" t="s">
        <v>212</v>
      </c>
      <c r="F1123" s="26"/>
      <c r="G1123" s="27"/>
      <c r="H1123" s="27"/>
      <c r="I1123" s="26"/>
      <c r="J1123" s="24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</row>
    <row r="1124" spans="1:22" ht="14">
      <c r="A1124" s="24" t="s">
        <v>508</v>
      </c>
      <c r="B1124" s="25" t="s">
        <v>371</v>
      </c>
      <c r="C1124" s="25" t="s">
        <v>507</v>
      </c>
      <c r="D1124" s="25" t="s">
        <v>378</v>
      </c>
      <c r="E1124" s="26" t="s">
        <v>212</v>
      </c>
      <c r="F1124" s="26"/>
      <c r="G1124" s="27"/>
      <c r="H1124" s="27"/>
      <c r="I1124" s="26"/>
      <c r="J1124" s="24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</row>
    <row r="1125" spans="1:22" ht="14">
      <c r="A1125" s="24" t="s">
        <v>511</v>
      </c>
      <c r="B1125" s="25" t="s">
        <v>371</v>
      </c>
      <c r="C1125" s="25" t="s">
        <v>510</v>
      </c>
      <c r="D1125" s="25" t="s">
        <v>221</v>
      </c>
      <c r="E1125" s="26" t="s">
        <v>212</v>
      </c>
      <c r="F1125" s="26"/>
      <c r="G1125" s="27"/>
      <c r="H1125" s="27"/>
      <c r="I1125" s="26"/>
      <c r="J1125" s="24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</row>
    <row r="1126" spans="1:22" ht="14">
      <c r="A1126" s="24" t="s">
        <v>514</v>
      </c>
      <c r="B1126" s="25" t="s">
        <v>371</v>
      </c>
      <c r="C1126" s="25" t="s">
        <v>513</v>
      </c>
      <c r="D1126" s="25" t="s">
        <v>221</v>
      </c>
      <c r="E1126" s="26" t="s">
        <v>212</v>
      </c>
      <c r="F1126" s="26"/>
      <c r="G1126" s="27"/>
      <c r="H1126" s="27"/>
      <c r="I1126" s="26"/>
      <c r="J1126" s="24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</row>
    <row r="1127" spans="1:22" ht="14">
      <c r="A1127" s="24" t="s">
        <v>517</v>
      </c>
      <c r="B1127" s="25" t="s">
        <v>371</v>
      </c>
      <c r="C1127" s="25" t="s">
        <v>516</v>
      </c>
      <c r="D1127" s="25" t="s">
        <v>373</v>
      </c>
      <c r="E1127" s="26" t="s">
        <v>212</v>
      </c>
      <c r="F1127" s="26"/>
      <c r="G1127" s="27"/>
      <c r="H1127" s="27"/>
      <c r="I1127" s="26"/>
      <c r="J1127" s="24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</row>
    <row r="1128" spans="1:22" ht="14">
      <c r="A1128" s="24" t="s">
        <v>520</v>
      </c>
      <c r="B1128" s="25" t="s">
        <v>371</v>
      </c>
      <c r="C1128" s="25" t="s">
        <v>519</v>
      </c>
      <c r="D1128" s="25" t="s">
        <v>378</v>
      </c>
      <c r="E1128" s="26" t="s">
        <v>212</v>
      </c>
      <c r="F1128" s="26"/>
      <c r="G1128" s="27"/>
      <c r="H1128" s="27"/>
      <c r="I1128" s="26"/>
      <c r="J1128" s="24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</row>
    <row r="1129" spans="1:22" ht="14">
      <c r="A1129" s="24" t="s">
        <v>523</v>
      </c>
      <c r="B1129" s="25" t="s">
        <v>371</v>
      </c>
      <c r="C1129" s="25" t="s">
        <v>522</v>
      </c>
      <c r="D1129" s="25" t="s">
        <v>221</v>
      </c>
      <c r="E1129" s="26" t="s">
        <v>212</v>
      </c>
      <c r="F1129" s="26"/>
      <c r="G1129" s="27"/>
      <c r="H1129" s="27"/>
      <c r="I1129" s="26"/>
      <c r="J1129" s="24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</row>
    <row r="1130" spans="1:22" ht="14">
      <c r="A1130" s="24" t="s">
        <v>526</v>
      </c>
      <c r="B1130" s="25" t="s">
        <v>371</v>
      </c>
      <c r="C1130" s="25" t="s">
        <v>525</v>
      </c>
      <c r="D1130" s="25" t="s">
        <v>527</v>
      </c>
      <c r="E1130" s="26" t="s">
        <v>212</v>
      </c>
      <c r="F1130" s="26"/>
      <c r="G1130" s="27"/>
      <c r="H1130" s="27"/>
      <c r="I1130" s="26"/>
      <c r="J1130" s="24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</row>
    <row r="1131" spans="1:22" ht="14">
      <c r="A1131" s="24" t="s">
        <v>530</v>
      </c>
      <c r="B1131" s="25" t="s">
        <v>371</v>
      </c>
      <c r="C1131" s="25" t="s">
        <v>529</v>
      </c>
      <c r="D1131" s="25" t="s">
        <v>531</v>
      </c>
      <c r="E1131" s="26" t="s">
        <v>212</v>
      </c>
      <c r="F1131" s="26"/>
      <c r="G1131" s="27"/>
      <c r="H1131" s="27"/>
      <c r="I1131" s="26"/>
      <c r="J1131" s="24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</row>
    <row r="1132" spans="1:22" ht="14">
      <c r="A1132" s="24" t="s">
        <v>534</v>
      </c>
      <c r="B1132" s="25" t="s">
        <v>371</v>
      </c>
      <c r="C1132" s="25" t="s">
        <v>533</v>
      </c>
      <c r="D1132" s="25" t="s">
        <v>535</v>
      </c>
      <c r="E1132" s="26" t="s">
        <v>212</v>
      </c>
      <c r="F1132" s="26"/>
      <c r="G1132" s="27"/>
      <c r="H1132" s="27"/>
      <c r="I1132" s="26"/>
      <c r="J1132" s="24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</row>
    <row r="1133" spans="1:22" ht="14">
      <c r="A1133" s="24" t="s">
        <v>538</v>
      </c>
      <c r="B1133" s="25" t="s">
        <v>371</v>
      </c>
      <c r="C1133" s="25" t="s">
        <v>537</v>
      </c>
      <c r="D1133" s="25" t="s">
        <v>229</v>
      </c>
      <c r="E1133" s="26" t="s">
        <v>212</v>
      </c>
      <c r="F1133" s="26"/>
      <c r="G1133" s="27"/>
      <c r="H1133" s="27"/>
      <c r="I1133" s="26"/>
      <c r="J1133" s="24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</row>
    <row r="1134" spans="1:22" ht="14">
      <c r="A1134" s="24" t="s">
        <v>541</v>
      </c>
      <c r="B1134" s="25" t="s">
        <v>371</v>
      </c>
      <c r="C1134" s="25" t="s">
        <v>540</v>
      </c>
      <c r="D1134" s="25" t="s">
        <v>215</v>
      </c>
      <c r="E1134" s="26" t="s">
        <v>212</v>
      </c>
      <c r="F1134" s="26"/>
      <c r="G1134" s="27"/>
      <c r="H1134" s="27"/>
      <c r="I1134" s="26"/>
      <c r="J1134" s="24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</row>
    <row r="1135" spans="1:22" ht="14">
      <c r="A1135" s="24" t="s">
        <v>544</v>
      </c>
      <c r="B1135" s="25" t="s">
        <v>371</v>
      </c>
      <c r="C1135" s="25" t="s">
        <v>543</v>
      </c>
      <c r="D1135" s="25" t="s">
        <v>378</v>
      </c>
      <c r="E1135" s="26" t="s">
        <v>212</v>
      </c>
      <c r="F1135" s="26"/>
      <c r="G1135" s="27"/>
      <c r="H1135" s="27"/>
      <c r="I1135" s="26"/>
      <c r="J1135" s="24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</row>
    <row r="1136" spans="1:22" ht="14">
      <c r="A1136" s="24" t="s">
        <v>547</v>
      </c>
      <c r="B1136" s="25" t="s">
        <v>371</v>
      </c>
      <c r="C1136" s="25" t="s">
        <v>546</v>
      </c>
      <c r="D1136" s="25" t="s">
        <v>221</v>
      </c>
      <c r="E1136" s="26" t="s">
        <v>212</v>
      </c>
      <c r="F1136" s="26"/>
      <c r="G1136" s="27"/>
      <c r="H1136" s="27"/>
      <c r="I1136" s="26"/>
      <c r="J1136" s="24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</row>
    <row r="1137" spans="1:22" ht="14">
      <c r="A1137" s="24" t="s">
        <v>550</v>
      </c>
      <c r="B1137" s="25" t="s">
        <v>371</v>
      </c>
      <c r="C1137" s="25" t="s">
        <v>549</v>
      </c>
      <c r="D1137" s="25" t="s">
        <v>527</v>
      </c>
      <c r="E1137" s="26" t="s">
        <v>212</v>
      </c>
      <c r="F1137" s="26"/>
      <c r="G1137" s="27"/>
      <c r="H1137" s="27"/>
      <c r="I1137" s="26"/>
      <c r="J1137" s="24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</row>
    <row r="1138" spans="1:22" ht="14">
      <c r="A1138" s="24" t="s">
        <v>553</v>
      </c>
      <c r="B1138" s="25" t="s">
        <v>371</v>
      </c>
      <c r="C1138" s="25" t="s">
        <v>552</v>
      </c>
      <c r="D1138" s="25" t="s">
        <v>531</v>
      </c>
      <c r="E1138" s="26" t="s">
        <v>212</v>
      </c>
      <c r="F1138" s="26"/>
      <c r="G1138" s="27"/>
      <c r="H1138" s="27"/>
      <c r="I1138" s="26"/>
      <c r="J1138" s="24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</row>
    <row r="1139" spans="1:22" ht="14">
      <c r="A1139" s="24" t="s">
        <v>556</v>
      </c>
      <c r="B1139" s="25" t="s">
        <v>371</v>
      </c>
      <c r="C1139" s="25" t="s">
        <v>555</v>
      </c>
      <c r="D1139" s="25" t="s">
        <v>535</v>
      </c>
      <c r="E1139" s="26" t="s">
        <v>212</v>
      </c>
      <c r="F1139" s="26"/>
      <c r="G1139" s="27"/>
      <c r="H1139" s="27"/>
      <c r="I1139" s="26"/>
      <c r="J1139" s="24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</row>
    <row r="1140" spans="1:22" ht="14">
      <c r="A1140" s="24" t="s">
        <v>559</v>
      </c>
      <c r="B1140" s="25" t="s">
        <v>371</v>
      </c>
      <c r="C1140" s="25" t="s">
        <v>558</v>
      </c>
      <c r="D1140" s="25" t="s">
        <v>527</v>
      </c>
      <c r="E1140" s="26" t="s">
        <v>212</v>
      </c>
      <c r="F1140" s="26"/>
      <c r="G1140" s="27"/>
      <c r="H1140" s="27"/>
      <c r="I1140" s="26"/>
      <c r="J1140" s="24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</row>
    <row r="1141" spans="1:22" ht="14">
      <c r="A1141" s="24" t="s">
        <v>562</v>
      </c>
      <c r="B1141" s="25" t="s">
        <v>371</v>
      </c>
      <c r="C1141" s="25" t="s">
        <v>561</v>
      </c>
      <c r="D1141" s="25" t="s">
        <v>563</v>
      </c>
      <c r="E1141" s="26" t="s">
        <v>212</v>
      </c>
      <c r="F1141" s="26"/>
      <c r="G1141" s="27"/>
      <c r="H1141" s="27"/>
      <c r="I1141" s="26"/>
      <c r="J1141" s="24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</row>
    <row r="1142" spans="1:22" ht="14">
      <c r="A1142" s="24" t="s">
        <v>566</v>
      </c>
      <c r="B1142" s="25" t="s">
        <v>371</v>
      </c>
      <c r="C1142" s="25" t="s">
        <v>565</v>
      </c>
      <c r="D1142" s="25" t="s">
        <v>221</v>
      </c>
      <c r="E1142" s="26" t="s">
        <v>212</v>
      </c>
      <c r="F1142" s="26"/>
      <c r="G1142" s="27"/>
      <c r="H1142" s="27"/>
      <c r="I1142" s="26"/>
      <c r="J1142" s="24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</row>
    <row r="1143" spans="1:22" ht="14">
      <c r="A1143" s="24" t="s">
        <v>569</v>
      </c>
      <c r="B1143" s="25" t="s">
        <v>371</v>
      </c>
      <c r="C1143" s="25" t="s">
        <v>568</v>
      </c>
      <c r="D1143" s="25" t="s">
        <v>221</v>
      </c>
      <c r="E1143" s="26" t="s">
        <v>212</v>
      </c>
      <c r="F1143" s="26"/>
      <c r="G1143" s="27"/>
      <c r="H1143" s="27"/>
      <c r="I1143" s="26"/>
      <c r="J1143" s="24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</row>
    <row r="1144" spans="1:22" ht="14">
      <c r="A1144" s="24" t="s">
        <v>572</v>
      </c>
      <c r="B1144" s="25" t="s">
        <v>371</v>
      </c>
      <c r="C1144" s="25" t="s">
        <v>571</v>
      </c>
      <c r="D1144" s="25" t="s">
        <v>378</v>
      </c>
      <c r="E1144" s="26" t="s">
        <v>212</v>
      </c>
      <c r="F1144" s="26"/>
      <c r="G1144" s="27"/>
      <c r="H1144" s="27"/>
      <c r="I1144" s="26"/>
      <c r="J1144" s="24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</row>
    <row r="1145" spans="1:22" ht="14">
      <c r="A1145" s="24" t="s">
        <v>575</v>
      </c>
      <c r="B1145" s="25" t="s">
        <v>371</v>
      </c>
      <c r="C1145" s="25" t="s">
        <v>574</v>
      </c>
      <c r="D1145" s="25" t="s">
        <v>576</v>
      </c>
      <c r="E1145" s="26" t="s">
        <v>212</v>
      </c>
      <c r="F1145" s="26"/>
      <c r="G1145" s="27"/>
      <c r="H1145" s="27"/>
      <c r="I1145" s="26"/>
      <c r="J1145" s="24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</row>
    <row r="1146" spans="1:22" ht="14">
      <c r="A1146" s="24" t="s">
        <v>579</v>
      </c>
      <c r="B1146" s="25" t="s">
        <v>371</v>
      </c>
      <c r="C1146" s="25" t="s">
        <v>578</v>
      </c>
      <c r="D1146" s="25" t="s">
        <v>221</v>
      </c>
      <c r="E1146" s="26" t="s">
        <v>212</v>
      </c>
      <c r="F1146" s="26"/>
      <c r="G1146" s="27"/>
      <c r="H1146" s="27"/>
      <c r="I1146" s="26"/>
      <c r="J1146" s="24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</row>
    <row r="1147" spans="1:22" ht="14">
      <c r="A1147" s="24" t="s">
        <v>582</v>
      </c>
      <c r="B1147" s="25" t="s">
        <v>371</v>
      </c>
      <c r="C1147" s="25" t="s">
        <v>581</v>
      </c>
      <c r="D1147" s="25" t="s">
        <v>527</v>
      </c>
      <c r="E1147" s="26" t="s">
        <v>212</v>
      </c>
      <c r="F1147" s="26"/>
      <c r="G1147" s="27"/>
      <c r="H1147" s="27"/>
      <c r="I1147" s="26"/>
      <c r="J1147" s="24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</row>
    <row r="1148" spans="1:22" ht="14">
      <c r="A1148" s="24" t="s">
        <v>585</v>
      </c>
      <c r="B1148" s="25" t="s">
        <v>371</v>
      </c>
      <c r="C1148" s="25" t="s">
        <v>584</v>
      </c>
      <c r="D1148" s="25" t="s">
        <v>531</v>
      </c>
      <c r="E1148" s="26" t="s">
        <v>212</v>
      </c>
      <c r="F1148" s="26"/>
      <c r="G1148" s="27"/>
      <c r="H1148" s="27"/>
      <c r="I1148" s="26"/>
      <c r="J1148" s="24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</row>
    <row r="1149" spans="1:22" ht="14">
      <c r="A1149" s="24" t="s">
        <v>588</v>
      </c>
      <c r="B1149" s="25" t="s">
        <v>371</v>
      </c>
      <c r="C1149" s="25" t="s">
        <v>587</v>
      </c>
      <c r="D1149" s="25" t="s">
        <v>535</v>
      </c>
      <c r="E1149" s="26" t="s">
        <v>212</v>
      </c>
      <c r="F1149" s="26"/>
      <c r="G1149" s="27"/>
      <c r="H1149" s="27"/>
      <c r="I1149" s="26"/>
      <c r="J1149" s="24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</row>
    <row r="1150" spans="1:22" ht="14">
      <c r="A1150" s="24" t="s">
        <v>591</v>
      </c>
      <c r="B1150" s="25" t="s">
        <v>371</v>
      </c>
      <c r="C1150" s="25" t="s">
        <v>590</v>
      </c>
      <c r="D1150" s="25" t="s">
        <v>563</v>
      </c>
      <c r="E1150" s="26" t="s">
        <v>212</v>
      </c>
      <c r="F1150" s="26"/>
      <c r="G1150" s="27"/>
      <c r="H1150" s="27"/>
      <c r="I1150" s="26"/>
      <c r="J1150" s="24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</row>
    <row r="1151" spans="1:22" ht="14">
      <c r="A1151" s="24" t="s">
        <v>594</v>
      </c>
      <c r="B1151" s="25" t="s">
        <v>371</v>
      </c>
      <c r="C1151" s="25" t="s">
        <v>593</v>
      </c>
      <c r="D1151" s="25" t="s">
        <v>229</v>
      </c>
      <c r="E1151" s="26" t="s">
        <v>212</v>
      </c>
      <c r="F1151" s="26"/>
      <c r="G1151" s="27"/>
      <c r="H1151" s="27"/>
      <c r="I1151" s="26"/>
      <c r="J1151" s="24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</row>
    <row r="1152" spans="1:22" ht="14">
      <c r="A1152" s="24" t="s">
        <v>597</v>
      </c>
      <c r="B1152" s="25" t="s">
        <v>371</v>
      </c>
      <c r="C1152" s="25" t="s">
        <v>596</v>
      </c>
      <c r="D1152" s="25" t="s">
        <v>229</v>
      </c>
      <c r="E1152" s="26" t="s">
        <v>212</v>
      </c>
      <c r="F1152" s="26"/>
      <c r="G1152" s="27"/>
      <c r="H1152" s="27"/>
      <c r="I1152" s="26"/>
      <c r="J1152" s="24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</row>
    <row r="1153" spans="1:22" ht="14">
      <c r="A1153" s="24" t="s">
        <v>600</v>
      </c>
      <c r="B1153" s="25" t="s">
        <v>371</v>
      </c>
      <c r="C1153" s="25" t="s">
        <v>599</v>
      </c>
      <c r="D1153" s="25" t="s">
        <v>215</v>
      </c>
      <c r="E1153" s="26" t="s">
        <v>212</v>
      </c>
      <c r="F1153" s="26"/>
      <c r="G1153" s="27"/>
      <c r="H1153" s="27"/>
      <c r="I1153" s="26"/>
      <c r="J1153" s="24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</row>
    <row r="1154" spans="1:22" ht="14">
      <c r="A1154" s="24" t="s">
        <v>603</v>
      </c>
      <c r="B1154" s="25" t="s">
        <v>371</v>
      </c>
      <c r="C1154" s="25" t="s">
        <v>602</v>
      </c>
      <c r="D1154" s="25" t="s">
        <v>502</v>
      </c>
      <c r="E1154" s="26" t="s">
        <v>212</v>
      </c>
      <c r="F1154" s="26"/>
      <c r="G1154" s="27"/>
      <c r="H1154" s="27"/>
      <c r="I1154" s="26"/>
      <c r="J1154" s="24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</row>
    <row r="1155" spans="1:22" ht="14">
      <c r="A1155" s="24" t="s">
        <v>606</v>
      </c>
      <c r="B1155" s="25" t="s">
        <v>371</v>
      </c>
      <c r="C1155" s="25" t="s">
        <v>605</v>
      </c>
      <c r="D1155" s="25" t="s">
        <v>607</v>
      </c>
      <c r="E1155" s="26" t="s">
        <v>212</v>
      </c>
      <c r="F1155" s="26"/>
      <c r="G1155" s="27"/>
      <c r="H1155" s="27"/>
      <c r="I1155" s="26"/>
      <c r="J1155" s="24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</row>
    <row r="1156" spans="1:22" ht="14">
      <c r="A1156" s="24" t="s">
        <v>610</v>
      </c>
      <c r="B1156" s="25" t="s">
        <v>371</v>
      </c>
      <c r="C1156" s="25" t="s">
        <v>609</v>
      </c>
      <c r="D1156" s="25" t="s">
        <v>221</v>
      </c>
      <c r="E1156" s="26" t="s">
        <v>212</v>
      </c>
      <c r="F1156" s="26"/>
      <c r="G1156" s="27"/>
      <c r="H1156" s="27"/>
      <c r="I1156" s="26"/>
      <c r="J1156" s="24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</row>
    <row r="1157" spans="1:22" ht="14">
      <c r="A1157" s="24" t="s">
        <v>613</v>
      </c>
      <c r="B1157" s="25" t="s">
        <v>371</v>
      </c>
      <c r="C1157" s="25" t="s">
        <v>612</v>
      </c>
      <c r="D1157" s="25" t="s">
        <v>221</v>
      </c>
      <c r="E1157" s="26" t="s">
        <v>212</v>
      </c>
      <c r="F1157" s="26"/>
      <c r="G1157" s="27"/>
      <c r="H1157" s="27"/>
      <c r="I1157" s="26"/>
      <c r="J1157" s="24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</row>
    <row r="1158" spans="1:22" ht="14">
      <c r="A1158" s="24" t="s">
        <v>616</v>
      </c>
      <c r="B1158" s="25" t="s">
        <v>371</v>
      </c>
      <c r="C1158" s="25" t="s">
        <v>615</v>
      </c>
      <c r="D1158" s="25" t="s">
        <v>576</v>
      </c>
      <c r="E1158" s="26" t="s">
        <v>212</v>
      </c>
      <c r="F1158" s="26"/>
      <c r="G1158" s="27"/>
      <c r="H1158" s="27"/>
      <c r="I1158" s="26"/>
      <c r="J1158" s="24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</row>
    <row r="1159" spans="1:22" ht="14">
      <c r="A1159" s="24" t="s">
        <v>619</v>
      </c>
      <c r="B1159" s="25" t="s">
        <v>371</v>
      </c>
      <c r="C1159" s="25" t="s">
        <v>618</v>
      </c>
      <c r="D1159" s="25" t="s">
        <v>378</v>
      </c>
      <c r="E1159" s="26" t="s">
        <v>212</v>
      </c>
      <c r="F1159" s="26"/>
      <c r="G1159" s="27"/>
      <c r="H1159" s="27"/>
      <c r="I1159" s="26"/>
      <c r="J1159" s="24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</row>
    <row r="1160" spans="1:22" ht="14">
      <c r="A1160" s="24" t="s">
        <v>622</v>
      </c>
      <c r="B1160" s="25" t="s">
        <v>371</v>
      </c>
      <c r="C1160" s="25" t="s">
        <v>621</v>
      </c>
      <c r="D1160" s="25" t="s">
        <v>221</v>
      </c>
      <c r="E1160" s="26" t="s">
        <v>212</v>
      </c>
      <c r="F1160" s="26"/>
      <c r="G1160" s="27"/>
      <c r="H1160" s="27"/>
      <c r="I1160" s="26"/>
      <c r="J1160" s="24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</row>
    <row r="1161" spans="1:22" ht="14">
      <c r="A1161" s="24" t="s">
        <v>625</v>
      </c>
      <c r="B1161" s="25" t="s">
        <v>371</v>
      </c>
      <c r="C1161" s="25" t="s">
        <v>624</v>
      </c>
      <c r="D1161" s="25" t="s">
        <v>527</v>
      </c>
      <c r="E1161" s="26" t="s">
        <v>212</v>
      </c>
      <c r="F1161" s="26"/>
      <c r="G1161" s="27"/>
      <c r="H1161" s="27"/>
      <c r="I1161" s="26"/>
      <c r="J1161" s="24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</row>
    <row r="1162" spans="1:22" ht="14">
      <c r="A1162" s="24" t="s">
        <v>628</v>
      </c>
      <c r="B1162" s="25" t="s">
        <v>371</v>
      </c>
      <c r="C1162" s="25" t="s">
        <v>627</v>
      </c>
      <c r="D1162" s="25" t="s">
        <v>531</v>
      </c>
      <c r="E1162" s="26" t="s">
        <v>212</v>
      </c>
      <c r="F1162" s="26"/>
      <c r="G1162" s="27"/>
      <c r="H1162" s="27"/>
      <c r="I1162" s="26"/>
      <c r="J1162" s="24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</row>
    <row r="1163" spans="1:22" ht="14">
      <c r="A1163" s="24" t="s">
        <v>631</v>
      </c>
      <c r="B1163" s="25" t="s">
        <v>371</v>
      </c>
      <c r="C1163" s="25" t="s">
        <v>630</v>
      </c>
      <c r="D1163" s="25" t="s">
        <v>535</v>
      </c>
      <c r="E1163" s="26" t="s">
        <v>212</v>
      </c>
      <c r="F1163" s="26"/>
      <c r="G1163" s="27"/>
      <c r="H1163" s="27"/>
      <c r="I1163" s="26"/>
      <c r="J1163" s="24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</row>
    <row r="1164" spans="1:22" ht="14">
      <c r="A1164" s="24" t="s">
        <v>634</v>
      </c>
      <c r="B1164" s="25" t="s">
        <v>371</v>
      </c>
      <c r="C1164" s="25" t="s">
        <v>633</v>
      </c>
      <c r="D1164" s="25" t="s">
        <v>215</v>
      </c>
      <c r="E1164" s="26" t="s">
        <v>212</v>
      </c>
      <c r="F1164" s="26"/>
      <c r="G1164" s="27"/>
      <c r="H1164" s="27"/>
      <c r="I1164" s="26"/>
      <c r="J1164" s="24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</row>
    <row r="1165" spans="1:22" ht="14">
      <c r="A1165" s="24" t="s">
        <v>637</v>
      </c>
      <c r="B1165" s="25" t="s">
        <v>371</v>
      </c>
      <c r="C1165" s="25" t="s">
        <v>636</v>
      </c>
      <c r="D1165" s="25" t="s">
        <v>395</v>
      </c>
      <c r="E1165" s="26" t="s">
        <v>212</v>
      </c>
      <c r="F1165" s="26"/>
      <c r="G1165" s="27"/>
      <c r="H1165" s="27"/>
      <c r="I1165" s="26"/>
      <c r="J1165" s="24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</row>
    <row r="1166" spans="1:22" ht="14">
      <c r="A1166" s="24" t="s">
        <v>640</v>
      </c>
      <c r="B1166" s="25" t="s">
        <v>371</v>
      </c>
      <c r="C1166" s="25" t="s">
        <v>639</v>
      </c>
      <c r="D1166" s="25" t="s">
        <v>221</v>
      </c>
      <c r="E1166" s="26" t="s">
        <v>212</v>
      </c>
      <c r="F1166" s="26"/>
      <c r="G1166" s="27"/>
      <c r="H1166" s="27"/>
      <c r="I1166" s="26"/>
      <c r="J1166" s="24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</row>
    <row r="1167" spans="1:22" ht="14">
      <c r="A1167" s="24" t="s">
        <v>643</v>
      </c>
      <c r="B1167" s="25" t="s">
        <v>371</v>
      </c>
      <c r="C1167" s="25" t="s">
        <v>642</v>
      </c>
      <c r="D1167" s="25" t="s">
        <v>378</v>
      </c>
      <c r="E1167" s="26" t="s">
        <v>212</v>
      </c>
      <c r="F1167" s="26"/>
      <c r="G1167" s="27"/>
      <c r="H1167" s="27"/>
      <c r="I1167" s="26"/>
      <c r="J1167" s="24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</row>
    <row r="1168" spans="1:22" ht="14">
      <c r="A1168" s="24" t="s">
        <v>646</v>
      </c>
      <c r="B1168" s="25" t="s">
        <v>371</v>
      </c>
      <c r="C1168" s="25" t="s">
        <v>645</v>
      </c>
      <c r="D1168" s="25" t="s">
        <v>373</v>
      </c>
      <c r="E1168" s="26" t="s">
        <v>212</v>
      </c>
      <c r="F1168" s="26"/>
      <c r="G1168" s="27"/>
      <c r="H1168" s="27"/>
      <c r="I1168" s="26"/>
      <c r="J1168" s="24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</row>
    <row r="1169" spans="1:22" ht="14">
      <c r="A1169" s="24" t="s">
        <v>649</v>
      </c>
      <c r="B1169" s="25" t="s">
        <v>371</v>
      </c>
      <c r="C1169" s="25" t="s">
        <v>648</v>
      </c>
      <c r="D1169" s="25" t="s">
        <v>221</v>
      </c>
      <c r="E1169" s="26" t="s">
        <v>212</v>
      </c>
      <c r="F1169" s="26"/>
      <c r="G1169" s="27"/>
      <c r="H1169" s="27"/>
      <c r="I1169" s="26"/>
      <c r="J1169" s="24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</row>
    <row r="1170" spans="1:22" ht="14">
      <c r="A1170" s="24" t="s">
        <v>652</v>
      </c>
      <c r="B1170" s="25" t="s">
        <v>371</v>
      </c>
      <c r="C1170" s="25" t="s">
        <v>651</v>
      </c>
      <c r="D1170" s="25" t="s">
        <v>527</v>
      </c>
      <c r="E1170" s="26" t="s">
        <v>212</v>
      </c>
      <c r="F1170" s="26"/>
      <c r="G1170" s="27"/>
      <c r="H1170" s="27"/>
      <c r="I1170" s="26"/>
      <c r="J1170" s="24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</row>
    <row r="1171" spans="1:22" ht="14">
      <c r="A1171" s="24" t="s">
        <v>655</v>
      </c>
      <c r="B1171" s="25" t="s">
        <v>371</v>
      </c>
      <c r="C1171" s="25" t="s">
        <v>654</v>
      </c>
      <c r="D1171" s="25" t="s">
        <v>531</v>
      </c>
      <c r="E1171" s="26" t="s">
        <v>212</v>
      </c>
      <c r="F1171" s="26"/>
      <c r="G1171" s="27"/>
      <c r="H1171" s="27"/>
      <c r="I1171" s="26"/>
      <c r="J1171" s="24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</row>
    <row r="1172" spans="1:22" ht="14">
      <c r="A1172" s="24" t="s">
        <v>658</v>
      </c>
      <c r="B1172" s="25" t="s">
        <v>371</v>
      </c>
      <c r="C1172" s="25" t="s">
        <v>657</v>
      </c>
      <c r="D1172" s="25" t="s">
        <v>535</v>
      </c>
      <c r="E1172" s="26" t="s">
        <v>212</v>
      </c>
      <c r="F1172" s="26"/>
      <c r="G1172" s="27"/>
      <c r="H1172" s="27"/>
      <c r="I1172" s="26"/>
      <c r="J1172" s="24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</row>
    <row r="1173" spans="1:22" ht="14">
      <c r="A1173" s="24" t="s">
        <v>661</v>
      </c>
      <c r="B1173" s="25" t="s">
        <v>371</v>
      </c>
      <c r="C1173" s="25" t="s">
        <v>660</v>
      </c>
      <c r="D1173" s="25" t="s">
        <v>215</v>
      </c>
      <c r="E1173" s="26" t="s">
        <v>212</v>
      </c>
      <c r="F1173" s="26"/>
      <c r="G1173" s="27"/>
      <c r="H1173" s="27"/>
      <c r="I1173" s="26"/>
      <c r="J1173" s="24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</row>
    <row r="1174" spans="1:22" ht="14">
      <c r="A1174" s="24" t="s">
        <v>5216</v>
      </c>
      <c r="B1174" s="25" t="s">
        <v>5209</v>
      </c>
      <c r="C1174" s="25" t="s">
        <v>5215</v>
      </c>
      <c r="D1174" s="25" t="s">
        <v>373</v>
      </c>
      <c r="E1174" s="26" t="s">
        <v>212</v>
      </c>
      <c r="F1174" s="26"/>
      <c r="G1174" s="27"/>
      <c r="H1174" s="27"/>
      <c r="I1174" s="26"/>
      <c r="J1174" s="24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</row>
    <row r="1175" spans="1:22" ht="14">
      <c r="A1175" s="24" t="s">
        <v>5219</v>
      </c>
      <c r="B1175" s="25" t="s">
        <v>5209</v>
      </c>
      <c r="C1175" s="25" t="s">
        <v>5218</v>
      </c>
      <c r="D1175" s="25" t="s">
        <v>373</v>
      </c>
      <c r="E1175" s="26" t="s">
        <v>212</v>
      </c>
      <c r="F1175" s="26"/>
      <c r="G1175" s="27"/>
      <c r="H1175" s="27"/>
      <c r="I1175" s="26"/>
      <c r="J1175" s="24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</row>
    <row r="1176" spans="1:22" ht="14">
      <c r="A1176" s="24" t="s">
        <v>14322</v>
      </c>
      <c r="B1176" s="25" t="s">
        <v>14162</v>
      </c>
      <c r="C1176" s="25" t="s">
        <v>14321</v>
      </c>
      <c r="D1176" s="25" t="s">
        <v>221</v>
      </c>
      <c r="E1176" s="26" t="s">
        <v>212</v>
      </c>
      <c r="F1176" s="26"/>
      <c r="G1176" s="27"/>
      <c r="H1176" s="27"/>
      <c r="I1176" s="26"/>
      <c r="J1176" s="24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</row>
    <row r="1177" spans="1:22" ht="14">
      <c r="A1177" s="24" t="s">
        <v>14325</v>
      </c>
      <c r="B1177" s="25" t="s">
        <v>14162</v>
      </c>
      <c r="C1177" s="25" t="s">
        <v>14324</v>
      </c>
      <c r="D1177" s="25" t="s">
        <v>221</v>
      </c>
      <c r="E1177" s="26" t="s">
        <v>212</v>
      </c>
      <c r="F1177" s="26"/>
      <c r="G1177" s="27"/>
      <c r="H1177" s="27"/>
      <c r="I1177" s="26"/>
      <c r="J1177" s="24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</row>
    <row r="1178" spans="1:22" ht="14">
      <c r="A1178" s="24" t="s">
        <v>14328</v>
      </c>
      <c r="B1178" s="25" t="s">
        <v>14162</v>
      </c>
      <c r="C1178" s="25" t="s">
        <v>14327</v>
      </c>
      <c r="D1178" s="25" t="s">
        <v>1905</v>
      </c>
      <c r="E1178" s="26" t="s">
        <v>212</v>
      </c>
      <c r="F1178" s="26"/>
      <c r="G1178" s="27"/>
      <c r="H1178" s="27"/>
      <c r="I1178" s="26"/>
      <c r="J1178" s="24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</row>
    <row r="1179" spans="1:22" ht="14">
      <c r="A1179" s="24" t="s">
        <v>14331</v>
      </c>
      <c r="B1179" s="25" t="s">
        <v>14162</v>
      </c>
      <c r="C1179" s="25" t="s">
        <v>14330</v>
      </c>
      <c r="D1179" s="25" t="s">
        <v>535</v>
      </c>
      <c r="E1179" s="26" t="s">
        <v>212</v>
      </c>
      <c r="F1179" s="26"/>
      <c r="G1179" s="27"/>
      <c r="H1179" s="27"/>
      <c r="I1179" s="26"/>
      <c r="J1179" s="24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</row>
    <row r="1180" spans="1:22" ht="14">
      <c r="A1180" s="24" t="s">
        <v>15404</v>
      </c>
      <c r="B1180" s="25" t="s">
        <v>15403</v>
      </c>
      <c r="C1180" s="25" t="s">
        <v>15402</v>
      </c>
      <c r="D1180" s="25" t="s">
        <v>221</v>
      </c>
      <c r="E1180" s="26" t="s">
        <v>364</v>
      </c>
      <c r="F1180" s="26"/>
      <c r="G1180" s="27"/>
      <c r="H1180" s="27"/>
      <c r="I1180" s="26"/>
      <c r="J1180" s="24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</row>
    <row r="1181" spans="1:22" ht="14">
      <c r="A1181" s="24" t="s">
        <v>6690</v>
      </c>
      <c r="B1181" s="25" t="s">
        <v>6665</v>
      </c>
      <c r="C1181" s="25" t="s">
        <v>6689</v>
      </c>
      <c r="D1181" s="25" t="s">
        <v>221</v>
      </c>
      <c r="E1181" s="26" t="s">
        <v>364</v>
      </c>
      <c r="F1181" s="26"/>
      <c r="G1181" s="27"/>
      <c r="H1181" s="27"/>
      <c r="I1181" s="26"/>
      <c r="J1181" s="24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</row>
    <row r="1182" spans="1:22" ht="14">
      <c r="A1182" s="24" t="s">
        <v>6693</v>
      </c>
      <c r="B1182" s="25" t="s">
        <v>6665</v>
      </c>
      <c r="C1182" s="25" t="s">
        <v>6692</v>
      </c>
      <c r="D1182" s="25" t="s">
        <v>535</v>
      </c>
      <c r="E1182" s="26" t="s">
        <v>364</v>
      </c>
      <c r="F1182" s="26"/>
      <c r="G1182" s="27"/>
      <c r="H1182" s="27"/>
      <c r="I1182" s="26"/>
      <c r="J1182" s="24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</row>
    <row r="1183" spans="1:22" ht="14">
      <c r="A1183" s="24" t="s">
        <v>1370</v>
      </c>
      <c r="B1183" s="25" t="s">
        <v>1114</v>
      </c>
      <c r="C1183" s="25" t="s">
        <v>1369</v>
      </c>
      <c r="D1183" s="25" t="s">
        <v>221</v>
      </c>
      <c r="E1183" s="26" t="s">
        <v>212</v>
      </c>
      <c r="F1183" s="26"/>
      <c r="G1183" s="27"/>
      <c r="H1183" s="27"/>
      <c r="I1183" s="26"/>
      <c r="J1183" s="24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</row>
    <row r="1184" spans="1:22" ht="14">
      <c r="A1184" s="24" t="s">
        <v>1373</v>
      </c>
      <c r="B1184" s="25" t="s">
        <v>1114</v>
      </c>
      <c r="C1184" s="25" t="s">
        <v>1372</v>
      </c>
      <c r="D1184" s="25" t="s">
        <v>535</v>
      </c>
      <c r="E1184" s="26" t="s">
        <v>212</v>
      </c>
      <c r="F1184" s="26"/>
      <c r="G1184" s="27"/>
      <c r="H1184" s="27"/>
      <c r="I1184" s="26"/>
      <c r="J1184" s="24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</row>
    <row r="1185" spans="1:22" ht="14">
      <c r="A1185" s="24" t="s">
        <v>5222</v>
      </c>
      <c r="B1185" s="25" t="s">
        <v>5209</v>
      </c>
      <c r="C1185" s="25" t="s">
        <v>5221</v>
      </c>
      <c r="D1185" s="25" t="s">
        <v>373</v>
      </c>
      <c r="E1185" s="26" t="s">
        <v>212</v>
      </c>
      <c r="F1185" s="26"/>
      <c r="G1185" s="27"/>
      <c r="H1185" s="27"/>
      <c r="I1185" s="26"/>
      <c r="J1185" s="24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</row>
    <row r="1186" spans="1:22" ht="14">
      <c r="A1186" s="24" t="s">
        <v>5225</v>
      </c>
      <c r="B1186" s="25" t="s">
        <v>5209</v>
      </c>
      <c r="C1186" s="25" t="s">
        <v>5224</v>
      </c>
      <c r="D1186" s="25" t="s">
        <v>373</v>
      </c>
      <c r="E1186" s="26" t="s">
        <v>212</v>
      </c>
      <c r="F1186" s="26"/>
      <c r="G1186" s="27"/>
      <c r="H1186" s="27"/>
      <c r="I1186" s="26"/>
      <c r="J1186" s="24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</row>
    <row r="1187" spans="1:22" ht="14">
      <c r="A1187" s="24" t="s">
        <v>11697</v>
      </c>
      <c r="B1187" s="25" t="s">
        <v>11678</v>
      </c>
      <c r="C1187" s="25" t="s">
        <v>11696</v>
      </c>
      <c r="D1187" s="25" t="s">
        <v>221</v>
      </c>
      <c r="E1187" s="26" t="s">
        <v>212</v>
      </c>
      <c r="F1187" s="26"/>
      <c r="G1187" s="27"/>
      <c r="H1187" s="27"/>
      <c r="I1187" s="26"/>
      <c r="J1187" s="24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</row>
    <row r="1188" spans="1:22" ht="14">
      <c r="A1188" s="24" t="s">
        <v>8553</v>
      </c>
      <c r="B1188" s="25" t="s">
        <v>8543</v>
      </c>
      <c r="C1188" s="25" t="s">
        <v>8552</v>
      </c>
      <c r="D1188" s="25" t="s">
        <v>221</v>
      </c>
      <c r="E1188" s="26" t="s">
        <v>212</v>
      </c>
      <c r="F1188" s="26"/>
      <c r="G1188" s="27"/>
      <c r="H1188" s="27"/>
      <c r="I1188" s="26"/>
      <c r="J1188" s="24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</row>
    <row r="1189" spans="1:22" ht="14">
      <c r="A1189" s="24" t="s">
        <v>15291</v>
      </c>
      <c r="B1189" s="25" t="s">
        <v>2418</v>
      </c>
      <c r="C1189" s="25" t="s">
        <v>15290</v>
      </c>
      <c r="D1189" s="25" t="s">
        <v>221</v>
      </c>
      <c r="E1189" s="26" t="s">
        <v>364</v>
      </c>
      <c r="F1189" s="26"/>
      <c r="G1189" s="27"/>
      <c r="H1189" s="27"/>
      <c r="I1189" s="26"/>
      <c r="J1189" s="24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</row>
    <row r="1190" spans="1:22" ht="14">
      <c r="A1190" s="24" t="s">
        <v>3348</v>
      </c>
      <c r="B1190" s="25" t="s">
        <v>3335</v>
      </c>
      <c r="C1190" s="25" t="s">
        <v>3347</v>
      </c>
      <c r="D1190" s="25" t="s">
        <v>373</v>
      </c>
      <c r="E1190" s="26" t="s">
        <v>962</v>
      </c>
      <c r="F1190" s="26"/>
      <c r="G1190" s="27"/>
      <c r="H1190" s="27"/>
      <c r="I1190" s="26"/>
      <c r="J1190" s="24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</row>
    <row r="1191" spans="1:22" ht="14">
      <c r="A1191" s="24" t="s">
        <v>3355</v>
      </c>
      <c r="B1191" s="25" t="s">
        <v>3335</v>
      </c>
      <c r="C1191" s="25" t="s">
        <v>3354</v>
      </c>
      <c r="D1191" s="25" t="s">
        <v>221</v>
      </c>
      <c r="E1191" s="26" t="s">
        <v>962</v>
      </c>
      <c r="F1191" s="26"/>
      <c r="G1191" s="27"/>
      <c r="H1191" s="27"/>
      <c r="I1191" s="26"/>
      <c r="J1191" s="24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</row>
    <row r="1192" spans="1:22" ht="14">
      <c r="A1192" s="24" t="s">
        <v>3358</v>
      </c>
      <c r="B1192" s="25" t="s">
        <v>3335</v>
      </c>
      <c r="C1192" s="25" t="s">
        <v>3357</v>
      </c>
      <c r="D1192" s="25" t="s">
        <v>221</v>
      </c>
      <c r="E1192" s="26" t="s">
        <v>962</v>
      </c>
      <c r="F1192" s="26"/>
      <c r="G1192" s="27"/>
      <c r="H1192" s="27"/>
      <c r="I1192" s="26"/>
      <c r="J1192" s="24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</row>
    <row r="1193" spans="1:22" ht="14">
      <c r="A1193" s="24" t="s">
        <v>3361</v>
      </c>
      <c r="B1193" s="25" t="s">
        <v>3335</v>
      </c>
      <c r="C1193" s="25" t="s">
        <v>3360</v>
      </c>
      <c r="D1193" s="25" t="s">
        <v>1022</v>
      </c>
      <c r="E1193" s="26" t="s">
        <v>962</v>
      </c>
      <c r="F1193" s="26"/>
      <c r="G1193" s="27"/>
      <c r="H1193" s="27"/>
      <c r="I1193" s="26"/>
      <c r="J1193" s="24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</row>
    <row r="1194" spans="1:22" ht="14">
      <c r="A1194" s="24" t="s">
        <v>3364</v>
      </c>
      <c r="B1194" s="25" t="s">
        <v>3335</v>
      </c>
      <c r="C1194" s="25" t="s">
        <v>3363</v>
      </c>
      <c r="D1194" s="25" t="s">
        <v>373</v>
      </c>
      <c r="E1194" s="26" t="s">
        <v>962</v>
      </c>
      <c r="F1194" s="26"/>
      <c r="G1194" s="27"/>
      <c r="H1194" s="27"/>
      <c r="I1194" s="26"/>
      <c r="J1194" s="24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</row>
    <row r="1195" spans="1:22" ht="14">
      <c r="A1195" s="24" t="s">
        <v>3367</v>
      </c>
      <c r="B1195" s="25" t="s">
        <v>3335</v>
      </c>
      <c r="C1195" s="25" t="s">
        <v>3366</v>
      </c>
      <c r="D1195" s="25" t="s">
        <v>395</v>
      </c>
      <c r="E1195" s="26" t="s">
        <v>962</v>
      </c>
      <c r="F1195" s="26"/>
      <c r="G1195" s="27"/>
      <c r="H1195" s="27"/>
      <c r="I1195" s="26"/>
      <c r="J1195" s="24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</row>
    <row r="1196" spans="1:22" ht="14">
      <c r="A1196" s="24" t="s">
        <v>3373</v>
      </c>
      <c r="B1196" s="25" t="s">
        <v>3335</v>
      </c>
      <c r="C1196" s="25" t="s">
        <v>3372</v>
      </c>
      <c r="D1196" s="25" t="s">
        <v>1022</v>
      </c>
      <c r="E1196" s="26" t="s">
        <v>962</v>
      </c>
      <c r="F1196" s="26"/>
      <c r="G1196" s="27"/>
      <c r="H1196" s="27"/>
      <c r="I1196" s="26"/>
      <c r="J1196" s="24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</row>
    <row r="1197" spans="1:22" ht="14">
      <c r="A1197" s="24" t="s">
        <v>3345</v>
      </c>
      <c r="B1197" s="25" t="s">
        <v>3335</v>
      </c>
      <c r="C1197" s="25" t="s">
        <v>3344</v>
      </c>
      <c r="D1197" s="25" t="s">
        <v>215</v>
      </c>
      <c r="E1197" s="26" t="s">
        <v>962</v>
      </c>
      <c r="F1197" s="26"/>
      <c r="G1197" s="27"/>
      <c r="H1197" s="27"/>
      <c r="I1197" s="26"/>
      <c r="J1197" s="24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</row>
    <row r="1198" spans="1:22" ht="14">
      <c r="A1198" s="24" t="s">
        <v>3382</v>
      </c>
      <c r="B1198" s="25" t="s">
        <v>3335</v>
      </c>
      <c r="C1198" s="25" t="s">
        <v>3381</v>
      </c>
      <c r="D1198" s="25" t="s">
        <v>2085</v>
      </c>
      <c r="E1198" s="26" t="s">
        <v>962</v>
      </c>
      <c r="F1198" s="26"/>
      <c r="G1198" s="27"/>
      <c r="H1198" s="27"/>
      <c r="I1198" s="26"/>
      <c r="J1198" s="24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</row>
    <row r="1199" spans="1:22" ht="14">
      <c r="A1199" s="24" t="s">
        <v>3388</v>
      </c>
      <c r="B1199" s="25" t="s">
        <v>3335</v>
      </c>
      <c r="C1199" s="25" t="s">
        <v>3387</v>
      </c>
      <c r="D1199" s="25" t="s">
        <v>373</v>
      </c>
      <c r="E1199" s="26" t="s">
        <v>962</v>
      </c>
      <c r="F1199" s="26"/>
      <c r="G1199" s="27"/>
      <c r="H1199" s="27"/>
      <c r="I1199" s="26"/>
      <c r="J1199" s="24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</row>
    <row r="1200" spans="1:22" ht="14">
      <c r="A1200" s="24" t="s">
        <v>15410</v>
      </c>
      <c r="B1200" s="25" t="s">
        <v>3335</v>
      </c>
      <c r="C1200" s="25" t="s">
        <v>15409</v>
      </c>
      <c r="D1200" s="25" t="s">
        <v>1022</v>
      </c>
      <c r="E1200" s="26" t="s">
        <v>962</v>
      </c>
      <c r="F1200" s="26"/>
      <c r="G1200" s="27"/>
      <c r="H1200" s="27"/>
      <c r="I1200" s="26"/>
      <c r="J1200" s="24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</row>
    <row r="1201" spans="1:22" ht="14">
      <c r="A1201" s="24" t="s">
        <v>3391</v>
      </c>
      <c r="B1201" s="25" t="s">
        <v>3335</v>
      </c>
      <c r="C1201" s="25" t="s">
        <v>3390</v>
      </c>
      <c r="D1201" s="25" t="s">
        <v>1022</v>
      </c>
      <c r="E1201" s="26" t="s">
        <v>962</v>
      </c>
      <c r="F1201" s="26"/>
      <c r="G1201" s="27"/>
      <c r="H1201" s="27"/>
      <c r="I1201" s="26"/>
      <c r="J1201" s="24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</row>
    <row r="1202" spans="1:22" ht="14">
      <c r="A1202" s="24" t="s">
        <v>3394</v>
      </c>
      <c r="B1202" s="25" t="s">
        <v>3335</v>
      </c>
      <c r="C1202" s="25" t="s">
        <v>3393</v>
      </c>
      <c r="D1202" s="25" t="s">
        <v>2085</v>
      </c>
      <c r="E1202" s="26" t="s">
        <v>962</v>
      </c>
      <c r="F1202" s="26"/>
      <c r="G1202" s="27"/>
      <c r="H1202" s="27"/>
      <c r="I1202" s="26"/>
      <c r="J1202" s="24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</row>
    <row r="1203" spans="1:22" ht="14">
      <c r="A1203" s="24" t="s">
        <v>15407</v>
      </c>
      <c r="B1203" s="25" t="s">
        <v>3335</v>
      </c>
      <c r="C1203" s="25" t="s">
        <v>15406</v>
      </c>
      <c r="D1203" s="25" t="s">
        <v>1022</v>
      </c>
      <c r="E1203" s="26" t="s">
        <v>962</v>
      </c>
      <c r="F1203" s="26"/>
      <c r="G1203" s="27"/>
      <c r="H1203" s="27"/>
      <c r="I1203" s="26"/>
      <c r="J1203" s="24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</row>
    <row r="1204" spans="1:22" ht="14">
      <c r="A1204" s="24" t="s">
        <v>3397</v>
      </c>
      <c r="B1204" s="25" t="s">
        <v>3335</v>
      </c>
      <c r="C1204" s="25" t="s">
        <v>3396</v>
      </c>
      <c r="D1204" s="25" t="s">
        <v>373</v>
      </c>
      <c r="E1204" s="26" t="s">
        <v>962</v>
      </c>
      <c r="F1204" s="26"/>
      <c r="G1204" s="27"/>
      <c r="H1204" s="27"/>
      <c r="I1204" s="26"/>
      <c r="J1204" s="24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</row>
    <row r="1205" spans="1:22" ht="14">
      <c r="A1205" s="24" t="s">
        <v>3400</v>
      </c>
      <c r="B1205" s="25" t="s">
        <v>3335</v>
      </c>
      <c r="C1205" s="25" t="s">
        <v>3399</v>
      </c>
      <c r="D1205" s="25" t="s">
        <v>378</v>
      </c>
      <c r="E1205" s="26" t="s">
        <v>962</v>
      </c>
      <c r="F1205" s="26"/>
      <c r="G1205" s="27"/>
      <c r="H1205" s="27"/>
      <c r="I1205" s="26"/>
      <c r="J1205" s="24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</row>
    <row r="1206" spans="1:22" ht="14">
      <c r="A1206" s="24" t="s">
        <v>3403</v>
      </c>
      <c r="B1206" s="25" t="s">
        <v>3335</v>
      </c>
      <c r="C1206" s="25" t="s">
        <v>3402</v>
      </c>
      <c r="D1206" s="25" t="s">
        <v>1022</v>
      </c>
      <c r="E1206" s="26" t="s">
        <v>962</v>
      </c>
      <c r="F1206" s="26"/>
      <c r="G1206" s="27"/>
      <c r="H1206" s="27"/>
      <c r="I1206" s="26"/>
      <c r="J1206" s="24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</row>
    <row r="1207" spans="1:22" ht="14">
      <c r="A1207" s="24" t="s">
        <v>3406</v>
      </c>
      <c r="B1207" s="25" t="s">
        <v>3335</v>
      </c>
      <c r="C1207" s="25" t="s">
        <v>3405</v>
      </c>
      <c r="D1207" s="25" t="s">
        <v>2085</v>
      </c>
      <c r="E1207" s="26" t="s">
        <v>962</v>
      </c>
      <c r="F1207" s="26"/>
      <c r="G1207" s="27"/>
      <c r="H1207" s="27"/>
      <c r="I1207" s="26"/>
      <c r="J1207" s="24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</row>
    <row r="1208" spans="1:22" ht="14">
      <c r="A1208" s="24" t="s">
        <v>3409</v>
      </c>
      <c r="B1208" s="25" t="s">
        <v>3335</v>
      </c>
      <c r="C1208" s="25" t="s">
        <v>3408</v>
      </c>
      <c r="D1208" s="25" t="s">
        <v>373</v>
      </c>
      <c r="E1208" s="26" t="s">
        <v>962</v>
      </c>
      <c r="F1208" s="26"/>
      <c r="G1208" s="27"/>
      <c r="H1208" s="27"/>
      <c r="I1208" s="26"/>
      <c r="J1208" s="24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</row>
    <row r="1209" spans="1:22" ht="14">
      <c r="A1209" s="24" t="s">
        <v>3370</v>
      </c>
      <c r="B1209" s="25" t="s">
        <v>3335</v>
      </c>
      <c r="C1209" s="25" t="s">
        <v>3369</v>
      </c>
      <c r="D1209" s="25" t="s">
        <v>221</v>
      </c>
      <c r="E1209" s="26" t="s">
        <v>962</v>
      </c>
      <c r="F1209" s="26"/>
      <c r="G1209" s="27"/>
      <c r="H1209" s="27"/>
      <c r="I1209" s="26"/>
      <c r="J1209" s="24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</row>
    <row r="1210" spans="1:22" ht="14">
      <c r="A1210" s="24" t="s">
        <v>3376</v>
      </c>
      <c r="B1210" s="25" t="s">
        <v>3335</v>
      </c>
      <c r="C1210" s="25" t="s">
        <v>3375</v>
      </c>
      <c r="D1210" s="25" t="s">
        <v>378</v>
      </c>
      <c r="E1210" s="26" t="s">
        <v>962</v>
      </c>
      <c r="F1210" s="26"/>
      <c r="G1210" s="27"/>
      <c r="H1210" s="27"/>
      <c r="I1210" s="26"/>
      <c r="J1210" s="24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</row>
    <row r="1211" spans="1:22" ht="14">
      <c r="A1211" s="24" t="s">
        <v>3379</v>
      </c>
      <c r="B1211" s="25" t="s">
        <v>3335</v>
      </c>
      <c r="C1211" s="25" t="s">
        <v>3378</v>
      </c>
      <c r="D1211" s="25" t="s">
        <v>229</v>
      </c>
      <c r="E1211" s="26" t="s">
        <v>962</v>
      </c>
      <c r="F1211" s="26"/>
      <c r="G1211" s="27"/>
      <c r="H1211" s="27"/>
      <c r="I1211" s="26"/>
      <c r="J1211" s="24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</row>
    <row r="1212" spans="1:22" ht="14">
      <c r="A1212" s="24" t="s">
        <v>3385</v>
      </c>
      <c r="B1212" s="25" t="s">
        <v>3335</v>
      </c>
      <c r="C1212" s="25" t="s">
        <v>3384</v>
      </c>
      <c r="D1212" s="25" t="s">
        <v>535</v>
      </c>
      <c r="E1212" s="26" t="s">
        <v>962</v>
      </c>
      <c r="F1212" s="26"/>
      <c r="G1212" s="27"/>
      <c r="H1212" s="27"/>
      <c r="I1212" s="26"/>
      <c r="J1212" s="24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</row>
    <row r="1213" spans="1:22" ht="14">
      <c r="A1213" s="24" t="s">
        <v>15413</v>
      </c>
      <c r="B1213" s="25" t="s">
        <v>3335</v>
      </c>
      <c r="C1213" s="25" t="s">
        <v>15412</v>
      </c>
      <c r="D1213" s="25" t="s">
        <v>221</v>
      </c>
      <c r="E1213" s="26" t="s">
        <v>962</v>
      </c>
      <c r="F1213" s="26"/>
      <c r="G1213" s="27"/>
      <c r="H1213" s="27"/>
      <c r="I1213" s="26"/>
      <c r="J1213" s="24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</row>
    <row r="1214" spans="1:22" ht="14">
      <c r="A1214" s="24" t="s">
        <v>1376</v>
      </c>
      <c r="B1214" s="25" t="s">
        <v>1114</v>
      </c>
      <c r="C1214" s="25" t="s">
        <v>1375</v>
      </c>
      <c r="D1214" s="25" t="s">
        <v>221</v>
      </c>
      <c r="E1214" s="26" t="s">
        <v>212</v>
      </c>
      <c r="F1214" s="26"/>
      <c r="G1214" s="27"/>
      <c r="H1214" s="27"/>
      <c r="I1214" s="26"/>
      <c r="J1214" s="24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</row>
    <row r="1215" spans="1:22" ht="14">
      <c r="A1215" s="24" t="s">
        <v>1379</v>
      </c>
      <c r="B1215" s="25" t="s">
        <v>1114</v>
      </c>
      <c r="C1215" s="25" t="s">
        <v>1378</v>
      </c>
      <c r="D1215" s="25" t="s">
        <v>535</v>
      </c>
      <c r="E1215" s="26" t="s">
        <v>212</v>
      </c>
      <c r="F1215" s="26"/>
      <c r="G1215" s="27"/>
      <c r="H1215" s="27"/>
      <c r="I1215" s="26"/>
      <c r="J1215" s="24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</row>
    <row r="1216" spans="1:22" ht="14">
      <c r="A1216" s="24" t="s">
        <v>8556</v>
      </c>
      <c r="B1216" s="25" t="s">
        <v>8543</v>
      </c>
      <c r="C1216" s="25" t="s">
        <v>8555</v>
      </c>
      <c r="D1216" s="25" t="s">
        <v>221</v>
      </c>
      <c r="E1216" s="26" t="s">
        <v>212</v>
      </c>
      <c r="F1216" s="26"/>
      <c r="G1216" s="27"/>
      <c r="H1216" s="27"/>
      <c r="I1216" s="26"/>
      <c r="J1216" s="24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</row>
    <row r="1217" spans="1:22" ht="14">
      <c r="A1217" s="24" t="s">
        <v>15678</v>
      </c>
      <c r="B1217" s="25" t="s">
        <v>15674</v>
      </c>
      <c r="C1217" s="25" t="s">
        <v>15677</v>
      </c>
      <c r="D1217" s="25" t="s">
        <v>221</v>
      </c>
      <c r="E1217" s="26" t="s">
        <v>364</v>
      </c>
      <c r="F1217" s="26"/>
      <c r="G1217" s="27"/>
      <c r="H1217" s="27"/>
      <c r="I1217" s="26"/>
      <c r="J1217" s="24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</row>
    <row r="1218" spans="1:22" ht="14">
      <c r="A1218" s="24" t="s">
        <v>9906</v>
      </c>
      <c r="B1218" s="25" t="s">
        <v>9887</v>
      </c>
      <c r="C1218" s="25" t="s">
        <v>9905</v>
      </c>
      <c r="D1218" s="25" t="s">
        <v>221</v>
      </c>
      <c r="E1218" s="26" t="s">
        <v>212</v>
      </c>
      <c r="F1218" s="26"/>
      <c r="G1218" s="27"/>
      <c r="H1218" s="27"/>
      <c r="I1218" s="26"/>
      <c r="J1218" s="24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</row>
    <row r="1219" spans="1:22" ht="14">
      <c r="A1219" s="24" t="s">
        <v>9696</v>
      </c>
      <c r="B1219" s="25" t="s">
        <v>9614</v>
      </c>
      <c r="C1219" s="25" t="s">
        <v>9695</v>
      </c>
      <c r="D1219" s="25" t="s">
        <v>3239</v>
      </c>
      <c r="E1219" s="26" t="s">
        <v>364</v>
      </c>
      <c r="F1219" s="26"/>
      <c r="G1219" s="27"/>
      <c r="H1219" s="27"/>
      <c r="I1219" s="26"/>
      <c r="J1219" s="24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</row>
    <row r="1220" spans="1:22" ht="14">
      <c r="A1220" s="24" t="s">
        <v>9699</v>
      </c>
      <c r="B1220" s="25" t="s">
        <v>9614</v>
      </c>
      <c r="C1220" s="25" t="s">
        <v>9698</v>
      </c>
      <c r="D1220" s="25" t="s">
        <v>3239</v>
      </c>
      <c r="E1220" s="26" t="s">
        <v>364</v>
      </c>
      <c r="F1220" s="26"/>
      <c r="G1220" s="27"/>
      <c r="H1220" s="27"/>
      <c r="I1220" s="26"/>
      <c r="J1220" s="24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</row>
    <row r="1221" spans="1:22" ht="14">
      <c r="A1221" s="24" t="s">
        <v>5228</v>
      </c>
      <c r="B1221" s="25" t="s">
        <v>5209</v>
      </c>
      <c r="C1221" s="25" t="s">
        <v>5227</v>
      </c>
      <c r="D1221" s="25" t="s">
        <v>373</v>
      </c>
      <c r="E1221" s="26" t="s">
        <v>212</v>
      </c>
      <c r="F1221" s="26"/>
      <c r="G1221" s="27"/>
      <c r="H1221" s="27"/>
      <c r="I1221" s="26"/>
      <c r="J1221" s="24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</row>
    <row r="1222" spans="1:22" ht="14">
      <c r="A1222" s="24" t="s">
        <v>5231</v>
      </c>
      <c r="B1222" s="25" t="s">
        <v>5209</v>
      </c>
      <c r="C1222" s="25" t="s">
        <v>5230</v>
      </c>
      <c r="D1222" s="25" t="s">
        <v>373</v>
      </c>
      <c r="E1222" s="26" t="s">
        <v>212</v>
      </c>
      <c r="F1222" s="26"/>
      <c r="G1222" s="27"/>
      <c r="H1222" s="27"/>
      <c r="I1222" s="26"/>
      <c r="J1222" s="24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</row>
    <row r="1223" spans="1:22" ht="14">
      <c r="A1223" s="24" t="s">
        <v>9909</v>
      </c>
      <c r="B1223" s="25" t="s">
        <v>9887</v>
      </c>
      <c r="C1223" s="25" t="s">
        <v>9908</v>
      </c>
      <c r="D1223" s="25" t="s">
        <v>8992</v>
      </c>
      <c r="E1223" s="26" t="s">
        <v>212</v>
      </c>
      <c r="F1223" s="26"/>
      <c r="G1223" s="27"/>
      <c r="H1223" s="27"/>
      <c r="I1223" s="26"/>
      <c r="J1223" s="24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</row>
    <row r="1224" spans="1:22" ht="14">
      <c r="A1224" s="24" t="s">
        <v>9912</v>
      </c>
      <c r="B1224" s="25" t="s">
        <v>9887</v>
      </c>
      <c r="C1224" s="25" t="s">
        <v>9911</v>
      </c>
      <c r="D1224" s="25" t="s">
        <v>535</v>
      </c>
      <c r="E1224" s="26" t="s">
        <v>212</v>
      </c>
      <c r="F1224" s="26"/>
      <c r="G1224" s="27"/>
      <c r="H1224" s="27"/>
      <c r="I1224" s="26"/>
      <c r="J1224" s="24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</row>
    <row r="1225" spans="1:22" ht="14">
      <c r="A1225" s="24" t="s">
        <v>9915</v>
      </c>
      <c r="B1225" s="25" t="s">
        <v>9887</v>
      </c>
      <c r="C1225" s="25" t="s">
        <v>9914</v>
      </c>
      <c r="D1225" s="25" t="s">
        <v>535</v>
      </c>
      <c r="E1225" s="26" t="s">
        <v>212</v>
      </c>
      <c r="F1225" s="26"/>
      <c r="G1225" s="27"/>
      <c r="H1225" s="27"/>
      <c r="I1225" s="26"/>
      <c r="J1225" s="24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</row>
    <row r="1226" spans="1:22" ht="14">
      <c r="A1226" s="24" t="s">
        <v>8559</v>
      </c>
      <c r="B1226" s="25" t="s">
        <v>8543</v>
      </c>
      <c r="C1226" s="25" t="s">
        <v>8558</v>
      </c>
      <c r="D1226" s="25" t="s">
        <v>373</v>
      </c>
      <c r="E1226" s="26" t="s">
        <v>212</v>
      </c>
      <c r="F1226" s="26"/>
      <c r="G1226" s="27"/>
      <c r="H1226" s="27"/>
      <c r="I1226" s="26"/>
      <c r="J1226" s="24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</row>
    <row r="1227" spans="1:22" ht="14">
      <c r="A1227" s="24" t="s">
        <v>800</v>
      </c>
      <c r="B1227" s="25" t="s">
        <v>769</v>
      </c>
      <c r="C1227" s="25" t="s">
        <v>799</v>
      </c>
      <c r="D1227" s="25" t="s">
        <v>221</v>
      </c>
      <c r="E1227" s="26" t="s">
        <v>212</v>
      </c>
      <c r="F1227" s="26"/>
      <c r="G1227" s="27"/>
      <c r="H1227" s="27"/>
      <c r="I1227" s="26"/>
      <c r="J1227" s="24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</row>
    <row r="1228" spans="1:22" ht="14">
      <c r="A1228" s="24" t="s">
        <v>803</v>
      </c>
      <c r="B1228" s="25" t="s">
        <v>769</v>
      </c>
      <c r="C1228" s="25" t="s">
        <v>802</v>
      </c>
      <c r="D1228" s="25" t="s">
        <v>535</v>
      </c>
      <c r="E1228" s="26" t="s">
        <v>212</v>
      </c>
      <c r="F1228" s="26"/>
      <c r="G1228" s="27"/>
      <c r="H1228" s="27"/>
      <c r="I1228" s="26"/>
      <c r="J1228" s="24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</row>
    <row r="1229" spans="1:22" ht="14">
      <c r="A1229" s="24" t="s">
        <v>14334</v>
      </c>
      <c r="B1229" s="25" t="s">
        <v>14162</v>
      </c>
      <c r="C1229" s="25" t="s">
        <v>14333</v>
      </c>
      <c r="D1229" s="25" t="s">
        <v>1905</v>
      </c>
      <c r="E1229" s="26" t="s">
        <v>212</v>
      </c>
      <c r="F1229" s="26"/>
      <c r="G1229" s="27"/>
      <c r="H1229" s="27"/>
      <c r="I1229" s="26"/>
      <c r="J1229" s="24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</row>
    <row r="1230" spans="1:22" ht="14">
      <c r="A1230" s="24" t="s">
        <v>14337</v>
      </c>
      <c r="B1230" s="25" t="s">
        <v>14162</v>
      </c>
      <c r="C1230" s="25" t="s">
        <v>14336</v>
      </c>
      <c r="D1230" s="25" t="s">
        <v>535</v>
      </c>
      <c r="E1230" s="26" t="s">
        <v>212</v>
      </c>
      <c r="F1230" s="26"/>
      <c r="G1230" s="27"/>
      <c r="H1230" s="27"/>
      <c r="I1230" s="26"/>
      <c r="J1230" s="24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</row>
    <row r="1231" spans="1:22" ht="14">
      <c r="A1231" s="24" t="s">
        <v>14340</v>
      </c>
      <c r="B1231" s="25" t="s">
        <v>14162</v>
      </c>
      <c r="C1231" s="25" t="s">
        <v>14339</v>
      </c>
      <c r="D1231" s="25" t="s">
        <v>535</v>
      </c>
      <c r="E1231" s="26" t="s">
        <v>212</v>
      </c>
      <c r="F1231" s="26"/>
      <c r="G1231" s="27"/>
      <c r="H1231" s="27"/>
      <c r="I1231" s="26"/>
      <c r="J1231" s="24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</row>
    <row r="1232" spans="1:22" ht="14">
      <c r="A1232" s="24" t="s">
        <v>14343</v>
      </c>
      <c r="B1232" s="25" t="s">
        <v>14162</v>
      </c>
      <c r="C1232" s="25" t="s">
        <v>14342</v>
      </c>
      <c r="D1232" s="25" t="s">
        <v>8992</v>
      </c>
      <c r="E1232" s="26" t="s">
        <v>212</v>
      </c>
      <c r="F1232" s="26"/>
      <c r="G1232" s="27"/>
      <c r="H1232" s="27"/>
      <c r="I1232" s="26"/>
      <c r="J1232" s="24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</row>
    <row r="1233" spans="1:22" ht="14">
      <c r="A1233" s="24" t="s">
        <v>14346</v>
      </c>
      <c r="B1233" s="25" t="s">
        <v>14162</v>
      </c>
      <c r="C1233" s="25" t="s">
        <v>14345</v>
      </c>
      <c r="D1233" s="25" t="s">
        <v>1905</v>
      </c>
      <c r="E1233" s="26" t="s">
        <v>212</v>
      </c>
      <c r="F1233" s="26"/>
      <c r="G1233" s="27"/>
      <c r="H1233" s="27"/>
      <c r="I1233" s="26"/>
      <c r="J1233" s="24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</row>
    <row r="1234" spans="1:22" ht="14">
      <c r="A1234" s="24" t="s">
        <v>14349</v>
      </c>
      <c r="B1234" s="25" t="s">
        <v>14162</v>
      </c>
      <c r="C1234" s="25" t="s">
        <v>14348</v>
      </c>
      <c r="D1234" s="25" t="s">
        <v>535</v>
      </c>
      <c r="E1234" s="26" t="s">
        <v>212</v>
      </c>
      <c r="F1234" s="26"/>
      <c r="G1234" s="27"/>
      <c r="H1234" s="27"/>
      <c r="I1234" s="26"/>
      <c r="J1234" s="24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</row>
    <row r="1235" spans="1:22" ht="14">
      <c r="A1235" s="24" t="s">
        <v>14352</v>
      </c>
      <c r="B1235" s="25" t="s">
        <v>14162</v>
      </c>
      <c r="C1235" s="25" t="s">
        <v>14351</v>
      </c>
      <c r="D1235" s="25" t="s">
        <v>535</v>
      </c>
      <c r="E1235" s="26" t="s">
        <v>212</v>
      </c>
      <c r="F1235" s="26"/>
      <c r="G1235" s="27"/>
      <c r="H1235" s="27"/>
      <c r="I1235" s="26"/>
      <c r="J1235" s="24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</row>
    <row r="1236" spans="1:22" ht="14">
      <c r="A1236" s="24" t="s">
        <v>13737</v>
      </c>
      <c r="B1236" s="25" t="s">
        <v>13700</v>
      </c>
      <c r="C1236" s="25" t="s">
        <v>13736</v>
      </c>
      <c r="D1236" s="25" t="s">
        <v>215</v>
      </c>
      <c r="E1236" s="26" t="s">
        <v>364</v>
      </c>
      <c r="F1236" s="26"/>
      <c r="G1236" s="27"/>
      <c r="H1236" s="27"/>
      <c r="I1236" s="26"/>
      <c r="J1236" s="24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</row>
    <row r="1237" spans="1:22" ht="14">
      <c r="A1237" s="24" t="s">
        <v>13740</v>
      </c>
      <c r="B1237" s="25" t="s">
        <v>13700</v>
      </c>
      <c r="C1237" s="25" t="s">
        <v>13739</v>
      </c>
      <c r="D1237" s="25" t="s">
        <v>215</v>
      </c>
      <c r="E1237" s="26" t="s">
        <v>364</v>
      </c>
      <c r="F1237" s="26"/>
      <c r="G1237" s="27"/>
      <c r="H1237" s="27"/>
      <c r="I1237" s="26"/>
      <c r="J1237" s="24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</row>
    <row r="1238" spans="1:22" ht="14">
      <c r="A1238" s="24" t="s">
        <v>13743</v>
      </c>
      <c r="B1238" s="25" t="s">
        <v>13700</v>
      </c>
      <c r="C1238" s="25" t="s">
        <v>13742</v>
      </c>
      <c r="D1238" s="25" t="s">
        <v>535</v>
      </c>
      <c r="E1238" s="26" t="s">
        <v>364</v>
      </c>
      <c r="F1238" s="26"/>
      <c r="G1238" s="27"/>
      <c r="H1238" s="27"/>
      <c r="I1238" s="26"/>
      <c r="J1238" s="24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</row>
    <row r="1239" spans="1:22" ht="14">
      <c r="A1239" s="24" t="s">
        <v>13746</v>
      </c>
      <c r="B1239" s="25" t="s">
        <v>13700</v>
      </c>
      <c r="C1239" s="25" t="s">
        <v>13745</v>
      </c>
      <c r="D1239" s="25" t="s">
        <v>985</v>
      </c>
      <c r="E1239" s="26" t="s">
        <v>364</v>
      </c>
      <c r="F1239" s="26"/>
      <c r="G1239" s="27"/>
      <c r="H1239" s="27"/>
      <c r="I1239" s="26"/>
      <c r="J1239" s="24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</row>
    <row r="1240" spans="1:22" ht="14">
      <c r="A1240" s="24" t="s">
        <v>15827</v>
      </c>
      <c r="B1240" s="25" t="s">
        <v>13700</v>
      </c>
      <c r="C1240" s="25" t="s">
        <v>15826</v>
      </c>
      <c r="D1240" s="25" t="s">
        <v>985</v>
      </c>
      <c r="E1240" s="26" t="s">
        <v>364</v>
      </c>
      <c r="F1240" s="26"/>
      <c r="G1240" s="27"/>
      <c r="H1240" s="27"/>
      <c r="I1240" s="26"/>
      <c r="J1240" s="24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</row>
    <row r="1241" spans="1:22" ht="14">
      <c r="A1241" s="24" t="s">
        <v>13749</v>
      </c>
      <c r="B1241" s="25" t="s">
        <v>13700</v>
      </c>
      <c r="C1241" s="25" t="s">
        <v>13748</v>
      </c>
      <c r="D1241" s="25" t="s">
        <v>229</v>
      </c>
      <c r="E1241" s="26" t="s">
        <v>364</v>
      </c>
      <c r="F1241" s="26"/>
      <c r="G1241" s="27"/>
      <c r="H1241" s="27"/>
      <c r="I1241" s="26"/>
      <c r="J1241" s="24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</row>
    <row r="1242" spans="1:22" ht="14">
      <c r="A1242" s="24" t="s">
        <v>13752</v>
      </c>
      <c r="B1242" s="25" t="s">
        <v>13700</v>
      </c>
      <c r="C1242" s="25" t="s">
        <v>13751</v>
      </c>
      <c r="D1242" s="25" t="s">
        <v>535</v>
      </c>
      <c r="E1242" s="26" t="s">
        <v>364</v>
      </c>
      <c r="F1242" s="26"/>
      <c r="G1242" s="27"/>
      <c r="H1242" s="27"/>
      <c r="I1242" s="26"/>
      <c r="J1242" s="24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</row>
    <row r="1243" spans="1:22" ht="14">
      <c r="A1243" s="24" t="s">
        <v>13755</v>
      </c>
      <c r="B1243" s="25" t="s">
        <v>13700</v>
      </c>
      <c r="C1243" s="25" t="s">
        <v>13754</v>
      </c>
      <c r="D1243" s="25" t="s">
        <v>985</v>
      </c>
      <c r="E1243" s="26" t="s">
        <v>364</v>
      </c>
      <c r="F1243" s="26"/>
      <c r="G1243" s="27"/>
      <c r="H1243" s="27"/>
      <c r="I1243" s="26"/>
      <c r="J1243" s="24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</row>
    <row r="1244" spans="1:22" ht="14">
      <c r="A1244" s="24" t="s">
        <v>13758</v>
      </c>
      <c r="B1244" s="25" t="s">
        <v>13700</v>
      </c>
      <c r="C1244" s="25" t="s">
        <v>13757</v>
      </c>
      <c r="D1244" s="25" t="s">
        <v>535</v>
      </c>
      <c r="E1244" s="26" t="s">
        <v>364</v>
      </c>
      <c r="F1244" s="26"/>
      <c r="G1244" s="27"/>
      <c r="H1244" s="27"/>
      <c r="I1244" s="26"/>
      <c r="J1244" s="24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</row>
    <row r="1245" spans="1:22" ht="14">
      <c r="A1245" s="24" t="s">
        <v>12751</v>
      </c>
      <c r="B1245" s="25" t="s">
        <v>12674</v>
      </c>
      <c r="C1245" s="25" t="s">
        <v>12750</v>
      </c>
      <c r="D1245" s="25" t="s">
        <v>12679</v>
      </c>
      <c r="E1245" s="26" t="s">
        <v>212</v>
      </c>
      <c r="F1245" s="26"/>
      <c r="G1245" s="27"/>
      <c r="H1245" s="27"/>
      <c r="I1245" s="26"/>
      <c r="J1245" s="24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</row>
    <row r="1246" spans="1:22" ht="14">
      <c r="A1246" s="24" t="s">
        <v>15544</v>
      </c>
      <c r="B1246" s="25" t="s">
        <v>6274</v>
      </c>
      <c r="C1246" s="25" t="s">
        <v>15543</v>
      </c>
      <c r="D1246" s="25" t="s">
        <v>1022</v>
      </c>
      <c r="E1246" s="26" t="s">
        <v>364</v>
      </c>
      <c r="F1246" s="26"/>
      <c r="G1246" s="27"/>
      <c r="H1246" s="27"/>
      <c r="I1246" s="26"/>
      <c r="J1246" s="24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</row>
    <row r="1247" spans="1:22" ht="14">
      <c r="A1247" s="24" t="s">
        <v>4680</v>
      </c>
      <c r="B1247" s="25" t="s">
        <v>4679</v>
      </c>
      <c r="C1247" s="25" t="s">
        <v>4678</v>
      </c>
      <c r="D1247" s="25" t="s">
        <v>221</v>
      </c>
      <c r="E1247" s="26" t="s">
        <v>364</v>
      </c>
      <c r="F1247" s="26"/>
      <c r="G1247" s="27"/>
      <c r="H1247" s="27"/>
      <c r="I1247" s="26"/>
      <c r="J1247" s="24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</row>
    <row r="1248" spans="1:22" ht="14">
      <c r="A1248" s="24" t="s">
        <v>9399</v>
      </c>
      <c r="B1248" s="25" t="s">
        <v>9192</v>
      </c>
      <c r="C1248" s="25" t="s">
        <v>9398</v>
      </c>
      <c r="D1248" s="25" t="s">
        <v>4037</v>
      </c>
      <c r="E1248" s="26" t="s">
        <v>364</v>
      </c>
      <c r="F1248" s="26"/>
      <c r="G1248" s="27"/>
      <c r="H1248" s="27"/>
      <c r="I1248" s="26"/>
      <c r="J1248" s="24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</row>
    <row r="1249" spans="1:22" ht="14">
      <c r="A1249" s="24" t="s">
        <v>7632</v>
      </c>
      <c r="B1249" s="25" t="s">
        <v>7582</v>
      </c>
      <c r="C1249" s="25" t="s">
        <v>7631</v>
      </c>
      <c r="D1249" s="25" t="s">
        <v>221</v>
      </c>
      <c r="E1249" s="26" t="s">
        <v>212</v>
      </c>
      <c r="F1249" s="26"/>
      <c r="G1249" s="27"/>
      <c r="H1249" s="27"/>
      <c r="I1249" s="26"/>
      <c r="J1249" s="24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</row>
    <row r="1250" spans="1:22" ht="14">
      <c r="A1250" s="24" t="s">
        <v>7635</v>
      </c>
      <c r="B1250" s="25" t="s">
        <v>7582</v>
      </c>
      <c r="C1250" s="25" t="s">
        <v>7634</v>
      </c>
      <c r="D1250" s="25" t="s">
        <v>535</v>
      </c>
      <c r="E1250" s="26" t="s">
        <v>212</v>
      </c>
      <c r="F1250" s="26"/>
      <c r="G1250" s="27"/>
      <c r="H1250" s="27"/>
      <c r="I1250" s="26"/>
      <c r="J1250" s="24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</row>
    <row r="1251" spans="1:22" ht="14">
      <c r="A1251" s="24" t="s">
        <v>11944</v>
      </c>
      <c r="B1251" s="25" t="s">
        <v>11940</v>
      </c>
      <c r="C1251" s="25" t="s">
        <v>11943</v>
      </c>
      <c r="D1251" s="25" t="s">
        <v>221</v>
      </c>
      <c r="E1251" s="26" t="s">
        <v>364</v>
      </c>
      <c r="F1251" s="26"/>
      <c r="G1251" s="27"/>
      <c r="H1251" s="27"/>
      <c r="I1251" s="26"/>
      <c r="J1251" s="24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</row>
    <row r="1252" spans="1:22" ht="14">
      <c r="A1252" s="24" t="s">
        <v>11941</v>
      </c>
      <c r="B1252" s="25" t="s">
        <v>11940</v>
      </c>
      <c r="C1252" s="25" t="s">
        <v>11939</v>
      </c>
      <c r="D1252" s="25" t="s">
        <v>221</v>
      </c>
      <c r="E1252" s="26" t="s">
        <v>364</v>
      </c>
      <c r="F1252" s="26"/>
      <c r="G1252" s="27"/>
      <c r="H1252" s="27"/>
      <c r="I1252" s="26"/>
      <c r="J1252" s="24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</row>
    <row r="1253" spans="1:22" ht="14">
      <c r="A1253" s="24" t="s">
        <v>1064</v>
      </c>
      <c r="B1253" s="25" t="s">
        <v>1050</v>
      </c>
      <c r="C1253" s="25" t="s">
        <v>1063</v>
      </c>
      <c r="D1253" s="25" t="s">
        <v>1052</v>
      </c>
      <c r="E1253" s="26" t="s">
        <v>364</v>
      </c>
      <c r="F1253" s="26"/>
      <c r="G1253" s="27"/>
      <c r="H1253" s="27"/>
      <c r="I1253" s="26"/>
      <c r="J1253" s="24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</row>
    <row r="1254" spans="1:22" ht="14">
      <c r="A1254" s="24" t="s">
        <v>5897</v>
      </c>
      <c r="B1254" s="25" t="s">
        <v>5869</v>
      </c>
      <c r="C1254" s="25" t="s">
        <v>5896</v>
      </c>
      <c r="D1254" s="25" t="s">
        <v>373</v>
      </c>
      <c r="E1254" s="26" t="s">
        <v>364</v>
      </c>
      <c r="F1254" s="26"/>
      <c r="G1254" s="27"/>
      <c r="H1254" s="27"/>
      <c r="I1254" s="26"/>
      <c r="J1254" s="24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</row>
    <row r="1255" spans="1:22" ht="14">
      <c r="A1255" s="24" t="s">
        <v>5900</v>
      </c>
      <c r="B1255" s="25" t="s">
        <v>5869</v>
      </c>
      <c r="C1255" s="25" t="s">
        <v>5899</v>
      </c>
      <c r="D1255" s="25" t="s">
        <v>229</v>
      </c>
      <c r="E1255" s="26" t="s">
        <v>364</v>
      </c>
      <c r="F1255" s="26"/>
      <c r="G1255" s="27"/>
      <c r="H1255" s="27"/>
      <c r="I1255" s="26"/>
      <c r="J1255" s="24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</row>
    <row r="1256" spans="1:22" ht="14">
      <c r="A1256" s="24" t="s">
        <v>5903</v>
      </c>
      <c r="B1256" s="25" t="s">
        <v>5869</v>
      </c>
      <c r="C1256" s="25" t="s">
        <v>5902</v>
      </c>
      <c r="D1256" s="25" t="s">
        <v>535</v>
      </c>
      <c r="E1256" s="26" t="s">
        <v>364</v>
      </c>
      <c r="F1256" s="26"/>
      <c r="G1256" s="27"/>
      <c r="H1256" s="27"/>
      <c r="I1256" s="26"/>
      <c r="J1256" s="24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</row>
    <row r="1257" spans="1:22" ht="14">
      <c r="A1257" s="24" t="s">
        <v>5906</v>
      </c>
      <c r="B1257" s="25" t="s">
        <v>5869</v>
      </c>
      <c r="C1257" s="25" t="s">
        <v>5905</v>
      </c>
      <c r="D1257" s="25" t="s">
        <v>373</v>
      </c>
      <c r="E1257" s="26" t="s">
        <v>364</v>
      </c>
      <c r="F1257" s="26"/>
      <c r="G1257" s="27"/>
      <c r="H1257" s="27"/>
      <c r="I1257" s="26"/>
      <c r="J1257" s="24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</row>
    <row r="1258" spans="1:22" ht="14">
      <c r="A1258" s="24" t="s">
        <v>15716</v>
      </c>
      <c r="B1258" s="25" t="s">
        <v>9864</v>
      </c>
      <c r="C1258" s="25" t="s">
        <v>15715</v>
      </c>
      <c r="D1258" s="25" t="s">
        <v>221</v>
      </c>
      <c r="E1258" s="26" t="s">
        <v>364</v>
      </c>
      <c r="F1258" s="26"/>
      <c r="G1258" s="27"/>
      <c r="H1258" s="27"/>
      <c r="I1258" s="26"/>
      <c r="J1258" s="24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</row>
    <row r="1259" spans="1:22" ht="14">
      <c r="A1259" s="24" t="s">
        <v>14355</v>
      </c>
      <c r="B1259" s="25" t="s">
        <v>14162</v>
      </c>
      <c r="C1259" s="25" t="s">
        <v>14354</v>
      </c>
      <c r="D1259" s="25" t="s">
        <v>221</v>
      </c>
      <c r="E1259" s="26" t="s">
        <v>212</v>
      </c>
      <c r="F1259" s="26"/>
      <c r="G1259" s="27"/>
      <c r="H1259" s="27"/>
      <c r="I1259" s="26"/>
      <c r="J1259" s="24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</row>
    <row r="1260" spans="1:22" ht="14">
      <c r="A1260" s="24" t="s">
        <v>14358</v>
      </c>
      <c r="B1260" s="25" t="s">
        <v>14162</v>
      </c>
      <c r="C1260" s="25" t="s">
        <v>14357</v>
      </c>
      <c r="D1260" s="25" t="s">
        <v>221</v>
      </c>
      <c r="E1260" s="26" t="s">
        <v>212</v>
      </c>
      <c r="F1260" s="26"/>
      <c r="G1260" s="27"/>
      <c r="H1260" s="27"/>
      <c r="I1260" s="26"/>
      <c r="J1260" s="24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</row>
    <row r="1261" spans="1:22" ht="14">
      <c r="A1261" s="24" t="s">
        <v>14361</v>
      </c>
      <c r="B1261" s="25" t="s">
        <v>14162</v>
      </c>
      <c r="C1261" s="25" t="s">
        <v>14360</v>
      </c>
      <c r="D1261" s="25" t="s">
        <v>1905</v>
      </c>
      <c r="E1261" s="26" t="s">
        <v>212</v>
      </c>
      <c r="F1261" s="26"/>
      <c r="G1261" s="27"/>
      <c r="H1261" s="27"/>
      <c r="I1261" s="26"/>
      <c r="J1261" s="24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</row>
    <row r="1262" spans="1:22" ht="14">
      <c r="A1262" s="24" t="s">
        <v>14364</v>
      </c>
      <c r="B1262" s="25" t="s">
        <v>14162</v>
      </c>
      <c r="C1262" s="25" t="s">
        <v>14363</v>
      </c>
      <c r="D1262" s="25" t="s">
        <v>535</v>
      </c>
      <c r="E1262" s="26" t="s">
        <v>212</v>
      </c>
      <c r="F1262" s="26"/>
      <c r="G1262" s="27"/>
      <c r="H1262" s="27"/>
      <c r="I1262" s="26"/>
      <c r="J1262" s="24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</row>
    <row r="1263" spans="1:22" ht="14">
      <c r="A1263" s="24" t="s">
        <v>12047</v>
      </c>
      <c r="B1263" s="25" t="s">
        <v>12025</v>
      </c>
      <c r="C1263" s="25" t="s">
        <v>12046</v>
      </c>
      <c r="D1263" s="25" t="s">
        <v>221</v>
      </c>
      <c r="E1263" s="26" t="s">
        <v>212</v>
      </c>
      <c r="F1263" s="26"/>
      <c r="G1263" s="27"/>
      <c r="H1263" s="27"/>
      <c r="I1263" s="26"/>
      <c r="J1263" s="24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</row>
    <row r="1264" spans="1:22" ht="14">
      <c r="A1264" s="24" t="s">
        <v>12050</v>
      </c>
      <c r="B1264" s="25" t="s">
        <v>12025</v>
      </c>
      <c r="C1264" s="25" t="s">
        <v>12049</v>
      </c>
      <c r="D1264" s="25" t="s">
        <v>221</v>
      </c>
      <c r="E1264" s="26" t="s">
        <v>212</v>
      </c>
      <c r="F1264" s="26"/>
      <c r="G1264" s="27"/>
      <c r="H1264" s="27"/>
      <c r="I1264" s="26"/>
      <c r="J1264" s="24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</row>
    <row r="1265" spans="1:22" ht="14">
      <c r="A1265" s="24" t="s">
        <v>12053</v>
      </c>
      <c r="B1265" s="25" t="s">
        <v>12025</v>
      </c>
      <c r="C1265" s="25" t="s">
        <v>12052</v>
      </c>
      <c r="D1265" s="25" t="s">
        <v>221</v>
      </c>
      <c r="E1265" s="26" t="s">
        <v>212</v>
      </c>
      <c r="F1265" s="26"/>
      <c r="G1265" s="27"/>
      <c r="H1265" s="27"/>
      <c r="I1265" s="26"/>
      <c r="J1265" s="24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</row>
    <row r="1266" spans="1:22" ht="14">
      <c r="A1266" s="24" t="s">
        <v>12056</v>
      </c>
      <c r="B1266" s="25" t="s">
        <v>12025</v>
      </c>
      <c r="C1266" s="25" t="s">
        <v>12055</v>
      </c>
      <c r="D1266" s="25" t="s">
        <v>221</v>
      </c>
      <c r="E1266" s="26" t="s">
        <v>212</v>
      </c>
      <c r="F1266" s="26"/>
      <c r="G1266" s="27"/>
      <c r="H1266" s="27"/>
      <c r="I1266" s="26"/>
      <c r="J1266" s="24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</row>
    <row r="1267" spans="1:22" ht="14">
      <c r="A1267" s="24" t="s">
        <v>5308</v>
      </c>
      <c r="B1267" s="25" t="s">
        <v>5244</v>
      </c>
      <c r="C1267" s="25" t="s">
        <v>5307</v>
      </c>
      <c r="D1267" s="25" t="s">
        <v>3041</v>
      </c>
      <c r="E1267" s="26" t="s">
        <v>364</v>
      </c>
      <c r="F1267" s="26"/>
      <c r="G1267" s="27"/>
      <c r="H1267" s="27"/>
      <c r="I1267" s="26"/>
      <c r="J1267" s="24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</row>
    <row r="1268" spans="1:22" ht="14">
      <c r="A1268" s="24" t="s">
        <v>5311</v>
      </c>
      <c r="B1268" s="25" t="s">
        <v>5244</v>
      </c>
      <c r="C1268" s="25" t="s">
        <v>5310</v>
      </c>
      <c r="D1268" s="25" t="s">
        <v>221</v>
      </c>
      <c r="E1268" s="26" t="s">
        <v>364</v>
      </c>
      <c r="F1268" s="26"/>
      <c r="G1268" s="27"/>
      <c r="H1268" s="27"/>
      <c r="I1268" s="26"/>
      <c r="J1268" s="24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</row>
    <row r="1269" spans="1:22" ht="14">
      <c r="A1269" s="24" t="s">
        <v>5314</v>
      </c>
      <c r="B1269" s="25" t="s">
        <v>5244</v>
      </c>
      <c r="C1269" s="25" t="s">
        <v>5313</v>
      </c>
      <c r="D1269" s="25" t="s">
        <v>535</v>
      </c>
      <c r="E1269" s="26" t="s">
        <v>364</v>
      </c>
      <c r="F1269" s="26"/>
      <c r="G1269" s="27"/>
      <c r="H1269" s="27"/>
      <c r="I1269" s="26"/>
      <c r="J1269" s="24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</row>
    <row r="1270" spans="1:22" ht="14">
      <c r="A1270" s="24" t="s">
        <v>11600</v>
      </c>
      <c r="B1270" s="25" t="s">
        <v>11584</v>
      </c>
      <c r="C1270" s="25" t="s">
        <v>11599</v>
      </c>
      <c r="D1270" s="25" t="s">
        <v>373</v>
      </c>
      <c r="E1270" s="26" t="s">
        <v>212</v>
      </c>
      <c r="F1270" s="26"/>
      <c r="G1270" s="27"/>
      <c r="H1270" s="27"/>
      <c r="I1270" s="26"/>
      <c r="J1270" s="24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</row>
    <row r="1271" spans="1:22" ht="14">
      <c r="A1271" s="24" t="s">
        <v>6646</v>
      </c>
      <c r="B1271" s="25" t="s">
        <v>6639</v>
      </c>
      <c r="C1271" s="25" t="s">
        <v>6645</v>
      </c>
      <c r="D1271" s="25" t="s">
        <v>221</v>
      </c>
      <c r="E1271" s="26" t="s">
        <v>962</v>
      </c>
      <c r="F1271" s="26"/>
      <c r="G1271" s="27"/>
      <c r="H1271" s="27"/>
      <c r="I1271" s="26"/>
      <c r="J1271" s="24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</row>
    <row r="1272" spans="1:22" ht="14">
      <c r="A1272" s="24" t="s">
        <v>7638</v>
      </c>
      <c r="B1272" s="25" t="s">
        <v>7582</v>
      </c>
      <c r="C1272" s="25" t="s">
        <v>7637</v>
      </c>
      <c r="D1272" s="25" t="s">
        <v>221</v>
      </c>
      <c r="E1272" s="26" t="s">
        <v>212</v>
      </c>
      <c r="F1272" s="26"/>
      <c r="G1272" s="27"/>
      <c r="H1272" s="27"/>
      <c r="I1272" s="26"/>
      <c r="J1272" s="24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</row>
    <row r="1273" spans="1:22" ht="14">
      <c r="A1273" s="24" t="s">
        <v>7641</v>
      </c>
      <c r="B1273" s="25" t="s">
        <v>7582</v>
      </c>
      <c r="C1273" s="25" t="s">
        <v>7640</v>
      </c>
      <c r="D1273" s="25" t="s">
        <v>535</v>
      </c>
      <c r="E1273" s="26" t="s">
        <v>212</v>
      </c>
      <c r="F1273" s="26"/>
      <c r="G1273" s="27"/>
      <c r="H1273" s="27"/>
      <c r="I1273" s="26"/>
      <c r="J1273" s="24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</row>
    <row r="1274" spans="1:22" ht="14">
      <c r="A1274" s="24" t="s">
        <v>15592</v>
      </c>
      <c r="B1274" s="25" t="s">
        <v>3351</v>
      </c>
      <c r="C1274" s="25" t="s">
        <v>15591</v>
      </c>
      <c r="D1274" s="25" t="s">
        <v>373</v>
      </c>
      <c r="E1274" s="26" t="s">
        <v>962</v>
      </c>
      <c r="F1274" s="26"/>
      <c r="G1274" s="27"/>
      <c r="H1274" s="27"/>
      <c r="I1274" s="26"/>
      <c r="J1274" s="24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</row>
    <row r="1275" spans="1:22" ht="14">
      <c r="A1275" s="24" t="s">
        <v>8342</v>
      </c>
      <c r="B1275" s="25" t="s">
        <v>8302</v>
      </c>
      <c r="C1275" s="25" t="s">
        <v>8341</v>
      </c>
      <c r="D1275" s="25" t="s">
        <v>535</v>
      </c>
      <c r="E1275" s="26" t="s">
        <v>212</v>
      </c>
      <c r="F1275" s="26"/>
      <c r="G1275" s="27"/>
      <c r="H1275" s="27"/>
      <c r="I1275" s="26"/>
      <c r="J1275" s="24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</row>
    <row r="1276" spans="1:22" ht="14">
      <c r="A1276" s="24" t="s">
        <v>8345</v>
      </c>
      <c r="B1276" s="25" t="s">
        <v>8302</v>
      </c>
      <c r="C1276" s="25" t="s">
        <v>8344</v>
      </c>
      <c r="D1276" s="25" t="s">
        <v>535</v>
      </c>
      <c r="E1276" s="26" t="s">
        <v>212</v>
      </c>
      <c r="F1276" s="26"/>
      <c r="G1276" s="27"/>
      <c r="H1276" s="27"/>
      <c r="I1276" s="26"/>
      <c r="J1276" s="24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</row>
    <row r="1277" spans="1:22" ht="14">
      <c r="A1277" s="24" t="s">
        <v>10331</v>
      </c>
      <c r="B1277" s="25" t="s">
        <v>10307</v>
      </c>
      <c r="C1277" s="25" t="s">
        <v>10330</v>
      </c>
      <c r="D1277" s="25" t="s">
        <v>221</v>
      </c>
      <c r="E1277" s="26" t="s">
        <v>212</v>
      </c>
      <c r="F1277" s="26"/>
      <c r="G1277" s="27"/>
      <c r="H1277" s="27"/>
      <c r="I1277" s="26"/>
      <c r="J1277" s="24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</row>
    <row r="1278" spans="1:22" ht="14">
      <c r="A1278" s="24" t="s">
        <v>10334</v>
      </c>
      <c r="B1278" s="25" t="s">
        <v>10307</v>
      </c>
      <c r="C1278" s="25" t="s">
        <v>10333</v>
      </c>
      <c r="D1278" s="25" t="s">
        <v>535</v>
      </c>
      <c r="E1278" s="26" t="s">
        <v>212</v>
      </c>
      <c r="F1278" s="26"/>
      <c r="G1278" s="27"/>
      <c r="H1278" s="27"/>
      <c r="I1278" s="26"/>
      <c r="J1278" s="24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</row>
    <row r="1279" spans="1:22" ht="14">
      <c r="A1279" s="24" t="s">
        <v>11603</v>
      </c>
      <c r="B1279" s="25" t="s">
        <v>11584</v>
      </c>
      <c r="C1279" s="25" t="s">
        <v>11602</v>
      </c>
      <c r="D1279" s="25" t="s">
        <v>1022</v>
      </c>
      <c r="E1279" s="26" t="s">
        <v>212</v>
      </c>
      <c r="F1279" s="26"/>
      <c r="G1279" s="27"/>
      <c r="H1279" s="27"/>
      <c r="I1279" s="26"/>
      <c r="J1279" s="24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</row>
    <row r="1280" spans="1:22" ht="14">
      <c r="A1280" s="24" t="s">
        <v>5317</v>
      </c>
      <c r="B1280" s="25" t="s">
        <v>5244</v>
      </c>
      <c r="C1280" s="25" t="s">
        <v>5316</v>
      </c>
      <c r="D1280" s="25" t="s">
        <v>221</v>
      </c>
      <c r="E1280" s="26" t="s">
        <v>364</v>
      </c>
      <c r="F1280" s="26"/>
      <c r="G1280" s="27"/>
      <c r="H1280" s="27"/>
      <c r="I1280" s="26"/>
      <c r="J1280" s="24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</row>
    <row r="1281" spans="1:22" ht="14">
      <c r="A1281" s="24" t="s">
        <v>5320</v>
      </c>
      <c r="B1281" s="25" t="s">
        <v>5244</v>
      </c>
      <c r="C1281" s="25" t="s">
        <v>5319</v>
      </c>
      <c r="D1281" s="25" t="s">
        <v>535</v>
      </c>
      <c r="E1281" s="26" t="s">
        <v>364</v>
      </c>
      <c r="F1281" s="26"/>
      <c r="G1281" s="27"/>
      <c r="H1281" s="27"/>
      <c r="I1281" s="26"/>
      <c r="J1281" s="24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</row>
    <row r="1282" spans="1:22" ht="14">
      <c r="A1282" s="24" t="s">
        <v>10337</v>
      </c>
      <c r="B1282" s="25" t="s">
        <v>10307</v>
      </c>
      <c r="C1282" s="25" t="s">
        <v>10336</v>
      </c>
      <c r="D1282" s="25" t="s">
        <v>221</v>
      </c>
      <c r="E1282" s="26" t="s">
        <v>212</v>
      </c>
      <c r="F1282" s="26"/>
      <c r="G1282" s="27"/>
      <c r="H1282" s="27"/>
      <c r="I1282" s="26"/>
      <c r="J1282" s="24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</row>
    <row r="1283" spans="1:22" ht="14">
      <c r="A1283" s="24" t="s">
        <v>15169</v>
      </c>
      <c r="B1283" s="25" t="s">
        <v>15168</v>
      </c>
      <c r="C1283" s="25" t="s">
        <v>15167</v>
      </c>
      <c r="D1283" s="25" t="s">
        <v>221</v>
      </c>
      <c r="E1283" s="26" t="s">
        <v>364</v>
      </c>
      <c r="F1283" s="26"/>
      <c r="G1283" s="27"/>
      <c r="H1283" s="27"/>
      <c r="I1283" s="26"/>
      <c r="J1283" s="24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</row>
    <row r="1284" spans="1:22" ht="14">
      <c r="A1284" s="24" t="s">
        <v>9871</v>
      </c>
      <c r="B1284" s="25" t="s">
        <v>9864</v>
      </c>
      <c r="C1284" s="25" t="s">
        <v>9870</v>
      </c>
      <c r="D1284" s="25" t="s">
        <v>221</v>
      </c>
      <c r="E1284" s="26" t="s">
        <v>962</v>
      </c>
      <c r="F1284" s="26"/>
      <c r="G1284" s="27"/>
      <c r="H1284" s="27"/>
      <c r="I1284" s="26"/>
      <c r="J1284" s="24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</row>
    <row r="1285" spans="1:22" ht="14">
      <c r="A1285" s="24" t="s">
        <v>9865</v>
      </c>
      <c r="B1285" s="25" t="s">
        <v>9864</v>
      </c>
      <c r="C1285" s="25" t="s">
        <v>9863</v>
      </c>
      <c r="D1285" s="25" t="s">
        <v>221</v>
      </c>
      <c r="E1285" s="26" t="s">
        <v>962</v>
      </c>
      <c r="F1285" s="26"/>
      <c r="G1285" s="27"/>
      <c r="H1285" s="27"/>
      <c r="I1285" s="26"/>
      <c r="J1285" s="24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</row>
    <row r="1286" spans="1:22" ht="14">
      <c r="A1286" s="24" t="s">
        <v>9868</v>
      </c>
      <c r="B1286" s="25" t="s">
        <v>9864</v>
      </c>
      <c r="C1286" s="25" t="s">
        <v>9867</v>
      </c>
      <c r="D1286" s="25" t="s">
        <v>221</v>
      </c>
      <c r="E1286" s="26" t="s">
        <v>962</v>
      </c>
      <c r="F1286" s="26"/>
      <c r="G1286" s="27"/>
      <c r="H1286" s="27"/>
      <c r="I1286" s="26"/>
      <c r="J1286" s="24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</row>
    <row r="1287" spans="1:22" ht="14">
      <c r="A1287" s="24" t="s">
        <v>14367</v>
      </c>
      <c r="B1287" s="25" t="s">
        <v>14162</v>
      </c>
      <c r="C1287" s="25" t="s">
        <v>14366</v>
      </c>
      <c r="D1287" s="25" t="s">
        <v>221</v>
      </c>
      <c r="E1287" s="26" t="s">
        <v>212</v>
      </c>
      <c r="F1287" s="26"/>
      <c r="G1287" s="27"/>
      <c r="H1287" s="27"/>
      <c r="I1287" s="26"/>
      <c r="J1287" s="24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</row>
    <row r="1288" spans="1:22" ht="14">
      <c r="A1288" s="24" t="s">
        <v>14370</v>
      </c>
      <c r="B1288" s="25" t="s">
        <v>14162</v>
      </c>
      <c r="C1288" s="25" t="s">
        <v>14369</v>
      </c>
      <c r="D1288" s="25" t="s">
        <v>221</v>
      </c>
      <c r="E1288" s="26" t="s">
        <v>212</v>
      </c>
      <c r="F1288" s="26"/>
      <c r="G1288" s="27"/>
      <c r="H1288" s="27"/>
      <c r="I1288" s="26"/>
      <c r="J1288" s="24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</row>
    <row r="1289" spans="1:22" ht="14">
      <c r="A1289" s="24" t="s">
        <v>14373</v>
      </c>
      <c r="B1289" s="25" t="s">
        <v>14162</v>
      </c>
      <c r="C1289" s="25" t="s">
        <v>14372</v>
      </c>
      <c r="D1289" s="25" t="s">
        <v>1905</v>
      </c>
      <c r="E1289" s="26" t="s">
        <v>212</v>
      </c>
      <c r="F1289" s="26"/>
      <c r="G1289" s="27"/>
      <c r="H1289" s="27"/>
      <c r="I1289" s="26"/>
      <c r="J1289" s="24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</row>
    <row r="1290" spans="1:22" ht="14">
      <c r="A1290" s="24" t="s">
        <v>2747</v>
      </c>
      <c r="B1290" s="25" t="s">
        <v>2716</v>
      </c>
      <c r="C1290" s="25" t="s">
        <v>2746</v>
      </c>
      <c r="D1290" s="25" t="s">
        <v>221</v>
      </c>
      <c r="E1290" s="26" t="s">
        <v>364</v>
      </c>
      <c r="F1290" s="26"/>
      <c r="G1290" s="27"/>
      <c r="H1290" s="27"/>
      <c r="I1290" s="26"/>
      <c r="J1290" s="24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</row>
    <row r="1291" spans="1:22" ht="14">
      <c r="A1291" s="24" t="s">
        <v>15346</v>
      </c>
      <c r="B1291" s="25" t="s">
        <v>2716</v>
      </c>
      <c r="C1291" s="25" t="s">
        <v>15345</v>
      </c>
      <c r="D1291" s="25" t="s">
        <v>221</v>
      </c>
      <c r="E1291" s="26" t="s">
        <v>364</v>
      </c>
      <c r="F1291" s="26"/>
      <c r="G1291" s="27"/>
      <c r="H1291" s="27"/>
      <c r="I1291" s="26"/>
      <c r="J1291" s="24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</row>
    <row r="1292" spans="1:22" ht="14">
      <c r="A1292" s="24" t="s">
        <v>2750</v>
      </c>
      <c r="B1292" s="25" t="s">
        <v>2716</v>
      </c>
      <c r="C1292" s="25" t="s">
        <v>2749</v>
      </c>
      <c r="D1292" s="25" t="s">
        <v>221</v>
      </c>
      <c r="E1292" s="26" t="s">
        <v>364</v>
      </c>
      <c r="F1292" s="26"/>
      <c r="G1292" s="27"/>
      <c r="H1292" s="27"/>
      <c r="I1292" s="26"/>
      <c r="J1292" s="24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</row>
    <row r="1293" spans="1:22" ht="14">
      <c r="A1293" s="24" t="s">
        <v>2753</v>
      </c>
      <c r="B1293" s="25" t="s">
        <v>2716</v>
      </c>
      <c r="C1293" s="25" t="s">
        <v>2752</v>
      </c>
      <c r="D1293" s="25" t="s">
        <v>576</v>
      </c>
      <c r="E1293" s="26" t="s">
        <v>364</v>
      </c>
      <c r="F1293" s="26"/>
      <c r="G1293" s="27"/>
      <c r="H1293" s="27"/>
      <c r="I1293" s="26"/>
      <c r="J1293" s="24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</row>
    <row r="1294" spans="1:22" ht="14">
      <c r="A1294" s="24" t="s">
        <v>15349</v>
      </c>
      <c r="B1294" s="25" t="s">
        <v>2716</v>
      </c>
      <c r="C1294" s="25" t="s">
        <v>15348</v>
      </c>
      <c r="D1294" s="25" t="s">
        <v>378</v>
      </c>
      <c r="E1294" s="26" t="s">
        <v>364</v>
      </c>
      <c r="F1294" s="26"/>
      <c r="G1294" s="27"/>
      <c r="H1294" s="27"/>
      <c r="I1294" s="26"/>
      <c r="J1294" s="24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</row>
    <row r="1295" spans="1:22" ht="14">
      <c r="A1295" s="24" t="s">
        <v>2756</v>
      </c>
      <c r="B1295" s="25" t="s">
        <v>2716</v>
      </c>
      <c r="C1295" s="25" t="s">
        <v>2755</v>
      </c>
      <c r="D1295" s="25" t="s">
        <v>221</v>
      </c>
      <c r="E1295" s="26" t="s">
        <v>364</v>
      </c>
      <c r="F1295" s="26"/>
      <c r="G1295" s="27"/>
      <c r="H1295" s="27"/>
      <c r="I1295" s="26"/>
      <c r="J1295" s="24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</row>
    <row r="1296" spans="1:22" ht="14">
      <c r="A1296" s="24" t="s">
        <v>2759</v>
      </c>
      <c r="B1296" s="25" t="s">
        <v>2716</v>
      </c>
      <c r="C1296" s="25" t="s">
        <v>2758</v>
      </c>
      <c r="D1296" s="25" t="s">
        <v>378</v>
      </c>
      <c r="E1296" s="26" t="s">
        <v>364</v>
      </c>
      <c r="F1296" s="26"/>
      <c r="G1296" s="27"/>
      <c r="H1296" s="27"/>
      <c r="I1296" s="26"/>
      <c r="J1296" s="24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</row>
    <row r="1297" spans="1:22" ht="14">
      <c r="A1297" s="24" t="s">
        <v>2762</v>
      </c>
      <c r="B1297" s="25" t="s">
        <v>2716</v>
      </c>
      <c r="C1297" s="25" t="s">
        <v>2761</v>
      </c>
      <c r="D1297" s="25" t="s">
        <v>229</v>
      </c>
      <c r="E1297" s="26" t="s">
        <v>364</v>
      </c>
      <c r="F1297" s="26"/>
      <c r="G1297" s="27"/>
      <c r="H1297" s="27"/>
      <c r="I1297" s="26"/>
      <c r="J1297" s="24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</row>
    <row r="1298" spans="1:22" ht="14">
      <c r="A1298" s="24" t="s">
        <v>2765</v>
      </c>
      <c r="B1298" s="25" t="s">
        <v>2716</v>
      </c>
      <c r="C1298" s="25" t="s">
        <v>2764</v>
      </c>
      <c r="D1298" s="25" t="s">
        <v>535</v>
      </c>
      <c r="E1298" s="26" t="s">
        <v>364</v>
      </c>
      <c r="F1298" s="26"/>
      <c r="G1298" s="27"/>
      <c r="H1298" s="27"/>
      <c r="I1298" s="26"/>
      <c r="J1298" s="24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</row>
    <row r="1299" spans="1:22" ht="14">
      <c r="A1299" s="24" t="s">
        <v>2768</v>
      </c>
      <c r="B1299" s="25" t="s">
        <v>2716</v>
      </c>
      <c r="C1299" s="25" t="s">
        <v>2767</v>
      </c>
      <c r="D1299" s="25" t="s">
        <v>221</v>
      </c>
      <c r="E1299" s="26" t="s">
        <v>364</v>
      </c>
      <c r="F1299" s="26"/>
      <c r="G1299" s="27"/>
      <c r="H1299" s="27"/>
      <c r="I1299" s="26"/>
      <c r="J1299" s="24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</row>
    <row r="1300" spans="1:22" ht="14">
      <c r="A1300" s="24" t="s">
        <v>2771</v>
      </c>
      <c r="B1300" s="25" t="s">
        <v>2716</v>
      </c>
      <c r="C1300" s="25" t="s">
        <v>2770</v>
      </c>
      <c r="D1300" s="25" t="s">
        <v>221</v>
      </c>
      <c r="E1300" s="26" t="s">
        <v>364</v>
      </c>
      <c r="F1300" s="26"/>
      <c r="G1300" s="27"/>
      <c r="H1300" s="27"/>
      <c r="I1300" s="26"/>
      <c r="J1300" s="24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</row>
    <row r="1301" spans="1:22" ht="14">
      <c r="A1301" s="24" t="s">
        <v>2774</v>
      </c>
      <c r="B1301" s="25" t="s">
        <v>2716</v>
      </c>
      <c r="C1301" s="25" t="s">
        <v>2773</v>
      </c>
      <c r="D1301" s="25" t="s">
        <v>535</v>
      </c>
      <c r="E1301" s="26" t="s">
        <v>364</v>
      </c>
      <c r="F1301" s="26"/>
      <c r="G1301" s="27"/>
      <c r="H1301" s="27"/>
      <c r="I1301" s="26"/>
      <c r="J1301" s="24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</row>
    <row r="1302" spans="1:22" ht="14">
      <c r="A1302" s="24" t="s">
        <v>2777</v>
      </c>
      <c r="B1302" s="25" t="s">
        <v>2716</v>
      </c>
      <c r="C1302" s="25" t="s">
        <v>2776</v>
      </c>
      <c r="D1302" s="25" t="s">
        <v>221</v>
      </c>
      <c r="E1302" s="26" t="s">
        <v>364</v>
      </c>
      <c r="F1302" s="26"/>
      <c r="G1302" s="27"/>
      <c r="H1302" s="27"/>
      <c r="I1302" s="26"/>
      <c r="J1302" s="24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</row>
    <row r="1303" spans="1:22" ht="14">
      <c r="A1303" s="24" t="s">
        <v>2780</v>
      </c>
      <c r="B1303" s="25" t="s">
        <v>2716</v>
      </c>
      <c r="C1303" s="25" t="s">
        <v>2779</v>
      </c>
      <c r="D1303" s="25" t="s">
        <v>535</v>
      </c>
      <c r="E1303" s="26" t="s">
        <v>364</v>
      </c>
      <c r="F1303" s="26"/>
      <c r="G1303" s="27"/>
      <c r="H1303" s="27"/>
      <c r="I1303" s="26"/>
      <c r="J1303" s="24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</row>
    <row r="1304" spans="1:22" ht="14">
      <c r="A1304" s="24" t="s">
        <v>2783</v>
      </c>
      <c r="B1304" s="25" t="s">
        <v>2716</v>
      </c>
      <c r="C1304" s="25" t="s">
        <v>2782</v>
      </c>
      <c r="D1304" s="25" t="s">
        <v>215</v>
      </c>
      <c r="E1304" s="26" t="s">
        <v>364</v>
      </c>
      <c r="F1304" s="26"/>
      <c r="G1304" s="27"/>
      <c r="H1304" s="27"/>
      <c r="I1304" s="26"/>
      <c r="J1304" s="24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</row>
    <row r="1305" spans="1:22" ht="14">
      <c r="A1305" s="24" t="s">
        <v>15595</v>
      </c>
      <c r="B1305" s="25" t="s">
        <v>3351</v>
      </c>
      <c r="C1305" s="25" t="s">
        <v>15594</v>
      </c>
      <c r="D1305" s="25" t="s">
        <v>535</v>
      </c>
      <c r="E1305" s="26" t="s">
        <v>962</v>
      </c>
      <c r="F1305" s="26"/>
      <c r="G1305" s="27"/>
      <c r="H1305" s="27"/>
      <c r="I1305" s="26"/>
      <c r="J1305" s="24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</row>
    <row r="1306" spans="1:22" ht="14">
      <c r="A1306" s="24" t="s">
        <v>15598</v>
      </c>
      <c r="B1306" s="25" t="s">
        <v>3351</v>
      </c>
      <c r="C1306" s="25" t="s">
        <v>15597</v>
      </c>
      <c r="D1306" s="25" t="s">
        <v>985</v>
      </c>
      <c r="E1306" s="26" t="s">
        <v>962</v>
      </c>
      <c r="F1306" s="26"/>
      <c r="G1306" s="27"/>
      <c r="H1306" s="27"/>
      <c r="I1306" s="26"/>
      <c r="J1306" s="24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</row>
    <row r="1307" spans="1:22" ht="14">
      <c r="A1307" s="24" t="s">
        <v>13407</v>
      </c>
      <c r="B1307" s="25" t="s">
        <v>13397</v>
      </c>
      <c r="C1307" s="25" t="s">
        <v>13406</v>
      </c>
      <c r="D1307" s="25" t="s">
        <v>215</v>
      </c>
      <c r="E1307" s="26" t="s">
        <v>364</v>
      </c>
      <c r="F1307" s="26"/>
      <c r="G1307" s="27"/>
      <c r="H1307" s="27"/>
      <c r="I1307" s="26"/>
      <c r="J1307" s="24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</row>
    <row r="1308" spans="1:22" ht="14">
      <c r="A1308" s="24" t="s">
        <v>13410</v>
      </c>
      <c r="B1308" s="25" t="s">
        <v>13397</v>
      </c>
      <c r="C1308" s="25" t="s">
        <v>13409</v>
      </c>
      <c r="D1308" s="25" t="s">
        <v>221</v>
      </c>
      <c r="E1308" s="26" t="s">
        <v>364</v>
      </c>
      <c r="F1308" s="26"/>
      <c r="G1308" s="27"/>
      <c r="H1308" s="27"/>
      <c r="I1308" s="26"/>
      <c r="J1308" s="24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</row>
    <row r="1309" spans="1:22" ht="14">
      <c r="A1309" s="24" t="s">
        <v>13413</v>
      </c>
      <c r="B1309" s="25" t="s">
        <v>13397</v>
      </c>
      <c r="C1309" s="25" t="s">
        <v>13412</v>
      </c>
      <c r="D1309" s="25" t="s">
        <v>229</v>
      </c>
      <c r="E1309" s="26" t="s">
        <v>364</v>
      </c>
      <c r="F1309" s="26"/>
      <c r="G1309" s="27"/>
      <c r="H1309" s="27"/>
      <c r="I1309" s="26"/>
      <c r="J1309" s="24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</row>
    <row r="1310" spans="1:22" ht="14">
      <c r="A1310" s="24" t="s">
        <v>13416</v>
      </c>
      <c r="B1310" s="25" t="s">
        <v>13397</v>
      </c>
      <c r="C1310" s="25" t="s">
        <v>13415</v>
      </c>
      <c r="D1310" s="25" t="s">
        <v>535</v>
      </c>
      <c r="E1310" s="26" t="s">
        <v>364</v>
      </c>
      <c r="F1310" s="26"/>
      <c r="G1310" s="27"/>
      <c r="H1310" s="27"/>
      <c r="I1310" s="26"/>
      <c r="J1310" s="24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</row>
    <row r="1311" spans="1:22" ht="14">
      <c r="A1311" s="24" t="s">
        <v>11606</v>
      </c>
      <c r="B1311" s="25" t="s">
        <v>11584</v>
      </c>
      <c r="C1311" s="25" t="s">
        <v>11605</v>
      </c>
      <c r="D1311" s="25" t="s">
        <v>373</v>
      </c>
      <c r="E1311" s="26" t="s">
        <v>212</v>
      </c>
      <c r="F1311" s="26"/>
      <c r="G1311" s="27"/>
      <c r="H1311" s="27"/>
      <c r="I1311" s="26"/>
      <c r="J1311" s="24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</row>
    <row r="1312" spans="1:22" ht="14">
      <c r="A1312" s="24" t="s">
        <v>11609</v>
      </c>
      <c r="B1312" s="25" t="s">
        <v>11584</v>
      </c>
      <c r="C1312" s="25" t="s">
        <v>11608</v>
      </c>
      <c r="D1312" s="25" t="s">
        <v>373</v>
      </c>
      <c r="E1312" s="26" t="s">
        <v>212</v>
      </c>
      <c r="F1312" s="26"/>
      <c r="G1312" s="27"/>
      <c r="H1312" s="27"/>
      <c r="I1312" s="26"/>
      <c r="J1312" s="24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</row>
    <row r="1313" spans="1:22" ht="14">
      <c r="A1313" s="24" t="s">
        <v>12754</v>
      </c>
      <c r="B1313" s="25" t="s">
        <v>12674</v>
      </c>
      <c r="C1313" s="25" t="s">
        <v>12753</v>
      </c>
      <c r="D1313" s="25" t="s">
        <v>221</v>
      </c>
      <c r="E1313" s="26" t="s">
        <v>212</v>
      </c>
      <c r="F1313" s="26"/>
      <c r="G1313" s="27"/>
      <c r="H1313" s="27"/>
      <c r="I1313" s="26"/>
      <c r="J1313" s="24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</row>
    <row r="1314" spans="1:22" ht="14">
      <c r="A1314" s="24" t="s">
        <v>12757</v>
      </c>
      <c r="B1314" s="25" t="s">
        <v>12674</v>
      </c>
      <c r="C1314" s="25" t="s">
        <v>12756</v>
      </c>
      <c r="D1314" s="25" t="s">
        <v>12679</v>
      </c>
      <c r="E1314" s="26" t="s">
        <v>212</v>
      </c>
      <c r="F1314" s="26"/>
      <c r="G1314" s="27"/>
      <c r="H1314" s="27"/>
      <c r="I1314" s="26"/>
      <c r="J1314" s="24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</row>
    <row r="1315" spans="1:22" ht="14">
      <c r="A1315" s="24" t="s">
        <v>12384</v>
      </c>
      <c r="B1315" s="25" t="s">
        <v>12380</v>
      </c>
      <c r="C1315" s="25" t="s">
        <v>12383</v>
      </c>
      <c r="D1315" s="25" t="s">
        <v>535</v>
      </c>
      <c r="E1315" s="26" t="s">
        <v>212</v>
      </c>
      <c r="F1315" s="26"/>
      <c r="G1315" s="27"/>
      <c r="H1315" s="27"/>
      <c r="I1315" s="26"/>
      <c r="J1315" s="24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</row>
    <row r="1316" spans="1:22" ht="14">
      <c r="A1316" s="24" t="s">
        <v>9025</v>
      </c>
      <c r="B1316" s="25" t="s">
        <v>8975</v>
      </c>
      <c r="C1316" s="25" t="s">
        <v>9024</v>
      </c>
      <c r="D1316" s="25" t="s">
        <v>535</v>
      </c>
      <c r="E1316" s="26" t="s">
        <v>212</v>
      </c>
      <c r="F1316" s="26"/>
      <c r="G1316" s="27"/>
      <c r="H1316" s="27"/>
      <c r="I1316" s="26"/>
      <c r="J1316" s="24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</row>
    <row r="1317" spans="1:22" ht="14">
      <c r="A1317" s="24" t="s">
        <v>2664</v>
      </c>
      <c r="B1317" s="25" t="s">
        <v>2606</v>
      </c>
      <c r="C1317" s="25" t="s">
        <v>2663</v>
      </c>
      <c r="D1317" s="25" t="s">
        <v>373</v>
      </c>
      <c r="E1317" s="26" t="s">
        <v>364</v>
      </c>
      <c r="F1317" s="26"/>
      <c r="G1317" s="27"/>
      <c r="H1317" s="27"/>
      <c r="I1317" s="26"/>
      <c r="J1317" s="24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</row>
    <row r="1318" spans="1:22" ht="14">
      <c r="A1318" s="24" t="s">
        <v>14109</v>
      </c>
      <c r="B1318" s="25" t="s">
        <v>14099</v>
      </c>
      <c r="C1318" s="25" t="s">
        <v>14108</v>
      </c>
      <c r="D1318" s="25" t="s">
        <v>2556</v>
      </c>
      <c r="E1318" s="26" t="s">
        <v>364</v>
      </c>
      <c r="F1318" s="26"/>
      <c r="G1318" s="27"/>
      <c r="H1318" s="27"/>
      <c r="I1318" s="26"/>
      <c r="J1318" s="24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</row>
    <row r="1319" spans="1:22" ht="14">
      <c r="A1319" s="24" t="s">
        <v>4683</v>
      </c>
      <c r="B1319" s="25" t="s">
        <v>4679</v>
      </c>
      <c r="C1319" s="25" t="s">
        <v>4682</v>
      </c>
      <c r="D1319" s="25" t="s">
        <v>221</v>
      </c>
      <c r="E1319" s="26" t="s">
        <v>364</v>
      </c>
      <c r="F1319" s="26"/>
      <c r="G1319" s="27"/>
      <c r="H1319" s="27"/>
      <c r="I1319" s="26"/>
      <c r="J1319" s="24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</row>
    <row r="1320" spans="1:22" ht="14">
      <c r="A1320" s="24" t="s">
        <v>4686</v>
      </c>
      <c r="B1320" s="25" t="s">
        <v>4679</v>
      </c>
      <c r="C1320" s="25" t="s">
        <v>4685</v>
      </c>
      <c r="D1320" s="25" t="s">
        <v>221</v>
      </c>
      <c r="E1320" s="26" t="s">
        <v>364</v>
      </c>
      <c r="F1320" s="26"/>
      <c r="G1320" s="27"/>
      <c r="H1320" s="27"/>
      <c r="I1320" s="26"/>
      <c r="J1320" s="24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</row>
    <row r="1321" spans="1:22" ht="14">
      <c r="A1321" s="24" t="s">
        <v>15448</v>
      </c>
      <c r="B1321" s="25" t="s">
        <v>15447</v>
      </c>
      <c r="C1321" s="25" t="s">
        <v>15446</v>
      </c>
      <c r="D1321" s="25" t="s">
        <v>221</v>
      </c>
      <c r="E1321" s="26" t="s">
        <v>364</v>
      </c>
      <c r="F1321" s="26"/>
      <c r="G1321" s="27"/>
      <c r="H1321" s="27"/>
      <c r="I1321" s="26"/>
      <c r="J1321" s="24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</row>
    <row r="1322" spans="1:22" ht="14">
      <c r="A1322" s="24" t="s">
        <v>15207</v>
      </c>
      <c r="B1322" s="25" t="s">
        <v>15200</v>
      </c>
      <c r="C1322" s="25" t="s">
        <v>15206</v>
      </c>
      <c r="D1322" s="25" t="s">
        <v>221</v>
      </c>
      <c r="E1322" s="26" t="s">
        <v>364</v>
      </c>
      <c r="F1322" s="26"/>
      <c r="G1322" s="27"/>
      <c r="H1322" s="27"/>
      <c r="I1322" s="26"/>
      <c r="J1322" s="24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</row>
    <row r="1323" spans="1:22" ht="14">
      <c r="A1323" s="24" t="s">
        <v>812</v>
      </c>
      <c r="B1323" s="25" t="s">
        <v>769</v>
      </c>
      <c r="C1323" s="25" t="s">
        <v>811</v>
      </c>
      <c r="D1323" s="25" t="s">
        <v>535</v>
      </c>
      <c r="E1323" s="26" t="s">
        <v>212</v>
      </c>
      <c r="F1323" s="26"/>
      <c r="G1323" s="27"/>
      <c r="H1323" s="27"/>
      <c r="I1323" s="26"/>
      <c r="J1323" s="24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</row>
    <row r="1324" spans="1:22" ht="14">
      <c r="A1324" s="24" t="s">
        <v>809</v>
      </c>
      <c r="B1324" s="25" t="s">
        <v>769</v>
      </c>
      <c r="C1324" s="25" t="s">
        <v>808</v>
      </c>
      <c r="D1324" s="25" t="s">
        <v>221</v>
      </c>
      <c r="E1324" s="26" t="s">
        <v>212</v>
      </c>
      <c r="F1324" s="26"/>
      <c r="G1324" s="27"/>
      <c r="H1324" s="27"/>
      <c r="I1324" s="26"/>
      <c r="J1324" s="24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</row>
    <row r="1325" spans="1:22" ht="14">
      <c r="A1325" s="24" t="s">
        <v>806</v>
      </c>
      <c r="B1325" s="25" t="s">
        <v>769</v>
      </c>
      <c r="C1325" s="25" t="s">
        <v>805</v>
      </c>
      <c r="D1325" s="25" t="s">
        <v>221</v>
      </c>
      <c r="E1325" s="26" t="s">
        <v>212</v>
      </c>
      <c r="F1325" s="26"/>
      <c r="G1325" s="27"/>
      <c r="H1325" s="27"/>
      <c r="I1325" s="26"/>
      <c r="J1325" s="24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</row>
    <row r="1326" spans="1:22" ht="14">
      <c r="A1326" s="24" t="s">
        <v>12059</v>
      </c>
      <c r="B1326" s="25" t="s">
        <v>12025</v>
      </c>
      <c r="C1326" s="25" t="s">
        <v>12058</v>
      </c>
      <c r="D1326" s="25" t="s">
        <v>221</v>
      </c>
      <c r="E1326" s="26" t="s">
        <v>212</v>
      </c>
      <c r="F1326" s="26"/>
      <c r="G1326" s="27"/>
      <c r="H1326" s="27"/>
      <c r="I1326" s="26"/>
      <c r="J1326" s="24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</row>
    <row r="1327" spans="1:22" ht="14">
      <c r="A1327" s="24" t="s">
        <v>12062</v>
      </c>
      <c r="B1327" s="25" t="s">
        <v>12025</v>
      </c>
      <c r="C1327" s="25" t="s">
        <v>12061</v>
      </c>
      <c r="D1327" s="25" t="s">
        <v>221</v>
      </c>
      <c r="E1327" s="26" t="s">
        <v>212</v>
      </c>
      <c r="F1327" s="26"/>
      <c r="G1327" s="27"/>
      <c r="H1327" s="27"/>
      <c r="I1327" s="26"/>
      <c r="J1327" s="24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</row>
    <row r="1328" spans="1:22" ht="14">
      <c r="A1328" s="24" t="s">
        <v>10340</v>
      </c>
      <c r="B1328" s="25" t="s">
        <v>10307</v>
      </c>
      <c r="C1328" s="25" t="s">
        <v>10339</v>
      </c>
      <c r="D1328" s="25" t="s">
        <v>221</v>
      </c>
      <c r="E1328" s="26" t="s">
        <v>212</v>
      </c>
      <c r="F1328" s="26"/>
      <c r="G1328" s="27"/>
      <c r="H1328" s="27"/>
      <c r="I1328" s="26"/>
      <c r="J1328" s="24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</row>
    <row r="1329" spans="1:22" ht="14">
      <c r="A1329" s="24" t="s">
        <v>5616</v>
      </c>
      <c r="B1329" s="25" t="s">
        <v>5612</v>
      </c>
      <c r="C1329" s="25" t="s">
        <v>5615</v>
      </c>
      <c r="D1329" s="25" t="s">
        <v>535</v>
      </c>
      <c r="E1329" s="26" t="s">
        <v>364</v>
      </c>
      <c r="F1329" s="26"/>
      <c r="G1329" s="27"/>
      <c r="H1329" s="27"/>
      <c r="I1329" s="26"/>
      <c r="J1329" s="24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</row>
    <row r="1330" spans="1:22" ht="14">
      <c r="A1330" s="24" t="s">
        <v>12760</v>
      </c>
      <c r="B1330" s="25" t="s">
        <v>12674</v>
      </c>
      <c r="C1330" s="25" t="s">
        <v>12759</v>
      </c>
      <c r="D1330" s="25" t="s">
        <v>221</v>
      </c>
      <c r="E1330" s="26" t="s">
        <v>212</v>
      </c>
      <c r="F1330" s="26"/>
      <c r="G1330" s="27"/>
      <c r="H1330" s="27"/>
      <c r="I1330" s="26"/>
      <c r="J1330" s="24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</row>
    <row r="1331" spans="1:22" ht="14">
      <c r="A1331" s="24" t="s">
        <v>12763</v>
      </c>
      <c r="B1331" s="25" t="s">
        <v>12674</v>
      </c>
      <c r="C1331" s="25" t="s">
        <v>12762</v>
      </c>
      <c r="D1331" s="25" t="s">
        <v>12679</v>
      </c>
      <c r="E1331" s="26" t="s">
        <v>212</v>
      </c>
      <c r="F1331" s="26"/>
      <c r="G1331" s="27"/>
      <c r="H1331" s="27"/>
      <c r="I1331" s="26"/>
      <c r="J1331" s="24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</row>
    <row r="1332" spans="1:22" ht="14">
      <c r="A1332" s="24" t="s">
        <v>3476</v>
      </c>
      <c r="B1332" s="25" t="s">
        <v>3475</v>
      </c>
      <c r="C1332" s="25" t="s">
        <v>3474</v>
      </c>
      <c r="D1332" s="25" t="s">
        <v>221</v>
      </c>
      <c r="E1332" s="26" t="s">
        <v>364</v>
      </c>
      <c r="F1332" s="26"/>
      <c r="G1332" s="27"/>
      <c r="H1332" s="27"/>
      <c r="I1332" s="26"/>
      <c r="J1332" s="24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</row>
    <row r="1333" spans="1:22" ht="14">
      <c r="A1333" s="24" t="s">
        <v>3479</v>
      </c>
      <c r="B1333" s="25" t="s">
        <v>3475</v>
      </c>
      <c r="C1333" s="25" t="s">
        <v>3478</v>
      </c>
      <c r="D1333" s="25" t="s">
        <v>535</v>
      </c>
      <c r="E1333" s="26" t="s">
        <v>364</v>
      </c>
      <c r="F1333" s="26"/>
      <c r="G1333" s="27"/>
      <c r="H1333" s="27"/>
      <c r="I1333" s="26"/>
      <c r="J1333" s="24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</row>
    <row r="1334" spans="1:22" ht="14">
      <c r="A1334" s="24" t="s">
        <v>3482</v>
      </c>
      <c r="B1334" s="25" t="s">
        <v>3475</v>
      </c>
      <c r="C1334" s="25" t="s">
        <v>3481</v>
      </c>
      <c r="D1334" s="25" t="s">
        <v>221</v>
      </c>
      <c r="E1334" s="26" t="s">
        <v>364</v>
      </c>
      <c r="F1334" s="26"/>
      <c r="G1334" s="27"/>
      <c r="H1334" s="27"/>
      <c r="I1334" s="26"/>
      <c r="J1334" s="24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</row>
    <row r="1335" spans="1:22" ht="14">
      <c r="A1335" s="24" t="s">
        <v>3485</v>
      </c>
      <c r="B1335" s="25" t="s">
        <v>3475</v>
      </c>
      <c r="C1335" s="25" t="s">
        <v>3484</v>
      </c>
      <c r="D1335" s="25" t="s">
        <v>229</v>
      </c>
      <c r="E1335" s="26" t="s">
        <v>364</v>
      </c>
      <c r="F1335" s="26"/>
      <c r="G1335" s="27"/>
      <c r="H1335" s="27"/>
      <c r="I1335" s="26"/>
      <c r="J1335" s="24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</row>
    <row r="1336" spans="1:22" ht="14">
      <c r="A1336" s="24" t="s">
        <v>3488</v>
      </c>
      <c r="B1336" s="25" t="s">
        <v>3475</v>
      </c>
      <c r="C1336" s="25" t="s">
        <v>3487</v>
      </c>
      <c r="D1336" s="25" t="s">
        <v>535</v>
      </c>
      <c r="E1336" s="26" t="s">
        <v>364</v>
      </c>
      <c r="F1336" s="26"/>
      <c r="G1336" s="27"/>
      <c r="H1336" s="27"/>
      <c r="I1336" s="26"/>
      <c r="J1336" s="24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</row>
    <row r="1337" spans="1:22" ht="14">
      <c r="A1337" s="24" t="s">
        <v>3491</v>
      </c>
      <c r="B1337" s="25" t="s">
        <v>3475</v>
      </c>
      <c r="C1337" s="25" t="s">
        <v>3490</v>
      </c>
      <c r="D1337" s="25" t="s">
        <v>221</v>
      </c>
      <c r="E1337" s="26" t="s">
        <v>364</v>
      </c>
      <c r="F1337" s="26"/>
      <c r="G1337" s="27"/>
      <c r="H1337" s="27"/>
      <c r="I1337" s="26"/>
      <c r="J1337" s="24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</row>
    <row r="1338" spans="1:22" ht="14">
      <c r="A1338" s="24" t="s">
        <v>3494</v>
      </c>
      <c r="B1338" s="25" t="s">
        <v>3475</v>
      </c>
      <c r="C1338" s="25" t="s">
        <v>3493</v>
      </c>
      <c r="D1338" s="25" t="s">
        <v>535</v>
      </c>
      <c r="E1338" s="26" t="s">
        <v>364</v>
      </c>
      <c r="F1338" s="26"/>
      <c r="G1338" s="27"/>
      <c r="H1338" s="27"/>
      <c r="I1338" s="26"/>
      <c r="J1338" s="24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</row>
    <row r="1339" spans="1:22" ht="14">
      <c r="A1339" s="24" t="s">
        <v>2967</v>
      </c>
      <c r="B1339" s="25" t="s">
        <v>2956</v>
      </c>
      <c r="C1339" s="25" t="s">
        <v>2966</v>
      </c>
      <c r="D1339" s="25" t="s">
        <v>2958</v>
      </c>
      <c r="E1339" s="26" t="s">
        <v>212</v>
      </c>
      <c r="F1339" s="26"/>
      <c r="G1339" s="27"/>
      <c r="H1339" s="27"/>
      <c r="I1339" s="26"/>
      <c r="J1339" s="24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</row>
    <row r="1340" spans="1:22" ht="14">
      <c r="A1340" s="24" t="s">
        <v>9028</v>
      </c>
      <c r="B1340" s="25" t="s">
        <v>8975</v>
      </c>
      <c r="C1340" s="25" t="s">
        <v>9027</v>
      </c>
      <c r="D1340" s="25" t="s">
        <v>1256</v>
      </c>
      <c r="E1340" s="26" t="s">
        <v>212</v>
      </c>
      <c r="F1340" s="26"/>
      <c r="G1340" s="27"/>
      <c r="H1340" s="27"/>
      <c r="I1340" s="26"/>
      <c r="J1340" s="24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</row>
    <row r="1341" spans="1:22" ht="14">
      <c r="A1341" s="24" t="s">
        <v>9031</v>
      </c>
      <c r="B1341" s="25" t="s">
        <v>8975</v>
      </c>
      <c r="C1341" s="25" t="s">
        <v>9030</v>
      </c>
      <c r="D1341" s="25" t="s">
        <v>1256</v>
      </c>
      <c r="E1341" s="26" t="s">
        <v>212</v>
      </c>
      <c r="F1341" s="26"/>
      <c r="G1341" s="27"/>
      <c r="H1341" s="27"/>
      <c r="I1341" s="26"/>
      <c r="J1341" s="24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</row>
    <row r="1342" spans="1:22" ht="14">
      <c r="A1342" s="24" t="s">
        <v>9874</v>
      </c>
      <c r="B1342" s="25" t="s">
        <v>9864</v>
      </c>
      <c r="C1342" s="25" t="s">
        <v>9873</v>
      </c>
      <c r="D1342" s="25" t="s">
        <v>221</v>
      </c>
      <c r="E1342" s="26" t="s">
        <v>962</v>
      </c>
      <c r="F1342" s="26"/>
      <c r="G1342" s="27"/>
      <c r="H1342" s="27"/>
      <c r="I1342" s="26"/>
      <c r="J1342" s="24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</row>
    <row r="1343" spans="1:22" ht="14">
      <c r="A1343" s="24" t="s">
        <v>9877</v>
      </c>
      <c r="B1343" s="25" t="s">
        <v>9864</v>
      </c>
      <c r="C1343" s="25" t="s">
        <v>9876</v>
      </c>
      <c r="D1343" s="25" t="s">
        <v>221</v>
      </c>
      <c r="E1343" s="26" t="s">
        <v>962</v>
      </c>
      <c r="F1343" s="26"/>
      <c r="G1343" s="27"/>
      <c r="H1343" s="27"/>
      <c r="I1343" s="26"/>
      <c r="J1343" s="24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</row>
    <row r="1344" spans="1:22" ht="14">
      <c r="A1344" s="24" t="s">
        <v>12517</v>
      </c>
      <c r="B1344" s="25" t="s">
        <v>12501</v>
      </c>
      <c r="C1344" s="25" t="s">
        <v>12516</v>
      </c>
      <c r="D1344" s="25" t="s">
        <v>985</v>
      </c>
      <c r="E1344" s="26" t="s">
        <v>212</v>
      </c>
      <c r="F1344" s="26"/>
      <c r="G1344" s="27"/>
      <c r="H1344" s="27"/>
      <c r="I1344" s="26"/>
      <c r="J1344" s="24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</row>
    <row r="1345" spans="1:22" ht="14">
      <c r="A1345" s="24" t="s">
        <v>4017</v>
      </c>
      <c r="B1345" s="25" t="s">
        <v>4003</v>
      </c>
      <c r="C1345" s="25" t="s">
        <v>4016</v>
      </c>
      <c r="D1345" s="25" t="s">
        <v>215</v>
      </c>
      <c r="E1345" s="26" t="s">
        <v>212</v>
      </c>
      <c r="F1345" s="26"/>
      <c r="G1345" s="27"/>
      <c r="H1345" s="27"/>
      <c r="I1345" s="26"/>
      <c r="J1345" s="24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</row>
    <row r="1346" spans="1:22" ht="14">
      <c r="A1346" s="24" t="s">
        <v>4020</v>
      </c>
      <c r="B1346" s="25" t="s">
        <v>4003</v>
      </c>
      <c r="C1346" s="25" t="s">
        <v>4019</v>
      </c>
      <c r="D1346" s="25" t="s">
        <v>373</v>
      </c>
      <c r="E1346" s="26" t="s">
        <v>212</v>
      </c>
      <c r="F1346" s="26"/>
      <c r="G1346" s="27"/>
      <c r="H1346" s="27"/>
      <c r="I1346" s="26"/>
      <c r="J1346" s="24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</row>
    <row r="1347" spans="1:22" ht="14">
      <c r="A1347" s="24" t="s">
        <v>4023</v>
      </c>
      <c r="B1347" s="25" t="s">
        <v>4003</v>
      </c>
      <c r="C1347" s="25" t="s">
        <v>4022</v>
      </c>
      <c r="D1347" s="25" t="s">
        <v>221</v>
      </c>
      <c r="E1347" s="26" t="s">
        <v>212</v>
      </c>
      <c r="F1347" s="26"/>
      <c r="G1347" s="27"/>
      <c r="H1347" s="27"/>
      <c r="I1347" s="26"/>
      <c r="J1347" s="24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</row>
    <row r="1348" spans="1:22" ht="14">
      <c r="A1348" s="24" t="s">
        <v>4026</v>
      </c>
      <c r="B1348" s="25" t="s">
        <v>4003</v>
      </c>
      <c r="C1348" s="25" t="s">
        <v>4025</v>
      </c>
      <c r="D1348" s="25" t="s">
        <v>4027</v>
      </c>
      <c r="E1348" s="26" t="s">
        <v>212</v>
      </c>
      <c r="F1348" s="26"/>
      <c r="G1348" s="27"/>
      <c r="H1348" s="27"/>
      <c r="I1348" s="26"/>
      <c r="J1348" s="24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</row>
    <row r="1349" spans="1:22" ht="14">
      <c r="A1349" s="24" t="s">
        <v>4030</v>
      </c>
      <c r="B1349" s="25" t="s">
        <v>4003</v>
      </c>
      <c r="C1349" s="25" t="s">
        <v>4029</v>
      </c>
      <c r="D1349" s="25" t="s">
        <v>535</v>
      </c>
      <c r="E1349" s="26" t="s">
        <v>212</v>
      </c>
      <c r="F1349" s="26"/>
      <c r="G1349" s="27"/>
      <c r="H1349" s="27"/>
      <c r="I1349" s="26"/>
      <c r="J1349" s="24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</row>
    <row r="1350" spans="1:22" ht="14">
      <c r="A1350" s="24" t="s">
        <v>4033</v>
      </c>
      <c r="B1350" s="25" t="s">
        <v>4003</v>
      </c>
      <c r="C1350" s="25" t="s">
        <v>4032</v>
      </c>
      <c r="D1350" s="25" t="s">
        <v>229</v>
      </c>
      <c r="E1350" s="26" t="s">
        <v>212</v>
      </c>
      <c r="F1350" s="26"/>
      <c r="G1350" s="27"/>
      <c r="H1350" s="27"/>
      <c r="I1350" s="26"/>
      <c r="J1350" s="24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</row>
    <row r="1351" spans="1:22" ht="14">
      <c r="A1351" s="24" t="s">
        <v>4036</v>
      </c>
      <c r="B1351" s="25" t="s">
        <v>4003</v>
      </c>
      <c r="C1351" s="25" t="s">
        <v>4035</v>
      </c>
      <c r="D1351" s="25" t="s">
        <v>4037</v>
      </c>
      <c r="E1351" s="26" t="s">
        <v>212</v>
      </c>
      <c r="F1351" s="26"/>
      <c r="G1351" s="27"/>
      <c r="H1351" s="27"/>
      <c r="I1351" s="26"/>
      <c r="J1351" s="24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</row>
    <row r="1352" spans="1:22" ht="14">
      <c r="A1352" s="24" t="s">
        <v>4040</v>
      </c>
      <c r="B1352" s="25" t="s">
        <v>4003</v>
      </c>
      <c r="C1352" s="25" t="s">
        <v>4039</v>
      </c>
      <c r="D1352" s="25" t="s">
        <v>668</v>
      </c>
      <c r="E1352" s="26" t="s">
        <v>212</v>
      </c>
      <c r="F1352" s="26"/>
      <c r="G1352" s="27"/>
      <c r="H1352" s="27"/>
      <c r="I1352" s="26"/>
      <c r="J1352" s="24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</row>
    <row r="1353" spans="1:22" ht="14">
      <c r="A1353" s="24" t="s">
        <v>4043</v>
      </c>
      <c r="B1353" s="25" t="s">
        <v>4003</v>
      </c>
      <c r="C1353" s="25" t="s">
        <v>4042</v>
      </c>
      <c r="D1353" s="25" t="s">
        <v>215</v>
      </c>
      <c r="E1353" s="26" t="s">
        <v>212</v>
      </c>
      <c r="F1353" s="26"/>
      <c r="G1353" s="27"/>
      <c r="H1353" s="27"/>
      <c r="I1353" s="26"/>
      <c r="J1353" s="24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</row>
    <row r="1354" spans="1:22" ht="14">
      <c r="A1354" s="24" t="s">
        <v>15873</v>
      </c>
      <c r="B1354" s="25" t="s">
        <v>15872</v>
      </c>
      <c r="C1354" s="25" t="s">
        <v>15871</v>
      </c>
      <c r="D1354" s="25"/>
      <c r="E1354" s="26" t="s">
        <v>364</v>
      </c>
      <c r="F1354" s="26"/>
      <c r="G1354" s="27"/>
      <c r="H1354" s="27"/>
      <c r="I1354" s="26"/>
      <c r="J1354" s="24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</row>
    <row r="1355" spans="1:22" ht="14">
      <c r="A1355" s="24" t="s">
        <v>4310</v>
      </c>
      <c r="B1355" s="25" t="s">
        <v>4309</v>
      </c>
      <c r="C1355" s="25" t="s">
        <v>4308</v>
      </c>
      <c r="D1355" s="25" t="s">
        <v>215</v>
      </c>
      <c r="E1355" s="26" t="s">
        <v>364</v>
      </c>
      <c r="F1355" s="26"/>
      <c r="G1355" s="27"/>
      <c r="H1355" s="27"/>
      <c r="I1355" s="26"/>
      <c r="J1355" s="24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</row>
    <row r="1356" spans="1:22" ht="14">
      <c r="A1356" s="24" t="s">
        <v>4313</v>
      </c>
      <c r="B1356" s="25" t="s">
        <v>4309</v>
      </c>
      <c r="C1356" s="25" t="s">
        <v>4312</v>
      </c>
      <c r="D1356" s="25" t="s">
        <v>229</v>
      </c>
      <c r="E1356" s="26" t="s">
        <v>364</v>
      </c>
      <c r="F1356" s="26"/>
      <c r="G1356" s="27"/>
      <c r="H1356" s="27"/>
      <c r="I1356" s="26"/>
      <c r="J1356" s="24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</row>
    <row r="1357" spans="1:22" ht="14">
      <c r="A1357" s="24" t="s">
        <v>4316</v>
      </c>
      <c r="B1357" s="25" t="s">
        <v>4309</v>
      </c>
      <c r="C1357" s="25" t="s">
        <v>4315</v>
      </c>
      <c r="D1357" s="25" t="s">
        <v>535</v>
      </c>
      <c r="E1357" s="26" t="s">
        <v>364</v>
      </c>
      <c r="F1357" s="26"/>
      <c r="G1357" s="27"/>
      <c r="H1357" s="27"/>
      <c r="I1357" s="26"/>
      <c r="J1357" s="24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</row>
    <row r="1358" spans="1:22" ht="14">
      <c r="A1358" s="24" t="s">
        <v>4319</v>
      </c>
      <c r="B1358" s="25" t="s">
        <v>4309</v>
      </c>
      <c r="C1358" s="25" t="s">
        <v>4318</v>
      </c>
      <c r="D1358" s="25" t="s">
        <v>373</v>
      </c>
      <c r="E1358" s="26" t="s">
        <v>364</v>
      </c>
      <c r="F1358" s="26"/>
      <c r="G1358" s="27"/>
      <c r="H1358" s="27"/>
      <c r="I1358" s="26"/>
      <c r="J1358" s="24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</row>
    <row r="1359" spans="1:22" ht="14">
      <c r="A1359" s="24" t="s">
        <v>4322</v>
      </c>
      <c r="B1359" s="25" t="s">
        <v>4309</v>
      </c>
      <c r="C1359" s="25" t="s">
        <v>4321</v>
      </c>
      <c r="D1359" s="25" t="s">
        <v>229</v>
      </c>
      <c r="E1359" s="26" t="s">
        <v>364</v>
      </c>
      <c r="F1359" s="26"/>
      <c r="G1359" s="27"/>
      <c r="H1359" s="27"/>
      <c r="I1359" s="26"/>
      <c r="J1359" s="24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</row>
    <row r="1360" spans="1:22" ht="14">
      <c r="A1360" s="24" t="s">
        <v>4325</v>
      </c>
      <c r="B1360" s="25" t="s">
        <v>4309</v>
      </c>
      <c r="C1360" s="25" t="s">
        <v>4324</v>
      </c>
      <c r="D1360" s="25" t="s">
        <v>535</v>
      </c>
      <c r="E1360" s="26" t="s">
        <v>364</v>
      </c>
      <c r="F1360" s="26"/>
      <c r="G1360" s="27"/>
      <c r="H1360" s="27"/>
      <c r="I1360" s="26"/>
      <c r="J1360" s="24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</row>
    <row r="1361" spans="1:22" ht="14">
      <c r="A1361" s="24" t="s">
        <v>4328</v>
      </c>
      <c r="B1361" s="25" t="s">
        <v>4309</v>
      </c>
      <c r="C1361" s="25" t="s">
        <v>4327</v>
      </c>
      <c r="D1361" s="25" t="s">
        <v>373</v>
      </c>
      <c r="E1361" s="26" t="s">
        <v>364</v>
      </c>
      <c r="F1361" s="26"/>
      <c r="G1361" s="27"/>
      <c r="H1361" s="27"/>
      <c r="I1361" s="26"/>
      <c r="J1361" s="24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</row>
    <row r="1362" spans="1:22" ht="14">
      <c r="A1362" s="24" t="s">
        <v>4331</v>
      </c>
      <c r="B1362" s="25" t="s">
        <v>4309</v>
      </c>
      <c r="C1362" s="25" t="s">
        <v>4330</v>
      </c>
      <c r="D1362" s="25" t="s">
        <v>229</v>
      </c>
      <c r="E1362" s="26" t="s">
        <v>364</v>
      </c>
      <c r="F1362" s="26"/>
      <c r="G1362" s="27"/>
      <c r="H1362" s="27"/>
      <c r="I1362" s="26"/>
      <c r="J1362" s="24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</row>
    <row r="1363" spans="1:22" ht="14">
      <c r="A1363" s="24" t="s">
        <v>4334</v>
      </c>
      <c r="B1363" s="25" t="s">
        <v>4309</v>
      </c>
      <c r="C1363" s="25" t="s">
        <v>4333</v>
      </c>
      <c r="D1363" s="25" t="s">
        <v>535</v>
      </c>
      <c r="E1363" s="26" t="s">
        <v>364</v>
      </c>
      <c r="F1363" s="26"/>
      <c r="G1363" s="27"/>
      <c r="H1363" s="27"/>
      <c r="I1363" s="26"/>
      <c r="J1363" s="24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</row>
    <row r="1364" spans="1:22" ht="14">
      <c r="A1364" s="24" t="s">
        <v>4337</v>
      </c>
      <c r="B1364" s="25" t="s">
        <v>4309</v>
      </c>
      <c r="C1364" s="25" t="s">
        <v>4336</v>
      </c>
      <c r="D1364" s="25" t="s">
        <v>373</v>
      </c>
      <c r="E1364" s="26" t="s">
        <v>364</v>
      </c>
      <c r="F1364" s="26"/>
      <c r="G1364" s="27"/>
      <c r="H1364" s="27"/>
      <c r="I1364" s="26"/>
      <c r="J1364" s="24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</row>
    <row r="1365" spans="1:22" ht="14">
      <c r="A1365" s="24" t="s">
        <v>4340</v>
      </c>
      <c r="B1365" s="25" t="s">
        <v>4309</v>
      </c>
      <c r="C1365" s="25" t="s">
        <v>4339</v>
      </c>
      <c r="D1365" s="25" t="s">
        <v>229</v>
      </c>
      <c r="E1365" s="26" t="s">
        <v>364</v>
      </c>
      <c r="F1365" s="26"/>
      <c r="G1365" s="27"/>
      <c r="H1365" s="27"/>
      <c r="I1365" s="26"/>
      <c r="J1365" s="24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</row>
    <row r="1366" spans="1:22" ht="14">
      <c r="A1366" s="24" t="s">
        <v>4343</v>
      </c>
      <c r="B1366" s="25" t="s">
        <v>4309</v>
      </c>
      <c r="C1366" s="25" t="s">
        <v>4342</v>
      </c>
      <c r="D1366" s="25" t="s">
        <v>535</v>
      </c>
      <c r="E1366" s="26" t="s">
        <v>364</v>
      </c>
      <c r="F1366" s="26"/>
      <c r="G1366" s="27"/>
      <c r="H1366" s="27"/>
      <c r="I1366" s="26"/>
      <c r="J1366" s="24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</row>
    <row r="1367" spans="1:22" ht="14">
      <c r="A1367" s="24" t="s">
        <v>4346</v>
      </c>
      <c r="B1367" s="25" t="s">
        <v>4309</v>
      </c>
      <c r="C1367" s="25" t="s">
        <v>4345</v>
      </c>
      <c r="D1367" s="25" t="s">
        <v>373</v>
      </c>
      <c r="E1367" s="26" t="s">
        <v>364</v>
      </c>
      <c r="F1367" s="26"/>
      <c r="G1367" s="27"/>
      <c r="H1367" s="27"/>
      <c r="I1367" s="26"/>
      <c r="J1367" s="24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</row>
    <row r="1368" spans="1:22" ht="14">
      <c r="A1368" s="24" t="s">
        <v>4349</v>
      </c>
      <c r="B1368" s="25" t="s">
        <v>4309</v>
      </c>
      <c r="C1368" s="25" t="s">
        <v>4348</v>
      </c>
      <c r="D1368" s="25" t="s">
        <v>215</v>
      </c>
      <c r="E1368" s="26" t="s">
        <v>364</v>
      </c>
      <c r="F1368" s="26"/>
      <c r="G1368" s="27"/>
      <c r="H1368" s="27"/>
      <c r="I1368" s="26"/>
      <c r="J1368" s="24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</row>
    <row r="1369" spans="1:22" ht="14">
      <c r="A1369" s="24" t="s">
        <v>3497</v>
      </c>
      <c r="B1369" s="25" t="s">
        <v>3475</v>
      </c>
      <c r="C1369" s="25" t="s">
        <v>3496</v>
      </c>
      <c r="D1369" s="25" t="s">
        <v>221</v>
      </c>
      <c r="E1369" s="26" t="s">
        <v>364</v>
      </c>
      <c r="F1369" s="26"/>
      <c r="G1369" s="27"/>
      <c r="H1369" s="27"/>
      <c r="I1369" s="26"/>
      <c r="J1369" s="24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</row>
    <row r="1370" spans="1:22" ht="14">
      <c r="A1370" s="24" t="s">
        <v>14376</v>
      </c>
      <c r="B1370" s="25" t="s">
        <v>14162</v>
      </c>
      <c r="C1370" s="25" t="s">
        <v>14375</v>
      </c>
      <c r="D1370" s="25" t="s">
        <v>221</v>
      </c>
      <c r="E1370" s="26" t="s">
        <v>212</v>
      </c>
      <c r="F1370" s="26"/>
      <c r="G1370" s="27"/>
      <c r="H1370" s="27"/>
      <c r="I1370" s="26"/>
      <c r="J1370" s="24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</row>
    <row r="1371" spans="1:22" ht="14">
      <c r="A1371" s="24" t="s">
        <v>14379</v>
      </c>
      <c r="B1371" s="25" t="s">
        <v>14162</v>
      </c>
      <c r="C1371" s="25" t="s">
        <v>14378</v>
      </c>
      <c r="D1371" s="25" t="s">
        <v>221</v>
      </c>
      <c r="E1371" s="26" t="s">
        <v>212</v>
      </c>
      <c r="F1371" s="26"/>
      <c r="G1371" s="27"/>
      <c r="H1371" s="27"/>
      <c r="I1371" s="26"/>
      <c r="J1371" s="24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</row>
    <row r="1372" spans="1:22" ht="14">
      <c r="A1372" s="24" t="s">
        <v>14382</v>
      </c>
      <c r="B1372" s="25" t="s">
        <v>14162</v>
      </c>
      <c r="C1372" s="25" t="s">
        <v>14381</v>
      </c>
      <c r="D1372" s="25" t="s">
        <v>1905</v>
      </c>
      <c r="E1372" s="26" t="s">
        <v>212</v>
      </c>
      <c r="F1372" s="26"/>
      <c r="G1372" s="27"/>
      <c r="H1372" s="27"/>
      <c r="I1372" s="26"/>
      <c r="J1372" s="24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</row>
    <row r="1373" spans="1:22" ht="14">
      <c r="A1373" s="24" t="s">
        <v>14385</v>
      </c>
      <c r="B1373" s="25" t="s">
        <v>14162</v>
      </c>
      <c r="C1373" s="25" t="s">
        <v>14384</v>
      </c>
      <c r="D1373" s="25" t="s">
        <v>535</v>
      </c>
      <c r="E1373" s="26" t="s">
        <v>212</v>
      </c>
      <c r="F1373" s="26"/>
      <c r="G1373" s="27"/>
      <c r="H1373" s="27"/>
      <c r="I1373" s="26"/>
      <c r="J1373" s="24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</row>
    <row r="1374" spans="1:22" ht="14">
      <c r="A1374" s="24" t="s">
        <v>13419</v>
      </c>
      <c r="B1374" s="25" t="s">
        <v>13397</v>
      </c>
      <c r="C1374" s="25" t="s">
        <v>13418</v>
      </c>
      <c r="D1374" s="25" t="s">
        <v>215</v>
      </c>
      <c r="E1374" s="26" t="s">
        <v>364</v>
      </c>
      <c r="F1374" s="26"/>
      <c r="G1374" s="27"/>
      <c r="H1374" s="27"/>
      <c r="I1374" s="26"/>
      <c r="J1374" s="24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</row>
    <row r="1375" spans="1:22" ht="14">
      <c r="A1375" s="24" t="s">
        <v>13422</v>
      </c>
      <c r="B1375" s="25" t="s">
        <v>13397</v>
      </c>
      <c r="C1375" s="25" t="s">
        <v>13421</v>
      </c>
      <c r="D1375" s="25" t="s">
        <v>215</v>
      </c>
      <c r="E1375" s="26" t="s">
        <v>364</v>
      </c>
      <c r="F1375" s="26"/>
      <c r="G1375" s="27"/>
      <c r="H1375" s="27"/>
      <c r="I1375" s="26"/>
      <c r="J1375" s="24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</row>
    <row r="1376" spans="1:22" ht="14">
      <c r="A1376" s="24" t="s">
        <v>13587</v>
      </c>
      <c r="B1376" s="25" t="s">
        <v>13550</v>
      </c>
      <c r="C1376" s="25" t="s">
        <v>13586</v>
      </c>
      <c r="D1376" s="25" t="s">
        <v>221</v>
      </c>
      <c r="E1376" s="26" t="s">
        <v>364</v>
      </c>
      <c r="F1376" s="26"/>
      <c r="G1376" s="27"/>
      <c r="H1376" s="27"/>
      <c r="I1376" s="26"/>
      <c r="J1376" s="24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</row>
    <row r="1377" spans="1:22" ht="14">
      <c r="A1377" s="24" t="s">
        <v>13590</v>
      </c>
      <c r="B1377" s="25" t="s">
        <v>13550</v>
      </c>
      <c r="C1377" s="25" t="s">
        <v>13589</v>
      </c>
      <c r="D1377" s="25" t="s">
        <v>229</v>
      </c>
      <c r="E1377" s="26" t="s">
        <v>364</v>
      </c>
      <c r="F1377" s="26"/>
      <c r="G1377" s="27"/>
      <c r="H1377" s="27"/>
      <c r="I1377" s="26"/>
      <c r="J1377" s="24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</row>
    <row r="1378" spans="1:22" ht="14">
      <c r="A1378" s="24" t="s">
        <v>13593</v>
      </c>
      <c r="B1378" s="25" t="s">
        <v>13550</v>
      </c>
      <c r="C1378" s="25" t="s">
        <v>13592</v>
      </c>
      <c r="D1378" s="25" t="s">
        <v>535</v>
      </c>
      <c r="E1378" s="26" t="s">
        <v>364</v>
      </c>
      <c r="F1378" s="26"/>
      <c r="G1378" s="27"/>
      <c r="H1378" s="27"/>
      <c r="I1378" s="26"/>
      <c r="J1378" s="24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</row>
    <row r="1379" spans="1:22" ht="14">
      <c r="A1379" s="24" t="s">
        <v>13425</v>
      </c>
      <c r="B1379" s="25" t="s">
        <v>13397</v>
      </c>
      <c r="C1379" s="25" t="s">
        <v>13424</v>
      </c>
      <c r="D1379" s="25" t="s">
        <v>221</v>
      </c>
      <c r="E1379" s="26" t="s">
        <v>364</v>
      </c>
      <c r="F1379" s="26"/>
      <c r="G1379" s="27"/>
      <c r="H1379" s="27"/>
      <c r="I1379" s="26"/>
      <c r="J1379" s="24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</row>
    <row r="1380" spans="1:22" ht="14">
      <c r="A1380" s="24" t="s">
        <v>13425</v>
      </c>
      <c r="B1380" s="25" t="s">
        <v>13550</v>
      </c>
      <c r="C1380" s="25" t="s">
        <v>13595</v>
      </c>
      <c r="D1380" s="25" t="s">
        <v>221</v>
      </c>
      <c r="E1380" s="26" t="s">
        <v>364</v>
      </c>
      <c r="F1380" s="26"/>
      <c r="G1380" s="27"/>
      <c r="H1380" s="27"/>
      <c r="I1380" s="26"/>
      <c r="J1380" s="24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</row>
    <row r="1381" spans="1:22" ht="14">
      <c r="A1381" s="24" t="s">
        <v>13428</v>
      </c>
      <c r="B1381" s="25" t="s">
        <v>13397</v>
      </c>
      <c r="C1381" s="25" t="s">
        <v>13427</v>
      </c>
      <c r="D1381" s="25" t="s">
        <v>229</v>
      </c>
      <c r="E1381" s="26" t="s">
        <v>364</v>
      </c>
      <c r="F1381" s="26"/>
      <c r="G1381" s="27"/>
      <c r="H1381" s="27"/>
      <c r="I1381" s="26"/>
      <c r="J1381" s="24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</row>
    <row r="1382" spans="1:22" ht="14">
      <c r="A1382" s="24" t="s">
        <v>13428</v>
      </c>
      <c r="B1382" s="25" t="s">
        <v>13550</v>
      </c>
      <c r="C1382" s="25" t="s">
        <v>13597</v>
      </c>
      <c r="D1382" s="25" t="s">
        <v>229</v>
      </c>
      <c r="E1382" s="26" t="s">
        <v>364</v>
      </c>
      <c r="F1382" s="26"/>
      <c r="G1382" s="27"/>
      <c r="H1382" s="27"/>
      <c r="I1382" s="26"/>
      <c r="J1382" s="24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</row>
    <row r="1383" spans="1:22" ht="14">
      <c r="A1383" s="24" t="s">
        <v>13431</v>
      </c>
      <c r="B1383" s="25" t="s">
        <v>13397</v>
      </c>
      <c r="C1383" s="25" t="s">
        <v>13430</v>
      </c>
      <c r="D1383" s="25" t="s">
        <v>535</v>
      </c>
      <c r="E1383" s="26" t="s">
        <v>364</v>
      </c>
      <c r="F1383" s="26"/>
      <c r="G1383" s="27"/>
      <c r="H1383" s="27"/>
      <c r="I1383" s="26"/>
      <c r="J1383" s="24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</row>
    <row r="1384" spans="1:22" ht="14">
      <c r="A1384" s="24" t="s">
        <v>13431</v>
      </c>
      <c r="B1384" s="25" t="s">
        <v>13550</v>
      </c>
      <c r="C1384" s="25" t="s">
        <v>13599</v>
      </c>
      <c r="D1384" s="25" t="s">
        <v>535</v>
      </c>
      <c r="E1384" s="26" t="s">
        <v>364</v>
      </c>
      <c r="F1384" s="26"/>
      <c r="G1384" s="27"/>
      <c r="H1384" s="27"/>
      <c r="I1384" s="26"/>
      <c r="J1384" s="24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</row>
    <row r="1385" spans="1:22" ht="14">
      <c r="A1385" s="24" t="s">
        <v>13434</v>
      </c>
      <c r="B1385" s="25" t="s">
        <v>13397</v>
      </c>
      <c r="C1385" s="25" t="s">
        <v>13433</v>
      </c>
      <c r="D1385" s="25" t="s">
        <v>221</v>
      </c>
      <c r="E1385" s="26" t="s">
        <v>364</v>
      </c>
      <c r="F1385" s="26"/>
      <c r="G1385" s="27"/>
      <c r="H1385" s="27"/>
      <c r="I1385" s="26"/>
      <c r="J1385" s="24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</row>
    <row r="1386" spans="1:22" ht="14">
      <c r="A1386" s="24" t="s">
        <v>13437</v>
      </c>
      <c r="B1386" s="25" t="s">
        <v>13397</v>
      </c>
      <c r="C1386" s="25" t="s">
        <v>13436</v>
      </c>
      <c r="D1386" s="25" t="s">
        <v>229</v>
      </c>
      <c r="E1386" s="26" t="s">
        <v>364</v>
      </c>
      <c r="F1386" s="26"/>
      <c r="G1386" s="27"/>
      <c r="H1386" s="27"/>
      <c r="I1386" s="26"/>
      <c r="J1386" s="24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</row>
    <row r="1387" spans="1:22" ht="14">
      <c r="A1387" s="24" t="s">
        <v>13440</v>
      </c>
      <c r="B1387" s="25" t="s">
        <v>13397</v>
      </c>
      <c r="C1387" s="25" t="s">
        <v>13439</v>
      </c>
      <c r="D1387" s="25" t="s">
        <v>535</v>
      </c>
      <c r="E1387" s="26" t="s">
        <v>364</v>
      </c>
      <c r="F1387" s="26"/>
      <c r="G1387" s="27"/>
      <c r="H1387" s="27"/>
      <c r="I1387" s="26"/>
      <c r="J1387" s="24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</row>
    <row r="1388" spans="1:22" ht="14">
      <c r="A1388" s="24" t="s">
        <v>13443</v>
      </c>
      <c r="B1388" s="25" t="s">
        <v>13397</v>
      </c>
      <c r="C1388" s="25" t="s">
        <v>13442</v>
      </c>
      <c r="D1388" s="25" t="s">
        <v>221</v>
      </c>
      <c r="E1388" s="26" t="s">
        <v>364</v>
      </c>
      <c r="F1388" s="26"/>
      <c r="G1388" s="27"/>
      <c r="H1388" s="27"/>
      <c r="I1388" s="26"/>
      <c r="J1388" s="24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</row>
    <row r="1389" spans="1:22" ht="14">
      <c r="A1389" s="24" t="s">
        <v>13446</v>
      </c>
      <c r="B1389" s="25" t="s">
        <v>13397</v>
      </c>
      <c r="C1389" s="25" t="s">
        <v>13445</v>
      </c>
      <c r="D1389" s="25" t="s">
        <v>229</v>
      </c>
      <c r="E1389" s="26" t="s">
        <v>364</v>
      </c>
      <c r="F1389" s="26"/>
      <c r="G1389" s="27"/>
      <c r="H1389" s="27"/>
      <c r="I1389" s="26"/>
      <c r="J1389" s="24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</row>
    <row r="1390" spans="1:22" ht="14">
      <c r="A1390" s="24" t="s">
        <v>13449</v>
      </c>
      <c r="B1390" s="25" t="s">
        <v>13397</v>
      </c>
      <c r="C1390" s="25" t="s">
        <v>13448</v>
      </c>
      <c r="D1390" s="25" t="s">
        <v>535</v>
      </c>
      <c r="E1390" s="26" t="s">
        <v>364</v>
      </c>
      <c r="F1390" s="26"/>
      <c r="G1390" s="27"/>
      <c r="H1390" s="27"/>
      <c r="I1390" s="26"/>
      <c r="J1390" s="24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</row>
    <row r="1391" spans="1:22" ht="14">
      <c r="A1391" s="24" t="s">
        <v>14144</v>
      </c>
      <c r="B1391" s="25" t="s">
        <v>14143</v>
      </c>
      <c r="C1391" s="25" t="s">
        <v>14142</v>
      </c>
      <c r="D1391" s="25" t="s">
        <v>221</v>
      </c>
      <c r="E1391" s="26" t="s">
        <v>212</v>
      </c>
      <c r="F1391" s="26"/>
      <c r="G1391" s="27"/>
      <c r="H1391" s="27"/>
      <c r="I1391" s="26"/>
      <c r="J1391" s="24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</row>
    <row r="1392" spans="1:22" ht="14">
      <c r="A1392" s="24" t="s">
        <v>5234</v>
      </c>
      <c r="B1392" s="25" t="s">
        <v>5209</v>
      </c>
      <c r="C1392" s="25" t="s">
        <v>5233</v>
      </c>
      <c r="D1392" s="25" t="s">
        <v>373</v>
      </c>
      <c r="E1392" s="26" t="s">
        <v>212</v>
      </c>
      <c r="F1392" s="26"/>
      <c r="G1392" s="27"/>
      <c r="H1392" s="27"/>
      <c r="I1392" s="26"/>
      <c r="J1392" s="24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</row>
    <row r="1393" spans="1:22" ht="14">
      <c r="A1393" s="24" t="s">
        <v>5237</v>
      </c>
      <c r="B1393" s="25" t="s">
        <v>5209</v>
      </c>
      <c r="C1393" s="25" t="s">
        <v>5236</v>
      </c>
      <c r="D1393" s="25" t="s">
        <v>373</v>
      </c>
      <c r="E1393" s="26" t="s">
        <v>212</v>
      </c>
      <c r="F1393" s="26"/>
      <c r="G1393" s="27"/>
      <c r="H1393" s="27"/>
      <c r="I1393" s="26"/>
      <c r="J1393" s="24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</row>
    <row r="1394" spans="1:22" ht="14">
      <c r="A1394" s="24" t="s">
        <v>12766</v>
      </c>
      <c r="B1394" s="25" t="s">
        <v>12674</v>
      </c>
      <c r="C1394" s="25" t="s">
        <v>12765</v>
      </c>
      <c r="D1394" s="25" t="s">
        <v>221</v>
      </c>
      <c r="E1394" s="26" t="s">
        <v>212</v>
      </c>
      <c r="F1394" s="26"/>
      <c r="G1394" s="27"/>
      <c r="H1394" s="27"/>
      <c r="I1394" s="26"/>
      <c r="J1394" s="24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</row>
    <row r="1395" spans="1:22" ht="14">
      <c r="A1395" s="24" t="s">
        <v>12769</v>
      </c>
      <c r="B1395" s="25" t="s">
        <v>12674</v>
      </c>
      <c r="C1395" s="25" t="s">
        <v>12768</v>
      </c>
      <c r="D1395" s="25" t="s">
        <v>12679</v>
      </c>
      <c r="E1395" s="26" t="s">
        <v>212</v>
      </c>
      <c r="F1395" s="26"/>
      <c r="G1395" s="27"/>
      <c r="H1395" s="27"/>
      <c r="I1395" s="26"/>
      <c r="J1395" s="24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</row>
    <row r="1396" spans="1:22" ht="14">
      <c r="A1396" s="24" t="s">
        <v>12772</v>
      </c>
      <c r="B1396" s="25" t="s">
        <v>12674</v>
      </c>
      <c r="C1396" s="25" t="s">
        <v>12771</v>
      </c>
      <c r="D1396" s="25" t="s">
        <v>221</v>
      </c>
      <c r="E1396" s="26" t="s">
        <v>212</v>
      </c>
      <c r="F1396" s="26"/>
      <c r="G1396" s="27"/>
      <c r="H1396" s="27"/>
      <c r="I1396" s="26"/>
      <c r="J1396" s="24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</row>
    <row r="1397" spans="1:22" ht="14">
      <c r="A1397" s="24" t="s">
        <v>12775</v>
      </c>
      <c r="B1397" s="25" t="s">
        <v>12674</v>
      </c>
      <c r="C1397" s="25" t="s">
        <v>12774</v>
      </c>
      <c r="D1397" s="25" t="s">
        <v>12679</v>
      </c>
      <c r="E1397" s="26" t="s">
        <v>212</v>
      </c>
      <c r="F1397" s="26"/>
      <c r="G1397" s="27"/>
      <c r="H1397" s="27"/>
      <c r="I1397" s="26"/>
      <c r="J1397" s="24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</row>
    <row r="1398" spans="1:22" ht="14">
      <c r="A1398" s="24" t="s">
        <v>11700</v>
      </c>
      <c r="B1398" s="25" t="s">
        <v>11678</v>
      </c>
      <c r="C1398" s="25" t="s">
        <v>11699</v>
      </c>
      <c r="D1398" s="25" t="s">
        <v>373</v>
      </c>
      <c r="E1398" s="26" t="s">
        <v>212</v>
      </c>
      <c r="F1398" s="26"/>
      <c r="G1398" s="27"/>
      <c r="H1398" s="27"/>
      <c r="I1398" s="26"/>
      <c r="J1398" s="24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</row>
    <row r="1399" spans="1:22" ht="14">
      <c r="A1399" s="24" t="s">
        <v>3500</v>
      </c>
      <c r="B1399" s="25" t="s">
        <v>3475</v>
      </c>
      <c r="C1399" s="25" t="s">
        <v>3499</v>
      </c>
      <c r="D1399" s="25" t="s">
        <v>221</v>
      </c>
      <c r="E1399" s="26" t="s">
        <v>364</v>
      </c>
      <c r="F1399" s="26"/>
      <c r="G1399" s="27"/>
      <c r="H1399" s="27"/>
      <c r="I1399" s="26"/>
      <c r="J1399" s="24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</row>
    <row r="1400" spans="1:22" ht="14">
      <c r="A1400" s="24" t="s">
        <v>3503</v>
      </c>
      <c r="B1400" s="25" t="s">
        <v>3475</v>
      </c>
      <c r="C1400" s="25" t="s">
        <v>3502</v>
      </c>
      <c r="D1400" s="25" t="s">
        <v>221</v>
      </c>
      <c r="E1400" s="26" t="s">
        <v>364</v>
      </c>
      <c r="F1400" s="26"/>
      <c r="G1400" s="27"/>
      <c r="H1400" s="27"/>
      <c r="I1400" s="26"/>
      <c r="J1400" s="24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</row>
    <row r="1401" spans="1:22" ht="14">
      <c r="A1401" s="24" t="s">
        <v>11096</v>
      </c>
      <c r="B1401" s="25" t="s">
        <v>11065</v>
      </c>
      <c r="C1401" s="25" t="s">
        <v>11095</v>
      </c>
      <c r="D1401" s="25" t="s">
        <v>229</v>
      </c>
      <c r="E1401" s="26" t="s">
        <v>212</v>
      </c>
      <c r="F1401" s="26"/>
      <c r="G1401" s="27"/>
      <c r="H1401" s="27"/>
      <c r="I1401" s="26"/>
      <c r="J1401" s="24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</row>
    <row r="1402" spans="1:22" ht="14">
      <c r="A1402" s="24" t="s">
        <v>11099</v>
      </c>
      <c r="B1402" s="25" t="s">
        <v>11065</v>
      </c>
      <c r="C1402" s="25" t="s">
        <v>11098</v>
      </c>
      <c r="D1402" s="25" t="s">
        <v>229</v>
      </c>
      <c r="E1402" s="26" t="s">
        <v>212</v>
      </c>
      <c r="F1402" s="26"/>
      <c r="G1402" s="27"/>
      <c r="H1402" s="27"/>
      <c r="I1402" s="26"/>
      <c r="J1402" s="24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</row>
    <row r="1403" spans="1:22" ht="14">
      <c r="A1403" s="24" t="s">
        <v>12520</v>
      </c>
      <c r="B1403" s="25" t="s">
        <v>12501</v>
      </c>
      <c r="C1403" s="25" t="s">
        <v>12519</v>
      </c>
      <c r="D1403" s="25" t="s">
        <v>985</v>
      </c>
      <c r="E1403" s="26" t="s">
        <v>212</v>
      </c>
      <c r="F1403" s="26"/>
      <c r="G1403" s="27"/>
      <c r="H1403" s="27"/>
      <c r="I1403" s="26"/>
      <c r="J1403" s="24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</row>
    <row r="1404" spans="1:22" ht="14">
      <c r="A1404" s="24" t="s">
        <v>13761</v>
      </c>
      <c r="B1404" s="25" t="s">
        <v>13700</v>
      </c>
      <c r="C1404" s="25" t="s">
        <v>13760</v>
      </c>
      <c r="D1404" s="25" t="s">
        <v>535</v>
      </c>
      <c r="E1404" s="26" t="s">
        <v>364</v>
      </c>
      <c r="F1404" s="26"/>
      <c r="G1404" s="27"/>
      <c r="H1404" s="27"/>
      <c r="I1404" s="26"/>
      <c r="J1404" s="24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</row>
    <row r="1405" spans="1:22" ht="14">
      <c r="A1405" s="24" t="s">
        <v>15848</v>
      </c>
      <c r="B1405" s="25" t="s">
        <v>13700</v>
      </c>
      <c r="C1405" s="25" t="s">
        <v>15847</v>
      </c>
      <c r="D1405" s="25" t="s">
        <v>221</v>
      </c>
      <c r="E1405" s="26" t="s">
        <v>364</v>
      </c>
      <c r="F1405" s="26"/>
      <c r="G1405" s="27"/>
      <c r="H1405" s="27"/>
      <c r="I1405" s="26"/>
      <c r="J1405" s="24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</row>
    <row r="1406" spans="1:22" ht="14">
      <c r="A1406" s="24" t="s">
        <v>13764</v>
      </c>
      <c r="B1406" s="25" t="s">
        <v>13700</v>
      </c>
      <c r="C1406" s="25" t="s">
        <v>13763</v>
      </c>
      <c r="D1406" s="25" t="s">
        <v>229</v>
      </c>
      <c r="E1406" s="26" t="s">
        <v>364</v>
      </c>
      <c r="F1406" s="26"/>
      <c r="G1406" s="27"/>
      <c r="H1406" s="27"/>
      <c r="I1406" s="26"/>
      <c r="J1406" s="24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</row>
    <row r="1407" spans="1:22" ht="14">
      <c r="A1407" s="24" t="s">
        <v>13767</v>
      </c>
      <c r="B1407" s="25" t="s">
        <v>13700</v>
      </c>
      <c r="C1407" s="25" t="s">
        <v>13766</v>
      </c>
      <c r="D1407" s="25" t="s">
        <v>535</v>
      </c>
      <c r="E1407" s="26" t="s">
        <v>364</v>
      </c>
      <c r="F1407" s="26"/>
      <c r="G1407" s="27"/>
      <c r="H1407" s="27"/>
      <c r="I1407" s="26"/>
      <c r="J1407" s="24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</row>
    <row r="1408" spans="1:22" ht="14">
      <c r="A1408" s="24" t="s">
        <v>15851</v>
      </c>
      <c r="B1408" s="25" t="s">
        <v>13700</v>
      </c>
      <c r="C1408" s="25" t="s">
        <v>15850</v>
      </c>
      <c r="D1408" s="25" t="s">
        <v>221</v>
      </c>
      <c r="E1408" s="26" t="s">
        <v>364</v>
      </c>
      <c r="F1408" s="26"/>
      <c r="G1408" s="27"/>
      <c r="H1408" s="27"/>
      <c r="I1408" s="26"/>
      <c r="J1408" s="24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</row>
    <row r="1409" spans="1:22" ht="14">
      <c r="A1409" s="24" t="s">
        <v>7644</v>
      </c>
      <c r="B1409" s="25" t="s">
        <v>7582</v>
      </c>
      <c r="C1409" s="25" t="s">
        <v>7643</v>
      </c>
      <c r="D1409" s="25" t="s">
        <v>221</v>
      </c>
      <c r="E1409" s="26" t="s">
        <v>212</v>
      </c>
      <c r="F1409" s="26"/>
      <c r="G1409" s="27"/>
      <c r="H1409" s="27"/>
      <c r="I1409" s="26"/>
      <c r="J1409" s="24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</row>
    <row r="1410" spans="1:22" ht="14">
      <c r="A1410" s="24" t="s">
        <v>7647</v>
      </c>
      <c r="B1410" s="25" t="s">
        <v>7582</v>
      </c>
      <c r="C1410" s="25" t="s">
        <v>7646</v>
      </c>
      <c r="D1410" s="25" t="s">
        <v>229</v>
      </c>
      <c r="E1410" s="26" t="s">
        <v>212</v>
      </c>
      <c r="F1410" s="26"/>
      <c r="G1410" s="27"/>
      <c r="H1410" s="27"/>
      <c r="I1410" s="26"/>
      <c r="J1410" s="24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</row>
    <row r="1411" spans="1:22" ht="14">
      <c r="A1411" s="24" t="s">
        <v>4046</v>
      </c>
      <c r="B1411" s="25" t="s">
        <v>4003</v>
      </c>
      <c r="C1411" s="25" t="s">
        <v>4045</v>
      </c>
      <c r="D1411" s="25" t="s">
        <v>373</v>
      </c>
      <c r="E1411" s="26" t="s">
        <v>212</v>
      </c>
      <c r="F1411" s="26"/>
      <c r="G1411" s="27"/>
      <c r="H1411" s="27"/>
      <c r="I1411" s="26"/>
      <c r="J1411" s="24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</row>
    <row r="1412" spans="1:22" ht="14">
      <c r="A1412" s="24" t="s">
        <v>4049</v>
      </c>
      <c r="B1412" s="25" t="s">
        <v>4003</v>
      </c>
      <c r="C1412" s="25" t="s">
        <v>4048</v>
      </c>
      <c r="D1412" s="25" t="s">
        <v>229</v>
      </c>
      <c r="E1412" s="26" t="s">
        <v>212</v>
      </c>
      <c r="F1412" s="26"/>
      <c r="G1412" s="27"/>
      <c r="H1412" s="27"/>
      <c r="I1412" s="26"/>
      <c r="J1412" s="24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</row>
    <row r="1413" spans="1:22" ht="14">
      <c r="A1413" s="24" t="s">
        <v>4052</v>
      </c>
      <c r="B1413" s="25" t="s">
        <v>4003</v>
      </c>
      <c r="C1413" s="25" t="s">
        <v>4051</v>
      </c>
      <c r="D1413" s="25" t="s">
        <v>4037</v>
      </c>
      <c r="E1413" s="26" t="s">
        <v>212</v>
      </c>
      <c r="F1413" s="26"/>
      <c r="G1413" s="27"/>
      <c r="H1413" s="27"/>
      <c r="I1413" s="26"/>
      <c r="J1413" s="24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</row>
    <row r="1414" spans="1:22" ht="14">
      <c r="A1414" s="24" t="s">
        <v>5764</v>
      </c>
      <c r="B1414" s="25" t="s">
        <v>5634</v>
      </c>
      <c r="C1414" s="25" t="s">
        <v>5763</v>
      </c>
      <c r="D1414" s="25" t="s">
        <v>221</v>
      </c>
      <c r="E1414" s="26" t="s">
        <v>364</v>
      </c>
      <c r="F1414" s="26"/>
      <c r="G1414" s="27"/>
      <c r="H1414" s="27"/>
      <c r="I1414" s="26"/>
      <c r="J1414" s="24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</row>
    <row r="1415" spans="1:22" ht="14">
      <c r="A1415" s="24" t="s">
        <v>6696</v>
      </c>
      <c r="B1415" s="25" t="s">
        <v>6665</v>
      </c>
      <c r="C1415" s="25" t="s">
        <v>6695</v>
      </c>
      <c r="D1415" s="25" t="s">
        <v>221</v>
      </c>
      <c r="E1415" s="26" t="s">
        <v>364</v>
      </c>
      <c r="F1415" s="26"/>
      <c r="G1415" s="27"/>
      <c r="H1415" s="27"/>
      <c r="I1415" s="26"/>
      <c r="J1415" s="24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</row>
    <row r="1416" spans="1:22" ht="14">
      <c r="A1416" s="24" t="s">
        <v>6699</v>
      </c>
      <c r="B1416" s="25" t="s">
        <v>6665</v>
      </c>
      <c r="C1416" s="25" t="s">
        <v>6698</v>
      </c>
      <c r="D1416" s="25" t="s">
        <v>215</v>
      </c>
      <c r="E1416" s="26" t="s">
        <v>364</v>
      </c>
      <c r="F1416" s="26"/>
      <c r="G1416" s="27"/>
      <c r="H1416" s="27"/>
      <c r="I1416" s="26"/>
      <c r="J1416" s="24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</row>
    <row r="1417" spans="1:22" ht="14">
      <c r="A1417" s="24" t="s">
        <v>6702</v>
      </c>
      <c r="B1417" s="25" t="s">
        <v>6665</v>
      </c>
      <c r="C1417" s="25" t="s">
        <v>6701</v>
      </c>
      <c r="D1417" s="25" t="s">
        <v>535</v>
      </c>
      <c r="E1417" s="26" t="s">
        <v>364</v>
      </c>
      <c r="F1417" s="26"/>
      <c r="G1417" s="27"/>
      <c r="H1417" s="27"/>
      <c r="I1417" s="26"/>
      <c r="J1417" s="24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</row>
    <row r="1418" spans="1:22" ht="14">
      <c r="A1418" s="24" t="s">
        <v>5767</v>
      </c>
      <c r="B1418" s="25" t="s">
        <v>5634</v>
      </c>
      <c r="C1418" s="25" t="s">
        <v>5766</v>
      </c>
      <c r="D1418" s="25" t="s">
        <v>221</v>
      </c>
      <c r="E1418" s="26" t="s">
        <v>364</v>
      </c>
      <c r="F1418" s="26"/>
      <c r="G1418" s="27"/>
      <c r="H1418" s="27"/>
      <c r="I1418" s="26"/>
      <c r="J1418" s="24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</row>
    <row r="1419" spans="1:22" ht="14">
      <c r="A1419" s="24" t="s">
        <v>6705</v>
      </c>
      <c r="B1419" s="25" t="s">
        <v>6665</v>
      </c>
      <c r="C1419" s="25" t="s">
        <v>6704</v>
      </c>
      <c r="D1419" s="25" t="s">
        <v>221</v>
      </c>
      <c r="E1419" s="26" t="s">
        <v>364</v>
      </c>
      <c r="F1419" s="26"/>
      <c r="G1419" s="27"/>
      <c r="H1419" s="27"/>
      <c r="I1419" s="26"/>
      <c r="J1419" s="24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</row>
    <row r="1420" spans="1:22" ht="14">
      <c r="A1420" s="24" t="s">
        <v>6356</v>
      </c>
      <c r="B1420" s="25" t="s">
        <v>6274</v>
      </c>
      <c r="C1420" s="25" t="s">
        <v>6355</v>
      </c>
      <c r="D1420" s="25" t="s">
        <v>221</v>
      </c>
      <c r="E1420" s="26" t="s">
        <v>364</v>
      </c>
      <c r="F1420" s="26"/>
      <c r="G1420" s="27"/>
      <c r="H1420" s="27"/>
      <c r="I1420" s="26"/>
      <c r="J1420" s="24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</row>
    <row r="1421" spans="1:22" ht="14">
      <c r="A1421" s="24" t="s">
        <v>6359</v>
      </c>
      <c r="B1421" s="25" t="s">
        <v>6274</v>
      </c>
      <c r="C1421" s="25" t="s">
        <v>6358</v>
      </c>
      <c r="D1421" s="25" t="s">
        <v>221</v>
      </c>
      <c r="E1421" s="26" t="s">
        <v>364</v>
      </c>
      <c r="F1421" s="26"/>
      <c r="G1421" s="27"/>
      <c r="H1421" s="27"/>
      <c r="I1421" s="26"/>
      <c r="J1421" s="24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</row>
    <row r="1422" spans="1:22" ht="14">
      <c r="A1422" s="24" t="s">
        <v>6362</v>
      </c>
      <c r="B1422" s="25" t="s">
        <v>6274</v>
      </c>
      <c r="C1422" s="25" t="s">
        <v>6361</v>
      </c>
      <c r="D1422" s="25" t="s">
        <v>221</v>
      </c>
      <c r="E1422" s="26" t="s">
        <v>364</v>
      </c>
      <c r="F1422" s="26"/>
      <c r="G1422" s="27"/>
      <c r="H1422" s="27"/>
      <c r="I1422" s="26"/>
      <c r="J1422" s="24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</row>
    <row r="1423" spans="1:22" ht="14">
      <c r="A1423" s="24" t="s">
        <v>5909</v>
      </c>
      <c r="B1423" s="25" t="s">
        <v>5869</v>
      </c>
      <c r="C1423" s="25" t="s">
        <v>5908</v>
      </c>
      <c r="D1423" s="25" t="s">
        <v>221</v>
      </c>
      <c r="E1423" s="26" t="s">
        <v>364</v>
      </c>
      <c r="F1423" s="26"/>
      <c r="G1423" s="27"/>
      <c r="H1423" s="27"/>
      <c r="I1423" s="26"/>
      <c r="J1423" s="24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</row>
    <row r="1424" spans="1:22" ht="14">
      <c r="A1424" s="24" t="s">
        <v>5909</v>
      </c>
      <c r="B1424" s="25" t="s">
        <v>5869</v>
      </c>
      <c r="C1424" s="25" t="s">
        <v>5911</v>
      </c>
      <c r="D1424" s="25" t="s">
        <v>221</v>
      </c>
      <c r="E1424" s="26" t="s">
        <v>364</v>
      </c>
      <c r="F1424" s="26"/>
      <c r="G1424" s="27"/>
      <c r="H1424" s="27"/>
      <c r="I1424" s="26"/>
      <c r="J1424" s="24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</row>
    <row r="1425" spans="1:22" ht="14">
      <c r="A1425" s="24" t="s">
        <v>6365</v>
      </c>
      <c r="B1425" s="25" t="s">
        <v>6274</v>
      </c>
      <c r="C1425" s="25" t="s">
        <v>6364</v>
      </c>
      <c r="D1425" s="25" t="s">
        <v>221</v>
      </c>
      <c r="E1425" s="26" t="s">
        <v>364</v>
      </c>
      <c r="F1425" s="26"/>
      <c r="G1425" s="27"/>
      <c r="H1425" s="27"/>
      <c r="I1425" s="26"/>
      <c r="J1425" s="24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</row>
    <row r="1426" spans="1:22" ht="14">
      <c r="A1426" s="24" t="s">
        <v>4055</v>
      </c>
      <c r="B1426" s="25" t="s">
        <v>4003</v>
      </c>
      <c r="C1426" s="25" t="s">
        <v>4054</v>
      </c>
      <c r="D1426" s="25" t="s">
        <v>221</v>
      </c>
      <c r="E1426" s="26" t="s">
        <v>212</v>
      </c>
      <c r="F1426" s="26"/>
      <c r="G1426" s="27"/>
      <c r="H1426" s="27"/>
      <c r="I1426" s="26"/>
      <c r="J1426" s="24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</row>
    <row r="1427" spans="1:22" ht="14">
      <c r="A1427" s="24" t="s">
        <v>5323</v>
      </c>
      <c r="B1427" s="25" t="s">
        <v>5244</v>
      </c>
      <c r="C1427" s="25" t="s">
        <v>5322</v>
      </c>
      <c r="D1427" s="25" t="s">
        <v>215</v>
      </c>
      <c r="E1427" s="26" t="s">
        <v>364</v>
      </c>
      <c r="F1427" s="26"/>
      <c r="G1427" s="27"/>
      <c r="H1427" s="27"/>
      <c r="I1427" s="26"/>
      <c r="J1427" s="24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</row>
    <row r="1428" spans="1:22" ht="14">
      <c r="A1428" s="24" t="s">
        <v>5326</v>
      </c>
      <c r="B1428" s="25" t="s">
        <v>5244</v>
      </c>
      <c r="C1428" s="25" t="s">
        <v>5325</v>
      </c>
      <c r="D1428" s="25" t="s">
        <v>215</v>
      </c>
      <c r="E1428" s="26" t="s">
        <v>364</v>
      </c>
      <c r="F1428" s="26"/>
      <c r="G1428" s="27"/>
      <c r="H1428" s="27"/>
      <c r="I1428" s="26"/>
      <c r="J1428" s="24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</row>
    <row r="1429" spans="1:22" ht="14">
      <c r="A1429" s="24" t="s">
        <v>5329</v>
      </c>
      <c r="B1429" s="25" t="s">
        <v>5244</v>
      </c>
      <c r="C1429" s="25" t="s">
        <v>5328</v>
      </c>
      <c r="D1429" s="25" t="s">
        <v>3041</v>
      </c>
      <c r="E1429" s="26" t="s">
        <v>364</v>
      </c>
      <c r="F1429" s="26"/>
      <c r="G1429" s="27"/>
      <c r="H1429" s="27"/>
      <c r="I1429" s="26"/>
      <c r="J1429" s="24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</row>
    <row r="1430" spans="1:22" ht="14">
      <c r="A1430" s="24" t="s">
        <v>5332</v>
      </c>
      <c r="B1430" s="25" t="s">
        <v>5244</v>
      </c>
      <c r="C1430" s="25" t="s">
        <v>5331</v>
      </c>
      <c r="D1430" s="25" t="s">
        <v>221</v>
      </c>
      <c r="E1430" s="26" t="s">
        <v>364</v>
      </c>
      <c r="F1430" s="26"/>
      <c r="G1430" s="27"/>
      <c r="H1430" s="27"/>
      <c r="I1430" s="26"/>
      <c r="J1430" s="24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</row>
    <row r="1431" spans="1:22" ht="14">
      <c r="A1431" s="24" t="s">
        <v>5335</v>
      </c>
      <c r="B1431" s="25" t="s">
        <v>5244</v>
      </c>
      <c r="C1431" s="25" t="s">
        <v>5334</v>
      </c>
      <c r="D1431" s="25" t="s">
        <v>229</v>
      </c>
      <c r="E1431" s="26" t="s">
        <v>364</v>
      </c>
      <c r="F1431" s="26"/>
      <c r="G1431" s="27"/>
      <c r="H1431" s="27"/>
      <c r="I1431" s="26"/>
      <c r="J1431" s="24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</row>
    <row r="1432" spans="1:22" ht="14">
      <c r="A1432" s="24" t="s">
        <v>5338</v>
      </c>
      <c r="B1432" s="25" t="s">
        <v>5244</v>
      </c>
      <c r="C1432" s="25" t="s">
        <v>5337</v>
      </c>
      <c r="D1432" s="25" t="s">
        <v>535</v>
      </c>
      <c r="E1432" s="26" t="s">
        <v>364</v>
      </c>
      <c r="F1432" s="26"/>
      <c r="G1432" s="27"/>
      <c r="H1432" s="27"/>
      <c r="I1432" s="26"/>
      <c r="J1432" s="24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</row>
    <row r="1433" spans="1:22" ht="14">
      <c r="A1433" s="24" t="s">
        <v>4058</v>
      </c>
      <c r="B1433" s="25" t="s">
        <v>4003</v>
      </c>
      <c r="C1433" s="25" t="s">
        <v>4057</v>
      </c>
      <c r="D1433" s="25" t="s">
        <v>373</v>
      </c>
      <c r="E1433" s="26" t="s">
        <v>212</v>
      </c>
      <c r="F1433" s="26"/>
      <c r="G1433" s="27"/>
      <c r="H1433" s="27"/>
      <c r="I1433" s="26"/>
      <c r="J1433" s="24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</row>
    <row r="1434" spans="1:22" ht="14">
      <c r="A1434" s="24" t="s">
        <v>4061</v>
      </c>
      <c r="B1434" s="25" t="s">
        <v>4003</v>
      </c>
      <c r="C1434" s="25" t="s">
        <v>4060</v>
      </c>
      <c r="D1434" s="25" t="s">
        <v>378</v>
      </c>
      <c r="E1434" s="26" t="s">
        <v>212</v>
      </c>
      <c r="F1434" s="26"/>
      <c r="G1434" s="27"/>
      <c r="H1434" s="27"/>
      <c r="I1434" s="26"/>
      <c r="J1434" s="24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</row>
    <row r="1435" spans="1:22" ht="14">
      <c r="A1435" s="24" t="s">
        <v>1382</v>
      </c>
      <c r="B1435" s="25" t="s">
        <v>1114</v>
      </c>
      <c r="C1435" s="25" t="s">
        <v>1381</v>
      </c>
      <c r="D1435" s="25" t="s">
        <v>215</v>
      </c>
      <c r="E1435" s="26" t="s">
        <v>212</v>
      </c>
      <c r="F1435" s="26"/>
      <c r="G1435" s="27"/>
      <c r="H1435" s="27"/>
      <c r="I1435" s="26"/>
      <c r="J1435" s="24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</row>
    <row r="1436" spans="1:22" ht="14">
      <c r="A1436" s="24" t="s">
        <v>1385</v>
      </c>
      <c r="B1436" s="25" t="s">
        <v>1114</v>
      </c>
      <c r="C1436" s="25" t="s">
        <v>1384</v>
      </c>
      <c r="D1436" s="25" t="s">
        <v>215</v>
      </c>
      <c r="E1436" s="26" t="s">
        <v>212</v>
      </c>
      <c r="F1436" s="26"/>
      <c r="G1436" s="27"/>
      <c r="H1436" s="27"/>
      <c r="I1436" s="26"/>
      <c r="J1436" s="24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</row>
    <row r="1437" spans="1:22" ht="14">
      <c r="A1437" s="24" t="s">
        <v>1388</v>
      </c>
      <c r="B1437" s="25" t="s">
        <v>1114</v>
      </c>
      <c r="C1437" s="25" t="s">
        <v>1387</v>
      </c>
      <c r="D1437" s="25" t="s">
        <v>221</v>
      </c>
      <c r="E1437" s="26" t="s">
        <v>212</v>
      </c>
      <c r="F1437" s="26"/>
      <c r="G1437" s="27"/>
      <c r="H1437" s="27"/>
      <c r="I1437" s="26"/>
      <c r="J1437" s="24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</row>
    <row r="1438" spans="1:22" ht="14">
      <c r="A1438" s="24" t="s">
        <v>1391</v>
      </c>
      <c r="B1438" s="25" t="s">
        <v>1114</v>
      </c>
      <c r="C1438" s="25" t="s">
        <v>1390</v>
      </c>
      <c r="D1438" s="25" t="s">
        <v>535</v>
      </c>
      <c r="E1438" s="26" t="s">
        <v>212</v>
      </c>
      <c r="F1438" s="26"/>
      <c r="G1438" s="27"/>
      <c r="H1438" s="27"/>
      <c r="I1438" s="26"/>
      <c r="J1438" s="24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</row>
    <row r="1439" spans="1:22" ht="14">
      <c r="A1439" s="24" t="s">
        <v>1394</v>
      </c>
      <c r="B1439" s="25" t="s">
        <v>1114</v>
      </c>
      <c r="C1439" s="25" t="s">
        <v>1393</v>
      </c>
      <c r="D1439" s="25" t="s">
        <v>221</v>
      </c>
      <c r="E1439" s="26" t="s">
        <v>212</v>
      </c>
      <c r="F1439" s="26"/>
      <c r="G1439" s="27"/>
      <c r="H1439" s="27"/>
      <c r="I1439" s="26"/>
      <c r="J1439" s="24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</row>
    <row r="1440" spans="1:22" ht="14">
      <c r="A1440" s="24" t="s">
        <v>1397</v>
      </c>
      <c r="B1440" s="25" t="s">
        <v>1114</v>
      </c>
      <c r="C1440" s="25" t="s">
        <v>1396</v>
      </c>
      <c r="D1440" s="25" t="s">
        <v>535</v>
      </c>
      <c r="E1440" s="26" t="s">
        <v>212</v>
      </c>
      <c r="F1440" s="26"/>
      <c r="G1440" s="27"/>
      <c r="H1440" s="27"/>
      <c r="I1440" s="26"/>
      <c r="J1440" s="24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</row>
    <row r="1441" spans="1:22" ht="14">
      <c r="A1441" s="24" t="s">
        <v>8647</v>
      </c>
      <c r="B1441" s="25" t="s">
        <v>8637</v>
      </c>
      <c r="C1441" s="25" t="s">
        <v>8646</v>
      </c>
      <c r="D1441" s="25" t="s">
        <v>221</v>
      </c>
      <c r="E1441" s="26" t="s">
        <v>364</v>
      </c>
      <c r="F1441" s="26"/>
      <c r="G1441" s="27"/>
      <c r="H1441" s="27"/>
      <c r="I1441" s="26"/>
      <c r="J1441" s="24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</row>
    <row r="1442" spans="1:22" ht="14">
      <c r="A1442" s="24" t="s">
        <v>5770</v>
      </c>
      <c r="B1442" s="25" t="s">
        <v>5634</v>
      </c>
      <c r="C1442" s="25" t="s">
        <v>5769</v>
      </c>
      <c r="D1442" s="25" t="s">
        <v>221</v>
      </c>
      <c r="E1442" s="26" t="s">
        <v>364</v>
      </c>
      <c r="F1442" s="26"/>
      <c r="G1442" s="27"/>
      <c r="H1442" s="27"/>
      <c r="I1442" s="26"/>
      <c r="J1442" s="24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</row>
    <row r="1443" spans="1:22" ht="14">
      <c r="A1443" s="24" t="s">
        <v>5619</v>
      </c>
      <c r="B1443" s="25" t="s">
        <v>5612</v>
      </c>
      <c r="C1443" s="25" t="s">
        <v>5618</v>
      </c>
      <c r="D1443" s="25" t="s">
        <v>535</v>
      </c>
      <c r="E1443" s="26" t="s">
        <v>364</v>
      </c>
      <c r="F1443" s="26"/>
      <c r="G1443" s="27"/>
      <c r="H1443" s="27"/>
      <c r="I1443" s="26"/>
      <c r="J1443" s="24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</row>
    <row r="1444" spans="1:22" ht="14">
      <c r="A1444" s="24" t="s">
        <v>4997</v>
      </c>
      <c r="B1444" s="25" t="s">
        <v>4960</v>
      </c>
      <c r="C1444" s="25" t="s">
        <v>4996</v>
      </c>
      <c r="D1444" s="25" t="s">
        <v>535</v>
      </c>
      <c r="E1444" s="26" t="s">
        <v>364</v>
      </c>
      <c r="F1444" s="26"/>
      <c r="G1444" s="27"/>
      <c r="H1444" s="27"/>
      <c r="I1444" s="26"/>
      <c r="J1444" s="24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</row>
    <row r="1445" spans="1:22" ht="14">
      <c r="A1445" s="24" t="s">
        <v>6708</v>
      </c>
      <c r="B1445" s="25" t="s">
        <v>6665</v>
      </c>
      <c r="C1445" s="25" t="s">
        <v>6707</v>
      </c>
      <c r="D1445" s="25" t="s">
        <v>221</v>
      </c>
      <c r="E1445" s="26" t="s">
        <v>364</v>
      </c>
      <c r="F1445" s="26"/>
      <c r="G1445" s="27"/>
      <c r="H1445" s="27"/>
      <c r="I1445" s="26"/>
      <c r="J1445" s="24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</row>
    <row r="1446" spans="1:22" ht="14">
      <c r="A1446" s="24" t="s">
        <v>4064</v>
      </c>
      <c r="B1446" s="25" t="s">
        <v>4003</v>
      </c>
      <c r="C1446" s="25" t="s">
        <v>4063</v>
      </c>
      <c r="D1446" s="25" t="s">
        <v>668</v>
      </c>
      <c r="E1446" s="26" t="s">
        <v>212</v>
      </c>
      <c r="F1446" s="26"/>
      <c r="G1446" s="27"/>
      <c r="H1446" s="27"/>
      <c r="I1446" s="26"/>
      <c r="J1446" s="24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</row>
    <row r="1447" spans="1:22" ht="14">
      <c r="A1447" s="24" t="s">
        <v>4067</v>
      </c>
      <c r="B1447" s="25" t="s">
        <v>4003</v>
      </c>
      <c r="C1447" s="25" t="s">
        <v>4066</v>
      </c>
      <c r="D1447" s="25" t="s">
        <v>4027</v>
      </c>
      <c r="E1447" s="26" t="s">
        <v>212</v>
      </c>
      <c r="F1447" s="26"/>
      <c r="G1447" s="27"/>
      <c r="H1447" s="27"/>
      <c r="I1447" s="26"/>
      <c r="J1447" s="24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</row>
    <row r="1448" spans="1:22" ht="14">
      <c r="A1448" s="24" t="s">
        <v>13013</v>
      </c>
      <c r="B1448" s="25" t="s">
        <v>12964</v>
      </c>
      <c r="C1448" s="25" t="s">
        <v>13012</v>
      </c>
      <c r="D1448" s="25" t="s">
        <v>221</v>
      </c>
      <c r="E1448" s="26" t="s">
        <v>364</v>
      </c>
      <c r="F1448" s="26"/>
      <c r="G1448" s="27"/>
      <c r="H1448" s="27"/>
      <c r="I1448" s="26"/>
      <c r="J1448" s="24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</row>
    <row r="1449" spans="1:22" ht="14">
      <c r="A1449" s="24" t="s">
        <v>13016</v>
      </c>
      <c r="B1449" s="25" t="s">
        <v>12964</v>
      </c>
      <c r="C1449" s="25" t="s">
        <v>13015</v>
      </c>
      <c r="D1449" s="25" t="s">
        <v>535</v>
      </c>
      <c r="E1449" s="26" t="s">
        <v>364</v>
      </c>
      <c r="F1449" s="26"/>
      <c r="G1449" s="27"/>
      <c r="H1449" s="27"/>
      <c r="I1449" s="26"/>
      <c r="J1449" s="24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</row>
    <row r="1450" spans="1:22" ht="14">
      <c r="A1450" s="24" t="s">
        <v>6711</v>
      </c>
      <c r="B1450" s="25" t="s">
        <v>6665</v>
      </c>
      <c r="C1450" s="25" t="s">
        <v>6710</v>
      </c>
      <c r="D1450" s="25" t="s">
        <v>221</v>
      </c>
      <c r="E1450" s="26" t="s">
        <v>364</v>
      </c>
      <c r="F1450" s="26"/>
      <c r="G1450" s="27"/>
      <c r="H1450" s="27"/>
      <c r="I1450" s="26"/>
      <c r="J1450" s="24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</row>
    <row r="1451" spans="1:22" ht="14">
      <c r="A1451" s="24" t="s">
        <v>6714</v>
      </c>
      <c r="B1451" s="25" t="s">
        <v>6665</v>
      </c>
      <c r="C1451" s="25" t="s">
        <v>6713</v>
      </c>
      <c r="D1451" s="25" t="s">
        <v>229</v>
      </c>
      <c r="E1451" s="26" t="s">
        <v>364</v>
      </c>
      <c r="F1451" s="26"/>
      <c r="G1451" s="27"/>
      <c r="H1451" s="27"/>
      <c r="I1451" s="26"/>
      <c r="J1451" s="24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</row>
    <row r="1452" spans="1:22" ht="14">
      <c r="A1452" s="24" t="s">
        <v>6717</v>
      </c>
      <c r="B1452" s="25" t="s">
        <v>6665</v>
      </c>
      <c r="C1452" s="25" t="s">
        <v>6716</v>
      </c>
      <c r="D1452" s="25" t="s">
        <v>535</v>
      </c>
      <c r="E1452" s="26" t="s">
        <v>364</v>
      </c>
      <c r="F1452" s="26"/>
      <c r="G1452" s="27"/>
      <c r="H1452" s="27"/>
      <c r="I1452" s="26"/>
      <c r="J1452" s="24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</row>
    <row r="1453" spans="1:22" ht="14">
      <c r="A1453" s="24" t="s">
        <v>6720</v>
      </c>
      <c r="B1453" s="25" t="s">
        <v>6665</v>
      </c>
      <c r="C1453" s="25" t="s">
        <v>6719</v>
      </c>
      <c r="D1453" s="25" t="s">
        <v>221</v>
      </c>
      <c r="E1453" s="26" t="s">
        <v>364</v>
      </c>
      <c r="F1453" s="26"/>
      <c r="G1453" s="27"/>
      <c r="H1453" s="27"/>
      <c r="I1453" s="26"/>
      <c r="J1453" s="24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</row>
    <row r="1454" spans="1:22" ht="14">
      <c r="A1454" s="24" t="s">
        <v>6723</v>
      </c>
      <c r="B1454" s="25" t="s">
        <v>6665</v>
      </c>
      <c r="C1454" s="25" t="s">
        <v>6722</v>
      </c>
      <c r="D1454" s="25" t="s">
        <v>229</v>
      </c>
      <c r="E1454" s="26" t="s">
        <v>364</v>
      </c>
      <c r="F1454" s="26"/>
      <c r="G1454" s="27"/>
      <c r="H1454" s="27"/>
      <c r="I1454" s="26"/>
      <c r="J1454" s="24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</row>
    <row r="1455" spans="1:22" ht="14">
      <c r="A1455" s="24" t="s">
        <v>6726</v>
      </c>
      <c r="B1455" s="25" t="s">
        <v>6665</v>
      </c>
      <c r="C1455" s="25" t="s">
        <v>6725</v>
      </c>
      <c r="D1455" s="25" t="s">
        <v>535</v>
      </c>
      <c r="E1455" s="26" t="s">
        <v>364</v>
      </c>
      <c r="F1455" s="26"/>
      <c r="G1455" s="27"/>
      <c r="H1455" s="27"/>
      <c r="I1455" s="26"/>
      <c r="J1455" s="24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</row>
    <row r="1456" spans="1:22" ht="14">
      <c r="A1456" s="24" t="s">
        <v>15562</v>
      </c>
      <c r="B1456" s="25" t="s">
        <v>6665</v>
      </c>
      <c r="C1456" s="25" t="s">
        <v>15561</v>
      </c>
      <c r="D1456" s="25"/>
      <c r="E1456" s="26" t="s">
        <v>364</v>
      </c>
      <c r="F1456" s="26"/>
      <c r="G1456" s="27"/>
      <c r="H1456" s="27"/>
      <c r="I1456" s="26"/>
      <c r="J1456" s="24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</row>
    <row r="1457" spans="1:22" ht="14">
      <c r="A1457" s="24" t="s">
        <v>4070</v>
      </c>
      <c r="B1457" s="25" t="s">
        <v>4003</v>
      </c>
      <c r="C1457" s="25" t="s">
        <v>4069</v>
      </c>
      <c r="D1457" s="25" t="s">
        <v>215</v>
      </c>
      <c r="E1457" s="26" t="s">
        <v>212</v>
      </c>
      <c r="F1457" s="26"/>
      <c r="G1457" s="27"/>
      <c r="H1457" s="27"/>
      <c r="I1457" s="26"/>
      <c r="J1457" s="24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</row>
    <row r="1458" spans="1:22" ht="14">
      <c r="A1458" s="24" t="s">
        <v>4073</v>
      </c>
      <c r="B1458" s="25" t="s">
        <v>4003</v>
      </c>
      <c r="C1458" s="25" t="s">
        <v>4072</v>
      </c>
      <c r="D1458" s="25" t="s">
        <v>221</v>
      </c>
      <c r="E1458" s="26" t="s">
        <v>212</v>
      </c>
      <c r="F1458" s="26"/>
      <c r="G1458" s="27"/>
      <c r="H1458" s="27"/>
      <c r="I1458" s="26"/>
      <c r="J1458" s="24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</row>
    <row r="1459" spans="1:22" ht="14">
      <c r="A1459" s="24" t="s">
        <v>4076</v>
      </c>
      <c r="B1459" s="25" t="s">
        <v>4003</v>
      </c>
      <c r="C1459" s="25" t="s">
        <v>4075</v>
      </c>
      <c r="D1459" s="25" t="s">
        <v>535</v>
      </c>
      <c r="E1459" s="26" t="s">
        <v>212</v>
      </c>
      <c r="F1459" s="26"/>
      <c r="G1459" s="27"/>
      <c r="H1459" s="27"/>
      <c r="I1459" s="26"/>
      <c r="J1459" s="24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</row>
    <row r="1460" spans="1:22" ht="14">
      <c r="A1460" s="24" t="s">
        <v>4079</v>
      </c>
      <c r="B1460" s="25" t="s">
        <v>4003</v>
      </c>
      <c r="C1460" s="25" t="s">
        <v>4078</v>
      </c>
      <c r="D1460" s="25" t="s">
        <v>229</v>
      </c>
      <c r="E1460" s="26" t="s">
        <v>212</v>
      </c>
      <c r="F1460" s="26"/>
      <c r="G1460" s="27"/>
      <c r="H1460" s="27"/>
      <c r="I1460" s="26"/>
      <c r="J1460" s="24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</row>
    <row r="1461" spans="1:22" ht="14">
      <c r="A1461" s="24" t="s">
        <v>12388</v>
      </c>
      <c r="B1461" s="25" t="s">
        <v>12387</v>
      </c>
      <c r="C1461" s="25" t="s">
        <v>12386</v>
      </c>
      <c r="D1461" s="25" t="s">
        <v>221</v>
      </c>
      <c r="E1461" s="26" t="s">
        <v>364</v>
      </c>
      <c r="F1461" s="26"/>
      <c r="G1461" s="27"/>
      <c r="H1461" s="27"/>
      <c r="I1461" s="26"/>
      <c r="J1461" s="24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</row>
    <row r="1462" spans="1:22" ht="14">
      <c r="A1462" s="24" t="s">
        <v>4082</v>
      </c>
      <c r="B1462" s="25" t="s">
        <v>4003</v>
      </c>
      <c r="C1462" s="25" t="s">
        <v>4081</v>
      </c>
      <c r="D1462" s="25" t="s">
        <v>373</v>
      </c>
      <c r="E1462" s="26" t="s">
        <v>212</v>
      </c>
      <c r="F1462" s="26"/>
      <c r="G1462" s="27"/>
      <c r="H1462" s="27"/>
      <c r="I1462" s="26"/>
      <c r="J1462" s="24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</row>
    <row r="1463" spans="1:22" ht="14">
      <c r="A1463" s="24" t="s">
        <v>4085</v>
      </c>
      <c r="B1463" s="25" t="s">
        <v>4003</v>
      </c>
      <c r="C1463" s="25" t="s">
        <v>4084</v>
      </c>
      <c r="D1463" s="25" t="s">
        <v>221</v>
      </c>
      <c r="E1463" s="26" t="s">
        <v>212</v>
      </c>
      <c r="F1463" s="26"/>
      <c r="G1463" s="27"/>
      <c r="H1463" s="27"/>
      <c r="I1463" s="26"/>
      <c r="J1463" s="24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</row>
    <row r="1464" spans="1:22" ht="14">
      <c r="A1464" s="24" t="s">
        <v>4088</v>
      </c>
      <c r="B1464" s="25" t="s">
        <v>4003</v>
      </c>
      <c r="C1464" s="25" t="s">
        <v>4087</v>
      </c>
      <c r="D1464" s="25" t="s">
        <v>535</v>
      </c>
      <c r="E1464" s="26" t="s">
        <v>212</v>
      </c>
      <c r="F1464" s="26"/>
      <c r="G1464" s="27"/>
      <c r="H1464" s="27"/>
      <c r="I1464" s="26"/>
      <c r="J1464" s="24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</row>
    <row r="1465" spans="1:22" ht="14">
      <c r="A1465" s="24" t="s">
        <v>13770</v>
      </c>
      <c r="B1465" s="25" t="s">
        <v>13700</v>
      </c>
      <c r="C1465" s="25" t="s">
        <v>13769</v>
      </c>
      <c r="D1465" s="25" t="s">
        <v>221</v>
      </c>
      <c r="E1465" s="26" t="s">
        <v>364</v>
      </c>
      <c r="F1465" s="26"/>
      <c r="G1465" s="27"/>
      <c r="H1465" s="27"/>
      <c r="I1465" s="26"/>
      <c r="J1465" s="24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</row>
    <row r="1466" spans="1:22" ht="14">
      <c r="A1466" s="24" t="s">
        <v>13773</v>
      </c>
      <c r="B1466" s="25" t="s">
        <v>13700</v>
      </c>
      <c r="C1466" s="25" t="s">
        <v>13772</v>
      </c>
      <c r="D1466" s="25" t="s">
        <v>373</v>
      </c>
      <c r="E1466" s="26" t="s">
        <v>364</v>
      </c>
      <c r="F1466" s="26"/>
      <c r="G1466" s="27"/>
      <c r="H1466" s="27"/>
      <c r="I1466" s="26"/>
      <c r="J1466" s="24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</row>
    <row r="1467" spans="1:22" ht="14">
      <c r="A1467" s="24" t="s">
        <v>13776</v>
      </c>
      <c r="B1467" s="25" t="s">
        <v>13700</v>
      </c>
      <c r="C1467" s="25" t="s">
        <v>13775</v>
      </c>
      <c r="D1467" s="25" t="s">
        <v>373</v>
      </c>
      <c r="E1467" s="26" t="s">
        <v>364</v>
      </c>
      <c r="F1467" s="26"/>
      <c r="G1467" s="27"/>
      <c r="H1467" s="27"/>
      <c r="I1467" s="26"/>
      <c r="J1467" s="24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</row>
    <row r="1468" spans="1:22" ht="14">
      <c r="A1468" s="24" t="s">
        <v>13779</v>
      </c>
      <c r="B1468" s="25" t="s">
        <v>13700</v>
      </c>
      <c r="C1468" s="25" t="s">
        <v>13778</v>
      </c>
      <c r="D1468" s="25" t="s">
        <v>221</v>
      </c>
      <c r="E1468" s="26" t="s">
        <v>364</v>
      </c>
      <c r="F1468" s="26"/>
      <c r="G1468" s="27"/>
      <c r="H1468" s="27"/>
      <c r="I1468" s="26"/>
      <c r="J1468" s="24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</row>
    <row r="1469" spans="1:22" ht="14">
      <c r="A1469" s="24" t="s">
        <v>13782</v>
      </c>
      <c r="B1469" s="25" t="s">
        <v>13700</v>
      </c>
      <c r="C1469" s="25" t="s">
        <v>13781</v>
      </c>
      <c r="D1469" s="25" t="s">
        <v>215</v>
      </c>
      <c r="E1469" s="26" t="s">
        <v>364</v>
      </c>
      <c r="F1469" s="26"/>
      <c r="G1469" s="27"/>
      <c r="H1469" s="27"/>
      <c r="I1469" s="26"/>
      <c r="J1469" s="24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</row>
    <row r="1470" spans="1:22" ht="14">
      <c r="A1470" s="24" t="s">
        <v>13785</v>
      </c>
      <c r="B1470" s="25" t="s">
        <v>13700</v>
      </c>
      <c r="C1470" s="25" t="s">
        <v>13784</v>
      </c>
      <c r="D1470" s="25" t="s">
        <v>535</v>
      </c>
      <c r="E1470" s="26" t="s">
        <v>364</v>
      </c>
      <c r="F1470" s="26"/>
      <c r="G1470" s="27"/>
      <c r="H1470" s="27"/>
      <c r="I1470" s="26"/>
      <c r="J1470" s="24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</row>
    <row r="1471" spans="1:22" ht="14">
      <c r="A1471" s="24" t="s">
        <v>13788</v>
      </c>
      <c r="B1471" s="25" t="s">
        <v>13700</v>
      </c>
      <c r="C1471" s="25" t="s">
        <v>13787</v>
      </c>
      <c r="D1471" s="25" t="s">
        <v>215</v>
      </c>
      <c r="E1471" s="26" t="s">
        <v>364</v>
      </c>
      <c r="F1471" s="26"/>
      <c r="G1471" s="27"/>
      <c r="H1471" s="27"/>
      <c r="I1471" s="26"/>
      <c r="J1471" s="24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</row>
    <row r="1472" spans="1:22" ht="14">
      <c r="A1472" s="24" t="s">
        <v>13791</v>
      </c>
      <c r="B1472" s="25" t="s">
        <v>13700</v>
      </c>
      <c r="C1472" s="25" t="s">
        <v>13790</v>
      </c>
      <c r="D1472" s="25" t="s">
        <v>221</v>
      </c>
      <c r="E1472" s="26" t="s">
        <v>364</v>
      </c>
      <c r="F1472" s="26"/>
      <c r="G1472" s="27"/>
      <c r="H1472" s="27"/>
      <c r="I1472" s="26"/>
      <c r="J1472" s="24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</row>
    <row r="1473" spans="1:22" ht="14">
      <c r="A1473" s="24" t="s">
        <v>4091</v>
      </c>
      <c r="B1473" s="25" t="s">
        <v>4003</v>
      </c>
      <c r="C1473" s="25" t="s">
        <v>4090</v>
      </c>
      <c r="D1473" s="25" t="s">
        <v>221</v>
      </c>
      <c r="E1473" s="26" t="s">
        <v>212</v>
      </c>
      <c r="F1473" s="26"/>
      <c r="G1473" s="27"/>
      <c r="H1473" s="27"/>
      <c r="I1473" s="26"/>
      <c r="J1473" s="24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</row>
    <row r="1474" spans="1:22" ht="14">
      <c r="A1474" s="24" t="s">
        <v>4094</v>
      </c>
      <c r="B1474" s="25" t="s">
        <v>4003</v>
      </c>
      <c r="C1474" s="25" t="s">
        <v>4093</v>
      </c>
      <c r="D1474" s="25" t="s">
        <v>221</v>
      </c>
      <c r="E1474" s="26" t="s">
        <v>212</v>
      </c>
      <c r="F1474" s="26"/>
      <c r="G1474" s="27"/>
      <c r="H1474" s="27"/>
      <c r="I1474" s="26"/>
      <c r="J1474" s="24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</row>
    <row r="1475" spans="1:22" ht="14">
      <c r="A1475" s="24" t="s">
        <v>2018</v>
      </c>
      <c r="B1475" s="25" t="s">
        <v>1995</v>
      </c>
      <c r="C1475" s="25" t="s">
        <v>2017</v>
      </c>
      <c r="D1475" s="25" t="s">
        <v>373</v>
      </c>
      <c r="E1475" s="26" t="s">
        <v>364</v>
      </c>
      <c r="F1475" s="26"/>
      <c r="G1475" s="27"/>
      <c r="H1475" s="27"/>
      <c r="I1475" s="26"/>
      <c r="J1475" s="24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</row>
    <row r="1476" spans="1:22" ht="14">
      <c r="A1476" s="24" t="s">
        <v>2021</v>
      </c>
      <c r="B1476" s="25" t="s">
        <v>1995</v>
      </c>
      <c r="C1476" s="25" t="s">
        <v>2020</v>
      </c>
      <c r="D1476" s="25"/>
      <c r="E1476" s="26" t="s">
        <v>364</v>
      </c>
      <c r="F1476" s="26"/>
      <c r="G1476" s="27"/>
      <c r="H1476" s="27"/>
      <c r="I1476" s="26"/>
      <c r="J1476" s="24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</row>
    <row r="1477" spans="1:22" ht="14">
      <c r="A1477" s="24" t="s">
        <v>2024</v>
      </c>
      <c r="B1477" s="25" t="s">
        <v>1995</v>
      </c>
      <c r="C1477" s="25" t="s">
        <v>2023</v>
      </c>
      <c r="D1477" s="25" t="s">
        <v>373</v>
      </c>
      <c r="E1477" s="26" t="s">
        <v>364</v>
      </c>
      <c r="F1477" s="26"/>
      <c r="G1477" s="27"/>
      <c r="H1477" s="27"/>
      <c r="I1477" s="26"/>
      <c r="J1477" s="24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</row>
    <row r="1478" spans="1:22" ht="14">
      <c r="A1478" s="24" t="s">
        <v>2028</v>
      </c>
      <c r="B1478" s="25" t="s">
        <v>1995</v>
      </c>
      <c r="C1478" s="25" t="s">
        <v>2027</v>
      </c>
      <c r="D1478" s="25"/>
      <c r="E1478" s="26" t="s">
        <v>364</v>
      </c>
      <c r="F1478" s="26"/>
      <c r="G1478" s="27"/>
      <c r="H1478" s="27"/>
      <c r="I1478" s="26"/>
      <c r="J1478" s="24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</row>
    <row r="1479" spans="1:22" ht="14">
      <c r="A1479" s="24" t="s">
        <v>4097</v>
      </c>
      <c r="B1479" s="25" t="s">
        <v>4003</v>
      </c>
      <c r="C1479" s="25" t="s">
        <v>4096</v>
      </c>
      <c r="D1479" s="25" t="s">
        <v>215</v>
      </c>
      <c r="E1479" s="26" t="s">
        <v>212</v>
      </c>
      <c r="F1479" s="26"/>
      <c r="G1479" s="27"/>
      <c r="H1479" s="27"/>
      <c r="I1479" s="26"/>
      <c r="J1479" s="24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</row>
    <row r="1480" spans="1:22" ht="14">
      <c r="A1480" s="24" t="s">
        <v>5773</v>
      </c>
      <c r="B1480" s="25" t="s">
        <v>5634</v>
      </c>
      <c r="C1480" s="25" t="s">
        <v>5772</v>
      </c>
      <c r="D1480" s="25" t="s">
        <v>221</v>
      </c>
      <c r="E1480" s="26" t="s">
        <v>364</v>
      </c>
      <c r="F1480" s="26"/>
      <c r="G1480" s="27"/>
      <c r="H1480" s="27"/>
      <c r="I1480" s="26"/>
      <c r="J1480" s="24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</row>
    <row r="1481" spans="1:22" ht="14">
      <c r="A1481" s="24" t="s">
        <v>4100</v>
      </c>
      <c r="B1481" s="25" t="s">
        <v>4003</v>
      </c>
      <c r="C1481" s="25" t="s">
        <v>4099</v>
      </c>
      <c r="D1481" s="25" t="s">
        <v>373</v>
      </c>
      <c r="E1481" s="26" t="s">
        <v>212</v>
      </c>
      <c r="F1481" s="26"/>
      <c r="G1481" s="27"/>
      <c r="H1481" s="27"/>
      <c r="I1481" s="26"/>
      <c r="J1481" s="24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</row>
    <row r="1482" spans="1:22" ht="14">
      <c r="A1482" s="24" t="s">
        <v>4103</v>
      </c>
      <c r="B1482" s="25" t="s">
        <v>4003</v>
      </c>
      <c r="C1482" s="25" t="s">
        <v>4102</v>
      </c>
      <c r="D1482" s="25" t="s">
        <v>221</v>
      </c>
      <c r="E1482" s="26" t="s">
        <v>212</v>
      </c>
      <c r="F1482" s="26"/>
      <c r="G1482" s="27"/>
      <c r="H1482" s="27"/>
      <c r="I1482" s="26"/>
      <c r="J1482" s="24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</row>
    <row r="1483" spans="1:22" ht="14">
      <c r="A1483" s="24" t="s">
        <v>4106</v>
      </c>
      <c r="B1483" s="25" t="s">
        <v>4003</v>
      </c>
      <c r="C1483" s="25" t="s">
        <v>4105</v>
      </c>
      <c r="D1483" s="25" t="s">
        <v>4027</v>
      </c>
      <c r="E1483" s="26" t="s">
        <v>212</v>
      </c>
      <c r="F1483" s="26"/>
      <c r="G1483" s="27"/>
      <c r="H1483" s="27"/>
      <c r="I1483" s="26"/>
      <c r="J1483" s="24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</row>
    <row r="1484" spans="1:22" ht="14">
      <c r="A1484" s="24" t="s">
        <v>4109</v>
      </c>
      <c r="B1484" s="25" t="s">
        <v>4003</v>
      </c>
      <c r="C1484" s="25" t="s">
        <v>4108</v>
      </c>
      <c r="D1484" s="25" t="s">
        <v>535</v>
      </c>
      <c r="E1484" s="26" t="s">
        <v>212</v>
      </c>
      <c r="F1484" s="26"/>
      <c r="G1484" s="27"/>
      <c r="H1484" s="27"/>
      <c r="I1484" s="26"/>
      <c r="J1484" s="24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</row>
    <row r="1485" spans="1:22" ht="14">
      <c r="A1485" s="24" t="s">
        <v>4112</v>
      </c>
      <c r="B1485" s="25" t="s">
        <v>4003</v>
      </c>
      <c r="C1485" s="25" t="s">
        <v>4111</v>
      </c>
      <c r="D1485" s="25" t="s">
        <v>229</v>
      </c>
      <c r="E1485" s="26" t="s">
        <v>212</v>
      </c>
      <c r="F1485" s="26"/>
      <c r="G1485" s="27"/>
      <c r="H1485" s="27"/>
      <c r="I1485" s="26"/>
      <c r="J1485" s="24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</row>
    <row r="1486" spans="1:22" ht="14">
      <c r="A1486" s="24" t="s">
        <v>4115</v>
      </c>
      <c r="B1486" s="25" t="s">
        <v>4003</v>
      </c>
      <c r="C1486" s="25" t="s">
        <v>4114</v>
      </c>
      <c r="D1486" s="25" t="s">
        <v>215</v>
      </c>
      <c r="E1486" s="26" t="s">
        <v>212</v>
      </c>
      <c r="F1486" s="26"/>
      <c r="G1486" s="27"/>
      <c r="H1486" s="27"/>
      <c r="I1486" s="26"/>
      <c r="J1486" s="24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</row>
    <row r="1487" spans="1:22" ht="14">
      <c r="A1487" s="24" t="s">
        <v>4118</v>
      </c>
      <c r="B1487" s="25" t="s">
        <v>4003</v>
      </c>
      <c r="C1487" s="25" t="s">
        <v>4117</v>
      </c>
      <c r="D1487" s="25" t="s">
        <v>229</v>
      </c>
      <c r="E1487" s="26" t="s">
        <v>212</v>
      </c>
      <c r="F1487" s="26"/>
      <c r="G1487" s="27"/>
      <c r="H1487" s="27"/>
      <c r="I1487" s="26"/>
      <c r="J1487" s="24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</row>
    <row r="1488" spans="1:22" ht="14">
      <c r="A1488" s="24" t="s">
        <v>4121</v>
      </c>
      <c r="B1488" s="25" t="s">
        <v>4003</v>
      </c>
      <c r="C1488" s="25" t="s">
        <v>4120</v>
      </c>
      <c r="D1488" s="25" t="s">
        <v>668</v>
      </c>
      <c r="E1488" s="26" t="s">
        <v>212</v>
      </c>
      <c r="F1488" s="26"/>
      <c r="G1488" s="27"/>
      <c r="H1488" s="27"/>
      <c r="I1488" s="26"/>
      <c r="J1488" s="24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</row>
    <row r="1489" spans="1:22" ht="14">
      <c r="A1489" s="24" t="s">
        <v>4124</v>
      </c>
      <c r="B1489" s="25" t="s">
        <v>4003</v>
      </c>
      <c r="C1489" s="25" t="s">
        <v>4123</v>
      </c>
      <c r="D1489" s="25" t="s">
        <v>215</v>
      </c>
      <c r="E1489" s="26" t="s">
        <v>212</v>
      </c>
      <c r="F1489" s="26"/>
      <c r="G1489" s="27"/>
      <c r="H1489" s="27"/>
      <c r="I1489" s="26"/>
      <c r="J1489" s="24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</row>
    <row r="1490" spans="1:22" ht="14">
      <c r="A1490" s="24" t="s">
        <v>3506</v>
      </c>
      <c r="B1490" s="25" t="s">
        <v>3475</v>
      </c>
      <c r="C1490" s="25" t="s">
        <v>3505</v>
      </c>
      <c r="D1490" s="25" t="s">
        <v>221</v>
      </c>
      <c r="E1490" s="26" t="s">
        <v>364</v>
      </c>
      <c r="F1490" s="26"/>
      <c r="G1490" s="27"/>
      <c r="H1490" s="27"/>
      <c r="I1490" s="26"/>
      <c r="J1490" s="24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</row>
    <row r="1491" spans="1:22" ht="14">
      <c r="A1491" s="24" t="s">
        <v>3509</v>
      </c>
      <c r="B1491" s="25" t="s">
        <v>3475</v>
      </c>
      <c r="C1491" s="25" t="s">
        <v>3508</v>
      </c>
      <c r="D1491" s="25" t="s">
        <v>221</v>
      </c>
      <c r="E1491" s="26" t="s">
        <v>364</v>
      </c>
      <c r="F1491" s="26"/>
      <c r="G1491" s="27"/>
      <c r="H1491" s="27"/>
      <c r="I1491" s="26"/>
      <c r="J1491" s="24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</row>
    <row r="1492" spans="1:22" ht="14">
      <c r="A1492" s="24" t="s">
        <v>3512</v>
      </c>
      <c r="B1492" s="25" t="s">
        <v>3475</v>
      </c>
      <c r="C1492" s="25" t="s">
        <v>3511</v>
      </c>
      <c r="D1492" s="25" t="s">
        <v>215</v>
      </c>
      <c r="E1492" s="26" t="s">
        <v>364</v>
      </c>
      <c r="F1492" s="26"/>
      <c r="G1492" s="27"/>
      <c r="H1492" s="27"/>
      <c r="I1492" s="26"/>
      <c r="J1492" s="24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</row>
    <row r="1493" spans="1:22" ht="14">
      <c r="A1493" s="24" t="s">
        <v>3515</v>
      </c>
      <c r="B1493" s="25" t="s">
        <v>3475</v>
      </c>
      <c r="C1493" s="25" t="s">
        <v>3514</v>
      </c>
      <c r="D1493" s="25" t="s">
        <v>221</v>
      </c>
      <c r="E1493" s="26" t="s">
        <v>364</v>
      </c>
      <c r="F1493" s="26"/>
      <c r="G1493" s="27"/>
      <c r="H1493" s="27"/>
      <c r="I1493" s="26"/>
      <c r="J1493" s="24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</row>
    <row r="1494" spans="1:22" ht="14">
      <c r="A1494" s="24" t="s">
        <v>3518</v>
      </c>
      <c r="B1494" s="25" t="s">
        <v>3475</v>
      </c>
      <c r="C1494" s="25" t="s">
        <v>3517</v>
      </c>
      <c r="D1494" s="25" t="s">
        <v>221</v>
      </c>
      <c r="E1494" s="26" t="s">
        <v>364</v>
      </c>
      <c r="F1494" s="26"/>
      <c r="G1494" s="27"/>
      <c r="H1494" s="27"/>
      <c r="I1494" s="26"/>
      <c r="J1494" s="24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</row>
    <row r="1495" spans="1:22" ht="14">
      <c r="A1495" s="24" t="s">
        <v>3521</v>
      </c>
      <c r="B1495" s="25" t="s">
        <v>3475</v>
      </c>
      <c r="C1495" s="25" t="s">
        <v>3520</v>
      </c>
      <c r="D1495" s="25" t="s">
        <v>535</v>
      </c>
      <c r="E1495" s="26" t="s">
        <v>364</v>
      </c>
      <c r="F1495" s="26"/>
      <c r="G1495" s="27"/>
      <c r="H1495" s="27"/>
      <c r="I1495" s="26"/>
      <c r="J1495" s="24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</row>
    <row r="1496" spans="1:22" ht="14">
      <c r="A1496" s="24" t="s">
        <v>3524</v>
      </c>
      <c r="B1496" s="25" t="s">
        <v>3475</v>
      </c>
      <c r="C1496" s="25" t="s">
        <v>3523</v>
      </c>
      <c r="D1496" s="25" t="s">
        <v>378</v>
      </c>
      <c r="E1496" s="26" t="s">
        <v>364</v>
      </c>
      <c r="F1496" s="26"/>
      <c r="G1496" s="27"/>
      <c r="H1496" s="27"/>
      <c r="I1496" s="26"/>
      <c r="J1496" s="24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</row>
    <row r="1497" spans="1:22" ht="14">
      <c r="A1497" s="24" t="s">
        <v>3527</v>
      </c>
      <c r="B1497" s="25" t="s">
        <v>3475</v>
      </c>
      <c r="C1497" s="25" t="s">
        <v>3526</v>
      </c>
      <c r="D1497" s="25" t="s">
        <v>373</v>
      </c>
      <c r="E1497" s="26" t="s">
        <v>364</v>
      </c>
      <c r="F1497" s="26"/>
      <c r="G1497" s="27"/>
      <c r="H1497" s="27"/>
      <c r="I1497" s="26"/>
      <c r="J1497" s="24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</row>
    <row r="1498" spans="1:22" ht="14">
      <c r="A1498" s="24" t="s">
        <v>3530</v>
      </c>
      <c r="B1498" s="25" t="s">
        <v>3475</v>
      </c>
      <c r="C1498" s="25" t="s">
        <v>3529</v>
      </c>
      <c r="D1498" s="25" t="s">
        <v>221</v>
      </c>
      <c r="E1498" s="26" t="s">
        <v>364</v>
      </c>
      <c r="F1498" s="26"/>
      <c r="G1498" s="27"/>
      <c r="H1498" s="27"/>
      <c r="I1498" s="26"/>
      <c r="J1498" s="24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</row>
    <row r="1499" spans="1:22" ht="14">
      <c r="A1499" s="24" t="s">
        <v>3533</v>
      </c>
      <c r="B1499" s="25" t="s">
        <v>3475</v>
      </c>
      <c r="C1499" s="25" t="s">
        <v>3532</v>
      </c>
      <c r="D1499" s="25" t="s">
        <v>535</v>
      </c>
      <c r="E1499" s="26" t="s">
        <v>364</v>
      </c>
      <c r="F1499" s="26"/>
      <c r="G1499" s="27"/>
      <c r="H1499" s="27"/>
      <c r="I1499" s="26"/>
      <c r="J1499" s="24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</row>
    <row r="1500" spans="1:22" ht="14">
      <c r="A1500" s="24" t="s">
        <v>3536</v>
      </c>
      <c r="B1500" s="25" t="s">
        <v>3475</v>
      </c>
      <c r="C1500" s="25" t="s">
        <v>3535</v>
      </c>
      <c r="D1500" s="25" t="s">
        <v>221</v>
      </c>
      <c r="E1500" s="26" t="s">
        <v>364</v>
      </c>
      <c r="F1500" s="26"/>
      <c r="G1500" s="27"/>
      <c r="H1500" s="27"/>
      <c r="I1500" s="26"/>
      <c r="J1500" s="24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</row>
    <row r="1501" spans="1:22" ht="14">
      <c r="A1501" s="24" t="s">
        <v>3539</v>
      </c>
      <c r="B1501" s="25" t="s">
        <v>3475</v>
      </c>
      <c r="C1501" s="25" t="s">
        <v>3538</v>
      </c>
      <c r="D1501" s="25" t="s">
        <v>215</v>
      </c>
      <c r="E1501" s="26" t="s">
        <v>364</v>
      </c>
      <c r="F1501" s="26"/>
      <c r="G1501" s="27"/>
      <c r="H1501" s="27"/>
      <c r="I1501" s="26"/>
      <c r="J1501" s="24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</row>
    <row r="1502" spans="1:22" ht="14">
      <c r="A1502" s="24" t="s">
        <v>3542</v>
      </c>
      <c r="B1502" s="25" t="s">
        <v>3475</v>
      </c>
      <c r="C1502" s="25" t="s">
        <v>3541</v>
      </c>
      <c r="D1502" s="25" t="s">
        <v>535</v>
      </c>
      <c r="E1502" s="26" t="s">
        <v>364</v>
      </c>
      <c r="F1502" s="26"/>
      <c r="G1502" s="27"/>
      <c r="H1502" s="27"/>
      <c r="I1502" s="26"/>
      <c r="J1502" s="24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</row>
    <row r="1503" spans="1:22" ht="14">
      <c r="A1503" s="24" t="s">
        <v>3545</v>
      </c>
      <c r="B1503" s="25" t="s">
        <v>3475</v>
      </c>
      <c r="C1503" s="25" t="s">
        <v>3544</v>
      </c>
      <c r="D1503" s="25" t="s">
        <v>378</v>
      </c>
      <c r="E1503" s="26" t="s">
        <v>364</v>
      </c>
      <c r="F1503" s="26"/>
      <c r="G1503" s="27"/>
      <c r="H1503" s="27"/>
      <c r="I1503" s="26"/>
      <c r="J1503" s="24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</row>
    <row r="1504" spans="1:22" ht="14">
      <c r="A1504" s="24" t="s">
        <v>3548</v>
      </c>
      <c r="B1504" s="25" t="s">
        <v>3475</v>
      </c>
      <c r="C1504" s="25" t="s">
        <v>3547</v>
      </c>
      <c r="D1504" s="25" t="s">
        <v>215</v>
      </c>
      <c r="E1504" s="26" t="s">
        <v>364</v>
      </c>
      <c r="F1504" s="26"/>
      <c r="G1504" s="27"/>
      <c r="H1504" s="27"/>
      <c r="I1504" s="26"/>
      <c r="J1504" s="24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</row>
    <row r="1505" spans="1:22" ht="14">
      <c r="A1505" s="24" t="s">
        <v>3551</v>
      </c>
      <c r="B1505" s="25" t="s">
        <v>3475</v>
      </c>
      <c r="C1505" s="25" t="s">
        <v>3550</v>
      </c>
      <c r="D1505" s="25" t="s">
        <v>215</v>
      </c>
      <c r="E1505" s="26" t="s">
        <v>364</v>
      </c>
      <c r="F1505" s="26"/>
      <c r="G1505" s="27"/>
      <c r="H1505" s="27"/>
      <c r="I1505" s="26"/>
      <c r="J1505" s="24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</row>
    <row r="1506" spans="1:22" ht="14">
      <c r="A1506" s="24" t="s">
        <v>3554</v>
      </c>
      <c r="B1506" s="25" t="s">
        <v>3475</v>
      </c>
      <c r="C1506" s="25" t="s">
        <v>3553</v>
      </c>
      <c r="D1506" s="25" t="s">
        <v>668</v>
      </c>
      <c r="E1506" s="26" t="s">
        <v>364</v>
      </c>
      <c r="F1506" s="26"/>
      <c r="G1506" s="27"/>
      <c r="H1506" s="27"/>
      <c r="I1506" s="26"/>
      <c r="J1506" s="24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</row>
    <row r="1507" spans="1:22" ht="14">
      <c r="A1507" s="24" t="s">
        <v>3557</v>
      </c>
      <c r="B1507" s="25" t="s">
        <v>3475</v>
      </c>
      <c r="C1507" s="25" t="s">
        <v>3556</v>
      </c>
      <c r="D1507" s="25" t="s">
        <v>3558</v>
      </c>
      <c r="E1507" s="26" t="s">
        <v>364</v>
      </c>
      <c r="F1507" s="26"/>
      <c r="G1507" s="27"/>
      <c r="H1507" s="27"/>
      <c r="I1507" s="26"/>
      <c r="J1507" s="24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</row>
    <row r="1508" spans="1:22" ht="14">
      <c r="A1508" s="24" t="s">
        <v>3561</v>
      </c>
      <c r="B1508" s="25" t="s">
        <v>3475</v>
      </c>
      <c r="C1508" s="25" t="s">
        <v>3560</v>
      </c>
      <c r="D1508" s="25" t="s">
        <v>221</v>
      </c>
      <c r="E1508" s="26" t="s">
        <v>364</v>
      </c>
      <c r="F1508" s="26"/>
      <c r="G1508" s="27"/>
      <c r="H1508" s="27"/>
      <c r="I1508" s="26"/>
      <c r="J1508" s="24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</row>
    <row r="1509" spans="1:22" ht="14">
      <c r="A1509" s="24" t="s">
        <v>3564</v>
      </c>
      <c r="B1509" s="25" t="s">
        <v>3475</v>
      </c>
      <c r="C1509" s="25" t="s">
        <v>3563</v>
      </c>
      <c r="D1509" s="25" t="s">
        <v>215</v>
      </c>
      <c r="E1509" s="26" t="s">
        <v>364</v>
      </c>
      <c r="F1509" s="26"/>
      <c r="G1509" s="27"/>
      <c r="H1509" s="27"/>
      <c r="I1509" s="26"/>
      <c r="J1509" s="24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</row>
    <row r="1510" spans="1:22" ht="14">
      <c r="A1510" s="24" t="s">
        <v>3567</v>
      </c>
      <c r="B1510" s="25" t="s">
        <v>3475</v>
      </c>
      <c r="C1510" s="25" t="s">
        <v>3566</v>
      </c>
      <c r="D1510" s="25" t="s">
        <v>3568</v>
      </c>
      <c r="E1510" s="26" t="s">
        <v>364</v>
      </c>
      <c r="F1510" s="26"/>
      <c r="G1510" s="27"/>
      <c r="H1510" s="27"/>
      <c r="I1510" s="26"/>
      <c r="J1510" s="24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</row>
    <row r="1511" spans="1:22" ht="14">
      <c r="A1511" s="24" t="s">
        <v>5913</v>
      </c>
      <c r="B1511" s="25" t="s">
        <v>5869</v>
      </c>
      <c r="C1511" s="25" t="s">
        <v>5912</v>
      </c>
      <c r="D1511" s="25" t="s">
        <v>221</v>
      </c>
      <c r="E1511" s="26" t="s">
        <v>364</v>
      </c>
      <c r="F1511" s="26"/>
      <c r="G1511" s="27"/>
      <c r="H1511" s="27"/>
      <c r="I1511" s="26"/>
      <c r="J1511" s="24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</row>
    <row r="1512" spans="1:22" ht="14">
      <c r="A1512" s="24" t="s">
        <v>5916</v>
      </c>
      <c r="B1512" s="25" t="s">
        <v>5869</v>
      </c>
      <c r="C1512" s="25" t="s">
        <v>5915</v>
      </c>
      <c r="D1512" s="25" t="s">
        <v>535</v>
      </c>
      <c r="E1512" s="26" t="s">
        <v>364</v>
      </c>
      <c r="F1512" s="26"/>
      <c r="G1512" s="27"/>
      <c r="H1512" s="27"/>
      <c r="I1512" s="26"/>
      <c r="J1512" s="24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</row>
    <row r="1513" spans="1:22" ht="14">
      <c r="A1513" s="24" t="s">
        <v>13019</v>
      </c>
      <c r="B1513" s="25" t="s">
        <v>12964</v>
      </c>
      <c r="C1513" s="25" t="s">
        <v>13018</v>
      </c>
      <c r="D1513" s="25" t="s">
        <v>2556</v>
      </c>
      <c r="E1513" s="26" t="s">
        <v>364</v>
      </c>
      <c r="F1513" s="26"/>
      <c r="G1513" s="27"/>
      <c r="H1513" s="27"/>
      <c r="I1513" s="26"/>
      <c r="J1513" s="24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</row>
    <row r="1514" spans="1:22" ht="14">
      <c r="A1514" s="24" t="s">
        <v>13022</v>
      </c>
      <c r="B1514" s="25" t="s">
        <v>12964</v>
      </c>
      <c r="C1514" s="25" t="s">
        <v>13021</v>
      </c>
      <c r="D1514" s="25" t="s">
        <v>535</v>
      </c>
      <c r="E1514" s="26" t="s">
        <v>364</v>
      </c>
      <c r="F1514" s="26"/>
      <c r="G1514" s="27"/>
      <c r="H1514" s="27"/>
      <c r="I1514" s="26"/>
      <c r="J1514" s="24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</row>
    <row r="1515" spans="1:22" ht="14">
      <c r="A1515" s="24" t="s">
        <v>8878</v>
      </c>
      <c r="B1515" s="25" t="s">
        <v>8859</v>
      </c>
      <c r="C1515" s="25" t="s">
        <v>8877</v>
      </c>
      <c r="D1515" s="25" t="s">
        <v>378</v>
      </c>
      <c r="E1515" s="26" t="s">
        <v>364</v>
      </c>
      <c r="F1515" s="26"/>
      <c r="G1515" s="27"/>
      <c r="H1515" s="27"/>
      <c r="I1515" s="26"/>
      <c r="J1515" s="24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</row>
    <row r="1516" spans="1:22" ht="14">
      <c r="A1516" s="24" t="s">
        <v>8881</v>
      </c>
      <c r="B1516" s="25" t="s">
        <v>8859</v>
      </c>
      <c r="C1516" s="25" t="s">
        <v>8880</v>
      </c>
      <c r="D1516" s="25" t="s">
        <v>221</v>
      </c>
      <c r="E1516" s="26" t="s">
        <v>364</v>
      </c>
      <c r="F1516" s="26"/>
      <c r="G1516" s="27"/>
      <c r="H1516" s="27"/>
      <c r="I1516" s="26"/>
      <c r="J1516" s="24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</row>
    <row r="1517" spans="1:22" ht="14">
      <c r="A1517" s="24" t="s">
        <v>8884</v>
      </c>
      <c r="B1517" s="25" t="s">
        <v>8859</v>
      </c>
      <c r="C1517" s="25" t="s">
        <v>8883</v>
      </c>
      <c r="D1517" s="25" t="s">
        <v>229</v>
      </c>
      <c r="E1517" s="26" t="s">
        <v>364</v>
      </c>
      <c r="F1517" s="26"/>
      <c r="G1517" s="27"/>
      <c r="H1517" s="27"/>
      <c r="I1517" s="26"/>
      <c r="J1517" s="24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</row>
    <row r="1518" spans="1:22" ht="14">
      <c r="A1518" s="24" t="s">
        <v>8887</v>
      </c>
      <c r="B1518" s="25" t="s">
        <v>8859</v>
      </c>
      <c r="C1518" s="25" t="s">
        <v>8886</v>
      </c>
      <c r="D1518" s="25" t="s">
        <v>535</v>
      </c>
      <c r="E1518" s="26" t="s">
        <v>364</v>
      </c>
      <c r="F1518" s="26"/>
      <c r="G1518" s="27"/>
      <c r="H1518" s="27"/>
      <c r="I1518" s="26"/>
      <c r="J1518" s="24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</row>
    <row r="1519" spans="1:22" ht="14">
      <c r="A1519" s="24" t="s">
        <v>8890</v>
      </c>
      <c r="B1519" s="25" t="s">
        <v>8859</v>
      </c>
      <c r="C1519" s="25" t="s">
        <v>8889</v>
      </c>
      <c r="D1519" s="25" t="s">
        <v>221</v>
      </c>
      <c r="E1519" s="26" t="s">
        <v>364</v>
      </c>
      <c r="F1519" s="26"/>
      <c r="G1519" s="27"/>
      <c r="H1519" s="27"/>
      <c r="I1519" s="26"/>
      <c r="J1519" s="24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</row>
    <row r="1520" spans="1:22" ht="14">
      <c r="A1520" s="24" t="s">
        <v>8893</v>
      </c>
      <c r="B1520" s="25" t="s">
        <v>8859</v>
      </c>
      <c r="C1520" s="25" t="s">
        <v>8892</v>
      </c>
      <c r="D1520" s="25" t="s">
        <v>221</v>
      </c>
      <c r="E1520" s="26" t="s">
        <v>364</v>
      </c>
      <c r="F1520" s="26"/>
      <c r="G1520" s="27"/>
      <c r="H1520" s="27"/>
      <c r="I1520" s="26"/>
      <c r="J1520" s="24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</row>
    <row r="1521" spans="1:22" ht="14">
      <c r="A1521" s="24" t="s">
        <v>8896</v>
      </c>
      <c r="B1521" s="25" t="s">
        <v>8859</v>
      </c>
      <c r="C1521" s="25" t="s">
        <v>8895</v>
      </c>
      <c r="D1521" s="25" t="s">
        <v>229</v>
      </c>
      <c r="E1521" s="26" t="s">
        <v>364</v>
      </c>
      <c r="F1521" s="26"/>
      <c r="G1521" s="27"/>
      <c r="H1521" s="27"/>
      <c r="I1521" s="26"/>
      <c r="J1521" s="24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</row>
    <row r="1522" spans="1:22" ht="14">
      <c r="A1522" s="24" t="s">
        <v>8899</v>
      </c>
      <c r="B1522" s="25" t="s">
        <v>8859</v>
      </c>
      <c r="C1522" s="25" t="s">
        <v>8898</v>
      </c>
      <c r="D1522" s="25" t="s">
        <v>535</v>
      </c>
      <c r="E1522" s="26" t="s">
        <v>364</v>
      </c>
      <c r="F1522" s="26"/>
      <c r="G1522" s="27"/>
      <c r="H1522" s="27"/>
      <c r="I1522" s="26"/>
      <c r="J1522" s="24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</row>
    <row r="1523" spans="1:22" ht="14">
      <c r="A1523" s="24" t="s">
        <v>8902</v>
      </c>
      <c r="B1523" s="25" t="s">
        <v>8859</v>
      </c>
      <c r="C1523" s="25" t="s">
        <v>8901</v>
      </c>
      <c r="D1523" s="25" t="s">
        <v>221</v>
      </c>
      <c r="E1523" s="26" t="s">
        <v>364</v>
      </c>
      <c r="F1523" s="26"/>
      <c r="G1523" s="27"/>
      <c r="H1523" s="27"/>
      <c r="I1523" s="26"/>
      <c r="J1523" s="24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</row>
    <row r="1524" spans="1:22" ht="14">
      <c r="A1524" s="24" t="s">
        <v>8905</v>
      </c>
      <c r="B1524" s="25" t="s">
        <v>8859</v>
      </c>
      <c r="C1524" s="25" t="s">
        <v>8904</v>
      </c>
      <c r="D1524" s="25" t="s">
        <v>221</v>
      </c>
      <c r="E1524" s="26" t="s">
        <v>364</v>
      </c>
      <c r="F1524" s="26"/>
      <c r="G1524" s="27"/>
      <c r="H1524" s="27"/>
      <c r="I1524" s="26"/>
      <c r="J1524" s="24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</row>
    <row r="1525" spans="1:22" ht="14">
      <c r="A1525" s="24" t="s">
        <v>8908</v>
      </c>
      <c r="B1525" s="25" t="s">
        <v>8859</v>
      </c>
      <c r="C1525" s="25" t="s">
        <v>8907</v>
      </c>
      <c r="D1525" s="25" t="s">
        <v>229</v>
      </c>
      <c r="E1525" s="26" t="s">
        <v>364</v>
      </c>
      <c r="F1525" s="26"/>
      <c r="G1525" s="27"/>
      <c r="H1525" s="27"/>
      <c r="I1525" s="26"/>
      <c r="J1525" s="24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</row>
    <row r="1526" spans="1:22" ht="14">
      <c r="A1526" s="24" t="s">
        <v>8911</v>
      </c>
      <c r="B1526" s="25" t="s">
        <v>8859</v>
      </c>
      <c r="C1526" s="25" t="s">
        <v>8910</v>
      </c>
      <c r="D1526" s="25" t="s">
        <v>535</v>
      </c>
      <c r="E1526" s="26" t="s">
        <v>364</v>
      </c>
      <c r="F1526" s="26"/>
      <c r="G1526" s="27"/>
      <c r="H1526" s="27"/>
      <c r="I1526" s="26"/>
      <c r="J1526" s="24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</row>
    <row r="1527" spans="1:22" ht="14">
      <c r="A1527" s="24" t="s">
        <v>5000</v>
      </c>
      <c r="B1527" s="25" t="s">
        <v>4960</v>
      </c>
      <c r="C1527" s="25" t="s">
        <v>4999</v>
      </c>
      <c r="D1527" s="25" t="s">
        <v>535</v>
      </c>
      <c r="E1527" s="26" t="s">
        <v>364</v>
      </c>
      <c r="F1527" s="26"/>
      <c r="G1527" s="27"/>
      <c r="H1527" s="27"/>
      <c r="I1527" s="26"/>
      <c r="J1527" s="24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</row>
    <row r="1528" spans="1:22" ht="14">
      <c r="A1528" s="24" t="s">
        <v>12778</v>
      </c>
      <c r="B1528" s="25" t="s">
        <v>12674</v>
      </c>
      <c r="C1528" s="25" t="s">
        <v>12777</v>
      </c>
      <c r="D1528" s="25" t="s">
        <v>221</v>
      </c>
      <c r="E1528" s="26" t="s">
        <v>212</v>
      </c>
      <c r="F1528" s="26"/>
      <c r="G1528" s="27"/>
      <c r="H1528" s="27"/>
      <c r="I1528" s="26"/>
      <c r="J1528" s="24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</row>
    <row r="1529" spans="1:22" ht="14">
      <c r="A1529" s="24" t="s">
        <v>12781</v>
      </c>
      <c r="B1529" s="25" t="s">
        <v>12674</v>
      </c>
      <c r="C1529" s="25" t="s">
        <v>12780</v>
      </c>
      <c r="D1529" s="25" t="s">
        <v>12679</v>
      </c>
      <c r="E1529" s="26" t="s">
        <v>212</v>
      </c>
      <c r="F1529" s="26"/>
      <c r="G1529" s="27"/>
      <c r="H1529" s="27"/>
      <c r="I1529" s="26"/>
      <c r="J1529" s="24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</row>
    <row r="1530" spans="1:22" ht="14">
      <c r="A1530" s="24" t="s">
        <v>12784</v>
      </c>
      <c r="B1530" s="25" t="s">
        <v>12674</v>
      </c>
      <c r="C1530" s="25" t="s">
        <v>12783</v>
      </c>
      <c r="D1530" s="25" t="s">
        <v>221</v>
      </c>
      <c r="E1530" s="26" t="s">
        <v>212</v>
      </c>
      <c r="F1530" s="26"/>
      <c r="G1530" s="27"/>
      <c r="H1530" s="27"/>
      <c r="I1530" s="26"/>
      <c r="J1530" s="24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</row>
    <row r="1531" spans="1:22" ht="14">
      <c r="A1531" s="24" t="s">
        <v>12787</v>
      </c>
      <c r="B1531" s="25" t="s">
        <v>12674</v>
      </c>
      <c r="C1531" s="25" t="s">
        <v>12786</v>
      </c>
      <c r="D1531" s="25" t="s">
        <v>12679</v>
      </c>
      <c r="E1531" s="26" t="s">
        <v>212</v>
      </c>
      <c r="F1531" s="26"/>
      <c r="G1531" s="27"/>
      <c r="H1531" s="27"/>
      <c r="I1531" s="26"/>
      <c r="J1531" s="24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</row>
    <row r="1532" spans="1:22" ht="14">
      <c r="A1532" s="24" t="s">
        <v>2400</v>
      </c>
      <c r="B1532" s="25" t="s">
        <v>2396</v>
      </c>
      <c r="C1532" s="25" t="s">
        <v>2399</v>
      </c>
      <c r="D1532" s="25" t="s">
        <v>229</v>
      </c>
      <c r="E1532" s="26" t="s">
        <v>364</v>
      </c>
      <c r="F1532" s="26"/>
      <c r="G1532" s="27"/>
      <c r="H1532" s="27"/>
      <c r="I1532" s="26"/>
      <c r="J1532" s="24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</row>
    <row r="1533" spans="1:22" ht="14">
      <c r="A1533" s="24" t="s">
        <v>15285</v>
      </c>
      <c r="B1533" s="25" t="s">
        <v>2396</v>
      </c>
      <c r="C1533" s="25" t="s">
        <v>15284</v>
      </c>
      <c r="D1533" s="25" t="s">
        <v>535</v>
      </c>
      <c r="E1533" s="26" t="s">
        <v>364</v>
      </c>
      <c r="F1533" s="26"/>
      <c r="G1533" s="27"/>
      <c r="H1533" s="27"/>
      <c r="I1533" s="26"/>
      <c r="J1533" s="24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</row>
    <row r="1534" spans="1:22" ht="14">
      <c r="A1534" s="24" t="s">
        <v>4692</v>
      </c>
      <c r="B1534" s="25" t="s">
        <v>4679</v>
      </c>
      <c r="C1534" s="25" t="s">
        <v>4691</v>
      </c>
      <c r="D1534" s="25" t="s">
        <v>221</v>
      </c>
      <c r="E1534" s="26" t="s">
        <v>364</v>
      </c>
      <c r="F1534" s="26"/>
      <c r="G1534" s="27"/>
      <c r="H1534" s="27"/>
      <c r="I1534" s="26"/>
      <c r="J1534" s="24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</row>
    <row r="1535" spans="1:22" ht="14">
      <c r="A1535" s="24" t="s">
        <v>11190</v>
      </c>
      <c r="B1535" s="25" t="s">
        <v>11171</v>
      </c>
      <c r="C1535" s="25" t="s">
        <v>11189</v>
      </c>
      <c r="D1535" s="25" t="s">
        <v>221</v>
      </c>
      <c r="E1535" s="26" t="s">
        <v>212</v>
      </c>
      <c r="F1535" s="26"/>
      <c r="G1535" s="27"/>
      <c r="H1535" s="27"/>
      <c r="I1535" s="26"/>
      <c r="J1535" s="24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</row>
    <row r="1536" spans="1:22" ht="14">
      <c r="A1536" s="24" t="s">
        <v>11193</v>
      </c>
      <c r="B1536" s="25" t="s">
        <v>11171</v>
      </c>
      <c r="C1536" s="25" t="s">
        <v>11192</v>
      </c>
      <c r="D1536" s="25" t="s">
        <v>535</v>
      </c>
      <c r="E1536" s="26" t="s">
        <v>212</v>
      </c>
      <c r="F1536" s="26"/>
      <c r="G1536" s="27"/>
      <c r="H1536" s="27"/>
      <c r="I1536" s="26"/>
      <c r="J1536" s="24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</row>
    <row r="1537" spans="1:22" ht="14">
      <c r="A1537" s="24" t="s">
        <v>15367</v>
      </c>
      <c r="B1537" s="25" t="s">
        <v>2893</v>
      </c>
      <c r="C1537" s="25" t="s">
        <v>15366</v>
      </c>
      <c r="D1537" s="25" t="s">
        <v>221</v>
      </c>
      <c r="E1537" s="26" t="s">
        <v>364</v>
      </c>
      <c r="F1537" s="26"/>
      <c r="G1537" s="27"/>
      <c r="H1537" s="27"/>
      <c r="I1537" s="26"/>
      <c r="J1537" s="24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</row>
    <row r="1538" spans="1:22" ht="14">
      <c r="A1538" s="24" t="s">
        <v>2231</v>
      </c>
      <c r="B1538" s="25" t="s">
        <v>2157</v>
      </c>
      <c r="C1538" s="25" t="s">
        <v>2230</v>
      </c>
      <c r="D1538" s="25" t="s">
        <v>221</v>
      </c>
      <c r="E1538" s="26" t="s">
        <v>364</v>
      </c>
      <c r="F1538" s="26"/>
      <c r="G1538" s="27"/>
      <c r="H1538" s="27"/>
      <c r="I1538" s="26"/>
      <c r="J1538" s="24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</row>
    <row r="1539" spans="1:22" ht="14">
      <c r="A1539" s="24" t="s">
        <v>2234</v>
      </c>
      <c r="B1539" s="25" t="s">
        <v>2157</v>
      </c>
      <c r="C1539" s="25" t="s">
        <v>2233</v>
      </c>
      <c r="D1539" s="25" t="s">
        <v>535</v>
      </c>
      <c r="E1539" s="26" t="s">
        <v>364</v>
      </c>
      <c r="F1539" s="26"/>
      <c r="G1539" s="27"/>
      <c r="H1539" s="27"/>
      <c r="I1539" s="26"/>
      <c r="J1539" s="24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</row>
    <row r="1540" spans="1:22" ht="14">
      <c r="A1540" s="24" t="s">
        <v>11703</v>
      </c>
      <c r="B1540" s="25" t="s">
        <v>11678</v>
      </c>
      <c r="C1540" s="25" t="s">
        <v>11702</v>
      </c>
      <c r="D1540" s="25" t="s">
        <v>221</v>
      </c>
      <c r="E1540" s="26" t="s">
        <v>212</v>
      </c>
      <c r="F1540" s="26"/>
      <c r="G1540" s="27"/>
      <c r="H1540" s="27"/>
      <c r="I1540" s="26"/>
      <c r="J1540" s="24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</row>
    <row r="1541" spans="1:22" ht="14">
      <c r="A1541" s="24" t="s">
        <v>12065</v>
      </c>
      <c r="B1541" s="25" t="s">
        <v>12025</v>
      </c>
      <c r="C1541" s="25" t="s">
        <v>12064</v>
      </c>
      <c r="D1541" s="25" t="s">
        <v>535</v>
      </c>
      <c r="E1541" s="26" t="s">
        <v>212</v>
      </c>
      <c r="F1541" s="26"/>
      <c r="G1541" s="27"/>
      <c r="H1541" s="27"/>
      <c r="I1541" s="26"/>
      <c r="J1541" s="24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</row>
    <row r="1542" spans="1:22" ht="14">
      <c r="A1542" s="24" t="s">
        <v>6729</v>
      </c>
      <c r="B1542" s="25" t="s">
        <v>6665</v>
      </c>
      <c r="C1542" s="25" t="s">
        <v>6728</v>
      </c>
      <c r="D1542" s="25" t="s">
        <v>221</v>
      </c>
      <c r="E1542" s="26" t="s">
        <v>364</v>
      </c>
      <c r="F1542" s="26"/>
      <c r="G1542" s="27"/>
      <c r="H1542" s="27"/>
      <c r="I1542" s="26"/>
      <c r="J1542" s="24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</row>
    <row r="1543" spans="1:22" ht="14">
      <c r="A1543" s="24" t="s">
        <v>6732</v>
      </c>
      <c r="B1543" s="25" t="s">
        <v>6665</v>
      </c>
      <c r="C1543" s="25" t="s">
        <v>6731</v>
      </c>
      <c r="D1543" s="25" t="s">
        <v>535</v>
      </c>
      <c r="E1543" s="26" t="s">
        <v>364</v>
      </c>
      <c r="F1543" s="26"/>
      <c r="G1543" s="27"/>
      <c r="H1543" s="27"/>
      <c r="I1543" s="26"/>
      <c r="J1543" s="24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</row>
    <row r="1544" spans="1:22" ht="14">
      <c r="A1544" s="24" t="s">
        <v>12068</v>
      </c>
      <c r="B1544" s="25" t="s">
        <v>12025</v>
      </c>
      <c r="C1544" s="25" t="s">
        <v>12067</v>
      </c>
      <c r="D1544" s="25" t="s">
        <v>221</v>
      </c>
      <c r="E1544" s="26" t="s">
        <v>212</v>
      </c>
      <c r="F1544" s="26"/>
      <c r="G1544" s="27"/>
      <c r="H1544" s="27"/>
      <c r="I1544" s="26"/>
      <c r="J1544" s="24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</row>
    <row r="1545" spans="1:22" ht="14">
      <c r="A1545" s="24" t="s">
        <v>12071</v>
      </c>
      <c r="B1545" s="25" t="s">
        <v>12025</v>
      </c>
      <c r="C1545" s="25" t="s">
        <v>12070</v>
      </c>
      <c r="D1545" s="25" t="s">
        <v>221</v>
      </c>
      <c r="E1545" s="26" t="s">
        <v>212</v>
      </c>
      <c r="F1545" s="26"/>
      <c r="G1545" s="27"/>
      <c r="H1545" s="27"/>
      <c r="I1545" s="26"/>
      <c r="J1545" s="24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</row>
    <row r="1546" spans="1:22" ht="14">
      <c r="A1546" s="24" t="s">
        <v>12074</v>
      </c>
      <c r="B1546" s="25" t="s">
        <v>12025</v>
      </c>
      <c r="C1546" s="25" t="s">
        <v>12073</v>
      </c>
      <c r="D1546" s="25" t="s">
        <v>535</v>
      </c>
      <c r="E1546" s="26" t="s">
        <v>212</v>
      </c>
      <c r="F1546" s="26"/>
      <c r="G1546" s="27"/>
      <c r="H1546" s="27"/>
      <c r="I1546" s="26"/>
      <c r="J1546" s="24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</row>
    <row r="1547" spans="1:22" ht="14">
      <c r="A1547" s="24" t="s">
        <v>14388</v>
      </c>
      <c r="B1547" s="25" t="s">
        <v>14162</v>
      </c>
      <c r="C1547" s="25" t="s">
        <v>14387</v>
      </c>
      <c r="D1547" s="25" t="s">
        <v>221</v>
      </c>
      <c r="E1547" s="26" t="s">
        <v>212</v>
      </c>
      <c r="F1547" s="26"/>
      <c r="G1547" s="27"/>
      <c r="H1547" s="27"/>
      <c r="I1547" s="26"/>
      <c r="J1547" s="24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</row>
    <row r="1548" spans="1:22" ht="14">
      <c r="A1548" s="24" t="s">
        <v>14391</v>
      </c>
      <c r="B1548" s="25" t="s">
        <v>14162</v>
      </c>
      <c r="C1548" s="25" t="s">
        <v>14390</v>
      </c>
      <c r="D1548" s="25" t="s">
        <v>221</v>
      </c>
      <c r="E1548" s="26" t="s">
        <v>212</v>
      </c>
      <c r="F1548" s="26"/>
      <c r="G1548" s="27"/>
      <c r="H1548" s="27"/>
      <c r="I1548" s="26"/>
      <c r="J1548" s="24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</row>
    <row r="1549" spans="1:22" ht="14">
      <c r="A1549" s="24" t="s">
        <v>14394</v>
      </c>
      <c r="B1549" s="25" t="s">
        <v>14162</v>
      </c>
      <c r="C1549" s="25" t="s">
        <v>14393</v>
      </c>
      <c r="D1549" s="25" t="s">
        <v>1905</v>
      </c>
      <c r="E1549" s="26" t="s">
        <v>212</v>
      </c>
      <c r="F1549" s="26"/>
      <c r="G1549" s="27"/>
      <c r="H1549" s="27"/>
      <c r="I1549" s="26"/>
      <c r="J1549" s="24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</row>
    <row r="1550" spans="1:22" ht="14">
      <c r="A1550" s="24" t="s">
        <v>14397</v>
      </c>
      <c r="B1550" s="25" t="s">
        <v>14162</v>
      </c>
      <c r="C1550" s="25" t="s">
        <v>14396</v>
      </c>
      <c r="D1550" s="25" t="s">
        <v>535</v>
      </c>
      <c r="E1550" s="26" t="s">
        <v>212</v>
      </c>
      <c r="F1550" s="26"/>
      <c r="G1550" s="27"/>
      <c r="H1550" s="27"/>
      <c r="I1550" s="26"/>
      <c r="J1550" s="24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</row>
    <row r="1551" spans="1:22" ht="14">
      <c r="A1551" s="24" t="s">
        <v>14868</v>
      </c>
      <c r="B1551" s="25" t="s">
        <v>14822</v>
      </c>
      <c r="C1551" s="25" t="s">
        <v>14867</v>
      </c>
      <c r="D1551" s="25" t="s">
        <v>985</v>
      </c>
      <c r="E1551" s="26" t="s">
        <v>364</v>
      </c>
      <c r="F1551" s="26"/>
      <c r="G1551" s="27"/>
      <c r="H1551" s="27"/>
      <c r="I1551" s="26"/>
      <c r="J1551" s="24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</row>
    <row r="1552" spans="1:22" ht="14">
      <c r="A1552" s="24" t="s">
        <v>12077</v>
      </c>
      <c r="B1552" s="25" t="s">
        <v>12025</v>
      </c>
      <c r="C1552" s="25" t="s">
        <v>12076</v>
      </c>
      <c r="D1552" s="25" t="s">
        <v>221</v>
      </c>
      <c r="E1552" s="26" t="s">
        <v>212</v>
      </c>
      <c r="F1552" s="26"/>
      <c r="G1552" s="27"/>
      <c r="H1552" s="27"/>
      <c r="I1552" s="26"/>
      <c r="J1552" s="24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</row>
    <row r="1553" spans="1:22" ht="14">
      <c r="A1553" s="24" t="s">
        <v>12080</v>
      </c>
      <c r="B1553" s="25" t="s">
        <v>12025</v>
      </c>
      <c r="C1553" s="25" t="s">
        <v>12079</v>
      </c>
      <c r="D1553" s="25" t="s">
        <v>221</v>
      </c>
      <c r="E1553" s="26" t="s">
        <v>212</v>
      </c>
      <c r="F1553" s="26"/>
      <c r="G1553" s="27"/>
      <c r="H1553" s="27"/>
      <c r="I1553" s="26"/>
      <c r="J1553" s="24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</row>
    <row r="1554" spans="1:22" ht="14">
      <c r="A1554" s="24" t="s">
        <v>12083</v>
      </c>
      <c r="B1554" s="25" t="s">
        <v>12025</v>
      </c>
      <c r="C1554" s="25" t="s">
        <v>12082</v>
      </c>
      <c r="D1554" s="25" t="s">
        <v>535</v>
      </c>
      <c r="E1554" s="26" t="s">
        <v>212</v>
      </c>
      <c r="F1554" s="26"/>
      <c r="G1554" s="27"/>
      <c r="H1554" s="27"/>
      <c r="I1554" s="26"/>
      <c r="J1554" s="24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</row>
    <row r="1555" spans="1:22" ht="14">
      <c r="A1555" s="24" t="s">
        <v>12086</v>
      </c>
      <c r="B1555" s="25" t="s">
        <v>12025</v>
      </c>
      <c r="C1555" s="25" t="s">
        <v>12085</v>
      </c>
      <c r="D1555" s="25" t="s">
        <v>535</v>
      </c>
      <c r="E1555" s="26" t="s">
        <v>212</v>
      </c>
      <c r="F1555" s="26"/>
      <c r="G1555" s="27"/>
      <c r="H1555" s="27"/>
      <c r="I1555" s="26"/>
      <c r="J1555" s="24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</row>
    <row r="1556" spans="1:22" ht="14">
      <c r="A1556" s="24" t="s">
        <v>10108</v>
      </c>
      <c r="B1556" s="25" t="s">
        <v>10102</v>
      </c>
      <c r="C1556" s="25" t="s">
        <v>10107</v>
      </c>
      <c r="D1556" s="25" t="s">
        <v>378</v>
      </c>
      <c r="E1556" s="26" t="s">
        <v>364</v>
      </c>
      <c r="F1556" s="26"/>
      <c r="G1556" s="27"/>
      <c r="H1556" s="27"/>
      <c r="I1556" s="26"/>
      <c r="J1556" s="24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</row>
    <row r="1557" spans="1:22" ht="14">
      <c r="A1557" s="24" t="s">
        <v>15727</v>
      </c>
      <c r="B1557" s="25" t="s">
        <v>10102</v>
      </c>
      <c r="C1557" s="25" t="s">
        <v>15726</v>
      </c>
      <c r="D1557" s="25" t="s">
        <v>221</v>
      </c>
      <c r="E1557" s="26" t="s">
        <v>364</v>
      </c>
      <c r="F1557" s="26"/>
      <c r="G1557" s="27"/>
      <c r="H1557" s="27"/>
      <c r="I1557" s="26"/>
      <c r="J1557" s="24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</row>
    <row r="1558" spans="1:22" ht="14">
      <c r="A1558" s="24" t="s">
        <v>10111</v>
      </c>
      <c r="B1558" s="25" t="s">
        <v>10102</v>
      </c>
      <c r="C1558" s="25" t="s">
        <v>10110</v>
      </c>
      <c r="D1558" s="25" t="s">
        <v>221</v>
      </c>
      <c r="E1558" s="26" t="s">
        <v>364</v>
      </c>
      <c r="F1558" s="26"/>
      <c r="G1558" s="27"/>
      <c r="H1558" s="27"/>
      <c r="I1558" s="26"/>
      <c r="J1558" s="24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</row>
    <row r="1559" spans="1:22" ht="14">
      <c r="A1559" s="24" t="s">
        <v>10114</v>
      </c>
      <c r="B1559" s="25" t="s">
        <v>10102</v>
      </c>
      <c r="C1559" s="25" t="s">
        <v>10113</v>
      </c>
      <c r="D1559" s="25" t="s">
        <v>221</v>
      </c>
      <c r="E1559" s="26" t="s">
        <v>364</v>
      </c>
      <c r="F1559" s="26"/>
      <c r="G1559" s="27"/>
      <c r="H1559" s="27"/>
      <c r="I1559" s="26"/>
      <c r="J1559" s="24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</row>
    <row r="1560" spans="1:22" ht="14">
      <c r="A1560" s="24" t="s">
        <v>10117</v>
      </c>
      <c r="B1560" s="25" t="s">
        <v>10102</v>
      </c>
      <c r="C1560" s="25" t="s">
        <v>10116</v>
      </c>
      <c r="D1560" s="25" t="s">
        <v>2085</v>
      </c>
      <c r="E1560" s="26" t="s">
        <v>364</v>
      </c>
      <c r="F1560" s="26"/>
      <c r="G1560" s="27"/>
      <c r="H1560" s="27"/>
      <c r="I1560" s="26"/>
      <c r="J1560" s="24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</row>
    <row r="1561" spans="1:22" ht="14">
      <c r="A1561" s="24" t="s">
        <v>10120</v>
      </c>
      <c r="B1561" s="25" t="s">
        <v>10102</v>
      </c>
      <c r="C1561" s="25" t="s">
        <v>10119</v>
      </c>
      <c r="D1561" s="25" t="s">
        <v>756</v>
      </c>
      <c r="E1561" s="26" t="s">
        <v>364</v>
      </c>
      <c r="F1561" s="26"/>
      <c r="G1561" s="27"/>
      <c r="H1561" s="27"/>
      <c r="I1561" s="26"/>
      <c r="J1561" s="24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</row>
    <row r="1562" spans="1:22" ht="14">
      <c r="A1562" s="24" t="s">
        <v>10123</v>
      </c>
      <c r="B1562" s="25" t="s">
        <v>10102</v>
      </c>
      <c r="C1562" s="25" t="s">
        <v>10122</v>
      </c>
      <c r="D1562" s="25" t="s">
        <v>221</v>
      </c>
      <c r="E1562" s="26" t="s">
        <v>364</v>
      </c>
      <c r="F1562" s="26"/>
      <c r="G1562" s="27"/>
      <c r="H1562" s="27"/>
      <c r="I1562" s="26"/>
      <c r="J1562" s="24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</row>
    <row r="1563" spans="1:22" ht="14">
      <c r="A1563" s="24" t="s">
        <v>10126</v>
      </c>
      <c r="B1563" s="25" t="s">
        <v>10102</v>
      </c>
      <c r="C1563" s="25" t="s">
        <v>10125</v>
      </c>
      <c r="D1563" s="25" t="s">
        <v>221</v>
      </c>
      <c r="E1563" s="26" t="s">
        <v>364</v>
      </c>
      <c r="F1563" s="26"/>
      <c r="G1563" s="27"/>
      <c r="H1563" s="27"/>
      <c r="I1563" s="26"/>
      <c r="J1563" s="24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</row>
    <row r="1564" spans="1:22" ht="14">
      <c r="A1564" s="24" t="s">
        <v>10129</v>
      </c>
      <c r="B1564" s="25" t="s">
        <v>10102</v>
      </c>
      <c r="C1564" s="25" t="s">
        <v>10128</v>
      </c>
      <c r="D1564" s="25" t="s">
        <v>756</v>
      </c>
      <c r="E1564" s="26" t="s">
        <v>364</v>
      </c>
      <c r="F1564" s="26"/>
      <c r="G1564" s="27"/>
      <c r="H1564" s="27"/>
      <c r="I1564" s="26"/>
      <c r="J1564" s="24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</row>
    <row r="1565" spans="1:22" ht="14">
      <c r="A1565" s="24" t="s">
        <v>10132</v>
      </c>
      <c r="B1565" s="25" t="s">
        <v>10102</v>
      </c>
      <c r="C1565" s="25" t="s">
        <v>10131</v>
      </c>
      <c r="D1565" s="25"/>
      <c r="E1565" s="26" t="s">
        <v>364</v>
      </c>
      <c r="F1565" s="26"/>
      <c r="G1565" s="27"/>
      <c r="H1565" s="27"/>
      <c r="I1565" s="26"/>
      <c r="J1565" s="24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</row>
    <row r="1566" spans="1:22" ht="14">
      <c r="A1566" s="24" t="s">
        <v>11706</v>
      </c>
      <c r="B1566" s="25" t="s">
        <v>11678</v>
      </c>
      <c r="C1566" s="25" t="s">
        <v>11705</v>
      </c>
      <c r="D1566" s="25" t="s">
        <v>221</v>
      </c>
      <c r="E1566" s="26" t="s">
        <v>212</v>
      </c>
      <c r="F1566" s="26"/>
      <c r="G1566" s="27"/>
      <c r="H1566" s="27"/>
      <c r="I1566" s="26"/>
      <c r="J1566" s="24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</row>
    <row r="1567" spans="1:22" ht="14">
      <c r="A1567" s="24" t="s">
        <v>8348</v>
      </c>
      <c r="B1567" s="25" t="s">
        <v>8302</v>
      </c>
      <c r="C1567" s="25" t="s">
        <v>8347</v>
      </c>
      <c r="D1567" s="25" t="s">
        <v>2958</v>
      </c>
      <c r="E1567" s="26" t="s">
        <v>212</v>
      </c>
      <c r="F1567" s="26"/>
      <c r="G1567" s="27"/>
      <c r="H1567" s="27"/>
      <c r="I1567" s="26"/>
      <c r="J1567" s="24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</row>
    <row r="1568" spans="1:22" ht="14">
      <c r="A1568" s="24" t="s">
        <v>8351</v>
      </c>
      <c r="B1568" s="25" t="s">
        <v>8302</v>
      </c>
      <c r="C1568" s="25" t="s">
        <v>8350</v>
      </c>
      <c r="D1568" s="25" t="s">
        <v>2958</v>
      </c>
      <c r="E1568" s="26" t="s">
        <v>212</v>
      </c>
      <c r="F1568" s="26"/>
      <c r="G1568" s="27"/>
      <c r="H1568" s="27"/>
      <c r="I1568" s="26"/>
      <c r="J1568" s="24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</row>
    <row r="1569" spans="1:22" ht="14">
      <c r="A1569" s="24" t="s">
        <v>8354</v>
      </c>
      <c r="B1569" s="25" t="s">
        <v>8302</v>
      </c>
      <c r="C1569" s="25" t="s">
        <v>8353</v>
      </c>
      <c r="D1569" s="25" t="s">
        <v>2958</v>
      </c>
      <c r="E1569" s="26" t="s">
        <v>212</v>
      </c>
      <c r="F1569" s="26"/>
      <c r="G1569" s="27"/>
      <c r="H1569" s="27"/>
      <c r="I1569" s="26"/>
      <c r="J1569" s="24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</row>
    <row r="1570" spans="1:22" ht="14">
      <c r="A1570" s="24" t="s">
        <v>8357</v>
      </c>
      <c r="B1570" s="25" t="s">
        <v>8302</v>
      </c>
      <c r="C1570" s="25" t="s">
        <v>8356</v>
      </c>
      <c r="D1570" s="25" t="s">
        <v>2958</v>
      </c>
      <c r="E1570" s="26" t="s">
        <v>212</v>
      </c>
      <c r="F1570" s="26"/>
      <c r="G1570" s="27"/>
      <c r="H1570" s="27"/>
      <c r="I1570" s="26"/>
      <c r="J1570" s="24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</row>
    <row r="1571" spans="1:22" ht="14">
      <c r="A1571" s="24" t="s">
        <v>5341</v>
      </c>
      <c r="B1571" s="25" t="s">
        <v>5244</v>
      </c>
      <c r="C1571" s="25" t="s">
        <v>5340</v>
      </c>
      <c r="D1571" s="25" t="s">
        <v>215</v>
      </c>
      <c r="E1571" s="26" t="s">
        <v>364</v>
      </c>
      <c r="F1571" s="26"/>
      <c r="G1571" s="27"/>
      <c r="H1571" s="27"/>
      <c r="I1571" s="26"/>
      <c r="J1571" s="24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</row>
    <row r="1572" spans="1:22" ht="14">
      <c r="A1572" s="24" t="s">
        <v>5344</v>
      </c>
      <c r="B1572" s="25" t="s">
        <v>5244</v>
      </c>
      <c r="C1572" s="25" t="s">
        <v>5343</v>
      </c>
      <c r="D1572" s="25" t="s">
        <v>3041</v>
      </c>
      <c r="E1572" s="26" t="s">
        <v>364</v>
      </c>
      <c r="F1572" s="26"/>
      <c r="G1572" s="27"/>
      <c r="H1572" s="27"/>
      <c r="I1572" s="26"/>
      <c r="J1572" s="24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</row>
    <row r="1573" spans="1:22" ht="14">
      <c r="A1573" s="24" t="s">
        <v>5347</v>
      </c>
      <c r="B1573" s="25" t="s">
        <v>5244</v>
      </c>
      <c r="C1573" s="25" t="s">
        <v>5346</v>
      </c>
      <c r="D1573" s="25" t="s">
        <v>221</v>
      </c>
      <c r="E1573" s="26" t="s">
        <v>364</v>
      </c>
      <c r="F1573" s="26"/>
      <c r="G1573" s="27"/>
      <c r="H1573" s="27"/>
      <c r="I1573" s="26"/>
      <c r="J1573" s="24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</row>
    <row r="1574" spans="1:22" ht="14">
      <c r="A1574" s="24" t="s">
        <v>5350</v>
      </c>
      <c r="B1574" s="25" t="s">
        <v>5244</v>
      </c>
      <c r="C1574" s="25" t="s">
        <v>5349</v>
      </c>
      <c r="D1574" s="25" t="s">
        <v>535</v>
      </c>
      <c r="E1574" s="26" t="s">
        <v>364</v>
      </c>
      <c r="F1574" s="26"/>
      <c r="G1574" s="27"/>
      <c r="H1574" s="27"/>
      <c r="I1574" s="26"/>
      <c r="J1574" s="24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</row>
    <row r="1575" spans="1:22" ht="14">
      <c r="A1575" s="24" t="s">
        <v>6368</v>
      </c>
      <c r="B1575" s="25" t="s">
        <v>6274</v>
      </c>
      <c r="C1575" s="25" t="s">
        <v>6367</v>
      </c>
      <c r="D1575" s="25" t="s">
        <v>1022</v>
      </c>
      <c r="E1575" s="26" t="s">
        <v>364</v>
      </c>
      <c r="F1575" s="26"/>
      <c r="G1575" s="27"/>
      <c r="H1575" s="27"/>
      <c r="I1575" s="26"/>
      <c r="J1575" s="24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</row>
    <row r="1576" spans="1:22" ht="14">
      <c r="A1576" s="24" t="s">
        <v>815</v>
      </c>
      <c r="B1576" s="25" t="s">
        <v>769</v>
      </c>
      <c r="C1576" s="25" t="s">
        <v>814</v>
      </c>
      <c r="D1576" s="25" t="s">
        <v>221</v>
      </c>
      <c r="E1576" s="26" t="s">
        <v>212</v>
      </c>
      <c r="F1576" s="26"/>
      <c r="G1576" s="27"/>
      <c r="H1576" s="27"/>
      <c r="I1576" s="26"/>
      <c r="J1576" s="24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</row>
    <row r="1577" spans="1:22" ht="14">
      <c r="A1577" s="24" t="s">
        <v>818</v>
      </c>
      <c r="B1577" s="25" t="s">
        <v>769</v>
      </c>
      <c r="C1577" s="25" t="s">
        <v>817</v>
      </c>
      <c r="D1577" s="25" t="s">
        <v>535</v>
      </c>
      <c r="E1577" s="26" t="s">
        <v>212</v>
      </c>
      <c r="F1577" s="26"/>
      <c r="G1577" s="27"/>
      <c r="H1577" s="27"/>
      <c r="I1577" s="26"/>
      <c r="J1577" s="24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</row>
    <row r="1578" spans="1:22" ht="14">
      <c r="A1578" s="24" t="s">
        <v>8663</v>
      </c>
      <c r="B1578" s="25" t="s">
        <v>8656</v>
      </c>
      <c r="C1578" s="25" t="s">
        <v>8662</v>
      </c>
      <c r="D1578" s="25" t="s">
        <v>221</v>
      </c>
      <c r="E1578" s="26" t="s">
        <v>364</v>
      </c>
      <c r="F1578" s="26"/>
      <c r="G1578" s="27"/>
      <c r="H1578" s="27"/>
      <c r="I1578" s="26"/>
      <c r="J1578" s="24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</row>
    <row r="1579" spans="1:22" ht="14">
      <c r="A1579" s="24" t="s">
        <v>8666</v>
      </c>
      <c r="B1579" s="25" t="s">
        <v>8656</v>
      </c>
      <c r="C1579" s="25" t="s">
        <v>8665</v>
      </c>
      <c r="D1579" s="25" t="s">
        <v>221</v>
      </c>
      <c r="E1579" s="26" t="s">
        <v>364</v>
      </c>
      <c r="F1579" s="26"/>
      <c r="G1579" s="27"/>
      <c r="H1579" s="27"/>
      <c r="I1579" s="26"/>
      <c r="J1579" s="24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</row>
    <row r="1580" spans="1:22" ht="14">
      <c r="A1580" s="24" t="s">
        <v>8669</v>
      </c>
      <c r="B1580" s="25" t="s">
        <v>8656</v>
      </c>
      <c r="C1580" s="25" t="s">
        <v>8668</v>
      </c>
      <c r="D1580" s="25" t="s">
        <v>221</v>
      </c>
      <c r="E1580" s="26" t="s">
        <v>364</v>
      </c>
      <c r="F1580" s="26"/>
      <c r="G1580" s="27"/>
      <c r="H1580" s="27"/>
      <c r="I1580" s="26"/>
      <c r="J1580" s="24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</row>
    <row r="1581" spans="1:22" ht="14">
      <c r="A1581" s="24" t="s">
        <v>8672</v>
      </c>
      <c r="B1581" s="25" t="s">
        <v>8656</v>
      </c>
      <c r="C1581" s="25" t="s">
        <v>8671</v>
      </c>
      <c r="D1581" s="25" t="s">
        <v>535</v>
      </c>
      <c r="E1581" s="26" t="s">
        <v>364</v>
      </c>
      <c r="F1581" s="26"/>
      <c r="G1581" s="27"/>
      <c r="H1581" s="27"/>
      <c r="I1581" s="26"/>
      <c r="J1581" s="24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</row>
    <row r="1582" spans="1:22" ht="14">
      <c r="A1582" s="24" t="s">
        <v>8675</v>
      </c>
      <c r="B1582" s="25" t="s">
        <v>8656</v>
      </c>
      <c r="C1582" s="25" t="s">
        <v>8674</v>
      </c>
      <c r="D1582" s="25" t="s">
        <v>221</v>
      </c>
      <c r="E1582" s="26" t="s">
        <v>364</v>
      </c>
      <c r="F1582" s="26"/>
      <c r="G1582" s="27"/>
      <c r="H1582" s="27"/>
      <c r="I1582" s="26"/>
      <c r="J1582" s="24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</row>
    <row r="1583" spans="1:22" ht="14">
      <c r="A1583" s="24" t="s">
        <v>1067</v>
      </c>
      <c r="B1583" s="25" t="s">
        <v>1050</v>
      </c>
      <c r="C1583" s="25" t="s">
        <v>1066</v>
      </c>
      <c r="D1583" s="25" t="s">
        <v>1052</v>
      </c>
      <c r="E1583" s="26" t="s">
        <v>364</v>
      </c>
      <c r="F1583" s="26"/>
      <c r="G1583" s="27"/>
      <c r="H1583" s="27"/>
      <c r="I1583" s="26"/>
      <c r="J1583" s="24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</row>
    <row r="1584" spans="1:22" ht="14">
      <c r="A1584" s="24" t="s">
        <v>11709</v>
      </c>
      <c r="B1584" s="25" t="s">
        <v>11678</v>
      </c>
      <c r="C1584" s="25" t="s">
        <v>11708</v>
      </c>
      <c r="D1584" s="25" t="s">
        <v>221</v>
      </c>
      <c r="E1584" s="26" t="s">
        <v>212</v>
      </c>
      <c r="F1584" s="26"/>
      <c r="G1584" s="27"/>
      <c r="H1584" s="27"/>
      <c r="I1584" s="26"/>
      <c r="J1584" s="24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</row>
    <row r="1585" spans="1:22" ht="14">
      <c r="A1585" s="24" t="s">
        <v>11712</v>
      </c>
      <c r="B1585" s="25" t="s">
        <v>11678</v>
      </c>
      <c r="C1585" s="25" t="s">
        <v>11711</v>
      </c>
      <c r="D1585" s="25" t="s">
        <v>221</v>
      </c>
      <c r="E1585" s="26" t="s">
        <v>212</v>
      </c>
      <c r="F1585" s="26"/>
      <c r="G1585" s="27"/>
      <c r="H1585" s="27"/>
      <c r="I1585" s="26"/>
      <c r="J1585" s="24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</row>
    <row r="1586" spans="1:22" ht="14">
      <c r="A1586" s="24" t="s">
        <v>3352</v>
      </c>
      <c r="B1586" s="25" t="s">
        <v>3351</v>
      </c>
      <c r="C1586" s="25" t="s">
        <v>3350</v>
      </c>
      <c r="D1586" s="25" t="s">
        <v>373</v>
      </c>
      <c r="E1586" s="26" t="s">
        <v>962</v>
      </c>
      <c r="F1586" s="26"/>
      <c r="G1586" s="27"/>
      <c r="H1586" s="27"/>
      <c r="I1586" s="26"/>
      <c r="J1586" s="24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</row>
    <row r="1587" spans="1:22" ht="14">
      <c r="A1587" s="24" t="s">
        <v>15420</v>
      </c>
      <c r="B1587" s="25" t="s">
        <v>15419</v>
      </c>
      <c r="C1587" s="25" t="s">
        <v>15418</v>
      </c>
      <c r="D1587" s="25" t="s">
        <v>221</v>
      </c>
      <c r="E1587" s="26" t="s">
        <v>364</v>
      </c>
      <c r="F1587" s="26"/>
      <c r="G1587" s="27"/>
      <c r="H1587" s="27"/>
      <c r="I1587" s="26"/>
      <c r="J1587" s="24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</row>
    <row r="1588" spans="1:22" ht="14">
      <c r="A1588" s="24" t="s">
        <v>14813</v>
      </c>
      <c r="B1588" s="25" t="s">
        <v>14809</v>
      </c>
      <c r="C1588" s="25" t="s">
        <v>14812</v>
      </c>
      <c r="D1588" s="25" t="s">
        <v>1022</v>
      </c>
      <c r="E1588" s="26" t="s">
        <v>364</v>
      </c>
      <c r="F1588" s="26"/>
      <c r="G1588" s="27"/>
      <c r="H1588" s="27"/>
      <c r="I1588" s="26"/>
      <c r="J1588" s="24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</row>
    <row r="1589" spans="1:22" ht="14">
      <c r="A1589" s="24" t="s">
        <v>7650</v>
      </c>
      <c r="B1589" s="25" t="s">
        <v>7582</v>
      </c>
      <c r="C1589" s="25" t="s">
        <v>7649</v>
      </c>
      <c r="D1589" s="25" t="s">
        <v>221</v>
      </c>
      <c r="E1589" s="26" t="s">
        <v>212</v>
      </c>
      <c r="F1589" s="26"/>
      <c r="G1589" s="27"/>
      <c r="H1589" s="27"/>
      <c r="I1589" s="26"/>
      <c r="J1589" s="24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</row>
    <row r="1590" spans="1:22" ht="14">
      <c r="A1590" s="24" t="s">
        <v>7653</v>
      </c>
      <c r="B1590" s="25" t="s">
        <v>7582</v>
      </c>
      <c r="C1590" s="25" t="s">
        <v>7652</v>
      </c>
      <c r="D1590" s="25" t="s">
        <v>229</v>
      </c>
      <c r="E1590" s="26" t="s">
        <v>212</v>
      </c>
      <c r="F1590" s="26"/>
      <c r="G1590" s="27"/>
      <c r="H1590" s="27"/>
      <c r="I1590" s="26"/>
      <c r="J1590" s="24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</row>
    <row r="1591" spans="1:22" ht="14">
      <c r="A1591" s="24" t="s">
        <v>7656</v>
      </c>
      <c r="B1591" s="25" t="s">
        <v>7582</v>
      </c>
      <c r="C1591" s="25" t="s">
        <v>7655</v>
      </c>
      <c r="D1591" s="25" t="s">
        <v>2556</v>
      </c>
      <c r="E1591" s="26" t="s">
        <v>212</v>
      </c>
      <c r="F1591" s="26"/>
      <c r="G1591" s="27"/>
      <c r="H1591" s="27"/>
      <c r="I1591" s="26"/>
      <c r="J1591" s="24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</row>
    <row r="1592" spans="1:22" ht="14">
      <c r="A1592" s="24" t="s">
        <v>7659</v>
      </c>
      <c r="B1592" s="25" t="s">
        <v>7582</v>
      </c>
      <c r="C1592" s="25" t="s">
        <v>7658</v>
      </c>
      <c r="D1592" s="25" t="s">
        <v>7596</v>
      </c>
      <c r="E1592" s="26" t="s">
        <v>212</v>
      </c>
      <c r="F1592" s="26"/>
      <c r="G1592" s="27"/>
      <c r="H1592" s="27"/>
      <c r="I1592" s="26"/>
      <c r="J1592" s="24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</row>
    <row r="1593" spans="1:22" ht="14">
      <c r="A1593" s="24" t="s">
        <v>7662</v>
      </c>
      <c r="B1593" s="25" t="s">
        <v>7582</v>
      </c>
      <c r="C1593" s="25" t="s">
        <v>7661</v>
      </c>
      <c r="D1593" s="25" t="s">
        <v>221</v>
      </c>
      <c r="E1593" s="26" t="s">
        <v>212</v>
      </c>
      <c r="F1593" s="26"/>
      <c r="G1593" s="27"/>
      <c r="H1593" s="27"/>
      <c r="I1593" s="26"/>
      <c r="J1593" s="24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</row>
    <row r="1594" spans="1:22" ht="14">
      <c r="A1594" s="24" t="s">
        <v>7665</v>
      </c>
      <c r="B1594" s="25" t="s">
        <v>7582</v>
      </c>
      <c r="C1594" s="25" t="s">
        <v>7664</v>
      </c>
      <c r="D1594" s="25" t="s">
        <v>2556</v>
      </c>
      <c r="E1594" s="26" t="s">
        <v>212</v>
      </c>
      <c r="F1594" s="26"/>
      <c r="G1594" s="27"/>
      <c r="H1594" s="27"/>
      <c r="I1594" s="26"/>
      <c r="J1594" s="24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</row>
    <row r="1595" spans="1:22" ht="14">
      <c r="A1595" s="24" t="s">
        <v>7668</v>
      </c>
      <c r="B1595" s="25" t="s">
        <v>7582</v>
      </c>
      <c r="C1595" s="25" t="s">
        <v>7667</v>
      </c>
      <c r="D1595" s="25" t="s">
        <v>229</v>
      </c>
      <c r="E1595" s="26" t="s">
        <v>212</v>
      </c>
      <c r="F1595" s="26"/>
      <c r="G1595" s="27"/>
      <c r="H1595" s="27"/>
      <c r="I1595" s="26"/>
      <c r="J1595" s="24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</row>
    <row r="1596" spans="1:22" ht="14">
      <c r="A1596" s="24" t="s">
        <v>12089</v>
      </c>
      <c r="B1596" s="25" t="s">
        <v>12025</v>
      </c>
      <c r="C1596" s="25" t="s">
        <v>12088</v>
      </c>
      <c r="D1596" s="25" t="s">
        <v>221</v>
      </c>
      <c r="E1596" s="26" t="s">
        <v>212</v>
      </c>
      <c r="F1596" s="26"/>
      <c r="G1596" s="27"/>
      <c r="H1596" s="27"/>
      <c r="I1596" s="26"/>
      <c r="J1596" s="24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</row>
    <row r="1597" spans="1:22" ht="14">
      <c r="A1597" s="24" t="s">
        <v>12092</v>
      </c>
      <c r="B1597" s="25" t="s">
        <v>12025</v>
      </c>
      <c r="C1597" s="25" t="s">
        <v>12091</v>
      </c>
      <c r="D1597" s="25" t="s">
        <v>221</v>
      </c>
      <c r="E1597" s="26" t="s">
        <v>212</v>
      </c>
      <c r="F1597" s="26"/>
      <c r="G1597" s="27"/>
      <c r="H1597" s="27"/>
      <c r="I1597" s="26"/>
      <c r="J1597" s="24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</row>
    <row r="1598" spans="1:22" ht="14">
      <c r="A1598" s="24" t="s">
        <v>12095</v>
      </c>
      <c r="B1598" s="25" t="s">
        <v>12025</v>
      </c>
      <c r="C1598" s="25" t="s">
        <v>12094</v>
      </c>
      <c r="D1598" s="25" t="s">
        <v>221</v>
      </c>
      <c r="E1598" s="26" t="s">
        <v>212</v>
      </c>
      <c r="F1598" s="26"/>
      <c r="G1598" s="27"/>
      <c r="H1598" s="27"/>
      <c r="I1598" s="26"/>
      <c r="J1598" s="24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</row>
    <row r="1599" spans="1:22" ht="14">
      <c r="A1599" s="24" t="s">
        <v>12098</v>
      </c>
      <c r="B1599" s="25" t="s">
        <v>12025</v>
      </c>
      <c r="C1599" s="25" t="s">
        <v>12097</v>
      </c>
      <c r="D1599" s="25" t="s">
        <v>221</v>
      </c>
      <c r="E1599" s="26" t="s">
        <v>212</v>
      </c>
      <c r="F1599" s="26"/>
      <c r="G1599" s="27"/>
      <c r="H1599" s="27"/>
      <c r="I1599" s="26"/>
      <c r="J1599" s="24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</row>
    <row r="1600" spans="1:22" ht="14">
      <c r="A1600" s="24" t="s">
        <v>12101</v>
      </c>
      <c r="B1600" s="25" t="s">
        <v>12025</v>
      </c>
      <c r="C1600" s="25" t="s">
        <v>12100</v>
      </c>
      <c r="D1600" s="25" t="s">
        <v>535</v>
      </c>
      <c r="E1600" s="26" t="s">
        <v>212</v>
      </c>
      <c r="F1600" s="26"/>
      <c r="G1600" s="27"/>
      <c r="H1600" s="27"/>
      <c r="I1600" s="26"/>
      <c r="J1600" s="24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</row>
    <row r="1601" spans="1:22" ht="14">
      <c r="A1601" s="24" t="s">
        <v>12104</v>
      </c>
      <c r="B1601" s="25" t="s">
        <v>12025</v>
      </c>
      <c r="C1601" s="25" t="s">
        <v>12103</v>
      </c>
      <c r="D1601" s="25" t="s">
        <v>535</v>
      </c>
      <c r="E1601" s="26" t="s">
        <v>212</v>
      </c>
      <c r="F1601" s="26"/>
      <c r="G1601" s="27"/>
      <c r="H1601" s="27"/>
      <c r="I1601" s="26"/>
      <c r="J1601" s="24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</row>
    <row r="1602" spans="1:22" ht="14">
      <c r="A1602" s="24" t="s">
        <v>12107</v>
      </c>
      <c r="B1602" s="25" t="s">
        <v>12025</v>
      </c>
      <c r="C1602" s="25" t="s">
        <v>12106</v>
      </c>
      <c r="D1602" s="25" t="s">
        <v>221</v>
      </c>
      <c r="E1602" s="26" t="s">
        <v>212</v>
      </c>
      <c r="F1602" s="26"/>
      <c r="G1602" s="27"/>
      <c r="H1602" s="27"/>
      <c r="I1602" s="26"/>
      <c r="J1602" s="24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</row>
    <row r="1603" spans="1:22" ht="14">
      <c r="A1603" s="24" t="s">
        <v>12110</v>
      </c>
      <c r="B1603" s="25" t="s">
        <v>12025</v>
      </c>
      <c r="C1603" s="25" t="s">
        <v>12109</v>
      </c>
      <c r="D1603" s="25" t="s">
        <v>221</v>
      </c>
      <c r="E1603" s="26" t="s">
        <v>212</v>
      </c>
      <c r="F1603" s="26"/>
      <c r="G1603" s="27"/>
      <c r="H1603" s="27"/>
      <c r="I1603" s="26"/>
      <c r="J1603" s="24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</row>
    <row r="1604" spans="1:22" ht="14">
      <c r="A1604" s="24" t="s">
        <v>821</v>
      </c>
      <c r="B1604" s="25" t="s">
        <v>769</v>
      </c>
      <c r="C1604" s="25" t="s">
        <v>820</v>
      </c>
      <c r="D1604" s="25" t="s">
        <v>221</v>
      </c>
      <c r="E1604" s="26" t="s">
        <v>212</v>
      </c>
      <c r="F1604" s="26"/>
      <c r="G1604" s="27"/>
      <c r="H1604" s="27"/>
      <c r="I1604" s="26"/>
      <c r="J1604" s="24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</row>
    <row r="1605" spans="1:22" ht="14">
      <c r="A1605" s="24" t="s">
        <v>830</v>
      </c>
      <c r="B1605" s="25" t="s">
        <v>769</v>
      </c>
      <c r="C1605" s="25" t="s">
        <v>829</v>
      </c>
      <c r="D1605" s="25" t="s">
        <v>535</v>
      </c>
      <c r="E1605" s="26" t="s">
        <v>212</v>
      </c>
      <c r="F1605" s="26"/>
      <c r="G1605" s="27"/>
      <c r="H1605" s="27"/>
      <c r="I1605" s="26"/>
      <c r="J1605" s="24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</row>
    <row r="1606" spans="1:22" ht="14">
      <c r="A1606" s="24" t="s">
        <v>827</v>
      </c>
      <c r="B1606" s="25" t="s">
        <v>769</v>
      </c>
      <c r="C1606" s="25" t="s">
        <v>826</v>
      </c>
      <c r="D1606" s="25" t="s">
        <v>221</v>
      </c>
      <c r="E1606" s="26" t="s">
        <v>212</v>
      </c>
      <c r="F1606" s="26"/>
      <c r="G1606" s="27"/>
      <c r="H1606" s="27"/>
      <c r="I1606" s="26"/>
      <c r="J1606" s="24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</row>
    <row r="1607" spans="1:22" ht="14">
      <c r="A1607" s="24" t="s">
        <v>824</v>
      </c>
      <c r="B1607" s="25" t="s">
        <v>769</v>
      </c>
      <c r="C1607" s="25" t="s">
        <v>823</v>
      </c>
      <c r="D1607" s="25" t="s">
        <v>221</v>
      </c>
      <c r="E1607" s="26" t="s">
        <v>212</v>
      </c>
      <c r="F1607" s="26"/>
      <c r="G1607" s="27"/>
      <c r="H1607" s="27"/>
      <c r="I1607" s="26"/>
      <c r="J1607" s="24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</row>
    <row r="1608" spans="1:22" ht="14">
      <c r="A1608" s="24" t="s">
        <v>14816</v>
      </c>
      <c r="B1608" s="25" t="s">
        <v>14809</v>
      </c>
      <c r="C1608" s="25" t="s">
        <v>14815</v>
      </c>
      <c r="D1608" s="25" t="s">
        <v>221</v>
      </c>
      <c r="E1608" s="26" t="s">
        <v>364</v>
      </c>
      <c r="F1608" s="26"/>
      <c r="G1608" s="27"/>
      <c r="H1608" s="27"/>
      <c r="I1608" s="26"/>
      <c r="J1608" s="24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</row>
    <row r="1609" spans="1:22" ht="14">
      <c r="A1609" s="24" t="s">
        <v>14400</v>
      </c>
      <c r="B1609" s="25" t="s">
        <v>14162</v>
      </c>
      <c r="C1609" s="25" t="s">
        <v>14399</v>
      </c>
      <c r="D1609" s="25" t="s">
        <v>535</v>
      </c>
      <c r="E1609" s="26" t="s">
        <v>212</v>
      </c>
      <c r="F1609" s="26"/>
      <c r="G1609" s="27"/>
      <c r="H1609" s="27"/>
      <c r="I1609" s="26"/>
      <c r="J1609" s="24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</row>
    <row r="1610" spans="1:22" ht="14">
      <c r="A1610" s="24" t="s">
        <v>14403</v>
      </c>
      <c r="B1610" s="25" t="s">
        <v>14162</v>
      </c>
      <c r="C1610" s="25" t="s">
        <v>14402</v>
      </c>
      <c r="D1610" s="25" t="s">
        <v>221</v>
      </c>
      <c r="E1610" s="26" t="s">
        <v>212</v>
      </c>
      <c r="F1610" s="26"/>
      <c r="G1610" s="27"/>
      <c r="H1610" s="27"/>
      <c r="I1610" s="26"/>
      <c r="J1610" s="24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</row>
    <row r="1611" spans="1:22" ht="14">
      <c r="A1611" s="24" t="s">
        <v>14406</v>
      </c>
      <c r="B1611" s="25" t="s">
        <v>14162</v>
      </c>
      <c r="C1611" s="25" t="s">
        <v>14405</v>
      </c>
      <c r="D1611" s="25" t="s">
        <v>221</v>
      </c>
      <c r="E1611" s="26" t="s">
        <v>212</v>
      </c>
      <c r="F1611" s="26"/>
      <c r="G1611" s="27"/>
      <c r="H1611" s="27"/>
      <c r="I1611" s="26"/>
      <c r="J1611" s="24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</row>
    <row r="1612" spans="1:22" ht="14">
      <c r="A1612" s="24" t="s">
        <v>14409</v>
      </c>
      <c r="B1612" s="25" t="s">
        <v>14162</v>
      </c>
      <c r="C1612" s="25" t="s">
        <v>14408</v>
      </c>
      <c r="D1612" s="25" t="s">
        <v>1905</v>
      </c>
      <c r="E1612" s="26" t="s">
        <v>212</v>
      </c>
      <c r="F1612" s="26"/>
      <c r="G1612" s="27"/>
      <c r="H1612" s="27"/>
      <c r="I1612" s="26"/>
      <c r="J1612" s="24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</row>
    <row r="1613" spans="1:22" ht="14">
      <c r="A1613" s="24" t="s">
        <v>3172</v>
      </c>
      <c r="B1613" s="25" t="s">
        <v>3120</v>
      </c>
      <c r="C1613" s="25" t="s">
        <v>3171</v>
      </c>
      <c r="D1613" s="25" t="s">
        <v>221</v>
      </c>
      <c r="E1613" s="26" t="s">
        <v>212</v>
      </c>
      <c r="F1613" s="26"/>
      <c r="G1613" s="27"/>
      <c r="H1613" s="27"/>
      <c r="I1613" s="26"/>
      <c r="J1613" s="24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</row>
    <row r="1614" spans="1:22" ht="14">
      <c r="A1614" s="24" t="s">
        <v>3175</v>
      </c>
      <c r="B1614" s="25" t="s">
        <v>3120</v>
      </c>
      <c r="C1614" s="25" t="s">
        <v>3174</v>
      </c>
      <c r="D1614" s="25" t="s">
        <v>535</v>
      </c>
      <c r="E1614" s="26" t="s">
        <v>212</v>
      </c>
      <c r="F1614" s="26"/>
      <c r="G1614" s="27"/>
      <c r="H1614" s="27"/>
      <c r="I1614" s="26"/>
      <c r="J1614" s="24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</row>
    <row r="1615" spans="1:22" ht="14">
      <c r="A1615" s="24" t="s">
        <v>13794</v>
      </c>
      <c r="B1615" s="25" t="s">
        <v>13700</v>
      </c>
      <c r="C1615" s="25" t="s">
        <v>13793</v>
      </c>
      <c r="D1615" s="25" t="s">
        <v>221</v>
      </c>
      <c r="E1615" s="26" t="s">
        <v>364</v>
      </c>
      <c r="F1615" s="26"/>
      <c r="G1615" s="27"/>
      <c r="H1615" s="27"/>
      <c r="I1615" s="26"/>
      <c r="J1615" s="24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</row>
    <row r="1616" spans="1:22" ht="14">
      <c r="A1616" s="24" t="s">
        <v>13797</v>
      </c>
      <c r="B1616" s="25" t="s">
        <v>13700</v>
      </c>
      <c r="C1616" s="25" t="s">
        <v>13796</v>
      </c>
      <c r="D1616" s="25" t="s">
        <v>221</v>
      </c>
      <c r="E1616" s="26" t="s">
        <v>364</v>
      </c>
      <c r="F1616" s="26"/>
      <c r="G1616" s="27"/>
      <c r="H1616" s="27"/>
      <c r="I1616" s="26"/>
      <c r="J1616" s="24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</row>
    <row r="1617" spans="1:22" ht="14">
      <c r="A1617" s="24" t="s">
        <v>13800</v>
      </c>
      <c r="B1617" s="25" t="s">
        <v>13700</v>
      </c>
      <c r="C1617" s="25" t="s">
        <v>13799</v>
      </c>
      <c r="D1617" s="25" t="s">
        <v>535</v>
      </c>
      <c r="E1617" s="26" t="s">
        <v>364</v>
      </c>
      <c r="F1617" s="26"/>
      <c r="G1617" s="27"/>
      <c r="H1617" s="27"/>
      <c r="I1617" s="26"/>
      <c r="J1617" s="24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</row>
    <row r="1618" spans="1:22" ht="14">
      <c r="A1618" s="24" t="s">
        <v>15845</v>
      </c>
      <c r="B1618" s="25" t="s">
        <v>13700</v>
      </c>
      <c r="C1618" s="25" t="s">
        <v>15844</v>
      </c>
      <c r="D1618" s="25" t="s">
        <v>221</v>
      </c>
      <c r="E1618" s="26" t="s">
        <v>364</v>
      </c>
      <c r="F1618" s="26"/>
      <c r="G1618" s="27"/>
      <c r="H1618" s="27"/>
      <c r="I1618" s="26"/>
      <c r="J1618" s="24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</row>
    <row r="1619" spans="1:22" ht="14">
      <c r="A1619" s="24" t="s">
        <v>13803</v>
      </c>
      <c r="B1619" s="25" t="s">
        <v>13700</v>
      </c>
      <c r="C1619" s="25" t="s">
        <v>13802</v>
      </c>
      <c r="D1619" s="25" t="s">
        <v>215</v>
      </c>
      <c r="E1619" s="26" t="s">
        <v>364</v>
      </c>
      <c r="F1619" s="26"/>
      <c r="G1619" s="27"/>
      <c r="H1619" s="27"/>
      <c r="I1619" s="26"/>
      <c r="J1619" s="24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</row>
    <row r="1620" spans="1:22" ht="14">
      <c r="A1620" s="24" t="s">
        <v>13806</v>
      </c>
      <c r="B1620" s="25" t="s">
        <v>13700</v>
      </c>
      <c r="C1620" s="25" t="s">
        <v>13805</v>
      </c>
      <c r="D1620" s="25" t="s">
        <v>229</v>
      </c>
      <c r="E1620" s="26" t="s">
        <v>364</v>
      </c>
      <c r="F1620" s="26"/>
      <c r="G1620" s="27"/>
      <c r="H1620" s="27"/>
      <c r="I1620" s="26"/>
      <c r="J1620" s="24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</row>
    <row r="1621" spans="1:22" ht="14">
      <c r="A1621" s="24" t="s">
        <v>13839</v>
      </c>
      <c r="B1621" s="25" t="s">
        <v>13700</v>
      </c>
      <c r="C1621" s="25" t="s">
        <v>13838</v>
      </c>
      <c r="D1621" s="25" t="s">
        <v>221</v>
      </c>
      <c r="E1621" s="26" t="s">
        <v>364</v>
      </c>
      <c r="F1621" s="26"/>
      <c r="G1621" s="27"/>
      <c r="H1621" s="27"/>
      <c r="I1621" s="26"/>
      <c r="J1621" s="24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</row>
    <row r="1622" spans="1:22" ht="14">
      <c r="A1622" s="24" t="s">
        <v>13809</v>
      </c>
      <c r="B1622" s="25" t="s">
        <v>13700</v>
      </c>
      <c r="C1622" s="25" t="s">
        <v>13808</v>
      </c>
      <c r="D1622" s="25" t="s">
        <v>221</v>
      </c>
      <c r="E1622" s="26" t="s">
        <v>364</v>
      </c>
      <c r="F1622" s="26"/>
      <c r="G1622" s="27"/>
      <c r="H1622" s="27"/>
      <c r="I1622" s="26"/>
      <c r="J1622" s="24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</row>
    <row r="1623" spans="1:22" ht="14">
      <c r="A1623" s="24" t="s">
        <v>13812</v>
      </c>
      <c r="B1623" s="25" t="s">
        <v>13700</v>
      </c>
      <c r="C1623" s="25" t="s">
        <v>13811</v>
      </c>
      <c r="D1623" s="25" t="s">
        <v>221</v>
      </c>
      <c r="E1623" s="26" t="s">
        <v>364</v>
      </c>
      <c r="F1623" s="26"/>
      <c r="G1623" s="27"/>
      <c r="H1623" s="27"/>
      <c r="I1623" s="26"/>
      <c r="J1623" s="24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</row>
    <row r="1624" spans="1:22" ht="14">
      <c r="A1624" s="24" t="s">
        <v>13815</v>
      </c>
      <c r="B1624" s="25" t="s">
        <v>13700</v>
      </c>
      <c r="C1624" s="25" t="s">
        <v>13814</v>
      </c>
      <c r="D1624" s="25" t="s">
        <v>215</v>
      </c>
      <c r="E1624" s="26" t="s">
        <v>364</v>
      </c>
      <c r="F1624" s="26"/>
      <c r="G1624" s="27"/>
      <c r="H1624" s="27"/>
      <c r="I1624" s="26"/>
      <c r="J1624" s="24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</row>
    <row r="1625" spans="1:22" ht="14">
      <c r="A1625" s="24" t="s">
        <v>13818</v>
      </c>
      <c r="B1625" s="25" t="s">
        <v>13700</v>
      </c>
      <c r="C1625" s="25" t="s">
        <v>13817</v>
      </c>
      <c r="D1625" s="25" t="s">
        <v>229</v>
      </c>
      <c r="E1625" s="26" t="s">
        <v>364</v>
      </c>
      <c r="F1625" s="26"/>
      <c r="G1625" s="27"/>
      <c r="H1625" s="27"/>
      <c r="I1625" s="26"/>
      <c r="J1625" s="24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</row>
    <row r="1626" spans="1:22" ht="14">
      <c r="A1626" s="24" t="s">
        <v>13821</v>
      </c>
      <c r="B1626" s="25" t="s">
        <v>13700</v>
      </c>
      <c r="C1626" s="25" t="s">
        <v>13820</v>
      </c>
      <c r="D1626" s="25" t="s">
        <v>535</v>
      </c>
      <c r="E1626" s="26" t="s">
        <v>364</v>
      </c>
      <c r="F1626" s="26"/>
      <c r="G1626" s="27"/>
      <c r="H1626" s="27"/>
      <c r="I1626" s="26"/>
      <c r="J1626" s="24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</row>
    <row r="1627" spans="1:22" ht="14">
      <c r="A1627" s="24" t="s">
        <v>13836</v>
      </c>
      <c r="B1627" s="25" t="s">
        <v>13700</v>
      </c>
      <c r="C1627" s="25" t="s">
        <v>13835</v>
      </c>
      <c r="D1627" s="25" t="s">
        <v>221</v>
      </c>
      <c r="E1627" s="26" t="s">
        <v>364</v>
      </c>
      <c r="F1627" s="26"/>
      <c r="G1627" s="27"/>
      <c r="H1627" s="27"/>
      <c r="I1627" s="26"/>
      <c r="J1627" s="24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</row>
    <row r="1628" spans="1:22" ht="14">
      <c r="A1628" s="24" t="s">
        <v>13824</v>
      </c>
      <c r="B1628" s="25" t="s">
        <v>13700</v>
      </c>
      <c r="C1628" s="25" t="s">
        <v>13823</v>
      </c>
      <c r="D1628" s="25" t="s">
        <v>221</v>
      </c>
      <c r="E1628" s="26" t="s">
        <v>364</v>
      </c>
      <c r="F1628" s="26"/>
      <c r="G1628" s="27"/>
      <c r="H1628" s="27"/>
      <c r="I1628" s="26"/>
      <c r="J1628" s="24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</row>
    <row r="1629" spans="1:22" ht="14">
      <c r="A1629" s="24" t="s">
        <v>13827</v>
      </c>
      <c r="B1629" s="25" t="s">
        <v>13700</v>
      </c>
      <c r="C1629" s="25" t="s">
        <v>13826</v>
      </c>
      <c r="D1629" s="25" t="s">
        <v>221</v>
      </c>
      <c r="E1629" s="26" t="s">
        <v>364</v>
      </c>
      <c r="F1629" s="26"/>
      <c r="G1629" s="27"/>
      <c r="H1629" s="27"/>
      <c r="I1629" s="26"/>
      <c r="J1629" s="24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</row>
    <row r="1630" spans="1:22" ht="14">
      <c r="A1630" s="24" t="s">
        <v>13830</v>
      </c>
      <c r="B1630" s="25" t="s">
        <v>13700</v>
      </c>
      <c r="C1630" s="25" t="s">
        <v>13829</v>
      </c>
      <c r="D1630" s="25" t="s">
        <v>373</v>
      </c>
      <c r="E1630" s="26" t="s">
        <v>364</v>
      </c>
      <c r="F1630" s="26"/>
      <c r="G1630" s="27"/>
      <c r="H1630" s="27"/>
      <c r="I1630" s="26"/>
      <c r="J1630" s="24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</row>
    <row r="1631" spans="1:22" ht="14">
      <c r="A1631" s="24" t="s">
        <v>13833</v>
      </c>
      <c r="B1631" s="25" t="s">
        <v>13700</v>
      </c>
      <c r="C1631" s="25" t="s">
        <v>13832</v>
      </c>
      <c r="D1631" s="25" t="s">
        <v>2556</v>
      </c>
      <c r="E1631" s="26" t="s">
        <v>364</v>
      </c>
      <c r="F1631" s="26"/>
      <c r="G1631" s="27"/>
      <c r="H1631" s="27"/>
      <c r="I1631" s="26"/>
      <c r="J1631" s="24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</row>
    <row r="1632" spans="1:22" ht="14">
      <c r="A1632" s="24" t="s">
        <v>13842</v>
      </c>
      <c r="B1632" s="25" t="s">
        <v>13700</v>
      </c>
      <c r="C1632" s="25" t="s">
        <v>13841</v>
      </c>
      <c r="D1632" s="25" t="s">
        <v>221</v>
      </c>
      <c r="E1632" s="26" t="s">
        <v>364</v>
      </c>
      <c r="F1632" s="26"/>
      <c r="G1632" s="27"/>
      <c r="H1632" s="27"/>
      <c r="I1632" s="26"/>
      <c r="J1632" s="24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</row>
    <row r="1633" spans="1:22" ht="14">
      <c r="A1633" s="24" t="s">
        <v>13845</v>
      </c>
      <c r="B1633" s="25" t="s">
        <v>13700</v>
      </c>
      <c r="C1633" s="25" t="s">
        <v>13844</v>
      </c>
      <c r="D1633" s="25" t="s">
        <v>535</v>
      </c>
      <c r="E1633" s="26" t="s">
        <v>364</v>
      </c>
      <c r="F1633" s="26"/>
      <c r="G1633" s="27"/>
      <c r="H1633" s="27"/>
      <c r="I1633" s="26"/>
      <c r="J1633" s="24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</row>
    <row r="1634" spans="1:22" ht="14">
      <c r="A1634" s="24" t="s">
        <v>13848</v>
      </c>
      <c r="B1634" s="25" t="s">
        <v>13700</v>
      </c>
      <c r="C1634" s="25" t="s">
        <v>13847</v>
      </c>
      <c r="D1634" s="25" t="s">
        <v>221</v>
      </c>
      <c r="E1634" s="26" t="s">
        <v>364</v>
      </c>
      <c r="F1634" s="26"/>
      <c r="G1634" s="27"/>
      <c r="H1634" s="27"/>
      <c r="I1634" s="26"/>
      <c r="J1634" s="24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</row>
    <row r="1635" spans="1:22" ht="14">
      <c r="A1635" s="24" t="s">
        <v>13851</v>
      </c>
      <c r="B1635" s="25" t="s">
        <v>13700</v>
      </c>
      <c r="C1635" s="25" t="s">
        <v>13850</v>
      </c>
      <c r="D1635" s="25" t="s">
        <v>373</v>
      </c>
      <c r="E1635" s="26" t="s">
        <v>364</v>
      </c>
      <c r="F1635" s="26"/>
      <c r="G1635" s="27"/>
      <c r="H1635" s="27"/>
      <c r="I1635" s="26"/>
      <c r="J1635" s="24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</row>
    <row r="1636" spans="1:22" ht="14">
      <c r="A1636" s="24" t="s">
        <v>13854</v>
      </c>
      <c r="B1636" s="25" t="s">
        <v>13700</v>
      </c>
      <c r="C1636" s="25" t="s">
        <v>13853</v>
      </c>
      <c r="D1636" s="25" t="s">
        <v>221</v>
      </c>
      <c r="E1636" s="26" t="s">
        <v>364</v>
      </c>
      <c r="F1636" s="26"/>
      <c r="G1636" s="27"/>
      <c r="H1636" s="27"/>
      <c r="I1636" s="26"/>
      <c r="J1636" s="24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</row>
    <row r="1637" spans="1:22" ht="14">
      <c r="A1637" s="24" t="s">
        <v>13857</v>
      </c>
      <c r="B1637" s="25" t="s">
        <v>13700</v>
      </c>
      <c r="C1637" s="25" t="s">
        <v>13856</v>
      </c>
      <c r="D1637" s="25" t="s">
        <v>229</v>
      </c>
      <c r="E1637" s="26" t="s">
        <v>364</v>
      </c>
      <c r="F1637" s="26"/>
      <c r="G1637" s="27"/>
      <c r="H1637" s="27"/>
      <c r="I1637" s="26"/>
      <c r="J1637" s="24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</row>
    <row r="1638" spans="1:22" ht="14">
      <c r="A1638" s="24" t="s">
        <v>13860</v>
      </c>
      <c r="B1638" s="25" t="s">
        <v>13700</v>
      </c>
      <c r="C1638" s="25" t="s">
        <v>13859</v>
      </c>
      <c r="D1638" s="25" t="s">
        <v>535</v>
      </c>
      <c r="E1638" s="26" t="s">
        <v>364</v>
      </c>
      <c r="F1638" s="26"/>
      <c r="G1638" s="27"/>
      <c r="H1638" s="27"/>
      <c r="I1638" s="26"/>
      <c r="J1638" s="24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</row>
    <row r="1639" spans="1:22" ht="14">
      <c r="A1639" s="24" t="s">
        <v>15842</v>
      </c>
      <c r="B1639" s="25" t="s">
        <v>13700</v>
      </c>
      <c r="C1639" s="25" t="s">
        <v>15841</v>
      </c>
      <c r="D1639" s="25" t="s">
        <v>221</v>
      </c>
      <c r="E1639" s="26" t="s">
        <v>364</v>
      </c>
      <c r="F1639" s="26"/>
      <c r="G1639" s="27"/>
      <c r="H1639" s="27"/>
      <c r="I1639" s="26"/>
      <c r="J1639" s="24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</row>
    <row r="1640" spans="1:22" ht="14">
      <c r="A1640" s="24" t="s">
        <v>13863</v>
      </c>
      <c r="B1640" s="25" t="s">
        <v>13700</v>
      </c>
      <c r="C1640" s="25" t="s">
        <v>13862</v>
      </c>
      <c r="D1640" s="25" t="s">
        <v>221</v>
      </c>
      <c r="E1640" s="26" t="s">
        <v>364</v>
      </c>
      <c r="F1640" s="26"/>
      <c r="G1640" s="27"/>
      <c r="H1640" s="27"/>
      <c r="I1640" s="26"/>
      <c r="J1640" s="24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</row>
    <row r="1641" spans="1:22" ht="14">
      <c r="A1641" s="24" t="s">
        <v>13866</v>
      </c>
      <c r="B1641" s="25" t="s">
        <v>13700</v>
      </c>
      <c r="C1641" s="25" t="s">
        <v>13865</v>
      </c>
      <c r="D1641" s="25" t="s">
        <v>215</v>
      </c>
      <c r="E1641" s="26" t="s">
        <v>364</v>
      </c>
      <c r="F1641" s="26"/>
      <c r="G1641" s="27"/>
      <c r="H1641" s="27"/>
      <c r="I1641" s="26"/>
      <c r="J1641" s="24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</row>
    <row r="1642" spans="1:22" ht="14">
      <c r="A1642" s="24" t="s">
        <v>13869</v>
      </c>
      <c r="B1642" s="25" t="s">
        <v>13700</v>
      </c>
      <c r="C1642" s="25" t="s">
        <v>13868</v>
      </c>
      <c r="D1642" s="25" t="s">
        <v>215</v>
      </c>
      <c r="E1642" s="26" t="s">
        <v>364</v>
      </c>
      <c r="F1642" s="26"/>
      <c r="G1642" s="27"/>
      <c r="H1642" s="27"/>
      <c r="I1642" s="26"/>
      <c r="J1642" s="24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</row>
    <row r="1643" spans="1:22" ht="14">
      <c r="A1643" s="24" t="s">
        <v>13872</v>
      </c>
      <c r="B1643" s="25" t="s">
        <v>13700</v>
      </c>
      <c r="C1643" s="25" t="s">
        <v>13871</v>
      </c>
      <c r="D1643" s="25" t="s">
        <v>535</v>
      </c>
      <c r="E1643" s="26" t="s">
        <v>364</v>
      </c>
      <c r="F1643" s="26"/>
      <c r="G1643" s="27"/>
      <c r="H1643" s="27"/>
      <c r="I1643" s="26"/>
      <c r="J1643" s="24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</row>
    <row r="1644" spans="1:22" ht="14">
      <c r="A1644" s="24" t="s">
        <v>13875</v>
      </c>
      <c r="B1644" s="25" t="s">
        <v>13700</v>
      </c>
      <c r="C1644" s="25" t="s">
        <v>13874</v>
      </c>
      <c r="D1644" s="25" t="s">
        <v>2556</v>
      </c>
      <c r="E1644" s="26" t="s">
        <v>364</v>
      </c>
      <c r="F1644" s="26"/>
      <c r="G1644" s="27"/>
      <c r="H1644" s="27"/>
      <c r="I1644" s="26"/>
      <c r="J1644" s="24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</row>
    <row r="1645" spans="1:22" ht="14">
      <c r="A1645" s="24" t="s">
        <v>3571</v>
      </c>
      <c r="B1645" s="25" t="s">
        <v>3475</v>
      </c>
      <c r="C1645" s="25" t="s">
        <v>3570</v>
      </c>
      <c r="D1645" s="25" t="s">
        <v>1022</v>
      </c>
      <c r="E1645" s="26" t="s">
        <v>364</v>
      </c>
      <c r="F1645" s="26"/>
      <c r="G1645" s="27"/>
      <c r="H1645" s="27"/>
      <c r="I1645" s="26"/>
      <c r="J1645" s="24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</row>
    <row r="1646" spans="1:22" ht="14">
      <c r="A1646" s="24" t="s">
        <v>3574</v>
      </c>
      <c r="B1646" s="25" t="s">
        <v>3475</v>
      </c>
      <c r="C1646" s="25" t="s">
        <v>3573</v>
      </c>
      <c r="D1646" s="25" t="s">
        <v>373</v>
      </c>
      <c r="E1646" s="26" t="s">
        <v>364</v>
      </c>
      <c r="F1646" s="26"/>
      <c r="G1646" s="27"/>
      <c r="H1646" s="27"/>
      <c r="I1646" s="26"/>
      <c r="J1646" s="24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</row>
    <row r="1647" spans="1:22" ht="14">
      <c r="A1647" s="24" t="s">
        <v>15297</v>
      </c>
      <c r="B1647" s="25" t="s">
        <v>2418</v>
      </c>
      <c r="C1647" s="25" t="s">
        <v>15296</v>
      </c>
      <c r="D1647" s="25" t="s">
        <v>221</v>
      </c>
      <c r="E1647" s="26" t="s">
        <v>364</v>
      </c>
      <c r="F1647" s="26"/>
      <c r="G1647" s="27"/>
      <c r="H1647" s="27"/>
      <c r="I1647" s="26"/>
      <c r="J1647" s="24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</row>
    <row r="1648" spans="1:22" ht="14">
      <c r="A1648" s="24" t="s">
        <v>4885</v>
      </c>
      <c r="B1648" s="25" t="s">
        <v>4884</v>
      </c>
      <c r="C1648" s="25" t="s">
        <v>4883</v>
      </c>
      <c r="D1648" s="25" t="s">
        <v>221</v>
      </c>
      <c r="E1648" s="26" t="s">
        <v>364</v>
      </c>
      <c r="F1648" s="26"/>
      <c r="G1648" s="27"/>
      <c r="H1648" s="27"/>
      <c r="I1648" s="26"/>
      <c r="J1648" s="24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</row>
    <row r="1649" spans="1:22" ht="14">
      <c r="A1649" s="24" t="s">
        <v>4888</v>
      </c>
      <c r="B1649" s="25" t="s">
        <v>4884</v>
      </c>
      <c r="C1649" s="25" t="s">
        <v>4887</v>
      </c>
      <c r="D1649" s="25" t="s">
        <v>221</v>
      </c>
      <c r="E1649" s="26" t="s">
        <v>364</v>
      </c>
      <c r="F1649" s="26"/>
      <c r="G1649" s="27"/>
      <c r="H1649" s="27"/>
      <c r="I1649" s="26"/>
      <c r="J1649" s="24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</row>
    <row r="1650" spans="1:22" ht="14">
      <c r="A1650" s="24" t="s">
        <v>4891</v>
      </c>
      <c r="B1650" s="25" t="s">
        <v>4884</v>
      </c>
      <c r="C1650" s="25" t="s">
        <v>4890</v>
      </c>
      <c r="D1650" s="25" t="s">
        <v>215</v>
      </c>
      <c r="E1650" s="26" t="s">
        <v>364</v>
      </c>
      <c r="F1650" s="26"/>
      <c r="G1650" s="27"/>
      <c r="H1650" s="27"/>
      <c r="I1650" s="26"/>
      <c r="J1650" s="24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</row>
    <row r="1651" spans="1:22" ht="14">
      <c r="A1651" s="24" t="s">
        <v>4894</v>
      </c>
      <c r="B1651" s="25" t="s">
        <v>4884</v>
      </c>
      <c r="C1651" s="25" t="s">
        <v>4893</v>
      </c>
      <c r="D1651" s="25" t="s">
        <v>221</v>
      </c>
      <c r="E1651" s="26" t="s">
        <v>364</v>
      </c>
      <c r="F1651" s="26"/>
      <c r="G1651" s="27"/>
      <c r="H1651" s="27"/>
      <c r="I1651" s="26"/>
      <c r="J1651" s="24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</row>
    <row r="1652" spans="1:22" ht="14">
      <c r="A1652" s="24" t="s">
        <v>4897</v>
      </c>
      <c r="B1652" s="25" t="s">
        <v>4884</v>
      </c>
      <c r="C1652" s="25" t="s">
        <v>4896</v>
      </c>
      <c r="D1652" s="25" t="s">
        <v>221</v>
      </c>
      <c r="E1652" s="26" t="s">
        <v>364</v>
      </c>
      <c r="F1652" s="26"/>
      <c r="G1652" s="27"/>
      <c r="H1652" s="27"/>
      <c r="I1652" s="26"/>
      <c r="J1652" s="24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</row>
    <row r="1653" spans="1:22" ht="14">
      <c r="A1653" s="24" t="s">
        <v>4900</v>
      </c>
      <c r="B1653" s="25" t="s">
        <v>4884</v>
      </c>
      <c r="C1653" s="25" t="s">
        <v>4899</v>
      </c>
      <c r="D1653" s="25" t="s">
        <v>221</v>
      </c>
      <c r="E1653" s="26" t="s">
        <v>364</v>
      </c>
      <c r="F1653" s="26"/>
      <c r="G1653" s="27"/>
      <c r="H1653" s="27"/>
      <c r="I1653" s="26"/>
      <c r="J1653" s="24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</row>
    <row r="1654" spans="1:22" ht="14">
      <c r="A1654" s="24" t="s">
        <v>4903</v>
      </c>
      <c r="B1654" s="25" t="s">
        <v>4884</v>
      </c>
      <c r="C1654" s="25" t="s">
        <v>4902</v>
      </c>
      <c r="D1654" s="25" t="s">
        <v>221</v>
      </c>
      <c r="E1654" s="26" t="s">
        <v>364</v>
      </c>
      <c r="F1654" s="26"/>
      <c r="G1654" s="27"/>
      <c r="H1654" s="27"/>
      <c r="I1654" s="26"/>
      <c r="J1654" s="24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</row>
    <row r="1655" spans="1:22" ht="14">
      <c r="A1655" s="24" t="s">
        <v>4906</v>
      </c>
      <c r="B1655" s="25" t="s">
        <v>4884</v>
      </c>
      <c r="C1655" s="25" t="s">
        <v>4905</v>
      </c>
      <c r="D1655" s="25" t="s">
        <v>221</v>
      </c>
      <c r="E1655" s="26" t="s">
        <v>364</v>
      </c>
      <c r="F1655" s="26"/>
      <c r="G1655" s="27"/>
      <c r="H1655" s="27"/>
      <c r="I1655" s="26"/>
      <c r="J1655" s="24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</row>
    <row r="1656" spans="1:22" ht="14">
      <c r="A1656" s="24" t="s">
        <v>4909</v>
      </c>
      <c r="B1656" s="25" t="s">
        <v>4884</v>
      </c>
      <c r="C1656" s="25" t="s">
        <v>4908</v>
      </c>
      <c r="D1656" s="25" t="s">
        <v>221</v>
      </c>
      <c r="E1656" s="26" t="s">
        <v>364</v>
      </c>
      <c r="F1656" s="26"/>
      <c r="G1656" s="27"/>
      <c r="H1656" s="27"/>
      <c r="I1656" s="26"/>
      <c r="J1656" s="24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</row>
    <row r="1657" spans="1:22" ht="14">
      <c r="A1657" s="24" t="s">
        <v>4912</v>
      </c>
      <c r="B1657" s="25" t="s">
        <v>4884</v>
      </c>
      <c r="C1657" s="25" t="s">
        <v>4911</v>
      </c>
      <c r="D1657" s="25" t="s">
        <v>221</v>
      </c>
      <c r="E1657" s="26" t="s">
        <v>364</v>
      </c>
      <c r="F1657" s="26"/>
      <c r="G1657" s="27"/>
      <c r="H1657" s="27"/>
      <c r="I1657" s="26"/>
      <c r="J1657" s="24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</row>
    <row r="1658" spans="1:22" ht="14">
      <c r="A1658" s="24" t="s">
        <v>4915</v>
      </c>
      <c r="B1658" s="25" t="s">
        <v>4884</v>
      </c>
      <c r="C1658" s="25" t="s">
        <v>4914</v>
      </c>
      <c r="D1658" s="25" t="s">
        <v>221</v>
      </c>
      <c r="E1658" s="26" t="s">
        <v>364</v>
      </c>
      <c r="F1658" s="26"/>
      <c r="G1658" s="27"/>
      <c r="H1658" s="27"/>
      <c r="I1658" s="26"/>
      <c r="J1658" s="24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</row>
    <row r="1659" spans="1:22" ht="14">
      <c r="A1659" s="24" t="s">
        <v>12113</v>
      </c>
      <c r="B1659" s="25" t="s">
        <v>12025</v>
      </c>
      <c r="C1659" s="25" t="s">
        <v>12112</v>
      </c>
      <c r="D1659" s="25" t="s">
        <v>221</v>
      </c>
      <c r="E1659" s="26" t="s">
        <v>212</v>
      </c>
      <c r="F1659" s="26"/>
      <c r="G1659" s="27"/>
      <c r="H1659" s="27"/>
      <c r="I1659" s="26"/>
      <c r="J1659" s="24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</row>
    <row r="1660" spans="1:22" ht="14">
      <c r="A1660" s="24" t="s">
        <v>12116</v>
      </c>
      <c r="B1660" s="25" t="s">
        <v>12025</v>
      </c>
      <c r="C1660" s="25" t="s">
        <v>12115</v>
      </c>
      <c r="D1660" s="25" t="s">
        <v>221</v>
      </c>
      <c r="E1660" s="26" t="s">
        <v>212</v>
      </c>
      <c r="F1660" s="26"/>
      <c r="G1660" s="27"/>
      <c r="H1660" s="27"/>
      <c r="I1660" s="26"/>
      <c r="J1660" s="24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</row>
    <row r="1661" spans="1:22" ht="14">
      <c r="A1661" s="24" t="s">
        <v>12481</v>
      </c>
      <c r="B1661" s="25" t="s">
        <v>12418</v>
      </c>
      <c r="C1661" s="25" t="s">
        <v>12480</v>
      </c>
      <c r="D1661" s="25" t="s">
        <v>221</v>
      </c>
      <c r="E1661" s="26" t="s">
        <v>364</v>
      </c>
      <c r="F1661" s="26"/>
      <c r="G1661" s="27"/>
      <c r="H1661" s="27"/>
      <c r="I1661" s="26"/>
      <c r="J1661" s="24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</row>
    <row r="1662" spans="1:22" ht="14">
      <c r="A1662" s="24" t="s">
        <v>12484</v>
      </c>
      <c r="B1662" s="25" t="s">
        <v>12418</v>
      </c>
      <c r="C1662" s="25" t="s">
        <v>12483</v>
      </c>
      <c r="D1662" s="25" t="s">
        <v>221</v>
      </c>
      <c r="E1662" s="26" t="s">
        <v>364</v>
      </c>
      <c r="F1662" s="26"/>
      <c r="G1662" s="27"/>
      <c r="H1662" s="27"/>
      <c r="I1662" s="26"/>
      <c r="J1662" s="24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</row>
    <row r="1663" spans="1:22" ht="14">
      <c r="A1663" s="24" t="s">
        <v>12487</v>
      </c>
      <c r="B1663" s="25" t="s">
        <v>12418</v>
      </c>
      <c r="C1663" s="25" t="s">
        <v>12486</v>
      </c>
      <c r="D1663" s="25" t="s">
        <v>221</v>
      </c>
      <c r="E1663" s="26" t="s">
        <v>364</v>
      </c>
      <c r="F1663" s="26"/>
      <c r="G1663" s="27"/>
      <c r="H1663" s="27"/>
      <c r="I1663" s="26"/>
      <c r="J1663" s="24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</row>
    <row r="1664" spans="1:22" ht="14">
      <c r="A1664" s="24" t="s">
        <v>12490</v>
      </c>
      <c r="B1664" s="25" t="s">
        <v>12418</v>
      </c>
      <c r="C1664" s="25" t="s">
        <v>12489</v>
      </c>
      <c r="D1664" s="25" t="s">
        <v>221</v>
      </c>
      <c r="E1664" s="26" t="s">
        <v>364</v>
      </c>
      <c r="F1664" s="26"/>
      <c r="G1664" s="27"/>
      <c r="H1664" s="27"/>
      <c r="I1664" s="26"/>
      <c r="J1664" s="24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</row>
    <row r="1665" spans="1:22" ht="14">
      <c r="A1665" s="24" t="s">
        <v>5003</v>
      </c>
      <c r="B1665" s="25" t="s">
        <v>4960</v>
      </c>
      <c r="C1665" s="25" t="s">
        <v>5002</v>
      </c>
      <c r="D1665" s="25" t="s">
        <v>535</v>
      </c>
      <c r="E1665" s="26" t="s">
        <v>364</v>
      </c>
      <c r="F1665" s="26"/>
      <c r="G1665" s="27"/>
      <c r="H1665" s="27"/>
      <c r="I1665" s="26"/>
      <c r="J1665" s="24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</row>
    <row r="1666" spans="1:22" ht="14">
      <c r="A1666" s="24" t="s">
        <v>2454</v>
      </c>
      <c r="B1666" s="25" t="s">
        <v>2418</v>
      </c>
      <c r="C1666" s="25" t="s">
        <v>2453</v>
      </c>
      <c r="D1666" s="25" t="s">
        <v>221</v>
      </c>
      <c r="E1666" s="26" t="s">
        <v>364</v>
      </c>
      <c r="F1666" s="26"/>
      <c r="G1666" s="27"/>
      <c r="H1666" s="27"/>
      <c r="I1666" s="26"/>
      <c r="J1666" s="24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</row>
    <row r="1667" spans="1:22" ht="14">
      <c r="A1667" s="24" t="s">
        <v>15294</v>
      </c>
      <c r="B1667" s="25" t="s">
        <v>2418</v>
      </c>
      <c r="C1667" s="25" t="s">
        <v>15293</v>
      </c>
      <c r="D1667" s="25" t="s">
        <v>221</v>
      </c>
      <c r="E1667" s="26" t="s">
        <v>364</v>
      </c>
      <c r="F1667" s="26"/>
      <c r="G1667" s="27"/>
      <c r="H1667" s="27"/>
      <c r="I1667" s="26"/>
      <c r="J1667" s="24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</row>
    <row r="1668" spans="1:22" ht="14">
      <c r="A1668" s="24" t="s">
        <v>2457</v>
      </c>
      <c r="B1668" s="25" t="s">
        <v>2418</v>
      </c>
      <c r="C1668" s="25" t="s">
        <v>2456</v>
      </c>
      <c r="D1668" s="25" t="s">
        <v>221</v>
      </c>
      <c r="E1668" s="26" t="s">
        <v>364</v>
      </c>
      <c r="F1668" s="26"/>
      <c r="G1668" s="27"/>
      <c r="H1668" s="27"/>
      <c r="I1668" s="26"/>
      <c r="J1668" s="24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</row>
    <row r="1669" spans="1:22" ht="14">
      <c r="A1669" s="24" t="s">
        <v>2460</v>
      </c>
      <c r="B1669" s="25" t="s">
        <v>2418</v>
      </c>
      <c r="C1669" s="25" t="s">
        <v>2459</v>
      </c>
      <c r="D1669" s="25" t="s">
        <v>576</v>
      </c>
      <c r="E1669" s="26" t="s">
        <v>364</v>
      </c>
      <c r="F1669" s="26"/>
      <c r="G1669" s="27"/>
      <c r="H1669" s="27"/>
      <c r="I1669" s="26"/>
      <c r="J1669" s="24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</row>
    <row r="1670" spans="1:22" ht="14">
      <c r="A1670" s="24" t="s">
        <v>2463</v>
      </c>
      <c r="B1670" s="25" t="s">
        <v>2418</v>
      </c>
      <c r="C1670" s="25" t="s">
        <v>2462</v>
      </c>
      <c r="D1670" s="25" t="s">
        <v>221</v>
      </c>
      <c r="E1670" s="26" t="s">
        <v>364</v>
      </c>
      <c r="F1670" s="26"/>
      <c r="G1670" s="27"/>
      <c r="H1670" s="27"/>
      <c r="I1670" s="26"/>
      <c r="J1670" s="24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</row>
    <row r="1671" spans="1:22" ht="14">
      <c r="A1671" s="24" t="s">
        <v>2466</v>
      </c>
      <c r="B1671" s="25" t="s">
        <v>2418</v>
      </c>
      <c r="C1671" s="25" t="s">
        <v>2465</v>
      </c>
      <c r="D1671" s="25" t="s">
        <v>535</v>
      </c>
      <c r="E1671" s="26" t="s">
        <v>364</v>
      </c>
      <c r="F1671" s="26"/>
      <c r="G1671" s="27"/>
      <c r="H1671" s="27"/>
      <c r="I1671" s="26"/>
      <c r="J1671" s="24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</row>
    <row r="1672" spans="1:22" ht="14">
      <c r="A1672" s="24" t="s">
        <v>2469</v>
      </c>
      <c r="B1672" s="25" t="s">
        <v>2418</v>
      </c>
      <c r="C1672" s="25" t="s">
        <v>2468</v>
      </c>
      <c r="D1672" s="25" t="s">
        <v>221</v>
      </c>
      <c r="E1672" s="26" t="s">
        <v>364</v>
      </c>
      <c r="F1672" s="26"/>
      <c r="G1672" s="27"/>
      <c r="H1672" s="27"/>
      <c r="I1672" s="26"/>
      <c r="J1672" s="24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</row>
    <row r="1673" spans="1:22" ht="14">
      <c r="A1673" s="24" t="s">
        <v>15303</v>
      </c>
      <c r="B1673" s="25" t="s">
        <v>2418</v>
      </c>
      <c r="C1673" s="25" t="s">
        <v>15302</v>
      </c>
      <c r="D1673" s="25" t="s">
        <v>215</v>
      </c>
      <c r="E1673" s="26" t="s">
        <v>364</v>
      </c>
      <c r="F1673" s="26"/>
      <c r="G1673" s="27"/>
      <c r="H1673" s="27"/>
      <c r="I1673" s="26"/>
      <c r="J1673" s="24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</row>
    <row r="1674" spans="1:22" ht="14">
      <c r="A1674" s="24" t="s">
        <v>2472</v>
      </c>
      <c r="B1674" s="25" t="s">
        <v>2418</v>
      </c>
      <c r="C1674" s="25" t="s">
        <v>2471</v>
      </c>
      <c r="D1674" s="25" t="s">
        <v>535</v>
      </c>
      <c r="E1674" s="26" t="s">
        <v>364</v>
      </c>
      <c r="F1674" s="26"/>
      <c r="G1674" s="27"/>
      <c r="H1674" s="27"/>
      <c r="I1674" s="26"/>
      <c r="J1674" s="24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</row>
    <row r="1675" spans="1:22" ht="14">
      <c r="A1675" s="24" t="s">
        <v>15300</v>
      </c>
      <c r="B1675" s="25" t="s">
        <v>2418</v>
      </c>
      <c r="C1675" s="25" t="s">
        <v>15299</v>
      </c>
      <c r="D1675" s="25" t="s">
        <v>221</v>
      </c>
      <c r="E1675" s="26" t="s">
        <v>364</v>
      </c>
      <c r="F1675" s="26"/>
      <c r="G1675" s="27"/>
      <c r="H1675" s="27"/>
      <c r="I1675" s="26"/>
      <c r="J1675" s="24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</row>
    <row r="1676" spans="1:22" ht="14">
      <c r="A1676" s="24" t="s">
        <v>2475</v>
      </c>
      <c r="B1676" s="25" t="s">
        <v>2418</v>
      </c>
      <c r="C1676" s="25" t="s">
        <v>2474</v>
      </c>
      <c r="D1676" s="25" t="s">
        <v>221</v>
      </c>
      <c r="E1676" s="26" t="s">
        <v>364</v>
      </c>
      <c r="F1676" s="26"/>
      <c r="G1676" s="27"/>
      <c r="H1676" s="27"/>
      <c r="I1676" s="26"/>
      <c r="J1676" s="24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</row>
    <row r="1677" spans="1:22" ht="14">
      <c r="A1677" s="24" t="s">
        <v>2478</v>
      </c>
      <c r="B1677" s="25" t="s">
        <v>2418</v>
      </c>
      <c r="C1677" s="25" t="s">
        <v>2477</v>
      </c>
      <c r="D1677" s="25" t="s">
        <v>215</v>
      </c>
      <c r="E1677" s="26" t="s">
        <v>364</v>
      </c>
      <c r="F1677" s="26"/>
      <c r="G1677" s="27"/>
      <c r="H1677" s="27"/>
      <c r="I1677" s="26"/>
      <c r="J1677" s="24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</row>
    <row r="1678" spans="1:22" ht="14">
      <c r="A1678" s="24" t="s">
        <v>2481</v>
      </c>
      <c r="B1678" s="25" t="s">
        <v>2418</v>
      </c>
      <c r="C1678" s="25" t="s">
        <v>2480</v>
      </c>
      <c r="D1678" s="25" t="s">
        <v>221</v>
      </c>
      <c r="E1678" s="26" t="s">
        <v>364</v>
      </c>
      <c r="F1678" s="26"/>
      <c r="G1678" s="27"/>
      <c r="H1678" s="27"/>
      <c r="I1678" s="26"/>
      <c r="J1678" s="24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</row>
    <row r="1679" spans="1:22" ht="14">
      <c r="A1679" s="24" t="s">
        <v>15288</v>
      </c>
      <c r="B1679" s="25" t="s">
        <v>2418</v>
      </c>
      <c r="C1679" s="25" t="s">
        <v>15287</v>
      </c>
      <c r="D1679" s="25" t="s">
        <v>221</v>
      </c>
      <c r="E1679" s="26" t="s">
        <v>364</v>
      </c>
      <c r="F1679" s="26"/>
      <c r="G1679" s="27"/>
      <c r="H1679" s="27"/>
      <c r="I1679" s="26"/>
      <c r="J1679" s="24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</row>
    <row r="1680" spans="1:22" ht="14">
      <c r="A1680" s="24" t="s">
        <v>2484</v>
      </c>
      <c r="B1680" s="25" t="s">
        <v>2418</v>
      </c>
      <c r="C1680" s="25" t="s">
        <v>2483</v>
      </c>
      <c r="D1680" s="25" t="s">
        <v>221</v>
      </c>
      <c r="E1680" s="26" t="s">
        <v>364</v>
      </c>
      <c r="F1680" s="26"/>
      <c r="G1680" s="27"/>
      <c r="H1680" s="27"/>
      <c r="I1680" s="26"/>
      <c r="J1680" s="24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</row>
    <row r="1681" spans="1:22" ht="14">
      <c r="A1681" s="24" t="s">
        <v>2487</v>
      </c>
      <c r="B1681" s="25" t="s">
        <v>2418</v>
      </c>
      <c r="C1681" s="25" t="s">
        <v>2486</v>
      </c>
      <c r="D1681" s="25" t="s">
        <v>535</v>
      </c>
      <c r="E1681" s="26" t="s">
        <v>364</v>
      </c>
      <c r="F1681" s="26"/>
      <c r="G1681" s="27"/>
      <c r="H1681" s="27"/>
      <c r="I1681" s="26"/>
      <c r="J1681" s="24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</row>
    <row r="1682" spans="1:22" ht="14">
      <c r="A1682" s="24" t="s">
        <v>2490</v>
      </c>
      <c r="B1682" s="25" t="s">
        <v>2418</v>
      </c>
      <c r="C1682" s="25" t="s">
        <v>2489</v>
      </c>
      <c r="D1682" s="25" t="s">
        <v>221</v>
      </c>
      <c r="E1682" s="26" t="s">
        <v>364</v>
      </c>
      <c r="F1682" s="26"/>
      <c r="G1682" s="27"/>
      <c r="H1682" s="27"/>
      <c r="I1682" s="26"/>
      <c r="J1682" s="24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</row>
    <row r="1683" spans="1:22" ht="14">
      <c r="A1683" s="24" t="s">
        <v>2490</v>
      </c>
      <c r="B1683" s="25" t="s">
        <v>2418</v>
      </c>
      <c r="C1683" s="25" t="s">
        <v>2498</v>
      </c>
      <c r="D1683" s="25" t="s">
        <v>221</v>
      </c>
      <c r="E1683" s="26" t="s">
        <v>364</v>
      </c>
      <c r="F1683" s="26"/>
      <c r="G1683" s="27"/>
      <c r="H1683" s="27"/>
      <c r="I1683" s="26"/>
      <c r="J1683" s="24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</row>
    <row r="1684" spans="1:22" ht="14">
      <c r="A1684" s="24" t="s">
        <v>2493</v>
      </c>
      <c r="B1684" s="25" t="s">
        <v>2418</v>
      </c>
      <c r="C1684" s="25" t="s">
        <v>2492</v>
      </c>
      <c r="D1684" s="25" t="s">
        <v>535</v>
      </c>
      <c r="E1684" s="26" t="s">
        <v>364</v>
      </c>
      <c r="F1684" s="26"/>
      <c r="G1684" s="27"/>
      <c r="H1684" s="27"/>
      <c r="I1684" s="26"/>
      <c r="J1684" s="24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</row>
    <row r="1685" spans="1:22" ht="14">
      <c r="A1685" s="24" t="s">
        <v>15306</v>
      </c>
      <c r="B1685" s="25" t="s">
        <v>2418</v>
      </c>
      <c r="C1685" s="25" t="s">
        <v>15305</v>
      </c>
      <c r="D1685" s="25" t="s">
        <v>221</v>
      </c>
      <c r="E1685" s="26" t="s">
        <v>364</v>
      </c>
      <c r="F1685" s="26"/>
      <c r="G1685" s="27"/>
      <c r="H1685" s="27"/>
      <c r="I1685" s="26"/>
      <c r="J1685" s="24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</row>
    <row r="1686" spans="1:22" ht="14">
      <c r="A1686" s="24" t="s">
        <v>15313</v>
      </c>
      <c r="B1686" s="25" t="s">
        <v>2418</v>
      </c>
      <c r="C1686" s="25" t="s">
        <v>15312</v>
      </c>
      <c r="D1686" s="25" t="s">
        <v>221</v>
      </c>
      <c r="E1686" s="26" t="s">
        <v>364</v>
      </c>
      <c r="F1686" s="26"/>
      <c r="G1686" s="27"/>
      <c r="H1686" s="27"/>
      <c r="I1686" s="26"/>
      <c r="J1686" s="24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</row>
    <row r="1687" spans="1:22" ht="14">
      <c r="A1687" s="24" t="s">
        <v>2496</v>
      </c>
      <c r="B1687" s="25" t="s">
        <v>2418</v>
      </c>
      <c r="C1687" s="25" t="s">
        <v>2495</v>
      </c>
      <c r="D1687" s="25" t="s">
        <v>221</v>
      </c>
      <c r="E1687" s="26" t="s">
        <v>364</v>
      </c>
      <c r="F1687" s="26"/>
      <c r="G1687" s="27"/>
      <c r="H1687" s="27"/>
      <c r="I1687" s="26"/>
      <c r="J1687" s="24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</row>
    <row r="1688" spans="1:22" ht="14">
      <c r="A1688" s="24" t="s">
        <v>2496</v>
      </c>
      <c r="B1688" s="25" t="s">
        <v>2418</v>
      </c>
      <c r="C1688" s="25" t="s">
        <v>15308</v>
      </c>
      <c r="D1688" s="25" t="s">
        <v>221</v>
      </c>
      <c r="E1688" s="26" t="s">
        <v>364</v>
      </c>
      <c r="F1688" s="26"/>
      <c r="G1688" s="27"/>
      <c r="H1688" s="27"/>
      <c r="I1688" s="26"/>
      <c r="J1688" s="24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</row>
    <row r="1689" spans="1:22" ht="14">
      <c r="A1689" s="24" t="s">
        <v>15310</v>
      </c>
      <c r="B1689" s="25" t="s">
        <v>2418</v>
      </c>
      <c r="C1689" s="25" t="s">
        <v>15309</v>
      </c>
      <c r="D1689" s="25" t="s">
        <v>221</v>
      </c>
      <c r="E1689" s="26" t="s">
        <v>364</v>
      </c>
      <c r="F1689" s="26"/>
      <c r="G1689" s="27"/>
      <c r="H1689" s="27"/>
      <c r="I1689" s="26"/>
      <c r="J1689" s="24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</row>
    <row r="1690" spans="1:22" ht="14">
      <c r="A1690" s="24" t="s">
        <v>5006</v>
      </c>
      <c r="B1690" s="25" t="s">
        <v>4960</v>
      </c>
      <c r="C1690" s="25" t="s">
        <v>5005</v>
      </c>
      <c r="D1690" s="25" t="s">
        <v>221</v>
      </c>
      <c r="E1690" s="26" t="s">
        <v>364</v>
      </c>
      <c r="F1690" s="26"/>
      <c r="G1690" s="27"/>
      <c r="H1690" s="27"/>
      <c r="I1690" s="26"/>
      <c r="J1690" s="24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</row>
    <row r="1691" spans="1:22" ht="14">
      <c r="A1691" s="24" t="s">
        <v>5009</v>
      </c>
      <c r="B1691" s="25" t="s">
        <v>4960</v>
      </c>
      <c r="C1691" s="25" t="s">
        <v>5008</v>
      </c>
      <c r="D1691" s="25" t="s">
        <v>221</v>
      </c>
      <c r="E1691" s="26" t="s">
        <v>364</v>
      </c>
      <c r="F1691" s="26"/>
      <c r="G1691" s="27"/>
      <c r="H1691" s="27"/>
      <c r="I1691" s="26"/>
      <c r="J1691" s="24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</row>
    <row r="1692" spans="1:22" ht="14">
      <c r="A1692" s="24" t="s">
        <v>5012</v>
      </c>
      <c r="B1692" s="25" t="s">
        <v>4960</v>
      </c>
      <c r="C1692" s="25" t="s">
        <v>5011</v>
      </c>
      <c r="D1692" s="25" t="s">
        <v>535</v>
      </c>
      <c r="E1692" s="26" t="s">
        <v>364</v>
      </c>
      <c r="F1692" s="26"/>
      <c r="G1692" s="27"/>
      <c r="H1692" s="27"/>
      <c r="I1692" s="26"/>
      <c r="J1692" s="24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</row>
    <row r="1693" spans="1:22" ht="14">
      <c r="A1693" s="24" t="s">
        <v>2500</v>
      </c>
      <c r="B1693" s="25" t="s">
        <v>2418</v>
      </c>
      <c r="C1693" s="25" t="s">
        <v>2499</v>
      </c>
      <c r="D1693" s="25" t="s">
        <v>215</v>
      </c>
      <c r="E1693" s="26" t="s">
        <v>364</v>
      </c>
      <c r="F1693" s="26"/>
      <c r="G1693" s="27"/>
      <c r="H1693" s="27"/>
      <c r="I1693" s="26"/>
      <c r="J1693" s="24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</row>
    <row r="1694" spans="1:22" ht="14">
      <c r="A1694" s="24" t="s">
        <v>2503</v>
      </c>
      <c r="B1694" s="25" t="s">
        <v>2418</v>
      </c>
      <c r="C1694" s="25" t="s">
        <v>2502</v>
      </c>
      <c r="D1694" s="25" t="s">
        <v>215</v>
      </c>
      <c r="E1694" s="26" t="s">
        <v>364</v>
      </c>
      <c r="F1694" s="26"/>
      <c r="G1694" s="27"/>
      <c r="H1694" s="27"/>
      <c r="I1694" s="26"/>
      <c r="J1694" s="24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</row>
    <row r="1695" spans="1:22" ht="14">
      <c r="A1695" s="24" t="s">
        <v>2506</v>
      </c>
      <c r="B1695" s="25" t="s">
        <v>2418</v>
      </c>
      <c r="C1695" s="25" t="s">
        <v>2505</v>
      </c>
      <c r="D1695" s="25" t="s">
        <v>221</v>
      </c>
      <c r="E1695" s="26" t="s">
        <v>364</v>
      </c>
      <c r="F1695" s="26"/>
      <c r="G1695" s="27"/>
      <c r="H1695" s="27"/>
      <c r="I1695" s="26"/>
      <c r="J1695" s="24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</row>
    <row r="1696" spans="1:22" ht="14">
      <c r="A1696" s="24" t="s">
        <v>2509</v>
      </c>
      <c r="B1696" s="25" t="s">
        <v>2418</v>
      </c>
      <c r="C1696" s="25" t="s">
        <v>2508</v>
      </c>
      <c r="D1696" s="25" t="s">
        <v>215</v>
      </c>
      <c r="E1696" s="26" t="s">
        <v>364</v>
      </c>
      <c r="F1696" s="26"/>
      <c r="G1696" s="27"/>
      <c r="H1696" s="27"/>
      <c r="I1696" s="26"/>
      <c r="J1696" s="24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</row>
    <row r="1697" spans="1:22" ht="14">
      <c r="A1697" s="24" t="s">
        <v>2512</v>
      </c>
      <c r="B1697" s="25" t="s">
        <v>2418</v>
      </c>
      <c r="C1697" s="25" t="s">
        <v>2511</v>
      </c>
      <c r="D1697" s="25" t="s">
        <v>535</v>
      </c>
      <c r="E1697" s="26" t="s">
        <v>364</v>
      </c>
      <c r="F1697" s="26"/>
      <c r="G1697" s="27"/>
      <c r="H1697" s="27"/>
      <c r="I1697" s="26"/>
      <c r="J1697" s="24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</row>
    <row r="1698" spans="1:22" ht="14">
      <c r="A1698" s="24" t="s">
        <v>9918</v>
      </c>
      <c r="B1698" s="25" t="s">
        <v>9887</v>
      </c>
      <c r="C1698" s="25" t="s">
        <v>9917</v>
      </c>
      <c r="D1698" s="25" t="s">
        <v>221</v>
      </c>
      <c r="E1698" s="26" t="s">
        <v>212</v>
      </c>
      <c r="F1698" s="26"/>
      <c r="G1698" s="27"/>
      <c r="H1698" s="27"/>
      <c r="I1698" s="26"/>
      <c r="J1698" s="24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</row>
    <row r="1699" spans="1:22" ht="14">
      <c r="A1699" s="24" t="s">
        <v>9921</v>
      </c>
      <c r="B1699" s="25" t="s">
        <v>9887</v>
      </c>
      <c r="C1699" s="25" t="s">
        <v>9920</v>
      </c>
      <c r="D1699" s="25" t="s">
        <v>221</v>
      </c>
      <c r="E1699" s="26" t="s">
        <v>212</v>
      </c>
      <c r="F1699" s="26"/>
      <c r="G1699" s="27"/>
      <c r="H1699" s="27"/>
      <c r="I1699" s="26"/>
      <c r="J1699" s="24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</row>
    <row r="1700" spans="1:22" ht="14">
      <c r="A1700" s="24" t="s">
        <v>9924</v>
      </c>
      <c r="B1700" s="25" t="s">
        <v>9887</v>
      </c>
      <c r="C1700" s="25" t="s">
        <v>9923</v>
      </c>
      <c r="D1700" s="25" t="s">
        <v>535</v>
      </c>
      <c r="E1700" s="26" t="s">
        <v>212</v>
      </c>
      <c r="F1700" s="26"/>
      <c r="G1700" s="27"/>
      <c r="H1700" s="27"/>
      <c r="I1700" s="26"/>
      <c r="J1700" s="24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</row>
    <row r="1701" spans="1:22" ht="14">
      <c r="A1701" s="24" t="s">
        <v>9927</v>
      </c>
      <c r="B1701" s="25" t="s">
        <v>9887</v>
      </c>
      <c r="C1701" s="25" t="s">
        <v>9926</v>
      </c>
      <c r="D1701" s="25" t="s">
        <v>3041</v>
      </c>
      <c r="E1701" s="26" t="s">
        <v>212</v>
      </c>
      <c r="F1701" s="26"/>
      <c r="G1701" s="27"/>
      <c r="H1701" s="27"/>
      <c r="I1701" s="26"/>
      <c r="J1701" s="24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</row>
    <row r="1702" spans="1:22" ht="14">
      <c r="A1702" s="24" t="s">
        <v>9930</v>
      </c>
      <c r="B1702" s="25" t="s">
        <v>9887</v>
      </c>
      <c r="C1702" s="25" t="s">
        <v>9929</v>
      </c>
      <c r="D1702" s="25" t="s">
        <v>3041</v>
      </c>
      <c r="E1702" s="26" t="s">
        <v>212</v>
      </c>
      <c r="F1702" s="26"/>
      <c r="G1702" s="27"/>
      <c r="H1702" s="27"/>
      <c r="I1702" s="26"/>
      <c r="J1702" s="24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</row>
    <row r="1703" spans="1:22" ht="14">
      <c r="A1703" s="24" t="s">
        <v>9933</v>
      </c>
      <c r="B1703" s="25" t="s">
        <v>9887</v>
      </c>
      <c r="C1703" s="25" t="s">
        <v>9932</v>
      </c>
      <c r="D1703" s="25" t="s">
        <v>221</v>
      </c>
      <c r="E1703" s="26" t="s">
        <v>212</v>
      </c>
      <c r="F1703" s="26"/>
      <c r="G1703" s="27"/>
      <c r="H1703" s="27"/>
      <c r="I1703" s="26"/>
      <c r="J1703" s="24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</row>
    <row r="1704" spans="1:22" ht="14">
      <c r="A1704" s="24" t="s">
        <v>4127</v>
      </c>
      <c r="B1704" s="25" t="s">
        <v>4003</v>
      </c>
      <c r="C1704" s="25" t="s">
        <v>4126</v>
      </c>
      <c r="D1704" s="25" t="s">
        <v>4128</v>
      </c>
      <c r="E1704" s="26" t="s">
        <v>212</v>
      </c>
      <c r="F1704" s="26"/>
      <c r="G1704" s="27"/>
      <c r="H1704" s="27"/>
      <c r="I1704" s="26"/>
      <c r="J1704" s="24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</row>
    <row r="1705" spans="1:22" ht="14">
      <c r="A1705" s="24" t="s">
        <v>4131</v>
      </c>
      <c r="B1705" s="25" t="s">
        <v>4003</v>
      </c>
      <c r="C1705" s="25" t="s">
        <v>4130</v>
      </c>
      <c r="D1705" s="25" t="s">
        <v>4128</v>
      </c>
      <c r="E1705" s="26" t="s">
        <v>212</v>
      </c>
      <c r="F1705" s="26"/>
      <c r="G1705" s="27"/>
      <c r="H1705" s="27"/>
      <c r="I1705" s="26"/>
      <c r="J1705" s="24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</row>
    <row r="1706" spans="1:22" ht="14">
      <c r="A1706" s="24" t="s">
        <v>13025</v>
      </c>
      <c r="B1706" s="25" t="s">
        <v>12964</v>
      </c>
      <c r="C1706" s="25" t="s">
        <v>13024</v>
      </c>
      <c r="D1706" s="25" t="s">
        <v>221</v>
      </c>
      <c r="E1706" s="26" t="s">
        <v>364</v>
      </c>
      <c r="F1706" s="26"/>
      <c r="G1706" s="27"/>
      <c r="H1706" s="27"/>
      <c r="I1706" s="26"/>
      <c r="J1706" s="24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</row>
    <row r="1707" spans="1:22" ht="14">
      <c r="A1707" s="24" t="s">
        <v>10135</v>
      </c>
      <c r="B1707" s="25" t="s">
        <v>10102</v>
      </c>
      <c r="C1707" s="25" t="s">
        <v>10134</v>
      </c>
      <c r="D1707" s="25" t="s">
        <v>378</v>
      </c>
      <c r="E1707" s="26" t="s">
        <v>364</v>
      </c>
      <c r="F1707" s="26"/>
      <c r="G1707" s="27"/>
      <c r="H1707" s="27"/>
      <c r="I1707" s="26"/>
      <c r="J1707" s="24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</row>
    <row r="1708" spans="1:22" ht="14">
      <c r="A1708" s="24" t="s">
        <v>10138</v>
      </c>
      <c r="B1708" s="25" t="s">
        <v>10102</v>
      </c>
      <c r="C1708" s="25" t="s">
        <v>10137</v>
      </c>
      <c r="D1708" s="25" t="s">
        <v>576</v>
      </c>
      <c r="E1708" s="26" t="s">
        <v>364</v>
      </c>
      <c r="F1708" s="26"/>
      <c r="G1708" s="27"/>
      <c r="H1708" s="27"/>
      <c r="I1708" s="26"/>
      <c r="J1708" s="24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</row>
    <row r="1709" spans="1:22" ht="14">
      <c r="A1709" s="24" t="s">
        <v>10141</v>
      </c>
      <c r="B1709" s="25" t="s">
        <v>10102</v>
      </c>
      <c r="C1709" s="25" t="s">
        <v>10140</v>
      </c>
      <c r="D1709" s="25" t="s">
        <v>221</v>
      </c>
      <c r="E1709" s="26" t="s">
        <v>364</v>
      </c>
      <c r="F1709" s="26"/>
      <c r="G1709" s="27"/>
      <c r="H1709" s="27"/>
      <c r="I1709" s="26"/>
      <c r="J1709" s="24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</row>
    <row r="1710" spans="1:22" ht="14">
      <c r="A1710" s="24" t="s">
        <v>10141</v>
      </c>
      <c r="B1710" s="25" t="s">
        <v>10102</v>
      </c>
      <c r="C1710" s="25" t="s">
        <v>10143</v>
      </c>
      <c r="D1710" s="25" t="s">
        <v>221</v>
      </c>
      <c r="E1710" s="26" t="s">
        <v>364</v>
      </c>
      <c r="F1710" s="26"/>
      <c r="G1710" s="27"/>
      <c r="H1710" s="27"/>
      <c r="I1710" s="26"/>
      <c r="J1710" s="24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</row>
    <row r="1711" spans="1:22" ht="14">
      <c r="A1711" s="24" t="s">
        <v>10145</v>
      </c>
      <c r="B1711" s="25" t="s">
        <v>10102</v>
      </c>
      <c r="C1711" s="25" t="s">
        <v>10144</v>
      </c>
      <c r="D1711" s="25" t="s">
        <v>215</v>
      </c>
      <c r="E1711" s="26" t="s">
        <v>364</v>
      </c>
      <c r="F1711" s="26"/>
      <c r="G1711" s="27"/>
      <c r="H1711" s="27"/>
      <c r="I1711" s="26"/>
      <c r="J1711" s="24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</row>
    <row r="1712" spans="1:22" ht="14">
      <c r="A1712" s="24" t="s">
        <v>10148</v>
      </c>
      <c r="B1712" s="25" t="s">
        <v>10102</v>
      </c>
      <c r="C1712" s="25" t="s">
        <v>10147</v>
      </c>
      <c r="D1712" s="25" t="s">
        <v>229</v>
      </c>
      <c r="E1712" s="26" t="s">
        <v>364</v>
      </c>
      <c r="F1712" s="26"/>
      <c r="G1712" s="27"/>
      <c r="H1712" s="27"/>
      <c r="I1712" s="26"/>
      <c r="J1712" s="24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</row>
    <row r="1713" spans="1:22" ht="14">
      <c r="A1713" s="24" t="s">
        <v>10151</v>
      </c>
      <c r="B1713" s="25" t="s">
        <v>10102</v>
      </c>
      <c r="C1713" s="25" t="s">
        <v>10150</v>
      </c>
      <c r="D1713" s="25" t="s">
        <v>756</v>
      </c>
      <c r="E1713" s="26" t="s">
        <v>364</v>
      </c>
      <c r="F1713" s="26"/>
      <c r="G1713" s="27"/>
      <c r="H1713" s="27"/>
      <c r="I1713" s="26"/>
      <c r="J1713" s="24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</row>
    <row r="1714" spans="1:22" ht="14">
      <c r="A1714" s="24" t="s">
        <v>10154</v>
      </c>
      <c r="B1714" s="25" t="s">
        <v>10102</v>
      </c>
      <c r="C1714" s="25" t="s">
        <v>10153</v>
      </c>
      <c r="D1714" s="25" t="s">
        <v>1783</v>
      </c>
      <c r="E1714" s="26" t="s">
        <v>364</v>
      </c>
      <c r="F1714" s="26"/>
      <c r="G1714" s="27"/>
      <c r="H1714" s="27"/>
      <c r="I1714" s="26"/>
      <c r="J1714" s="24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</row>
    <row r="1715" spans="1:22" ht="14">
      <c r="A1715" s="24" t="s">
        <v>15909</v>
      </c>
      <c r="B1715" s="25" t="s">
        <v>10102</v>
      </c>
      <c r="C1715" s="25" t="s">
        <v>15908</v>
      </c>
      <c r="D1715" s="25" t="s">
        <v>221</v>
      </c>
      <c r="E1715" s="26" t="s">
        <v>364</v>
      </c>
      <c r="F1715" s="26"/>
      <c r="G1715" s="27"/>
      <c r="H1715" s="27"/>
      <c r="I1715" s="26"/>
      <c r="J1715" s="24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</row>
    <row r="1716" spans="1:22" ht="14">
      <c r="A1716" s="24" t="s">
        <v>10157</v>
      </c>
      <c r="B1716" s="25" t="s">
        <v>10102</v>
      </c>
      <c r="C1716" s="25" t="s">
        <v>10156</v>
      </c>
      <c r="D1716" s="25" t="s">
        <v>378</v>
      </c>
      <c r="E1716" s="26" t="s">
        <v>364</v>
      </c>
      <c r="F1716" s="26"/>
      <c r="G1716" s="27"/>
      <c r="H1716" s="27"/>
      <c r="I1716" s="26"/>
      <c r="J1716" s="24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</row>
    <row r="1717" spans="1:22" ht="14">
      <c r="A1717" s="24" t="s">
        <v>10160</v>
      </c>
      <c r="B1717" s="25" t="s">
        <v>10102</v>
      </c>
      <c r="C1717" s="25" t="s">
        <v>10159</v>
      </c>
      <c r="D1717" s="25" t="s">
        <v>576</v>
      </c>
      <c r="E1717" s="26" t="s">
        <v>364</v>
      </c>
      <c r="F1717" s="26"/>
      <c r="G1717" s="27"/>
      <c r="H1717" s="27"/>
      <c r="I1717" s="26"/>
      <c r="J1717" s="24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</row>
    <row r="1718" spans="1:22" ht="14">
      <c r="A1718" s="24" t="s">
        <v>10163</v>
      </c>
      <c r="B1718" s="25" t="s">
        <v>10102</v>
      </c>
      <c r="C1718" s="25" t="s">
        <v>10162</v>
      </c>
      <c r="D1718" s="25" t="s">
        <v>221</v>
      </c>
      <c r="E1718" s="26" t="s">
        <v>364</v>
      </c>
      <c r="F1718" s="26"/>
      <c r="G1718" s="27"/>
      <c r="H1718" s="27"/>
      <c r="I1718" s="26"/>
      <c r="J1718" s="24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</row>
    <row r="1719" spans="1:22" ht="14">
      <c r="A1719" s="24" t="s">
        <v>10166</v>
      </c>
      <c r="B1719" s="25" t="s">
        <v>10102</v>
      </c>
      <c r="C1719" s="25" t="s">
        <v>10165</v>
      </c>
      <c r="D1719" s="25" t="s">
        <v>229</v>
      </c>
      <c r="E1719" s="26" t="s">
        <v>364</v>
      </c>
      <c r="F1719" s="26"/>
      <c r="G1719" s="27"/>
      <c r="H1719" s="27"/>
      <c r="I1719" s="26"/>
      <c r="J1719" s="24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</row>
    <row r="1720" spans="1:22" ht="14">
      <c r="A1720" s="24" t="s">
        <v>10169</v>
      </c>
      <c r="B1720" s="25" t="s">
        <v>10102</v>
      </c>
      <c r="C1720" s="25" t="s">
        <v>10168</v>
      </c>
      <c r="D1720" s="25" t="s">
        <v>756</v>
      </c>
      <c r="E1720" s="26" t="s">
        <v>364</v>
      </c>
      <c r="F1720" s="26"/>
      <c r="G1720" s="27"/>
      <c r="H1720" s="27"/>
      <c r="I1720" s="26"/>
      <c r="J1720" s="24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</row>
    <row r="1721" spans="1:22" ht="14">
      <c r="A1721" s="24" t="s">
        <v>10172</v>
      </c>
      <c r="B1721" s="25" t="s">
        <v>10102</v>
      </c>
      <c r="C1721" s="25" t="s">
        <v>10171</v>
      </c>
      <c r="D1721" s="25" t="s">
        <v>1783</v>
      </c>
      <c r="E1721" s="26" t="s">
        <v>364</v>
      </c>
      <c r="F1721" s="26"/>
      <c r="G1721" s="27"/>
      <c r="H1721" s="27"/>
      <c r="I1721" s="26"/>
      <c r="J1721" s="24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</row>
    <row r="1722" spans="1:22" ht="14">
      <c r="A1722" s="24" t="s">
        <v>10175</v>
      </c>
      <c r="B1722" s="25" t="s">
        <v>10102</v>
      </c>
      <c r="C1722" s="25" t="s">
        <v>10174</v>
      </c>
      <c r="D1722" s="25" t="s">
        <v>221</v>
      </c>
      <c r="E1722" s="26" t="s">
        <v>364</v>
      </c>
      <c r="F1722" s="26"/>
      <c r="G1722" s="27"/>
      <c r="H1722" s="27"/>
      <c r="I1722" s="26"/>
      <c r="J1722" s="24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</row>
    <row r="1723" spans="1:22" ht="14">
      <c r="A1723" s="24" t="s">
        <v>11141</v>
      </c>
      <c r="B1723" s="25" t="s">
        <v>11140</v>
      </c>
      <c r="C1723" s="25" t="s">
        <v>11139</v>
      </c>
      <c r="D1723" s="25"/>
      <c r="E1723" s="26" t="s">
        <v>364</v>
      </c>
      <c r="F1723" s="26"/>
      <c r="G1723" s="27"/>
      <c r="H1723" s="27"/>
      <c r="I1723" s="26"/>
      <c r="J1723" s="24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</row>
    <row r="1724" spans="1:22" ht="14">
      <c r="A1724" s="24" t="s">
        <v>12248</v>
      </c>
      <c r="B1724" s="25" t="s">
        <v>12184</v>
      </c>
      <c r="C1724" s="25" t="s">
        <v>12247</v>
      </c>
      <c r="D1724" s="25" t="s">
        <v>221</v>
      </c>
      <c r="E1724" s="26" t="s">
        <v>364</v>
      </c>
      <c r="F1724" s="26"/>
      <c r="G1724" s="27"/>
      <c r="H1724" s="27"/>
      <c r="I1724" s="26"/>
      <c r="J1724" s="24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</row>
    <row r="1725" spans="1:22" ht="14">
      <c r="A1725" s="24" t="s">
        <v>9034</v>
      </c>
      <c r="B1725" s="25" t="s">
        <v>8975</v>
      </c>
      <c r="C1725" s="25" t="s">
        <v>9033</v>
      </c>
      <c r="D1725" s="25" t="s">
        <v>756</v>
      </c>
      <c r="E1725" s="26" t="s">
        <v>212</v>
      </c>
      <c r="F1725" s="26"/>
      <c r="G1725" s="27"/>
      <c r="H1725" s="27"/>
      <c r="I1725" s="26"/>
      <c r="J1725" s="24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</row>
    <row r="1726" spans="1:22" ht="14">
      <c r="A1726" s="24" t="s">
        <v>9037</v>
      </c>
      <c r="B1726" s="25" t="s">
        <v>8975</v>
      </c>
      <c r="C1726" s="25" t="s">
        <v>9036</v>
      </c>
      <c r="D1726" s="25" t="s">
        <v>756</v>
      </c>
      <c r="E1726" s="26" t="s">
        <v>212</v>
      </c>
      <c r="F1726" s="26"/>
      <c r="G1726" s="27"/>
      <c r="H1726" s="27"/>
      <c r="I1726" s="26"/>
      <c r="J1726" s="24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</row>
    <row r="1727" spans="1:22" ht="14">
      <c r="A1727" s="24" t="s">
        <v>3577</v>
      </c>
      <c r="B1727" s="25" t="s">
        <v>3475</v>
      </c>
      <c r="C1727" s="25" t="s">
        <v>3576</v>
      </c>
      <c r="D1727" s="25" t="s">
        <v>221</v>
      </c>
      <c r="E1727" s="26" t="s">
        <v>364</v>
      </c>
      <c r="F1727" s="26"/>
      <c r="G1727" s="27"/>
      <c r="H1727" s="27"/>
      <c r="I1727" s="26"/>
      <c r="J1727" s="24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</row>
    <row r="1728" spans="1:22" ht="14">
      <c r="A1728" s="24" t="s">
        <v>3580</v>
      </c>
      <c r="B1728" s="25" t="s">
        <v>3475</v>
      </c>
      <c r="C1728" s="25" t="s">
        <v>3579</v>
      </c>
      <c r="D1728" s="25" t="s">
        <v>1022</v>
      </c>
      <c r="E1728" s="26" t="s">
        <v>364</v>
      </c>
      <c r="F1728" s="26"/>
      <c r="G1728" s="27"/>
      <c r="H1728" s="27"/>
      <c r="I1728" s="26"/>
      <c r="J1728" s="24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</row>
    <row r="1729" spans="1:22" ht="14">
      <c r="A1729" s="24" t="s">
        <v>3583</v>
      </c>
      <c r="B1729" s="25" t="s">
        <v>3475</v>
      </c>
      <c r="C1729" s="25" t="s">
        <v>3582</v>
      </c>
      <c r="D1729" s="25" t="s">
        <v>378</v>
      </c>
      <c r="E1729" s="26" t="s">
        <v>364</v>
      </c>
      <c r="F1729" s="26"/>
      <c r="G1729" s="27"/>
      <c r="H1729" s="27"/>
      <c r="I1729" s="26"/>
      <c r="J1729" s="24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</row>
    <row r="1730" spans="1:22" ht="14">
      <c r="A1730" s="24" t="s">
        <v>3586</v>
      </c>
      <c r="B1730" s="25" t="s">
        <v>3475</v>
      </c>
      <c r="C1730" s="25" t="s">
        <v>3585</v>
      </c>
      <c r="D1730" s="25" t="s">
        <v>373</v>
      </c>
      <c r="E1730" s="26" t="s">
        <v>364</v>
      </c>
      <c r="F1730" s="26"/>
      <c r="G1730" s="27"/>
      <c r="H1730" s="27"/>
      <c r="I1730" s="26"/>
      <c r="J1730" s="24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</row>
    <row r="1731" spans="1:22" ht="14">
      <c r="A1731" s="24" t="s">
        <v>15387</v>
      </c>
      <c r="B1731" s="25" t="s">
        <v>3475</v>
      </c>
      <c r="C1731" s="25" t="s">
        <v>15386</v>
      </c>
      <c r="D1731" s="25" t="s">
        <v>373</v>
      </c>
      <c r="E1731" s="26" t="s">
        <v>364</v>
      </c>
      <c r="F1731" s="26"/>
      <c r="G1731" s="27"/>
      <c r="H1731" s="27"/>
      <c r="I1731" s="26"/>
      <c r="J1731" s="24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</row>
    <row r="1732" spans="1:22" ht="14">
      <c r="A1732" s="24" t="s">
        <v>3589</v>
      </c>
      <c r="B1732" s="25" t="s">
        <v>3475</v>
      </c>
      <c r="C1732" s="25" t="s">
        <v>3588</v>
      </c>
      <c r="D1732" s="25" t="s">
        <v>221</v>
      </c>
      <c r="E1732" s="26" t="s">
        <v>364</v>
      </c>
      <c r="F1732" s="26"/>
      <c r="G1732" s="27"/>
      <c r="H1732" s="27"/>
      <c r="I1732" s="26"/>
      <c r="J1732" s="24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</row>
    <row r="1733" spans="1:22" ht="14">
      <c r="A1733" s="24" t="s">
        <v>3592</v>
      </c>
      <c r="B1733" s="25" t="s">
        <v>3475</v>
      </c>
      <c r="C1733" s="25" t="s">
        <v>3591</v>
      </c>
      <c r="D1733" s="25" t="s">
        <v>215</v>
      </c>
      <c r="E1733" s="26" t="s">
        <v>364</v>
      </c>
      <c r="F1733" s="26"/>
      <c r="G1733" s="27"/>
      <c r="H1733" s="27"/>
      <c r="I1733" s="26"/>
      <c r="J1733" s="24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</row>
    <row r="1734" spans="1:22" ht="14">
      <c r="A1734" s="24" t="s">
        <v>3595</v>
      </c>
      <c r="B1734" s="25" t="s">
        <v>3475</v>
      </c>
      <c r="C1734" s="25" t="s">
        <v>3594</v>
      </c>
      <c r="D1734" s="25" t="s">
        <v>535</v>
      </c>
      <c r="E1734" s="26" t="s">
        <v>364</v>
      </c>
      <c r="F1734" s="26"/>
      <c r="G1734" s="27"/>
      <c r="H1734" s="27"/>
      <c r="I1734" s="26"/>
      <c r="J1734" s="24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</row>
    <row r="1735" spans="1:22" ht="14">
      <c r="A1735" s="24" t="s">
        <v>3598</v>
      </c>
      <c r="B1735" s="25" t="s">
        <v>3475</v>
      </c>
      <c r="C1735" s="25" t="s">
        <v>3597</v>
      </c>
      <c r="D1735" s="25" t="s">
        <v>215</v>
      </c>
      <c r="E1735" s="26" t="s">
        <v>364</v>
      </c>
      <c r="F1735" s="26"/>
      <c r="G1735" s="27"/>
      <c r="H1735" s="27"/>
      <c r="I1735" s="26"/>
      <c r="J1735" s="24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</row>
    <row r="1736" spans="1:22" ht="14">
      <c r="A1736" s="24" t="s">
        <v>12523</v>
      </c>
      <c r="B1736" s="25" t="s">
        <v>12501</v>
      </c>
      <c r="C1736" s="25" t="s">
        <v>12522</v>
      </c>
      <c r="D1736" s="25" t="s">
        <v>535</v>
      </c>
      <c r="E1736" s="26" t="s">
        <v>212</v>
      </c>
      <c r="F1736" s="26"/>
      <c r="G1736" s="27"/>
      <c r="H1736" s="27"/>
      <c r="I1736" s="26"/>
      <c r="J1736" s="24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</row>
    <row r="1737" spans="1:22" ht="14">
      <c r="A1737" s="24" t="s">
        <v>14112</v>
      </c>
      <c r="B1737" s="25" t="s">
        <v>14099</v>
      </c>
      <c r="C1737" s="25" t="s">
        <v>14111</v>
      </c>
      <c r="D1737" s="25" t="s">
        <v>2556</v>
      </c>
      <c r="E1737" s="26" t="s">
        <v>364</v>
      </c>
      <c r="F1737" s="26"/>
      <c r="G1737" s="27"/>
      <c r="H1737" s="27"/>
      <c r="I1737" s="26"/>
      <c r="J1737" s="24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</row>
    <row r="1738" spans="1:22" ht="14">
      <c r="A1738" s="24" t="s">
        <v>11196</v>
      </c>
      <c r="B1738" s="25" t="s">
        <v>11171</v>
      </c>
      <c r="C1738" s="25" t="s">
        <v>11195</v>
      </c>
      <c r="D1738" s="25" t="s">
        <v>535</v>
      </c>
      <c r="E1738" s="26" t="s">
        <v>212</v>
      </c>
      <c r="F1738" s="26"/>
      <c r="G1738" s="27"/>
      <c r="H1738" s="27"/>
      <c r="I1738" s="26"/>
      <c r="J1738" s="24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</row>
    <row r="1739" spans="1:22" ht="14">
      <c r="A1739" s="24" t="s">
        <v>3178</v>
      </c>
      <c r="B1739" s="25" t="s">
        <v>3120</v>
      </c>
      <c r="C1739" s="25" t="s">
        <v>3177</v>
      </c>
      <c r="D1739" s="25" t="s">
        <v>373</v>
      </c>
      <c r="E1739" s="26" t="s">
        <v>212</v>
      </c>
      <c r="F1739" s="26"/>
      <c r="G1739" s="27"/>
      <c r="H1739" s="27"/>
      <c r="I1739" s="26"/>
      <c r="J1739" s="24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</row>
    <row r="1740" spans="1:22" ht="14">
      <c r="A1740" s="24" t="s">
        <v>1815</v>
      </c>
      <c r="B1740" s="25" t="s">
        <v>1814</v>
      </c>
      <c r="C1740" s="25" t="s">
        <v>1812</v>
      </c>
      <c r="D1740" s="25"/>
      <c r="E1740" s="26" t="s">
        <v>1813</v>
      </c>
      <c r="F1740" s="26"/>
      <c r="G1740" s="27"/>
      <c r="H1740" s="27"/>
      <c r="I1740" s="26"/>
      <c r="J1740" s="24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</row>
    <row r="1741" spans="1:22" ht="14">
      <c r="A1741" s="24" t="s">
        <v>1818</v>
      </c>
      <c r="B1741" s="25" t="s">
        <v>1814</v>
      </c>
      <c r="C1741" s="25" t="s">
        <v>1817</v>
      </c>
      <c r="D1741" s="25" t="s">
        <v>221</v>
      </c>
      <c r="E1741" s="26" t="s">
        <v>1813</v>
      </c>
      <c r="F1741" s="26"/>
      <c r="G1741" s="27"/>
      <c r="H1741" s="27"/>
      <c r="I1741" s="26"/>
      <c r="J1741" s="24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</row>
    <row r="1742" spans="1:22" ht="14">
      <c r="A1742" s="24" t="s">
        <v>11102</v>
      </c>
      <c r="B1742" s="25" t="s">
        <v>11065</v>
      </c>
      <c r="C1742" s="25" t="s">
        <v>11101</v>
      </c>
      <c r="D1742" s="25" t="s">
        <v>229</v>
      </c>
      <c r="E1742" s="26" t="s">
        <v>212</v>
      </c>
      <c r="F1742" s="26"/>
      <c r="G1742" s="27"/>
      <c r="H1742" s="27"/>
      <c r="I1742" s="26"/>
      <c r="J1742" s="24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</row>
    <row r="1743" spans="1:22" ht="14">
      <c r="A1743" s="24" t="s">
        <v>11105</v>
      </c>
      <c r="B1743" s="25" t="s">
        <v>11065</v>
      </c>
      <c r="C1743" s="25" t="s">
        <v>11104</v>
      </c>
      <c r="D1743" s="25" t="s">
        <v>229</v>
      </c>
      <c r="E1743" s="26" t="s">
        <v>212</v>
      </c>
      <c r="F1743" s="26"/>
      <c r="G1743" s="27"/>
      <c r="H1743" s="27"/>
      <c r="I1743" s="26"/>
      <c r="J1743" s="24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</row>
    <row r="1744" spans="1:22" ht="14">
      <c r="A1744" s="24" t="s">
        <v>14412</v>
      </c>
      <c r="B1744" s="25" t="s">
        <v>14162</v>
      </c>
      <c r="C1744" s="25" t="s">
        <v>14411</v>
      </c>
      <c r="D1744" s="25" t="s">
        <v>1905</v>
      </c>
      <c r="E1744" s="26" t="s">
        <v>212</v>
      </c>
      <c r="F1744" s="26"/>
      <c r="G1744" s="27"/>
      <c r="H1744" s="27"/>
      <c r="I1744" s="26"/>
      <c r="J1744" s="24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</row>
    <row r="1745" spans="1:22" ht="14">
      <c r="A1745" s="24" t="s">
        <v>14415</v>
      </c>
      <c r="B1745" s="25" t="s">
        <v>14162</v>
      </c>
      <c r="C1745" s="25" t="s">
        <v>14414</v>
      </c>
      <c r="D1745" s="25" t="s">
        <v>535</v>
      </c>
      <c r="E1745" s="26" t="s">
        <v>212</v>
      </c>
      <c r="F1745" s="26"/>
      <c r="G1745" s="27"/>
      <c r="H1745" s="27"/>
      <c r="I1745" s="26"/>
      <c r="J1745" s="24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</row>
    <row r="1746" spans="1:22" ht="14">
      <c r="A1746" s="24" t="s">
        <v>14418</v>
      </c>
      <c r="B1746" s="25" t="s">
        <v>14162</v>
      </c>
      <c r="C1746" s="25" t="s">
        <v>14417</v>
      </c>
      <c r="D1746" s="25" t="s">
        <v>535</v>
      </c>
      <c r="E1746" s="26" t="s">
        <v>212</v>
      </c>
      <c r="F1746" s="26"/>
      <c r="G1746" s="27"/>
      <c r="H1746" s="27"/>
      <c r="I1746" s="26"/>
      <c r="J1746" s="24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</row>
    <row r="1747" spans="1:22" ht="14">
      <c r="A1747" s="24" t="s">
        <v>1400</v>
      </c>
      <c r="B1747" s="25" t="s">
        <v>1114</v>
      </c>
      <c r="C1747" s="25" t="s">
        <v>1399</v>
      </c>
      <c r="D1747" s="25" t="s">
        <v>221</v>
      </c>
      <c r="E1747" s="26" t="s">
        <v>212</v>
      </c>
      <c r="F1747" s="26"/>
      <c r="G1747" s="27"/>
      <c r="H1747" s="27"/>
      <c r="I1747" s="26"/>
      <c r="J1747" s="24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</row>
    <row r="1748" spans="1:22" ht="14">
      <c r="A1748" s="24" t="s">
        <v>1403</v>
      </c>
      <c r="B1748" s="25" t="s">
        <v>1114</v>
      </c>
      <c r="C1748" s="25" t="s">
        <v>1402</v>
      </c>
      <c r="D1748" s="25" t="s">
        <v>535</v>
      </c>
      <c r="E1748" s="26" t="s">
        <v>212</v>
      </c>
      <c r="F1748" s="26"/>
      <c r="G1748" s="27"/>
      <c r="H1748" s="27"/>
      <c r="I1748" s="26"/>
      <c r="J1748" s="24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</row>
    <row r="1749" spans="1:22" ht="14">
      <c r="A1749" s="24" t="s">
        <v>14421</v>
      </c>
      <c r="B1749" s="25" t="s">
        <v>14162</v>
      </c>
      <c r="C1749" s="25" t="s">
        <v>14420</v>
      </c>
      <c r="D1749" s="25" t="s">
        <v>221</v>
      </c>
      <c r="E1749" s="26" t="s">
        <v>212</v>
      </c>
      <c r="F1749" s="26"/>
      <c r="G1749" s="27"/>
      <c r="H1749" s="27"/>
      <c r="I1749" s="26"/>
      <c r="J1749" s="24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</row>
    <row r="1750" spans="1:22" ht="14">
      <c r="A1750" s="24" t="s">
        <v>14424</v>
      </c>
      <c r="B1750" s="25" t="s">
        <v>14162</v>
      </c>
      <c r="C1750" s="25" t="s">
        <v>14423</v>
      </c>
      <c r="D1750" s="25" t="s">
        <v>1905</v>
      </c>
      <c r="E1750" s="26" t="s">
        <v>212</v>
      </c>
      <c r="F1750" s="26"/>
      <c r="G1750" s="27"/>
      <c r="H1750" s="27"/>
      <c r="I1750" s="26"/>
      <c r="J1750" s="24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</row>
    <row r="1751" spans="1:22" ht="14">
      <c r="A1751" s="24" t="s">
        <v>14427</v>
      </c>
      <c r="B1751" s="25" t="s">
        <v>14162</v>
      </c>
      <c r="C1751" s="25" t="s">
        <v>14426</v>
      </c>
      <c r="D1751" s="25" t="s">
        <v>535</v>
      </c>
      <c r="E1751" s="26" t="s">
        <v>212</v>
      </c>
      <c r="F1751" s="26"/>
      <c r="G1751" s="27"/>
      <c r="H1751" s="27"/>
      <c r="I1751" s="26"/>
      <c r="J1751" s="24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</row>
    <row r="1752" spans="1:22" ht="14">
      <c r="A1752" s="24" t="s">
        <v>14819</v>
      </c>
      <c r="B1752" s="25" t="s">
        <v>14809</v>
      </c>
      <c r="C1752" s="25" t="s">
        <v>14818</v>
      </c>
      <c r="D1752" s="25" t="s">
        <v>221</v>
      </c>
      <c r="E1752" s="26" t="s">
        <v>364</v>
      </c>
      <c r="F1752" s="26"/>
      <c r="G1752" s="27"/>
      <c r="H1752" s="27"/>
      <c r="I1752" s="26"/>
      <c r="J1752" s="24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</row>
    <row r="1753" spans="1:22" ht="14">
      <c r="A1753" s="24" t="s">
        <v>2923</v>
      </c>
      <c r="B1753" s="25" t="s">
        <v>2913</v>
      </c>
      <c r="C1753" s="25" t="s">
        <v>2922</v>
      </c>
      <c r="D1753" s="25" t="s">
        <v>221</v>
      </c>
      <c r="E1753" s="26" t="s">
        <v>364</v>
      </c>
      <c r="F1753" s="26"/>
      <c r="G1753" s="27"/>
      <c r="H1753" s="27"/>
      <c r="I1753" s="26"/>
      <c r="J1753" s="24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</row>
    <row r="1754" spans="1:22" ht="14">
      <c r="A1754" s="24" t="s">
        <v>2926</v>
      </c>
      <c r="B1754" s="25" t="s">
        <v>2913</v>
      </c>
      <c r="C1754" s="25" t="s">
        <v>2925</v>
      </c>
      <c r="D1754" s="25" t="s">
        <v>2085</v>
      </c>
      <c r="E1754" s="26" t="s">
        <v>364</v>
      </c>
      <c r="F1754" s="26"/>
      <c r="G1754" s="27"/>
      <c r="H1754" s="27"/>
      <c r="I1754" s="26"/>
      <c r="J1754" s="24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</row>
    <row r="1755" spans="1:22" ht="14">
      <c r="A1755" s="24" t="s">
        <v>259</v>
      </c>
      <c r="B1755" s="25" t="s">
        <v>213</v>
      </c>
      <c r="C1755" s="25" t="s">
        <v>258</v>
      </c>
      <c r="D1755" s="25" t="s">
        <v>215</v>
      </c>
      <c r="E1755" s="26" t="s">
        <v>212</v>
      </c>
      <c r="F1755" s="26"/>
      <c r="G1755" s="27"/>
      <c r="H1755" s="27"/>
      <c r="I1755" s="26"/>
      <c r="J1755" s="24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</row>
    <row r="1756" spans="1:22" ht="14">
      <c r="A1756" s="24" t="s">
        <v>262</v>
      </c>
      <c r="B1756" s="25" t="s">
        <v>213</v>
      </c>
      <c r="C1756" s="25" t="s">
        <v>261</v>
      </c>
      <c r="D1756" s="25" t="s">
        <v>221</v>
      </c>
      <c r="E1756" s="26" t="s">
        <v>212</v>
      </c>
      <c r="F1756" s="26"/>
      <c r="G1756" s="27"/>
      <c r="H1756" s="27"/>
      <c r="I1756" s="26"/>
      <c r="J1756" s="24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</row>
    <row r="1757" spans="1:22" ht="14">
      <c r="A1757" s="24" t="s">
        <v>265</v>
      </c>
      <c r="B1757" s="25" t="s">
        <v>213</v>
      </c>
      <c r="C1757" s="25" t="s">
        <v>264</v>
      </c>
      <c r="D1757" s="25" t="s">
        <v>221</v>
      </c>
      <c r="E1757" s="26" t="s">
        <v>212</v>
      </c>
      <c r="F1757" s="26"/>
      <c r="G1757" s="27"/>
      <c r="H1757" s="27"/>
      <c r="I1757" s="26"/>
      <c r="J1757" s="24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</row>
    <row r="1758" spans="1:22" ht="14">
      <c r="A1758" s="24" t="s">
        <v>3063</v>
      </c>
      <c r="B1758" s="25" t="s">
        <v>2956</v>
      </c>
      <c r="C1758" s="25" t="s">
        <v>3062</v>
      </c>
      <c r="D1758" s="25" t="s">
        <v>2958</v>
      </c>
      <c r="E1758" s="26" t="s">
        <v>212</v>
      </c>
      <c r="F1758" s="26"/>
      <c r="G1758" s="27"/>
      <c r="H1758" s="27"/>
      <c r="I1758" s="26"/>
      <c r="J1758" s="24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</row>
    <row r="1759" spans="1:22" ht="14">
      <c r="A1759" s="24" t="s">
        <v>9402</v>
      </c>
      <c r="B1759" s="25" t="s">
        <v>9192</v>
      </c>
      <c r="C1759" s="25" t="s">
        <v>9401</v>
      </c>
      <c r="D1759" s="25" t="s">
        <v>4027</v>
      </c>
      <c r="E1759" s="26" t="s">
        <v>364</v>
      </c>
      <c r="F1759" s="26"/>
      <c r="G1759" s="27"/>
      <c r="H1759" s="27"/>
      <c r="I1759" s="26"/>
      <c r="J1759" s="24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</row>
    <row r="1760" spans="1:22" ht="14">
      <c r="A1760" s="24" t="s">
        <v>9405</v>
      </c>
      <c r="B1760" s="25" t="s">
        <v>9192</v>
      </c>
      <c r="C1760" s="25" t="s">
        <v>9404</v>
      </c>
      <c r="D1760" s="25" t="s">
        <v>215</v>
      </c>
      <c r="E1760" s="26" t="s">
        <v>364</v>
      </c>
      <c r="F1760" s="26"/>
      <c r="G1760" s="27"/>
      <c r="H1760" s="27"/>
      <c r="I1760" s="26"/>
      <c r="J1760" s="24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</row>
    <row r="1761" spans="1:22" ht="14">
      <c r="A1761" s="24" t="s">
        <v>9408</v>
      </c>
      <c r="B1761" s="25" t="s">
        <v>9192</v>
      </c>
      <c r="C1761" s="25" t="s">
        <v>9407</v>
      </c>
      <c r="D1761" s="25" t="s">
        <v>9194</v>
      </c>
      <c r="E1761" s="26" t="s">
        <v>364</v>
      </c>
      <c r="F1761" s="26"/>
      <c r="G1761" s="27"/>
      <c r="H1761" s="27"/>
      <c r="I1761" s="26"/>
      <c r="J1761" s="24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</row>
    <row r="1762" spans="1:22" ht="14">
      <c r="A1762" s="24" t="s">
        <v>9702</v>
      </c>
      <c r="B1762" s="25" t="s">
        <v>9614</v>
      </c>
      <c r="C1762" s="25" t="s">
        <v>9701</v>
      </c>
      <c r="D1762" s="25" t="s">
        <v>3239</v>
      </c>
      <c r="E1762" s="26" t="s">
        <v>364</v>
      </c>
      <c r="F1762" s="26"/>
      <c r="G1762" s="27"/>
      <c r="H1762" s="27"/>
      <c r="I1762" s="26"/>
      <c r="J1762" s="24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</row>
    <row r="1763" spans="1:22" ht="14">
      <c r="A1763" s="24" t="s">
        <v>9705</v>
      </c>
      <c r="B1763" s="25" t="s">
        <v>9614</v>
      </c>
      <c r="C1763" s="25" t="s">
        <v>9704</v>
      </c>
      <c r="D1763" s="25" t="s">
        <v>3239</v>
      </c>
      <c r="E1763" s="26" t="s">
        <v>364</v>
      </c>
      <c r="F1763" s="26"/>
      <c r="G1763" s="27"/>
      <c r="H1763" s="27"/>
      <c r="I1763" s="26"/>
      <c r="J1763" s="24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</row>
    <row r="1764" spans="1:22" ht="14">
      <c r="A1764" s="24" t="s">
        <v>7072</v>
      </c>
      <c r="B1764" s="25" t="s">
        <v>3351</v>
      </c>
      <c r="C1764" s="25" t="s">
        <v>7071</v>
      </c>
      <c r="D1764" s="25" t="s">
        <v>229</v>
      </c>
      <c r="E1764" s="26" t="s">
        <v>962</v>
      </c>
      <c r="F1764" s="26"/>
      <c r="G1764" s="27"/>
      <c r="H1764" s="27"/>
      <c r="I1764" s="26"/>
      <c r="J1764" s="24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</row>
    <row r="1765" spans="1:22" ht="14">
      <c r="A1765" s="24" t="s">
        <v>9936</v>
      </c>
      <c r="B1765" s="25" t="s">
        <v>9887</v>
      </c>
      <c r="C1765" s="25" t="s">
        <v>9935</v>
      </c>
      <c r="D1765" s="25" t="s">
        <v>535</v>
      </c>
      <c r="E1765" s="26" t="s">
        <v>212</v>
      </c>
      <c r="F1765" s="26"/>
      <c r="G1765" s="27"/>
      <c r="H1765" s="27"/>
      <c r="I1765" s="26"/>
      <c r="J1765" s="24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</row>
    <row r="1766" spans="1:22" ht="14">
      <c r="A1766" s="24" t="s">
        <v>9939</v>
      </c>
      <c r="B1766" s="25" t="s">
        <v>9887</v>
      </c>
      <c r="C1766" s="25" t="s">
        <v>9938</v>
      </c>
      <c r="D1766" s="25" t="s">
        <v>221</v>
      </c>
      <c r="E1766" s="26" t="s">
        <v>212</v>
      </c>
      <c r="F1766" s="26"/>
      <c r="G1766" s="27"/>
      <c r="H1766" s="27"/>
      <c r="I1766" s="26"/>
      <c r="J1766" s="24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</row>
    <row r="1767" spans="1:22" ht="14">
      <c r="A1767" s="24" t="s">
        <v>12119</v>
      </c>
      <c r="B1767" s="25" t="s">
        <v>12025</v>
      </c>
      <c r="C1767" s="25" t="s">
        <v>12118</v>
      </c>
      <c r="D1767" s="25" t="s">
        <v>535</v>
      </c>
      <c r="E1767" s="26" t="s">
        <v>212</v>
      </c>
      <c r="F1767" s="26"/>
      <c r="G1767" s="27"/>
      <c r="H1767" s="27"/>
      <c r="I1767" s="26"/>
      <c r="J1767" s="24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</row>
    <row r="1768" spans="1:22" ht="14">
      <c r="A1768" s="24" t="s">
        <v>12122</v>
      </c>
      <c r="B1768" s="25" t="s">
        <v>12025</v>
      </c>
      <c r="C1768" s="25" t="s">
        <v>12121</v>
      </c>
      <c r="D1768" s="25" t="s">
        <v>535</v>
      </c>
      <c r="E1768" s="26" t="s">
        <v>212</v>
      </c>
      <c r="F1768" s="26"/>
      <c r="G1768" s="27"/>
      <c r="H1768" s="27"/>
      <c r="I1768" s="26"/>
      <c r="J1768" s="24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</row>
    <row r="1769" spans="1:22" ht="14">
      <c r="A1769" s="24" t="s">
        <v>7451</v>
      </c>
      <c r="B1769" s="25" t="s">
        <v>7450</v>
      </c>
      <c r="C1769" s="25" t="s">
        <v>7449</v>
      </c>
      <c r="D1769" s="25" t="s">
        <v>221</v>
      </c>
      <c r="E1769" s="26" t="s">
        <v>364</v>
      </c>
      <c r="F1769" s="26"/>
      <c r="G1769" s="27"/>
      <c r="H1769" s="27"/>
      <c r="I1769" s="26"/>
      <c r="J1769" s="24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</row>
    <row r="1770" spans="1:22" ht="14">
      <c r="A1770" s="24" t="s">
        <v>7454</v>
      </c>
      <c r="B1770" s="25" t="s">
        <v>7450</v>
      </c>
      <c r="C1770" s="25" t="s">
        <v>7453</v>
      </c>
      <c r="D1770" s="25" t="s">
        <v>2085</v>
      </c>
      <c r="E1770" s="26" t="s">
        <v>364</v>
      </c>
      <c r="F1770" s="26"/>
      <c r="G1770" s="27"/>
      <c r="H1770" s="27"/>
      <c r="I1770" s="26"/>
      <c r="J1770" s="24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</row>
    <row r="1771" spans="1:22" ht="14">
      <c r="A1771" s="24" t="s">
        <v>7457</v>
      </c>
      <c r="B1771" s="25" t="s">
        <v>7450</v>
      </c>
      <c r="C1771" s="25" t="s">
        <v>7456</v>
      </c>
      <c r="D1771" s="25" t="s">
        <v>756</v>
      </c>
      <c r="E1771" s="26" t="s">
        <v>364</v>
      </c>
      <c r="F1771" s="26"/>
      <c r="G1771" s="27"/>
      <c r="H1771" s="27"/>
      <c r="I1771" s="26"/>
      <c r="J1771" s="24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</row>
    <row r="1772" spans="1:22" ht="14">
      <c r="A1772" s="24" t="s">
        <v>15656</v>
      </c>
      <c r="B1772" s="25" t="s">
        <v>7450</v>
      </c>
      <c r="C1772" s="25" t="s">
        <v>15655</v>
      </c>
      <c r="D1772" s="25" t="s">
        <v>221</v>
      </c>
      <c r="E1772" s="26" t="s">
        <v>364</v>
      </c>
      <c r="F1772" s="26"/>
      <c r="G1772" s="27"/>
      <c r="H1772" s="27"/>
      <c r="I1772" s="26"/>
      <c r="J1772" s="24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</row>
    <row r="1773" spans="1:22" ht="14">
      <c r="A1773" s="24" t="s">
        <v>6662</v>
      </c>
      <c r="B1773" s="25" t="s">
        <v>6661</v>
      </c>
      <c r="C1773" s="25" t="s">
        <v>6660</v>
      </c>
      <c r="D1773" s="25" t="s">
        <v>221</v>
      </c>
      <c r="E1773" s="26" t="s">
        <v>364</v>
      </c>
      <c r="F1773" s="26"/>
      <c r="G1773" s="27"/>
      <c r="H1773" s="27"/>
      <c r="I1773" s="26"/>
      <c r="J1773" s="24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</row>
    <row r="1774" spans="1:22" ht="14">
      <c r="A1774" s="24" t="s">
        <v>7671</v>
      </c>
      <c r="B1774" s="25" t="s">
        <v>7582</v>
      </c>
      <c r="C1774" s="25" t="s">
        <v>7670</v>
      </c>
      <c r="D1774" s="25" t="s">
        <v>221</v>
      </c>
      <c r="E1774" s="26" t="s">
        <v>212</v>
      </c>
      <c r="F1774" s="26"/>
      <c r="G1774" s="27"/>
      <c r="H1774" s="27"/>
      <c r="I1774" s="26"/>
      <c r="J1774" s="24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</row>
    <row r="1775" spans="1:22" ht="14">
      <c r="A1775" s="24" t="s">
        <v>7674</v>
      </c>
      <c r="B1775" s="25" t="s">
        <v>7582</v>
      </c>
      <c r="C1775" s="25" t="s">
        <v>7673</v>
      </c>
      <c r="D1775" s="25" t="s">
        <v>229</v>
      </c>
      <c r="E1775" s="26" t="s">
        <v>212</v>
      </c>
      <c r="F1775" s="26"/>
      <c r="G1775" s="27"/>
      <c r="H1775" s="27"/>
      <c r="I1775" s="26"/>
      <c r="J1775" s="24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</row>
    <row r="1776" spans="1:22" ht="14">
      <c r="A1776" s="24" t="s">
        <v>1406</v>
      </c>
      <c r="B1776" s="25" t="s">
        <v>1114</v>
      </c>
      <c r="C1776" s="25" t="s">
        <v>1405</v>
      </c>
      <c r="D1776" s="25" t="s">
        <v>221</v>
      </c>
      <c r="E1776" s="26" t="s">
        <v>212</v>
      </c>
      <c r="F1776" s="26"/>
      <c r="G1776" s="27"/>
      <c r="H1776" s="27"/>
      <c r="I1776" s="26"/>
      <c r="J1776" s="24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</row>
    <row r="1777" spans="1:22" ht="14">
      <c r="A1777" s="24" t="s">
        <v>1409</v>
      </c>
      <c r="B1777" s="25" t="s">
        <v>1114</v>
      </c>
      <c r="C1777" s="25" t="s">
        <v>1408</v>
      </c>
      <c r="D1777" s="25" t="s">
        <v>535</v>
      </c>
      <c r="E1777" s="26" t="s">
        <v>212</v>
      </c>
      <c r="F1777" s="26"/>
      <c r="G1777" s="27"/>
      <c r="H1777" s="27"/>
      <c r="I1777" s="26"/>
      <c r="J1777" s="24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</row>
    <row r="1778" spans="1:22" ht="14">
      <c r="A1778" s="24" t="s">
        <v>741</v>
      </c>
      <c r="B1778" s="25" t="s">
        <v>740</v>
      </c>
      <c r="C1778" s="25" t="s">
        <v>739</v>
      </c>
      <c r="D1778" s="25" t="s">
        <v>221</v>
      </c>
      <c r="E1778" s="26" t="s">
        <v>364</v>
      </c>
      <c r="F1778" s="26"/>
      <c r="G1778" s="27"/>
      <c r="H1778" s="27"/>
      <c r="I1778" s="26"/>
      <c r="J1778" s="24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</row>
    <row r="1779" spans="1:22" ht="14">
      <c r="A1779" s="24" t="s">
        <v>9040</v>
      </c>
      <c r="B1779" s="25" t="s">
        <v>8975</v>
      </c>
      <c r="C1779" s="25" t="s">
        <v>9039</v>
      </c>
      <c r="D1779" s="25" t="s">
        <v>221</v>
      </c>
      <c r="E1779" s="26" t="s">
        <v>212</v>
      </c>
      <c r="F1779" s="26"/>
      <c r="G1779" s="27"/>
      <c r="H1779" s="27"/>
      <c r="I1779" s="26"/>
      <c r="J1779" s="24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</row>
    <row r="1780" spans="1:22" ht="14">
      <c r="A1780" s="24" t="s">
        <v>9043</v>
      </c>
      <c r="B1780" s="25" t="s">
        <v>8975</v>
      </c>
      <c r="C1780" s="25" t="s">
        <v>9042</v>
      </c>
      <c r="D1780" s="25" t="s">
        <v>535</v>
      </c>
      <c r="E1780" s="26" t="s">
        <v>212</v>
      </c>
      <c r="F1780" s="26"/>
      <c r="G1780" s="27"/>
      <c r="H1780" s="27"/>
      <c r="I1780" s="26"/>
      <c r="J1780" s="24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</row>
    <row r="1781" spans="1:22" ht="14">
      <c r="A1781" s="24" t="s">
        <v>8051</v>
      </c>
      <c r="B1781" s="25" t="s">
        <v>8023</v>
      </c>
      <c r="C1781" s="25" t="s">
        <v>8050</v>
      </c>
      <c r="D1781" s="25" t="s">
        <v>221</v>
      </c>
      <c r="E1781" s="26" t="s">
        <v>364</v>
      </c>
      <c r="F1781" s="26"/>
      <c r="G1781" s="27"/>
      <c r="H1781" s="27"/>
      <c r="I1781" s="26"/>
      <c r="J1781" s="24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</row>
    <row r="1782" spans="1:22" ht="14">
      <c r="A1782" s="24" t="s">
        <v>8054</v>
      </c>
      <c r="B1782" s="25" t="s">
        <v>8023</v>
      </c>
      <c r="C1782" s="25" t="s">
        <v>8053</v>
      </c>
      <c r="D1782" s="25" t="s">
        <v>535</v>
      </c>
      <c r="E1782" s="26" t="s">
        <v>364</v>
      </c>
      <c r="F1782" s="26"/>
      <c r="G1782" s="27"/>
      <c r="H1782" s="27"/>
      <c r="I1782" s="26"/>
      <c r="J1782" s="24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</row>
    <row r="1783" spans="1:22" ht="14">
      <c r="A1783" s="24" t="s">
        <v>8057</v>
      </c>
      <c r="B1783" s="25" t="s">
        <v>8023</v>
      </c>
      <c r="C1783" s="25" t="s">
        <v>8056</v>
      </c>
      <c r="D1783" s="25" t="s">
        <v>1905</v>
      </c>
      <c r="E1783" s="26" t="s">
        <v>364</v>
      </c>
      <c r="F1783" s="26"/>
      <c r="G1783" s="27"/>
      <c r="H1783" s="27"/>
      <c r="I1783" s="26"/>
      <c r="J1783" s="24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</row>
    <row r="1784" spans="1:22" ht="14">
      <c r="A1784" s="24" t="s">
        <v>4134</v>
      </c>
      <c r="B1784" s="25" t="s">
        <v>4003</v>
      </c>
      <c r="C1784" s="25" t="s">
        <v>4133</v>
      </c>
      <c r="D1784" s="25" t="s">
        <v>215</v>
      </c>
      <c r="E1784" s="26" t="s">
        <v>212</v>
      </c>
      <c r="F1784" s="26"/>
      <c r="G1784" s="27"/>
      <c r="H1784" s="27"/>
      <c r="I1784" s="26"/>
      <c r="J1784" s="24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</row>
    <row r="1785" spans="1:22" ht="14">
      <c r="A1785" s="24" t="s">
        <v>4137</v>
      </c>
      <c r="B1785" s="25" t="s">
        <v>4003</v>
      </c>
      <c r="C1785" s="25" t="s">
        <v>4136</v>
      </c>
      <c r="D1785" s="25" t="s">
        <v>373</v>
      </c>
      <c r="E1785" s="26" t="s">
        <v>212</v>
      </c>
      <c r="F1785" s="26"/>
      <c r="G1785" s="27"/>
      <c r="H1785" s="27"/>
      <c r="I1785" s="26"/>
      <c r="J1785" s="24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</row>
    <row r="1786" spans="1:22" ht="14">
      <c r="A1786" s="24" t="s">
        <v>4140</v>
      </c>
      <c r="B1786" s="25" t="s">
        <v>4003</v>
      </c>
      <c r="C1786" s="25" t="s">
        <v>4139</v>
      </c>
      <c r="D1786" s="25" t="s">
        <v>229</v>
      </c>
      <c r="E1786" s="26" t="s">
        <v>212</v>
      </c>
      <c r="F1786" s="26"/>
      <c r="G1786" s="27"/>
      <c r="H1786" s="27"/>
      <c r="I1786" s="26"/>
      <c r="J1786" s="24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</row>
    <row r="1787" spans="1:22" ht="14">
      <c r="A1787" s="24" t="s">
        <v>8060</v>
      </c>
      <c r="B1787" s="25" t="s">
        <v>8023</v>
      </c>
      <c r="C1787" s="25" t="s">
        <v>8059</v>
      </c>
      <c r="D1787" s="25" t="s">
        <v>221</v>
      </c>
      <c r="E1787" s="26" t="s">
        <v>364</v>
      </c>
      <c r="F1787" s="26"/>
      <c r="G1787" s="27"/>
      <c r="H1787" s="27"/>
      <c r="I1787" s="26"/>
      <c r="J1787" s="24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</row>
    <row r="1788" spans="1:22" ht="14">
      <c r="A1788" s="24" t="s">
        <v>8063</v>
      </c>
      <c r="B1788" s="25" t="s">
        <v>8023</v>
      </c>
      <c r="C1788" s="25" t="s">
        <v>8062</v>
      </c>
      <c r="D1788" s="25" t="s">
        <v>535</v>
      </c>
      <c r="E1788" s="26" t="s">
        <v>364</v>
      </c>
      <c r="F1788" s="26"/>
      <c r="G1788" s="27"/>
      <c r="H1788" s="27"/>
      <c r="I1788" s="26"/>
      <c r="J1788" s="24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</row>
    <row r="1789" spans="1:22" ht="14">
      <c r="A1789" s="24" t="s">
        <v>13028</v>
      </c>
      <c r="B1789" s="25" t="s">
        <v>12964</v>
      </c>
      <c r="C1789" s="25" t="s">
        <v>13027</v>
      </c>
      <c r="D1789" s="25" t="s">
        <v>535</v>
      </c>
      <c r="E1789" s="26" t="s">
        <v>364</v>
      </c>
      <c r="F1789" s="26"/>
      <c r="G1789" s="27"/>
      <c r="H1789" s="27"/>
      <c r="I1789" s="26"/>
      <c r="J1789" s="24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</row>
    <row r="1790" spans="1:22" ht="14">
      <c r="A1790" s="24" t="s">
        <v>3181</v>
      </c>
      <c r="B1790" s="25" t="s">
        <v>3120</v>
      </c>
      <c r="C1790" s="25" t="s">
        <v>3180</v>
      </c>
      <c r="D1790" s="25" t="s">
        <v>2556</v>
      </c>
      <c r="E1790" s="26" t="s">
        <v>212</v>
      </c>
      <c r="F1790" s="26"/>
      <c r="G1790" s="27"/>
      <c r="H1790" s="27"/>
      <c r="I1790" s="26"/>
      <c r="J1790" s="24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</row>
    <row r="1791" spans="1:22" ht="14">
      <c r="A1791" s="24" t="s">
        <v>8066</v>
      </c>
      <c r="B1791" s="25" t="s">
        <v>8023</v>
      </c>
      <c r="C1791" s="25" t="s">
        <v>8065</v>
      </c>
      <c r="D1791" s="25" t="s">
        <v>221</v>
      </c>
      <c r="E1791" s="26" t="s">
        <v>364</v>
      </c>
      <c r="F1791" s="26"/>
      <c r="G1791" s="27"/>
      <c r="H1791" s="27"/>
      <c r="I1791" s="26"/>
      <c r="J1791" s="24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</row>
    <row r="1792" spans="1:22" ht="14">
      <c r="A1792" s="24" t="s">
        <v>8069</v>
      </c>
      <c r="B1792" s="25" t="s">
        <v>8023</v>
      </c>
      <c r="C1792" s="25" t="s">
        <v>8068</v>
      </c>
      <c r="D1792" s="25" t="s">
        <v>535</v>
      </c>
      <c r="E1792" s="26" t="s">
        <v>364</v>
      </c>
      <c r="F1792" s="26"/>
      <c r="G1792" s="27"/>
      <c r="H1792" s="27"/>
      <c r="I1792" s="26"/>
      <c r="J1792" s="24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</row>
    <row r="1793" spans="1:22" ht="14">
      <c r="A1793" s="24" t="s">
        <v>10904</v>
      </c>
      <c r="B1793" s="25" t="s">
        <v>10873</v>
      </c>
      <c r="C1793" s="25" t="s">
        <v>10903</v>
      </c>
      <c r="D1793" s="25" t="s">
        <v>378</v>
      </c>
      <c r="E1793" s="26" t="s">
        <v>364</v>
      </c>
      <c r="F1793" s="26"/>
      <c r="G1793" s="27"/>
      <c r="H1793" s="27"/>
      <c r="I1793" s="26"/>
      <c r="J1793" s="24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</row>
    <row r="1794" spans="1:22" ht="14">
      <c r="A1794" s="24" t="s">
        <v>10907</v>
      </c>
      <c r="B1794" s="25" t="s">
        <v>10873</v>
      </c>
      <c r="C1794" s="25" t="s">
        <v>10906</v>
      </c>
      <c r="D1794" s="25" t="s">
        <v>221</v>
      </c>
      <c r="E1794" s="26" t="s">
        <v>364</v>
      </c>
      <c r="F1794" s="26"/>
      <c r="G1794" s="27"/>
      <c r="H1794" s="27"/>
      <c r="I1794" s="26"/>
      <c r="J1794" s="24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</row>
    <row r="1795" spans="1:22" ht="14">
      <c r="A1795" s="24" t="s">
        <v>10910</v>
      </c>
      <c r="B1795" s="25" t="s">
        <v>10873</v>
      </c>
      <c r="C1795" s="25" t="s">
        <v>10909</v>
      </c>
      <c r="D1795" s="25" t="s">
        <v>229</v>
      </c>
      <c r="E1795" s="26" t="s">
        <v>364</v>
      </c>
      <c r="F1795" s="26"/>
      <c r="G1795" s="27"/>
      <c r="H1795" s="27"/>
      <c r="I1795" s="26"/>
      <c r="J1795" s="24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</row>
    <row r="1796" spans="1:22" ht="14">
      <c r="A1796" s="24" t="s">
        <v>10913</v>
      </c>
      <c r="B1796" s="25" t="s">
        <v>10873</v>
      </c>
      <c r="C1796" s="25" t="s">
        <v>10912</v>
      </c>
      <c r="D1796" s="25" t="s">
        <v>535</v>
      </c>
      <c r="E1796" s="26" t="s">
        <v>364</v>
      </c>
      <c r="F1796" s="26"/>
      <c r="G1796" s="27"/>
      <c r="H1796" s="27"/>
      <c r="I1796" s="26"/>
      <c r="J1796" s="24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</row>
    <row r="1797" spans="1:22" ht="14">
      <c r="A1797" s="24" t="s">
        <v>5196</v>
      </c>
      <c r="B1797" s="25" t="s">
        <v>5195</v>
      </c>
      <c r="C1797" s="25" t="s">
        <v>5194</v>
      </c>
      <c r="D1797" s="25" t="s">
        <v>221</v>
      </c>
      <c r="E1797" s="26" t="s">
        <v>364</v>
      </c>
      <c r="F1797" s="26"/>
      <c r="G1797" s="27"/>
      <c r="H1797" s="27"/>
      <c r="I1797" s="26"/>
      <c r="J1797" s="24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</row>
    <row r="1798" spans="1:22" ht="14">
      <c r="A1798" s="24" t="s">
        <v>3184</v>
      </c>
      <c r="B1798" s="25" t="s">
        <v>3120</v>
      </c>
      <c r="C1798" s="25" t="s">
        <v>3183</v>
      </c>
      <c r="D1798" s="25" t="s">
        <v>373</v>
      </c>
      <c r="E1798" s="26" t="s">
        <v>212</v>
      </c>
      <c r="F1798" s="26"/>
      <c r="G1798" s="27"/>
      <c r="H1798" s="27"/>
      <c r="I1798" s="26"/>
      <c r="J1798" s="24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</row>
    <row r="1799" spans="1:22" ht="14">
      <c r="A1799" s="24" t="s">
        <v>3187</v>
      </c>
      <c r="B1799" s="25" t="s">
        <v>3120</v>
      </c>
      <c r="C1799" s="25" t="s">
        <v>3186</v>
      </c>
      <c r="D1799" s="25" t="s">
        <v>373</v>
      </c>
      <c r="E1799" s="26" t="s">
        <v>212</v>
      </c>
      <c r="F1799" s="26"/>
      <c r="G1799" s="27"/>
      <c r="H1799" s="27"/>
      <c r="I1799" s="26"/>
      <c r="J1799" s="24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</row>
    <row r="1800" spans="1:22" ht="14">
      <c r="A1800" s="24" t="s">
        <v>3190</v>
      </c>
      <c r="B1800" s="25" t="s">
        <v>3120</v>
      </c>
      <c r="C1800" s="25" t="s">
        <v>3189</v>
      </c>
      <c r="D1800" s="25" t="s">
        <v>229</v>
      </c>
      <c r="E1800" s="26" t="s">
        <v>212</v>
      </c>
      <c r="F1800" s="26"/>
      <c r="G1800" s="27"/>
      <c r="H1800" s="27"/>
      <c r="I1800" s="26"/>
      <c r="J1800" s="24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</row>
    <row r="1801" spans="1:22" ht="14">
      <c r="A1801" s="24" t="s">
        <v>3193</v>
      </c>
      <c r="B1801" s="25" t="s">
        <v>3120</v>
      </c>
      <c r="C1801" s="25" t="s">
        <v>3192</v>
      </c>
      <c r="D1801" s="25" t="s">
        <v>373</v>
      </c>
      <c r="E1801" s="26" t="s">
        <v>212</v>
      </c>
      <c r="F1801" s="26"/>
      <c r="G1801" s="27"/>
      <c r="H1801" s="27"/>
      <c r="I1801" s="26"/>
      <c r="J1801" s="24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</row>
    <row r="1802" spans="1:22" ht="14">
      <c r="A1802" s="24" t="s">
        <v>14115</v>
      </c>
      <c r="B1802" s="25" t="s">
        <v>14099</v>
      </c>
      <c r="C1802" s="25" t="s">
        <v>14114</v>
      </c>
      <c r="D1802" s="25" t="s">
        <v>2556</v>
      </c>
      <c r="E1802" s="26" t="s">
        <v>364</v>
      </c>
      <c r="F1802" s="26"/>
      <c r="G1802" s="27"/>
      <c r="H1802" s="27"/>
      <c r="I1802" s="26"/>
      <c r="J1802" s="24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</row>
    <row r="1803" spans="1:22" ht="14">
      <c r="A1803" s="24" t="s">
        <v>6160</v>
      </c>
      <c r="B1803" s="25" t="s">
        <v>6117</v>
      </c>
      <c r="C1803" s="25" t="s">
        <v>6159</v>
      </c>
      <c r="D1803" s="25" t="s">
        <v>229</v>
      </c>
      <c r="E1803" s="26" t="s">
        <v>364</v>
      </c>
      <c r="F1803" s="26"/>
      <c r="G1803" s="27"/>
      <c r="H1803" s="27"/>
      <c r="I1803" s="26"/>
      <c r="J1803" s="24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</row>
    <row r="1804" spans="1:22" ht="14">
      <c r="A1804" s="24" t="s">
        <v>6163</v>
      </c>
      <c r="B1804" s="25" t="s">
        <v>6117</v>
      </c>
      <c r="C1804" s="25" t="s">
        <v>6162</v>
      </c>
      <c r="D1804" s="25" t="s">
        <v>535</v>
      </c>
      <c r="E1804" s="26" t="s">
        <v>364</v>
      </c>
      <c r="F1804" s="26"/>
      <c r="G1804" s="27"/>
      <c r="H1804" s="27"/>
      <c r="I1804" s="26"/>
      <c r="J1804" s="24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</row>
    <row r="1805" spans="1:22" ht="14">
      <c r="A1805" s="24" t="s">
        <v>6166</v>
      </c>
      <c r="B1805" s="25" t="s">
        <v>6117</v>
      </c>
      <c r="C1805" s="25" t="s">
        <v>6165</v>
      </c>
      <c r="D1805" s="25" t="s">
        <v>373</v>
      </c>
      <c r="E1805" s="26" t="s">
        <v>364</v>
      </c>
      <c r="F1805" s="26"/>
      <c r="G1805" s="27"/>
      <c r="H1805" s="27"/>
      <c r="I1805" s="26"/>
      <c r="J1805" s="24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</row>
    <row r="1806" spans="1:22" ht="14">
      <c r="A1806" s="24" t="s">
        <v>6169</v>
      </c>
      <c r="B1806" s="25" t="s">
        <v>6117</v>
      </c>
      <c r="C1806" s="25" t="s">
        <v>6168</v>
      </c>
      <c r="D1806" s="25" t="s">
        <v>229</v>
      </c>
      <c r="E1806" s="26" t="s">
        <v>364</v>
      </c>
      <c r="F1806" s="26"/>
      <c r="G1806" s="27"/>
      <c r="H1806" s="27"/>
      <c r="I1806" s="26"/>
      <c r="J1806" s="24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</row>
    <row r="1807" spans="1:22" ht="14">
      <c r="A1807" s="24" t="s">
        <v>6172</v>
      </c>
      <c r="B1807" s="25" t="s">
        <v>6117</v>
      </c>
      <c r="C1807" s="25" t="s">
        <v>6171</v>
      </c>
      <c r="D1807" s="25" t="s">
        <v>535</v>
      </c>
      <c r="E1807" s="26" t="s">
        <v>364</v>
      </c>
      <c r="F1807" s="26"/>
      <c r="G1807" s="27"/>
      <c r="H1807" s="27"/>
      <c r="I1807" s="26"/>
      <c r="J1807" s="24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</row>
    <row r="1808" spans="1:22" ht="14">
      <c r="A1808" s="24" t="s">
        <v>6175</v>
      </c>
      <c r="B1808" s="25" t="s">
        <v>6117</v>
      </c>
      <c r="C1808" s="25" t="s">
        <v>6174</v>
      </c>
      <c r="D1808" s="25" t="s">
        <v>373</v>
      </c>
      <c r="E1808" s="26" t="s">
        <v>364</v>
      </c>
      <c r="F1808" s="26"/>
      <c r="G1808" s="27"/>
      <c r="H1808" s="27"/>
      <c r="I1808" s="26"/>
      <c r="J1808" s="24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</row>
    <row r="1809" spans="1:22" ht="14">
      <c r="A1809" s="24" t="s">
        <v>6178</v>
      </c>
      <c r="B1809" s="25" t="s">
        <v>6117</v>
      </c>
      <c r="C1809" s="25" t="s">
        <v>6177</v>
      </c>
      <c r="D1809" s="25" t="s">
        <v>221</v>
      </c>
      <c r="E1809" s="26" t="s">
        <v>364</v>
      </c>
      <c r="F1809" s="26"/>
      <c r="G1809" s="27"/>
      <c r="H1809" s="27"/>
      <c r="I1809" s="26"/>
      <c r="J1809" s="24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</row>
    <row r="1810" spans="1:22" ht="14">
      <c r="A1810" s="24" t="s">
        <v>6181</v>
      </c>
      <c r="B1810" s="25" t="s">
        <v>6117</v>
      </c>
      <c r="C1810" s="25" t="s">
        <v>6180</v>
      </c>
      <c r="D1810" s="25" t="s">
        <v>535</v>
      </c>
      <c r="E1810" s="26" t="s">
        <v>364</v>
      </c>
      <c r="F1810" s="26"/>
      <c r="G1810" s="27"/>
      <c r="H1810" s="27"/>
      <c r="I1810" s="26"/>
      <c r="J1810" s="24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</row>
    <row r="1811" spans="1:22" ht="14">
      <c r="A1811" s="24" t="s">
        <v>15523</v>
      </c>
      <c r="B1811" s="25" t="s">
        <v>6117</v>
      </c>
      <c r="C1811" s="25" t="s">
        <v>15522</v>
      </c>
      <c r="D1811" s="25" t="s">
        <v>221</v>
      </c>
      <c r="E1811" s="26" t="s">
        <v>364</v>
      </c>
      <c r="F1811" s="26"/>
      <c r="G1811" s="27"/>
      <c r="H1811" s="27"/>
      <c r="I1811" s="26"/>
      <c r="J1811" s="24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</row>
    <row r="1812" spans="1:22" ht="14">
      <c r="A1812" s="24" t="s">
        <v>15526</v>
      </c>
      <c r="B1812" s="25" t="s">
        <v>6117</v>
      </c>
      <c r="C1812" s="25" t="s">
        <v>15525</v>
      </c>
      <c r="D1812" s="25" t="s">
        <v>221</v>
      </c>
      <c r="E1812" s="26" t="s">
        <v>364</v>
      </c>
      <c r="F1812" s="26"/>
      <c r="G1812" s="27"/>
      <c r="H1812" s="27"/>
      <c r="I1812" s="26"/>
      <c r="J1812" s="24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</row>
    <row r="1813" spans="1:22" ht="14">
      <c r="A1813" s="24" t="s">
        <v>4143</v>
      </c>
      <c r="B1813" s="25" t="s">
        <v>4003</v>
      </c>
      <c r="C1813" s="25" t="s">
        <v>4142</v>
      </c>
      <c r="D1813" s="25" t="s">
        <v>221</v>
      </c>
      <c r="E1813" s="26" t="s">
        <v>212</v>
      </c>
      <c r="F1813" s="26"/>
      <c r="G1813" s="27"/>
      <c r="H1813" s="27"/>
      <c r="I1813" s="26"/>
      <c r="J1813" s="24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</row>
    <row r="1814" spans="1:22" ht="14">
      <c r="A1814" s="24" t="s">
        <v>14118</v>
      </c>
      <c r="B1814" s="25" t="s">
        <v>14099</v>
      </c>
      <c r="C1814" s="25" t="s">
        <v>14117</v>
      </c>
      <c r="D1814" s="25" t="s">
        <v>2556</v>
      </c>
      <c r="E1814" s="26" t="s">
        <v>364</v>
      </c>
      <c r="F1814" s="26"/>
      <c r="G1814" s="27"/>
      <c r="H1814" s="27"/>
      <c r="I1814" s="26"/>
      <c r="J1814" s="24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</row>
    <row r="1815" spans="1:22" ht="14">
      <c r="A1815" s="24" t="s">
        <v>11199</v>
      </c>
      <c r="B1815" s="25" t="s">
        <v>11171</v>
      </c>
      <c r="C1815" s="25" t="s">
        <v>11198</v>
      </c>
      <c r="D1815" s="25" t="s">
        <v>221</v>
      </c>
      <c r="E1815" s="26" t="s">
        <v>212</v>
      </c>
      <c r="F1815" s="26"/>
      <c r="G1815" s="27"/>
      <c r="H1815" s="27"/>
      <c r="I1815" s="26"/>
      <c r="J1815" s="24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</row>
    <row r="1816" spans="1:22" ht="14">
      <c r="A1816" s="24" t="s">
        <v>11957</v>
      </c>
      <c r="B1816" s="25" t="s">
        <v>11956</v>
      </c>
      <c r="C1816" s="25" t="s">
        <v>11955</v>
      </c>
      <c r="D1816" s="25" t="s">
        <v>229</v>
      </c>
      <c r="E1816" s="26" t="s">
        <v>364</v>
      </c>
      <c r="F1816" s="26"/>
      <c r="G1816" s="27"/>
      <c r="H1816" s="27"/>
      <c r="I1816" s="26"/>
      <c r="J1816" s="24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</row>
    <row r="1817" spans="1:22" ht="14">
      <c r="A1817" s="24" t="s">
        <v>11960</v>
      </c>
      <c r="B1817" s="25" t="s">
        <v>11956</v>
      </c>
      <c r="C1817" s="25" t="s">
        <v>11959</v>
      </c>
      <c r="D1817" s="25" t="s">
        <v>229</v>
      </c>
      <c r="E1817" s="26" t="s">
        <v>364</v>
      </c>
      <c r="F1817" s="26"/>
      <c r="G1817" s="27"/>
      <c r="H1817" s="27"/>
      <c r="I1817" s="26"/>
      <c r="J1817" s="24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</row>
    <row r="1818" spans="1:22" ht="14">
      <c r="A1818" s="24" t="s">
        <v>11963</v>
      </c>
      <c r="B1818" s="25" t="s">
        <v>11956</v>
      </c>
      <c r="C1818" s="25" t="s">
        <v>11962</v>
      </c>
      <c r="D1818" s="25" t="s">
        <v>535</v>
      </c>
      <c r="E1818" s="26" t="s">
        <v>364</v>
      </c>
      <c r="F1818" s="26"/>
      <c r="G1818" s="27"/>
      <c r="H1818" s="27"/>
      <c r="I1818" s="26"/>
      <c r="J1818" s="24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</row>
    <row r="1819" spans="1:22" ht="14">
      <c r="A1819" s="24" t="s">
        <v>11966</v>
      </c>
      <c r="B1819" s="25" t="s">
        <v>11956</v>
      </c>
      <c r="C1819" s="25" t="s">
        <v>11965</v>
      </c>
      <c r="D1819" s="25" t="s">
        <v>373</v>
      </c>
      <c r="E1819" s="26" t="s">
        <v>364</v>
      </c>
      <c r="F1819" s="26"/>
      <c r="G1819" s="27"/>
      <c r="H1819" s="27"/>
      <c r="I1819" s="26"/>
      <c r="J1819" s="24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</row>
    <row r="1820" spans="1:22" ht="14">
      <c r="A1820" s="24" t="s">
        <v>15763</v>
      </c>
      <c r="B1820" s="25" t="s">
        <v>11956</v>
      </c>
      <c r="C1820" s="25" t="s">
        <v>15762</v>
      </c>
      <c r="D1820" s="25" t="s">
        <v>373</v>
      </c>
      <c r="E1820" s="26" t="s">
        <v>364</v>
      </c>
      <c r="F1820" s="26"/>
      <c r="G1820" s="27"/>
      <c r="H1820" s="27"/>
      <c r="I1820" s="26"/>
      <c r="J1820" s="24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</row>
    <row r="1821" spans="1:22" ht="14">
      <c r="A1821" s="24" t="s">
        <v>8149</v>
      </c>
      <c r="B1821" s="25" t="s">
        <v>8136</v>
      </c>
      <c r="C1821" s="25" t="s">
        <v>8148</v>
      </c>
      <c r="D1821" s="25" t="s">
        <v>215</v>
      </c>
      <c r="E1821" s="26" t="s">
        <v>364</v>
      </c>
      <c r="F1821" s="26"/>
      <c r="G1821" s="27"/>
      <c r="H1821" s="27"/>
      <c r="I1821" s="26"/>
      <c r="J1821" s="24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</row>
    <row r="1822" spans="1:22" ht="14">
      <c r="A1822" s="24" t="s">
        <v>15859</v>
      </c>
      <c r="B1822" s="25" t="s">
        <v>14133</v>
      </c>
      <c r="C1822" s="25" t="s">
        <v>15858</v>
      </c>
      <c r="D1822" s="25" t="s">
        <v>221</v>
      </c>
      <c r="E1822" s="26" t="s">
        <v>364</v>
      </c>
      <c r="F1822" s="26"/>
      <c r="G1822" s="27"/>
      <c r="H1822" s="27"/>
      <c r="I1822" s="26"/>
      <c r="J1822" s="24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</row>
    <row r="1823" spans="1:22" ht="14">
      <c r="A1823" s="24" t="s">
        <v>8152</v>
      </c>
      <c r="B1823" s="25" t="s">
        <v>8136</v>
      </c>
      <c r="C1823" s="25" t="s">
        <v>8151</v>
      </c>
      <c r="D1823" s="25" t="s">
        <v>221</v>
      </c>
      <c r="E1823" s="26" t="s">
        <v>364</v>
      </c>
      <c r="F1823" s="26"/>
      <c r="G1823" s="27"/>
      <c r="H1823" s="27"/>
      <c r="I1823" s="26"/>
      <c r="J1823" s="24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</row>
    <row r="1824" spans="1:22" ht="14">
      <c r="A1824" s="24" t="s">
        <v>8155</v>
      </c>
      <c r="B1824" s="25" t="s">
        <v>8136</v>
      </c>
      <c r="C1824" s="25" t="s">
        <v>8154</v>
      </c>
      <c r="D1824" s="25" t="s">
        <v>229</v>
      </c>
      <c r="E1824" s="26" t="s">
        <v>364</v>
      </c>
      <c r="F1824" s="26"/>
      <c r="G1824" s="27"/>
      <c r="H1824" s="27"/>
      <c r="I1824" s="26"/>
      <c r="J1824" s="24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</row>
    <row r="1825" spans="1:22" ht="14">
      <c r="A1825" s="24" t="s">
        <v>8158</v>
      </c>
      <c r="B1825" s="25" t="s">
        <v>8136</v>
      </c>
      <c r="C1825" s="25" t="s">
        <v>8157</v>
      </c>
      <c r="D1825" s="25" t="s">
        <v>535</v>
      </c>
      <c r="E1825" s="26" t="s">
        <v>364</v>
      </c>
      <c r="F1825" s="26"/>
      <c r="G1825" s="27"/>
      <c r="H1825" s="27"/>
      <c r="I1825" s="26"/>
      <c r="J1825" s="24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</row>
    <row r="1826" spans="1:22" ht="14">
      <c r="A1826" s="24" t="s">
        <v>8161</v>
      </c>
      <c r="B1826" s="25" t="s">
        <v>8136</v>
      </c>
      <c r="C1826" s="25" t="s">
        <v>8160</v>
      </c>
      <c r="D1826" s="25" t="s">
        <v>221</v>
      </c>
      <c r="E1826" s="26" t="s">
        <v>364</v>
      </c>
      <c r="F1826" s="26"/>
      <c r="G1826" s="27"/>
      <c r="H1826" s="27"/>
      <c r="I1826" s="26"/>
      <c r="J1826" s="24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</row>
    <row r="1827" spans="1:22" ht="14">
      <c r="A1827" s="24" t="s">
        <v>8164</v>
      </c>
      <c r="B1827" s="25" t="s">
        <v>8136</v>
      </c>
      <c r="C1827" s="25" t="s">
        <v>8163</v>
      </c>
      <c r="D1827" s="25" t="s">
        <v>229</v>
      </c>
      <c r="E1827" s="26" t="s">
        <v>364</v>
      </c>
      <c r="F1827" s="26"/>
      <c r="G1827" s="27"/>
      <c r="H1827" s="27"/>
      <c r="I1827" s="26"/>
      <c r="J1827" s="24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</row>
    <row r="1828" spans="1:22" ht="14">
      <c r="A1828" s="24" t="s">
        <v>8167</v>
      </c>
      <c r="B1828" s="25" t="s">
        <v>8136</v>
      </c>
      <c r="C1828" s="25" t="s">
        <v>8166</v>
      </c>
      <c r="D1828" s="25" t="s">
        <v>535</v>
      </c>
      <c r="E1828" s="26" t="s">
        <v>364</v>
      </c>
      <c r="F1828" s="26"/>
      <c r="G1828" s="27"/>
      <c r="H1828" s="27"/>
      <c r="I1828" s="26"/>
      <c r="J1828" s="24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</row>
    <row r="1829" spans="1:22" ht="14">
      <c r="A1829" s="24" t="s">
        <v>8170</v>
      </c>
      <c r="B1829" s="25" t="s">
        <v>8136</v>
      </c>
      <c r="C1829" s="25" t="s">
        <v>8169</v>
      </c>
      <c r="D1829" s="25" t="s">
        <v>221</v>
      </c>
      <c r="E1829" s="26" t="s">
        <v>364</v>
      </c>
      <c r="F1829" s="26"/>
      <c r="G1829" s="27"/>
      <c r="H1829" s="27"/>
      <c r="I1829" s="26"/>
      <c r="J1829" s="24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</row>
    <row r="1830" spans="1:22" ht="14">
      <c r="A1830" s="24" t="s">
        <v>8173</v>
      </c>
      <c r="B1830" s="25" t="s">
        <v>8136</v>
      </c>
      <c r="C1830" s="25" t="s">
        <v>8172</v>
      </c>
      <c r="D1830" s="25" t="s">
        <v>229</v>
      </c>
      <c r="E1830" s="26" t="s">
        <v>364</v>
      </c>
      <c r="F1830" s="26"/>
      <c r="G1830" s="27"/>
      <c r="H1830" s="27"/>
      <c r="I1830" s="26"/>
      <c r="J1830" s="24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</row>
    <row r="1831" spans="1:22" ht="14">
      <c r="A1831" s="24" t="s">
        <v>8176</v>
      </c>
      <c r="B1831" s="25" t="s">
        <v>8136</v>
      </c>
      <c r="C1831" s="25" t="s">
        <v>8175</v>
      </c>
      <c r="D1831" s="25" t="s">
        <v>535</v>
      </c>
      <c r="E1831" s="26" t="s">
        <v>364</v>
      </c>
      <c r="F1831" s="26"/>
      <c r="G1831" s="27"/>
      <c r="H1831" s="27"/>
      <c r="I1831" s="26"/>
      <c r="J1831" s="24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</row>
    <row r="1832" spans="1:22" ht="14">
      <c r="A1832" s="24" t="s">
        <v>15687</v>
      </c>
      <c r="B1832" s="25" t="s">
        <v>8136</v>
      </c>
      <c r="C1832" s="25" t="s">
        <v>15686</v>
      </c>
      <c r="D1832" s="25" t="s">
        <v>221</v>
      </c>
      <c r="E1832" s="26" t="s">
        <v>364</v>
      </c>
      <c r="F1832" s="26"/>
      <c r="G1832" s="27"/>
      <c r="H1832" s="27"/>
      <c r="I1832" s="26"/>
      <c r="J1832" s="24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</row>
    <row r="1833" spans="1:22" ht="14">
      <c r="A1833" s="24" t="s">
        <v>9942</v>
      </c>
      <c r="B1833" s="25" t="s">
        <v>9887</v>
      </c>
      <c r="C1833" s="25" t="s">
        <v>9941</v>
      </c>
      <c r="D1833" s="25" t="s">
        <v>221</v>
      </c>
      <c r="E1833" s="26" t="s">
        <v>212</v>
      </c>
      <c r="F1833" s="26"/>
      <c r="G1833" s="27"/>
      <c r="H1833" s="27"/>
      <c r="I1833" s="26"/>
      <c r="J1833" s="24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</row>
    <row r="1834" spans="1:22" ht="14">
      <c r="A1834" s="24" t="s">
        <v>8179</v>
      </c>
      <c r="B1834" s="25" t="s">
        <v>8136</v>
      </c>
      <c r="C1834" s="25" t="s">
        <v>8178</v>
      </c>
      <c r="D1834" s="25" t="s">
        <v>531</v>
      </c>
      <c r="E1834" s="26" t="s">
        <v>364</v>
      </c>
      <c r="F1834" s="26"/>
      <c r="G1834" s="27"/>
      <c r="H1834" s="27"/>
      <c r="I1834" s="26"/>
      <c r="J1834" s="24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</row>
    <row r="1835" spans="1:22" ht="14">
      <c r="A1835" s="24" t="s">
        <v>8182</v>
      </c>
      <c r="B1835" s="25" t="s">
        <v>8136</v>
      </c>
      <c r="C1835" s="25" t="s">
        <v>8181</v>
      </c>
      <c r="D1835" s="25" t="s">
        <v>229</v>
      </c>
      <c r="E1835" s="26" t="s">
        <v>364</v>
      </c>
      <c r="F1835" s="26"/>
      <c r="G1835" s="27"/>
      <c r="H1835" s="27"/>
      <c r="I1835" s="26"/>
      <c r="J1835" s="24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</row>
    <row r="1836" spans="1:22" ht="14">
      <c r="A1836" s="24" t="s">
        <v>8185</v>
      </c>
      <c r="B1836" s="25" t="s">
        <v>8136</v>
      </c>
      <c r="C1836" s="25" t="s">
        <v>8184</v>
      </c>
      <c r="D1836" s="25" t="s">
        <v>535</v>
      </c>
      <c r="E1836" s="26" t="s">
        <v>364</v>
      </c>
      <c r="F1836" s="26"/>
      <c r="G1836" s="27"/>
      <c r="H1836" s="27"/>
      <c r="I1836" s="26"/>
      <c r="J1836" s="24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</row>
    <row r="1837" spans="1:22" ht="14">
      <c r="A1837" s="24" t="s">
        <v>8188</v>
      </c>
      <c r="B1837" s="25" t="s">
        <v>8136</v>
      </c>
      <c r="C1837" s="25" t="s">
        <v>8187</v>
      </c>
      <c r="D1837" s="25" t="s">
        <v>221</v>
      </c>
      <c r="E1837" s="26" t="s">
        <v>364</v>
      </c>
      <c r="F1837" s="26"/>
      <c r="G1837" s="27"/>
      <c r="H1837" s="27"/>
      <c r="I1837" s="26"/>
      <c r="J1837" s="24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</row>
    <row r="1838" spans="1:22" ht="14">
      <c r="A1838" s="24" t="s">
        <v>8360</v>
      </c>
      <c r="B1838" s="25" t="s">
        <v>8302</v>
      </c>
      <c r="C1838" s="25" t="s">
        <v>8359</v>
      </c>
      <c r="D1838" s="25" t="s">
        <v>535</v>
      </c>
      <c r="E1838" s="26" t="s">
        <v>212</v>
      </c>
      <c r="F1838" s="26"/>
      <c r="G1838" s="27"/>
      <c r="H1838" s="27"/>
      <c r="I1838" s="26"/>
      <c r="J1838" s="24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</row>
    <row r="1839" spans="1:22" ht="14">
      <c r="A1839" s="24" t="s">
        <v>8363</v>
      </c>
      <c r="B1839" s="25" t="s">
        <v>8302</v>
      </c>
      <c r="C1839" s="25" t="s">
        <v>8362</v>
      </c>
      <c r="D1839" s="25" t="s">
        <v>535</v>
      </c>
      <c r="E1839" s="26" t="s">
        <v>212</v>
      </c>
      <c r="F1839" s="26"/>
      <c r="G1839" s="27"/>
      <c r="H1839" s="27"/>
      <c r="I1839" s="26"/>
      <c r="J1839" s="24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</row>
    <row r="1840" spans="1:22" ht="14">
      <c r="A1840" s="24" t="s">
        <v>2237</v>
      </c>
      <c r="B1840" s="25" t="s">
        <v>2157</v>
      </c>
      <c r="C1840" s="25" t="s">
        <v>2236</v>
      </c>
      <c r="D1840" s="25" t="s">
        <v>221</v>
      </c>
      <c r="E1840" s="26" t="s">
        <v>364</v>
      </c>
      <c r="F1840" s="26"/>
      <c r="G1840" s="27"/>
      <c r="H1840" s="27"/>
      <c r="I1840" s="26"/>
      <c r="J1840" s="24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</row>
    <row r="1841" spans="1:22" ht="14">
      <c r="A1841" s="24" t="s">
        <v>2240</v>
      </c>
      <c r="B1841" s="25" t="s">
        <v>2157</v>
      </c>
      <c r="C1841" s="25" t="s">
        <v>2239</v>
      </c>
      <c r="D1841" s="25" t="s">
        <v>535</v>
      </c>
      <c r="E1841" s="26" t="s">
        <v>364</v>
      </c>
      <c r="F1841" s="26"/>
      <c r="G1841" s="27"/>
      <c r="H1841" s="27"/>
      <c r="I1841" s="26"/>
      <c r="J1841" s="24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</row>
    <row r="1842" spans="1:22" ht="14">
      <c r="A1842" s="24" t="s">
        <v>12790</v>
      </c>
      <c r="B1842" s="25" t="s">
        <v>12674</v>
      </c>
      <c r="C1842" s="25" t="s">
        <v>12789</v>
      </c>
      <c r="D1842" s="25" t="s">
        <v>221</v>
      </c>
      <c r="E1842" s="26" t="s">
        <v>212</v>
      </c>
      <c r="F1842" s="26"/>
      <c r="G1842" s="27"/>
      <c r="H1842" s="27"/>
      <c r="I1842" s="26"/>
      <c r="J1842" s="24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</row>
    <row r="1843" spans="1:22" ht="14">
      <c r="A1843" s="24" t="s">
        <v>12793</v>
      </c>
      <c r="B1843" s="25" t="s">
        <v>12674</v>
      </c>
      <c r="C1843" s="25" t="s">
        <v>12792</v>
      </c>
      <c r="D1843" s="25" t="s">
        <v>12679</v>
      </c>
      <c r="E1843" s="26" t="s">
        <v>212</v>
      </c>
      <c r="F1843" s="26"/>
      <c r="G1843" s="27"/>
      <c r="H1843" s="27"/>
      <c r="I1843" s="26"/>
      <c r="J1843" s="24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</row>
    <row r="1844" spans="1:22" ht="14">
      <c r="A1844" s="24" t="s">
        <v>10916</v>
      </c>
      <c r="B1844" s="25" t="s">
        <v>10873</v>
      </c>
      <c r="C1844" s="25" t="s">
        <v>10915</v>
      </c>
      <c r="D1844" s="25"/>
      <c r="E1844" s="26" t="s">
        <v>364</v>
      </c>
      <c r="F1844" s="26"/>
      <c r="G1844" s="27"/>
      <c r="H1844" s="27"/>
      <c r="I1844" s="26"/>
      <c r="J1844" s="24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</row>
    <row r="1845" spans="1:22" ht="14">
      <c r="A1845" s="24" t="s">
        <v>8366</v>
      </c>
      <c r="B1845" s="25" t="s">
        <v>8302</v>
      </c>
      <c r="C1845" s="25" t="s">
        <v>8365</v>
      </c>
      <c r="D1845" s="25" t="s">
        <v>535</v>
      </c>
      <c r="E1845" s="26" t="s">
        <v>212</v>
      </c>
      <c r="F1845" s="26"/>
      <c r="G1845" s="27"/>
      <c r="H1845" s="27"/>
      <c r="I1845" s="26"/>
      <c r="J1845" s="24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</row>
    <row r="1846" spans="1:22" ht="14">
      <c r="A1846" s="24" t="s">
        <v>8369</v>
      </c>
      <c r="B1846" s="25" t="s">
        <v>8302</v>
      </c>
      <c r="C1846" s="25" t="s">
        <v>8368</v>
      </c>
      <c r="D1846" s="25" t="s">
        <v>535</v>
      </c>
      <c r="E1846" s="26" t="s">
        <v>212</v>
      </c>
      <c r="F1846" s="26"/>
      <c r="G1846" s="27"/>
      <c r="H1846" s="27"/>
      <c r="I1846" s="26"/>
      <c r="J1846" s="24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</row>
    <row r="1847" spans="1:22" ht="14">
      <c r="A1847" s="24" t="s">
        <v>8372</v>
      </c>
      <c r="B1847" s="25" t="s">
        <v>8302</v>
      </c>
      <c r="C1847" s="25" t="s">
        <v>8371</v>
      </c>
      <c r="D1847" s="25" t="s">
        <v>2958</v>
      </c>
      <c r="E1847" s="26" t="s">
        <v>212</v>
      </c>
      <c r="F1847" s="26"/>
      <c r="G1847" s="27"/>
      <c r="H1847" s="27"/>
      <c r="I1847" s="26"/>
      <c r="J1847" s="24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</row>
    <row r="1848" spans="1:22" ht="14">
      <c r="A1848" s="24" t="s">
        <v>10452</v>
      </c>
      <c r="B1848" s="25" t="s">
        <v>10385</v>
      </c>
      <c r="C1848" s="25" t="s">
        <v>10451</v>
      </c>
      <c r="D1848" s="25" t="s">
        <v>221</v>
      </c>
      <c r="E1848" s="26" t="s">
        <v>364</v>
      </c>
      <c r="F1848" s="26"/>
      <c r="G1848" s="27"/>
      <c r="H1848" s="27"/>
      <c r="I1848" s="26"/>
      <c r="J1848" s="24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</row>
    <row r="1849" spans="1:22" ht="14">
      <c r="A1849" s="24" t="s">
        <v>10455</v>
      </c>
      <c r="B1849" s="25" t="s">
        <v>10385</v>
      </c>
      <c r="C1849" s="25" t="s">
        <v>10454</v>
      </c>
      <c r="D1849" s="25" t="s">
        <v>221</v>
      </c>
      <c r="E1849" s="26" t="s">
        <v>364</v>
      </c>
      <c r="F1849" s="26"/>
      <c r="G1849" s="27"/>
      <c r="H1849" s="27"/>
      <c r="I1849" s="26"/>
      <c r="J1849" s="24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</row>
    <row r="1850" spans="1:22" ht="14">
      <c r="A1850" s="24" t="s">
        <v>10458</v>
      </c>
      <c r="B1850" s="25" t="s">
        <v>10385</v>
      </c>
      <c r="C1850" s="25" t="s">
        <v>10457</v>
      </c>
      <c r="D1850" s="25" t="s">
        <v>373</v>
      </c>
      <c r="E1850" s="26" t="s">
        <v>364</v>
      </c>
      <c r="F1850" s="26"/>
      <c r="G1850" s="27"/>
      <c r="H1850" s="27"/>
      <c r="I1850" s="26"/>
      <c r="J1850" s="24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</row>
    <row r="1851" spans="1:22" ht="14">
      <c r="A1851" s="24" t="s">
        <v>10461</v>
      </c>
      <c r="B1851" s="25" t="s">
        <v>10385</v>
      </c>
      <c r="C1851" s="25" t="s">
        <v>10460</v>
      </c>
      <c r="D1851" s="25" t="s">
        <v>221</v>
      </c>
      <c r="E1851" s="26" t="s">
        <v>364</v>
      </c>
      <c r="F1851" s="26"/>
      <c r="G1851" s="27"/>
      <c r="H1851" s="27"/>
      <c r="I1851" s="26"/>
      <c r="J1851" s="24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</row>
    <row r="1852" spans="1:22" ht="14">
      <c r="A1852" s="24" t="s">
        <v>10464</v>
      </c>
      <c r="B1852" s="25" t="s">
        <v>10385</v>
      </c>
      <c r="C1852" s="25" t="s">
        <v>10463</v>
      </c>
      <c r="D1852" s="25" t="s">
        <v>229</v>
      </c>
      <c r="E1852" s="26" t="s">
        <v>364</v>
      </c>
      <c r="F1852" s="26"/>
      <c r="G1852" s="27"/>
      <c r="H1852" s="27"/>
      <c r="I1852" s="26"/>
      <c r="J1852" s="24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</row>
    <row r="1853" spans="1:22" ht="14">
      <c r="A1853" s="24" t="s">
        <v>10467</v>
      </c>
      <c r="B1853" s="25" t="s">
        <v>10385</v>
      </c>
      <c r="C1853" s="25" t="s">
        <v>10466</v>
      </c>
      <c r="D1853" s="25" t="s">
        <v>535</v>
      </c>
      <c r="E1853" s="26" t="s">
        <v>364</v>
      </c>
      <c r="F1853" s="26"/>
      <c r="G1853" s="27"/>
      <c r="H1853" s="27"/>
      <c r="I1853" s="26"/>
      <c r="J1853" s="24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</row>
    <row r="1854" spans="1:22" ht="14">
      <c r="A1854" s="24" t="s">
        <v>10470</v>
      </c>
      <c r="B1854" s="25" t="s">
        <v>10385</v>
      </c>
      <c r="C1854" s="25" t="s">
        <v>10469</v>
      </c>
      <c r="D1854" s="25" t="s">
        <v>215</v>
      </c>
      <c r="E1854" s="26" t="s">
        <v>364</v>
      </c>
      <c r="F1854" s="26"/>
      <c r="G1854" s="27"/>
      <c r="H1854" s="27"/>
      <c r="I1854" s="26"/>
      <c r="J1854" s="24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</row>
    <row r="1855" spans="1:22" ht="14">
      <c r="A1855" s="24" t="s">
        <v>10473</v>
      </c>
      <c r="B1855" s="25" t="s">
        <v>10385</v>
      </c>
      <c r="C1855" s="25" t="s">
        <v>10472</v>
      </c>
      <c r="D1855" s="25" t="s">
        <v>221</v>
      </c>
      <c r="E1855" s="26" t="s">
        <v>364</v>
      </c>
      <c r="F1855" s="26"/>
      <c r="G1855" s="27"/>
      <c r="H1855" s="27"/>
      <c r="I1855" s="26"/>
      <c r="J1855" s="24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</row>
    <row r="1856" spans="1:22" ht="14">
      <c r="A1856" s="24" t="s">
        <v>10476</v>
      </c>
      <c r="B1856" s="25" t="s">
        <v>10385</v>
      </c>
      <c r="C1856" s="25" t="s">
        <v>10475</v>
      </c>
      <c r="D1856" s="25" t="s">
        <v>221</v>
      </c>
      <c r="E1856" s="26" t="s">
        <v>364</v>
      </c>
      <c r="F1856" s="26"/>
      <c r="G1856" s="27"/>
      <c r="H1856" s="27"/>
      <c r="I1856" s="26"/>
      <c r="J1856" s="24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</row>
    <row r="1857" spans="1:22" ht="14">
      <c r="A1857" s="24" t="s">
        <v>10479</v>
      </c>
      <c r="B1857" s="25" t="s">
        <v>10385</v>
      </c>
      <c r="C1857" s="25" t="s">
        <v>10478</v>
      </c>
      <c r="D1857" s="25" t="s">
        <v>221</v>
      </c>
      <c r="E1857" s="26" t="s">
        <v>364</v>
      </c>
      <c r="F1857" s="26"/>
      <c r="G1857" s="27"/>
      <c r="H1857" s="27"/>
      <c r="I1857" s="26"/>
      <c r="J1857" s="24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</row>
    <row r="1858" spans="1:22" ht="14">
      <c r="A1858" s="24" t="s">
        <v>10482</v>
      </c>
      <c r="B1858" s="25" t="s">
        <v>10385</v>
      </c>
      <c r="C1858" s="25" t="s">
        <v>10481</v>
      </c>
      <c r="D1858" s="25" t="s">
        <v>229</v>
      </c>
      <c r="E1858" s="26" t="s">
        <v>364</v>
      </c>
      <c r="F1858" s="26"/>
      <c r="G1858" s="27"/>
      <c r="H1858" s="27"/>
      <c r="I1858" s="26"/>
      <c r="J1858" s="24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</row>
    <row r="1859" spans="1:22" ht="14">
      <c r="A1859" s="24" t="s">
        <v>10485</v>
      </c>
      <c r="B1859" s="25" t="s">
        <v>10385</v>
      </c>
      <c r="C1859" s="25" t="s">
        <v>10484</v>
      </c>
      <c r="D1859" s="25" t="s">
        <v>535</v>
      </c>
      <c r="E1859" s="26" t="s">
        <v>364</v>
      </c>
      <c r="F1859" s="26"/>
      <c r="G1859" s="27"/>
      <c r="H1859" s="27"/>
      <c r="I1859" s="26"/>
      <c r="J1859" s="24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</row>
    <row r="1860" spans="1:22" ht="14">
      <c r="A1860" s="24" t="s">
        <v>10488</v>
      </c>
      <c r="B1860" s="25" t="s">
        <v>10385</v>
      </c>
      <c r="C1860" s="25" t="s">
        <v>10487</v>
      </c>
      <c r="D1860" s="25" t="s">
        <v>2556</v>
      </c>
      <c r="E1860" s="26" t="s">
        <v>364</v>
      </c>
      <c r="F1860" s="26"/>
      <c r="G1860" s="27"/>
      <c r="H1860" s="27"/>
      <c r="I1860" s="26"/>
      <c r="J1860" s="24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</row>
    <row r="1861" spans="1:22" ht="14">
      <c r="A1861" s="24" t="s">
        <v>8562</v>
      </c>
      <c r="B1861" s="25" t="s">
        <v>8543</v>
      </c>
      <c r="C1861" s="25" t="s">
        <v>8561</v>
      </c>
      <c r="D1861" s="25" t="s">
        <v>221</v>
      </c>
      <c r="E1861" s="26" t="s">
        <v>212</v>
      </c>
      <c r="F1861" s="26"/>
      <c r="G1861" s="27"/>
      <c r="H1861" s="27"/>
      <c r="I1861" s="26"/>
      <c r="J1861" s="24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</row>
    <row r="1862" spans="1:22" ht="14">
      <c r="A1862" s="24" t="s">
        <v>13031</v>
      </c>
      <c r="B1862" s="25" t="s">
        <v>12964</v>
      </c>
      <c r="C1862" s="25" t="s">
        <v>13030</v>
      </c>
      <c r="D1862" s="25" t="s">
        <v>221</v>
      </c>
      <c r="E1862" s="26" t="s">
        <v>364</v>
      </c>
      <c r="F1862" s="26"/>
      <c r="G1862" s="27"/>
      <c r="H1862" s="27"/>
      <c r="I1862" s="26"/>
      <c r="J1862" s="24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</row>
    <row r="1863" spans="1:22" ht="14">
      <c r="A1863" s="24" t="s">
        <v>13034</v>
      </c>
      <c r="B1863" s="25" t="s">
        <v>12964</v>
      </c>
      <c r="C1863" s="25" t="s">
        <v>13033</v>
      </c>
      <c r="D1863" s="25" t="s">
        <v>535</v>
      </c>
      <c r="E1863" s="26" t="s">
        <v>364</v>
      </c>
      <c r="F1863" s="26"/>
      <c r="G1863" s="27"/>
      <c r="H1863" s="27"/>
      <c r="I1863" s="26"/>
      <c r="J1863" s="24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</row>
    <row r="1864" spans="1:22" ht="14">
      <c r="A1864" s="24" t="s">
        <v>2445</v>
      </c>
      <c r="B1864" s="25" t="s">
        <v>2418</v>
      </c>
      <c r="C1864" s="25" t="s">
        <v>2444</v>
      </c>
      <c r="D1864" s="25" t="s">
        <v>221</v>
      </c>
      <c r="E1864" s="26" t="s">
        <v>364</v>
      </c>
      <c r="F1864" s="26"/>
      <c r="G1864" s="27"/>
      <c r="H1864" s="27"/>
      <c r="I1864" s="26"/>
      <c r="J1864" s="24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</row>
    <row r="1865" spans="1:22" ht="14">
      <c r="A1865" s="24" t="s">
        <v>2515</v>
      </c>
      <c r="B1865" s="25" t="s">
        <v>2418</v>
      </c>
      <c r="C1865" s="25" t="s">
        <v>2514</v>
      </c>
      <c r="D1865" s="25" t="s">
        <v>229</v>
      </c>
      <c r="E1865" s="26" t="s">
        <v>364</v>
      </c>
      <c r="F1865" s="26"/>
      <c r="G1865" s="27"/>
      <c r="H1865" s="27"/>
      <c r="I1865" s="26"/>
      <c r="J1865" s="24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</row>
    <row r="1866" spans="1:22" ht="14">
      <c r="A1866" s="24" t="s">
        <v>5353</v>
      </c>
      <c r="B1866" s="25" t="s">
        <v>5244</v>
      </c>
      <c r="C1866" s="25" t="s">
        <v>5352</v>
      </c>
      <c r="D1866" s="25" t="s">
        <v>215</v>
      </c>
      <c r="E1866" s="26" t="s">
        <v>364</v>
      </c>
      <c r="F1866" s="26"/>
      <c r="G1866" s="27"/>
      <c r="H1866" s="27"/>
      <c r="I1866" s="26"/>
      <c r="J1866" s="24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</row>
    <row r="1867" spans="1:22" ht="14">
      <c r="A1867" s="24" t="s">
        <v>5356</v>
      </c>
      <c r="B1867" s="25" t="s">
        <v>5244</v>
      </c>
      <c r="C1867" s="25" t="s">
        <v>5355</v>
      </c>
      <c r="D1867" s="25" t="s">
        <v>3041</v>
      </c>
      <c r="E1867" s="26" t="s">
        <v>364</v>
      </c>
      <c r="F1867" s="26"/>
      <c r="G1867" s="27"/>
      <c r="H1867" s="27"/>
      <c r="I1867" s="26"/>
      <c r="J1867" s="24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</row>
    <row r="1868" spans="1:22" ht="14">
      <c r="A1868" s="24" t="s">
        <v>5359</v>
      </c>
      <c r="B1868" s="25" t="s">
        <v>5244</v>
      </c>
      <c r="C1868" s="25" t="s">
        <v>5358</v>
      </c>
      <c r="D1868" s="25" t="s">
        <v>221</v>
      </c>
      <c r="E1868" s="26" t="s">
        <v>364</v>
      </c>
      <c r="F1868" s="26"/>
      <c r="G1868" s="27"/>
      <c r="H1868" s="27"/>
      <c r="I1868" s="26"/>
      <c r="J1868" s="24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</row>
    <row r="1869" spans="1:22" ht="14">
      <c r="A1869" s="24" t="s">
        <v>5362</v>
      </c>
      <c r="B1869" s="25" t="s">
        <v>5244</v>
      </c>
      <c r="C1869" s="25" t="s">
        <v>5361</v>
      </c>
      <c r="D1869" s="25" t="s">
        <v>229</v>
      </c>
      <c r="E1869" s="26" t="s">
        <v>364</v>
      </c>
      <c r="F1869" s="26"/>
      <c r="G1869" s="27"/>
      <c r="H1869" s="27"/>
      <c r="I1869" s="26"/>
      <c r="J1869" s="24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</row>
    <row r="1870" spans="1:22" ht="14">
      <c r="A1870" s="24" t="s">
        <v>5365</v>
      </c>
      <c r="B1870" s="25" t="s">
        <v>5244</v>
      </c>
      <c r="C1870" s="25" t="s">
        <v>5364</v>
      </c>
      <c r="D1870" s="25" t="s">
        <v>535</v>
      </c>
      <c r="E1870" s="26" t="s">
        <v>364</v>
      </c>
      <c r="F1870" s="26"/>
      <c r="G1870" s="27"/>
      <c r="H1870" s="27"/>
      <c r="I1870" s="26"/>
      <c r="J1870" s="24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</row>
    <row r="1871" spans="1:22" ht="14">
      <c r="A1871" s="24" t="s">
        <v>10491</v>
      </c>
      <c r="B1871" s="25" t="s">
        <v>10385</v>
      </c>
      <c r="C1871" s="25" t="s">
        <v>10490</v>
      </c>
      <c r="D1871" s="25" t="s">
        <v>221</v>
      </c>
      <c r="E1871" s="26" t="s">
        <v>364</v>
      </c>
      <c r="F1871" s="26"/>
      <c r="G1871" s="27"/>
      <c r="H1871" s="27"/>
      <c r="I1871" s="26"/>
      <c r="J1871" s="24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</row>
    <row r="1872" spans="1:22" ht="14">
      <c r="A1872" s="24" t="s">
        <v>10494</v>
      </c>
      <c r="B1872" s="25" t="s">
        <v>10385</v>
      </c>
      <c r="C1872" s="25" t="s">
        <v>10493</v>
      </c>
      <c r="D1872" s="25" t="s">
        <v>229</v>
      </c>
      <c r="E1872" s="26" t="s">
        <v>364</v>
      </c>
      <c r="F1872" s="26"/>
      <c r="G1872" s="27"/>
      <c r="H1872" s="27"/>
      <c r="I1872" s="26"/>
      <c r="J1872" s="24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</row>
    <row r="1873" spans="1:22" ht="14">
      <c r="A1873" s="24" t="s">
        <v>10497</v>
      </c>
      <c r="B1873" s="25" t="s">
        <v>10385</v>
      </c>
      <c r="C1873" s="25" t="s">
        <v>10496</v>
      </c>
      <c r="D1873" s="25" t="s">
        <v>535</v>
      </c>
      <c r="E1873" s="26" t="s">
        <v>364</v>
      </c>
      <c r="F1873" s="26"/>
      <c r="G1873" s="27"/>
      <c r="H1873" s="27"/>
      <c r="I1873" s="26"/>
      <c r="J1873" s="24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</row>
    <row r="1874" spans="1:22" ht="14">
      <c r="A1874" s="24" t="s">
        <v>10500</v>
      </c>
      <c r="B1874" s="25" t="s">
        <v>10385</v>
      </c>
      <c r="C1874" s="25" t="s">
        <v>10499</v>
      </c>
      <c r="D1874" s="25" t="s">
        <v>215</v>
      </c>
      <c r="E1874" s="26" t="s">
        <v>364</v>
      </c>
      <c r="F1874" s="26"/>
      <c r="G1874" s="27"/>
      <c r="H1874" s="27"/>
      <c r="I1874" s="26"/>
      <c r="J1874" s="24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</row>
    <row r="1875" spans="1:22" ht="14">
      <c r="A1875" s="24" t="s">
        <v>10503</v>
      </c>
      <c r="B1875" s="25" t="s">
        <v>10385</v>
      </c>
      <c r="C1875" s="25" t="s">
        <v>10502</v>
      </c>
      <c r="D1875" s="25" t="s">
        <v>215</v>
      </c>
      <c r="E1875" s="26" t="s">
        <v>364</v>
      </c>
      <c r="F1875" s="26"/>
      <c r="G1875" s="27"/>
      <c r="H1875" s="27"/>
      <c r="I1875" s="26"/>
      <c r="J1875" s="24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</row>
    <row r="1876" spans="1:22" ht="14">
      <c r="A1876" s="24" t="s">
        <v>4146</v>
      </c>
      <c r="B1876" s="25" t="s">
        <v>4003</v>
      </c>
      <c r="C1876" s="25" t="s">
        <v>4145</v>
      </c>
      <c r="D1876" s="25" t="s">
        <v>2556</v>
      </c>
      <c r="E1876" s="26" t="s">
        <v>212</v>
      </c>
      <c r="F1876" s="26"/>
      <c r="G1876" s="27"/>
      <c r="H1876" s="27"/>
      <c r="I1876" s="26"/>
      <c r="J1876" s="24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</row>
    <row r="1877" spans="1:22" ht="14">
      <c r="A1877" s="24" t="s">
        <v>13037</v>
      </c>
      <c r="B1877" s="25" t="s">
        <v>12964</v>
      </c>
      <c r="C1877" s="25" t="s">
        <v>13036</v>
      </c>
      <c r="D1877" s="25" t="s">
        <v>378</v>
      </c>
      <c r="E1877" s="26" t="s">
        <v>364</v>
      </c>
      <c r="F1877" s="26"/>
      <c r="G1877" s="27"/>
      <c r="H1877" s="27"/>
      <c r="I1877" s="26"/>
      <c r="J1877" s="24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</row>
    <row r="1878" spans="1:22" ht="14">
      <c r="A1878" s="24" t="s">
        <v>13040</v>
      </c>
      <c r="B1878" s="25" t="s">
        <v>12964</v>
      </c>
      <c r="C1878" s="25" t="s">
        <v>13039</v>
      </c>
      <c r="D1878" s="25" t="s">
        <v>229</v>
      </c>
      <c r="E1878" s="26" t="s">
        <v>364</v>
      </c>
      <c r="F1878" s="26"/>
      <c r="G1878" s="27"/>
      <c r="H1878" s="27"/>
      <c r="I1878" s="26"/>
      <c r="J1878" s="24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</row>
    <row r="1879" spans="1:22" ht="14">
      <c r="A1879" s="24" t="s">
        <v>13043</v>
      </c>
      <c r="B1879" s="25" t="s">
        <v>12964</v>
      </c>
      <c r="C1879" s="25" t="s">
        <v>13042</v>
      </c>
      <c r="D1879" s="25" t="s">
        <v>221</v>
      </c>
      <c r="E1879" s="26" t="s">
        <v>364</v>
      </c>
      <c r="F1879" s="26"/>
      <c r="G1879" s="27"/>
      <c r="H1879" s="27"/>
      <c r="I1879" s="26"/>
      <c r="J1879" s="24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</row>
    <row r="1880" spans="1:22" ht="14">
      <c r="A1880" s="24" t="s">
        <v>13046</v>
      </c>
      <c r="B1880" s="25" t="s">
        <v>12964</v>
      </c>
      <c r="C1880" s="25" t="s">
        <v>13045</v>
      </c>
      <c r="D1880" s="25" t="s">
        <v>2556</v>
      </c>
      <c r="E1880" s="26" t="s">
        <v>364</v>
      </c>
      <c r="F1880" s="26"/>
      <c r="G1880" s="27"/>
      <c r="H1880" s="27"/>
      <c r="I1880" s="26"/>
      <c r="J1880" s="24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</row>
    <row r="1881" spans="1:22" ht="14">
      <c r="A1881" s="24" t="s">
        <v>13049</v>
      </c>
      <c r="B1881" s="25" t="s">
        <v>12964</v>
      </c>
      <c r="C1881" s="25" t="s">
        <v>13048</v>
      </c>
      <c r="D1881" s="25" t="s">
        <v>229</v>
      </c>
      <c r="E1881" s="26" t="s">
        <v>364</v>
      </c>
      <c r="F1881" s="26"/>
      <c r="G1881" s="27"/>
      <c r="H1881" s="27"/>
      <c r="I1881" s="26"/>
      <c r="J1881" s="24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</row>
    <row r="1882" spans="1:22" ht="14">
      <c r="A1882" s="24" t="s">
        <v>13052</v>
      </c>
      <c r="B1882" s="25" t="s">
        <v>12964</v>
      </c>
      <c r="C1882" s="25" t="s">
        <v>13051</v>
      </c>
      <c r="D1882" s="25" t="s">
        <v>535</v>
      </c>
      <c r="E1882" s="26" t="s">
        <v>364</v>
      </c>
      <c r="F1882" s="26"/>
      <c r="G1882" s="27"/>
      <c r="H1882" s="27"/>
      <c r="I1882" s="26"/>
      <c r="J1882" s="24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</row>
    <row r="1883" spans="1:22" ht="14">
      <c r="A1883" s="24" t="s">
        <v>3432</v>
      </c>
      <c r="B1883" s="25" t="s">
        <v>3425</v>
      </c>
      <c r="C1883" s="25" t="s">
        <v>3431</v>
      </c>
      <c r="D1883" s="25" t="s">
        <v>373</v>
      </c>
      <c r="E1883" s="26" t="s">
        <v>364</v>
      </c>
      <c r="F1883" s="26"/>
      <c r="G1883" s="27"/>
      <c r="H1883" s="27"/>
      <c r="I1883" s="26"/>
      <c r="J1883" s="24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</row>
    <row r="1884" spans="1:22" ht="14">
      <c r="A1884" s="24" t="s">
        <v>10506</v>
      </c>
      <c r="B1884" s="25" t="s">
        <v>10385</v>
      </c>
      <c r="C1884" s="25" t="s">
        <v>10505</v>
      </c>
      <c r="D1884" s="25" t="s">
        <v>221</v>
      </c>
      <c r="E1884" s="26" t="s">
        <v>364</v>
      </c>
      <c r="F1884" s="26"/>
      <c r="G1884" s="27"/>
      <c r="H1884" s="27"/>
      <c r="I1884" s="26"/>
      <c r="J1884" s="24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</row>
    <row r="1885" spans="1:22" ht="14">
      <c r="A1885" s="24" t="s">
        <v>10509</v>
      </c>
      <c r="B1885" s="25" t="s">
        <v>10385</v>
      </c>
      <c r="C1885" s="25" t="s">
        <v>10508</v>
      </c>
      <c r="D1885" s="25" t="s">
        <v>229</v>
      </c>
      <c r="E1885" s="26" t="s">
        <v>364</v>
      </c>
      <c r="F1885" s="26"/>
      <c r="G1885" s="27"/>
      <c r="H1885" s="27"/>
      <c r="I1885" s="26"/>
      <c r="J1885" s="24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</row>
    <row r="1886" spans="1:22" ht="14">
      <c r="A1886" s="24" t="s">
        <v>10512</v>
      </c>
      <c r="B1886" s="25" t="s">
        <v>10385</v>
      </c>
      <c r="C1886" s="25" t="s">
        <v>10511</v>
      </c>
      <c r="D1886" s="25" t="s">
        <v>535</v>
      </c>
      <c r="E1886" s="26" t="s">
        <v>364</v>
      </c>
      <c r="F1886" s="26"/>
      <c r="G1886" s="27"/>
      <c r="H1886" s="27"/>
      <c r="I1886" s="26"/>
      <c r="J1886" s="24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</row>
    <row r="1887" spans="1:22" ht="14">
      <c r="A1887" s="24" t="s">
        <v>10515</v>
      </c>
      <c r="B1887" s="25" t="s">
        <v>10385</v>
      </c>
      <c r="C1887" s="25" t="s">
        <v>10514</v>
      </c>
      <c r="D1887" s="25" t="s">
        <v>215</v>
      </c>
      <c r="E1887" s="26" t="s">
        <v>364</v>
      </c>
      <c r="F1887" s="26"/>
      <c r="G1887" s="27"/>
      <c r="H1887" s="27"/>
      <c r="I1887" s="26"/>
      <c r="J1887" s="24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</row>
    <row r="1888" spans="1:22" ht="14">
      <c r="A1888" s="24" t="s">
        <v>10518</v>
      </c>
      <c r="B1888" s="25" t="s">
        <v>10385</v>
      </c>
      <c r="C1888" s="25" t="s">
        <v>10517</v>
      </c>
      <c r="D1888" s="25" t="s">
        <v>215</v>
      </c>
      <c r="E1888" s="26" t="s">
        <v>364</v>
      </c>
      <c r="F1888" s="26"/>
      <c r="G1888" s="27"/>
      <c r="H1888" s="27"/>
      <c r="I1888" s="26"/>
      <c r="J1888" s="24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</row>
    <row r="1889" spans="1:22" ht="14">
      <c r="A1889" s="24" t="s">
        <v>10521</v>
      </c>
      <c r="B1889" s="25" t="s">
        <v>10385</v>
      </c>
      <c r="C1889" s="25" t="s">
        <v>10520</v>
      </c>
      <c r="D1889" s="25" t="s">
        <v>535</v>
      </c>
      <c r="E1889" s="26" t="s">
        <v>364</v>
      </c>
      <c r="F1889" s="26"/>
      <c r="G1889" s="27"/>
      <c r="H1889" s="27"/>
      <c r="I1889" s="26"/>
      <c r="J1889" s="24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</row>
    <row r="1890" spans="1:22" ht="14">
      <c r="A1890" s="24" t="s">
        <v>7131</v>
      </c>
      <c r="B1890" s="25" t="s">
        <v>7109</v>
      </c>
      <c r="C1890" s="25" t="s">
        <v>7130</v>
      </c>
      <c r="D1890" s="25" t="s">
        <v>221</v>
      </c>
      <c r="E1890" s="26" t="s">
        <v>364</v>
      </c>
      <c r="F1890" s="26"/>
      <c r="G1890" s="27"/>
      <c r="H1890" s="27"/>
      <c r="I1890" s="26"/>
      <c r="J1890" s="24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</row>
    <row r="1891" spans="1:22" ht="14">
      <c r="A1891" s="24" t="s">
        <v>7134</v>
      </c>
      <c r="B1891" s="25" t="s">
        <v>7109</v>
      </c>
      <c r="C1891" s="25" t="s">
        <v>7133</v>
      </c>
      <c r="D1891" s="25" t="s">
        <v>535</v>
      </c>
      <c r="E1891" s="26" t="s">
        <v>364</v>
      </c>
      <c r="F1891" s="26"/>
      <c r="G1891" s="27"/>
      <c r="H1891" s="27"/>
      <c r="I1891" s="26"/>
      <c r="J1891" s="24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</row>
    <row r="1892" spans="1:22" ht="14">
      <c r="A1892" s="24" t="s">
        <v>15625</v>
      </c>
      <c r="B1892" s="25" t="s">
        <v>7109</v>
      </c>
      <c r="C1892" s="25" t="s">
        <v>15624</v>
      </c>
      <c r="D1892" s="25" t="s">
        <v>221</v>
      </c>
      <c r="E1892" s="26" t="s">
        <v>364</v>
      </c>
      <c r="F1892" s="26"/>
      <c r="G1892" s="27"/>
      <c r="H1892" s="27"/>
      <c r="I1892" s="26"/>
      <c r="J1892" s="24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</row>
    <row r="1893" spans="1:22" ht="14">
      <c r="A1893" s="24" t="s">
        <v>11612</v>
      </c>
      <c r="B1893" s="25" t="s">
        <v>11584</v>
      </c>
      <c r="C1893" s="25" t="s">
        <v>11611</v>
      </c>
      <c r="D1893" s="25" t="s">
        <v>1022</v>
      </c>
      <c r="E1893" s="26" t="s">
        <v>212</v>
      </c>
      <c r="F1893" s="26"/>
      <c r="G1893" s="27"/>
      <c r="H1893" s="27"/>
      <c r="I1893" s="26"/>
      <c r="J1893" s="24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</row>
    <row r="1894" spans="1:22" ht="14">
      <c r="A1894" s="24" t="s">
        <v>11615</v>
      </c>
      <c r="B1894" s="25" t="s">
        <v>11584</v>
      </c>
      <c r="C1894" s="25" t="s">
        <v>11614</v>
      </c>
      <c r="D1894" s="25" t="s">
        <v>373</v>
      </c>
      <c r="E1894" s="26" t="s">
        <v>212</v>
      </c>
      <c r="F1894" s="26"/>
      <c r="G1894" s="27"/>
      <c r="H1894" s="27"/>
      <c r="I1894" s="26"/>
      <c r="J1894" s="24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</row>
    <row r="1895" spans="1:22" ht="14">
      <c r="A1895" s="24" t="s">
        <v>14430</v>
      </c>
      <c r="B1895" s="25" t="s">
        <v>14162</v>
      </c>
      <c r="C1895" s="25" t="s">
        <v>14429</v>
      </c>
      <c r="D1895" s="25" t="s">
        <v>1905</v>
      </c>
      <c r="E1895" s="26" t="s">
        <v>212</v>
      </c>
      <c r="F1895" s="26"/>
      <c r="G1895" s="27"/>
      <c r="H1895" s="27"/>
      <c r="I1895" s="26"/>
      <c r="J1895" s="24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</row>
    <row r="1896" spans="1:22" ht="14">
      <c r="A1896" s="24" t="s">
        <v>14433</v>
      </c>
      <c r="B1896" s="25" t="s">
        <v>14162</v>
      </c>
      <c r="C1896" s="25" t="s">
        <v>14432</v>
      </c>
      <c r="D1896" s="25" t="s">
        <v>535</v>
      </c>
      <c r="E1896" s="26" t="s">
        <v>212</v>
      </c>
      <c r="F1896" s="26"/>
      <c r="G1896" s="27"/>
      <c r="H1896" s="27"/>
      <c r="I1896" s="26"/>
      <c r="J1896" s="24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</row>
    <row r="1897" spans="1:22" ht="14">
      <c r="A1897" s="24" t="s">
        <v>14436</v>
      </c>
      <c r="B1897" s="25" t="s">
        <v>14162</v>
      </c>
      <c r="C1897" s="25" t="s">
        <v>14435</v>
      </c>
      <c r="D1897" s="25" t="s">
        <v>535</v>
      </c>
      <c r="E1897" s="26" t="s">
        <v>212</v>
      </c>
      <c r="F1897" s="26"/>
      <c r="G1897" s="27"/>
      <c r="H1897" s="27"/>
      <c r="I1897" s="26"/>
      <c r="J1897" s="24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</row>
    <row r="1898" spans="1:22" ht="14">
      <c r="A1898" s="24" t="s">
        <v>4352</v>
      </c>
      <c r="B1898" s="25" t="s">
        <v>4309</v>
      </c>
      <c r="C1898" s="25" t="s">
        <v>4351</v>
      </c>
      <c r="D1898" s="25" t="s">
        <v>535</v>
      </c>
      <c r="E1898" s="26" t="s">
        <v>364</v>
      </c>
      <c r="F1898" s="26"/>
      <c r="G1898" s="27"/>
      <c r="H1898" s="27"/>
      <c r="I1898" s="26"/>
      <c r="J1898" s="24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</row>
    <row r="1899" spans="1:22" ht="14">
      <c r="A1899" s="24" t="s">
        <v>4355</v>
      </c>
      <c r="B1899" s="25" t="s">
        <v>4309</v>
      </c>
      <c r="C1899" s="25" t="s">
        <v>4354</v>
      </c>
      <c r="D1899" s="25" t="s">
        <v>229</v>
      </c>
      <c r="E1899" s="26" t="s">
        <v>364</v>
      </c>
      <c r="F1899" s="26"/>
      <c r="G1899" s="27"/>
      <c r="H1899" s="27"/>
      <c r="I1899" s="26"/>
      <c r="J1899" s="24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</row>
    <row r="1900" spans="1:22" ht="14">
      <c r="A1900" s="24" t="s">
        <v>4358</v>
      </c>
      <c r="B1900" s="25" t="s">
        <v>4309</v>
      </c>
      <c r="C1900" s="25" t="s">
        <v>4357</v>
      </c>
      <c r="D1900" s="25" t="s">
        <v>373</v>
      </c>
      <c r="E1900" s="26" t="s">
        <v>364</v>
      </c>
      <c r="F1900" s="26"/>
      <c r="G1900" s="27"/>
      <c r="H1900" s="27"/>
      <c r="I1900" s="26"/>
      <c r="J1900" s="24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</row>
    <row r="1901" spans="1:22" ht="14">
      <c r="A1901" s="24" t="s">
        <v>7677</v>
      </c>
      <c r="B1901" s="25" t="s">
        <v>7582</v>
      </c>
      <c r="C1901" s="25" t="s">
        <v>7676</v>
      </c>
      <c r="D1901" s="25" t="s">
        <v>221</v>
      </c>
      <c r="E1901" s="26" t="s">
        <v>212</v>
      </c>
      <c r="F1901" s="26"/>
      <c r="G1901" s="27"/>
      <c r="H1901" s="27"/>
      <c r="I1901" s="26"/>
      <c r="J1901" s="24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</row>
    <row r="1902" spans="1:22" ht="14">
      <c r="A1902" s="24" t="s">
        <v>13658</v>
      </c>
      <c r="B1902" s="25" t="s">
        <v>13639</v>
      </c>
      <c r="C1902" s="25" t="s">
        <v>13657</v>
      </c>
      <c r="D1902" s="25" t="s">
        <v>373</v>
      </c>
      <c r="E1902" s="26" t="s">
        <v>364</v>
      </c>
      <c r="F1902" s="26"/>
      <c r="G1902" s="27"/>
      <c r="H1902" s="27"/>
      <c r="I1902" s="26"/>
      <c r="J1902" s="24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</row>
    <row r="1903" spans="1:22" ht="14">
      <c r="A1903" s="24" t="s">
        <v>13661</v>
      </c>
      <c r="B1903" s="25" t="s">
        <v>13639</v>
      </c>
      <c r="C1903" s="25" t="s">
        <v>13660</v>
      </c>
      <c r="D1903" s="25" t="s">
        <v>373</v>
      </c>
      <c r="E1903" s="26" t="s">
        <v>364</v>
      </c>
      <c r="F1903" s="26"/>
      <c r="G1903" s="27"/>
      <c r="H1903" s="27"/>
      <c r="I1903" s="26"/>
      <c r="J1903" s="24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</row>
    <row r="1904" spans="1:22" ht="14">
      <c r="A1904" s="24" t="s">
        <v>5015</v>
      </c>
      <c r="B1904" s="25" t="s">
        <v>4960</v>
      </c>
      <c r="C1904" s="25" t="s">
        <v>5014</v>
      </c>
      <c r="D1904" s="25" t="s">
        <v>221</v>
      </c>
      <c r="E1904" s="26" t="s">
        <v>364</v>
      </c>
      <c r="F1904" s="26"/>
      <c r="G1904" s="27"/>
      <c r="H1904" s="27"/>
      <c r="I1904" s="26"/>
      <c r="J1904" s="24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</row>
    <row r="1905" spans="1:22" ht="14">
      <c r="A1905" s="24" t="s">
        <v>5018</v>
      </c>
      <c r="B1905" s="25" t="s">
        <v>4960</v>
      </c>
      <c r="C1905" s="25" t="s">
        <v>5017</v>
      </c>
      <c r="D1905" s="25" t="s">
        <v>535</v>
      </c>
      <c r="E1905" s="26" t="s">
        <v>364</v>
      </c>
      <c r="F1905" s="26"/>
      <c r="G1905" s="27"/>
      <c r="H1905" s="27"/>
      <c r="I1905" s="26"/>
      <c r="J1905" s="24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</row>
    <row r="1906" spans="1:22" ht="14">
      <c r="A1906" s="24" t="s">
        <v>11779</v>
      </c>
      <c r="B1906" s="25" t="s">
        <v>11778</v>
      </c>
      <c r="C1906" s="25" t="s">
        <v>11777</v>
      </c>
      <c r="D1906" s="25" t="s">
        <v>756</v>
      </c>
      <c r="E1906" s="26" t="s">
        <v>364</v>
      </c>
      <c r="F1906" s="26"/>
      <c r="G1906" s="27"/>
      <c r="H1906" s="27"/>
      <c r="I1906" s="26"/>
      <c r="J1906" s="24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</row>
    <row r="1907" spans="1:22" ht="14">
      <c r="A1907" s="24" t="s">
        <v>9411</v>
      </c>
      <c r="B1907" s="25" t="s">
        <v>9192</v>
      </c>
      <c r="C1907" s="25" t="s">
        <v>9410</v>
      </c>
      <c r="D1907" s="25" t="s">
        <v>215</v>
      </c>
      <c r="E1907" s="26" t="s">
        <v>364</v>
      </c>
      <c r="F1907" s="26"/>
      <c r="G1907" s="27"/>
      <c r="H1907" s="27"/>
      <c r="I1907" s="26"/>
      <c r="J1907" s="24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</row>
    <row r="1908" spans="1:22" ht="14">
      <c r="A1908" s="24" t="s">
        <v>9414</v>
      </c>
      <c r="B1908" s="25" t="s">
        <v>9192</v>
      </c>
      <c r="C1908" s="25" t="s">
        <v>9413</v>
      </c>
      <c r="D1908" s="25" t="s">
        <v>3457</v>
      </c>
      <c r="E1908" s="26" t="s">
        <v>364</v>
      </c>
      <c r="F1908" s="26"/>
      <c r="G1908" s="27"/>
      <c r="H1908" s="27"/>
      <c r="I1908" s="26"/>
      <c r="J1908" s="24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</row>
    <row r="1909" spans="1:22" ht="14">
      <c r="A1909" s="24" t="s">
        <v>9417</v>
      </c>
      <c r="B1909" s="25" t="s">
        <v>9192</v>
      </c>
      <c r="C1909" s="25" t="s">
        <v>9416</v>
      </c>
      <c r="D1909" s="25" t="s">
        <v>9194</v>
      </c>
      <c r="E1909" s="26" t="s">
        <v>364</v>
      </c>
      <c r="F1909" s="26"/>
      <c r="G1909" s="27"/>
      <c r="H1909" s="27"/>
      <c r="I1909" s="26"/>
      <c r="J1909" s="24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</row>
    <row r="1910" spans="1:22" ht="14">
      <c r="A1910" s="24" t="s">
        <v>9420</v>
      </c>
      <c r="B1910" s="25" t="s">
        <v>9192</v>
      </c>
      <c r="C1910" s="25" t="s">
        <v>9419</v>
      </c>
      <c r="D1910" s="25" t="s">
        <v>215</v>
      </c>
      <c r="E1910" s="26" t="s">
        <v>364</v>
      </c>
      <c r="F1910" s="26"/>
      <c r="G1910" s="27"/>
      <c r="H1910" s="27"/>
      <c r="I1910" s="26"/>
      <c r="J1910" s="24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</row>
    <row r="1911" spans="1:22" ht="14">
      <c r="A1911" s="24" t="s">
        <v>9423</v>
      </c>
      <c r="B1911" s="25" t="s">
        <v>9192</v>
      </c>
      <c r="C1911" s="25" t="s">
        <v>9422</v>
      </c>
      <c r="D1911" s="25" t="s">
        <v>3457</v>
      </c>
      <c r="E1911" s="26" t="s">
        <v>364</v>
      </c>
      <c r="F1911" s="26"/>
      <c r="G1911" s="27"/>
      <c r="H1911" s="27"/>
      <c r="I1911" s="26"/>
      <c r="J1911" s="24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</row>
    <row r="1912" spans="1:22" ht="14">
      <c r="A1912" s="24" t="s">
        <v>9426</v>
      </c>
      <c r="B1912" s="25" t="s">
        <v>9192</v>
      </c>
      <c r="C1912" s="25" t="s">
        <v>9425</v>
      </c>
      <c r="D1912" s="25" t="s">
        <v>9194</v>
      </c>
      <c r="E1912" s="26" t="s">
        <v>364</v>
      </c>
      <c r="F1912" s="26"/>
      <c r="G1912" s="27"/>
      <c r="H1912" s="27"/>
      <c r="I1912" s="26"/>
      <c r="J1912" s="24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</row>
    <row r="1913" spans="1:22" ht="14">
      <c r="A1913" s="24" t="s">
        <v>7891</v>
      </c>
      <c r="B1913" s="25" t="s">
        <v>7869</v>
      </c>
      <c r="C1913" s="25" t="s">
        <v>7890</v>
      </c>
      <c r="D1913" s="25" t="s">
        <v>535</v>
      </c>
      <c r="E1913" s="26" t="s">
        <v>212</v>
      </c>
      <c r="F1913" s="26"/>
      <c r="G1913" s="27"/>
      <c r="H1913" s="27"/>
      <c r="I1913" s="26"/>
      <c r="J1913" s="24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</row>
    <row r="1914" spans="1:22" ht="14">
      <c r="A1914" s="24" t="s">
        <v>5919</v>
      </c>
      <c r="B1914" s="25" t="s">
        <v>5869</v>
      </c>
      <c r="C1914" s="25" t="s">
        <v>5918</v>
      </c>
      <c r="D1914" s="25" t="s">
        <v>378</v>
      </c>
      <c r="E1914" s="26" t="s">
        <v>364</v>
      </c>
      <c r="F1914" s="26"/>
      <c r="G1914" s="27"/>
      <c r="H1914" s="27"/>
      <c r="I1914" s="26"/>
      <c r="J1914" s="24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</row>
    <row r="1915" spans="1:22" ht="14">
      <c r="A1915" s="24" t="s">
        <v>5922</v>
      </c>
      <c r="B1915" s="25" t="s">
        <v>5869</v>
      </c>
      <c r="C1915" s="25" t="s">
        <v>5921</v>
      </c>
      <c r="D1915" s="25" t="s">
        <v>221</v>
      </c>
      <c r="E1915" s="26" t="s">
        <v>364</v>
      </c>
      <c r="F1915" s="26"/>
      <c r="G1915" s="27"/>
      <c r="H1915" s="27"/>
      <c r="I1915" s="26"/>
      <c r="J1915" s="24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</row>
    <row r="1916" spans="1:22" ht="14">
      <c r="A1916" s="24" t="s">
        <v>5925</v>
      </c>
      <c r="B1916" s="25" t="s">
        <v>5869</v>
      </c>
      <c r="C1916" s="25" t="s">
        <v>5924</v>
      </c>
      <c r="D1916" s="25" t="s">
        <v>756</v>
      </c>
      <c r="E1916" s="26" t="s">
        <v>364</v>
      </c>
      <c r="F1916" s="26"/>
      <c r="G1916" s="27"/>
      <c r="H1916" s="27"/>
      <c r="I1916" s="26"/>
      <c r="J1916" s="24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</row>
    <row r="1917" spans="1:22" ht="14">
      <c r="A1917" s="24" t="s">
        <v>15491</v>
      </c>
      <c r="B1917" s="25" t="s">
        <v>5869</v>
      </c>
      <c r="C1917" s="25" t="s">
        <v>15490</v>
      </c>
      <c r="D1917" s="25" t="s">
        <v>221</v>
      </c>
      <c r="E1917" s="26" t="s">
        <v>364</v>
      </c>
      <c r="F1917" s="26"/>
      <c r="G1917" s="27"/>
      <c r="H1917" s="27"/>
      <c r="I1917" s="26"/>
      <c r="J1917" s="24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</row>
    <row r="1918" spans="1:22" ht="14">
      <c r="A1918" s="24" t="s">
        <v>5928</v>
      </c>
      <c r="B1918" s="25" t="s">
        <v>5869</v>
      </c>
      <c r="C1918" s="25" t="s">
        <v>5927</v>
      </c>
      <c r="D1918" s="25" t="s">
        <v>378</v>
      </c>
      <c r="E1918" s="26" t="s">
        <v>364</v>
      </c>
      <c r="F1918" s="26"/>
      <c r="G1918" s="27"/>
      <c r="H1918" s="27"/>
      <c r="I1918" s="26"/>
      <c r="J1918" s="24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</row>
    <row r="1919" spans="1:22" ht="14">
      <c r="A1919" s="24" t="s">
        <v>5931</v>
      </c>
      <c r="B1919" s="25" t="s">
        <v>5869</v>
      </c>
      <c r="C1919" s="25" t="s">
        <v>5930</v>
      </c>
      <c r="D1919" s="25" t="s">
        <v>373</v>
      </c>
      <c r="E1919" s="26" t="s">
        <v>364</v>
      </c>
      <c r="F1919" s="26"/>
      <c r="G1919" s="27"/>
      <c r="H1919" s="27"/>
      <c r="I1919" s="26"/>
      <c r="J1919" s="24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</row>
    <row r="1920" spans="1:22" ht="14">
      <c r="A1920" s="24" t="s">
        <v>5934</v>
      </c>
      <c r="B1920" s="25" t="s">
        <v>5869</v>
      </c>
      <c r="C1920" s="25" t="s">
        <v>5933</v>
      </c>
      <c r="D1920" s="25" t="s">
        <v>221</v>
      </c>
      <c r="E1920" s="26" t="s">
        <v>364</v>
      </c>
      <c r="F1920" s="26"/>
      <c r="G1920" s="27"/>
      <c r="H1920" s="27"/>
      <c r="I1920" s="26"/>
      <c r="J1920" s="24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</row>
    <row r="1921" spans="1:22" ht="14">
      <c r="A1921" s="24" t="s">
        <v>5937</v>
      </c>
      <c r="B1921" s="25" t="s">
        <v>5869</v>
      </c>
      <c r="C1921" s="25" t="s">
        <v>5936</v>
      </c>
      <c r="D1921" s="25" t="s">
        <v>756</v>
      </c>
      <c r="E1921" s="26" t="s">
        <v>364</v>
      </c>
      <c r="F1921" s="26"/>
      <c r="G1921" s="27"/>
      <c r="H1921" s="27"/>
      <c r="I1921" s="26"/>
      <c r="J1921" s="24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</row>
    <row r="1922" spans="1:22" ht="14">
      <c r="A1922" s="24" t="s">
        <v>15500</v>
      </c>
      <c r="B1922" s="25" t="s">
        <v>5869</v>
      </c>
      <c r="C1922" s="25" t="s">
        <v>15499</v>
      </c>
      <c r="D1922" s="25" t="s">
        <v>221</v>
      </c>
      <c r="E1922" s="26" t="s">
        <v>364</v>
      </c>
      <c r="F1922" s="26"/>
      <c r="G1922" s="27"/>
      <c r="H1922" s="27"/>
      <c r="I1922" s="26"/>
      <c r="J1922" s="24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</row>
    <row r="1923" spans="1:22" ht="14">
      <c r="A1923" s="24" t="s">
        <v>5940</v>
      </c>
      <c r="B1923" s="25" t="s">
        <v>5869</v>
      </c>
      <c r="C1923" s="25" t="s">
        <v>5939</v>
      </c>
      <c r="D1923" s="25" t="s">
        <v>221</v>
      </c>
      <c r="E1923" s="26" t="s">
        <v>364</v>
      </c>
      <c r="F1923" s="26"/>
      <c r="G1923" s="27"/>
      <c r="H1923" s="27"/>
      <c r="I1923" s="26"/>
      <c r="J1923" s="24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</row>
    <row r="1924" spans="1:22" ht="14">
      <c r="A1924" s="24" t="s">
        <v>5940</v>
      </c>
      <c r="B1924" s="25" t="s">
        <v>5869</v>
      </c>
      <c r="C1924" s="25" t="s">
        <v>5942</v>
      </c>
      <c r="D1924" s="25" t="s">
        <v>221</v>
      </c>
      <c r="E1924" s="26" t="s">
        <v>364</v>
      </c>
      <c r="F1924" s="26"/>
      <c r="G1924" s="27"/>
      <c r="H1924" s="27"/>
      <c r="I1924" s="26"/>
      <c r="J1924" s="24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</row>
    <row r="1925" spans="1:22" ht="14">
      <c r="A1925" s="24" t="s">
        <v>5944</v>
      </c>
      <c r="B1925" s="25" t="s">
        <v>5869</v>
      </c>
      <c r="C1925" s="25" t="s">
        <v>5943</v>
      </c>
      <c r="D1925" s="25" t="s">
        <v>535</v>
      </c>
      <c r="E1925" s="26" t="s">
        <v>364</v>
      </c>
      <c r="F1925" s="26"/>
      <c r="G1925" s="27"/>
      <c r="H1925" s="27"/>
      <c r="I1925" s="26"/>
      <c r="J1925" s="24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</row>
    <row r="1926" spans="1:22" ht="14">
      <c r="A1926" s="24" t="s">
        <v>5947</v>
      </c>
      <c r="B1926" s="25" t="s">
        <v>5869</v>
      </c>
      <c r="C1926" s="25" t="s">
        <v>5946</v>
      </c>
      <c r="D1926" s="25" t="s">
        <v>756</v>
      </c>
      <c r="E1926" s="26" t="s">
        <v>364</v>
      </c>
      <c r="F1926" s="26"/>
      <c r="G1926" s="27"/>
      <c r="H1926" s="27"/>
      <c r="I1926" s="26"/>
      <c r="J1926" s="24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</row>
    <row r="1927" spans="1:22" ht="14">
      <c r="A1927" s="24" t="s">
        <v>5950</v>
      </c>
      <c r="B1927" s="25" t="s">
        <v>5869</v>
      </c>
      <c r="C1927" s="25" t="s">
        <v>5949</v>
      </c>
      <c r="D1927" s="25" t="s">
        <v>221</v>
      </c>
      <c r="E1927" s="26" t="s">
        <v>364</v>
      </c>
      <c r="F1927" s="26"/>
      <c r="G1927" s="27"/>
      <c r="H1927" s="27"/>
      <c r="I1927" s="26"/>
      <c r="J1927" s="24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</row>
    <row r="1928" spans="1:22" ht="14">
      <c r="A1928" s="24" t="s">
        <v>5953</v>
      </c>
      <c r="B1928" s="25" t="s">
        <v>5869</v>
      </c>
      <c r="C1928" s="25" t="s">
        <v>5952</v>
      </c>
      <c r="D1928" s="25" t="s">
        <v>756</v>
      </c>
      <c r="E1928" s="26" t="s">
        <v>364</v>
      </c>
      <c r="F1928" s="26"/>
      <c r="G1928" s="27"/>
      <c r="H1928" s="27"/>
      <c r="I1928" s="26"/>
      <c r="J1928" s="24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</row>
    <row r="1929" spans="1:22" ht="14">
      <c r="A1929" s="24" t="s">
        <v>15494</v>
      </c>
      <c r="B1929" s="25" t="s">
        <v>5869</v>
      </c>
      <c r="C1929" s="25" t="s">
        <v>15493</v>
      </c>
      <c r="D1929" s="25" t="s">
        <v>221</v>
      </c>
      <c r="E1929" s="26" t="s">
        <v>364</v>
      </c>
      <c r="F1929" s="26"/>
      <c r="G1929" s="27"/>
      <c r="H1929" s="27"/>
      <c r="I1929" s="26"/>
      <c r="J1929" s="24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</row>
    <row r="1930" spans="1:22" ht="14">
      <c r="A1930" s="24" t="s">
        <v>5956</v>
      </c>
      <c r="B1930" s="25" t="s">
        <v>5869</v>
      </c>
      <c r="C1930" s="25" t="s">
        <v>5955</v>
      </c>
      <c r="D1930" s="25" t="s">
        <v>221</v>
      </c>
      <c r="E1930" s="26" t="s">
        <v>364</v>
      </c>
      <c r="F1930" s="26"/>
      <c r="G1930" s="27"/>
      <c r="H1930" s="27"/>
      <c r="I1930" s="26"/>
      <c r="J1930" s="24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</row>
    <row r="1931" spans="1:22" ht="14">
      <c r="A1931" s="24" t="s">
        <v>5959</v>
      </c>
      <c r="B1931" s="25" t="s">
        <v>5869</v>
      </c>
      <c r="C1931" s="25" t="s">
        <v>5958</v>
      </c>
      <c r="D1931" s="25" t="s">
        <v>221</v>
      </c>
      <c r="E1931" s="26" t="s">
        <v>364</v>
      </c>
      <c r="F1931" s="26"/>
      <c r="G1931" s="27"/>
      <c r="H1931" s="27"/>
      <c r="I1931" s="26"/>
      <c r="J1931" s="24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</row>
    <row r="1932" spans="1:22" ht="14">
      <c r="A1932" s="24" t="s">
        <v>5962</v>
      </c>
      <c r="B1932" s="25" t="s">
        <v>5869</v>
      </c>
      <c r="C1932" s="25" t="s">
        <v>5961</v>
      </c>
      <c r="D1932" s="25" t="s">
        <v>535</v>
      </c>
      <c r="E1932" s="26" t="s">
        <v>364</v>
      </c>
      <c r="F1932" s="26"/>
      <c r="G1932" s="27"/>
      <c r="H1932" s="27"/>
      <c r="I1932" s="26"/>
      <c r="J1932" s="24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</row>
    <row r="1933" spans="1:22" ht="14">
      <c r="A1933" s="24" t="s">
        <v>15497</v>
      </c>
      <c r="B1933" s="25" t="s">
        <v>5869</v>
      </c>
      <c r="C1933" s="25" t="s">
        <v>15496</v>
      </c>
      <c r="D1933" s="25" t="s">
        <v>221</v>
      </c>
      <c r="E1933" s="26" t="s">
        <v>364</v>
      </c>
      <c r="F1933" s="26"/>
      <c r="G1933" s="27"/>
      <c r="H1933" s="27"/>
      <c r="I1933" s="26"/>
      <c r="J1933" s="24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</row>
    <row r="1934" spans="1:22" ht="14">
      <c r="A1934" s="24" t="s">
        <v>7894</v>
      </c>
      <c r="B1934" s="25" t="s">
        <v>7869</v>
      </c>
      <c r="C1934" s="25" t="s">
        <v>7893</v>
      </c>
      <c r="D1934" s="25" t="s">
        <v>221</v>
      </c>
      <c r="E1934" s="26" t="s">
        <v>212</v>
      </c>
      <c r="F1934" s="26"/>
      <c r="G1934" s="27"/>
      <c r="H1934" s="27"/>
      <c r="I1934" s="26"/>
      <c r="J1934" s="24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</row>
    <row r="1935" spans="1:22" ht="14">
      <c r="A1935" s="24" t="s">
        <v>4149</v>
      </c>
      <c r="B1935" s="25" t="s">
        <v>4003</v>
      </c>
      <c r="C1935" s="25" t="s">
        <v>4148</v>
      </c>
      <c r="D1935" s="25" t="s">
        <v>221</v>
      </c>
      <c r="E1935" s="26" t="s">
        <v>212</v>
      </c>
      <c r="F1935" s="26"/>
      <c r="G1935" s="27"/>
      <c r="H1935" s="27"/>
      <c r="I1935" s="26"/>
      <c r="J1935" s="24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</row>
    <row r="1936" spans="1:22" ht="14">
      <c r="A1936" s="24" t="s">
        <v>5368</v>
      </c>
      <c r="B1936" s="25" t="s">
        <v>5244</v>
      </c>
      <c r="C1936" s="25" t="s">
        <v>5367</v>
      </c>
      <c r="D1936" s="25" t="s">
        <v>3041</v>
      </c>
      <c r="E1936" s="26" t="s">
        <v>364</v>
      </c>
      <c r="F1936" s="26"/>
      <c r="G1936" s="27"/>
      <c r="H1936" s="27"/>
      <c r="I1936" s="26"/>
      <c r="J1936" s="24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</row>
    <row r="1937" spans="1:22" ht="14">
      <c r="A1937" s="24" t="s">
        <v>5371</v>
      </c>
      <c r="B1937" s="25" t="s">
        <v>5244</v>
      </c>
      <c r="C1937" s="25" t="s">
        <v>5370</v>
      </c>
      <c r="D1937" s="25" t="s">
        <v>221</v>
      </c>
      <c r="E1937" s="26" t="s">
        <v>364</v>
      </c>
      <c r="F1937" s="26"/>
      <c r="G1937" s="27"/>
      <c r="H1937" s="27"/>
      <c r="I1937" s="26"/>
      <c r="J1937" s="24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</row>
    <row r="1938" spans="1:22" ht="14">
      <c r="A1938" s="24" t="s">
        <v>5374</v>
      </c>
      <c r="B1938" s="25" t="s">
        <v>5244</v>
      </c>
      <c r="C1938" s="25" t="s">
        <v>5373</v>
      </c>
      <c r="D1938" s="25" t="s">
        <v>535</v>
      </c>
      <c r="E1938" s="26" t="s">
        <v>364</v>
      </c>
      <c r="F1938" s="26"/>
      <c r="G1938" s="27"/>
      <c r="H1938" s="27"/>
      <c r="I1938" s="26"/>
      <c r="J1938" s="24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</row>
    <row r="1939" spans="1:22" ht="14">
      <c r="A1939" s="24" t="s">
        <v>5776</v>
      </c>
      <c r="B1939" s="25" t="s">
        <v>5634</v>
      </c>
      <c r="C1939" s="25" t="s">
        <v>5775</v>
      </c>
      <c r="D1939" s="25"/>
      <c r="E1939" s="26" t="s">
        <v>364</v>
      </c>
      <c r="F1939" s="26"/>
      <c r="G1939" s="27"/>
      <c r="H1939" s="27"/>
      <c r="I1939" s="26"/>
      <c r="J1939" s="24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</row>
    <row r="1940" spans="1:22" ht="14">
      <c r="A1940" s="24" t="s">
        <v>15553</v>
      </c>
      <c r="B1940" s="25" t="s">
        <v>6639</v>
      </c>
      <c r="C1940" s="25" t="s">
        <v>15552</v>
      </c>
      <c r="D1940" s="25" t="s">
        <v>221</v>
      </c>
      <c r="E1940" s="26" t="s">
        <v>962</v>
      </c>
      <c r="F1940" s="26"/>
      <c r="G1940" s="27"/>
      <c r="H1940" s="27"/>
      <c r="I1940" s="26"/>
      <c r="J1940" s="24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</row>
    <row r="1941" spans="1:22" ht="14">
      <c r="A1941" s="24" t="s">
        <v>15460</v>
      </c>
      <c r="B1941" s="25" t="s">
        <v>4698</v>
      </c>
      <c r="C1941" s="25" t="s">
        <v>15459</v>
      </c>
      <c r="D1941" s="25" t="s">
        <v>985</v>
      </c>
      <c r="E1941" s="26" t="s">
        <v>364</v>
      </c>
      <c r="F1941" s="26"/>
      <c r="G1941" s="27"/>
      <c r="H1941" s="27"/>
      <c r="I1941" s="26"/>
      <c r="J1941" s="24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</row>
    <row r="1942" spans="1:22" ht="14">
      <c r="A1942" s="24" t="s">
        <v>15463</v>
      </c>
      <c r="B1942" s="25" t="s">
        <v>4698</v>
      </c>
      <c r="C1942" s="25" t="s">
        <v>15462</v>
      </c>
      <c r="D1942" s="25" t="s">
        <v>985</v>
      </c>
      <c r="E1942" s="26" t="s">
        <v>364</v>
      </c>
      <c r="F1942" s="26"/>
      <c r="G1942" s="27"/>
      <c r="H1942" s="27"/>
      <c r="I1942" s="26"/>
      <c r="J1942" s="24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</row>
    <row r="1943" spans="1:22" ht="14">
      <c r="A1943" s="24" t="s">
        <v>4699</v>
      </c>
      <c r="B1943" s="25" t="s">
        <v>4698</v>
      </c>
      <c r="C1943" s="25" t="s">
        <v>4697</v>
      </c>
      <c r="D1943" s="25" t="s">
        <v>985</v>
      </c>
      <c r="E1943" s="26" t="s">
        <v>364</v>
      </c>
      <c r="F1943" s="26"/>
      <c r="G1943" s="27"/>
      <c r="H1943" s="27"/>
      <c r="I1943" s="26"/>
      <c r="J1943" s="24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</row>
    <row r="1944" spans="1:22" ht="14">
      <c r="A1944" s="24" t="s">
        <v>4702</v>
      </c>
      <c r="B1944" s="25" t="s">
        <v>4698</v>
      </c>
      <c r="C1944" s="25" t="s">
        <v>4701</v>
      </c>
      <c r="D1944" s="25" t="s">
        <v>985</v>
      </c>
      <c r="E1944" s="26" t="s">
        <v>364</v>
      </c>
      <c r="F1944" s="26"/>
      <c r="G1944" s="27"/>
      <c r="H1944" s="27"/>
      <c r="I1944" s="26"/>
      <c r="J1944" s="24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</row>
    <row r="1945" spans="1:22" ht="14">
      <c r="A1945" s="24" t="s">
        <v>15076</v>
      </c>
      <c r="B1945" s="25" t="s">
        <v>15075</v>
      </c>
      <c r="C1945" s="25" t="s">
        <v>15074</v>
      </c>
      <c r="D1945" s="25" t="s">
        <v>229</v>
      </c>
      <c r="E1945" s="26" t="s">
        <v>364</v>
      </c>
      <c r="F1945" s="26"/>
      <c r="G1945" s="27"/>
      <c r="H1945" s="27"/>
      <c r="I1945" s="26"/>
      <c r="J1945" s="24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</row>
    <row r="1946" spans="1:22" ht="14">
      <c r="A1946" s="24" t="s">
        <v>15079</v>
      </c>
      <c r="B1946" s="25" t="s">
        <v>15075</v>
      </c>
      <c r="C1946" s="25" t="s">
        <v>15078</v>
      </c>
      <c r="D1946" s="25" t="s">
        <v>535</v>
      </c>
      <c r="E1946" s="26" t="s">
        <v>364</v>
      </c>
      <c r="F1946" s="26"/>
      <c r="G1946" s="27"/>
      <c r="H1946" s="27"/>
      <c r="I1946" s="26"/>
      <c r="J1946" s="24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</row>
    <row r="1947" spans="1:22" ht="14">
      <c r="A1947" s="24" t="s">
        <v>15082</v>
      </c>
      <c r="B1947" s="25" t="s">
        <v>15075</v>
      </c>
      <c r="C1947" s="25" t="s">
        <v>15081</v>
      </c>
      <c r="D1947" s="25" t="s">
        <v>985</v>
      </c>
      <c r="E1947" s="26" t="s">
        <v>364</v>
      </c>
      <c r="F1947" s="26"/>
      <c r="G1947" s="27"/>
      <c r="H1947" s="27"/>
      <c r="I1947" s="26"/>
      <c r="J1947" s="24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</row>
    <row r="1948" spans="1:22" ht="14">
      <c r="A1948" s="24" t="s">
        <v>15085</v>
      </c>
      <c r="B1948" s="25" t="s">
        <v>15075</v>
      </c>
      <c r="C1948" s="25" t="s">
        <v>15084</v>
      </c>
      <c r="D1948" s="25" t="s">
        <v>229</v>
      </c>
      <c r="E1948" s="26" t="s">
        <v>364</v>
      </c>
      <c r="F1948" s="26"/>
      <c r="G1948" s="27"/>
      <c r="H1948" s="27"/>
      <c r="I1948" s="26"/>
      <c r="J1948" s="24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</row>
    <row r="1949" spans="1:22" ht="14">
      <c r="A1949" s="24" t="s">
        <v>15088</v>
      </c>
      <c r="B1949" s="25" t="s">
        <v>15075</v>
      </c>
      <c r="C1949" s="25" t="s">
        <v>15087</v>
      </c>
      <c r="D1949" s="25" t="s">
        <v>535</v>
      </c>
      <c r="E1949" s="26" t="s">
        <v>364</v>
      </c>
      <c r="F1949" s="26"/>
      <c r="G1949" s="27"/>
      <c r="H1949" s="27"/>
      <c r="I1949" s="26"/>
      <c r="J1949" s="24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</row>
    <row r="1950" spans="1:22" ht="14">
      <c r="A1950" s="24" t="s">
        <v>15091</v>
      </c>
      <c r="B1950" s="25" t="s">
        <v>15075</v>
      </c>
      <c r="C1950" s="25" t="s">
        <v>15090</v>
      </c>
      <c r="D1950" s="25" t="s">
        <v>985</v>
      </c>
      <c r="E1950" s="26" t="s">
        <v>364</v>
      </c>
      <c r="F1950" s="26"/>
      <c r="G1950" s="27"/>
      <c r="H1950" s="27"/>
      <c r="I1950" s="26"/>
      <c r="J1950" s="24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</row>
    <row r="1951" spans="1:22" ht="14">
      <c r="A1951" s="24" t="s">
        <v>5965</v>
      </c>
      <c r="B1951" s="25" t="s">
        <v>5869</v>
      </c>
      <c r="C1951" s="25" t="s">
        <v>5964</v>
      </c>
      <c r="D1951" s="25" t="s">
        <v>221</v>
      </c>
      <c r="E1951" s="26" t="s">
        <v>364</v>
      </c>
      <c r="F1951" s="26"/>
      <c r="G1951" s="27"/>
      <c r="H1951" s="27"/>
      <c r="I1951" s="26"/>
      <c r="J1951" s="24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</row>
    <row r="1952" spans="1:22" ht="14">
      <c r="A1952" s="24" t="s">
        <v>9429</v>
      </c>
      <c r="B1952" s="25" t="s">
        <v>9192</v>
      </c>
      <c r="C1952" s="25" t="s">
        <v>9428</v>
      </c>
      <c r="D1952" s="25" t="s">
        <v>9430</v>
      </c>
      <c r="E1952" s="26" t="s">
        <v>364</v>
      </c>
      <c r="F1952" s="26"/>
      <c r="G1952" s="27"/>
      <c r="H1952" s="27"/>
      <c r="I1952" s="26"/>
      <c r="J1952" s="24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</row>
    <row r="1953" spans="1:22" ht="14">
      <c r="A1953" s="24" t="s">
        <v>9433</v>
      </c>
      <c r="B1953" s="25" t="s">
        <v>9192</v>
      </c>
      <c r="C1953" s="25" t="s">
        <v>9432</v>
      </c>
      <c r="D1953" s="25" t="s">
        <v>9430</v>
      </c>
      <c r="E1953" s="26" t="s">
        <v>364</v>
      </c>
      <c r="F1953" s="26"/>
      <c r="G1953" s="27"/>
      <c r="H1953" s="27"/>
      <c r="I1953" s="26"/>
      <c r="J1953" s="24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</row>
    <row r="1954" spans="1:22" ht="14">
      <c r="A1954" s="24" t="s">
        <v>7434</v>
      </c>
      <c r="B1954" s="25" t="s">
        <v>7433</v>
      </c>
      <c r="C1954" s="25" t="s">
        <v>7432</v>
      </c>
      <c r="D1954" s="25"/>
      <c r="E1954" s="26" t="s">
        <v>1813</v>
      </c>
      <c r="F1954" s="26"/>
      <c r="G1954" s="27"/>
      <c r="H1954" s="27"/>
      <c r="I1954" s="26"/>
      <c r="J1954" s="24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</row>
    <row r="1955" spans="1:22" ht="14">
      <c r="A1955" s="24" t="s">
        <v>11618</v>
      </c>
      <c r="B1955" s="25" t="s">
        <v>11584</v>
      </c>
      <c r="C1955" s="25" t="s">
        <v>11617</v>
      </c>
      <c r="D1955" s="25" t="s">
        <v>1022</v>
      </c>
      <c r="E1955" s="26" t="s">
        <v>212</v>
      </c>
      <c r="F1955" s="26"/>
      <c r="G1955" s="27"/>
      <c r="H1955" s="27"/>
      <c r="I1955" s="26"/>
      <c r="J1955" s="24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</row>
    <row r="1956" spans="1:22" ht="14">
      <c r="A1956" s="24" t="s">
        <v>11621</v>
      </c>
      <c r="B1956" s="25" t="s">
        <v>11584</v>
      </c>
      <c r="C1956" s="25" t="s">
        <v>11620</v>
      </c>
      <c r="D1956" s="25" t="s">
        <v>373</v>
      </c>
      <c r="E1956" s="26" t="s">
        <v>212</v>
      </c>
      <c r="F1956" s="26"/>
      <c r="G1956" s="27"/>
      <c r="H1956" s="27"/>
      <c r="I1956" s="26"/>
      <c r="J1956" s="24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</row>
    <row r="1957" spans="1:22" ht="14">
      <c r="A1957" s="24" t="s">
        <v>836</v>
      </c>
      <c r="B1957" s="25" t="s">
        <v>769</v>
      </c>
      <c r="C1957" s="25" t="s">
        <v>835</v>
      </c>
      <c r="D1957" s="25" t="s">
        <v>221</v>
      </c>
      <c r="E1957" s="26" t="s">
        <v>212</v>
      </c>
      <c r="F1957" s="26"/>
      <c r="G1957" s="27"/>
      <c r="H1957" s="27"/>
      <c r="I1957" s="26"/>
      <c r="J1957" s="24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</row>
    <row r="1958" spans="1:22" ht="14">
      <c r="A1958" s="24" t="s">
        <v>845</v>
      </c>
      <c r="B1958" s="25" t="s">
        <v>769</v>
      </c>
      <c r="C1958" s="25" t="s">
        <v>844</v>
      </c>
      <c r="D1958" s="25" t="s">
        <v>535</v>
      </c>
      <c r="E1958" s="26" t="s">
        <v>212</v>
      </c>
      <c r="F1958" s="26"/>
      <c r="G1958" s="27"/>
      <c r="H1958" s="27"/>
      <c r="I1958" s="26"/>
      <c r="J1958" s="24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</row>
    <row r="1959" spans="1:22" ht="14">
      <c r="A1959" s="24" t="s">
        <v>10524</v>
      </c>
      <c r="B1959" s="25" t="s">
        <v>10385</v>
      </c>
      <c r="C1959" s="25" t="s">
        <v>10523</v>
      </c>
      <c r="D1959" s="25" t="s">
        <v>221</v>
      </c>
      <c r="E1959" s="26" t="s">
        <v>364</v>
      </c>
      <c r="F1959" s="26"/>
      <c r="G1959" s="27"/>
      <c r="H1959" s="27"/>
      <c r="I1959" s="26"/>
      <c r="J1959" s="24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</row>
    <row r="1960" spans="1:22" ht="14">
      <c r="A1960" s="24" t="s">
        <v>10527</v>
      </c>
      <c r="B1960" s="25" t="s">
        <v>10385</v>
      </c>
      <c r="C1960" s="25" t="s">
        <v>10526</v>
      </c>
      <c r="D1960" s="25" t="s">
        <v>229</v>
      </c>
      <c r="E1960" s="26" t="s">
        <v>364</v>
      </c>
      <c r="F1960" s="26"/>
      <c r="G1960" s="27"/>
      <c r="H1960" s="27"/>
      <c r="I1960" s="26"/>
      <c r="J1960" s="24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</row>
    <row r="1961" spans="1:22" ht="14">
      <c r="A1961" s="24" t="s">
        <v>10530</v>
      </c>
      <c r="B1961" s="25" t="s">
        <v>10385</v>
      </c>
      <c r="C1961" s="25" t="s">
        <v>10529</v>
      </c>
      <c r="D1961" s="25" t="s">
        <v>535</v>
      </c>
      <c r="E1961" s="26" t="s">
        <v>364</v>
      </c>
      <c r="F1961" s="26"/>
      <c r="G1961" s="27"/>
      <c r="H1961" s="27"/>
      <c r="I1961" s="26"/>
      <c r="J1961" s="24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</row>
    <row r="1962" spans="1:22" ht="14">
      <c r="A1962" s="24" t="s">
        <v>10533</v>
      </c>
      <c r="B1962" s="25" t="s">
        <v>10385</v>
      </c>
      <c r="C1962" s="25" t="s">
        <v>10532</v>
      </c>
      <c r="D1962" s="25" t="s">
        <v>215</v>
      </c>
      <c r="E1962" s="26" t="s">
        <v>364</v>
      </c>
      <c r="F1962" s="26"/>
      <c r="G1962" s="27"/>
      <c r="H1962" s="27"/>
      <c r="I1962" s="26"/>
      <c r="J1962" s="24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</row>
    <row r="1963" spans="1:22" ht="14">
      <c r="A1963" s="24" t="s">
        <v>10536</v>
      </c>
      <c r="B1963" s="25" t="s">
        <v>10385</v>
      </c>
      <c r="C1963" s="25" t="s">
        <v>10535</v>
      </c>
      <c r="D1963" s="25" t="s">
        <v>215</v>
      </c>
      <c r="E1963" s="26" t="s">
        <v>364</v>
      </c>
      <c r="F1963" s="26"/>
      <c r="G1963" s="27"/>
      <c r="H1963" s="27"/>
      <c r="I1963" s="26"/>
      <c r="J1963" s="24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</row>
    <row r="1964" spans="1:22" ht="14">
      <c r="A1964" s="24" t="s">
        <v>9708</v>
      </c>
      <c r="B1964" s="25" t="s">
        <v>9614</v>
      </c>
      <c r="C1964" s="25" t="s">
        <v>9707</v>
      </c>
      <c r="D1964" s="25" t="s">
        <v>3239</v>
      </c>
      <c r="E1964" s="26" t="s">
        <v>364</v>
      </c>
      <c r="F1964" s="26"/>
      <c r="G1964" s="27"/>
      <c r="H1964" s="27"/>
      <c r="I1964" s="26"/>
      <c r="J1964" s="24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</row>
    <row r="1965" spans="1:22" ht="14">
      <c r="A1965" s="24" t="s">
        <v>9711</v>
      </c>
      <c r="B1965" s="25" t="s">
        <v>9614</v>
      </c>
      <c r="C1965" s="25" t="s">
        <v>9710</v>
      </c>
      <c r="D1965" s="25" t="s">
        <v>3239</v>
      </c>
      <c r="E1965" s="26" t="s">
        <v>364</v>
      </c>
      <c r="F1965" s="26"/>
      <c r="G1965" s="27"/>
      <c r="H1965" s="27"/>
      <c r="I1965" s="26"/>
      <c r="J1965" s="24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</row>
    <row r="1966" spans="1:22" ht="14">
      <c r="A1966" s="24" t="s">
        <v>8375</v>
      </c>
      <c r="B1966" s="25" t="s">
        <v>8302</v>
      </c>
      <c r="C1966" s="25" t="s">
        <v>8374</v>
      </c>
      <c r="D1966" s="25" t="s">
        <v>535</v>
      </c>
      <c r="E1966" s="26" t="s">
        <v>212</v>
      </c>
      <c r="F1966" s="26"/>
      <c r="G1966" s="27"/>
      <c r="H1966" s="27"/>
      <c r="I1966" s="26"/>
      <c r="J1966" s="24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</row>
    <row r="1967" spans="1:22" ht="14">
      <c r="A1967" s="24" t="s">
        <v>8378</v>
      </c>
      <c r="B1967" s="25" t="s">
        <v>8302</v>
      </c>
      <c r="C1967" s="25" t="s">
        <v>8377</v>
      </c>
      <c r="D1967" s="25" t="s">
        <v>535</v>
      </c>
      <c r="E1967" s="26" t="s">
        <v>212</v>
      </c>
      <c r="F1967" s="26"/>
      <c r="G1967" s="27"/>
      <c r="H1967" s="27"/>
      <c r="I1967" s="26"/>
      <c r="J1967" s="24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</row>
    <row r="1968" spans="1:22" ht="14">
      <c r="A1968" s="24" t="s">
        <v>842</v>
      </c>
      <c r="B1968" s="25" t="s">
        <v>769</v>
      </c>
      <c r="C1968" s="25" t="s">
        <v>841</v>
      </c>
      <c r="D1968" s="25" t="s">
        <v>535</v>
      </c>
      <c r="E1968" s="26" t="s">
        <v>212</v>
      </c>
      <c r="F1968" s="26"/>
      <c r="G1968" s="27"/>
      <c r="H1968" s="27"/>
      <c r="I1968" s="26"/>
      <c r="J1968" s="24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</row>
    <row r="1969" spans="1:22" ht="14">
      <c r="A1969" s="24" t="s">
        <v>9714</v>
      </c>
      <c r="B1969" s="25" t="s">
        <v>9614</v>
      </c>
      <c r="C1969" s="25" t="s">
        <v>9713</v>
      </c>
      <c r="D1969" s="25" t="s">
        <v>3239</v>
      </c>
      <c r="E1969" s="26" t="s">
        <v>364</v>
      </c>
      <c r="F1969" s="26"/>
      <c r="G1969" s="27"/>
      <c r="H1969" s="27"/>
      <c r="I1969" s="26"/>
      <c r="J1969" s="24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</row>
    <row r="1970" spans="1:22" ht="14">
      <c r="A1970" s="24" t="s">
        <v>9717</v>
      </c>
      <c r="B1970" s="25" t="s">
        <v>9614</v>
      </c>
      <c r="C1970" s="25" t="s">
        <v>9716</v>
      </c>
      <c r="D1970" s="25" t="s">
        <v>3239</v>
      </c>
      <c r="E1970" s="26" t="s">
        <v>364</v>
      </c>
      <c r="F1970" s="26"/>
      <c r="G1970" s="27"/>
      <c r="H1970" s="27"/>
      <c r="I1970" s="26"/>
      <c r="J1970" s="24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</row>
    <row r="1971" spans="1:22" ht="14">
      <c r="A1971" s="24" t="s">
        <v>12796</v>
      </c>
      <c r="B1971" s="25" t="s">
        <v>12674</v>
      </c>
      <c r="C1971" s="25" t="s">
        <v>12795</v>
      </c>
      <c r="D1971" s="25" t="s">
        <v>221</v>
      </c>
      <c r="E1971" s="26" t="s">
        <v>212</v>
      </c>
      <c r="F1971" s="26"/>
      <c r="G1971" s="27"/>
      <c r="H1971" s="27"/>
      <c r="I1971" s="26"/>
      <c r="J1971" s="24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</row>
    <row r="1972" spans="1:22" ht="14">
      <c r="A1972" s="24" t="s">
        <v>12799</v>
      </c>
      <c r="B1972" s="25" t="s">
        <v>12674</v>
      </c>
      <c r="C1972" s="25" t="s">
        <v>12798</v>
      </c>
      <c r="D1972" s="25" t="s">
        <v>12679</v>
      </c>
      <c r="E1972" s="26" t="s">
        <v>212</v>
      </c>
      <c r="F1972" s="26"/>
      <c r="G1972" s="27"/>
      <c r="H1972" s="27"/>
      <c r="I1972" s="26"/>
      <c r="J1972" s="24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</row>
    <row r="1973" spans="1:22" ht="14">
      <c r="A1973" s="24" t="s">
        <v>839</v>
      </c>
      <c r="B1973" s="25" t="s">
        <v>769</v>
      </c>
      <c r="C1973" s="25" t="s">
        <v>838</v>
      </c>
      <c r="D1973" s="25" t="s">
        <v>535</v>
      </c>
      <c r="E1973" s="26" t="s">
        <v>212</v>
      </c>
      <c r="F1973" s="26"/>
      <c r="G1973" s="27"/>
      <c r="H1973" s="27"/>
      <c r="I1973" s="26"/>
      <c r="J1973" s="24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</row>
    <row r="1974" spans="1:22" ht="14">
      <c r="A1974" s="24" t="s">
        <v>2031</v>
      </c>
      <c r="B1974" s="25" t="s">
        <v>1995</v>
      </c>
      <c r="C1974" s="25" t="s">
        <v>2030</v>
      </c>
      <c r="D1974" s="25" t="s">
        <v>535</v>
      </c>
      <c r="E1974" s="26" t="s">
        <v>364</v>
      </c>
      <c r="F1974" s="26"/>
      <c r="G1974" s="27"/>
      <c r="H1974" s="27"/>
      <c r="I1974" s="26"/>
      <c r="J1974" s="24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</row>
    <row r="1975" spans="1:22" ht="14">
      <c r="A1975" s="24" t="s">
        <v>2034</v>
      </c>
      <c r="B1975" s="25" t="s">
        <v>1995</v>
      </c>
      <c r="C1975" s="25" t="s">
        <v>2033</v>
      </c>
      <c r="D1975" s="25" t="s">
        <v>535</v>
      </c>
      <c r="E1975" s="26" t="s">
        <v>364</v>
      </c>
      <c r="F1975" s="26"/>
      <c r="G1975" s="27"/>
      <c r="H1975" s="27"/>
      <c r="I1975" s="26"/>
      <c r="J1975" s="24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</row>
    <row r="1976" spans="1:22" ht="14">
      <c r="A1976" s="24" t="s">
        <v>15274</v>
      </c>
      <c r="B1976" s="25" t="s">
        <v>1995</v>
      </c>
      <c r="C1976" s="25" t="s">
        <v>15273</v>
      </c>
      <c r="D1976" s="25" t="s">
        <v>373</v>
      </c>
      <c r="E1976" s="26" t="s">
        <v>364</v>
      </c>
      <c r="F1976" s="26"/>
      <c r="G1976" s="27"/>
      <c r="H1976" s="27"/>
      <c r="I1976" s="26"/>
      <c r="J1976" s="24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</row>
    <row r="1977" spans="1:22" ht="14">
      <c r="A1977" s="24" t="s">
        <v>14439</v>
      </c>
      <c r="B1977" s="25" t="s">
        <v>14162</v>
      </c>
      <c r="C1977" s="25" t="s">
        <v>14438</v>
      </c>
      <c r="D1977" s="25" t="s">
        <v>1905</v>
      </c>
      <c r="E1977" s="26" t="s">
        <v>212</v>
      </c>
      <c r="F1977" s="26"/>
      <c r="G1977" s="27"/>
      <c r="H1977" s="27"/>
      <c r="I1977" s="26"/>
      <c r="J1977" s="24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</row>
    <row r="1978" spans="1:22" ht="14">
      <c r="A1978" s="24" t="s">
        <v>14442</v>
      </c>
      <c r="B1978" s="25" t="s">
        <v>14162</v>
      </c>
      <c r="C1978" s="25" t="s">
        <v>14441</v>
      </c>
      <c r="D1978" s="25" t="s">
        <v>535</v>
      </c>
      <c r="E1978" s="26" t="s">
        <v>212</v>
      </c>
      <c r="F1978" s="26"/>
      <c r="G1978" s="27"/>
      <c r="H1978" s="27"/>
      <c r="I1978" s="26"/>
      <c r="J1978" s="24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</row>
    <row r="1979" spans="1:22" ht="14">
      <c r="A1979" s="24" t="s">
        <v>14445</v>
      </c>
      <c r="B1979" s="25" t="s">
        <v>14162</v>
      </c>
      <c r="C1979" s="25" t="s">
        <v>14444</v>
      </c>
      <c r="D1979" s="25" t="s">
        <v>535</v>
      </c>
      <c r="E1979" s="26" t="s">
        <v>212</v>
      </c>
      <c r="F1979" s="26"/>
      <c r="G1979" s="27"/>
      <c r="H1979" s="27"/>
      <c r="I1979" s="26"/>
      <c r="J1979" s="24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</row>
    <row r="1980" spans="1:22" ht="14">
      <c r="A1980" s="24" t="s">
        <v>1070</v>
      </c>
      <c r="B1980" s="25" t="s">
        <v>1050</v>
      </c>
      <c r="C1980" s="25" t="s">
        <v>1069</v>
      </c>
      <c r="D1980" s="25" t="s">
        <v>1052</v>
      </c>
      <c r="E1980" s="26" t="s">
        <v>364</v>
      </c>
      <c r="F1980" s="26"/>
      <c r="G1980" s="27"/>
      <c r="H1980" s="27"/>
      <c r="I1980" s="26"/>
      <c r="J1980" s="24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</row>
    <row r="1981" spans="1:22" ht="14">
      <c r="A1981" s="24" t="s">
        <v>8381</v>
      </c>
      <c r="B1981" s="25" t="s">
        <v>8302</v>
      </c>
      <c r="C1981" s="25" t="s">
        <v>8380</v>
      </c>
      <c r="D1981" s="25" t="s">
        <v>2556</v>
      </c>
      <c r="E1981" s="26" t="s">
        <v>212</v>
      </c>
      <c r="F1981" s="26"/>
      <c r="G1981" s="27"/>
      <c r="H1981" s="27"/>
      <c r="I1981" s="26"/>
      <c r="J1981" s="24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</row>
    <row r="1982" spans="1:22" ht="14">
      <c r="A1982" s="24" t="s">
        <v>8384</v>
      </c>
      <c r="B1982" s="25" t="s">
        <v>8302</v>
      </c>
      <c r="C1982" s="25" t="s">
        <v>8383</v>
      </c>
      <c r="D1982" s="25" t="s">
        <v>535</v>
      </c>
      <c r="E1982" s="26" t="s">
        <v>212</v>
      </c>
      <c r="F1982" s="26"/>
      <c r="G1982" s="27"/>
      <c r="H1982" s="27"/>
      <c r="I1982" s="26"/>
      <c r="J1982" s="24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</row>
    <row r="1983" spans="1:22" ht="14">
      <c r="A1983" s="24" t="s">
        <v>8387</v>
      </c>
      <c r="B1983" s="25" t="s">
        <v>8302</v>
      </c>
      <c r="C1983" s="25" t="s">
        <v>8386</v>
      </c>
      <c r="D1983" s="25" t="s">
        <v>535</v>
      </c>
      <c r="E1983" s="26" t="s">
        <v>212</v>
      </c>
      <c r="F1983" s="26"/>
      <c r="G1983" s="27"/>
      <c r="H1983" s="27"/>
      <c r="I1983" s="26"/>
      <c r="J1983" s="24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</row>
    <row r="1984" spans="1:22" ht="14">
      <c r="A1984" s="24" t="s">
        <v>8390</v>
      </c>
      <c r="B1984" s="25" t="s">
        <v>8302</v>
      </c>
      <c r="C1984" s="25" t="s">
        <v>8389</v>
      </c>
      <c r="D1984" s="25" t="s">
        <v>2556</v>
      </c>
      <c r="E1984" s="26" t="s">
        <v>212</v>
      </c>
      <c r="F1984" s="26"/>
      <c r="G1984" s="27"/>
      <c r="H1984" s="27"/>
      <c r="I1984" s="26"/>
      <c r="J1984" s="24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</row>
    <row r="1985" spans="1:22" ht="14">
      <c r="A1985" s="24" t="s">
        <v>8393</v>
      </c>
      <c r="B1985" s="25" t="s">
        <v>8302</v>
      </c>
      <c r="C1985" s="25" t="s">
        <v>8392</v>
      </c>
      <c r="D1985" s="25" t="s">
        <v>535</v>
      </c>
      <c r="E1985" s="26" t="s">
        <v>212</v>
      </c>
      <c r="F1985" s="26"/>
      <c r="G1985" s="27"/>
      <c r="H1985" s="27"/>
      <c r="I1985" s="26"/>
      <c r="J1985" s="24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</row>
    <row r="1986" spans="1:22" ht="14">
      <c r="A1986" s="24" t="s">
        <v>8396</v>
      </c>
      <c r="B1986" s="25" t="s">
        <v>8302</v>
      </c>
      <c r="C1986" s="25" t="s">
        <v>8395</v>
      </c>
      <c r="D1986" s="25" t="s">
        <v>535</v>
      </c>
      <c r="E1986" s="26" t="s">
        <v>212</v>
      </c>
      <c r="F1986" s="26"/>
      <c r="G1986" s="27"/>
      <c r="H1986" s="27"/>
      <c r="I1986" s="26"/>
      <c r="J1986" s="24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</row>
    <row r="1987" spans="1:22" ht="14">
      <c r="A1987" s="24" t="s">
        <v>8399</v>
      </c>
      <c r="B1987" s="25" t="s">
        <v>8302</v>
      </c>
      <c r="C1987" s="25" t="s">
        <v>8398</v>
      </c>
      <c r="D1987" s="25" t="s">
        <v>535</v>
      </c>
      <c r="E1987" s="26" t="s">
        <v>212</v>
      </c>
      <c r="F1987" s="26"/>
      <c r="G1987" s="27"/>
      <c r="H1987" s="27"/>
      <c r="I1987" s="26"/>
      <c r="J1987" s="24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</row>
    <row r="1988" spans="1:22" ht="14">
      <c r="A1988" s="24" t="s">
        <v>8402</v>
      </c>
      <c r="B1988" s="25" t="s">
        <v>8302</v>
      </c>
      <c r="C1988" s="25" t="s">
        <v>8401</v>
      </c>
      <c r="D1988" s="25" t="s">
        <v>2958</v>
      </c>
      <c r="E1988" s="26" t="s">
        <v>212</v>
      </c>
      <c r="F1988" s="26"/>
      <c r="G1988" s="27"/>
      <c r="H1988" s="27"/>
      <c r="I1988" s="26"/>
      <c r="J1988" s="24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</row>
    <row r="1989" spans="1:22" ht="14">
      <c r="A1989" s="24" t="s">
        <v>2667</v>
      </c>
      <c r="B1989" s="25" t="s">
        <v>2606</v>
      </c>
      <c r="C1989" s="25" t="s">
        <v>2666</v>
      </c>
      <c r="D1989" s="25" t="s">
        <v>229</v>
      </c>
      <c r="E1989" s="26" t="s">
        <v>364</v>
      </c>
      <c r="F1989" s="26"/>
      <c r="G1989" s="27"/>
      <c r="H1989" s="27"/>
      <c r="I1989" s="26"/>
      <c r="J1989" s="24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</row>
    <row r="1990" spans="1:22" ht="14">
      <c r="A1990" s="24" t="s">
        <v>2670</v>
      </c>
      <c r="B1990" s="25" t="s">
        <v>2606</v>
      </c>
      <c r="C1990" s="25" t="s">
        <v>2669</v>
      </c>
      <c r="D1990" s="25" t="s">
        <v>535</v>
      </c>
      <c r="E1990" s="26" t="s">
        <v>364</v>
      </c>
      <c r="F1990" s="26"/>
      <c r="G1990" s="27"/>
      <c r="H1990" s="27"/>
      <c r="I1990" s="26"/>
      <c r="J1990" s="24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</row>
    <row r="1991" spans="1:22" ht="14">
      <c r="A1991" s="24" t="s">
        <v>2673</v>
      </c>
      <c r="B1991" s="25" t="s">
        <v>2606</v>
      </c>
      <c r="C1991" s="25" t="s">
        <v>2672</v>
      </c>
      <c r="D1991" s="25" t="s">
        <v>995</v>
      </c>
      <c r="E1991" s="26" t="s">
        <v>364</v>
      </c>
      <c r="F1991" s="26"/>
      <c r="G1991" s="27"/>
      <c r="H1991" s="27"/>
      <c r="I1991" s="26"/>
      <c r="J1991" s="24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</row>
    <row r="1992" spans="1:22" ht="14">
      <c r="A1992" s="24" t="s">
        <v>2676</v>
      </c>
      <c r="B1992" s="25" t="s">
        <v>2606</v>
      </c>
      <c r="C1992" s="25" t="s">
        <v>2675</v>
      </c>
      <c r="D1992" s="25" t="s">
        <v>215</v>
      </c>
      <c r="E1992" s="26" t="s">
        <v>364</v>
      </c>
      <c r="F1992" s="26"/>
      <c r="G1992" s="27"/>
      <c r="H1992" s="27"/>
      <c r="I1992" s="26"/>
      <c r="J1992" s="24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</row>
    <row r="1993" spans="1:22" ht="14">
      <c r="A1993" s="24" t="s">
        <v>2679</v>
      </c>
      <c r="B1993" s="25" t="s">
        <v>2606</v>
      </c>
      <c r="C1993" s="25" t="s">
        <v>2678</v>
      </c>
      <c r="D1993" s="25" t="s">
        <v>229</v>
      </c>
      <c r="E1993" s="26" t="s">
        <v>364</v>
      </c>
      <c r="F1993" s="26"/>
      <c r="G1993" s="27"/>
      <c r="H1993" s="27"/>
      <c r="I1993" s="26"/>
      <c r="J1993" s="24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</row>
    <row r="1994" spans="1:22" ht="14">
      <c r="A1994" s="24" t="s">
        <v>2682</v>
      </c>
      <c r="B1994" s="25" t="s">
        <v>2606</v>
      </c>
      <c r="C1994" s="25" t="s">
        <v>2681</v>
      </c>
      <c r="D1994" s="25" t="s">
        <v>535</v>
      </c>
      <c r="E1994" s="26" t="s">
        <v>364</v>
      </c>
      <c r="F1994" s="26"/>
      <c r="G1994" s="27"/>
      <c r="H1994" s="27"/>
      <c r="I1994" s="26"/>
      <c r="J1994" s="24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</row>
    <row r="1995" spans="1:22" ht="14">
      <c r="A1995" s="24" t="s">
        <v>2685</v>
      </c>
      <c r="B1995" s="25" t="s">
        <v>2606</v>
      </c>
      <c r="C1995" s="25" t="s">
        <v>2684</v>
      </c>
      <c r="D1995" s="25" t="s">
        <v>221</v>
      </c>
      <c r="E1995" s="26" t="s">
        <v>364</v>
      </c>
      <c r="F1995" s="26"/>
      <c r="G1995" s="27"/>
      <c r="H1995" s="27"/>
      <c r="I1995" s="26"/>
      <c r="J1995" s="24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</row>
    <row r="1996" spans="1:22" ht="14">
      <c r="A1996" s="24" t="s">
        <v>2688</v>
      </c>
      <c r="B1996" s="25" t="s">
        <v>2606</v>
      </c>
      <c r="C1996" s="25" t="s">
        <v>2687</v>
      </c>
      <c r="D1996" s="25" t="s">
        <v>229</v>
      </c>
      <c r="E1996" s="26" t="s">
        <v>364</v>
      </c>
      <c r="F1996" s="26"/>
      <c r="G1996" s="27"/>
      <c r="H1996" s="27"/>
      <c r="I1996" s="26"/>
      <c r="J1996" s="24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</row>
    <row r="1997" spans="1:22" ht="14">
      <c r="A1997" s="24" t="s">
        <v>15340</v>
      </c>
      <c r="B1997" s="25" t="s">
        <v>2606</v>
      </c>
      <c r="C1997" s="25" t="s">
        <v>15339</v>
      </c>
      <c r="D1997" s="25" t="s">
        <v>995</v>
      </c>
      <c r="E1997" s="26" t="s">
        <v>364</v>
      </c>
      <c r="F1997" s="26"/>
      <c r="G1997" s="27"/>
      <c r="H1997" s="27"/>
      <c r="I1997" s="26"/>
      <c r="J1997" s="24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</row>
    <row r="1998" spans="1:22" ht="14">
      <c r="A1998" s="24" t="s">
        <v>2691</v>
      </c>
      <c r="B1998" s="25" t="s">
        <v>2606</v>
      </c>
      <c r="C1998" s="25" t="s">
        <v>2690</v>
      </c>
      <c r="D1998" s="25" t="s">
        <v>378</v>
      </c>
      <c r="E1998" s="26" t="s">
        <v>364</v>
      </c>
      <c r="F1998" s="26"/>
      <c r="G1998" s="27"/>
      <c r="H1998" s="27"/>
      <c r="I1998" s="26"/>
      <c r="J1998" s="24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</row>
    <row r="1999" spans="1:22" ht="14">
      <c r="A1999" s="24" t="s">
        <v>2694</v>
      </c>
      <c r="B1999" s="25" t="s">
        <v>2606</v>
      </c>
      <c r="C1999" s="25" t="s">
        <v>2693</v>
      </c>
      <c r="D1999" s="25" t="s">
        <v>215</v>
      </c>
      <c r="E1999" s="26" t="s">
        <v>364</v>
      </c>
      <c r="F1999" s="26"/>
      <c r="G1999" s="27"/>
      <c r="H1999" s="27"/>
      <c r="I1999" s="26"/>
      <c r="J1999" s="24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</row>
    <row r="2000" spans="1:22" ht="14">
      <c r="A2000" s="24" t="s">
        <v>1412</v>
      </c>
      <c r="B2000" s="25" t="s">
        <v>1114</v>
      </c>
      <c r="C2000" s="25" t="s">
        <v>1411</v>
      </c>
      <c r="D2000" s="25" t="s">
        <v>221</v>
      </c>
      <c r="E2000" s="26" t="s">
        <v>212</v>
      </c>
      <c r="F2000" s="26"/>
      <c r="G2000" s="27"/>
      <c r="H2000" s="27"/>
      <c r="I2000" s="26"/>
      <c r="J2000" s="24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</row>
    <row r="2001" spans="1:22" ht="14">
      <c r="A2001" s="24" t="s">
        <v>1415</v>
      </c>
      <c r="B2001" s="25" t="s">
        <v>1114</v>
      </c>
      <c r="C2001" s="25" t="s">
        <v>1414</v>
      </c>
      <c r="D2001" s="25" t="s">
        <v>221</v>
      </c>
      <c r="E2001" s="26" t="s">
        <v>212</v>
      </c>
      <c r="F2001" s="26"/>
      <c r="G2001" s="27"/>
      <c r="H2001" s="27"/>
      <c r="I2001" s="26"/>
      <c r="J2001" s="24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</row>
    <row r="2002" spans="1:22" ht="14">
      <c r="A2002" s="24" t="s">
        <v>1418</v>
      </c>
      <c r="B2002" s="25" t="s">
        <v>1114</v>
      </c>
      <c r="C2002" s="25" t="s">
        <v>1417</v>
      </c>
      <c r="D2002" s="25" t="s">
        <v>535</v>
      </c>
      <c r="E2002" s="26" t="s">
        <v>212</v>
      </c>
      <c r="F2002" s="26"/>
      <c r="G2002" s="27"/>
      <c r="H2002" s="27"/>
      <c r="I2002" s="26"/>
      <c r="J2002" s="24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</row>
    <row r="2003" spans="1:22" ht="14">
      <c r="A2003" s="24" t="s">
        <v>9436</v>
      </c>
      <c r="B2003" s="25" t="s">
        <v>9192</v>
      </c>
      <c r="C2003" s="25" t="s">
        <v>9435</v>
      </c>
      <c r="D2003" s="25" t="s">
        <v>215</v>
      </c>
      <c r="E2003" s="26" t="s">
        <v>364</v>
      </c>
      <c r="F2003" s="26"/>
      <c r="G2003" s="27"/>
      <c r="H2003" s="27"/>
      <c r="I2003" s="26"/>
      <c r="J2003" s="24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</row>
    <row r="2004" spans="1:22" ht="14">
      <c r="A2004" s="24" t="s">
        <v>9439</v>
      </c>
      <c r="B2004" s="25" t="s">
        <v>9192</v>
      </c>
      <c r="C2004" s="25" t="s">
        <v>9438</v>
      </c>
      <c r="D2004" s="25" t="s">
        <v>9194</v>
      </c>
      <c r="E2004" s="26" t="s">
        <v>364</v>
      </c>
      <c r="F2004" s="26"/>
      <c r="G2004" s="27"/>
      <c r="H2004" s="27"/>
      <c r="I2004" s="26"/>
      <c r="J2004" s="24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</row>
    <row r="2005" spans="1:22" ht="14">
      <c r="A2005" s="24" t="s">
        <v>9442</v>
      </c>
      <c r="B2005" s="25" t="s">
        <v>9192</v>
      </c>
      <c r="C2005" s="25" t="s">
        <v>9441</v>
      </c>
      <c r="D2005" s="25" t="s">
        <v>4027</v>
      </c>
      <c r="E2005" s="26" t="s">
        <v>364</v>
      </c>
      <c r="F2005" s="26"/>
      <c r="G2005" s="27"/>
      <c r="H2005" s="27"/>
      <c r="I2005" s="26"/>
      <c r="J2005" s="24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</row>
    <row r="2006" spans="1:22" ht="14">
      <c r="A2006" s="24" t="s">
        <v>7680</v>
      </c>
      <c r="B2006" s="25" t="s">
        <v>7582</v>
      </c>
      <c r="C2006" s="25" t="s">
        <v>7679</v>
      </c>
      <c r="D2006" s="25" t="s">
        <v>221</v>
      </c>
      <c r="E2006" s="26" t="s">
        <v>212</v>
      </c>
      <c r="F2006" s="26"/>
      <c r="G2006" s="27"/>
      <c r="H2006" s="27"/>
      <c r="I2006" s="26"/>
      <c r="J2006" s="24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</row>
    <row r="2007" spans="1:22" ht="14">
      <c r="A2007" s="24" t="s">
        <v>7683</v>
      </c>
      <c r="B2007" s="25" t="s">
        <v>7582</v>
      </c>
      <c r="C2007" s="25" t="s">
        <v>7682</v>
      </c>
      <c r="D2007" s="25" t="s">
        <v>229</v>
      </c>
      <c r="E2007" s="26" t="s">
        <v>212</v>
      </c>
      <c r="F2007" s="26"/>
      <c r="G2007" s="27"/>
      <c r="H2007" s="27"/>
      <c r="I2007" s="26"/>
      <c r="J2007" s="24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</row>
    <row r="2008" spans="1:22" ht="14">
      <c r="A2008" s="24" t="s">
        <v>12125</v>
      </c>
      <c r="B2008" s="25" t="s">
        <v>12025</v>
      </c>
      <c r="C2008" s="25" t="s">
        <v>12124</v>
      </c>
      <c r="D2008" s="25" t="s">
        <v>221</v>
      </c>
      <c r="E2008" s="26" t="s">
        <v>212</v>
      </c>
      <c r="F2008" s="26"/>
      <c r="G2008" s="27"/>
      <c r="H2008" s="27"/>
      <c r="I2008" s="26"/>
      <c r="J2008" s="24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</row>
    <row r="2009" spans="1:22" ht="14">
      <c r="A2009" s="24" t="s">
        <v>12128</v>
      </c>
      <c r="B2009" s="25" t="s">
        <v>12025</v>
      </c>
      <c r="C2009" s="25" t="s">
        <v>12127</v>
      </c>
      <c r="D2009" s="25" t="s">
        <v>221</v>
      </c>
      <c r="E2009" s="26" t="s">
        <v>212</v>
      </c>
      <c r="F2009" s="26"/>
      <c r="G2009" s="27"/>
      <c r="H2009" s="27"/>
      <c r="I2009" s="26"/>
      <c r="J2009" s="24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</row>
    <row r="2010" spans="1:22" ht="14">
      <c r="A2010" s="24" t="s">
        <v>1421</v>
      </c>
      <c r="B2010" s="25" t="s">
        <v>1114</v>
      </c>
      <c r="C2010" s="25" t="s">
        <v>1420</v>
      </c>
      <c r="D2010" s="25" t="s">
        <v>221</v>
      </c>
      <c r="E2010" s="26" t="s">
        <v>212</v>
      </c>
      <c r="F2010" s="26"/>
      <c r="G2010" s="27"/>
      <c r="H2010" s="27"/>
      <c r="I2010" s="26"/>
      <c r="J2010" s="24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</row>
    <row r="2011" spans="1:22" ht="14">
      <c r="A2011" s="24" t="s">
        <v>1424</v>
      </c>
      <c r="B2011" s="25" t="s">
        <v>1114</v>
      </c>
      <c r="C2011" s="25" t="s">
        <v>1423</v>
      </c>
      <c r="D2011" s="25" t="s">
        <v>535</v>
      </c>
      <c r="E2011" s="26" t="s">
        <v>212</v>
      </c>
      <c r="F2011" s="26"/>
      <c r="G2011" s="27"/>
      <c r="H2011" s="27"/>
      <c r="I2011" s="26"/>
      <c r="J2011" s="24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</row>
    <row r="2012" spans="1:22" ht="14">
      <c r="A2012" s="24" t="s">
        <v>7283</v>
      </c>
      <c r="B2012" s="25" t="s">
        <v>7273</v>
      </c>
      <c r="C2012" s="25" t="s">
        <v>7282</v>
      </c>
      <c r="D2012" s="25" t="s">
        <v>221</v>
      </c>
      <c r="E2012" s="26" t="s">
        <v>364</v>
      </c>
      <c r="F2012" s="26"/>
      <c r="G2012" s="27"/>
      <c r="H2012" s="27"/>
      <c r="I2012" s="26"/>
      <c r="J2012" s="24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</row>
    <row r="2013" spans="1:22" ht="14">
      <c r="A2013" s="24" t="s">
        <v>15604</v>
      </c>
      <c r="B2013" s="25" t="s">
        <v>3351</v>
      </c>
      <c r="C2013" s="25" t="s">
        <v>15603</v>
      </c>
      <c r="D2013" s="25" t="s">
        <v>1022</v>
      </c>
      <c r="E2013" s="26" t="s">
        <v>962</v>
      </c>
      <c r="F2013" s="26"/>
      <c r="G2013" s="27"/>
      <c r="H2013" s="27"/>
      <c r="I2013" s="26"/>
      <c r="J2013" s="24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</row>
    <row r="2014" spans="1:22" ht="14">
      <c r="A2014" s="24" t="s">
        <v>15601</v>
      </c>
      <c r="B2014" s="25" t="s">
        <v>3351</v>
      </c>
      <c r="C2014" s="25" t="s">
        <v>15600</v>
      </c>
      <c r="D2014" s="25" t="s">
        <v>215</v>
      </c>
      <c r="E2014" s="26" t="s">
        <v>962</v>
      </c>
      <c r="F2014" s="26"/>
      <c r="G2014" s="27"/>
      <c r="H2014" s="27"/>
      <c r="I2014" s="26"/>
      <c r="J2014" s="24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</row>
    <row r="2015" spans="1:22" ht="14">
      <c r="A2015" s="24" t="s">
        <v>15607</v>
      </c>
      <c r="B2015" s="25" t="s">
        <v>3351</v>
      </c>
      <c r="C2015" s="25" t="s">
        <v>15606</v>
      </c>
      <c r="D2015" s="25" t="s">
        <v>373</v>
      </c>
      <c r="E2015" s="26" t="s">
        <v>962</v>
      </c>
      <c r="F2015" s="26"/>
      <c r="G2015" s="27"/>
      <c r="H2015" s="27"/>
      <c r="I2015" s="26"/>
      <c r="J2015" s="24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</row>
    <row r="2016" spans="1:22" ht="14">
      <c r="A2016" s="24" t="s">
        <v>15610</v>
      </c>
      <c r="B2016" s="25" t="s">
        <v>3351</v>
      </c>
      <c r="C2016" s="25" t="s">
        <v>15609</v>
      </c>
      <c r="D2016" s="25" t="s">
        <v>1022</v>
      </c>
      <c r="E2016" s="26" t="s">
        <v>962</v>
      </c>
      <c r="F2016" s="26"/>
      <c r="G2016" s="27"/>
      <c r="H2016" s="27"/>
      <c r="I2016" s="26"/>
      <c r="J2016" s="24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</row>
    <row r="2017" spans="1:22" ht="14">
      <c r="A2017" s="24" t="s">
        <v>3196</v>
      </c>
      <c r="B2017" s="25" t="s">
        <v>3120</v>
      </c>
      <c r="C2017" s="25" t="s">
        <v>3195</v>
      </c>
      <c r="D2017" s="25" t="s">
        <v>221</v>
      </c>
      <c r="E2017" s="26" t="s">
        <v>212</v>
      </c>
      <c r="F2017" s="26"/>
      <c r="G2017" s="27"/>
      <c r="H2017" s="27"/>
      <c r="I2017" s="26"/>
      <c r="J2017" s="24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</row>
    <row r="2018" spans="1:22" ht="14">
      <c r="A2018" s="24" t="s">
        <v>3199</v>
      </c>
      <c r="B2018" s="25" t="s">
        <v>3120</v>
      </c>
      <c r="C2018" s="25" t="s">
        <v>3198</v>
      </c>
      <c r="D2018" s="25" t="s">
        <v>535</v>
      </c>
      <c r="E2018" s="26" t="s">
        <v>212</v>
      </c>
      <c r="F2018" s="26"/>
      <c r="G2018" s="27"/>
      <c r="H2018" s="27"/>
      <c r="I2018" s="26"/>
      <c r="J2018" s="24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</row>
    <row r="2019" spans="1:22" ht="14">
      <c r="A2019" s="24" t="s">
        <v>4742</v>
      </c>
      <c r="B2019" s="25" t="s">
        <v>4714</v>
      </c>
      <c r="C2019" s="25" t="s">
        <v>4741</v>
      </c>
      <c r="D2019" s="25" t="s">
        <v>221</v>
      </c>
      <c r="E2019" s="26" t="s">
        <v>962</v>
      </c>
      <c r="F2019" s="26"/>
      <c r="G2019" s="27"/>
      <c r="H2019" s="27"/>
      <c r="I2019" s="26"/>
      <c r="J2019" s="24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</row>
    <row r="2020" spans="1:22" ht="14">
      <c r="A2020" s="24" t="s">
        <v>4745</v>
      </c>
      <c r="B2020" s="25" t="s">
        <v>4714</v>
      </c>
      <c r="C2020" s="25" t="s">
        <v>4744</v>
      </c>
      <c r="D2020" s="25" t="s">
        <v>221</v>
      </c>
      <c r="E2020" s="26" t="s">
        <v>962</v>
      </c>
      <c r="F2020" s="26"/>
      <c r="G2020" s="27"/>
      <c r="H2020" s="27"/>
      <c r="I2020" s="26"/>
      <c r="J2020" s="24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</row>
    <row r="2021" spans="1:22" ht="14">
      <c r="A2021" s="24" t="s">
        <v>4748</v>
      </c>
      <c r="B2021" s="25" t="s">
        <v>4714</v>
      </c>
      <c r="C2021" s="25" t="s">
        <v>4747</v>
      </c>
      <c r="D2021" s="25" t="s">
        <v>2085</v>
      </c>
      <c r="E2021" s="26" t="s">
        <v>962</v>
      </c>
      <c r="F2021" s="26"/>
      <c r="G2021" s="27"/>
      <c r="H2021" s="27"/>
      <c r="I2021" s="26"/>
      <c r="J2021" s="24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</row>
    <row r="2022" spans="1:22" ht="14">
      <c r="A2022" s="24" t="s">
        <v>4751</v>
      </c>
      <c r="B2022" s="25" t="s">
        <v>4714</v>
      </c>
      <c r="C2022" s="25" t="s">
        <v>4750</v>
      </c>
      <c r="D2022" s="25" t="s">
        <v>221</v>
      </c>
      <c r="E2022" s="26" t="s">
        <v>962</v>
      </c>
      <c r="F2022" s="26"/>
      <c r="G2022" s="27"/>
      <c r="H2022" s="27"/>
      <c r="I2022" s="26"/>
      <c r="J2022" s="24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</row>
    <row r="2023" spans="1:22" ht="14">
      <c r="A2023" s="24" t="s">
        <v>4754</v>
      </c>
      <c r="B2023" s="25" t="s">
        <v>4714</v>
      </c>
      <c r="C2023" s="25" t="s">
        <v>4753</v>
      </c>
      <c r="D2023" s="25" t="s">
        <v>229</v>
      </c>
      <c r="E2023" s="26" t="s">
        <v>962</v>
      </c>
      <c r="F2023" s="26"/>
      <c r="G2023" s="27"/>
      <c r="H2023" s="27"/>
      <c r="I2023" s="26"/>
      <c r="J2023" s="24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</row>
    <row r="2024" spans="1:22" ht="14">
      <c r="A2024" s="24" t="s">
        <v>4757</v>
      </c>
      <c r="B2024" s="25" t="s">
        <v>4714</v>
      </c>
      <c r="C2024" s="25" t="s">
        <v>4756</v>
      </c>
      <c r="D2024" s="25" t="s">
        <v>535</v>
      </c>
      <c r="E2024" s="26" t="s">
        <v>962</v>
      </c>
      <c r="F2024" s="26"/>
      <c r="G2024" s="27"/>
      <c r="H2024" s="27"/>
      <c r="I2024" s="26"/>
      <c r="J2024" s="24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</row>
    <row r="2025" spans="1:22" ht="14">
      <c r="A2025" s="24" t="s">
        <v>4760</v>
      </c>
      <c r="B2025" s="25" t="s">
        <v>4714</v>
      </c>
      <c r="C2025" s="25" t="s">
        <v>4759</v>
      </c>
      <c r="D2025" s="25" t="s">
        <v>563</v>
      </c>
      <c r="E2025" s="26" t="s">
        <v>962</v>
      </c>
      <c r="F2025" s="26"/>
      <c r="G2025" s="27"/>
      <c r="H2025" s="27"/>
      <c r="I2025" s="26"/>
      <c r="J2025" s="24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</row>
    <row r="2026" spans="1:22" ht="14">
      <c r="A2026" s="24" t="s">
        <v>4763</v>
      </c>
      <c r="B2026" s="25" t="s">
        <v>4714</v>
      </c>
      <c r="C2026" s="25" t="s">
        <v>4762</v>
      </c>
      <c r="D2026" s="25" t="s">
        <v>4764</v>
      </c>
      <c r="E2026" s="26" t="s">
        <v>962</v>
      </c>
      <c r="F2026" s="26"/>
      <c r="G2026" s="27"/>
      <c r="H2026" s="27"/>
      <c r="I2026" s="26"/>
      <c r="J2026" s="24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</row>
    <row r="2027" spans="1:22" ht="14">
      <c r="A2027" s="24" t="s">
        <v>4767</v>
      </c>
      <c r="B2027" s="25" t="s">
        <v>4714</v>
      </c>
      <c r="C2027" s="25" t="s">
        <v>4766</v>
      </c>
      <c r="D2027" s="25" t="s">
        <v>2556</v>
      </c>
      <c r="E2027" s="26" t="s">
        <v>962</v>
      </c>
      <c r="F2027" s="26"/>
      <c r="G2027" s="27"/>
      <c r="H2027" s="27"/>
      <c r="I2027" s="26"/>
      <c r="J2027" s="24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</row>
    <row r="2028" spans="1:22" ht="14">
      <c r="A2028" s="24" t="s">
        <v>4770</v>
      </c>
      <c r="B2028" s="25" t="s">
        <v>4714</v>
      </c>
      <c r="C2028" s="25" t="s">
        <v>4769</v>
      </c>
      <c r="D2028" s="25" t="s">
        <v>563</v>
      </c>
      <c r="E2028" s="26" t="s">
        <v>962</v>
      </c>
      <c r="F2028" s="26"/>
      <c r="G2028" s="27"/>
      <c r="H2028" s="27"/>
      <c r="I2028" s="26"/>
      <c r="J2028" s="24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</row>
    <row r="2029" spans="1:22" ht="14">
      <c r="A2029" s="24" t="s">
        <v>4773</v>
      </c>
      <c r="B2029" s="25" t="s">
        <v>4714</v>
      </c>
      <c r="C2029" s="25" t="s">
        <v>4772</v>
      </c>
      <c r="D2029" s="25" t="s">
        <v>221</v>
      </c>
      <c r="E2029" s="26" t="s">
        <v>962</v>
      </c>
      <c r="F2029" s="26"/>
      <c r="G2029" s="27"/>
      <c r="H2029" s="27"/>
      <c r="I2029" s="26"/>
      <c r="J2029" s="24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</row>
    <row r="2030" spans="1:22" ht="14">
      <c r="A2030" s="24" t="s">
        <v>4776</v>
      </c>
      <c r="B2030" s="25" t="s">
        <v>4714</v>
      </c>
      <c r="C2030" s="25" t="s">
        <v>4775</v>
      </c>
      <c r="D2030" s="25" t="s">
        <v>221</v>
      </c>
      <c r="E2030" s="26" t="s">
        <v>962</v>
      </c>
      <c r="F2030" s="26"/>
      <c r="G2030" s="27"/>
      <c r="H2030" s="27"/>
      <c r="I2030" s="26"/>
      <c r="J2030" s="24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</row>
    <row r="2031" spans="1:22" ht="14">
      <c r="A2031" s="24" t="s">
        <v>4779</v>
      </c>
      <c r="B2031" s="25" t="s">
        <v>4714</v>
      </c>
      <c r="C2031" s="25" t="s">
        <v>4778</v>
      </c>
      <c r="D2031" s="25" t="s">
        <v>221</v>
      </c>
      <c r="E2031" s="26" t="s">
        <v>962</v>
      </c>
      <c r="F2031" s="26"/>
      <c r="G2031" s="27"/>
      <c r="H2031" s="27"/>
      <c r="I2031" s="26"/>
      <c r="J2031" s="24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</row>
    <row r="2032" spans="1:22" ht="14">
      <c r="A2032" s="24" t="s">
        <v>4782</v>
      </c>
      <c r="B2032" s="25" t="s">
        <v>4714</v>
      </c>
      <c r="C2032" s="25" t="s">
        <v>4781</v>
      </c>
      <c r="D2032" s="25" t="s">
        <v>221</v>
      </c>
      <c r="E2032" s="26" t="s">
        <v>962</v>
      </c>
      <c r="F2032" s="26"/>
      <c r="G2032" s="27"/>
      <c r="H2032" s="27"/>
      <c r="I2032" s="26"/>
      <c r="J2032" s="24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</row>
    <row r="2033" spans="1:22" ht="14">
      <c r="A2033" s="24" t="s">
        <v>4785</v>
      </c>
      <c r="B2033" s="25" t="s">
        <v>4714</v>
      </c>
      <c r="C2033" s="25" t="s">
        <v>4784</v>
      </c>
      <c r="D2033" s="25" t="s">
        <v>229</v>
      </c>
      <c r="E2033" s="26" t="s">
        <v>962</v>
      </c>
      <c r="F2033" s="26"/>
      <c r="G2033" s="27"/>
      <c r="H2033" s="27"/>
      <c r="I2033" s="26"/>
      <c r="J2033" s="24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</row>
    <row r="2034" spans="1:22" ht="14">
      <c r="A2034" s="24" t="s">
        <v>4788</v>
      </c>
      <c r="B2034" s="25" t="s">
        <v>4714</v>
      </c>
      <c r="C2034" s="25" t="s">
        <v>4787</v>
      </c>
      <c r="D2034" s="25" t="s">
        <v>563</v>
      </c>
      <c r="E2034" s="26" t="s">
        <v>962</v>
      </c>
      <c r="F2034" s="26"/>
      <c r="G2034" s="27"/>
      <c r="H2034" s="27"/>
      <c r="I2034" s="26"/>
      <c r="J2034" s="24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</row>
    <row r="2035" spans="1:22" ht="14">
      <c r="A2035" s="24" t="s">
        <v>4791</v>
      </c>
      <c r="B2035" s="25" t="s">
        <v>4714</v>
      </c>
      <c r="C2035" s="25" t="s">
        <v>4790</v>
      </c>
      <c r="D2035" s="25" t="s">
        <v>221</v>
      </c>
      <c r="E2035" s="26" t="s">
        <v>962</v>
      </c>
      <c r="F2035" s="26"/>
      <c r="G2035" s="27"/>
      <c r="H2035" s="27"/>
      <c r="I2035" s="26"/>
      <c r="J2035" s="24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</row>
    <row r="2036" spans="1:22" ht="14">
      <c r="A2036" s="24" t="s">
        <v>4794</v>
      </c>
      <c r="B2036" s="25" t="s">
        <v>4714</v>
      </c>
      <c r="C2036" s="25" t="s">
        <v>4793</v>
      </c>
      <c r="D2036" s="25" t="s">
        <v>221</v>
      </c>
      <c r="E2036" s="26" t="s">
        <v>962</v>
      </c>
      <c r="F2036" s="26"/>
      <c r="G2036" s="27"/>
      <c r="H2036" s="27"/>
      <c r="I2036" s="26"/>
      <c r="J2036" s="24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</row>
    <row r="2037" spans="1:22" ht="14">
      <c r="A2037" s="24" t="s">
        <v>4797</v>
      </c>
      <c r="B2037" s="25" t="s">
        <v>4714</v>
      </c>
      <c r="C2037" s="25" t="s">
        <v>4796</v>
      </c>
      <c r="D2037" s="25" t="s">
        <v>221</v>
      </c>
      <c r="E2037" s="26" t="s">
        <v>962</v>
      </c>
      <c r="F2037" s="26"/>
      <c r="G2037" s="27"/>
      <c r="H2037" s="27"/>
      <c r="I2037" s="26"/>
      <c r="J2037" s="24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</row>
    <row r="2038" spans="1:22" ht="14">
      <c r="A2038" s="24" t="s">
        <v>6114</v>
      </c>
      <c r="B2038" s="25" t="s">
        <v>6113</v>
      </c>
      <c r="C2038" s="25" t="s">
        <v>6112</v>
      </c>
      <c r="D2038" s="25" t="s">
        <v>3239</v>
      </c>
      <c r="E2038" s="26" t="s">
        <v>364</v>
      </c>
      <c r="F2038" s="26"/>
      <c r="G2038" s="27"/>
      <c r="H2038" s="27"/>
      <c r="I2038" s="26"/>
      <c r="J2038" s="24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</row>
    <row r="2039" spans="1:22" ht="14">
      <c r="A2039" s="24" t="s">
        <v>13055</v>
      </c>
      <c r="B2039" s="25" t="s">
        <v>12964</v>
      </c>
      <c r="C2039" s="25" t="s">
        <v>13054</v>
      </c>
      <c r="D2039" s="25" t="s">
        <v>221</v>
      </c>
      <c r="E2039" s="26" t="s">
        <v>364</v>
      </c>
      <c r="F2039" s="26"/>
      <c r="G2039" s="27"/>
      <c r="H2039" s="27"/>
      <c r="I2039" s="26"/>
      <c r="J2039" s="24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</row>
    <row r="2040" spans="1:22" ht="14">
      <c r="A2040" s="24" t="s">
        <v>13058</v>
      </c>
      <c r="B2040" s="25" t="s">
        <v>12964</v>
      </c>
      <c r="C2040" s="25" t="s">
        <v>13057</v>
      </c>
      <c r="D2040" s="25" t="s">
        <v>535</v>
      </c>
      <c r="E2040" s="26" t="s">
        <v>364</v>
      </c>
      <c r="F2040" s="26"/>
      <c r="G2040" s="27"/>
      <c r="H2040" s="27"/>
      <c r="I2040" s="26"/>
      <c r="J2040" s="24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</row>
    <row r="2041" spans="1:22" ht="14">
      <c r="A2041" s="24" t="s">
        <v>6184</v>
      </c>
      <c r="B2041" s="25" t="s">
        <v>6117</v>
      </c>
      <c r="C2041" s="25" t="s">
        <v>6183</v>
      </c>
      <c r="D2041" s="25" t="s">
        <v>229</v>
      </c>
      <c r="E2041" s="26" t="s">
        <v>364</v>
      </c>
      <c r="F2041" s="26"/>
      <c r="G2041" s="27"/>
      <c r="H2041" s="27"/>
      <c r="I2041" s="26"/>
      <c r="J2041" s="24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</row>
    <row r="2042" spans="1:22" ht="14">
      <c r="A2042" s="24" t="s">
        <v>6187</v>
      </c>
      <c r="B2042" s="25" t="s">
        <v>6117</v>
      </c>
      <c r="C2042" s="25" t="s">
        <v>6186</v>
      </c>
      <c r="D2042" s="25" t="s">
        <v>535</v>
      </c>
      <c r="E2042" s="26" t="s">
        <v>364</v>
      </c>
      <c r="F2042" s="26"/>
      <c r="G2042" s="27"/>
      <c r="H2042" s="27"/>
      <c r="I2042" s="26"/>
      <c r="J2042" s="24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</row>
    <row r="2043" spans="1:22" ht="14">
      <c r="A2043" s="24" t="s">
        <v>6190</v>
      </c>
      <c r="B2043" s="25" t="s">
        <v>6117</v>
      </c>
      <c r="C2043" s="25" t="s">
        <v>6189</v>
      </c>
      <c r="D2043" s="25" t="s">
        <v>373</v>
      </c>
      <c r="E2043" s="26" t="s">
        <v>364</v>
      </c>
      <c r="F2043" s="26"/>
      <c r="G2043" s="27"/>
      <c r="H2043" s="27"/>
      <c r="I2043" s="26"/>
      <c r="J2043" s="24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</row>
    <row r="2044" spans="1:22" ht="14">
      <c r="A2044" s="24" t="s">
        <v>15529</v>
      </c>
      <c r="B2044" s="25" t="s">
        <v>6117</v>
      </c>
      <c r="C2044" s="25" t="s">
        <v>15528</v>
      </c>
      <c r="D2044" s="25" t="s">
        <v>985</v>
      </c>
      <c r="E2044" s="26" t="s">
        <v>364</v>
      </c>
      <c r="F2044" s="26"/>
      <c r="G2044" s="27"/>
      <c r="H2044" s="27"/>
      <c r="I2044" s="26"/>
      <c r="J2044" s="24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</row>
    <row r="2045" spans="1:22" ht="14">
      <c r="A2045" s="24" t="s">
        <v>6371</v>
      </c>
      <c r="B2045" s="25" t="s">
        <v>6274</v>
      </c>
      <c r="C2045" s="25" t="s">
        <v>6370</v>
      </c>
      <c r="D2045" s="25" t="s">
        <v>221</v>
      </c>
      <c r="E2045" s="26" t="s">
        <v>364</v>
      </c>
      <c r="F2045" s="26"/>
      <c r="G2045" s="27"/>
      <c r="H2045" s="27"/>
      <c r="I2045" s="26"/>
      <c r="J2045" s="24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</row>
    <row r="2046" spans="1:22" ht="14">
      <c r="A2046" s="24" t="s">
        <v>6193</v>
      </c>
      <c r="B2046" s="25" t="s">
        <v>6117</v>
      </c>
      <c r="C2046" s="25" t="s">
        <v>6192</v>
      </c>
      <c r="D2046" s="25" t="s">
        <v>229</v>
      </c>
      <c r="E2046" s="26" t="s">
        <v>364</v>
      </c>
      <c r="F2046" s="26"/>
      <c r="G2046" s="27"/>
      <c r="H2046" s="27"/>
      <c r="I2046" s="26"/>
      <c r="J2046" s="24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</row>
    <row r="2047" spans="1:22" ht="14">
      <c r="A2047" s="24" t="s">
        <v>6196</v>
      </c>
      <c r="B2047" s="25" t="s">
        <v>6117</v>
      </c>
      <c r="C2047" s="25" t="s">
        <v>6195</v>
      </c>
      <c r="D2047" s="25" t="s">
        <v>535</v>
      </c>
      <c r="E2047" s="26" t="s">
        <v>364</v>
      </c>
      <c r="F2047" s="26"/>
      <c r="G2047" s="27"/>
      <c r="H2047" s="27"/>
      <c r="I2047" s="26"/>
      <c r="J2047" s="24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</row>
    <row r="2048" spans="1:22" ht="14">
      <c r="A2048" s="24" t="s">
        <v>6199</v>
      </c>
      <c r="B2048" s="25" t="s">
        <v>6117</v>
      </c>
      <c r="C2048" s="25" t="s">
        <v>6198</v>
      </c>
      <c r="D2048" s="25" t="s">
        <v>985</v>
      </c>
      <c r="E2048" s="26" t="s">
        <v>364</v>
      </c>
      <c r="F2048" s="26"/>
      <c r="G2048" s="27"/>
      <c r="H2048" s="27"/>
      <c r="I2048" s="26"/>
      <c r="J2048" s="24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</row>
    <row r="2049" spans="1:22" ht="14">
      <c r="A2049" s="24" t="s">
        <v>6202</v>
      </c>
      <c r="B2049" s="25" t="s">
        <v>6117</v>
      </c>
      <c r="C2049" s="25" t="s">
        <v>6201</v>
      </c>
      <c r="D2049" s="25" t="s">
        <v>378</v>
      </c>
      <c r="E2049" s="26" t="s">
        <v>364</v>
      </c>
      <c r="F2049" s="26"/>
      <c r="G2049" s="27"/>
      <c r="H2049" s="27"/>
      <c r="I2049" s="26"/>
      <c r="J2049" s="24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</row>
    <row r="2050" spans="1:22" ht="14">
      <c r="A2050" s="24" t="s">
        <v>6205</v>
      </c>
      <c r="B2050" s="25" t="s">
        <v>6117</v>
      </c>
      <c r="C2050" s="25" t="s">
        <v>6204</v>
      </c>
      <c r="D2050" s="25" t="s">
        <v>378</v>
      </c>
      <c r="E2050" s="26" t="s">
        <v>364</v>
      </c>
      <c r="F2050" s="26"/>
      <c r="G2050" s="27"/>
      <c r="H2050" s="27"/>
      <c r="I2050" s="26"/>
      <c r="J2050" s="24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</row>
    <row r="2051" spans="1:22" ht="14">
      <c r="A2051" s="24" t="s">
        <v>6208</v>
      </c>
      <c r="B2051" s="25" t="s">
        <v>6117</v>
      </c>
      <c r="C2051" s="25" t="s">
        <v>6207</v>
      </c>
      <c r="D2051" s="25" t="s">
        <v>535</v>
      </c>
      <c r="E2051" s="26" t="s">
        <v>364</v>
      </c>
      <c r="F2051" s="26"/>
      <c r="G2051" s="27"/>
      <c r="H2051" s="27"/>
      <c r="I2051" s="26"/>
      <c r="J2051" s="24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</row>
    <row r="2052" spans="1:22" ht="14">
      <c r="A2052" s="24" t="s">
        <v>6211</v>
      </c>
      <c r="B2052" s="25" t="s">
        <v>6117</v>
      </c>
      <c r="C2052" s="25" t="s">
        <v>6210</v>
      </c>
      <c r="D2052" s="25" t="s">
        <v>985</v>
      </c>
      <c r="E2052" s="26" t="s">
        <v>364</v>
      </c>
      <c r="F2052" s="26"/>
      <c r="G2052" s="27"/>
      <c r="H2052" s="27"/>
      <c r="I2052" s="26"/>
      <c r="J2052" s="24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</row>
    <row r="2053" spans="1:22" ht="14">
      <c r="A2053" s="24" t="s">
        <v>15532</v>
      </c>
      <c r="B2053" s="25" t="s">
        <v>6117</v>
      </c>
      <c r="C2053" s="25" t="s">
        <v>15531</v>
      </c>
      <c r="D2053" s="25" t="s">
        <v>985</v>
      </c>
      <c r="E2053" s="26" t="s">
        <v>364</v>
      </c>
      <c r="F2053" s="26"/>
      <c r="G2053" s="27"/>
      <c r="H2053" s="27"/>
      <c r="I2053" s="26"/>
      <c r="J2053" s="24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</row>
    <row r="2054" spans="1:22" ht="14">
      <c r="A2054" s="24" t="s">
        <v>6214</v>
      </c>
      <c r="B2054" s="25" t="s">
        <v>6117</v>
      </c>
      <c r="C2054" s="25" t="s">
        <v>6213</v>
      </c>
      <c r="D2054" s="25" t="s">
        <v>229</v>
      </c>
      <c r="E2054" s="26" t="s">
        <v>364</v>
      </c>
      <c r="F2054" s="26"/>
      <c r="G2054" s="27"/>
      <c r="H2054" s="27"/>
      <c r="I2054" s="26"/>
      <c r="J2054" s="24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</row>
    <row r="2055" spans="1:22" ht="14">
      <c r="A2055" s="24" t="s">
        <v>6217</v>
      </c>
      <c r="B2055" s="25" t="s">
        <v>6117</v>
      </c>
      <c r="C2055" s="25" t="s">
        <v>6216</v>
      </c>
      <c r="D2055" s="25" t="s">
        <v>535</v>
      </c>
      <c r="E2055" s="26" t="s">
        <v>364</v>
      </c>
      <c r="F2055" s="26"/>
      <c r="G2055" s="27"/>
      <c r="H2055" s="27"/>
      <c r="I2055" s="26"/>
      <c r="J2055" s="24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</row>
    <row r="2056" spans="1:22" ht="14">
      <c r="A2056" s="24" t="s">
        <v>6220</v>
      </c>
      <c r="B2056" s="25" t="s">
        <v>6117</v>
      </c>
      <c r="C2056" s="25" t="s">
        <v>6219</v>
      </c>
      <c r="D2056" s="25" t="s">
        <v>985</v>
      </c>
      <c r="E2056" s="26" t="s">
        <v>364</v>
      </c>
      <c r="F2056" s="26"/>
      <c r="G2056" s="27"/>
      <c r="H2056" s="27"/>
      <c r="I2056" s="26"/>
      <c r="J2056" s="24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</row>
    <row r="2057" spans="1:22" ht="14">
      <c r="A2057" s="24" t="s">
        <v>6223</v>
      </c>
      <c r="B2057" s="25" t="s">
        <v>6117</v>
      </c>
      <c r="C2057" s="25" t="s">
        <v>6222</v>
      </c>
      <c r="D2057" s="25" t="s">
        <v>378</v>
      </c>
      <c r="E2057" s="26" t="s">
        <v>364</v>
      </c>
      <c r="F2057" s="26"/>
      <c r="G2057" s="27"/>
      <c r="H2057" s="27"/>
      <c r="I2057" s="26"/>
      <c r="J2057" s="24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</row>
    <row r="2058" spans="1:22" ht="14">
      <c r="A2058" s="24" t="s">
        <v>6226</v>
      </c>
      <c r="B2058" s="25" t="s">
        <v>6117</v>
      </c>
      <c r="C2058" s="25" t="s">
        <v>6225</v>
      </c>
      <c r="D2058" s="25" t="s">
        <v>535</v>
      </c>
      <c r="E2058" s="26" t="s">
        <v>364</v>
      </c>
      <c r="F2058" s="26"/>
      <c r="G2058" s="27"/>
      <c r="H2058" s="27"/>
      <c r="I2058" s="26"/>
      <c r="J2058" s="24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</row>
    <row r="2059" spans="1:22" ht="14">
      <c r="A2059" s="24" t="s">
        <v>6229</v>
      </c>
      <c r="B2059" s="25" t="s">
        <v>6117</v>
      </c>
      <c r="C2059" s="25" t="s">
        <v>6228</v>
      </c>
      <c r="D2059" s="25" t="s">
        <v>985</v>
      </c>
      <c r="E2059" s="26" t="s">
        <v>364</v>
      </c>
      <c r="F2059" s="26"/>
      <c r="G2059" s="27"/>
      <c r="H2059" s="27"/>
      <c r="I2059" s="26"/>
      <c r="J2059" s="24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</row>
    <row r="2060" spans="1:22" ht="14">
      <c r="A2060" s="24" t="s">
        <v>6232</v>
      </c>
      <c r="B2060" s="25" t="s">
        <v>6117</v>
      </c>
      <c r="C2060" s="25" t="s">
        <v>6231</v>
      </c>
      <c r="D2060" s="25" t="s">
        <v>378</v>
      </c>
      <c r="E2060" s="26" t="s">
        <v>364</v>
      </c>
      <c r="F2060" s="26"/>
      <c r="G2060" s="27"/>
      <c r="H2060" s="27"/>
      <c r="I2060" s="26"/>
      <c r="J2060" s="24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</row>
    <row r="2061" spans="1:22" ht="14">
      <c r="A2061" s="24" t="s">
        <v>6235</v>
      </c>
      <c r="B2061" s="25" t="s">
        <v>6117</v>
      </c>
      <c r="C2061" s="25" t="s">
        <v>6234</v>
      </c>
      <c r="D2061" s="25" t="s">
        <v>535</v>
      </c>
      <c r="E2061" s="26" t="s">
        <v>364</v>
      </c>
      <c r="F2061" s="26"/>
      <c r="G2061" s="27"/>
      <c r="H2061" s="27"/>
      <c r="I2061" s="26"/>
      <c r="J2061" s="24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</row>
    <row r="2062" spans="1:22" ht="14">
      <c r="A2062" s="24" t="s">
        <v>6238</v>
      </c>
      <c r="B2062" s="25" t="s">
        <v>6117</v>
      </c>
      <c r="C2062" s="25" t="s">
        <v>6237</v>
      </c>
      <c r="D2062" s="25" t="s">
        <v>985</v>
      </c>
      <c r="E2062" s="26" t="s">
        <v>364</v>
      </c>
      <c r="F2062" s="26"/>
      <c r="G2062" s="27"/>
      <c r="H2062" s="27"/>
      <c r="I2062" s="26"/>
      <c r="J2062" s="24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</row>
    <row r="2063" spans="1:22" ht="14">
      <c r="A2063" s="24" t="s">
        <v>6241</v>
      </c>
      <c r="B2063" s="25" t="s">
        <v>6117</v>
      </c>
      <c r="C2063" s="25" t="s">
        <v>6240</v>
      </c>
      <c r="D2063" s="25"/>
      <c r="E2063" s="26" t="s">
        <v>364</v>
      </c>
      <c r="F2063" s="26"/>
      <c r="G2063" s="27"/>
      <c r="H2063" s="27"/>
      <c r="I2063" s="26"/>
      <c r="J2063" s="24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</row>
    <row r="2064" spans="1:22" ht="14">
      <c r="A2064" s="24" t="s">
        <v>6244</v>
      </c>
      <c r="B2064" s="25" t="s">
        <v>6117</v>
      </c>
      <c r="C2064" s="25" t="s">
        <v>6243</v>
      </c>
      <c r="D2064" s="25" t="s">
        <v>378</v>
      </c>
      <c r="E2064" s="26" t="s">
        <v>364</v>
      </c>
      <c r="F2064" s="26"/>
      <c r="G2064" s="27"/>
      <c r="H2064" s="27"/>
      <c r="I2064" s="26"/>
      <c r="J2064" s="24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</row>
    <row r="2065" spans="1:22" ht="14">
      <c r="A2065" s="24" t="s">
        <v>6247</v>
      </c>
      <c r="B2065" s="25" t="s">
        <v>6117</v>
      </c>
      <c r="C2065" s="25" t="s">
        <v>6246</v>
      </c>
      <c r="D2065" s="25" t="s">
        <v>535</v>
      </c>
      <c r="E2065" s="26" t="s">
        <v>364</v>
      </c>
      <c r="F2065" s="26"/>
      <c r="G2065" s="27"/>
      <c r="H2065" s="27"/>
      <c r="I2065" s="26"/>
      <c r="J2065" s="24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</row>
    <row r="2066" spans="1:22" ht="14">
      <c r="A2066" s="24" t="s">
        <v>6250</v>
      </c>
      <c r="B2066" s="25" t="s">
        <v>6117</v>
      </c>
      <c r="C2066" s="25" t="s">
        <v>6249</v>
      </c>
      <c r="D2066" s="25" t="s">
        <v>985</v>
      </c>
      <c r="E2066" s="26" t="s">
        <v>364</v>
      </c>
      <c r="F2066" s="26"/>
      <c r="G2066" s="27"/>
      <c r="H2066" s="27"/>
      <c r="I2066" s="26"/>
      <c r="J2066" s="24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</row>
    <row r="2067" spans="1:22" ht="14">
      <c r="A2067" s="24" t="s">
        <v>15535</v>
      </c>
      <c r="B2067" s="25" t="s">
        <v>6117</v>
      </c>
      <c r="C2067" s="25" t="s">
        <v>15534</v>
      </c>
      <c r="D2067" s="25" t="s">
        <v>985</v>
      </c>
      <c r="E2067" s="26" t="s">
        <v>364</v>
      </c>
      <c r="F2067" s="26"/>
      <c r="G2067" s="27"/>
      <c r="H2067" s="27"/>
      <c r="I2067" s="26"/>
      <c r="J2067" s="24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</row>
    <row r="2068" spans="1:22" ht="14">
      <c r="A2068" s="24" t="s">
        <v>6253</v>
      </c>
      <c r="B2068" s="25" t="s">
        <v>6117</v>
      </c>
      <c r="C2068" s="25" t="s">
        <v>6252</v>
      </c>
      <c r="D2068" s="25" t="s">
        <v>229</v>
      </c>
      <c r="E2068" s="26" t="s">
        <v>364</v>
      </c>
      <c r="F2068" s="26"/>
      <c r="G2068" s="27"/>
      <c r="H2068" s="27"/>
      <c r="I2068" s="26"/>
      <c r="J2068" s="24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</row>
    <row r="2069" spans="1:22" ht="14">
      <c r="A2069" s="24" t="s">
        <v>6256</v>
      </c>
      <c r="B2069" s="25" t="s">
        <v>6117</v>
      </c>
      <c r="C2069" s="25" t="s">
        <v>6255</v>
      </c>
      <c r="D2069" s="25" t="s">
        <v>535</v>
      </c>
      <c r="E2069" s="26" t="s">
        <v>364</v>
      </c>
      <c r="F2069" s="26"/>
      <c r="G2069" s="27"/>
      <c r="H2069" s="27"/>
      <c r="I2069" s="26"/>
      <c r="J2069" s="24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</row>
    <row r="2070" spans="1:22" ht="14">
      <c r="A2070" s="24" t="s">
        <v>6259</v>
      </c>
      <c r="B2070" s="25" t="s">
        <v>6117</v>
      </c>
      <c r="C2070" s="25" t="s">
        <v>6258</v>
      </c>
      <c r="D2070" s="25" t="s">
        <v>985</v>
      </c>
      <c r="E2070" s="26" t="s">
        <v>364</v>
      </c>
      <c r="F2070" s="26"/>
      <c r="G2070" s="27"/>
      <c r="H2070" s="27"/>
      <c r="I2070" s="26"/>
      <c r="J2070" s="24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</row>
    <row r="2071" spans="1:22" ht="14">
      <c r="A2071" s="24" t="s">
        <v>12802</v>
      </c>
      <c r="B2071" s="25" t="s">
        <v>12674</v>
      </c>
      <c r="C2071" s="25" t="s">
        <v>12801</v>
      </c>
      <c r="D2071" s="25" t="s">
        <v>221</v>
      </c>
      <c r="E2071" s="26" t="s">
        <v>212</v>
      </c>
      <c r="F2071" s="26"/>
      <c r="G2071" s="27"/>
      <c r="H2071" s="27"/>
      <c r="I2071" s="26"/>
      <c r="J2071" s="24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</row>
    <row r="2072" spans="1:22" ht="14">
      <c r="A2072" s="24" t="s">
        <v>15794</v>
      </c>
      <c r="B2072" s="25" t="s">
        <v>12674</v>
      </c>
      <c r="C2072" s="25" t="s">
        <v>15793</v>
      </c>
      <c r="D2072" s="25" t="s">
        <v>221</v>
      </c>
      <c r="E2072" s="26" t="s">
        <v>212</v>
      </c>
      <c r="F2072" s="26"/>
      <c r="G2072" s="27"/>
      <c r="H2072" s="27"/>
      <c r="I2072" s="26"/>
      <c r="J2072" s="24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</row>
    <row r="2073" spans="1:22" ht="14">
      <c r="A2073" s="24" t="s">
        <v>12805</v>
      </c>
      <c r="B2073" s="25" t="s">
        <v>12674</v>
      </c>
      <c r="C2073" s="25" t="s">
        <v>12804</v>
      </c>
      <c r="D2073" s="25" t="s">
        <v>12679</v>
      </c>
      <c r="E2073" s="26" t="s">
        <v>212</v>
      </c>
      <c r="F2073" s="26"/>
      <c r="G2073" s="27"/>
      <c r="H2073" s="27"/>
      <c r="I2073" s="26"/>
      <c r="J2073" s="24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</row>
    <row r="2074" spans="1:22" ht="14">
      <c r="A2074" s="24" t="s">
        <v>2243</v>
      </c>
      <c r="B2074" s="25" t="s">
        <v>2157</v>
      </c>
      <c r="C2074" s="25" t="s">
        <v>2242</v>
      </c>
      <c r="D2074" s="25" t="s">
        <v>215</v>
      </c>
      <c r="E2074" s="26" t="s">
        <v>364</v>
      </c>
      <c r="F2074" s="26"/>
      <c r="G2074" s="27"/>
      <c r="H2074" s="27"/>
      <c r="I2074" s="26"/>
      <c r="J2074" s="24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</row>
    <row r="2075" spans="1:22" ht="14">
      <c r="A2075" s="24" t="s">
        <v>2246</v>
      </c>
      <c r="B2075" s="25" t="s">
        <v>2157</v>
      </c>
      <c r="C2075" s="25" t="s">
        <v>2245</v>
      </c>
      <c r="D2075" s="25" t="s">
        <v>2174</v>
      </c>
      <c r="E2075" s="26" t="s">
        <v>364</v>
      </c>
      <c r="F2075" s="26"/>
      <c r="G2075" s="27"/>
      <c r="H2075" s="27"/>
      <c r="I2075" s="26"/>
      <c r="J2075" s="24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</row>
    <row r="2076" spans="1:22" ht="14">
      <c r="A2076" s="24" t="s">
        <v>2249</v>
      </c>
      <c r="B2076" s="25" t="s">
        <v>2157</v>
      </c>
      <c r="C2076" s="25" t="s">
        <v>2248</v>
      </c>
      <c r="D2076" s="25" t="s">
        <v>221</v>
      </c>
      <c r="E2076" s="26" t="s">
        <v>364</v>
      </c>
      <c r="F2076" s="26"/>
      <c r="G2076" s="27"/>
      <c r="H2076" s="27"/>
      <c r="I2076" s="26"/>
      <c r="J2076" s="24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</row>
    <row r="2077" spans="1:22" ht="14">
      <c r="A2077" s="24" t="s">
        <v>2252</v>
      </c>
      <c r="B2077" s="25" t="s">
        <v>2157</v>
      </c>
      <c r="C2077" s="25" t="s">
        <v>2251</v>
      </c>
      <c r="D2077" s="25" t="s">
        <v>535</v>
      </c>
      <c r="E2077" s="26" t="s">
        <v>364</v>
      </c>
      <c r="F2077" s="26"/>
      <c r="G2077" s="27"/>
      <c r="H2077" s="27"/>
      <c r="I2077" s="26"/>
      <c r="J2077" s="24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</row>
    <row r="2078" spans="1:22" ht="14">
      <c r="A2078" s="24" t="s">
        <v>2255</v>
      </c>
      <c r="B2078" s="25" t="s">
        <v>2157</v>
      </c>
      <c r="C2078" s="25" t="s">
        <v>2254</v>
      </c>
      <c r="D2078" s="25" t="s">
        <v>373</v>
      </c>
      <c r="E2078" s="26" t="s">
        <v>364</v>
      </c>
      <c r="F2078" s="26"/>
      <c r="G2078" s="27"/>
      <c r="H2078" s="27"/>
      <c r="I2078" s="26"/>
      <c r="J2078" s="24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</row>
    <row r="2079" spans="1:22" ht="14">
      <c r="A2079" s="24" t="s">
        <v>2258</v>
      </c>
      <c r="B2079" s="25" t="s">
        <v>2157</v>
      </c>
      <c r="C2079" s="25" t="s">
        <v>2257</v>
      </c>
      <c r="D2079" s="25" t="s">
        <v>229</v>
      </c>
      <c r="E2079" s="26" t="s">
        <v>364</v>
      </c>
      <c r="F2079" s="26"/>
      <c r="G2079" s="27"/>
      <c r="H2079" s="27"/>
      <c r="I2079" s="26"/>
      <c r="J2079" s="24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</row>
    <row r="2080" spans="1:22" ht="14">
      <c r="A2080" s="24" t="s">
        <v>2261</v>
      </c>
      <c r="B2080" s="25" t="s">
        <v>2157</v>
      </c>
      <c r="C2080" s="25" t="s">
        <v>2260</v>
      </c>
      <c r="D2080" s="25" t="s">
        <v>2174</v>
      </c>
      <c r="E2080" s="26" t="s">
        <v>364</v>
      </c>
      <c r="F2080" s="26"/>
      <c r="G2080" s="27"/>
      <c r="H2080" s="27"/>
      <c r="I2080" s="26"/>
      <c r="J2080" s="24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</row>
    <row r="2081" spans="1:22" ht="14">
      <c r="A2081" s="24" t="s">
        <v>6735</v>
      </c>
      <c r="B2081" s="25" t="s">
        <v>6665</v>
      </c>
      <c r="C2081" s="25" t="s">
        <v>6734</v>
      </c>
      <c r="D2081" s="25" t="s">
        <v>221</v>
      </c>
      <c r="E2081" s="26" t="s">
        <v>364</v>
      </c>
      <c r="F2081" s="26"/>
      <c r="G2081" s="27"/>
      <c r="H2081" s="27"/>
      <c r="I2081" s="26"/>
      <c r="J2081" s="24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</row>
    <row r="2082" spans="1:22" ht="14">
      <c r="A2082" s="24" t="s">
        <v>6738</v>
      </c>
      <c r="B2082" s="25" t="s">
        <v>6665</v>
      </c>
      <c r="C2082" s="25" t="s">
        <v>6737</v>
      </c>
      <c r="D2082" s="25" t="s">
        <v>1022</v>
      </c>
      <c r="E2082" s="26" t="s">
        <v>364</v>
      </c>
      <c r="F2082" s="26"/>
      <c r="G2082" s="27"/>
      <c r="H2082" s="27"/>
      <c r="I2082" s="26"/>
      <c r="J2082" s="24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</row>
    <row r="2083" spans="1:22" ht="14">
      <c r="A2083" s="24" t="s">
        <v>6741</v>
      </c>
      <c r="B2083" s="25" t="s">
        <v>6665</v>
      </c>
      <c r="C2083" s="25" t="s">
        <v>6740</v>
      </c>
      <c r="D2083" s="25" t="s">
        <v>535</v>
      </c>
      <c r="E2083" s="26" t="s">
        <v>364</v>
      </c>
      <c r="F2083" s="26"/>
      <c r="G2083" s="27"/>
      <c r="H2083" s="27"/>
      <c r="I2083" s="26"/>
      <c r="J2083" s="24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</row>
    <row r="2084" spans="1:22" ht="14">
      <c r="A2084" s="24" t="s">
        <v>11624</v>
      </c>
      <c r="B2084" s="25" t="s">
        <v>11584</v>
      </c>
      <c r="C2084" s="25" t="s">
        <v>11623</v>
      </c>
      <c r="D2084" s="25" t="s">
        <v>1022</v>
      </c>
      <c r="E2084" s="26" t="s">
        <v>212</v>
      </c>
      <c r="F2084" s="26"/>
      <c r="G2084" s="27"/>
      <c r="H2084" s="27"/>
      <c r="I2084" s="26"/>
      <c r="J2084" s="24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</row>
    <row r="2085" spans="1:22" ht="14">
      <c r="A2085" s="24" t="s">
        <v>6374</v>
      </c>
      <c r="B2085" s="25" t="s">
        <v>6274</v>
      </c>
      <c r="C2085" s="25" t="s">
        <v>6373</v>
      </c>
      <c r="D2085" s="25" t="s">
        <v>221</v>
      </c>
      <c r="E2085" s="26" t="s">
        <v>364</v>
      </c>
      <c r="F2085" s="26"/>
      <c r="G2085" s="27"/>
      <c r="H2085" s="27"/>
      <c r="I2085" s="26"/>
      <c r="J2085" s="24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</row>
    <row r="2086" spans="1:22" ht="14">
      <c r="A2086" s="24" t="s">
        <v>6377</v>
      </c>
      <c r="B2086" s="25" t="s">
        <v>6274</v>
      </c>
      <c r="C2086" s="25" t="s">
        <v>6376</v>
      </c>
      <c r="D2086" s="25" t="s">
        <v>215</v>
      </c>
      <c r="E2086" s="26" t="s">
        <v>364</v>
      </c>
      <c r="F2086" s="26"/>
      <c r="G2086" s="27"/>
      <c r="H2086" s="27"/>
      <c r="I2086" s="26"/>
      <c r="J2086" s="24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</row>
    <row r="2087" spans="1:22" ht="14">
      <c r="A2087" s="24" t="s">
        <v>6380</v>
      </c>
      <c r="B2087" s="25" t="s">
        <v>6274</v>
      </c>
      <c r="C2087" s="25" t="s">
        <v>6379</v>
      </c>
      <c r="D2087" s="25" t="s">
        <v>535</v>
      </c>
      <c r="E2087" s="26" t="s">
        <v>364</v>
      </c>
      <c r="F2087" s="26"/>
      <c r="G2087" s="27"/>
      <c r="H2087" s="27"/>
      <c r="I2087" s="26"/>
      <c r="J2087" s="24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</row>
    <row r="2088" spans="1:22" ht="14">
      <c r="A2088" s="24" t="s">
        <v>6383</v>
      </c>
      <c r="B2088" s="25" t="s">
        <v>6274</v>
      </c>
      <c r="C2088" s="25" t="s">
        <v>6382</v>
      </c>
      <c r="D2088" s="25" t="s">
        <v>215</v>
      </c>
      <c r="E2088" s="26" t="s">
        <v>364</v>
      </c>
      <c r="F2088" s="26"/>
      <c r="G2088" s="27"/>
      <c r="H2088" s="27"/>
      <c r="I2088" s="26"/>
      <c r="J2088" s="24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</row>
    <row r="2089" spans="1:22" ht="14">
      <c r="A2089" s="24" t="s">
        <v>11202</v>
      </c>
      <c r="B2089" s="25" t="s">
        <v>11171</v>
      </c>
      <c r="C2089" s="25" t="s">
        <v>11201</v>
      </c>
      <c r="D2089" s="25" t="s">
        <v>8992</v>
      </c>
      <c r="E2089" s="26" t="s">
        <v>212</v>
      </c>
      <c r="F2089" s="26"/>
      <c r="G2089" s="27"/>
      <c r="H2089" s="27"/>
      <c r="I2089" s="26"/>
      <c r="J2089" s="24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</row>
    <row r="2090" spans="1:22" ht="14">
      <c r="A2090" s="24" t="s">
        <v>11205</v>
      </c>
      <c r="B2090" s="25" t="s">
        <v>11171</v>
      </c>
      <c r="C2090" s="25" t="s">
        <v>11204</v>
      </c>
      <c r="D2090" s="25" t="s">
        <v>221</v>
      </c>
      <c r="E2090" s="26" t="s">
        <v>212</v>
      </c>
      <c r="F2090" s="26"/>
      <c r="G2090" s="27"/>
      <c r="H2090" s="27"/>
      <c r="I2090" s="26"/>
      <c r="J2090" s="24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</row>
    <row r="2091" spans="1:22" ht="14">
      <c r="A2091" s="24" t="s">
        <v>11208</v>
      </c>
      <c r="B2091" s="25" t="s">
        <v>11171</v>
      </c>
      <c r="C2091" s="25" t="s">
        <v>11207</v>
      </c>
      <c r="D2091" s="25" t="s">
        <v>535</v>
      </c>
      <c r="E2091" s="26" t="s">
        <v>212</v>
      </c>
      <c r="F2091" s="26"/>
      <c r="G2091" s="27"/>
      <c r="H2091" s="27"/>
      <c r="I2091" s="26"/>
      <c r="J2091" s="24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</row>
    <row r="2092" spans="1:22" ht="14">
      <c r="A2092" s="24" t="s">
        <v>12526</v>
      </c>
      <c r="B2092" s="25" t="s">
        <v>12501</v>
      </c>
      <c r="C2092" s="25" t="s">
        <v>12525</v>
      </c>
      <c r="D2092" s="25" t="s">
        <v>985</v>
      </c>
      <c r="E2092" s="26" t="s">
        <v>212</v>
      </c>
      <c r="F2092" s="26"/>
      <c r="G2092" s="27"/>
      <c r="H2092" s="27"/>
      <c r="I2092" s="26"/>
      <c r="J2092" s="24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</row>
    <row r="2093" spans="1:22" ht="14">
      <c r="A2093" s="24" t="s">
        <v>9945</v>
      </c>
      <c r="B2093" s="25" t="s">
        <v>9887</v>
      </c>
      <c r="C2093" s="25" t="s">
        <v>9944</v>
      </c>
      <c r="D2093" s="25" t="s">
        <v>221</v>
      </c>
      <c r="E2093" s="26" t="s">
        <v>212</v>
      </c>
      <c r="F2093" s="26"/>
      <c r="G2093" s="27"/>
      <c r="H2093" s="27"/>
      <c r="I2093" s="26"/>
      <c r="J2093" s="24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</row>
    <row r="2094" spans="1:22" ht="14">
      <c r="A2094" s="24" t="s">
        <v>12808</v>
      </c>
      <c r="B2094" s="25" t="s">
        <v>12674</v>
      </c>
      <c r="C2094" s="25" t="s">
        <v>12807</v>
      </c>
      <c r="D2094" s="25" t="s">
        <v>12679</v>
      </c>
      <c r="E2094" s="26" t="s">
        <v>212</v>
      </c>
      <c r="F2094" s="26"/>
      <c r="G2094" s="27"/>
      <c r="H2094" s="27"/>
      <c r="I2094" s="26"/>
      <c r="J2094" s="24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</row>
    <row r="2095" spans="1:22" ht="14">
      <c r="A2095" s="24" t="s">
        <v>11715</v>
      </c>
      <c r="B2095" s="25" t="s">
        <v>11678</v>
      </c>
      <c r="C2095" s="25" t="s">
        <v>11714</v>
      </c>
      <c r="D2095" s="25" t="s">
        <v>221</v>
      </c>
      <c r="E2095" s="26" t="s">
        <v>212</v>
      </c>
      <c r="F2095" s="26"/>
      <c r="G2095" s="27"/>
      <c r="H2095" s="27"/>
      <c r="I2095" s="26"/>
      <c r="J2095" s="24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</row>
    <row r="2096" spans="1:22" ht="14">
      <c r="A2096" s="24" t="s">
        <v>15888</v>
      </c>
      <c r="B2096" s="25" t="s">
        <v>11678</v>
      </c>
      <c r="C2096" s="25" t="s">
        <v>15887</v>
      </c>
      <c r="D2096" s="25" t="s">
        <v>221</v>
      </c>
      <c r="E2096" s="26" t="s">
        <v>212</v>
      </c>
      <c r="F2096" s="26"/>
      <c r="G2096" s="27"/>
      <c r="H2096" s="27"/>
      <c r="I2096" s="26"/>
      <c r="J2096" s="24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</row>
    <row r="2097" spans="1:22" ht="14">
      <c r="A2097" s="24" t="s">
        <v>11718</v>
      </c>
      <c r="B2097" s="25" t="s">
        <v>11678</v>
      </c>
      <c r="C2097" s="25" t="s">
        <v>11717</v>
      </c>
      <c r="D2097" s="25" t="s">
        <v>221</v>
      </c>
      <c r="E2097" s="26" t="s">
        <v>212</v>
      </c>
      <c r="F2097" s="26"/>
      <c r="G2097" s="27"/>
      <c r="H2097" s="27"/>
      <c r="I2097" s="26"/>
      <c r="J2097" s="24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</row>
    <row r="2098" spans="1:22" ht="14">
      <c r="A2098" s="24" t="s">
        <v>12811</v>
      </c>
      <c r="B2098" s="25" t="s">
        <v>12674</v>
      </c>
      <c r="C2098" s="25" t="s">
        <v>12810</v>
      </c>
      <c r="D2098" s="25" t="s">
        <v>12679</v>
      </c>
      <c r="E2098" s="26" t="s">
        <v>212</v>
      </c>
      <c r="F2098" s="26"/>
      <c r="G2098" s="27"/>
      <c r="H2098" s="27"/>
      <c r="I2098" s="26"/>
      <c r="J2098" s="24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</row>
    <row r="2099" spans="1:22" ht="14">
      <c r="A2099" s="24" t="s">
        <v>8072</v>
      </c>
      <c r="B2099" s="25" t="s">
        <v>8023</v>
      </c>
      <c r="C2099" s="25" t="s">
        <v>8071</v>
      </c>
      <c r="D2099" s="25" t="s">
        <v>221</v>
      </c>
      <c r="E2099" s="26" t="s">
        <v>364</v>
      </c>
      <c r="F2099" s="26"/>
      <c r="G2099" s="27"/>
      <c r="H2099" s="27"/>
      <c r="I2099" s="26"/>
      <c r="J2099" s="24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</row>
    <row r="2100" spans="1:22" ht="14">
      <c r="A2100" s="24" t="s">
        <v>8075</v>
      </c>
      <c r="B2100" s="25" t="s">
        <v>8023</v>
      </c>
      <c r="C2100" s="25" t="s">
        <v>8074</v>
      </c>
      <c r="D2100" s="25" t="s">
        <v>756</v>
      </c>
      <c r="E2100" s="26" t="s">
        <v>364</v>
      </c>
      <c r="F2100" s="26"/>
      <c r="G2100" s="27"/>
      <c r="H2100" s="27"/>
      <c r="I2100" s="26"/>
      <c r="J2100" s="24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</row>
    <row r="2101" spans="1:22" ht="14">
      <c r="A2101" s="24" t="s">
        <v>11627</v>
      </c>
      <c r="B2101" s="25" t="s">
        <v>11584</v>
      </c>
      <c r="C2101" s="25" t="s">
        <v>11626</v>
      </c>
      <c r="D2101" s="25" t="s">
        <v>1022</v>
      </c>
      <c r="E2101" s="26" t="s">
        <v>212</v>
      </c>
      <c r="F2101" s="26"/>
      <c r="G2101" s="27"/>
      <c r="H2101" s="27"/>
      <c r="I2101" s="26"/>
      <c r="J2101" s="24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</row>
    <row r="2102" spans="1:22" ht="14">
      <c r="A2102" s="24" t="s">
        <v>1427</v>
      </c>
      <c r="B2102" s="25" t="s">
        <v>1114</v>
      </c>
      <c r="C2102" s="25" t="s">
        <v>1426</v>
      </c>
      <c r="D2102" s="25" t="s">
        <v>221</v>
      </c>
      <c r="E2102" s="26" t="s">
        <v>212</v>
      </c>
      <c r="F2102" s="26"/>
      <c r="G2102" s="27"/>
      <c r="H2102" s="27"/>
      <c r="I2102" s="26"/>
      <c r="J2102" s="24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</row>
    <row r="2103" spans="1:22" ht="14">
      <c r="A2103" s="24" t="s">
        <v>1430</v>
      </c>
      <c r="B2103" s="25" t="s">
        <v>1114</v>
      </c>
      <c r="C2103" s="25" t="s">
        <v>1429</v>
      </c>
      <c r="D2103" s="25" t="s">
        <v>535</v>
      </c>
      <c r="E2103" s="26" t="s">
        <v>212</v>
      </c>
      <c r="F2103" s="26"/>
      <c r="G2103" s="27"/>
      <c r="H2103" s="27"/>
      <c r="I2103" s="26"/>
      <c r="J2103" s="24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</row>
    <row r="2104" spans="1:22" ht="14">
      <c r="A2104" s="24" t="s">
        <v>15394</v>
      </c>
      <c r="B2104" s="25" t="s">
        <v>15393</v>
      </c>
      <c r="C2104" s="25" t="s">
        <v>15392</v>
      </c>
      <c r="D2104" s="25" t="s">
        <v>221</v>
      </c>
      <c r="E2104" s="26" t="s">
        <v>364</v>
      </c>
      <c r="F2104" s="26"/>
      <c r="G2104" s="27"/>
      <c r="H2104" s="27"/>
      <c r="I2104" s="26"/>
      <c r="J2104" s="24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</row>
    <row r="2105" spans="1:22" ht="14">
      <c r="A2105" s="24" t="s">
        <v>2929</v>
      </c>
      <c r="B2105" s="25" t="s">
        <v>2913</v>
      </c>
      <c r="C2105" s="25" t="s">
        <v>2928</v>
      </c>
      <c r="D2105" s="25" t="s">
        <v>373</v>
      </c>
      <c r="E2105" s="26" t="s">
        <v>364</v>
      </c>
      <c r="F2105" s="26"/>
      <c r="G2105" s="27"/>
      <c r="H2105" s="27"/>
      <c r="I2105" s="26"/>
      <c r="J2105" s="24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</row>
    <row r="2106" spans="1:22" ht="14">
      <c r="A2106" s="24" t="s">
        <v>12131</v>
      </c>
      <c r="B2106" s="25" t="s">
        <v>12025</v>
      </c>
      <c r="C2106" s="25" t="s">
        <v>12130</v>
      </c>
      <c r="D2106" s="25" t="s">
        <v>221</v>
      </c>
      <c r="E2106" s="26" t="s">
        <v>212</v>
      </c>
      <c r="F2106" s="26"/>
      <c r="G2106" s="27"/>
      <c r="H2106" s="27"/>
      <c r="I2106" s="26"/>
      <c r="J2106" s="24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</row>
    <row r="2107" spans="1:22" ht="14">
      <c r="A2107" s="24" t="s">
        <v>11947</v>
      </c>
      <c r="B2107" s="25" t="s">
        <v>11940</v>
      </c>
      <c r="C2107" s="25" t="s">
        <v>11946</v>
      </c>
      <c r="D2107" s="25" t="s">
        <v>221</v>
      </c>
      <c r="E2107" s="26" t="s">
        <v>364</v>
      </c>
      <c r="F2107" s="26"/>
      <c r="G2107" s="27"/>
      <c r="H2107" s="27"/>
      <c r="I2107" s="26"/>
      <c r="J2107" s="24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</row>
    <row r="2108" spans="1:22" ht="14">
      <c r="A2108" s="24" t="s">
        <v>1073</v>
      </c>
      <c r="B2108" s="25" t="s">
        <v>1050</v>
      </c>
      <c r="C2108" s="25" t="s">
        <v>1072</v>
      </c>
      <c r="D2108" s="25" t="s">
        <v>1052</v>
      </c>
      <c r="E2108" s="26" t="s">
        <v>364</v>
      </c>
      <c r="F2108" s="26"/>
      <c r="G2108" s="27"/>
      <c r="H2108" s="27"/>
      <c r="I2108" s="26"/>
      <c r="J2108" s="24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</row>
    <row r="2109" spans="1:22" ht="14">
      <c r="A2109" s="24" t="s">
        <v>1850</v>
      </c>
      <c r="B2109" s="25" t="s">
        <v>1824</v>
      </c>
      <c r="C2109" s="25" t="s">
        <v>1849</v>
      </c>
      <c r="D2109" s="25" t="s">
        <v>221</v>
      </c>
      <c r="E2109" s="26" t="s">
        <v>364</v>
      </c>
      <c r="F2109" s="26"/>
      <c r="G2109" s="27"/>
      <c r="H2109" s="27"/>
      <c r="I2109" s="26"/>
      <c r="J2109" s="24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</row>
    <row r="2110" spans="1:22" ht="14">
      <c r="A2110" s="24" t="s">
        <v>1853</v>
      </c>
      <c r="B2110" s="25" t="s">
        <v>1824</v>
      </c>
      <c r="C2110" s="25" t="s">
        <v>1852</v>
      </c>
      <c r="D2110" s="25" t="s">
        <v>229</v>
      </c>
      <c r="E2110" s="26" t="s">
        <v>364</v>
      </c>
      <c r="F2110" s="26"/>
      <c r="G2110" s="27"/>
      <c r="H2110" s="27"/>
      <c r="I2110" s="26"/>
      <c r="J2110" s="24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</row>
    <row r="2111" spans="1:22" ht="14">
      <c r="A2111" s="24" t="s">
        <v>1856</v>
      </c>
      <c r="B2111" s="25" t="s">
        <v>1824</v>
      </c>
      <c r="C2111" s="25" t="s">
        <v>1855</v>
      </c>
      <c r="D2111" s="25" t="s">
        <v>535</v>
      </c>
      <c r="E2111" s="26" t="s">
        <v>364</v>
      </c>
      <c r="F2111" s="26"/>
      <c r="G2111" s="27"/>
      <c r="H2111" s="27"/>
      <c r="I2111" s="26"/>
      <c r="J2111" s="24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</row>
    <row r="2112" spans="1:22" ht="14">
      <c r="A2112" s="24" t="s">
        <v>1859</v>
      </c>
      <c r="B2112" s="25" t="s">
        <v>1824</v>
      </c>
      <c r="C2112" s="25" t="s">
        <v>1858</v>
      </c>
      <c r="D2112" s="25" t="s">
        <v>221</v>
      </c>
      <c r="E2112" s="26" t="s">
        <v>364</v>
      </c>
      <c r="F2112" s="26"/>
      <c r="G2112" s="27"/>
      <c r="H2112" s="27"/>
      <c r="I2112" s="26"/>
      <c r="J2112" s="24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</row>
    <row r="2113" spans="1:22" ht="14">
      <c r="A2113" s="24" t="s">
        <v>1862</v>
      </c>
      <c r="B2113" s="25" t="s">
        <v>1824</v>
      </c>
      <c r="C2113" s="25" t="s">
        <v>1861</v>
      </c>
      <c r="D2113" s="25" t="s">
        <v>215</v>
      </c>
      <c r="E2113" s="26" t="s">
        <v>364</v>
      </c>
      <c r="F2113" s="26"/>
      <c r="G2113" s="27"/>
      <c r="H2113" s="27"/>
      <c r="I2113" s="26"/>
      <c r="J2113" s="24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</row>
    <row r="2114" spans="1:22" ht="14">
      <c r="A2114" s="24" t="s">
        <v>1865</v>
      </c>
      <c r="B2114" s="25" t="s">
        <v>1824</v>
      </c>
      <c r="C2114" s="25" t="s">
        <v>1864</v>
      </c>
      <c r="D2114" s="25" t="s">
        <v>229</v>
      </c>
      <c r="E2114" s="26" t="s">
        <v>364</v>
      </c>
      <c r="F2114" s="26"/>
      <c r="G2114" s="27"/>
      <c r="H2114" s="27"/>
      <c r="I2114" s="26"/>
      <c r="J2114" s="24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</row>
    <row r="2115" spans="1:22" ht="14">
      <c r="A2115" s="24" t="s">
        <v>1868</v>
      </c>
      <c r="B2115" s="25" t="s">
        <v>1824</v>
      </c>
      <c r="C2115" s="25" t="s">
        <v>1867</v>
      </c>
      <c r="D2115" s="25" t="s">
        <v>535</v>
      </c>
      <c r="E2115" s="26" t="s">
        <v>364</v>
      </c>
      <c r="F2115" s="26"/>
      <c r="G2115" s="27"/>
      <c r="H2115" s="27"/>
      <c r="I2115" s="26"/>
      <c r="J2115" s="24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</row>
    <row r="2116" spans="1:22" ht="14">
      <c r="A2116" s="24" t="s">
        <v>6386</v>
      </c>
      <c r="B2116" s="25" t="s">
        <v>6274</v>
      </c>
      <c r="C2116" s="25" t="s">
        <v>6385</v>
      </c>
      <c r="D2116" s="25" t="s">
        <v>221</v>
      </c>
      <c r="E2116" s="26" t="s">
        <v>364</v>
      </c>
      <c r="F2116" s="26"/>
      <c r="G2116" s="27"/>
      <c r="H2116" s="27"/>
      <c r="I2116" s="26"/>
      <c r="J2116" s="24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</row>
    <row r="2117" spans="1:22" ht="14">
      <c r="A2117" s="24" t="s">
        <v>5146</v>
      </c>
      <c r="B2117" s="25" t="s">
        <v>5145</v>
      </c>
      <c r="C2117" s="25" t="s">
        <v>5144</v>
      </c>
      <c r="D2117" s="25" t="s">
        <v>221</v>
      </c>
      <c r="E2117" s="26" t="s">
        <v>364</v>
      </c>
      <c r="F2117" s="26"/>
      <c r="G2117" s="27"/>
      <c r="H2117" s="27"/>
      <c r="I2117" s="26"/>
      <c r="J2117" s="24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</row>
    <row r="2118" spans="1:22" ht="14">
      <c r="A2118" s="24" t="s">
        <v>5149</v>
      </c>
      <c r="B2118" s="25" t="s">
        <v>5145</v>
      </c>
      <c r="C2118" s="25" t="s">
        <v>5148</v>
      </c>
      <c r="D2118" s="25" t="s">
        <v>535</v>
      </c>
      <c r="E2118" s="26" t="s">
        <v>364</v>
      </c>
      <c r="F2118" s="26"/>
      <c r="G2118" s="27"/>
      <c r="H2118" s="27"/>
      <c r="I2118" s="26"/>
      <c r="J2118" s="24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</row>
    <row r="2119" spans="1:22" ht="14">
      <c r="A2119" s="24" t="s">
        <v>1871</v>
      </c>
      <c r="B2119" s="25" t="s">
        <v>1824</v>
      </c>
      <c r="C2119" s="25" t="s">
        <v>1870</v>
      </c>
      <c r="D2119" s="25" t="s">
        <v>221</v>
      </c>
      <c r="E2119" s="26" t="s">
        <v>364</v>
      </c>
      <c r="F2119" s="26"/>
      <c r="G2119" s="27"/>
      <c r="H2119" s="27"/>
      <c r="I2119" s="26"/>
      <c r="J2119" s="24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</row>
    <row r="2120" spans="1:22" ht="14">
      <c r="A2120" s="24" t="s">
        <v>1874</v>
      </c>
      <c r="B2120" s="25" t="s">
        <v>1824</v>
      </c>
      <c r="C2120" s="25" t="s">
        <v>1873</v>
      </c>
      <c r="D2120" s="25" t="s">
        <v>378</v>
      </c>
      <c r="E2120" s="26" t="s">
        <v>364</v>
      </c>
      <c r="F2120" s="26"/>
      <c r="G2120" s="27"/>
      <c r="H2120" s="27"/>
      <c r="I2120" s="26"/>
      <c r="J2120" s="24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</row>
    <row r="2121" spans="1:22" ht="14">
      <c r="A2121" s="24" t="s">
        <v>1877</v>
      </c>
      <c r="B2121" s="25" t="s">
        <v>1824</v>
      </c>
      <c r="C2121" s="25" t="s">
        <v>1876</v>
      </c>
      <c r="D2121" s="25" t="s">
        <v>535</v>
      </c>
      <c r="E2121" s="26" t="s">
        <v>364</v>
      </c>
      <c r="F2121" s="26"/>
      <c r="G2121" s="27"/>
      <c r="H2121" s="27"/>
      <c r="I2121" s="26"/>
      <c r="J2121" s="24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</row>
    <row r="2122" spans="1:22" ht="14">
      <c r="A2122" s="24" t="s">
        <v>1880</v>
      </c>
      <c r="B2122" s="25" t="s">
        <v>1824</v>
      </c>
      <c r="C2122" s="25" t="s">
        <v>1879</v>
      </c>
      <c r="D2122" s="25" t="s">
        <v>373</v>
      </c>
      <c r="E2122" s="26" t="s">
        <v>364</v>
      </c>
      <c r="F2122" s="26"/>
      <c r="G2122" s="27"/>
      <c r="H2122" s="27"/>
      <c r="I2122" s="26"/>
      <c r="J2122" s="24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</row>
    <row r="2123" spans="1:22" ht="14">
      <c r="A2123" s="24" t="s">
        <v>15253</v>
      </c>
      <c r="B2123" s="25" t="s">
        <v>1824</v>
      </c>
      <c r="C2123" s="25" t="s">
        <v>15252</v>
      </c>
      <c r="D2123" s="25" t="s">
        <v>221</v>
      </c>
      <c r="E2123" s="26" t="s">
        <v>364</v>
      </c>
      <c r="F2123" s="26"/>
      <c r="G2123" s="27"/>
      <c r="H2123" s="27"/>
      <c r="I2123" s="26"/>
      <c r="J2123" s="24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</row>
    <row r="2124" spans="1:22" ht="14">
      <c r="A2124" s="24" t="s">
        <v>11630</v>
      </c>
      <c r="B2124" s="25" t="s">
        <v>11584</v>
      </c>
      <c r="C2124" s="25" t="s">
        <v>11629</v>
      </c>
      <c r="D2124" s="25" t="s">
        <v>1022</v>
      </c>
      <c r="E2124" s="26" t="s">
        <v>212</v>
      </c>
      <c r="F2124" s="26"/>
      <c r="G2124" s="27"/>
      <c r="H2124" s="27"/>
      <c r="I2124" s="26"/>
      <c r="J2124" s="24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</row>
    <row r="2125" spans="1:22" ht="14">
      <c r="A2125" s="24" t="s">
        <v>11633</v>
      </c>
      <c r="B2125" s="25" t="s">
        <v>11584</v>
      </c>
      <c r="C2125" s="25" t="s">
        <v>11632</v>
      </c>
      <c r="D2125" s="25" t="s">
        <v>373</v>
      </c>
      <c r="E2125" s="26" t="s">
        <v>212</v>
      </c>
      <c r="F2125" s="26"/>
      <c r="G2125" s="27"/>
      <c r="H2125" s="27"/>
      <c r="I2125" s="26"/>
      <c r="J2125" s="24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</row>
    <row r="2126" spans="1:22" ht="14">
      <c r="A2126" s="24" t="s">
        <v>2697</v>
      </c>
      <c r="B2126" s="25" t="s">
        <v>2606</v>
      </c>
      <c r="C2126" s="25" t="s">
        <v>2696</v>
      </c>
      <c r="D2126" s="25" t="s">
        <v>221</v>
      </c>
      <c r="E2126" s="26" t="s">
        <v>364</v>
      </c>
      <c r="F2126" s="26"/>
      <c r="G2126" s="27"/>
      <c r="H2126" s="27"/>
      <c r="I2126" s="26"/>
      <c r="J2126" s="24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</row>
    <row r="2127" spans="1:22" ht="14">
      <c r="A2127" s="24" t="s">
        <v>5021</v>
      </c>
      <c r="B2127" s="25" t="s">
        <v>4960</v>
      </c>
      <c r="C2127" s="25" t="s">
        <v>5020</v>
      </c>
      <c r="D2127" s="25" t="s">
        <v>221</v>
      </c>
      <c r="E2127" s="26" t="s">
        <v>364</v>
      </c>
      <c r="F2127" s="26"/>
      <c r="G2127" s="27"/>
      <c r="H2127" s="27"/>
      <c r="I2127" s="26"/>
      <c r="J2127" s="24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</row>
    <row r="2128" spans="1:22" ht="14">
      <c r="A2128" s="24" t="s">
        <v>5024</v>
      </c>
      <c r="B2128" s="25" t="s">
        <v>4960</v>
      </c>
      <c r="C2128" s="25" t="s">
        <v>5023</v>
      </c>
      <c r="D2128" s="25" t="s">
        <v>535</v>
      </c>
      <c r="E2128" s="26" t="s">
        <v>364</v>
      </c>
      <c r="F2128" s="26"/>
      <c r="G2128" s="27"/>
      <c r="H2128" s="27"/>
      <c r="I2128" s="26"/>
      <c r="J2128" s="24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</row>
    <row r="2129" spans="1:22" ht="14">
      <c r="A2129" s="24" t="s">
        <v>1076</v>
      </c>
      <c r="B2129" s="25" t="s">
        <v>1050</v>
      </c>
      <c r="C2129" s="25" t="s">
        <v>1075</v>
      </c>
      <c r="D2129" s="25" t="s">
        <v>1052</v>
      </c>
      <c r="E2129" s="26" t="s">
        <v>364</v>
      </c>
      <c r="F2129" s="26"/>
      <c r="G2129" s="27"/>
      <c r="H2129" s="27"/>
      <c r="I2129" s="26"/>
      <c r="J2129" s="24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</row>
    <row r="2130" spans="1:22" ht="14">
      <c r="A2130" s="24" t="s">
        <v>3601</v>
      </c>
      <c r="B2130" s="25" t="s">
        <v>3475</v>
      </c>
      <c r="C2130" s="25" t="s">
        <v>3600</v>
      </c>
      <c r="D2130" s="25" t="s">
        <v>221</v>
      </c>
      <c r="E2130" s="26" t="s">
        <v>364</v>
      </c>
      <c r="F2130" s="26"/>
      <c r="G2130" s="27"/>
      <c r="H2130" s="27"/>
      <c r="I2130" s="26"/>
      <c r="J2130" s="24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</row>
    <row r="2131" spans="1:22" ht="14">
      <c r="A2131" s="24" t="s">
        <v>3604</v>
      </c>
      <c r="B2131" s="25" t="s">
        <v>3475</v>
      </c>
      <c r="C2131" s="25" t="s">
        <v>3603</v>
      </c>
      <c r="D2131" s="25" t="s">
        <v>221</v>
      </c>
      <c r="E2131" s="26" t="s">
        <v>364</v>
      </c>
      <c r="F2131" s="26"/>
      <c r="G2131" s="27"/>
      <c r="H2131" s="27"/>
      <c r="I2131" s="26"/>
      <c r="J2131" s="24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</row>
    <row r="2132" spans="1:22" ht="14">
      <c r="A2132" s="24" t="s">
        <v>268</v>
      </c>
      <c r="B2132" s="25" t="s">
        <v>213</v>
      </c>
      <c r="C2132" s="25" t="s">
        <v>267</v>
      </c>
      <c r="D2132" s="25" t="s">
        <v>221</v>
      </c>
      <c r="E2132" s="26" t="s">
        <v>212</v>
      </c>
      <c r="F2132" s="26"/>
      <c r="G2132" s="27"/>
      <c r="H2132" s="27"/>
      <c r="I2132" s="26"/>
      <c r="J2132" s="24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</row>
    <row r="2133" spans="1:22" ht="14">
      <c r="A2133" s="24" t="s">
        <v>271</v>
      </c>
      <c r="B2133" s="25" t="s">
        <v>213</v>
      </c>
      <c r="C2133" s="25" t="s">
        <v>270</v>
      </c>
      <c r="D2133" s="25" t="s">
        <v>221</v>
      </c>
      <c r="E2133" s="26" t="s">
        <v>212</v>
      </c>
      <c r="F2133" s="26"/>
      <c r="G2133" s="27"/>
      <c r="H2133" s="27"/>
      <c r="I2133" s="26"/>
      <c r="J2133" s="24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</row>
    <row r="2134" spans="1:22" ht="14">
      <c r="A2134" s="24" t="s">
        <v>8133</v>
      </c>
      <c r="B2134" s="25" t="s">
        <v>8129</v>
      </c>
      <c r="C2134" s="25" t="s">
        <v>8132</v>
      </c>
      <c r="D2134" s="25"/>
      <c r="E2134" s="26" t="s">
        <v>962</v>
      </c>
      <c r="F2134" s="26"/>
      <c r="G2134" s="27"/>
      <c r="H2134" s="27"/>
      <c r="I2134" s="26"/>
      <c r="J2134" s="24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</row>
    <row r="2135" spans="1:22" ht="14">
      <c r="A2135" s="24" t="s">
        <v>3202</v>
      </c>
      <c r="B2135" s="25" t="s">
        <v>3120</v>
      </c>
      <c r="C2135" s="25" t="s">
        <v>3201</v>
      </c>
      <c r="D2135" s="25" t="s">
        <v>221</v>
      </c>
      <c r="E2135" s="26" t="s">
        <v>212</v>
      </c>
      <c r="F2135" s="26"/>
      <c r="G2135" s="27"/>
      <c r="H2135" s="27"/>
      <c r="I2135" s="26"/>
      <c r="J2135" s="24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</row>
    <row r="2136" spans="1:22" ht="14">
      <c r="A2136" s="24" t="s">
        <v>3205</v>
      </c>
      <c r="B2136" s="25" t="s">
        <v>3120</v>
      </c>
      <c r="C2136" s="25" t="s">
        <v>3204</v>
      </c>
      <c r="D2136" s="25" t="s">
        <v>535</v>
      </c>
      <c r="E2136" s="26" t="s">
        <v>212</v>
      </c>
      <c r="F2136" s="26"/>
      <c r="G2136" s="27"/>
      <c r="H2136" s="27"/>
      <c r="I2136" s="26"/>
      <c r="J2136" s="24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</row>
    <row r="2137" spans="1:22" ht="14">
      <c r="A2137" s="24" t="s">
        <v>3208</v>
      </c>
      <c r="B2137" s="25" t="s">
        <v>3120</v>
      </c>
      <c r="C2137" s="25" t="s">
        <v>3207</v>
      </c>
      <c r="D2137" s="25" t="s">
        <v>373</v>
      </c>
      <c r="E2137" s="26" t="s">
        <v>212</v>
      </c>
      <c r="F2137" s="26"/>
      <c r="G2137" s="27"/>
      <c r="H2137" s="27"/>
      <c r="I2137" s="26"/>
      <c r="J2137" s="24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</row>
    <row r="2138" spans="1:22" ht="14">
      <c r="A2138" s="24" t="s">
        <v>9720</v>
      </c>
      <c r="B2138" s="25" t="s">
        <v>9614</v>
      </c>
      <c r="C2138" s="25" t="s">
        <v>9719</v>
      </c>
      <c r="D2138" s="25" t="s">
        <v>3239</v>
      </c>
      <c r="E2138" s="26" t="s">
        <v>364</v>
      </c>
      <c r="F2138" s="26"/>
      <c r="G2138" s="27"/>
      <c r="H2138" s="27"/>
      <c r="I2138" s="26"/>
      <c r="J2138" s="24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</row>
    <row r="2139" spans="1:22" ht="14">
      <c r="A2139" s="24" t="s">
        <v>9046</v>
      </c>
      <c r="B2139" s="25" t="s">
        <v>8975</v>
      </c>
      <c r="C2139" s="25" t="s">
        <v>9045</v>
      </c>
      <c r="D2139" s="25" t="s">
        <v>2556</v>
      </c>
      <c r="E2139" s="26" t="s">
        <v>212</v>
      </c>
      <c r="F2139" s="26"/>
      <c r="G2139" s="27"/>
      <c r="H2139" s="27"/>
      <c r="I2139" s="26"/>
      <c r="J2139" s="24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</row>
    <row r="2140" spans="1:22" ht="14">
      <c r="A2140" s="24" t="s">
        <v>9049</v>
      </c>
      <c r="B2140" s="25" t="s">
        <v>8975</v>
      </c>
      <c r="C2140" s="25" t="s">
        <v>9048</v>
      </c>
      <c r="D2140" s="25" t="s">
        <v>2556</v>
      </c>
      <c r="E2140" s="26" t="s">
        <v>212</v>
      </c>
      <c r="F2140" s="26"/>
      <c r="G2140" s="27"/>
      <c r="H2140" s="27"/>
      <c r="I2140" s="26"/>
      <c r="J2140" s="24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</row>
    <row r="2141" spans="1:22" ht="14">
      <c r="A2141" s="24" t="s">
        <v>9052</v>
      </c>
      <c r="B2141" s="25" t="s">
        <v>8975</v>
      </c>
      <c r="C2141" s="25" t="s">
        <v>9051</v>
      </c>
      <c r="D2141" s="25" t="s">
        <v>9053</v>
      </c>
      <c r="E2141" s="26" t="s">
        <v>212</v>
      </c>
      <c r="F2141" s="26"/>
      <c r="G2141" s="27"/>
      <c r="H2141" s="27"/>
      <c r="I2141" s="26"/>
      <c r="J2141" s="24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</row>
    <row r="2142" spans="1:22" ht="14">
      <c r="A2142" s="24" t="s">
        <v>9056</v>
      </c>
      <c r="B2142" s="25" t="s">
        <v>8975</v>
      </c>
      <c r="C2142" s="25" t="s">
        <v>9055</v>
      </c>
      <c r="D2142" s="25" t="s">
        <v>2556</v>
      </c>
      <c r="E2142" s="26" t="s">
        <v>212</v>
      </c>
      <c r="F2142" s="26"/>
      <c r="G2142" s="27"/>
      <c r="H2142" s="27"/>
      <c r="I2142" s="26"/>
      <c r="J2142" s="24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</row>
    <row r="2143" spans="1:22" ht="14">
      <c r="A2143" s="24" t="s">
        <v>9059</v>
      </c>
      <c r="B2143" s="25" t="s">
        <v>8975</v>
      </c>
      <c r="C2143" s="25" t="s">
        <v>9058</v>
      </c>
      <c r="D2143" s="25" t="s">
        <v>2556</v>
      </c>
      <c r="E2143" s="26" t="s">
        <v>212</v>
      </c>
      <c r="F2143" s="26"/>
      <c r="G2143" s="27"/>
      <c r="H2143" s="27"/>
      <c r="I2143" s="26"/>
      <c r="J2143" s="24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</row>
    <row r="2144" spans="1:22" ht="14">
      <c r="A2144" s="24" t="s">
        <v>9062</v>
      </c>
      <c r="B2144" s="25" t="s">
        <v>8975</v>
      </c>
      <c r="C2144" s="25" t="s">
        <v>9061</v>
      </c>
      <c r="D2144" s="25" t="s">
        <v>2556</v>
      </c>
      <c r="E2144" s="26" t="s">
        <v>212</v>
      </c>
      <c r="F2144" s="26"/>
      <c r="G2144" s="27"/>
      <c r="H2144" s="27"/>
      <c r="I2144" s="26"/>
      <c r="J2144" s="24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</row>
    <row r="2145" spans="1:22" ht="14">
      <c r="A2145" s="24" t="s">
        <v>8565</v>
      </c>
      <c r="B2145" s="25" t="s">
        <v>8543</v>
      </c>
      <c r="C2145" s="25" t="s">
        <v>8564</v>
      </c>
      <c r="D2145" s="25" t="s">
        <v>221</v>
      </c>
      <c r="E2145" s="26" t="s">
        <v>212</v>
      </c>
      <c r="F2145" s="26"/>
      <c r="G2145" s="27"/>
      <c r="H2145" s="27"/>
      <c r="I2145" s="26"/>
      <c r="J2145" s="24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</row>
    <row r="2146" spans="1:22" ht="14">
      <c r="A2146" s="24" t="s">
        <v>11782</v>
      </c>
      <c r="B2146" s="25" t="s">
        <v>11778</v>
      </c>
      <c r="C2146" s="25" t="s">
        <v>11781</v>
      </c>
      <c r="D2146" s="25" t="s">
        <v>756</v>
      </c>
      <c r="E2146" s="26" t="s">
        <v>364</v>
      </c>
      <c r="F2146" s="26"/>
      <c r="G2146" s="27"/>
      <c r="H2146" s="27"/>
      <c r="I2146" s="26"/>
      <c r="J2146" s="24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</row>
    <row r="2147" spans="1:22" ht="14">
      <c r="A2147" s="24" t="s">
        <v>3607</v>
      </c>
      <c r="B2147" s="25" t="s">
        <v>3475</v>
      </c>
      <c r="C2147" s="25" t="s">
        <v>3606</v>
      </c>
      <c r="D2147" s="25" t="s">
        <v>221</v>
      </c>
      <c r="E2147" s="26" t="s">
        <v>364</v>
      </c>
      <c r="F2147" s="26"/>
      <c r="G2147" s="27"/>
      <c r="H2147" s="27"/>
      <c r="I2147" s="26"/>
      <c r="J2147" s="24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</row>
    <row r="2148" spans="1:22" ht="14">
      <c r="A2148" s="24" t="s">
        <v>3610</v>
      </c>
      <c r="B2148" s="25" t="s">
        <v>3475</v>
      </c>
      <c r="C2148" s="25" t="s">
        <v>3609</v>
      </c>
      <c r="D2148" s="25" t="s">
        <v>221</v>
      </c>
      <c r="E2148" s="26" t="s">
        <v>364</v>
      </c>
      <c r="F2148" s="26"/>
      <c r="G2148" s="27"/>
      <c r="H2148" s="27"/>
      <c r="I2148" s="26"/>
      <c r="J2148" s="24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</row>
    <row r="2149" spans="1:22" ht="14">
      <c r="A2149" s="24" t="s">
        <v>14871</v>
      </c>
      <c r="B2149" s="25" t="s">
        <v>14822</v>
      </c>
      <c r="C2149" s="25" t="s">
        <v>14870</v>
      </c>
      <c r="D2149" s="25" t="s">
        <v>221</v>
      </c>
      <c r="E2149" s="26" t="s">
        <v>364</v>
      </c>
      <c r="F2149" s="26"/>
      <c r="G2149" s="27"/>
      <c r="H2149" s="27"/>
      <c r="I2149" s="26"/>
      <c r="J2149" s="24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</row>
    <row r="2150" spans="1:22" ht="14">
      <c r="A2150" s="24" t="s">
        <v>14874</v>
      </c>
      <c r="B2150" s="25" t="s">
        <v>14822</v>
      </c>
      <c r="C2150" s="25" t="s">
        <v>14873</v>
      </c>
      <c r="D2150" s="25" t="s">
        <v>756</v>
      </c>
      <c r="E2150" s="26" t="s">
        <v>364</v>
      </c>
      <c r="F2150" s="26"/>
      <c r="G2150" s="27"/>
      <c r="H2150" s="27"/>
      <c r="I2150" s="26"/>
      <c r="J2150" s="24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</row>
    <row r="2151" spans="1:22" ht="14">
      <c r="A2151" s="24" t="s">
        <v>3613</v>
      </c>
      <c r="B2151" s="25" t="s">
        <v>3475</v>
      </c>
      <c r="C2151" s="25" t="s">
        <v>3612</v>
      </c>
      <c r="D2151" s="25" t="s">
        <v>378</v>
      </c>
      <c r="E2151" s="26" t="s">
        <v>364</v>
      </c>
      <c r="F2151" s="26"/>
      <c r="G2151" s="27"/>
      <c r="H2151" s="27"/>
      <c r="I2151" s="26"/>
      <c r="J2151" s="24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</row>
    <row r="2152" spans="1:22" ht="14">
      <c r="A2152" s="24" t="s">
        <v>3616</v>
      </c>
      <c r="B2152" s="25" t="s">
        <v>3475</v>
      </c>
      <c r="C2152" s="25" t="s">
        <v>3615</v>
      </c>
      <c r="D2152" s="25" t="s">
        <v>373</v>
      </c>
      <c r="E2152" s="26" t="s">
        <v>364</v>
      </c>
      <c r="F2152" s="26"/>
      <c r="G2152" s="27"/>
      <c r="H2152" s="27"/>
      <c r="I2152" s="26"/>
      <c r="J2152" s="24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</row>
    <row r="2153" spans="1:22" ht="14">
      <c r="A2153" s="24" t="s">
        <v>8191</v>
      </c>
      <c r="B2153" s="25" t="s">
        <v>8136</v>
      </c>
      <c r="C2153" s="25" t="s">
        <v>8190</v>
      </c>
      <c r="D2153" s="25" t="s">
        <v>221</v>
      </c>
      <c r="E2153" s="26" t="s">
        <v>364</v>
      </c>
      <c r="F2153" s="26"/>
      <c r="G2153" s="27"/>
      <c r="H2153" s="27"/>
      <c r="I2153" s="26"/>
      <c r="J2153" s="24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</row>
    <row r="2154" spans="1:22" ht="14">
      <c r="A2154" s="24" t="s">
        <v>8191</v>
      </c>
      <c r="B2154" s="25" t="s">
        <v>14162</v>
      </c>
      <c r="C2154" s="25" t="s">
        <v>14447</v>
      </c>
      <c r="D2154" s="25" t="s">
        <v>221</v>
      </c>
      <c r="E2154" s="26" t="s">
        <v>212</v>
      </c>
      <c r="F2154" s="26"/>
      <c r="G2154" s="27"/>
      <c r="H2154" s="27"/>
      <c r="I2154" s="26"/>
      <c r="J2154" s="24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</row>
    <row r="2155" spans="1:22" ht="14">
      <c r="A2155" s="24" t="s">
        <v>14450</v>
      </c>
      <c r="B2155" s="25" t="s">
        <v>14162</v>
      </c>
      <c r="C2155" s="25" t="s">
        <v>14449</v>
      </c>
      <c r="D2155" s="25" t="s">
        <v>221</v>
      </c>
      <c r="E2155" s="26" t="s">
        <v>212</v>
      </c>
      <c r="F2155" s="26"/>
      <c r="G2155" s="27"/>
      <c r="H2155" s="27"/>
      <c r="I2155" s="26"/>
      <c r="J2155" s="24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</row>
    <row r="2156" spans="1:22" ht="14">
      <c r="A2156" s="24" t="s">
        <v>14453</v>
      </c>
      <c r="B2156" s="25" t="s">
        <v>14162</v>
      </c>
      <c r="C2156" s="25" t="s">
        <v>14452</v>
      </c>
      <c r="D2156" s="25" t="s">
        <v>1905</v>
      </c>
      <c r="E2156" s="26" t="s">
        <v>212</v>
      </c>
      <c r="F2156" s="26"/>
      <c r="G2156" s="27"/>
      <c r="H2156" s="27"/>
      <c r="I2156" s="26"/>
      <c r="J2156" s="24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</row>
    <row r="2157" spans="1:22" ht="14">
      <c r="A2157" s="24" t="s">
        <v>8194</v>
      </c>
      <c r="B2157" s="25" t="s">
        <v>8136</v>
      </c>
      <c r="C2157" s="25" t="s">
        <v>8193</v>
      </c>
      <c r="D2157" s="25" t="s">
        <v>535</v>
      </c>
      <c r="E2157" s="26" t="s">
        <v>364</v>
      </c>
      <c r="F2157" s="26"/>
      <c r="G2157" s="27"/>
      <c r="H2157" s="27"/>
      <c r="I2157" s="26"/>
      <c r="J2157" s="24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</row>
    <row r="2158" spans="1:22" ht="14">
      <c r="A2158" s="24" t="s">
        <v>8194</v>
      </c>
      <c r="B2158" s="25" t="s">
        <v>14162</v>
      </c>
      <c r="C2158" s="25" t="s">
        <v>14455</v>
      </c>
      <c r="D2158" s="25" t="s">
        <v>535</v>
      </c>
      <c r="E2158" s="26" t="s">
        <v>212</v>
      </c>
      <c r="F2158" s="26"/>
      <c r="G2158" s="27"/>
      <c r="H2158" s="27"/>
      <c r="I2158" s="26"/>
      <c r="J2158" s="24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</row>
    <row r="2159" spans="1:22" ht="14">
      <c r="A2159" s="24" t="s">
        <v>8197</v>
      </c>
      <c r="B2159" s="25" t="s">
        <v>8136</v>
      </c>
      <c r="C2159" s="25" t="s">
        <v>8196</v>
      </c>
      <c r="D2159" s="25" t="s">
        <v>221</v>
      </c>
      <c r="E2159" s="26" t="s">
        <v>364</v>
      </c>
      <c r="F2159" s="26"/>
      <c r="G2159" s="27"/>
      <c r="H2159" s="27"/>
      <c r="I2159" s="26"/>
      <c r="J2159" s="24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</row>
    <row r="2160" spans="1:22" ht="14">
      <c r="A2160" s="24" t="s">
        <v>8197</v>
      </c>
      <c r="B2160" s="25" t="s">
        <v>14822</v>
      </c>
      <c r="C2160" s="25" t="s">
        <v>14876</v>
      </c>
      <c r="D2160" s="25" t="s">
        <v>221</v>
      </c>
      <c r="E2160" s="26" t="s">
        <v>364</v>
      </c>
      <c r="F2160" s="26"/>
      <c r="G2160" s="27"/>
      <c r="H2160" s="27"/>
      <c r="I2160" s="26"/>
      <c r="J2160" s="24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</row>
    <row r="2161" spans="1:22" ht="14">
      <c r="A2161" s="24" t="s">
        <v>15662</v>
      </c>
      <c r="B2161" s="25" t="s">
        <v>7858</v>
      </c>
      <c r="C2161" s="25" t="s">
        <v>15661</v>
      </c>
      <c r="D2161" s="25" t="s">
        <v>1022</v>
      </c>
      <c r="E2161" s="26" t="s">
        <v>364</v>
      </c>
      <c r="F2161" s="26"/>
      <c r="G2161" s="27"/>
      <c r="H2161" s="27"/>
      <c r="I2161" s="26"/>
      <c r="J2161" s="24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</row>
    <row r="2162" spans="1:22" ht="14">
      <c r="A2162" s="24" t="s">
        <v>15665</v>
      </c>
      <c r="B2162" s="25" t="s">
        <v>7858</v>
      </c>
      <c r="C2162" s="25" t="s">
        <v>15664</v>
      </c>
      <c r="D2162" s="25" t="s">
        <v>215</v>
      </c>
      <c r="E2162" s="26" t="s">
        <v>364</v>
      </c>
      <c r="F2162" s="26"/>
      <c r="G2162" s="27"/>
      <c r="H2162" s="27"/>
      <c r="I2162" s="26"/>
      <c r="J2162" s="24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</row>
    <row r="2163" spans="1:22" ht="14">
      <c r="A2163" s="24" t="s">
        <v>8200</v>
      </c>
      <c r="B2163" s="25" t="s">
        <v>8136</v>
      </c>
      <c r="C2163" s="25" t="s">
        <v>8199</v>
      </c>
      <c r="D2163" s="25" t="s">
        <v>229</v>
      </c>
      <c r="E2163" s="26" t="s">
        <v>364</v>
      </c>
      <c r="F2163" s="26"/>
      <c r="G2163" s="27"/>
      <c r="H2163" s="27"/>
      <c r="I2163" s="26"/>
      <c r="J2163" s="24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</row>
    <row r="2164" spans="1:22" ht="14">
      <c r="A2164" s="24" t="s">
        <v>14879</v>
      </c>
      <c r="B2164" s="25" t="s">
        <v>14822</v>
      </c>
      <c r="C2164" s="25" t="s">
        <v>14878</v>
      </c>
      <c r="D2164" s="25" t="s">
        <v>2085</v>
      </c>
      <c r="E2164" s="26" t="s">
        <v>364</v>
      </c>
      <c r="F2164" s="26"/>
      <c r="G2164" s="27"/>
      <c r="H2164" s="27"/>
      <c r="I2164" s="26"/>
      <c r="J2164" s="24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</row>
    <row r="2165" spans="1:22" ht="14">
      <c r="A2165" s="24" t="s">
        <v>8203</v>
      </c>
      <c r="B2165" s="25" t="s">
        <v>8136</v>
      </c>
      <c r="C2165" s="25" t="s">
        <v>8202</v>
      </c>
      <c r="D2165" s="25" t="s">
        <v>535</v>
      </c>
      <c r="E2165" s="26" t="s">
        <v>364</v>
      </c>
      <c r="F2165" s="26"/>
      <c r="G2165" s="27"/>
      <c r="H2165" s="27"/>
      <c r="I2165" s="26"/>
      <c r="J2165" s="24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</row>
    <row r="2166" spans="1:22" ht="14">
      <c r="A2166" s="24" t="s">
        <v>14882</v>
      </c>
      <c r="B2166" s="25" t="s">
        <v>14822</v>
      </c>
      <c r="C2166" s="25" t="s">
        <v>14881</v>
      </c>
      <c r="D2166" s="25" t="s">
        <v>756</v>
      </c>
      <c r="E2166" s="26" t="s">
        <v>364</v>
      </c>
      <c r="F2166" s="26"/>
      <c r="G2166" s="27"/>
      <c r="H2166" s="27"/>
      <c r="I2166" s="26"/>
      <c r="J2166" s="24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</row>
    <row r="2167" spans="1:22" ht="14">
      <c r="A2167" s="24" t="s">
        <v>15668</v>
      </c>
      <c r="B2167" s="25" t="s">
        <v>7858</v>
      </c>
      <c r="C2167" s="25" t="s">
        <v>15667</v>
      </c>
      <c r="D2167" s="25" t="s">
        <v>1022</v>
      </c>
      <c r="E2167" s="26" t="s">
        <v>364</v>
      </c>
      <c r="F2167" s="26"/>
      <c r="G2167" s="27"/>
      <c r="H2167" s="27"/>
      <c r="I2167" s="26"/>
      <c r="J2167" s="24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</row>
    <row r="2168" spans="1:22" ht="14">
      <c r="A2168" s="24" t="s">
        <v>14885</v>
      </c>
      <c r="B2168" s="25" t="s">
        <v>14822</v>
      </c>
      <c r="C2168" s="25" t="s">
        <v>14884</v>
      </c>
      <c r="D2168" s="25" t="s">
        <v>221</v>
      </c>
      <c r="E2168" s="26" t="s">
        <v>364</v>
      </c>
      <c r="F2168" s="26"/>
      <c r="G2168" s="27"/>
      <c r="H2168" s="27"/>
      <c r="I2168" s="26"/>
      <c r="J2168" s="24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</row>
    <row r="2169" spans="1:22" ht="14">
      <c r="A2169" s="24" t="s">
        <v>14888</v>
      </c>
      <c r="B2169" s="25" t="s">
        <v>14822</v>
      </c>
      <c r="C2169" s="25" t="s">
        <v>14887</v>
      </c>
      <c r="D2169" s="25" t="s">
        <v>756</v>
      </c>
      <c r="E2169" s="26" t="s">
        <v>364</v>
      </c>
      <c r="F2169" s="26"/>
      <c r="G2169" s="27"/>
      <c r="H2169" s="27"/>
      <c r="I2169" s="26"/>
      <c r="J2169" s="24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</row>
    <row r="2170" spans="1:22" ht="14">
      <c r="A2170" s="24" t="s">
        <v>8206</v>
      </c>
      <c r="B2170" s="25" t="s">
        <v>8136</v>
      </c>
      <c r="C2170" s="25" t="s">
        <v>8205</v>
      </c>
      <c r="D2170" s="25" t="s">
        <v>221</v>
      </c>
      <c r="E2170" s="26" t="s">
        <v>364</v>
      </c>
      <c r="F2170" s="26"/>
      <c r="G2170" s="27"/>
      <c r="H2170" s="27"/>
      <c r="I2170" s="26"/>
      <c r="J2170" s="24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</row>
    <row r="2171" spans="1:22" ht="14">
      <c r="A2171" s="24" t="s">
        <v>3622</v>
      </c>
      <c r="B2171" s="25" t="s">
        <v>3475</v>
      </c>
      <c r="C2171" s="25" t="s">
        <v>3621</v>
      </c>
      <c r="D2171" s="25" t="s">
        <v>1022</v>
      </c>
      <c r="E2171" s="26" t="s">
        <v>364</v>
      </c>
      <c r="F2171" s="26"/>
      <c r="G2171" s="27"/>
      <c r="H2171" s="27"/>
      <c r="I2171" s="26"/>
      <c r="J2171" s="24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</row>
    <row r="2172" spans="1:22" ht="14">
      <c r="A2172" s="24" t="s">
        <v>3625</v>
      </c>
      <c r="B2172" s="25" t="s">
        <v>3475</v>
      </c>
      <c r="C2172" s="25" t="s">
        <v>3624</v>
      </c>
      <c r="D2172" s="25" t="s">
        <v>215</v>
      </c>
      <c r="E2172" s="26" t="s">
        <v>364</v>
      </c>
      <c r="F2172" s="26"/>
      <c r="G2172" s="27"/>
      <c r="H2172" s="27"/>
      <c r="I2172" s="26"/>
      <c r="J2172" s="24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</row>
    <row r="2173" spans="1:22" ht="14">
      <c r="A2173" s="24" t="s">
        <v>3628</v>
      </c>
      <c r="B2173" s="25" t="s">
        <v>3475</v>
      </c>
      <c r="C2173" s="25" t="s">
        <v>3627</v>
      </c>
      <c r="D2173" s="25" t="s">
        <v>373</v>
      </c>
      <c r="E2173" s="26" t="s">
        <v>364</v>
      </c>
      <c r="F2173" s="26"/>
      <c r="G2173" s="27"/>
      <c r="H2173" s="27"/>
      <c r="I2173" s="26"/>
      <c r="J2173" s="24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</row>
    <row r="2174" spans="1:22" ht="14">
      <c r="A2174" s="24" t="s">
        <v>3619</v>
      </c>
      <c r="B2174" s="25" t="s">
        <v>3475</v>
      </c>
      <c r="C2174" s="25" t="s">
        <v>3618</v>
      </c>
      <c r="D2174" s="25" t="s">
        <v>221</v>
      </c>
      <c r="E2174" s="26" t="s">
        <v>364</v>
      </c>
      <c r="F2174" s="26"/>
      <c r="G2174" s="27"/>
      <c r="H2174" s="27"/>
      <c r="I2174" s="26"/>
      <c r="J2174" s="24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</row>
    <row r="2175" spans="1:22" ht="14">
      <c r="A2175" s="24" t="s">
        <v>3643</v>
      </c>
      <c r="B2175" s="25" t="s">
        <v>3475</v>
      </c>
      <c r="C2175" s="25" t="s">
        <v>3642</v>
      </c>
      <c r="D2175" s="25" t="s">
        <v>378</v>
      </c>
      <c r="E2175" s="26" t="s">
        <v>364</v>
      </c>
      <c r="F2175" s="26"/>
      <c r="G2175" s="27"/>
      <c r="H2175" s="27"/>
      <c r="I2175" s="26"/>
      <c r="J2175" s="24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</row>
    <row r="2176" spans="1:22" ht="14">
      <c r="A2176" s="24" t="s">
        <v>3631</v>
      </c>
      <c r="B2176" s="25" t="s">
        <v>3475</v>
      </c>
      <c r="C2176" s="25" t="s">
        <v>3630</v>
      </c>
      <c r="D2176" s="25" t="s">
        <v>221</v>
      </c>
      <c r="E2176" s="26" t="s">
        <v>364</v>
      </c>
      <c r="F2176" s="26"/>
      <c r="G2176" s="27"/>
      <c r="H2176" s="27"/>
      <c r="I2176" s="26"/>
      <c r="J2176" s="24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</row>
    <row r="2177" spans="1:22" ht="14">
      <c r="A2177" s="24" t="s">
        <v>3634</v>
      </c>
      <c r="B2177" s="25" t="s">
        <v>3475</v>
      </c>
      <c r="C2177" s="25" t="s">
        <v>3633</v>
      </c>
      <c r="D2177" s="25" t="s">
        <v>378</v>
      </c>
      <c r="E2177" s="26" t="s">
        <v>364</v>
      </c>
      <c r="F2177" s="26"/>
      <c r="G2177" s="27"/>
      <c r="H2177" s="27"/>
      <c r="I2177" s="26"/>
      <c r="J2177" s="24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</row>
    <row r="2178" spans="1:22" ht="14">
      <c r="A2178" s="24" t="s">
        <v>3637</v>
      </c>
      <c r="B2178" s="25" t="s">
        <v>3475</v>
      </c>
      <c r="C2178" s="25" t="s">
        <v>3636</v>
      </c>
      <c r="D2178" s="25" t="s">
        <v>535</v>
      </c>
      <c r="E2178" s="26" t="s">
        <v>364</v>
      </c>
      <c r="F2178" s="26"/>
      <c r="G2178" s="27"/>
      <c r="H2178" s="27"/>
      <c r="I2178" s="26"/>
      <c r="J2178" s="24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</row>
    <row r="2179" spans="1:22" ht="14">
      <c r="A2179" s="24" t="s">
        <v>3640</v>
      </c>
      <c r="B2179" s="25" t="s">
        <v>3475</v>
      </c>
      <c r="C2179" s="25" t="s">
        <v>3639</v>
      </c>
      <c r="D2179" s="25" t="s">
        <v>221</v>
      </c>
      <c r="E2179" s="26" t="s">
        <v>364</v>
      </c>
      <c r="F2179" s="26"/>
      <c r="G2179" s="27"/>
      <c r="H2179" s="27"/>
      <c r="I2179" s="26"/>
      <c r="J2179" s="24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</row>
    <row r="2180" spans="1:22" ht="14">
      <c r="A2180" s="24" t="s">
        <v>3646</v>
      </c>
      <c r="B2180" s="25" t="s">
        <v>3475</v>
      </c>
      <c r="C2180" s="25" t="s">
        <v>3645</v>
      </c>
      <c r="D2180" s="25" t="s">
        <v>535</v>
      </c>
      <c r="E2180" s="26" t="s">
        <v>364</v>
      </c>
      <c r="F2180" s="26"/>
      <c r="G2180" s="27"/>
      <c r="H2180" s="27"/>
      <c r="I2180" s="26"/>
      <c r="J2180" s="24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</row>
    <row r="2181" spans="1:22" ht="14">
      <c r="A2181" s="24" t="s">
        <v>3649</v>
      </c>
      <c r="B2181" s="25" t="s">
        <v>3475</v>
      </c>
      <c r="C2181" s="25" t="s">
        <v>3648</v>
      </c>
      <c r="D2181" s="25" t="s">
        <v>215</v>
      </c>
      <c r="E2181" s="26" t="s">
        <v>364</v>
      </c>
      <c r="F2181" s="26"/>
      <c r="G2181" s="27"/>
      <c r="H2181" s="27"/>
      <c r="I2181" s="26"/>
      <c r="J2181" s="24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</row>
    <row r="2182" spans="1:22" ht="14">
      <c r="A2182" s="24" t="s">
        <v>3652</v>
      </c>
      <c r="B2182" s="25" t="s">
        <v>3475</v>
      </c>
      <c r="C2182" s="25" t="s">
        <v>3651</v>
      </c>
      <c r="D2182" s="25" t="s">
        <v>1022</v>
      </c>
      <c r="E2182" s="26" t="s">
        <v>364</v>
      </c>
      <c r="F2182" s="26"/>
      <c r="G2182" s="27"/>
      <c r="H2182" s="27"/>
      <c r="I2182" s="26"/>
      <c r="J2182" s="24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</row>
    <row r="2183" spans="1:22" ht="14">
      <c r="A2183" s="24" t="s">
        <v>3655</v>
      </c>
      <c r="B2183" s="25" t="s">
        <v>3475</v>
      </c>
      <c r="C2183" s="25" t="s">
        <v>3654</v>
      </c>
      <c r="D2183" s="25" t="s">
        <v>373</v>
      </c>
      <c r="E2183" s="26" t="s">
        <v>364</v>
      </c>
      <c r="F2183" s="26"/>
      <c r="G2183" s="27"/>
      <c r="H2183" s="27"/>
      <c r="I2183" s="26"/>
      <c r="J2183" s="24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</row>
    <row r="2184" spans="1:22" ht="14">
      <c r="A2184" s="24" t="s">
        <v>3655</v>
      </c>
      <c r="B2184" s="25" t="s">
        <v>3475</v>
      </c>
      <c r="C2184" s="25" t="s">
        <v>3657</v>
      </c>
      <c r="D2184" s="25" t="s">
        <v>373</v>
      </c>
      <c r="E2184" s="26" t="s">
        <v>364</v>
      </c>
      <c r="F2184" s="26"/>
      <c r="G2184" s="27"/>
      <c r="H2184" s="27"/>
      <c r="I2184" s="26"/>
      <c r="J2184" s="24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</row>
    <row r="2185" spans="1:22" ht="14">
      <c r="A2185" s="24" t="s">
        <v>7686</v>
      </c>
      <c r="B2185" s="25" t="s">
        <v>7582</v>
      </c>
      <c r="C2185" s="25" t="s">
        <v>7685</v>
      </c>
      <c r="D2185" s="25" t="s">
        <v>221</v>
      </c>
      <c r="E2185" s="26" t="s">
        <v>212</v>
      </c>
      <c r="F2185" s="26"/>
      <c r="G2185" s="27"/>
      <c r="H2185" s="27"/>
      <c r="I2185" s="26"/>
      <c r="J2185" s="24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</row>
    <row r="2186" spans="1:22" ht="14">
      <c r="A2186" s="24" t="s">
        <v>7689</v>
      </c>
      <c r="B2186" s="25" t="s">
        <v>7582</v>
      </c>
      <c r="C2186" s="25" t="s">
        <v>7688</v>
      </c>
      <c r="D2186" s="25" t="s">
        <v>229</v>
      </c>
      <c r="E2186" s="26" t="s">
        <v>212</v>
      </c>
      <c r="F2186" s="26"/>
      <c r="G2186" s="27"/>
      <c r="H2186" s="27"/>
      <c r="I2186" s="26"/>
      <c r="J2186" s="24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</row>
    <row r="2187" spans="1:22" ht="14">
      <c r="A2187" s="24" t="s">
        <v>848</v>
      </c>
      <c r="B2187" s="25" t="s">
        <v>769</v>
      </c>
      <c r="C2187" s="25" t="s">
        <v>847</v>
      </c>
      <c r="D2187" s="25" t="s">
        <v>221</v>
      </c>
      <c r="E2187" s="26" t="s">
        <v>212</v>
      </c>
      <c r="F2187" s="26"/>
      <c r="G2187" s="27"/>
      <c r="H2187" s="27"/>
      <c r="I2187" s="26"/>
      <c r="J2187" s="24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</row>
    <row r="2188" spans="1:22" ht="14">
      <c r="A2188" s="24" t="s">
        <v>857</v>
      </c>
      <c r="B2188" s="25" t="s">
        <v>769</v>
      </c>
      <c r="C2188" s="25" t="s">
        <v>856</v>
      </c>
      <c r="D2188" s="25" t="s">
        <v>535</v>
      </c>
      <c r="E2188" s="26" t="s">
        <v>212</v>
      </c>
      <c r="F2188" s="26"/>
      <c r="G2188" s="27"/>
      <c r="H2188" s="27"/>
      <c r="I2188" s="26"/>
      <c r="J2188" s="24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</row>
    <row r="2189" spans="1:22" ht="14">
      <c r="A2189" s="24" t="s">
        <v>854</v>
      </c>
      <c r="B2189" s="25" t="s">
        <v>769</v>
      </c>
      <c r="C2189" s="25" t="s">
        <v>853</v>
      </c>
      <c r="D2189" s="25" t="s">
        <v>221</v>
      </c>
      <c r="E2189" s="26" t="s">
        <v>212</v>
      </c>
      <c r="F2189" s="26"/>
      <c r="G2189" s="27"/>
      <c r="H2189" s="27"/>
      <c r="I2189" s="26"/>
      <c r="J2189" s="24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</row>
    <row r="2190" spans="1:22" ht="14">
      <c r="A2190" s="24" t="s">
        <v>851</v>
      </c>
      <c r="B2190" s="25" t="s">
        <v>769</v>
      </c>
      <c r="C2190" s="25" t="s">
        <v>850</v>
      </c>
      <c r="D2190" s="25" t="s">
        <v>221</v>
      </c>
      <c r="E2190" s="26" t="s">
        <v>212</v>
      </c>
      <c r="F2190" s="26"/>
      <c r="G2190" s="27"/>
      <c r="H2190" s="27"/>
      <c r="I2190" s="26"/>
      <c r="J2190" s="24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</row>
    <row r="2191" spans="1:22" ht="14">
      <c r="A2191" s="24" t="s">
        <v>1433</v>
      </c>
      <c r="B2191" s="25" t="s">
        <v>1114</v>
      </c>
      <c r="C2191" s="25" t="s">
        <v>1432</v>
      </c>
      <c r="D2191" s="25" t="s">
        <v>221</v>
      </c>
      <c r="E2191" s="26" t="s">
        <v>212</v>
      </c>
      <c r="F2191" s="26"/>
      <c r="G2191" s="27"/>
      <c r="H2191" s="27"/>
      <c r="I2191" s="26"/>
      <c r="J2191" s="24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</row>
    <row r="2192" spans="1:22" ht="14">
      <c r="A2192" s="24" t="s">
        <v>1436</v>
      </c>
      <c r="B2192" s="25" t="s">
        <v>1114</v>
      </c>
      <c r="C2192" s="25" t="s">
        <v>1435</v>
      </c>
      <c r="D2192" s="25" t="s">
        <v>535</v>
      </c>
      <c r="E2192" s="26" t="s">
        <v>212</v>
      </c>
      <c r="F2192" s="26"/>
      <c r="G2192" s="27"/>
      <c r="H2192" s="27"/>
      <c r="I2192" s="26"/>
      <c r="J2192" s="24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</row>
    <row r="2193" spans="1:22" ht="14">
      <c r="A2193" s="24" t="s">
        <v>5974</v>
      </c>
      <c r="B2193" s="25" t="s">
        <v>5869</v>
      </c>
      <c r="C2193" s="25" t="s">
        <v>5973</v>
      </c>
      <c r="D2193" s="25" t="s">
        <v>221</v>
      </c>
      <c r="E2193" s="26" t="s">
        <v>364</v>
      </c>
      <c r="F2193" s="26"/>
      <c r="G2193" s="27"/>
      <c r="H2193" s="27"/>
      <c r="I2193" s="26"/>
      <c r="J2193" s="24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</row>
    <row r="2194" spans="1:22" ht="14">
      <c r="A2194" s="24" t="s">
        <v>1098</v>
      </c>
      <c r="B2194" s="25" t="s">
        <v>1094</v>
      </c>
      <c r="C2194" s="25" t="s">
        <v>1097</v>
      </c>
      <c r="D2194" s="25" t="s">
        <v>221</v>
      </c>
      <c r="E2194" s="26" t="s">
        <v>962</v>
      </c>
      <c r="F2194" s="26"/>
      <c r="G2194" s="27"/>
      <c r="H2194" s="27"/>
      <c r="I2194" s="26"/>
      <c r="J2194" s="24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</row>
    <row r="2195" spans="1:22" ht="14">
      <c r="A2195" s="24" t="s">
        <v>3412</v>
      </c>
      <c r="B2195" s="25" t="s">
        <v>3335</v>
      </c>
      <c r="C2195" s="25" t="s">
        <v>3411</v>
      </c>
      <c r="D2195" s="25" t="s">
        <v>3413</v>
      </c>
      <c r="E2195" s="26" t="s">
        <v>962</v>
      </c>
      <c r="F2195" s="26"/>
      <c r="G2195" s="27"/>
      <c r="H2195" s="27"/>
      <c r="I2195" s="26"/>
      <c r="J2195" s="24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</row>
    <row r="2196" spans="1:22" ht="14">
      <c r="A2196" s="24" t="s">
        <v>3416</v>
      </c>
      <c r="B2196" s="25" t="s">
        <v>3335</v>
      </c>
      <c r="C2196" s="25" t="s">
        <v>3415</v>
      </c>
      <c r="D2196" s="25" t="s">
        <v>756</v>
      </c>
      <c r="E2196" s="26" t="s">
        <v>962</v>
      </c>
      <c r="F2196" s="26"/>
      <c r="G2196" s="27"/>
      <c r="H2196" s="27"/>
      <c r="I2196" s="26"/>
      <c r="J2196" s="24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</row>
    <row r="2197" spans="1:22" ht="14">
      <c r="A2197" s="24" t="s">
        <v>1439</v>
      </c>
      <c r="B2197" s="25" t="s">
        <v>1114</v>
      </c>
      <c r="C2197" s="25" t="s">
        <v>1438</v>
      </c>
      <c r="D2197" s="25" t="s">
        <v>221</v>
      </c>
      <c r="E2197" s="26" t="s">
        <v>212</v>
      </c>
      <c r="F2197" s="26"/>
      <c r="G2197" s="27"/>
      <c r="H2197" s="27"/>
      <c r="I2197" s="26"/>
      <c r="J2197" s="24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</row>
    <row r="2198" spans="1:22" ht="14">
      <c r="A2198" s="24" t="s">
        <v>1442</v>
      </c>
      <c r="B2198" s="25" t="s">
        <v>1114</v>
      </c>
      <c r="C2198" s="25" t="s">
        <v>1441</v>
      </c>
      <c r="D2198" s="25" t="s">
        <v>535</v>
      </c>
      <c r="E2198" s="26" t="s">
        <v>212</v>
      </c>
      <c r="F2198" s="26"/>
      <c r="G2198" s="27"/>
      <c r="H2198" s="27"/>
      <c r="I2198" s="26"/>
      <c r="J2198" s="24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</row>
    <row r="2199" spans="1:22" ht="14">
      <c r="A2199" s="24" t="s">
        <v>7075</v>
      </c>
      <c r="B2199" s="25" t="s">
        <v>3351</v>
      </c>
      <c r="C2199" s="25" t="s">
        <v>7074</v>
      </c>
      <c r="D2199" s="25" t="s">
        <v>378</v>
      </c>
      <c r="E2199" s="26" t="s">
        <v>962</v>
      </c>
      <c r="F2199" s="26"/>
      <c r="G2199" s="27"/>
      <c r="H2199" s="27"/>
      <c r="I2199" s="26"/>
      <c r="J2199" s="24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</row>
    <row r="2200" spans="1:22" ht="14">
      <c r="A2200" s="24" t="s">
        <v>7078</v>
      </c>
      <c r="B2200" s="25" t="s">
        <v>3351</v>
      </c>
      <c r="C2200" s="25" t="s">
        <v>7077</v>
      </c>
      <c r="D2200" s="25" t="s">
        <v>229</v>
      </c>
      <c r="E2200" s="26" t="s">
        <v>962</v>
      </c>
      <c r="F2200" s="26"/>
      <c r="G2200" s="27"/>
      <c r="H2200" s="27"/>
      <c r="I2200" s="26"/>
      <c r="J2200" s="24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</row>
    <row r="2201" spans="1:22" ht="14">
      <c r="A2201" s="24" t="s">
        <v>7081</v>
      </c>
      <c r="B2201" s="25" t="s">
        <v>3351</v>
      </c>
      <c r="C2201" s="25" t="s">
        <v>7080</v>
      </c>
      <c r="D2201" s="25" t="s">
        <v>535</v>
      </c>
      <c r="E2201" s="26" t="s">
        <v>962</v>
      </c>
      <c r="F2201" s="26"/>
      <c r="G2201" s="27"/>
      <c r="H2201" s="27"/>
      <c r="I2201" s="26"/>
      <c r="J2201" s="24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</row>
    <row r="2202" spans="1:22" ht="14">
      <c r="A2202" s="24" t="s">
        <v>7084</v>
      </c>
      <c r="B2202" s="25" t="s">
        <v>3351</v>
      </c>
      <c r="C2202" s="25" t="s">
        <v>7083</v>
      </c>
      <c r="D2202" s="25" t="s">
        <v>373</v>
      </c>
      <c r="E2202" s="26" t="s">
        <v>962</v>
      </c>
      <c r="F2202" s="26"/>
      <c r="G2202" s="27"/>
      <c r="H2202" s="27"/>
      <c r="I2202" s="26"/>
      <c r="J2202" s="24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</row>
    <row r="2203" spans="1:22" ht="14">
      <c r="A2203" s="24" t="s">
        <v>7087</v>
      </c>
      <c r="B2203" s="25" t="s">
        <v>3351</v>
      </c>
      <c r="C2203" s="25" t="s">
        <v>7086</v>
      </c>
      <c r="D2203" s="25" t="s">
        <v>1022</v>
      </c>
      <c r="E2203" s="26" t="s">
        <v>962</v>
      </c>
      <c r="F2203" s="26"/>
      <c r="G2203" s="27"/>
      <c r="H2203" s="27"/>
      <c r="I2203" s="26"/>
      <c r="J2203" s="24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</row>
    <row r="2204" spans="1:22" ht="14">
      <c r="A2204" s="24" t="s">
        <v>11211</v>
      </c>
      <c r="B2204" s="25" t="s">
        <v>11171</v>
      </c>
      <c r="C2204" s="25" t="s">
        <v>11210</v>
      </c>
      <c r="D2204" s="25" t="s">
        <v>8992</v>
      </c>
      <c r="E2204" s="26" t="s">
        <v>212</v>
      </c>
      <c r="F2204" s="26"/>
      <c r="G2204" s="27"/>
      <c r="H2204" s="27"/>
      <c r="I2204" s="26"/>
      <c r="J2204" s="24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</row>
    <row r="2205" spans="1:22" ht="14">
      <c r="A2205" s="24" t="s">
        <v>11214</v>
      </c>
      <c r="B2205" s="25" t="s">
        <v>11171</v>
      </c>
      <c r="C2205" s="25" t="s">
        <v>11213</v>
      </c>
      <c r="D2205" s="25" t="s">
        <v>221</v>
      </c>
      <c r="E2205" s="26" t="s">
        <v>212</v>
      </c>
      <c r="F2205" s="26"/>
      <c r="G2205" s="27"/>
      <c r="H2205" s="27"/>
      <c r="I2205" s="26"/>
      <c r="J2205" s="24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</row>
    <row r="2206" spans="1:22" ht="14">
      <c r="A2206" s="24" t="s">
        <v>11217</v>
      </c>
      <c r="B2206" s="25" t="s">
        <v>11171</v>
      </c>
      <c r="C2206" s="25" t="s">
        <v>11216</v>
      </c>
      <c r="D2206" s="25" t="s">
        <v>535</v>
      </c>
      <c r="E2206" s="26" t="s">
        <v>212</v>
      </c>
      <c r="F2206" s="26"/>
      <c r="G2206" s="27"/>
      <c r="H2206" s="27"/>
      <c r="I2206" s="26"/>
      <c r="J2206" s="24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</row>
    <row r="2207" spans="1:22" ht="14">
      <c r="A2207" s="24" t="s">
        <v>13061</v>
      </c>
      <c r="B2207" s="25" t="s">
        <v>12964</v>
      </c>
      <c r="C2207" s="25" t="s">
        <v>13060</v>
      </c>
      <c r="D2207" s="25" t="s">
        <v>3041</v>
      </c>
      <c r="E2207" s="26" t="s">
        <v>364</v>
      </c>
      <c r="F2207" s="26"/>
      <c r="G2207" s="27"/>
      <c r="H2207" s="27"/>
      <c r="I2207" s="26"/>
      <c r="J2207" s="24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</row>
    <row r="2208" spans="1:22" ht="14">
      <c r="A2208" s="24" t="s">
        <v>8691</v>
      </c>
      <c r="B2208" s="25" t="s">
        <v>8690</v>
      </c>
      <c r="C2208" s="25" t="s">
        <v>8689</v>
      </c>
      <c r="D2208" s="25" t="s">
        <v>229</v>
      </c>
      <c r="E2208" s="26" t="s">
        <v>364</v>
      </c>
      <c r="F2208" s="26"/>
      <c r="G2208" s="27"/>
      <c r="H2208" s="27"/>
      <c r="I2208" s="26"/>
      <c r="J2208" s="24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</row>
    <row r="2209" spans="1:22" ht="14">
      <c r="A2209" s="24" t="s">
        <v>8694</v>
      </c>
      <c r="B2209" s="25" t="s">
        <v>8690</v>
      </c>
      <c r="C2209" s="25" t="s">
        <v>8693</v>
      </c>
      <c r="D2209" s="25" t="s">
        <v>535</v>
      </c>
      <c r="E2209" s="26" t="s">
        <v>364</v>
      </c>
      <c r="F2209" s="26"/>
      <c r="G2209" s="27"/>
      <c r="H2209" s="27"/>
      <c r="I2209" s="26"/>
      <c r="J2209" s="24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</row>
    <row r="2210" spans="1:22" ht="14">
      <c r="A2210" s="24" t="s">
        <v>8697</v>
      </c>
      <c r="B2210" s="25" t="s">
        <v>8690</v>
      </c>
      <c r="C2210" s="25" t="s">
        <v>8696</v>
      </c>
      <c r="D2210" s="25" t="s">
        <v>373</v>
      </c>
      <c r="E2210" s="26" t="s">
        <v>364</v>
      </c>
      <c r="F2210" s="26"/>
      <c r="G2210" s="27"/>
      <c r="H2210" s="27"/>
      <c r="I2210" s="26"/>
      <c r="J2210" s="24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</row>
    <row r="2211" spans="1:22" ht="14">
      <c r="A2211" s="24" t="s">
        <v>3659</v>
      </c>
      <c r="B2211" s="25" t="s">
        <v>3475</v>
      </c>
      <c r="C2211" s="25" t="s">
        <v>3658</v>
      </c>
      <c r="D2211" s="25" t="s">
        <v>215</v>
      </c>
      <c r="E2211" s="26" t="s">
        <v>364</v>
      </c>
      <c r="F2211" s="26"/>
      <c r="G2211" s="27"/>
      <c r="H2211" s="27"/>
      <c r="I2211" s="26"/>
      <c r="J2211" s="24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</row>
    <row r="2212" spans="1:22" ht="14">
      <c r="A2212" s="24" t="s">
        <v>3662</v>
      </c>
      <c r="B2212" s="25" t="s">
        <v>3475</v>
      </c>
      <c r="C2212" s="25" t="s">
        <v>3661</v>
      </c>
      <c r="D2212" s="25" t="s">
        <v>221</v>
      </c>
      <c r="E2212" s="26" t="s">
        <v>364</v>
      </c>
      <c r="F2212" s="26"/>
      <c r="G2212" s="27"/>
      <c r="H2212" s="27"/>
      <c r="I2212" s="26"/>
      <c r="J2212" s="24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</row>
    <row r="2213" spans="1:22" ht="14">
      <c r="A2213" s="24" t="s">
        <v>3665</v>
      </c>
      <c r="B2213" s="25" t="s">
        <v>3475</v>
      </c>
      <c r="C2213" s="25" t="s">
        <v>3664</v>
      </c>
      <c r="D2213" s="25" t="s">
        <v>221</v>
      </c>
      <c r="E2213" s="26" t="s">
        <v>364</v>
      </c>
      <c r="F2213" s="26"/>
      <c r="G2213" s="27"/>
      <c r="H2213" s="27"/>
      <c r="I2213" s="26"/>
      <c r="J2213" s="24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</row>
    <row r="2214" spans="1:22" ht="14">
      <c r="A2214" s="24" t="s">
        <v>3668</v>
      </c>
      <c r="B2214" s="25" t="s">
        <v>3475</v>
      </c>
      <c r="C2214" s="25" t="s">
        <v>3667</v>
      </c>
      <c r="D2214" s="25" t="s">
        <v>535</v>
      </c>
      <c r="E2214" s="26" t="s">
        <v>364</v>
      </c>
      <c r="F2214" s="26"/>
      <c r="G2214" s="27"/>
      <c r="H2214" s="27"/>
      <c r="I2214" s="26"/>
      <c r="J2214" s="24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</row>
    <row r="2215" spans="1:22" ht="14">
      <c r="A2215" s="24" t="s">
        <v>3671</v>
      </c>
      <c r="B2215" s="25" t="s">
        <v>3475</v>
      </c>
      <c r="C2215" s="25" t="s">
        <v>3670</v>
      </c>
      <c r="D2215" s="25" t="s">
        <v>221</v>
      </c>
      <c r="E2215" s="26" t="s">
        <v>364</v>
      </c>
      <c r="F2215" s="26"/>
      <c r="G2215" s="27"/>
      <c r="H2215" s="27"/>
      <c r="I2215" s="26"/>
      <c r="J2215" s="24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</row>
    <row r="2216" spans="1:22" ht="14">
      <c r="A2216" s="24" t="s">
        <v>3674</v>
      </c>
      <c r="B2216" s="25" t="s">
        <v>3475</v>
      </c>
      <c r="C2216" s="25" t="s">
        <v>3673</v>
      </c>
      <c r="D2216" s="25" t="s">
        <v>378</v>
      </c>
      <c r="E2216" s="26" t="s">
        <v>364</v>
      </c>
      <c r="F2216" s="26"/>
      <c r="G2216" s="27"/>
      <c r="H2216" s="27"/>
      <c r="I2216" s="26"/>
      <c r="J2216" s="24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</row>
    <row r="2217" spans="1:22" ht="14">
      <c r="A2217" s="24" t="s">
        <v>3677</v>
      </c>
      <c r="B2217" s="25" t="s">
        <v>3475</v>
      </c>
      <c r="C2217" s="25" t="s">
        <v>3676</v>
      </c>
      <c r="D2217" s="25" t="s">
        <v>229</v>
      </c>
      <c r="E2217" s="26" t="s">
        <v>364</v>
      </c>
      <c r="F2217" s="26"/>
      <c r="G2217" s="27"/>
      <c r="H2217" s="27"/>
      <c r="I2217" s="26"/>
      <c r="J2217" s="24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</row>
    <row r="2218" spans="1:22" ht="14">
      <c r="A2218" s="24" t="s">
        <v>3680</v>
      </c>
      <c r="B2218" s="25" t="s">
        <v>3475</v>
      </c>
      <c r="C2218" s="25" t="s">
        <v>3679</v>
      </c>
      <c r="D2218" s="25" t="s">
        <v>535</v>
      </c>
      <c r="E2218" s="26" t="s">
        <v>364</v>
      </c>
      <c r="F2218" s="26"/>
      <c r="G2218" s="27"/>
      <c r="H2218" s="27"/>
      <c r="I2218" s="26"/>
      <c r="J2218" s="24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</row>
    <row r="2219" spans="1:22" ht="14">
      <c r="A2219" s="24" t="s">
        <v>3683</v>
      </c>
      <c r="B2219" s="25" t="s">
        <v>3475</v>
      </c>
      <c r="C2219" s="25" t="s">
        <v>3682</v>
      </c>
      <c r="D2219" s="25" t="s">
        <v>531</v>
      </c>
      <c r="E2219" s="26" t="s">
        <v>364</v>
      </c>
      <c r="F2219" s="26"/>
      <c r="G2219" s="27"/>
      <c r="H2219" s="27"/>
      <c r="I2219" s="26"/>
      <c r="J2219" s="24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</row>
    <row r="2220" spans="1:22" ht="14">
      <c r="A2220" s="24" t="s">
        <v>10539</v>
      </c>
      <c r="B2220" s="25" t="s">
        <v>10385</v>
      </c>
      <c r="C2220" s="25" t="s">
        <v>10538</v>
      </c>
      <c r="D2220" s="25" t="s">
        <v>221</v>
      </c>
      <c r="E2220" s="26" t="s">
        <v>364</v>
      </c>
      <c r="F2220" s="26"/>
      <c r="G2220" s="27"/>
      <c r="H2220" s="27"/>
      <c r="I2220" s="26"/>
      <c r="J2220" s="24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</row>
    <row r="2221" spans="1:22" ht="14">
      <c r="A2221" s="24" t="s">
        <v>10542</v>
      </c>
      <c r="B2221" s="25" t="s">
        <v>10385</v>
      </c>
      <c r="C2221" s="25" t="s">
        <v>10541</v>
      </c>
      <c r="D2221" s="25" t="s">
        <v>229</v>
      </c>
      <c r="E2221" s="26" t="s">
        <v>364</v>
      </c>
      <c r="F2221" s="26"/>
      <c r="G2221" s="27"/>
      <c r="H2221" s="27"/>
      <c r="I2221" s="26"/>
      <c r="J2221" s="24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</row>
    <row r="2222" spans="1:22" ht="14">
      <c r="A2222" s="24" t="s">
        <v>10545</v>
      </c>
      <c r="B2222" s="25" t="s">
        <v>10385</v>
      </c>
      <c r="C2222" s="25" t="s">
        <v>10544</v>
      </c>
      <c r="D2222" s="25" t="s">
        <v>535</v>
      </c>
      <c r="E2222" s="26" t="s">
        <v>364</v>
      </c>
      <c r="F2222" s="26"/>
      <c r="G2222" s="27"/>
      <c r="H2222" s="27"/>
      <c r="I2222" s="26"/>
      <c r="J2222" s="24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</row>
    <row r="2223" spans="1:22" ht="14">
      <c r="A2223" s="24" t="s">
        <v>10548</v>
      </c>
      <c r="B2223" s="25" t="s">
        <v>10385</v>
      </c>
      <c r="C2223" s="25" t="s">
        <v>10547</v>
      </c>
      <c r="D2223" s="25" t="s">
        <v>215</v>
      </c>
      <c r="E2223" s="26" t="s">
        <v>364</v>
      </c>
      <c r="F2223" s="26"/>
      <c r="G2223" s="27"/>
      <c r="H2223" s="27"/>
      <c r="I2223" s="26"/>
      <c r="J2223" s="24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</row>
    <row r="2224" spans="1:22" ht="14">
      <c r="A2224" s="24" t="s">
        <v>10551</v>
      </c>
      <c r="B2224" s="25" t="s">
        <v>10385</v>
      </c>
      <c r="C2224" s="25" t="s">
        <v>10550</v>
      </c>
      <c r="D2224" s="25" t="s">
        <v>215</v>
      </c>
      <c r="E2224" s="26" t="s">
        <v>364</v>
      </c>
      <c r="F2224" s="26"/>
      <c r="G2224" s="27"/>
      <c r="H2224" s="27"/>
      <c r="I2224" s="26"/>
      <c r="J2224" s="24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</row>
    <row r="2225" spans="1:22" ht="14">
      <c r="A2225" s="24" t="s">
        <v>10554</v>
      </c>
      <c r="B2225" s="25" t="s">
        <v>10385</v>
      </c>
      <c r="C2225" s="25" t="s">
        <v>10553</v>
      </c>
      <c r="D2225" s="25" t="s">
        <v>535</v>
      </c>
      <c r="E2225" s="26" t="s">
        <v>364</v>
      </c>
      <c r="F2225" s="26"/>
      <c r="G2225" s="27"/>
      <c r="H2225" s="27"/>
      <c r="I2225" s="26"/>
      <c r="J2225" s="24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</row>
    <row r="2226" spans="1:22" ht="14">
      <c r="A2226" s="24" t="s">
        <v>10557</v>
      </c>
      <c r="B2226" s="25" t="s">
        <v>10385</v>
      </c>
      <c r="C2226" s="25" t="s">
        <v>10556</v>
      </c>
      <c r="D2226" s="25" t="s">
        <v>535</v>
      </c>
      <c r="E2226" s="26" t="s">
        <v>364</v>
      </c>
      <c r="F2226" s="26"/>
      <c r="G2226" s="27"/>
      <c r="H2226" s="27"/>
      <c r="I2226" s="26"/>
      <c r="J2226" s="24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</row>
    <row r="2227" spans="1:22" ht="14">
      <c r="A2227" s="24" t="s">
        <v>7460</v>
      </c>
      <c r="B2227" s="25" t="s">
        <v>7450</v>
      </c>
      <c r="C2227" s="25" t="s">
        <v>7459</v>
      </c>
      <c r="D2227" s="25" t="s">
        <v>221</v>
      </c>
      <c r="E2227" s="26" t="s">
        <v>364</v>
      </c>
      <c r="F2227" s="26"/>
      <c r="G2227" s="27"/>
      <c r="H2227" s="27"/>
      <c r="I2227" s="26"/>
      <c r="J2227" s="24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</row>
    <row r="2228" spans="1:22" ht="14">
      <c r="A2228" s="24" t="s">
        <v>7463</v>
      </c>
      <c r="B2228" s="25" t="s">
        <v>7450</v>
      </c>
      <c r="C2228" s="25" t="s">
        <v>7462</v>
      </c>
      <c r="D2228" s="25" t="s">
        <v>756</v>
      </c>
      <c r="E2228" s="26" t="s">
        <v>364</v>
      </c>
      <c r="F2228" s="26"/>
      <c r="G2228" s="27"/>
      <c r="H2228" s="27"/>
      <c r="I2228" s="26"/>
      <c r="J2228" s="24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</row>
    <row r="2229" spans="1:22" ht="14">
      <c r="A2229" s="24" t="s">
        <v>15451</v>
      </c>
      <c r="B2229" s="25" t="s">
        <v>15447</v>
      </c>
      <c r="C2229" s="25" t="s">
        <v>15450</v>
      </c>
      <c r="D2229" s="25" t="s">
        <v>221</v>
      </c>
      <c r="E2229" s="26" t="s">
        <v>364</v>
      </c>
      <c r="F2229" s="26"/>
      <c r="G2229" s="27"/>
      <c r="H2229" s="27"/>
      <c r="I2229" s="26"/>
      <c r="J2229" s="24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</row>
    <row r="2230" spans="1:22" ht="14">
      <c r="A2230" s="24" t="s">
        <v>15175</v>
      </c>
      <c r="B2230" s="25" t="s">
        <v>15168</v>
      </c>
      <c r="C2230" s="25" t="s">
        <v>15174</v>
      </c>
      <c r="D2230" s="25" t="s">
        <v>221</v>
      </c>
      <c r="E2230" s="26" t="s">
        <v>364</v>
      </c>
      <c r="F2230" s="26"/>
      <c r="G2230" s="27"/>
      <c r="H2230" s="27"/>
      <c r="I2230" s="26"/>
      <c r="J2230" s="24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</row>
    <row r="2231" spans="1:22" ht="14">
      <c r="A2231" s="24" t="s">
        <v>15454</v>
      </c>
      <c r="B2231" s="25" t="s">
        <v>15447</v>
      </c>
      <c r="C2231" s="25" t="s">
        <v>15453</v>
      </c>
      <c r="D2231" s="25" t="s">
        <v>221</v>
      </c>
      <c r="E2231" s="26" t="s">
        <v>364</v>
      </c>
      <c r="F2231" s="26"/>
      <c r="G2231" s="27"/>
      <c r="H2231" s="27"/>
      <c r="I2231" s="26"/>
      <c r="J2231" s="24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</row>
    <row r="2232" spans="1:22" ht="14">
      <c r="A2232" s="24" t="s">
        <v>15457</v>
      </c>
      <c r="B2232" s="25" t="s">
        <v>15447</v>
      </c>
      <c r="C2232" s="25" t="s">
        <v>15456</v>
      </c>
      <c r="D2232" s="25" t="s">
        <v>221</v>
      </c>
      <c r="E2232" s="26" t="s">
        <v>364</v>
      </c>
      <c r="F2232" s="26"/>
      <c r="G2232" s="27"/>
      <c r="H2232" s="27"/>
      <c r="I2232" s="26"/>
      <c r="J2232" s="24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</row>
    <row r="2233" spans="1:22" ht="14">
      <c r="A2233" s="24" t="s">
        <v>4695</v>
      </c>
      <c r="B2233" s="25" t="s">
        <v>4679</v>
      </c>
      <c r="C2233" s="25" t="s">
        <v>4694</v>
      </c>
      <c r="D2233" s="25" t="s">
        <v>221</v>
      </c>
      <c r="E2233" s="26" t="s">
        <v>364</v>
      </c>
      <c r="F2233" s="26"/>
      <c r="G2233" s="27"/>
      <c r="H2233" s="27"/>
      <c r="I2233" s="26"/>
      <c r="J2233" s="24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</row>
    <row r="2234" spans="1:22" ht="14">
      <c r="A2234" s="24" t="s">
        <v>15172</v>
      </c>
      <c r="B2234" s="25" t="s">
        <v>15168</v>
      </c>
      <c r="C2234" s="25" t="s">
        <v>15171</v>
      </c>
      <c r="D2234" s="25" t="s">
        <v>221</v>
      </c>
      <c r="E2234" s="26" t="s">
        <v>364</v>
      </c>
      <c r="F2234" s="26"/>
      <c r="G2234" s="27"/>
      <c r="H2234" s="27"/>
      <c r="I2234" s="26"/>
      <c r="J2234" s="24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</row>
    <row r="2235" spans="1:22" ht="14">
      <c r="A2235" s="24" t="s">
        <v>8700</v>
      </c>
      <c r="B2235" s="25" t="s">
        <v>8690</v>
      </c>
      <c r="C2235" s="25" t="s">
        <v>8699</v>
      </c>
      <c r="D2235" s="25" t="s">
        <v>221</v>
      </c>
      <c r="E2235" s="26" t="s">
        <v>364</v>
      </c>
      <c r="F2235" s="26"/>
      <c r="G2235" s="27"/>
      <c r="H2235" s="27"/>
      <c r="I2235" s="26"/>
      <c r="J2235" s="24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</row>
    <row r="2236" spans="1:22" ht="14">
      <c r="A2236" s="24" t="s">
        <v>8703</v>
      </c>
      <c r="B2236" s="25" t="s">
        <v>8690</v>
      </c>
      <c r="C2236" s="25" t="s">
        <v>8702</v>
      </c>
      <c r="D2236" s="25" t="s">
        <v>2814</v>
      </c>
      <c r="E2236" s="26" t="s">
        <v>364</v>
      </c>
      <c r="F2236" s="26"/>
      <c r="G2236" s="27"/>
      <c r="H2236" s="27"/>
      <c r="I2236" s="26"/>
      <c r="J2236" s="24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</row>
    <row r="2237" spans="1:22" ht="14">
      <c r="A2237" s="24" t="s">
        <v>8706</v>
      </c>
      <c r="B2237" s="25" t="s">
        <v>8690</v>
      </c>
      <c r="C2237" s="25" t="s">
        <v>8705</v>
      </c>
      <c r="D2237" s="25" t="s">
        <v>535</v>
      </c>
      <c r="E2237" s="26" t="s">
        <v>364</v>
      </c>
      <c r="F2237" s="26"/>
      <c r="G2237" s="27"/>
      <c r="H2237" s="27"/>
      <c r="I2237" s="26"/>
      <c r="J2237" s="24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</row>
    <row r="2238" spans="1:22" ht="14">
      <c r="A2238" s="24" t="s">
        <v>8709</v>
      </c>
      <c r="B2238" s="25" t="s">
        <v>8690</v>
      </c>
      <c r="C2238" s="25" t="s">
        <v>8708</v>
      </c>
      <c r="D2238" s="25" t="s">
        <v>215</v>
      </c>
      <c r="E2238" s="26" t="s">
        <v>364</v>
      </c>
      <c r="F2238" s="26"/>
      <c r="G2238" s="27"/>
      <c r="H2238" s="27"/>
      <c r="I2238" s="26"/>
      <c r="J2238" s="24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</row>
    <row r="2239" spans="1:22" ht="14">
      <c r="A2239" s="24" t="s">
        <v>8712</v>
      </c>
      <c r="B2239" s="25" t="s">
        <v>8690</v>
      </c>
      <c r="C2239" s="25" t="s">
        <v>8711</v>
      </c>
      <c r="D2239" s="25" t="s">
        <v>2814</v>
      </c>
      <c r="E2239" s="26" t="s">
        <v>364</v>
      </c>
      <c r="F2239" s="26"/>
      <c r="G2239" s="27"/>
      <c r="H2239" s="27"/>
      <c r="I2239" s="26"/>
      <c r="J2239" s="24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</row>
    <row r="2240" spans="1:22" ht="14">
      <c r="A2240" s="24" t="s">
        <v>8715</v>
      </c>
      <c r="B2240" s="25" t="s">
        <v>8690</v>
      </c>
      <c r="C2240" s="25" t="s">
        <v>8714</v>
      </c>
      <c r="D2240" s="25" t="s">
        <v>535</v>
      </c>
      <c r="E2240" s="26" t="s">
        <v>364</v>
      </c>
      <c r="F2240" s="26"/>
      <c r="G2240" s="27"/>
      <c r="H2240" s="27"/>
      <c r="I2240" s="26"/>
      <c r="J2240" s="24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</row>
    <row r="2241" spans="1:22" ht="14">
      <c r="A2241" s="24" t="s">
        <v>8718</v>
      </c>
      <c r="B2241" s="25" t="s">
        <v>8690</v>
      </c>
      <c r="C2241" s="25" t="s">
        <v>8717</v>
      </c>
      <c r="D2241" s="25" t="s">
        <v>373</v>
      </c>
      <c r="E2241" s="26" t="s">
        <v>364</v>
      </c>
      <c r="F2241" s="26"/>
      <c r="G2241" s="27"/>
      <c r="H2241" s="27"/>
      <c r="I2241" s="26"/>
      <c r="J2241" s="24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</row>
    <row r="2242" spans="1:22" ht="14">
      <c r="A2242" s="24" t="s">
        <v>8721</v>
      </c>
      <c r="B2242" s="25" t="s">
        <v>8690</v>
      </c>
      <c r="C2242" s="25" t="s">
        <v>8720</v>
      </c>
      <c r="D2242" s="25" t="s">
        <v>2814</v>
      </c>
      <c r="E2242" s="26" t="s">
        <v>364</v>
      </c>
      <c r="F2242" s="26"/>
      <c r="G2242" s="27"/>
      <c r="H2242" s="27"/>
      <c r="I2242" s="26"/>
      <c r="J2242" s="24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</row>
    <row r="2243" spans="1:22" ht="14">
      <c r="A2243" s="24" t="s">
        <v>8724</v>
      </c>
      <c r="B2243" s="25" t="s">
        <v>8690</v>
      </c>
      <c r="C2243" s="25" t="s">
        <v>8723</v>
      </c>
      <c r="D2243" s="25" t="s">
        <v>535</v>
      </c>
      <c r="E2243" s="26" t="s">
        <v>364</v>
      </c>
      <c r="F2243" s="26"/>
      <c r="G2243" s="27"/>
      <c r="H2243" s="27"/>
      <c r="I2243" s="26"/>
      <c r="J2243" s="24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</row>
    <row r="2244" spans="1:22" ht="14">
      <c r="A2244" s="24" t="s">
        <v>8727</v>
      </c>
      <c r="B2244" s="25" t="s">
        <v>8690</v>
      </c>
      <c r="C2244" s="25" t="s">
        <v>8726</v>
      </c>
      <c r="D2244" s="25" t="s">
        <v>373</v>
      </c>
      <c r="E2244" s="26" t="s">
        <v>364</v>
      </c>
      <c r="F2244" s="26"/>
      <c r="G2244" s="27"/>
      <c r="H2244" s="27"/>
      <c r="I2244" s="26"/>
      <c r="J2244" s="24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</row>
    <row r="2245" spans="1:22" ht="14">
      <c r="A2245" s="24" t="s">
        <v>8730</v>
      </c>
      <c r="B2245" s="25" t="s">
        <v>8690</v>
      </c>
      <c r="C2245" s="25" t="s">
        <v>8729</v>
      </c>
      <c r="D2245" s="25" t="s">
        <v>221</v>
      </c>
      <c r="E2245" s="26" t="s">
        <v>364</v>
      </c>
      <c r="F2245" s="26"/>
      <c r="G2245" s="27"/>
      <c r="H2245" s="27"/>
      <c r="I2245" s="26"/>
      <c r="J2245" s="24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</row>
    <row r="2246" spans="1:22" ht="14">
      <c r="A2246" s="24" t="s">
        <v>6389</v>
      </c>
      <c r="B2246" s="25" t="s">
        <v>6274</v>
      </c>
      <c r="C2246" s="25" t="s">
        <v>6388</v>
      </c>
      <c r="D2246" s="25" t="s">
        <v>373</v>
      </c>
      <c r="E2246" s="26" t="s">
        <v>364</v>
      </c>
      <c r="F2246" s="26"/>
      <c r="G2246" s="27"/>
      <c r="H2246" s="27"/>
      <c r="I2246" s="26"/>
      <c r="J2246" s="24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</row>
    <row r="2247" spans="1:22" ht="14">
      <c r="A2247" s="24" t="s">
        <v>5027</v>
      </c>
      <c r="B2247" s="25" t="s">
        <v>4960</v>
      </c>
      <c r="C2247" s="25" t="s">
        <v>5026</v>
      </c>
      <c r="D2247" s="25" t="s">
        <v>221</v>
      </c>
      <c r="E2247" s="26" t="s">
        <v>364</v>
      </c>
      <c r="F2247" s="26"/>
      <c r="G2247" s="27"/>
      <c r="H2247" s="27"/>
      <c r="I2247" s="26"/>
      <c r="J2247" s="24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</row>
    <row r="2248" spans="1:22" ht="14">
      <c r="A2248" s="24" t="s">
        <v>5030</v>
      </c>
      <c r="B2248" s="25" t="s">
        <v>4960</v>
      </c>
      <c r="C2248" s="25" t="s">
        <v>5029</v>
      </c>
      <c r="D2248" s="25" t="s">
        <v>535</v>
      </c>
      <c r="E2248" s="26" t="s">
        <v>364</v>
      </c>
      <c r="F2248" s="26"/>
      <c r="G2248" s="27"/>
      <c r="H2248" s="27"/>
      <c r="I2248" s="26"/>
      <c r="J2248" s="24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</row>
    <row r="2249" spans="1:22" ht="14">
      <c r="A2249" s="24" t="s">
        <v>7466</v>
      </c>
      <c r="B2249" s="25" t="s">
        <v>7450</v>
      </c>
      <c r="C2249" s="25" t="s">
        <v>7465</v>
      </c>
      <c r="D2249" s="25" t="s">
        <v>221</v>
      </c>
      <c r="E2249" s="26" t="s">
        <v>364</v>
      </c>
      <c r="F2249" s="26"/>
      <c r="G2249" s="27"/>
      <c r="H2249" s="27"/>
      <c r="I2249" s="26"/>
      <c r="J2249" s="24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</row>
    <row r="2250" spans="1:22" ht="14">
      <c r="A2250" s="24" t="s">
        <v>7469</v>
      </c>
      <c r="B2250" s="25" t="s">
        <v>7450</v>
      </c>
      <c r="C2250" s="25" t="s">
        <v>7468</v>
      </c>
      <c r="D2250" s="25" t="s">
        <v>2085</v>
      </c>
      <c r="E2250" s="26" t="s">
        <v>364</v>
      </c>
      <c r="F2250" s="26"/>
      <c r="G2250" s="27"/>
      <c r="H2250" s="27"/>
      <c r="I2250" s="26"/>
      <c r="J2250" s="24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</row>
    <row r="2251" spans="1:22" ht="14">
      <c r="A2251" s="24" t="s">
        <v>7472</v>
      </c>
      <c r="B2251" s="25" t="s">
        <v>7450</v>
      </c>
      <c r="C2251" s="25" t="s">
        <v>7471</v>
      </c>
      <c r="D2251" s="25" t="s">
        <v>756</v>
      </c>
      <c r="E2251" s="26" t="s">
        <v>364</v>
      </c>
      <c r="F2251" s="26"/>
      <c r="G2251" s="27"/>
      <c r="H2251" s="27"/>
      <c r="I2251" s="26"/>
      <c r="J2251" s="24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</row>
    <row r="2252" spans="1:22" ht="14">
      <c r="A2252" s="24" t="s">
        <v>7475</v>
      </c>
      <c r="B2252" s="25" t="s">
        <v>7450</v>
      </c>
      <c r="C2252" s="25" t="s">
        <v>7474</v>
      </c>
      <c r="D2252" s="25" t="s">
        <v>221</v>
      </c>
      <c r="E2252" s="26" t="s">
        <v>364</v>
      </c>
      <c r="F2252" s="26"/>
      <c r="G2252" s="27"/>
      <c r="H2252" s="27"/>
      <c r="I2252" s="26"/>
      <c r="J2252" s="24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</row>
    <row r="2253" spans="1:22" ht="14">
      <c r="A2253" s="24" t="s">
        <v>7478</v>
      </c>
      <c r="B2253" s="25" t="s">
        <v>7450</v>
      </c>
      <c r="C2253" s="25" t="s">
        <v>7477</v>
      </c>
      <c r="D2253" s="25" t="s">
        <v>2085</v>
      </c>
      <c r="E2253" s="26" t="s">
        <v>364</v>
      </c>
      <c r="F2253" s="26"/>
      <c r="G2253" s="27"/>
      <c r="H2253" s="27"/>
      <c r="I2253" s="26"/>
      <c r="J2253" s="24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</row>
    <row r="2254" spans="1:22" ht="14">
      <c r="A2254" s="24" t="s">
        <v>7481</v>
      </c>
      <c r="B2254" s="25" t="s">
        <v>7450</v>
      </c>
      <c r="C2254" s="25" t="s">
        <v>7480</v>
      </c>
      <c r="D2254" s="25" t="s">
        <v>756</v>
      </c>
      <c r="E2254" s="26" t="s">
        <v>364</v>
      </c>
      <c r="F2254" s="26"/>
      <c r="G2254" s="27"/>
      <c r="H2254" s="27"/>
      <c r="I2254" s="26"/>
      <c r="J2254" s="24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</row>
    <row r="2255" spans="1:22" ht="14">
      <c r="A2255" s="24" t="s">
        <v>1677</v>
      </c>
      <c r="B2255" s="25" t="s">
        <v>1664</v>
      </c>
      <c r="C2255" s="25" t="s">
        <v>1676</v>
      </c>
      <c r="D2255" s="25" t="s">
        <v>229</v>
      </c>
      <c r="E2255" s="26" t="s">
        <v>364</v>
      </c>
      <c r="F2255" s="26"/>
      <c r="G2255" s="27"/>
      <c r="H2255" s="27"/>
      <c r="I2255" s="26"/>
      <c r="J2255" s="24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</row>
    <row r="2256" spans="1:22" ht="14">
      <c r="A2256" s="24" t="s">
        <v>1680</v>
      </c>
      <c r="B2256" s="25" t="s">
        <v>1664</v>
      </c>
      <c r="C2256" s="25" t="s">
        <v>1679</v>
      </c>
      <c r="D2256" s="25" t="s">
        <v>535</v>
      </c>
      <c r="E2256" s="26" t="s">
        <v>364</v>
      </c>
      <c r="F2256" s="26"/>
      <c r="G2256" s="27"/>
      <c r="H2256" s="27"/>
      <c r="I2256" s="26"/>
      <c r="J2256" s="24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</row>
    <row r="2257" spans="1:22" ht="14">
      <c r="A2257" s="24" t="s">
        <v>1683</v>
      </c>
      <c r="B2257" s="25" t="s">
        <v>1664</v>
      </c>
      <c r="C2257" s="25" t="s">
        <v>1682</v>
      </c>
      <c r="D2257" s="25" t="s">
        <v>373</v>
      </c>
      <c r="E2257" s="26" t="s">
        <v>364</v>
      </c>
      <c r="F2257" s="26"/>
      <c r="G2257" s="27"/>
      <c r="H2257" s="27"/>
      <c r="I2257" s="26"/>
      <c r="J2257" s="24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</row>
    <row r="2258" spans="1:22" ht="14">
      <c r="A2258" s="24" t="s">
        <v>1686</v>
      </c>
      <c r="B2258" s="25" t="s">
        <v>1664</v>
      </c>
      <c r="C2258" s="25" t="s">
        <v>1685</v>
      </c>
      <c r="D2258" s="25" t="s">
        <v>535</v>
      </c>
      <c r="E2258" s="26" t="s">
        <v>364</v>
      </c>
      <c r="F2258" s="26"/>
      <c r="G2258" s="27"/>
      <c r="H2258" s="27"/>
      <c r="I2258" s="26"/>
      <c r="J2258" s="24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</row>
    <row r="2259" spans="1:22" ht="14">
      <c r="A2259" s="24" t="s">
        <v>1689</v>
      </c>
      <c r="B2259" s="25" t="s">
        <v>1664</v>
      </c>
      <c r="C2259" s="25" t="s">
        <v>1688</v>
      </c>
      <c r="D2259" s="25" t="s">
        <v>985</v>
      </c>
      <c r="E2259" s="26" t="s">
        <v>364</v>
      </c>
      <c r="F2259" s="26"/>
      <c r="G2259" s="27"/>
      <c r="H2259" s="27"/>
      <c r="I2259" s="26"/>
      <c r="J2259" s="24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</row>
    <row r="2260" spans="1:22" ht="14">
      <c r="A2260" s="24" t="s">
        <v>863</v>
      </c>
      <c r="B2260" s="25" t="s">
        <v>769</v>
      </c>
      <c r="C2260" s="25" t="s">
        <v>862</v>
      </c>
      <c r="D2260" s="25" t="s">
        <v>221</v>
      </c>
      <c r="E2260" s="26" t="s">
        <v>212</v>
      </c>
      <c r="F2260" s="26"/>
      <c r="G2260" s="27"/>
      <c r="H2260" s="27"/>
      <c r="I2260" s="26"/>
      <c r="J2260" s="24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</row>
    <row r="2261" spans="1:22" ht="14">
      <c r="A2261" s="24" t="s">
        <v>860</v>
      </c>
      <c r="B2261" s="25" t="s">
        <v>769</v>
      </c>
      <c r="C2261" s="25" t="s">
        <v>859</v>
      </c>
      <c r="D2261" s="25" t="s">
        <v>221</v>
      </c>
      <c r="E2261" s="26" t="s">
        <v>212</v>
      </c>
      <c r="F2261" s="26"/>
      <c r="G2261" s="27"/>
      <c r="H2261" s="27"/>
      <c r="I2261" s="26"/>
      <c r="J2261" s="24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</row>
    <row r="2262" spans="1:22" ht="14">
      <c r="A2262" s="24" t="s">
        <v>13378</v>
      </c>
      <c r="B2262" s="25" t="s">
        <v>13377</v>
      </c>
      <c r="C2262" s="25" t="s">
        <v>13376</v>
      </c>
      <c r="D2262" s="25"/>
      <c r="E2262" s="26" t="s">
        <v>364</v>
      </c>
      <c r="F2262" s="26"/>
      <c r="G2262" s="27"/>
      <c r="H2262" s="27"/>
      <c r="I2262" s="26"/>
      <c r="J2262" s="24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</row>
    <row r="2263" spans="1:22" ht="14">
      <c r="A2263" s="24" t="s">
        <v>2518</v>
      </c>
      <c r="B2263" s="25" t="s">
        <v>2418</v>
      </c>
      <c r="C2263" s="25" t="s">
        <v>2517</v>
      </c>
      <c r="D2263" s="25" t="s">
        <v>221</v>
      </c>
      <c r="E2263" s="26" t="s">
        <v>364</v>
      </c>
      <c r="F2263" s="26"/>
      <c r="G2263" s="27"/>
      <c r="H2263" s="27"/>
      <c r="I2263" s="26"/>
      <c r="J2263" s="24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</row>
    <row r="2264" spans="1:22" ht="14">
      <c r="A2264" s="24" t="s">
        <v>5622</v>
      </c>
      <c r="B2264" s="25" t="s">
        <v>5612</v>
      </c>
      <c r="C2264" s="25" t="s">
        <v>5621</v>
      </c>
      <c r="D2264" s="25" t="s">
        <v>535</v>
      </c>
      <c r="E2264" s="26" t="s">
        <v>364</v>
      </c>
      <c r="F2264" s="26"/>
      <c r="G2264" s="27"/>
      <c r="H2264" s="27"/>
      <c r="I2264" s="26"/>
      <c r="J2264" s="24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</row>
    <row r="2265" spans="1:22" ht="14">
      <c r="A2265" s="24" t="s">
        <v>7090</v>
      </c>
      <c r="B2265" s="25" t="s">
        <v>3351</v>
      </c>
      <c r="C2265" s="25" t="s">
        <v>7089</v>
      </c>
      <c r="D2265" s="25" t="s">
        <v>221</v>
      </c>
      <c r="E2265" s="26" t="s">
        <v>962</v>
      </c>
      <c r="F2265" s="26"/>
      <c r="G2265" s="27"/>
      <c r="H2265" s="27"/>
      <c r="I2265" s="26"/>
      <c r="J2265" s="24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</row>
    <row r="2266" spans="1:22" ht="14">
      <c r="A2266" s="24" t="s">
        <v>7897</v>
      </c>
      <c r="B2266" s="25" t="s">
        <v>7869</v>
      </c>
      <c r="C2266" s="25" t="s">
        <v>7896</v>
      </c>
      <c r="D2266" s="25" t="s">
        <v>373</v>
      </c>
      <c r="E2266" s="26" t="s">
        <v>212</v>
      </c>
      <c r="F2266" s="26"/>
      <c r="G2266" s="27"/>
      <c r="H2266" s="27"/>
      <c r="I2266" s="26"/>
      <c r="J2266" s="24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</row>
    <row r="2267" spans="1:22" ht="14">
      <c r="A2267" s="24" t="s">
        <v>2521</v>
      </c>
      <c r="B2267" s="25" t="s">
        <v>2418</v>
      </c>
      <c r="C2267" s="25" t="s">
        <v>2520</v>
      </c>
      <c r="D2267" s="25" t="s">
        <v>221</v>
      </c>
      <c r="E2267" s="26" t="s">
        <v>364</v>
      </c>
      <c r="F2267" s="26"/>
      <c r="G2267" s="27"/>
      <c r="H2267" s="27"/>
      <c r="I2267" s="26"/>
      <c r="J2267" s="24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</row>
    <row r="2268" spans="1:22" ht="14">
      <c r="A2268" s="24" t="s">
        <v>2524</v>
      </c>
      <c r="B2268" s="25" t="s">
        <v>2418</v>
      </c>
      <c r="C2268" s="25" t="s">
        <v>2523</v>
      </c>
      <c r="D2268" s="25" t="s">
        <v>378</v>
      </c>
      <c r="E2268" s="26" t="s">
        <v>364</v>
      </c>
      <c r="F2268" s="26"/>
      <c r="G2268" s="27"/>
      <c r="H2268" s="27"/>
      <c r="I2268" s="26"/>
      <c r="J2268" s="24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</row>
    <row r="2269" spans="1:22" ht="14">
      <c r="A2269" s="24" t="s">
        <v>15316</v>
      </c>
      <c r="B2269" s="25" t="s">
        <v>2418</v>
      </c>
      <c r="C2269" s="25" t="s">
        <v>15315</v>
      </c>
      <c r="D2269" s="25" t="s">
        <v>221</v>
      </c>
      <c r="E2269" s="26" t="s">
        <v>364</v>
      </c>
      <c r="F2269" s="26"/>
      <c r="G2269" s="27"/>
      <c r="H2269" s="27"/>
      <c r="I2269" s="26"/>
      <c r="J2269" s="24"/>
      <c r="K2269" s="26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</row>
    <row r="2270" spans="1:22" ht="14">
      <c r="A2270" s="24" t="s">
        <v>15781</v>
      </c>
      <c r="B2270" s="25" t="s">
        <v>12184</v>
      </c>
      <c r="C2270" s="25" t="s">
        <v>15780</v>
      </c>
      <c r="D2270" s="25" t="s">
        <v>221</v>
      </c>
      <c r="E2270" s="26" t="s">
        <v>364</v>
      </c>
      <c r="F2270" s="26"/>
      <c r="G2270" s="27"/>
      <c r="H2270" s="27"/>
      <c r="I2270" s="26"/>
      <c r="J2270" s="24"/>
      <c r="K2270" s="26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</row>
    <row r="2271" spans="1:22" ht="14">
      <c r="A2271" s="24" t="s">
        <v>10178</v>
      </c>
      <c r="B2271" s="25" t="s">
        <v>10102</v>
      </c>
      <c r="C2271" s="25" t="s">
        <v>10177</v>
      </c>
      <c r="D2271" s="25" t="s">
        <v>373</v>
      </c>
      <c r="E2271" s="26" t="s">
        <v>364</v>
      </c>
      <c r="F2271" s="26"/>
      <c r="G2271" s="27"/>
      <c r="H2271" s="27"/>
      <c r="I2271" s="26"/>
      <c r="J2271" s="24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</row>
    <row r="2272" spans="1:22" ht="14">
      <c r="A2272" s="24" t="s">
        <v>10181</v>
      </c>
      <c r="B2272" s="25" t="s">
        <v>10102</v>
      </c>
      <c r="C2272" s="25" t="s">
        <v>10180</v>
      </c>
      <c r="D2272" s="25" t="s">
        <v>373</v>
      </c>
      <c r="E2272" s="26" t="s">
        <v>364</v>
      </c>
      <c r="F2272" s="26"/>
      <c r="G2272" s="27"/>
      <c r="H2272" s="27"/>
      <c r="I2272" s="26"/>
      <c r="J2272" s="24"/>
      <c r="K2272" s="26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</row>
    <row r="2273" spans="1:22" ht="14">
      <c r="A2273" s="24" t="s">
        <v>10184</v>
      </c>
      <c r="B2273" s="25" t="s">
        <v>10102</v>
      </c>
      <c r="C2273" s="25" t="s">
        <v>10183</v>
      </c>
      <c r="D2273" s="25" t="s">
        <v>373</v>
      </c>
      <c r="E2273" s="26" t="s">
        <v>364</v>
      </c>
      <c r="F2273" s="26"/>
      <c r="G2273" s="27"/>
      <c r="H2273" s="27"/>
      <c r="I2273" s="26"/>
      <c r="J2273" s="24"/>
      <c r="K2273" s="26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</row>
    <row r="2274" spans="1:22" ht="14">
      <c r="A2274" s="24" t="s">
        <v>10187</v>
      </c>
      <c r="B2274" s="25" t="s">
        <v>10102</v>
      </c>
      <c r="C2274" s="25" t="s">
        <v>10186</v>
      </c>
      <c r="D2274" s="25" t="s">
        <v>373</v>
      </c>
      <c r="E2274" s="26" t="s">
        <v>364</v>
      </c>
      <c r="F2274" s="26"/>
      <c r="G2274" s="27"/>
      <c r="H2274" s="27"/>
      <c r="I2274" s="26"/>
      <c r="J2274" s="24"/>
      <c r="K2274" s="26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</row>
    <row r="2275" spans="1:22" ht="14">
      <c r="A2275" s="24" t="s">
        <v>15232</v>
      </c>
      <c r="B2275" s="25" t="s">
        <v>15231</v>
      </c>
      <c r="C2275" s="25" t="s">
        <v>15230</v>
      </c>
      <c r="D2275" s="25" t="s">
        <v>221</v>
      </c>
      <c r="E2275" s="26" t="s">
        <v>364</v>
      </c>
      <c r="F2275" s="26"/>
      <c r="G2275" s="27"/>
      <c r="H2275" s="27"/>
      <c r="I2275" s="26"/>
      <c r="J2275" s="24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</row>
    <row r="2276" spans="1:22" ht="14">
      <c r="A2276" s="24" t="s">
        <v>15235</v>
      </c>
      <c r="B2276" s="25" t="s">
        <v>15231</v>
      </c>
      <c r="C2276" s="25" t="s">
        <v>15234</v>
      </c>
      <c r="D2276" s="25" t="s">
        <v>221</v>
      </c>
      <c r="E2276" s="26" t="s">
        <v>364</v>
      </c>
      <c r="F2276" s="26"/>
      <c r="G2276" s="27"/>
      <c r="H2276" s="27"/>
      <c r="I2276" s="26"/>
      <c r="J2276" s="24"/>
      <c r="K2276" s="26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</row>
    <row r="2277" spans="1:22" ht="14">
      <c r="A2277" s="24" t="s">
        <v>1108</v>
      </c>
      <c r="B2277" s="25" t="s">
        <v>1101</v>
      </c>
      <c r="C2277" s="25" t="s">
        <v>1107</v>
      </c>
      <c r="D2277" s="25" t="s">
        <v>221</v>
      </c>
      <c r="E2277" s="26" t="s">
        <v>364</v>
      </c>
      <c r="F2277" s="26"/>
      <c r="G2277" s="27"/>
      <c r="H2277" s="27"/>
      <c r="I2277" s="26"/>
      <c r="J2277" s="24"/>
      <c r="K2277" s="26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</row>
    <row r="2278" spans="1:22" ht="14">
      <c r="A2278" s="24" t="s">
        <v>11819</v>
      </c>
      <c r="B2278" s="25" t="s">
        <v>11800</v>
      </c>
      <c r="C2278" s="25" t="s">
        <v>11818</v>
      </c>
      <c r="D2278" s="25" t="s">
        <v>221</v>
      </c>
      <c r="E2278" s="26" t="s">
        <v>364</v>
      </c>
      <c r="F2278" s="26"/>
      <c r="G2278" s="27"/>
      <c r="H2278" s="27"/>
      <c r="I2278" s="26"/>
      <c r="J2278" s="24"/>
      <c r="K2278" s="26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</row>
    <row r="2279" spans="1:22" ht="14">
      <c r="A2279" s="24" t="s">
        <v>11822</v>
      </c>
      <c r="B2279" s="25" t="s">
        <v>11800</v>
      </c>
      <c r="C2279" s="25" t="s">
        <v>11821</v>
      </c>
      <c r="D2279" s="25" t="s">
        <v>221</v>
      </c>
      <c r="E2279" s="26" t="s">
        <v>364</v>
      </c>
      <c r="F2279" s="26"/>
      <c r="G2279" s="27"/>
      <c r="H2279" s="27"/>
      <c r="I2279" s="26"/>
      <c r="J2279" s="24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</row>
    <row r="2280" spans="1:22" ht="14">
      <c r="A2280" s="24" t="s">
        <v>11825</v>
      </c>
      <c r="B2280" s="25" t="s">
        <v>11800</v>
      </c>
      <c r="C2280" s="25" t="s">
        <v>11824</v>
      </c>
      <c r="D2280" s="25" t="s">
        <v>229</v>
      </c>
      <c r="E2280" s="26" t="s">
        <v>364</v>
      </c>
      <c r="F2280" s="26"/>
      <c r="G2280" s="27"/>
      <c r="H2280" s="27"/>
      <c r="I2280" s="26"/>
      <c r="J2280" s="24"/>
      <c r="K2280" s="26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</row>
    <row r="2281" spans="1:22" ht="14">
      <c r="A2281" s="24" t="s">
        <v>11828</v>
      </c>
      <c r="B2281" s="25" t="s">
        <v>11800</v>
      </c>
      <c r="C2281" s="25" t="s">
        <v>11827</v>
      </c>
      <c r="D2281" s="25" t="s">
        <v>535</v>
      </c>
      <c r="E2281" s="26" t="s">
        <v>364</v>
      </c>
      <c r="F2281" s="26"/>
      <c r="G2281" s="27"/>
      <c r="H2281" s="27"/>
      <c r="I2281" s="26"/>
      <c r="J2281" s="24"/>
      <c r="K2281" s="26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</row>
    <row r="2282" spans="1:22" ht="14">
      <c r="A2282" s="24" t="s">
        <v>11831</v>
      </c>
      <c r="B2282" s="25" t="s">
        <v>11800</v>
      </c>
      <c r="C2282" s="25" t="s">
        <v>11830</v>
      </c>
      <c r="D2282" s="25" t="s">
        <v>221</v>
      </c>
      <c r="E2282" s="26" t="s">
        <v>364</v>
      </c>
      <c r="F2282" s="26"/>
      <c r="G2282" s="27"/>
      <c r="H2282" s="27"/>
      <c r="I2282" s="26"/>
      <c r="J2282" s="24"/>
      <c r="K2282" s="26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</row>
    <row r="2283" spans="1:22" ht="14">
      <c r="A2283" s="24" t="s">
        <v>15178</v>
      </c>
      <c r="B2283" s="25" t="s">
        <v>15168</v>
      </c>
      <c r="C2283" s="25" t="s">
        <v>15177</v>
      </c>
      <c r="D2283" s="25" t="s">
        <v>221</v>
      </c>
      <c r="E2283" s="26" t="s">
        <v>364</v>
      </c>
      <c r="F2283" s="26"/>
      <c r="G2283" s="27"/>
      <c r="H2283" s="27"/>
      <c r="I2283" s="26"/>
      <c r="J2283" s="24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</row>
    <row r="2284" spans="1:22" ht="14">
      <c r="A2284" s="24" t="s">
        <v>15181</v>
      </c>
      <c r="B2284" s="25" t="s">
        <v>15168</v>
      </c>
      <c r="C2284" s="25" t="s">
        <v>15180</v>
      </c>
      <c r="D2284" s="25" t="s">
        <v>221</v>
      </c>
      <c r="E2284" s="26" t="s">
        <v>364</v>
      </c>
      <c r="F2284" s="26"/>
      <c r="G2284" s="27"/>
      <c r="H2284" s="27"/>
      <c r="I2284" s="26"/>
      <c r="J2284" s="24"/>
      <c r="K2284" s="26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</row>
    <row r="2285" spans="1:22" ht="14">
      <c r="A2285" s="24" t="s">
        <v>6392</v>
      </c>
      <c r="B2285" s="25" t="s">
        <v>6274</v>
      </c>
      <c r="C2285" s="25" t="s">
        <v>6391</v>
      </c>
      <c r="D2285" s="25" t="s">
        <v>373</v>
      </c>
      <c r="E2285" s="26" t="s">
        <v>364</v>
      </c>
      <c r="F2285" s="26"/>
      <c r="G2285" s="27"/>
      <c r="H2285" s="27"/>
      <c r="I2285" s="26"/>
      <c r="J2285" s="24"/>
      <c r="K2285" s="26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</row>
    <row r="2286" spans="1:22" ht="14">
      <c r="A2286" s="24" t="s">
        <v>6392</v>
      </c>
      <c r="B2286" s="25" t="s">
        <v>6274</v>
      </c>
      <c r="C2286" s="25" t="s">
        <v>6394</v>
      </c>
      <c r="D2286" s="25" t="s">
        <v>373</v>
      </c>
      <c r="E2286" s="26" t="s">
        <v>364</v>
      </c>
      <c r="F2286" s="26"/>
      <c r="G2286" s="27"/>
      <c r="H2286" s="27"/>
      <c r="I2286" s="26"/>
      <c r="J2286" s="24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</row>
    <row r="2287" spans="1:22" ht="14">
      <c r="A2287" s="24" t="s">
        <v>6396</v>
      </c>
      <c r="B2287" s="25" t="s">
        <v>6274</v>
      </c>
      <c r="C2287" s="25" t="s">
        <v>6395</v>
      </c>
      <c r="D2287" s="25" t="s">
        <v>373</v>
      </c>
      <c r="E2287" s="26" t="s">
        <v>364</v>
      </c>
      <c r="F2287" s="26"/>
      <c r="G2287" s="27"/>
      <c r="H2287" s="27"/>
      <c r="I2287" s="26"/>
      <c r="J2287" s="24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</row>
    <row r="2288" spans="1:22" ht="14">
      <c r="A2288" s="24" t="s">
        <v>9723</v>
      </c>
      <c r="B2288" s="25" t="s">
        <v>9614</v>
      </c>
      <c r="C2288" s="25" t="s">
        <v>9722</v>
      </c>
      <c r="D2288" s="25" t="s">
        <v>3239</v>
      </c>
      <c r="E2288" s="26" t="s">
        <v>364</v>
      </c>
      <c r="F2288" s="26"/>
      <c r="G2288" s="27"/>
      <c r="H2288" s="27"/>
      <c r="I2288" s="26"/>
      <c r="J2288" s="24"/>
      <c r="K2288" s="26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</row>
    <row r="2289" spans="1:22" ht="14">
      <c r="A2289" s="24" t="s">
        <v>10343</v>
      </c>
      <c r="B2289" s="25" t="s">
        <v>10307</v>
      </c>
      <c r="C2289" s="25" t="s">
        <v>10342</v>
      </c>
      <c r="D2289" s="25" t="s">
        <v>221</v>
      </c>
      <c r="E2289" s="26" t="s">
        <v>212</v>
      </c>
      <c r="F2289" s="26"/>
      <c r="G2289" s="27"/>
      <c r="H2289" s="27"/>
      <c r="I2289" s="26"/>
      <c r="J2289" s="24"/>
      <c r="K2289" s="26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</row>
    <row r="2290" spans="1:22" ht="14">
      <c r="A2290" s="24" t="s">
        <v>15161</v>
      </c>
      <c r="B2290" s="25" t="s">
        <v>15160</v>
      </c>
      <c r="C2290" s="25" t="s">
        <v>15159</v>
      </c>
      <c r="D2290" s="25" t="s">
        <v>535</v>
      </c>
      <c r="E2290" s="26" t="s">
        <v>364</v>
      </c>
      <c r="F2290" s="26"/>
      <c r="G2290" s="27"/>
      <c r="H2290" s="27"/>
      <c r="I2290" s="26"/>
      <c r="J2290" s="24"/>
      <c r="K2290" s="26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</row>
    <row r="2291" spans="1:22" ht="14">
      <c r="A2291" s="24" t="s">
        <v>13388</v>
      </c>
      <c r="B2291" s="25" t="s">
        <v>13381</v>
      </c>
      <c r="C2291" s="25" t="s">
        <v>13387</v>
      </c>
      <c r="D2291" s="25" t="s">
        <v>1022</v>
      </c>
      <c r="E2291" s="26" t="s">
        <v>364</v>
      </c>
      <c r="F2291" s="26"/>
      <c r="G2291" s="27"/>
      <c r="H2291" s="27"/>
      <c r="I2291" s="26"/>
      <c r="J2291" s="24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</row>
    <row r="2292" spans="1:22" ht="14">
      <c r="A2292" s="24" t="s">
        <v>866</v>
      </c>
      <c r="B2292" s="25" t="s">
        <v>769</v>
      </c>
      <c r="C2292" s="25" t="s">
        <v>865</v>
      </c>
      <c r="D2292" s="25" t="s">
        <v>221</v>
      </c>
      <c r="E2292" s="26" t="s">
        <v>212</v>
      </c>
      <c r="F2292" s="26"/>
      <c r="G2292" s="27"/>
      <c r="H2292" s="27"/>
      <c r="I2292" s="26"/>
      <c r="J2292" s="24"/>
      <c r="K2292" s="26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</row>
    <row r="2293" spans="1:22" ht="14">
      <c r="A2293" s="24" t="s">
        <v>869</v>
      </c>
      <c r="B2293" s="25" t="s">
        <v>769</v>
      </c>
      <c r="C2293" s="25" t="s">
        <v>868</v>
      </c>
      <c r="D2293" s="25" t="s">
        <v>221</v>
      </c>
      <c r="E2293" s="26" t="s">
        <v>212</v>
      </c>
      <c r="F2293" s="26"/>
      <c r="G2293" s="27"/>
      <c r="H2293" s="27"/>
      <c r="I2293" s="26"/>
      <c r="J2293" s="24"/>
      <c r="K2293" s="26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</row>
    <row r="2294" spans="1:22" ht="14">
      <c r="A2294" s="24" t="s">
        <v>878</v>
      </c>
      <c r="B2294" s="25" t="s">
        <v>769</v>
      </c>
      <c r="C2294" s="25" t="s">
        <v>877</v>
      </c>
      <c r="D2294" s="25" t="s">
        <v>535</v>
      </c>
      <c r="E2294" s="26" t="s">
        <v>212</v>
      </c>
      <c r="F2294" s="26"/>
      <c r="G2294" s="27"/>
      <c r="H2294" s="27"/>
      <c r="I2294" s="26"/>
      <c r="J2294" s="24"/>
      <c r="K2294" s="26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</row>
    <row r="2295" spans="1:22" ht="14">
      <c r="A2295" s="24" t="s">
        <v>875</v>
      </c>
      <c r="B2295" s="25" t="s">
        <v>769</v>
      </c>
      <c r="C2295" s="25" t="s">
        <v>874</v>
      </c>
      <c r="D2295" s="25" t="s">
        <v>221</v>
      </c>
      <c r="E2295" s="26" t="s">
        <v>212</v>
      </c>
      <c r="F2295" s="26"/>
      <c r="G2295" s="27"/>
      <c r="H2295" s="27"/>
      <c r="I2295" s="26"/>
      <c r="J2295" s="24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</row>
    <row r="2296" spans="1:22" ht="14">
      <c r="A2296" s="24" t="s">
        <v>872</v>
      </c>
      <c r="B2296" s="25" t="s">
        <v>769</v>
      </c>
      <c r="C2296" s="25" t="s">
        <v>871</v>
      </c>
      <c r="D2296" s="25" t="s">
        <v>221</v>
      </c>
      <c r="E2296" s="26" t="s">
        <v>212</v>
      </c>
      <c r="F2296" s="26"/>
      <c r="G2296" s="27"/>
      <c r="H2296" s="27"/>
      <c r="I2296" s="26"/>
      <c r="J2296" s="24"/>
      <c r="K2296" s="26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</row>
    <row r="2297" spans="1:22" ht="14">
      <c r="A2297" s="24" t="s">
        <v>7900</v>
      </c>
      <c r="B2297" s="25" t="s">
        <v>7869</v>
      </c>
      <c r="C2297" s="25" t="s">
        <v>7899</v>
      </c>
      <c r="D2297" s="25" t="s">
        <v>373</v>
      </c>
      <c r="E2297" s="26" t="s">
        <v>212</v>
      </c>
      <c r="F2297" s="26"/>
      <c r="G2297" s="27"/>
      <c r="H2297" s="27"/>
      <c r="I2297" s="26"/>
      <c r="J2297" s="24"/>
      <c r="K2297" s="26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</row>
    <row r="2298" spans="1:22" ht="14">
      <c r="A2298" s="24" t="s">
        <v>8405</v>
      </c>
      <c r="B2298" s="25" t="s">
        <v>8302</v>
      </c>
      <c r="C2298" s="25" t="s">
        <v>8404</v>
      </c>
      <c r="D2298" s="25" t="s">
        <v>2556</v>
      </c>
      <c r="E2298" s="26" t="s">
        <v>212</v>
      </c>
      <c r="F2298" s="26"/>
      <c r="G2298" s="27"/>
      <c r="H2298" s="27"/>
      <c r="I2298" s="26"/>
      <c r="J2298" s="24"/>
      <c r="K2298" s="26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</row>
    <row r="2299" spans="1:22" ht="14">
      <c r="A2299" s="24" t="s">
        <v>8408</v>
      </c>
      <c r="B2299" s="25" t="s">
        <v>8302</v>
      </c>
      <c r="C2299" s="25" t="s">
        <v>8407</v>
      </c>
      <c r="D2299" s="25" t="s">
        <v>535</v>
      </c>
      <c r="E2299" s="26" t="s">
        <v>212</v>
      </c>
      <c r="F2299" s="26"/>
      <c r="G2299" s="27"/>
      <c r="H2299" s="27"/>
      <c r="I2299" s="26"/>
      <c r="J2299" s="24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</row>
    <row r="2300" spans="1:22" ht="14">
      <c r="A2300" s="24" t="s">
        <v>8411</v>
      </c>
      <c r="B2300" s="25" t="s">
        <v>8302</v>
      </c>
      <c r="C2300" s="25" t="s">
        <v>8410</v>
      </c>
      <c r="D2300" s="25" t="s">
        <v>535</v>
      </c>
      <c r="E2300" s="26" t="s">
        <v>212</v>
      </c>
      <c r="F2300" s="26"/>
      <c r="G2300" s="27"/>
      <c r="H2300" s="27"/>
      <c r="I2300" s="26"/>
      <c r="J2300" s="24"/>
      <c r="K2300" s="26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</row>
    <row r="2301" spans="1:22" ht="14">
      <c r="A2301" s="24" t="s">
        <v>8414</v>
      </c>
      <c r="B2301" s="25" t="s">
        <v>8302</v>
      </c>
      <c r="C2301" s="25" t="s">
        <v>8413</v>
      </c>
      <c r="D2301" s="25" t="s">
        <v>2958</v>
      </c>
      <c r="E2301" s="26" t="s">
        <v>212</v>
      </c>
      <c r="F2301" s="26"/>
      <c r="G2301" s="27"/>
      <c r="H2301" s="27"/>
      <c r="I2301" s="26"/>
      <c r="J2301" s="24"/>
      <c r="K2301" s="26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</row>
    <row r="2302" spans="1:22" ht="14">
      <c r="A2302" s="24" t="s">
        <v>5033</v>
      </c>
      <c r="B2302" s="25" t="s">
        <v>4960</v>
      </c>
      <c r="C2302" s="25" t="s">
        <v>5032</v>
      </c>
      <c r="D2302" s="25" t="s">
        <v>535</v>
      </c>
      <c r="E2302" s="26" t="s">
        <v>364</v>
      </c>
      <c r="F2302" s="26"/>
      <c r="G2302" s="27"/>
      <c r="H2302" s="27"/>
      <c r="I2302" s="26"/>
      <c r="J2302" s="24"/>
      <c r="K2302" s="26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</row>
    <row r="2303" spans="1:22" ht="14">
      <c r="A2303" s="24" t="s">
        <v>11358</v>
      </c>
      <c r="B2303" s="25" t="s">
        <v>11309</v>
      </c>
      <c r="C2303" s="25" t="s">
        <v>11357</v>
      </c>
      <c r="D2303" s="25" t="s">
        <v>221</v>
      </c>
      <c r="E2303" s="26" t="s">
        <v>364</v>
      </c>
      <c r="F2303" s="26"/>
      <c r="G2303" s="27"/>
      <c r="H2303" s="27"/>
      <c r="I2303" s="26"/>
      <c r="J2303" s="24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</row>
    <row r="2304" spans="1:22" ht="14">
      <c r="A2304" s="24" t="s">
        <v>11361</v>
      </c>
      <c r="B2304" s="25" t="s">
        <v>11309</v>
      </c>
      <c r="C2304" s="25" t="s">
        <v>11360</v>
      </c>
      <c r="D2304" s="25" t="s">
        <v>221</v>
      </c>
      <c r="E2304" s="26" t="s">
        <v>364</v>
      </c>
      <c r="F2304" s="26"/>
      <c r="G2304" s="27"/>
      <c r="H2304" s="27"/>
      <c r="I2304" s="26"/>
      <c r="J2304" s="24"/>
      <c r="K2304" s="26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</row>
    <row r="2305" spans="1:22" ht="14">
      <c r="A2305" s="24" t="s">
        <v>11364</v>
      </c>
      <c r="B2305" s="25" t="s">
        <v>11309</v>
      </c>
      <c r="C2305" s="25" t="s">
        <v>11363</v>
      </c>
      <c r="D2305" s="25" t="s">
        <v>378</v>
      </c>
      <c r="E2305" s="26" t="s">
        <v>364</v>
      </c>
      <c r="F2305" s="26"/>
      <c r="G2305" s="27"/>
      <c r="H2305" s="27"/>
      <c r="I2305" s="26"/>
      <c r="J2305" s="24"/>
      <c r="K2305" s="26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</row>
    <row r="2306" spans="1:22" ht="14">
      <c r="A2306" s="24" t="s">
        <v>11367</v>
      </c>
      <c r="B2306" s="25" t="s">
        <v>11309</v>
      </c>
      <c r="C2306" s="25" t="s">
        <v>11366</v>
      </c>
      <c r="D2306" s="25" t="s">
        <v>373</v>
      </c>
      <c r="E2306" s="26" t="s">
        <v>364</v>
      </c>
      <c r="F2306" s="26"/>
      <c r="G2306" s="27"/>
      <c r="H2306" s="27"/>
      <c r="I2306" s="26"/>
      <c r="J2306" s="24"/>
      <c r="K2306" s="26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</row>
    <row r="2307" spans="1:22" ht="14">
      <c r="A2307" s="24" t="s">
        <v>11370</v>
      </c>
      <c r="B2307" s="25" t="s">
        <v>11309</v>
      </c>
      <c r="C2307" s="25" t="s">
        <v>11369</v>
      </c>
      <c r="D2307" s="25" t="s">
        <v>221</v>
      </c>
      <c r="E2307" s="26" t="s">
        <v>364</v>
      </c>
      <c r="F2307" s="26"/>
      <c r="G2307" s="27"/>
      <c r="H2307" s="27"/>
      <c r="I2307" s="26"/>
      <c r="J2307" s="24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</row>
    <row r="2308" spans="1:22" ht="14">
      <c r="A2308" s="24" t="s">
        <v>11373</v>
      </c>
      <c r="B2308" s="25" t="s">
        <v>11309</v>
      </c>
      <c r="C2308" s="25" t="s">
        <v>11372</v>
      </c>
      <c r="D2308" s="25"/>
      <c r="E2308" s="26" t="s">
        <v>364</v>
      </c>
      <c r="F2308" s="26"/>
      <c r="G2308" s="27"/>
      <c r="H2308" s="27"/>
      <c r="I2308" s="26"/>
      <c r="J2308" s="24"/>
      <c r="K2308" s="26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</row>
    <row r="2309" spans="1:22" ht="14">
      <c r="A2309" s="24" t="s">
        <v>11376</v>
      </c>
      <c r="B2309" s="25" t="s">
        <v>11309</v>
      </c>
      <c r="C2309" s="25" t="s">
        <v>11375</v>
      </c>
      <c r="D2309" s="25" t="s">
        <v>215</v>
      </c>
      <c r="E2309" s="26" t="s">
        <v>364</v>
      </c>
      <c r="F2309" s="26"/>
      <c r="G2309" s="27"/>
      <c r="H2309" s="27"/>
      <c r="I2309" s="26"/>
      <c r="J2309" s="24"/>
      <c r="K2309" s="26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</row>
    <row r="2310" spans="1:22" ht="14">
      <c r="A2310" s="24" t="s">
        <v>11379</v>
      </c>
      <c r="B2310" s="25" t="s">
        <v>11309</v>
      </c>
      <c r="C2310" s="25" t="s">
        <v>11378</v>
      </c>
      <c r="D2310" s="25" t="s">
        <v>535</v>
      </c>
      <c r="E2310" s="26" t="s">
        <v>364</v>
      </c>
      <c r="F2310" s="26"/>
      <c r="G2310" s="27"/>
      <c r="H2310" s="27"/>
      <c r="I2310" s="26"/>
      <c r="J2310" s="24"/>
      <c r="K2310" s="26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</row>
    <row r="2311" spans="1:22" ht="14">
      <c r="A2311" s="24" t="s">
        <v>11382</v>
      </c>
      <c r="B2311" s="25" t="s">
        <v>11309</v>
      </c>
      <c r="C2311" s="25" t="s">
        <v>11381</v>
      </c>
      <c r="D2311" s="25"/>
      <c r="E2311" s="26" t="s">
        <v>364</v>
      </c>
      <c r="F2311" s="26"/>
      <c r="G2311" s="27"/>
      <c r="H2311" s="27"/>
      <c r="I2311" s="26"/>
      <c r="J2311" s="24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</row>
    <row r="2312" spans="1:22" ht="14">
      <c r="A2312" s="24" t="s">
        <v>11355</v>
      </c>
      <c r="B2312" s="25" t="s">
        <v>11309</v>
      </c>
      <c r="C2312" s="25" t="s">
        <v>11354</v>
      </c>
      <c r="D2312" s="25" t="s">
        <v>221</v>
      </c>
      <c r="E2312" s="26" t="s">
        <v>364</v>
      </c>
      <c r="F2312" s="26"/>
      <c r="G2312" s="27"/>
      <c r="H2312" s="27"/>
      <c r="I2312" s="26"/>
      <c r="J2312" s="24"/>
      <c r="K2312" s="26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</row>
    <row r="2313" spans="1:22" ht="14">
      <c r="A2313" s="24" t="s">
        <v>11385</v>
      </c>
      <c r="B2313" s="25" t="s">
        <v>11309</v>
      </c>
      <c r="C2313" s="25" t="s">
        <v>11384</v>
      </c>
      <c r="D2313" s="25" t="s">
        <v>221</v>
      </c>
      <c r="E2313" s="26" t="s">
        <v>364</v>
      </c>
      <c r="F2313" s="26"/>
      <c r="G2313" s="27"/>
      <c r="H2313" s="27"/>
      <c r="I2313" s="26"/>
      <c r="J2313" s="24"/>
      <c r="K2313" s="26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</row>
    <row r="2314" spans="1:22" ht="14">
      <c r="A2314" s="24" t="s">
        <v>11388</v>
      </c>
      <c r="B2314" s="25" t="s">
        <v>11309</v>
      </c>
      <c r="C2314" s="25" t="s">
        <v>11387</v>
      </c>
      <c r="D2314" s="25" t="s">
        <v>535</v>
      </c>
      <c r="E2314" s="26" t="s">
        <v>364</v>
      </c>
      <c r="F2314" s="26"/>
      <c r="G2314" s="27"/>
      <c r="H2314" s="27"/>
      <c r="I2314" s="26"/>
      <c r="J2314" s="24"/>
      <c r="K2314" s="26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</row>
    <row r="2315" spans="1:22" ht="14">
      <c r="A2315" s="24" t="s">
        <v>11391</v>
      </c>
      <c r="B2315" s="25" t="s">
        <v>11309</v>
      </c>
      <c r="C2315" s="25" t="s">
        <v>11390</v>
      </c>
      <c r="D2315" s="25" t="s">
        <v>221</v>
      </c>
      <c r="E2315" s="26" t="s">
        <v>364</v>
      </c>
      <c r="F2315" s="26"/>
      <c r="G2315" s="27"/>
      <c r="H2315" s="27"/>
      <c r="I2315" s="26"/>
      <c r="J2315" s="24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</row>
    <row r="2316" spans="1:22" ht="14">
      <c r="A2316" s="24" t="s">
        <v>11394</v>
      </c>
      <c r="B2316" s="25" t="s">
        <v>11309</v>
      </c>
      <c r="C2316" s="25" t="s">
        <v>11393</v>
      </c>
      <c r="D2316" s="25" t="s">
        <v>535</v>
      </c>
      <c r="E2316" s="26" t="s">
        <v>364</v>
      </c>
      <c r="F2316" s="26"/>
      <c r="G2316" s="27"/>
      <c r="H2316" s="27"/>
      <c r="I2316" s="26"/>
      <c r="J2316" s="24"/>
      <c r="K2316" s="26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</row>
    <row r="2317" spans="1:22" ht="14">
      <c r="A2317" s="24" t="s">
        <v>11397</v>
      </c>
      <c r="B2317" s="25" t="s">
        <v>11309</v>
      </c>
      <c r="C2317" s="25" t="s">
        <v>11396</v>
      </c>
      <c r="D2317" s="25"/>
      <c r="E2317" s="26" t="s">
        <v>364</v>
      </c>
      <c r="F2317" s="26"/>
      <c r="G2317" s="27"/>
      <c r="H2317" s="27"/>
      <c r="I2317" s="26"/>
      <c r="J2317" s="24"/>
      <c r="K2317" s="26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</row>
    <row r="2318" spans="1:22" ht="14">
      <c r="A2318" s="24" t="s">
        <v>11400</v>
      </c>
      <c r="B2318" s="25" t="s">
        <v>11309</v>
      </c>
      <c r="C2318" s="25" t="s">
        <v>11399</v>
      </c>
      <c r="D2318" s="25" t="s">
        <v>378</v>
      </c>
      <c r="E2318" s="26" t="s">
        <v>364</v>
      </c>
      <c r="F2318" s="26"/>
      <c r="G2318" s="27"/>
      <c r="H2318" s="27"/>
      <c r="I2318" s="26"/>
      <c r="J2318" s="24"/>
      <c r="K2318" s="26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</row>
    <row r="2319" spans="1:22" ht="14">
      <c r="A2319" s="24" t="s">
        <v>15891</v>
      </c>
      <c r="B2319" s="25" t="s">
        <v>11309</v>
      </c>
      <c r="C2319" s="25" t="s">
        <v>15890</v>
      </c>
      <c r="D2319" s="25" t="s">
        <v>221</v>
      </c>
      <c r="E2319" s="26" t="s">
        <v>364</v>
      </c>
      <c r="F2319" s="26"/>
      <c r="G2319" s="27"/>
      <c r="H2319" s="27"/>
      <c r="I2319" s="26"/>
      <c r="J2319" s="24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</row>
    <row r="2320" spans="1:22" ht="14">
      <c r="A2320" s="24" t="s">
        <v>4152</v>
      </c>
      <c r="B2320" s="25" t="s">
        <v>4003</v>
      </c>
      <c r="C2320" s="25" t="s">
        <v>4151</v>
      </c>
      <c r="D2320" s="25" t="s">
        <v>221</v>
      </c>
      <c r="E2320" s="26" t="s">
        <v>212</v>
      </c>
      <c r="F2320" s="26"/>
      <c r="G2320" s="27"/>
      <c r="H2320" s="27"/>
      <c r="I2320" s="26"/>
      <c r="J2320" s="24"/>
      <c r="K2320" s="26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</row>
    <row r="2321" spans="1:22" ht="14">
      <c r="A2321" s="24" t="s">
        <v>274</v>
      </c>
      <c r="B2321" s="25" t="s">
        <v>213</v>
      </c>
      <c r="C2321" s="25" t="s">
        <v>273</v>
      </c>
      <c r="D2321" s="25" t="s">
        <v>215</v>
      </c>
      <c r="E2321" s="26" t="s">
        <v>212</v>
      </c>
      <c r="F2321" s="26"/>
      <c r="G2321" s="27"/>
      <c r="H2321" s="27"/>
      <c r="I2321" s="26"/>
      <c r="J2321" s="24"/>
      <c r="K2321" s="26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</row>
    <row r="2322" spans="1:22" ht="14">
      <c r="A2322" s="24" t="s">
        <v>277</v>
      </c>
      <c r="B2322" s="25" t="s">
        <v>213</v>
      </c>
      <c r="C2322" s="25" t="s">
        <v>276</v>
      </c>
      <c r="D2322" s="25" t="s">
        <v>221</v>
      </c>
      <c r="E2322" s="26" t="s">
        <v>212</v>
      </c>
      <c r="F2322" s="26"/>
      <c r="G2322" s="27"/>
      <c r="H2322" s="27"/>
      <c r="I2322" s="26"/>
      <c r="J2322" s="24"/>
      <c r="K2322" s="26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</row>
    <row r="2323" spans="1:22" ht="14">
      <c r="A2323" s="24" t="s">
        <v>283</v>
      </c>
      <c r="B2323" s="25" t="s">
        <v>213</v>
      </c>
      <c r="C2323" s="25" t="s">
        <v>282</v>
      </c>
      <c r="D2323" s="25" t="s">
        <v>229</v>
      </c>
      <c r="E2323" s="26" t="s">
        <v>212</v>
      </c>
      <c r="F2323" s="26"/>
      <c r="G2323" s="27"/>
      <c r="H2323" s="27"/>
      <c r="I2323" s="26"/>
      <c r="J2323" s="24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</row>
    <row r="2324" spans="1:22" ht="14">
      <c r="A2324" s="24" t="s">
        <v>280</v>
      </c>
      <c r="B2324" s="25" t="s">
        <v>213</v>
      </c>
      <c r="C2324" s="25" t="s">
        <v>279</v>
      </c>
      <c r="D2324" s="25" t="s">
        <v>221</v>
      </c>
      <c r="E2324" s="26" t="s">
        <v>212</v>
      </c>
      <c r="F2324" s="26"/>
      <c r="G2324" s="27"/>
      <c r="H2324" s="27"/>
      <c r="I2324" s="26"/>
      <c r="J2324" s="24"/>
      <c r="K2324" s="26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</row>
    <row r="2325" spans="1:22" ht="14">
      <c r="A2325" s="24" t="s">
        <v>5156</v>
      </c>
      <c r="B2325" s="25" t="s">
        <v>5155</v>
      </c>
      <c r="C2325" s="25" t="s">
        <v>5154</v>
      </c>
      <c r="D2325" s="25" t="s">
        <v>221</v>
      </c>
      <c r="E2325" s="26" t="s">
        <v>364</v>
      </c>
      <c r="F2325" s="26"/>
      <c r="G2325" s="27"/>
      <c r="H2325" s="27"/>
      <c r="I2325" s="26"/>
      <c r="J2325" s="24"/>
      <c r="K2325" s="26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</row>
    <row r="2326" spans="1:22" ht="14">
      <c r="A2326" s="24" t="s">
        <v>9065</v>
      </c>
      <c r="B2326" s="25" t="s">
        <v>8975</v>
      </c>
      <c r="C2326" s="25" t="s">
        <v>9064</v>
      </c>
      <c r="D2326" s="25" t="s">
        <v>221</v>
      </c>
      <c r="E2326" s="26" t="s">
        <v>212</v>
      </c>
      <c r="F2326" s="26"/>
      <c r="G2326" s="27"/>
      <c r="H2326" s="27"/>
      <c r="I2326" s="26"/>
      <c r="J2326" s="24"/>
      <c r="K2326" s="26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</row>
    <row r="2327" spans="1:22" ht="14">
      <c r="A2327" s="24" t="s">
        <v>9068</v>
      </c>
      <c r="B2327" s="25" t="s">
        <v>8975</v>
      </c>
      <c r="C2327" s="25" t="s">
        <v>9067</v>
      </c>
      <c r="D2327" s="25" t="s">
        <v>535</v>
      </c>
      <c r="E2327" s="26" t="s">
        <v>212</v>
      </c>
      <c r="F2327" s="26"/>
      <c r="G2327" s="27"/>
      <c r="H2327" s="27"/>
      <c r="I2327" s="26"/>
      <c r="J2327" s="24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</row>
    <row r="2328" spans="1:22" ht="14">
      <c r="A2328" s="24" t="s">
        <v>6910</v>
      </c>
      <c r="B2328" s="25" t="s">
        <v>6909</v>
      </c>
      <c r="C2328" s="25" t="s">
        <v>6908</v>
      </c>
      <c r="D2328" s="25" t="s">
        <v>221</v>
      </c>
      <c r="E2328" s="26" t="s">
        <v>364</v>
      </c>
      <c r="F2328" s="26"/>
      <c r="G2328" s="27"/>
      <c r="H2328" s="27"/>
      <c r="I2328" s="26"/>
      <c r="J2328" s="24"/>
      <c r="K2328" s="26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</row>
    <row r="2329" spans="1:22" ht="14">
      <c r="A2329" s="24" t="s">
        <v>5377</v>
      </c>
      <c r="B2329" s="25" t="s">
        <v>5244</v>
      </c>
      <c r="C2329" s="25" t="s">
        <v>5376</v>
      </c>
      <c r="D2329" s="25" t="s">
        <v>221</v>
      </c>
      <c r="E2329" s="26" t="s">
        <v>364</v>
      </c>
      <c r="F2329" s="26"/>
      <c r="G2329" s="27"/>
      <c r="H2329" s="27"/>
      <c r="I2329" s="26"/>
      <c r="J2329" s="24"/>
      <c r="K2329" s="26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</row>
    <row r="2330" spans="1:22" ht="14">
      <c r="A2330" s="24" t="s">
        <v>5380</v>
      </c>
      <c r="B2330" s="25" t="s">
        <v>5244</v>
      </c>
      <c r="C2330" s="25" t="s">
        <v>5379</v>
      </c>
      <c r="D2330" s="25" t="s">
        <v>229</v>
      </c>
      <c r="E2330" s="26" t="s">
        <v>364</v>
      </c>
      <c r="F2330" s="26"/>
      <c r="G2330" s="27"/>
      <c r="H2330" s="27"/>
      <c r="I2330" s="26"/>
      <c r="J2330" s="24"/>
      <c r="K2330" s="26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</row>
    <row r="2331" spans="1:22" ht="14">
      <c r="A2331" s="24" t="s">
        <v>5383</v>
      </c>
      <c r="B2331" s="25" t="s">
        <v>5244</v>
      </c>
      <c r="C2331" s="25" t="s">
        <v>5382</v>
      </c>
      <c r="D2331" s="25" t="s">
        <v>3041</v>
      </c>
      <c r="E2331" s="26" t="s">
        <v>364</v>
      </c>
      <c r="F2331" s="26"/>
      <c r="G2331" s="27"/>
      <c r="H2331" s="27"/>
      <c r="I2331" s="26"/>
      <c r="J2331" s="24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</row>
    <row r="2332" spans="1:22" ht="14">
      <c r="A2332" s="24" t="s">
        <v>5386</v>
      </c>
      <c r="B2332" s="25" t="s">
        <v>5244</v>
      </c>
      <c r="C2332" s="25" t="s">
        <v>5385</v>
      </c>
      <c r="D2332" s="25" t="s">
        <v>221</v>
      </c>
      <c r="E2332" s="26" t="s">
        <v>364</v>
      </c>
      <c r="F2332" s="26"/>
      <c r="G2332" s="27"/>
      <c r="H2332" s="27"/>
      <c r="I2332" s="26"/>
      <c r="J2332" s="24"/>
      <c r="K2332" s="26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</row>
    <row r="2333" spans="1:22" ht="14">
      <c r="A2333" s="24" t="s">
        <v>5389</v>
      </c>
      <c r="B2333" s="25" t="s">
        <v>5244</v>
      </c>
      <c r="C2333" s="25" t="s">
        <v>5388</v>
      </c>
      <c r="D2333" s="25" t="s">
        <v>535</v>
      </c>
      <c r="E2333" s="26" t="s">
        <v>364</v>
      </c>
      <c r="F2333" s="26"/>
      <c r="G2333" s="27"/>
      <c r="H2333" s="27"/>
      <c r="I2333" s="26"/>
      <c r="J2333" s="24"/>
      <c r="K2333" s="26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</row>
    <row r="2334" spans="1:22" ht="14">
      <c r="A2334" s="24" t="s">
        <v>14458</v>
      </c>
      <c r="B2334" s="25" t="s">
        <v>14162</v>
      </c>
      <c r="C2334" s="25" t="s">
        <v>14457</v>
      </c>
      <c r="D2334" s="25" t="s">
        <v>221</v>
      </c>
      <c r="E2334" s="26" t="s">
        <v>212</v>
      </c>
      <c r="F2334" s="26"/>
      <c r="G2334" s="27"/>
      <c r="H2334" s="27"/>
      <c r="I2334" s="26"/>
      <c r="J2334" s="24"/>
      <c r="K2334" s="26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</row>
    <row r="2335" spans="1:22" ht="14">
      <c r="A2335" s="24" t="s">
        <v>14461</v>
      </c>
      <c r="B2335" s="25" t="s">
        <v>14162</v>
      </c>
      <c r="C2335" s="25" t="s">
        <v>14460</v>
      </c>
      <c r="D2335" s="25" t="s">
        <v>221</v>
      </c>
      <c r="E2335" s="26" t="s">
        <v>212</v>
      </c>
      <c r="F2335" s="26"/>
      <c r="G2335" s="27"/>
      <c r="H2335" s="27"/>
      <c r="I2335" s="26"/>
      <c r="J2335" s="24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</row>
    <row r="2336" spans="1:22" ht="14">
      <c r="A2336" s="24" t="s">
        <v>14464</v>
      </c>
      <c r="B2336" s="25" t="s">
        <v>14162</v>
      </c>
      <c r="C2336" s="25" t="s">
        <v>14463</v>
      </c>
      <c r="D2336" s="25" t="s">
        <v>1905</v>
      </c>
      <c r="E2336" s="26" t="s">
        <v>212</v>
      </c>
      <c r="F2336" s="26"/>
      <c r="G2336" s="27"/>
      <c r="H2336" s="27"/>
      <c r="I2336" s="26"/>
      <c r="J2336" s="24"/>
      <c r="K2336" s="26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</row>
    <row r="2337" spans="1:22" ht="14">
      <c r="A2337" s="24" t="s">
        <v>14467</v>
      </c>
      <c r="B2337" s="25" t="s">
        <v>14162</v>
      </c>
      <c r="C2337" s="25" t="s">
        <v>14466</v>
      </c>
      <c r="D2337" s="25" t="s">
        <v>535</v>
      </c>
      <c r="E2337" s="26" t="s">
        <v>212</v>
      </c>
      <c r="F2337" s="26"/>
      <c r="G2337" s="27"/>
      <c r="H2337" s="27"/>
      <c r="I2337" s="26"/>
      <c r="J2337" s="24"/>
      <c r="K2337" s="26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</row>
    <row r="2338" spans="1:22" ht="14">
      <c r="A2338" s="24" t="s">
        <v>5977</v>
      </c>
      <c r="B2338" s="25" t="s">
        <v>5869</v>
      </c>
      <c r="C2338" s="25" t="s">
        <v>5976</v>
      </c>
      <c r="D2338" s="25" t="s">
        <v>215</v>
      </c>
      <c r="E2338" s="26" t="s">
        <v>364</v>
      </c>
      <c r="F2338" s="26"/>
      <c r="G2338" s="27"/>
      <c r="H2338" s="27"/>
      <c r="I2338" s="26"/>
      <c r="J2338" s="24"/>
      <c r="K2338" s="26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</row>
    <row r="2339" spans="1:22" ht="14">
      <c r="A2339" s="24" t="s">
        <v>5980</v>
      </c>
      <c r="B2339" s="25" t="s">
        <v>5869</v>
      </c>
      <c r="C2339" s="25" t="s">
        <v>5979</v>
      </c>
      <c r="D2339" s="25" t="s">
        <v>3457</v>
      </c>
      <c r="E2339" s="26" t="s">
        <v>364</v>
      </c>
      <c r="F2339" s="26"/>
      <c r="G2339" s="27"/>
      <c r="H2339" s="27"/>
      <c r="I2339" s="26"/>
      <c r="J2339" s="24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</row>
    <row r="2340" spans="1:22" ht="14">
      <c r="A2340" s="24" t="s">
        <v>5983</v>
      </c>
      <c r="B2340" s="25" t="s">
        <v>5869</v>
      </c>
      <c r="C2340" s="25" t="s">
        <v>5982</v>
      </c>
      <c r="D2340" s="25" t="s">
        <v>535</v>
      </c>
      <c r="E2340" s="26" t="s">
        <v>364</v>
      </c>
      <c r="F2340" s="26"/>
      <c r="G2340" s="27"/>
      <c r="H2340" s="27"/>
      <c r="I2340" s="26"/>
      <c r="J2340" s="24"/>
      <c r="K2340" s="26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</row>
    <row r="2341" spans="1:22" ht="14">
      <c r="A2341" s="24" t="s">
        <v>5986</v>
      </c>
      <c r="B2341" s="25" t="s">
        <v>5869</v>
      </c>
      <c r="C2341" s="25" t="s">
        <v>5985</v>
      </c>
      <c r="D2341" s="25" t="s">
        <v>995</v>
      </c>
      <c r="E2341" s="26" t="s">
        <v>364</v>
      </c>
      <c r="F2341" s="26"/>
      <c r="G2341" s="27"/>
      <c r="H2341" s="27"/>
      <c r="I2341" s="26"/>
      <c r="J2341" s="24"/>
      <c r="K2341" s="26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</row>
    <row r="2342" spans="1:22" ht="14">
      <c r="A2342" s="24" t="s">
        <v>15509</v>
      </c>
      <c r="B2342" s="25" t="s">
        <v>5869</v>
      </c>
      <c r="C2342" s="25" t="s">
        <v>15508</v>
      </c>
      <c r="D2342" s="25" t="s">
        <v>995</v>
      </c>
      <c r="E2342" s="26" t="s">
        <v>364</v>
      </c>
      <c r="F2342" s="26"/>
      <c r="G2342" s="27"/>
      <c r="H2342" s="27"/>
      <c r="I2342" s="26"/>
      <c r="J2342" s="24"/>
      <c r="K2342" s="26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</row>
    <row r="2343" spans="1:22" ht="14">
      <c r="A2343" s="24" t="s">
        <v>5989</v>
      </c>
      <c r="B2343" s="25" t="s">
        <v>5869</v>
      </c>
      <c r="C2343" s="25" t="s">
        <v>5988</v>
      </c>
      <c r="D2343" s="25" t="s">
        <v>3457</v>
      </c>
      <c r="E2343" s="26" t="s">
        <v>364</v>
      </c>
      <c r="F2343" s="26"/>
      <c r="G2343" s="27"/>
      <c r="H2343" s="27"/>
      <c r="I2343" s="26"/>
      <c r="J2343" s="24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</row>
    <row r="2344" spans="1:22" ht="14">
      <c r="A2344" s="24" t="s">
        <v>5992</v>
      </c>
      <c r="B2344" s="25" t="s">
        <v>5869</v>
      </c>
      <c r="C2344" s="25" t="s">
        <v>5991</v>
      </c>
      <c r="D2344" s="25" t="s">
        <v>535</v>
      </c>
      <c r="E2344" s="26" t="s">
        <v>364</v>
      </c>
      <c r="F2344" s="26"/>
      <c r="G2344" s="27"/>
      <c r="H2344" s="27"/>
      <c r="I2344" s="26"/>
      <c r="J2344" s="24"/>
      <c r="K2344" s="26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</row>
    <row r="2345" spans="1:22" ht="14">
      <c r="A2345" s="24" t="s">
        <v>5995</v>
      </c>
      <c r="B2345" s="25" t="s">
        <v>5869</v>
      </c>
      <c r="C2345" s="25" t="s">
        <v>5994</v>
      </c>
      <c r="D2345" s="25" t="s">
        <v>995</v>
      </c>
      <c r="E2345" s="26" t="s">
        <v>364</v>
      </c>
      <c r="F2345" s="26"/>
      <c r="G2345" s="27"/>
      <c r="H2345" s="27"/>
      <c r="I2345" s="26"/>
      <c r="J2345" s="24"/>
      <c r="K2345" s="26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</row>
    <row r="2346" spans="1:22" ht="14">
      <c r="A2346" s="24" t="s">
        <v>5998</v>
      </c>
      <c r="B2346" s="25" t="s">
        <v>5869</v>
      </c>
      <c r="C2346" s="25" t="s">
        <v>5997</v>
      </c>
      <c r="D2346" s="25" t="s">
        <v>215</v>
      </c>
      <c r="E2346" s="26" t="s">
        <v>364</v>
      </c>
      <c r="F2346" s="26"/>
      <c r="G2346" s="27"/>
      <c r="H2346" s="27"/>
      <c r="I2346" s="26"/>
      <c r="J2346" s="24"/>
      <c r="K2346" s="26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</row>
    <row r="2347" spans="1:22" ht="14">
      <c r="A2347" s="24" t="s">
        <v>6001</v>
      </c>
      <c r="B2347" s="25" t="s">
        <v>5869</v>
      </c>
      <c r="C2347" s="25" t="s">
        <v>6000</v>
      </c>
      <c r="D2347" s="25"/>
      <c r="E2347" s="26" t="s">
        <v>364</v>
      </c>
      <c r="F2347" s="26"/>
      <c r="G2347" s="27"/>
      <c r="H2347" s="27"/>
      <c r="I2347" s="26"/>
      <c r="J2347" s="24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</row>
    <row r="2348" spans="1:22" ht="14">
      <c r="A2348" s="24" t="s">
        <v>14470</v>
      </c>
      <c r="B2348" s="25" t="s">
        <v>14162</v>
      </c>
      <c r="C2348" s="25" t="s">
        <v>14469</v>
      </c>
      <c r="D2348" s="25" t="s">
        <v>1905</v>
      </c>
      <c r="E2348" s="26" t="s">
        <v>212</v>
      </c>
      <c r="F2348" s="26"/>
      <c r="G2348" s="27"/>
      <c r="H2348" s="27"/>
      <c r="I2348" s="26"/>
      <c r="J2348" s="24"/>
      <c r="K2348" s="26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</row>
    <row r="2349" spans="1:22" ht="14">
      <c r="A2349" s="24" t="s">
        <v>14473</v>
      </c>
      <c r="B2349" s="25" t="s">
        <v>14162</v>
      </c>
      <c r="C2349" s="25" t="s">
        <v>14472</v>
      </c>
      <c r="D2349" s="25" t="s">
        <v>535</v>
      </c>
      <c r="E2349" s="26" t="s">
        <v>212</v>
      </c>
      <c r="F2349" s="26"/>
      <c r="G2349" s="27"/>
      <c r="H2349" s="27"/>
      <c r="I2349" s="26"/>
      <c r="J2349" s="24"/>
      <c r="K2349" s="26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</row>
    <row r="2350" spans="1:22" ht="14">
      <c r="A2350" s="24" t="s">
        <v>14476</v>
      </c>
      <c r="B2350" s="25" t="s">
        <v>14162</v>
      </c>
      <c r="C2350" s="25" t="s">
        <v>14475</v>
      </c>
      <c r="D2350" s="25" t="s">
        <v>535</v>
      </c>
      <c r="E2350" s="26" t="s">
        <v>212</v>
      </c>
      <c r="F2350" s="26"/>
      <c r="G2350" s="27"/>
      <c r="H2350" s="27"/>
      <c r="I2350" s="26"/>
      <c r="J2350" s="24"/>
      <c r="K2350" s="26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</row>
    <row r="2351" spans="1:22" ht="14">
      <c r="A2351" s="24" t="s">
        <v>12391</v>
      </c>
      <c r="B2351" s="25" t="s">
        <v>12387</v>
      </c>
      <c r="C2351" s="25" t="s">
        <v>12390</v>
      </c>
      <c r="D2351" s="25" t="s">
        <v>221</v>
      </c>
      <c r="E2351" s="26" t="s">
        <v>364</v>
      </c>
      <c r="F2351" s="26"/>
      <c r="G2351" s="27"/>
      <c r="H2351" s="27"/>
      <c r="I2351" s="26"/>
      <c r="J2351" s="24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</row>
    <row r="2352" spans="1:22" ht="14">
      <c r="A2352" s="24" t="s">
        <v>12394</v>
      </c>
      <c r="B2352" s="25" t="s">
        <v>12387</v>
      </c>
      <c r="C2352" s="25" t="s">
        <v>12393</v>
      </c>
      <c r="D2352" s="25" t="s">
        <v>229</v>
      </c>
      <c r="E2352" s="26" t="s">
        <v>364</v>
      </c>
      <c r="F2352" s="26"/>
      <c r="G2352" s="27"/>
      <c r="H2352" s="27"/>
      <c r="I2352" s="26"/>
      <c r="J2352" s="24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</row>
    <row r="2353" spans="1:22" ht="14">
      <c r="A2353" s="24" t="s">
        <v>12397</v>
      </c>
      <c r="B2353" s="25" t="s">
        <v>12387</v>
      </c>
      <c r="C2353" s="25" t="s">
        <v>12396</v>
      </c>
      <c r="D2353" s="25" t="s">
        <v>535</v>
      </c>
      <c r="E2353" s="26" t="s">
        <v>364</v>
      </c>
      <c r="F2353" s="26"/>
      <c r="G2353" s="27"/>
      <c r="H2353" s="27"/>
      <c r="I2353" s="26"/>
      <c r="J2353" s="24"/>
      <c r="K2353" s="26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</row>
    <row r="2354" spans="1:22" ht="14">
      <c r="A2354" s="24" t="s">
        <v>3686</v>
      </c>
      <c r="B2354" s="25" t="s">
        <v>3475</v>
      </c>
      <c r="C2354" s="25" t="s">
        <v>3685</v>
      </c>
      <c r="D2354" s="25" t="s">
        <v>535</v>
      </c>
      <c r="E2354" s="26" t="s">
        <v>364</v>
      </c>
      <c r="F2354" s="26"/>
      <c r="G2354" s="27"/>
      <c r="H2354" s="27"/>
      <c r="I2354" s="26"/>
      <c r="J2354" s="24"/>
      <c r="K2354" s="26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</row>
    <row r="2355" spans="1:22" ht="14">
      <c r="A2355" s="24" t="s">
        <v>3689</v>
      </c>
      <c r="B2355" s="25" t="s">
        <v>3475</v>
      </c>
      <c r="C2355" s="25" t="s">
        <v>3688</v>
      </c>
      <c r="D2355" s="25" t="s">
        <v>373</v>
      </c>
      <c r="E2355" s="26" t="s">
        <v>364</v>
      </c>
      <c r="F2355" s="26"/>
      <c r="G2355" s="27"/>
      <c r="H2355" s="27"/>
      <c r="I2355" s="26"/>
      <c r="J2355" s="24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</row>
    <row r="2356" spans="1:22" ht="14">
      <c r="A2356" s="24" t="s">
        <v>3692</v>
      </c>
      <c r="B2356" s="25" t="s">
        <v>3475</v>
      </c>
      <c r="C2356" s="25" t="s">
        <v>3691</v>
      </c>
      <c r="D2356" s="25" t="s">
        <v>378</v>
      </c>
      <c r="E2356" s="26" t="s">
        <v>364</v>
      </c>
      <c r="F2356" s="26"/>
      <c r="G2356" s="27"/>
      <c r="H2356" s="27"/>
      <c r="I2356" s="26"/>
      <c r="J2356" s="24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</row>
    <row r="2357" spans="1:22" ht="14">
      <c r="A2357" s="24" t="s">
        <v>3695</v>
      </c>
      <c r="B2357" s="25" t="s">
        <v>3475</v>
      </c>
      <c r="C2357" s="25" t="s">
        <v>3694</v>
      </c>
      <c r="D2357" s="25" t="s">
        <v>215</v>
      </c>
      <c r="E2357" s="26" t="s">
        <v>364</v>
      </c>
      <c r="F2357" s="26"/>
      <c r="G2357" s="27"/>
      <c r="H2357" s="27"/>
      <c r="I2357" s="26"/>
      <c r="J2357" s="24"/>
      <c r="K2357" s="26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</row>
    <row r="2358" spans="1:22" ht="14">
      <c r="A2358" s="24" t="s">
        <v>3698</v>
      </c>
      <c r="B2358" s="25" t="s">
        <v>3475</v>
      </c>
      <c r="C2358" s="25" t="s">
        <v>3697</v>
      </c>
      <c r="D2358" s="25" t="s">
        <v>221</v>
      </c>
      <c r="E2358" s="26" t="s">
        <v>364</v>
      </c>
      <c r="F2358" s="26"/>
      <c r="G2358" s="27"/>
      <c r="H2358" s="27"/>
      <c r="I2358" s="26"/>
      <c r="J2358" s="24"/>
      <c r="K2358" s="26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</row>
    <row r="2359" spans="1:22" ht="14">
      <c r="A2359" s="24" t="s">
        <v>3701</v>
      </c>
      <c r="B2359" s="25" t="s">
        <v>3475</v>
      </c>
      <c r="C2359" s="25" t="s">
        <v>3700</v>
      </c>
      <c r="D2359" s="25" t="s">
        <v>221</v>
      </c>
      <c r="E2359" s="26" t="s">
        <v>364</v>
      </c>
      <c r="F2359" s="26"/>
      <c r="G2359" s="27"/>
      <c r="H2359" s="27"/>
      <c r="I2359" s="26"/>
      <c r="J2359" s="24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</row>
    <row r="2360" spans="1:22" ht="14">
      <c r="A2360" s="24" t="s">
        <v>3704</v>
      </c>
      <c r="B2360" s="25" t="s">
        <v>3475</v>
      </c>
      <c r="C2360" s="25" t="s">
        <v>3703</v>
      </c>
      <c r="D2360" s="25" t="s">
        <v>378</v>
      </c>
      <c r="E2360" s="26" t="s">
        <v>364</v>
      </c>
      <c r="F2360" s="26"/>
      <c r="G2360" s="27"/>
      <c r="H2360" s="27"/>
      <c r="I2360" s="26"/>
      <c r="J2360" s="24"/>
      <c r="K2360" s="26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</row>
    <row r="2361" spans="1:22" ht="14">
      <c r="A2361" s="24" t="s">
        <v>3707</v>
      </c>
      <c r="B2361" s="25" t="s">
        <v>3475</v>
      </c>
      <c r="C2361" s="25" t="s">
        <v>3706</v>
      </c>
      <c r="D2361" s="25" t="s">
        <v>229</v>
      </c>
      <c r="E2361" s="26" t="s">
        <v>364</v>
      </c>
      <c r="F2361" s="26"/>
      <c r="G2361" s="27"/>
      <c r="H2361" s="27"/>
      <c r="I2361" s="26"/>
      <c r="J2361" s="24"/>
      <c r="K2361" s="26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</row>
    <row r="2362" spans="1:22" ht="14">
      <c r="A2362" s="24" t="s">
        <v>3710</v>
      </c>
      <c r="B2362" s="25" t="s">
        <v>3475</v>
      </c>
      <c r="C2362" s="25" t="s">
        <v>3709</v>
      </c>
      <c r="D2362" s="25" t="s">
        <v>535</v>
      </c>
      <c r="E2362" s="26" t="s">
        <v>364</v>
      </c>
      <c r="F2362" s="26"/>
      <c r="G2362" s="27"/>
      <c r="H2362" s="27"/>
      <c r="I2362" s="26"/>
      <c r="J2362" s="24"/>
      <c r="K2362" s="26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</row>
    <row r="2363" spans="1:22" ht="14">
      <c r="A2363" s="24" t="s">
        <v>3713</v>
      </c>
      <c r="B2363" s="25" t="s">
        <v>3475</v>
      </c>
      <c r="C2363" s="25" t="s">
        <v>3712</v>
      </c>
      <c r="D2363" s="25" t="s">
        <v>373</v>
      </c>
      <c r="E2363" s="26" t="s">
        <v>364</v>
      </c>
      <c r="F2363" s="26"/>
      <c r="G2363" s="27"/>
      <c r="H2363" s="27"/>
      <c r="I2363" s="26"/>
      <c r="J2363" s="24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</row>
    <row r="2364" spans="1:22" ht="14">
      <c r="A2364" s="24" t="s">
        <v>3716</v>
      </c>
      <c r="B2364" s="25" t="s">
        <v>3475</v>
      </c>
      <c r="C2364" s="25" t="s">
        <v>3715</v>
      </c>
      <c r="D2364" s="25" t="s">
        <v>221</v>
      </c>
      <c r="E2364" s="26" t="s">
        <v>364</v>
      </c>
      <c r="F2364" s="26"/>
      <c r="G2364" s="27"/>
      <c r="H2364" s="27"/>
      <c r="I2364" s="26"/>
      <c r="J2364" s="24"/>
      <c r="K2364" s="26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</row>
    <row r="2365" spans="1:22" ht="14">
      <c r="A2365" s="24" t="s">
        <v>3719</v>
      </c>
      <c r="B2365" s="25" t="s">
        <v>3475</v>
      </c>
      <c r="C2365" s="25" t="s">
        <v>3718</v>
      </c>
      <c r="D2365" s="25" t="s">
        <v>535</v>
      </c>
      <c r="E2365" s="26" t="s">
        <v>364</v>
      </c>
      <c r="F2365" s="26"/>
      <c r="G2365" s="27"/>
      <c r="H2365" s="27"/>
      <c r="I2365" s="26"/>
      <c r="J2365" s="24"/>
      <c r="K2365" s="26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</row>
    <row r="2366" spans="1:22" ht="14">
      <c r="A2366" s="24" t="s">
        <v>3722</v>
      </c>
      <c r="B2366" s="25" t="s">
        <v>3475</v>
      </c>
      <c r="C2366" s="25" t="s">
        <v>3721</v>
      </c>
      <c r="D2366" s="25" t="s">
        <v>2085</v>
      </c>
      <c r="E2366" s="26" t="s">
        <v>364</v>
      </c>
      <c r="F2366" s="26"/>
      <c r="G2366" s="27"/>
      <c r="H2366" s="27"/>
      <c r="I2366" s="26"/>
      <c r="J2366" s="24"/>
      <c r="K2366" s="26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</row>
    <row r="2367" spans="1:22" ht="14">
      <c r="A2367" s="24" t="s">
        <v>3725</v>
      </c>
      <c r="B2367" s="25" t="s">
        <v>3475</v>
      </c>
      <c r="C2367" s="25" t="s">
        <v>3724</v>
      </c>
      <c r="D2367" s="25" t="s">
        <v>378</v>
      </c>
      <c r="E2367" s="26" t="s">
        <v>364</v>
      </c>
      <c r="F2367" s="26"/>
      <c r="G2367" s="27"/>
      <c r="H2367" s="27"/>
      <c r="I2367" s="26"/>
      <c r="J2367" s="24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</row>
    <row r="2368" spans="1:22" ht="14">
      <c r="A2368" s="24" t="s">
        <v>3728</v>
      </c>
      <c r="B2368" s="25" t="s">
        <v>3475</v>
      </c>
      <c r="C2368" s="25" t="s">
        <v>3727</v>
      </c>
      <c r="D2368" s="25" t="s">
        <v>221</v>
      </c>
      <c r="E2368" s="26" t="s">
        <v>364</v>
      </c>
      <c r="F2368" s="26"/>
      <c r="G2368" s="27"/>
      <c r="H2368" s="27"/>
      <c r="I2368" s="26"/>
      <c r="J2368" s="24"/>
      <c r="K2368" s="26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</row>
    <row r="2369" spans="1:22" ht="14">
      <c r="A2369" s="24" t="s">
        <v>3731</v>
      </c>
      <c r="B2369" s="25" t="s">
        <v>3475</v>
      </c>
      <c r="C2369" s="25" t="s">
        <v>3730</v>
      </c>
      <c r="D2369" s="25" t="s">
        <v>378</v>
      </c>
      <c r="E2369" s="26" t="s">
        <v>364</v>
      </c>
      <c r="F2369" s="26"/>
      <c r="G2369" s="27"/>
      <c r="H2369" s="27"/>
      <c r="I2369" s="26"/>
      <c r="J2369" s="24"/>
      <c r="K2369" s="26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</row>
    <row r="2370" spans="1:22" ht="14">
      <c r="A2370" s="24" t="s">
        <v>3734</v>
      </c>
      <c r="B2370" s="25" t="s">
        <v>3475</v>
      </c>
      <c r="C2370" s="25" t="s">
        <v>3733</v>
      </c>
      <c r="D2370" s="25" t="s">
        <v>229</v>
      </c>
      <c r="E2370" s="26" t="s">
        <v>364</v>
      </c>
      <c r="F2370" s="26"/>
      <c r="G2370" s="27"/>
      <c r="H2370" s="27"/>
      <c r="I2370" s="26"/>
      <c r="J2370" s="24"/>
      <c r="K2370" s="26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</row>
    <row r="2371" spans="1:22" ht="14">
      <c r="A2371" s="24" t="s">
        <v>3737</v>
      </c>
      <c r="B2371" s="25" t="s">
        <v>3475</v>
      </c>
      <c r="C2371" s="25" t="s">
        <v>3736</v>
      </c>
      <c r="D2371" s="25" t="s">
        <v>535</v>
      </c>
      <c r="E2371" s="26" t="s">
        <v>364</v>
      </c>
      <c r="F2371" s="26"/>
      <c r="G2371" s="27"/>
      <c r="H2371" s="27"/>
      <c r="I2371" s="26"/>
      <c r="J2371" s="24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</row>
    <row r="2372" spans="1:22" ht="14">
      <c r="A2372" s="24" t="s">
        <v>3740</v>
      </c>
      <c r="B2372" s="25" t="s">
        <v>3475</v>
      </c>
      <c r="C2372" s="25" t="s">
        <v>3739</v>
      </c>
      <c r="D2372" s="25" t="s">
        <v>531</v>
      </c>
      <c r="E2372" s="26" t="s">
        <v>364</v>
      </c>
      <c r="F2372" s="26"/>
      <c r="G2372" s="27"/>
      <c r="H2372" s="27"/>
      <c r="I2372" s="26"/>
      <c r="J2372" s="24"/>
      <c r="K2372" s="26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</row>
    <row r="2373" spans="1:22" ht="14">
      <c r="A2373" s="24" t="s">
        <v>3743</v>
      </c>
      <c r="B2373" s="25" t="s">
        <v>3475</v>
      </c>
      <c r="C2373" s="25" t="s">
        <v>3742</v>
      </c>
      <c r="D2373" s="25" t="s">
        <v>2085</v>
      </c>
      <c r="E2373" s="26" t="s">
        <v>364</v>
      </c>
      <c r="F2373" s="26"/>
      <c r="G2373" s="27"/>
      <c r="H2373" s="27"/>
      <c r="I2373" s="26"/>
      <c r="J2373" s="24"/>
      <c r="K2373" s="26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</row>
    <row r="2374" spans="1:22" ht="14">
      <c r="A2374" s="24" t="s">
        <v>3746</v>
      </c>
      <c r="B2374" s="25" t="s">
        <v>3475</v>
      </c>
      <c r="C2374" s="25" t="s">
        <v>3745</v>
      </c>
      <c r="D2374" s="25" t="s">
        <v>221</v>
      </c>
      <c r="E2374" s="26" t="s">
        <v>364</v>
      </c>
      <c r="F2374" s="26"/>
      <c r="G2374" s="27"/>
      <c r="H2374" s="27"/>
      <c r="I2374" s="26"/>
      <c r="J2374" s="24"/>
      <c r="K2374" s="26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</row>
    <row r="2375" spans="1:22" ht="14">
      <c r="A2375" s="24" t="s">
        <v>3749</v>
      </c>
      <c r="B2375" s="25" t="s">
        <v>3475</v>
      </c>
      <c r="C2375" s="25" t="s">
        <v>3748</v>
      </c>
      <c r="D2375" s="25" t="s">
        <v>531</v>
      </c>
      <c r="E2375" s="26" t="s">
        <v>364</v>
      </c>
      <c r="F2375" s="26"/>
      <c r="G2375" s="27"/>
      <c r="H2375" s="27"/>
      <c r="I2375" s="26"/>
      <c r="J2375" s="24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</row>
    <row r="2376" spans="1:22" ht="14">
      <c r="A2376" s="24" t="s">
        <v>3752</v>
      </c>
      <c r="B2376" s="25" t="s">
        <v>3475</v>
      </c>
      <c r="C2376" s="25" t="s">
        <v>3751</v>
      </c>
      <c r="D2376" s="25" t="s">
        <v>531</v>
      </c>
      <c r="E2376" s="26" t="s">
        <v>364</v>
      </c>
      <c r="F2376" s="26"/>
      <c r="G2376" s="27"/>
      <c r="H2376" s="27"/>
      <c r="I2376" s="26"/>
      <c r="J2376" s="24"/>
      <c r="K2376" s="26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</row>
    <row r="2377" spans="1:22" ht="14">
      <c r="A2377" s="24" t="s">
        <v>3755</v>
      </c>
      <c r="B2377" s="25" t="s">
        <v>3475</v>
      </c>
      <c r="C2377" s="25" t="s">
        <v>3754</v>
      </c>
      <c r="D2377" s="25" t="s">
        <v>215</v>
      </c>
      <c r="E2377" s="26" t="s">
        <v>364</v>
      </c>
      <c r="F2377" s="26"/>
      <c r="G2377" s="27"/>
      <c r="H2377" s="27"/>
      <c r="I2377" s="26"/>
      <c r="J2377" s="24"/>
      <c r="K2377" s="26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</row>
    <row r="2378" spans="1:22" ht="14">
      <c r="A2378" s="24" t="s">
        <v>3758</v>
      </c>
      <c r="B2378" s="25" t="s">
        <v>3475</v>
      </c>
      <c r="C2378" s="25" t="s">
        <v>3757</v>
      </c>
      <c r="D2378" s="25" t="s">
        <v>668</v>
      </c>
      <c r="E2378" s="26" t="s">
        <v>364</v>
      </c>
      <c r="F2378" s="26"/>
      <c r="G2378" s="27"/>
      <c r="H2378" s="27"/>
      <c r="I2378" s="26"/>
      <c r="J2378" s="24"/>
      <c r="K2378" s="26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</row>
    <row r="2379" spans="1:22" ht="14">
      <c r="A2379" s="24" t="s">
        <v>3761</v>
      </c>
      <c r="B2379" s="25" t="s">
        <v>3475</v>
      </c>
      <c r="C2379" s="25" t="s">
        <v>3760</v>
      </c>
      <c r="D2379" s="25" t="s">
        <v>531</v>
      </c>
      <c r="E2379" s="26" t="s">
        <v>364</v>
      </c>
      <c r="F2379" s="26"/>
      <c r="G2379" s="27"/>
      <c r="H2379" s="27"/>
      <c r="I2379" s="26"/>
      <c r="J2379" s="24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</row>
    <row r="2380" spans="1:22" ht="14">
      <c r="A2380" s="24" t="s">
        <v>5159</v>
      </c>
      <c r="B2380" s="25" t="s">
        <v>5155</v>
      </c>
      <c r="C2380" s="25" t="s">
        <v>5158</v>
      </c>
      <c r="D2380" s="25" t="s">
        <v>221</v>
      </c>
      <c r="E2380" s="26" t="s">
        <v>364</v>
      </c>
      <c r="F2380" s="26"/>
      <c r="G2380" s="27"/>
      <c r="H2380" s="27"/>
      <c r="I2380" s="26"/>
      <c r="J2380" s="24"/>
      <c r="K2380" s="26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</row>
    <row r="2381" spans="1:22" ht="14">
      <c r="A2381" s="24" t="s">
        <v>1705</v>
      </c>
      <c r="B2381" s="25" t="s">
        <v>1704</v>
      </c>
      <c r="C2381" s="25" t="s">
        <v>1703</v>
      </c>
      <c r="D2381" s="25" t="s">
        <v>221</v>
      </c>
      <c r="E2381" s="26" t="s">
        <v>364</v>
      </c>
      <c r="F2381" s="26"/>
      <c r="G2381" s="27"/>
      <c r="H2381" s="27"/>
      <c r="I2381" s="26"/>
      <c r="J2381" s="24"/>
      <c r="K2381" s="26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</row>
    <row r="2382" spans="1:22" ht="14">
      <c r="A2382" s="24" t="s">
        <v>1708</v>
      </c>
      <c r="B2382" s="25" t="s">
        <v>1704</v>
      </c>
      <c r="C2382" s="25" t="s">
        <v>1707</v>
      </c>
      <c r="D2382" s="25" t="s">
        <v>221</v>
      </c>
      <c r="E2382" s="26" t="s">
        <v>364</v>
      </c>
      <c r="F2382" s="26"/>
      <c r="G2382" s="27"/>
      <c r="H2382" s="27"/>
      <c r="I2382" s="26"/>
      <c r="J2382" s="24"/>
      <c r="K2382" s="26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</row>
    <row r="2383" spans="1:22" ht="14">
      <c r="A2383" s="24" t="s">
        <v>1079</v>
      </c>
      <c r="B2383" s="25" t="s">
        <v>1050</v>
      </c>
      <c r="C2383" s="25" t="s">
        <v>1078</v>
      </c>
      <c r="D2383" s="25" t="s">
        <v>1052</v>
      </c>
      <c r="E2383" s="26" t="s">
        <v>364</v>
      </c>
      <c r="F2383" s="26"/>
      <c r="G2383" s="27"/>
      <c r="H2383" s="27"/>
      <c r="I2383" s="26"/>
      <c r="J2383" s="24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</row>
    <row r="2384" spans="1:22" ht="14">
      <c r="A2384" s="24" t="s">
        <v>9726</v>
      </c>
      <c r="B2384" s="25" t="s">
        <v>9614</v>
      </c>
      <c r="C2384" s="25" t="s">
        <v>9725</v>
      </c>
      <c r="D2384" s="25" t="s">
        <v>3239</v>
      </c>
      <c r="E2384" s="26" t="s">
        <v>364</v>
      </c>
      <c r="F2384" s="26"/>
      <c r="G2384" s="27"/>
      <c r="H2384" s="27"/>
      <c r="I2384" s="26"/>
      <c r="J2384" s="24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</row>
    <row r="2385" spans="1:22" ht="14">
      <c r="A2385" s="24" t="s">
        <v>6399</v>
      </c>
      <c r="B2385" s="25" t="s">
        <v>6274</v>
      </c>
      <c r="C2385" s="25" t="s">
        <v>6398</v>
      </c>
      <c r="D2385" s="25" t="s">
        <v>373</v>
      </c>
      <c r="E2385" s="26" t="s">
        <v>364</v>
      </c>
      <c r="F2385" s="26"/>
      <c r="G2385" s="27"/>
      <c r="H2385" s="27"/>
      <c r="I2385" s="26"/>
      <c r="J2385" s="24"/>
      <c r="K2385" s="26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</row>
    <row r="2386" spans="1:22" ht="14">
      <c r="A2386" s="24" t="s">
        <v>6402</v>
      </c>
      <c r="B2386" s="25" t="s">
        <v>6274</v>
      </c>
      <c r="C2386" s="25" t="s">
        <v>6401</v>
      </c>
      <c r="D2386" s="25" t="s">
        <v>373</v>
      </c>
      <c r="E2386" s="26" t="s">
        <v>364</v>
      </c>
      <c r="F2386" s="26"/>
      <c r="G2386" s="27"/>
      <c r="H2386" s="27"/>
      <c r="I2386" s="26"/>
      <c r="J2386" s="24"/>
      <c r="K2386" s="26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</row>
    <row r="2387" spans="1:22" ht="14">
      <c r="A2387" s="24" t="s">
        <v>9071</v>
      </c>
      <c r="B2387" s="25" t="s">
        <v>8975</v>
      </c>
      <c r="C2387" s="25" t="s">
        <v>9070</v>
      </c>
      <c r="D2387" s="25" t="s">
        <v>221</v>
      </c>
      <c r="E2387" s="26" t="s">
        <v>212</v>
      </c>
      <c r="F2387" s="26"/>
      <c r="G2387" s="27"/>
      <c r="H2387" s="27"/>
      <c r="I2387" s="26"/>
      <c r="J2387" s="24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</row>
    <row r="2388" spans="1:22" ht="14">
      <c r="A2388" s="24" t="s">
        <v>9074</v>
      </c>
      <c r="B2388" s="25" t="s">
        <v>8975</v>
      </c>
      <c r="C2388" s="25" t="s">
        <v>9073</v>
      </c>
      <c r="D2388" s="25" t="s">
        <v>535</v>
      </c>
      <c r="E2388" s="26" t="s">
        <v>212</v>
      </c>
      <c r="F2388" s="26"/>
      <c r="G2388" s="27"/>
      <c r="H2388" s="27"/>
      <c r="I2388" s="26"/>
      <c r="J2388" s="24"/>
      <c r="K2388" s="26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</row>
    <row r="2389" spans="1:22" ht="14">
      <c r="A2389" s="24" t="s">
        <v>3211</v>
      </c>
      <c r="B2389" s="25" t="s">
        <v>3120</v>
      </c>
      <c r="C2389" s="25" t="s">
        <v>3210</v>
      </c>
      <c r="D2389" s="25" t="s">
        <v>373</v>
      </c>
      <c r="E2389" s="26" t="s">
        <v>212</v>
      </c>
      <c r="F2389" s="26"/>
      <c r="G2389" s="27"/>
      <c r="H2389" s="27"/>
      <c r="I2389" s="26"/>
      <c r="J2389" s="24"/>
      <c r="K2389" s="26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</row>
    <row r="2390" spans="1:22" ht="14">
      <c r="A2390" s="24" t="s">
        <v>13064</v>
      </c>
      <c r="B2390" s="25" t="s">
        <v>12964</v>
      </c>
      <c r="C2390" s="25" t="s">
        <v>13063</v>
      </c>
      <c r="D2390" s="25" t="s">
        <v>221</v>
      </c>
      <c r="E2390" s="26" t="s">
        <v>364</v>
      </c>
      <c r="F2390" s="26"/>
      <c r="G2390" s="27"/>
      <c r="H2390" s="27"/>
      <c r="I2390" s="26"/>
      <c r="J2390" s="24"/>
      <c r="K2390" s="26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</row>
    <row r="2391" spans="1:22" ht="14">
      <c r="A2391" s="24" t="s">
        <v>13067</v>
      </c>
      <c r="B2391" s="25" t="s">
        <v>12964</v>
      </c>
      <c r="C2391" s="25" t="s">
        <v>13066</v>
      </c>
      <c r="D2391" s="25" t="s">
        <v>535</v>
      </c>
      <c r="E2391" s="26" t="s">
        <v>364</v>
      </c>
      <c r="F2391" s="26"/>
      <c r="G2391" s="27"/>
      <c r="H2391" s="27"/>
      <c r="I2391" s="26"/>
      <c r="J2391" s="24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</row>
    <row r="2392" spans="1:22" ht="14">
      <c r="A2392" s="24" t="s">
        <v>7692</v>
      </c>
      <c r="B2392" s="25" t="s">
        <v>7582</v>
      </c>
      <c r="C2392" s="25" t="s">
        <v>7691</v>
      </c>
      <c r="D2392" s="25" t="s">
        <v>221</v>
      </c>
      <c r="E2392" s="26" t="s">
        <v>212</v>
      </c>
      <c r="F2392" s="26"/>
      <c r="G2392" s="27"/>
      <c r="H2392" s="27"/>
      <c r="I2392" s="26"/>
      <c r="J2392" s="24"/>
      <c r="K2392" s="26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</row>
    <row r="2393" spans="1:22" ht="14">
      <c r="A2393" s="24" t="s">
        <v>7695</v>
      </c>
      <c r="B2393" s="25" t="s">
        <v>7582</v>
      </c>
      <c r="C2393" s="25" t="s">
        <v>7694</v>
      </c>
      <c r="D2393" s="25" t="s">
        <v>535</v>
      </c>
      <c r="E2393" s="26" t="s">
        <v>212</v>
      </c>
      <c r="F2393" s="26"/>
      <c r="G2393" s="27"/>
      <c r="H2393" s="27"/>
      <c r="I2393" s="26"/>
      <c r="J2393" s="24"/>
      <c r="K2393" s="26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</row>
    <row r="2394" spans="1:22" ht="14">
      <c r="A2394" s="24" t="s">
        <v>14479</v>
      </c>
      <c r="B2394" s="25" t="s">
        <v>14162</v>
      </c>
      <c r="C2394" s="25" t="s">
        <v>14478</v>
      </c>
      <c r="D2394" s="25" t="s">
        <v>3041</v>
      </c>
      <c r="E2394" s="26" t="s">
        <v>212</v>
      </c>
      <c r="F2394" s="26"/>
      <c r="G2394" s="27"/>
      <c r="H2394" s="27"/>
      <c r="I2394" s="26"/>
      <c r="J2394" s="24"/>
      <c r="K2394" s="26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</row>
    <row r="2395" spans="1:22" ht="14">
      <c r="A2395" s="24" t="s">
        <v>14482</v>
      </c>
      <c r="B2395" s="25" t="s">
        <v>14162</v>
      </c>
      <c r="C2395" s="25" t="s">
        <v>14481</v>
      </c>
      <c r="D2395" s="25" t="s">
        <v>3041</v>
      </c>
      <c r="E2395" s="26" t="s">
        <v>212</v>
      </c>
      <c r="F2395" s="26"/>
      <c r="G2395" s="27"/>
      <c r="H2395" s="27"/>
      <c r="I2395" s="26"/>
      <c r="J2395" s="24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</row>
    <row r="2396" spans="1:22" ht="14">
      <c r="A2396" s="24" t="s">
        <v>8914</v>
      </c>
      <c r="B2396" s="25" t="s">
        <v>8859</v>
      </c>
      <c r="C2396" s="25" t="s">
        <v>8913</v>
      </c>
      <c r="D2396" s="25" t="s">
        <v>221</v>
      </c>
      <c r="E2396" s="26" t="s">
        <v>364</v>
      </c>
      <c r="F2396" s="26"/>
      <c r="G2396" s="27"/>
      <c r="H2396" s="27"/>
      <c r="I2396" s="26"/>
      <c r="J2396" s="24"/>
      <c r="K2396" s="26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</row>
    <row r="2397" spans="1:22" ht="14">
      <c r="A2397" s="24" t="s">
        <v>8917</v>
      </c>
      <c r="B2397" s="25" t="s">
        <v>8859</v>
      </c>
      <c r="C2397" s="25" t="s">
        <v>8916</v>
      </c>
      <c r="D2397" s="25" t="s">
        <v>229</v>
      </c>
      <c r="E2397" s="26" t="s">
        <v>364</v>
      </c>
      <c r="F2397" s="26"/>
      <c r="G2397" s="27"/>
      <c r="H2397" s="27"/>
      <c r="I2397" s="26"/>
      <c r="J2397" s="24"/>
      <c r="K2397" s="26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</row>
    <row r="2398" spans="1:22" ht="14">
      <c r="A2398" s="24" t="s">
        <v>8920</v>
      </c>
      <c r="B2398" s="25" t="s">
        <v>8859</v>
      </c>
      <c r="C2398" s="25" t="s">
        <v>8919</v>
      </c>
      <c r="D2398" s="25" t="s">
        <v>535</v>
      </c>
      <c r="E2398" s="26" t="s">
        <v>364</v>
      </c>
      <c r="F2398" s="26"/>
      <c r="G2398" s="27"/>
      <c r="H2398" s="27"/>
      <c r="I2398" s="26"/>
      <c r="J2398" s="24"/>
      <c r="K2398" s="26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</row>
    <row r="2399" spans="1:22" ht="14">
      <c r="A2399" s="24" t="s">
        <v>8923</v>
      </c>
      <c r="B2399" s="25" t="s">
        <v>8859</v>
      </c>
      <c r="C2399" s="25" t="s">
        <v>8922</v>
      </c>
      <c r="D2399" s="25" t="s">
        <v>221</v>
      </c>
      <c r="E2399" s="26" t="s">
        <v>364</v>
      </c>
      <c r="F2399" s="26"/>
      <c r="G2399" s="27"/>
      <c r="H2399" s="27"/>
      <c r="I2399" s="26"/>
      <c r="J2399" s="24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</row>
    <row r="2400" spans="1:22" ht="14">
      <c r="A2400" s="24" t="s">
        <v>8209</v>
      </c>
      <c r="B2400" s="25" t="s">
        <v>8136</v>
      </c>
      <c r="C2400" s="25" t="s">
        <v>8208</v>
      </c>
      <c r="D2400" s="25" t="s">
        <v>229</v>
      </c>
      <c r="E2400" s="26" t="s">
        <v>364</v>
      </c>
      <c r="F2400" s="26"/>
      <c r="G2400" s="27"/>
      <c r="H2400" s="27"/>
      <c r="I2400" s="26"/>
      <c r="J2400" s="24"/>
      <c r="K2400" s="26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</row>
    <row r="2401" spans="1:22" ht="14">
      <c r="A2401" s="24" t="s">
        <v>8212</v>
      </c>
      <c r="B2401" s="25" t="s">
        <v>8136</v>
      </c>
      <c r="C2401" s="25" t="s">
        <v>8211</v>
      </c>
      <c r="D2401" s="25" t="s">
        <v>535</v>
      </c>
      <c r="E2401" s="26" t="s">
        <v>364</v>
      </c>
      <c r="F2401" s="26"/>
      <c r="G2401" s="27"/>
      <c r="H2401" s="27"/>
      <c r="I2401" s="26"/>
      <c r="J2401" s="24"/>
      <c r="K2401" s="26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</row>
    <row r="2402" spans="1:22" ht="14">
      <c r="A2402" s="24" t="s">
        <v>6405</v>
      </c>
      <c r="B2402" s="25" t="s">
        <v>6274</v>
      </c>
      <c r="C2402" s="25" t="s">
        <v>6404</v>
      </c>
      <c r="D2402" s="25" t="s">
        <v>373</v>
      </c>
      <c r="E2402" s="26" t="s">
        <v>364</v>
      </c>
      <c r="F2402" s="26"/>
      <c r="G2402" s="27"/>
      <c r="H2402" s="27"/>
      <c r="I2402" s="26"/>
      <c r="J2402" s="24"/>
      <c r="K2402" s="26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</row>
    <row r="2403" spans="1:22" ht="14">
      <c r="A2403" s="24" t="s">
        <v>6408</v>
      </c>
      <c r="B2403" s="25" t="s">
        <v>6274</v>
      </c>
      <c r="C2403" s="25" t="s">
        <v>6407</v>
      </c>
      <c r="D2403" s="25" t="s">
        <v>229</v>
      </c>
      <c r="E2403" s="26" t="s">
        <v>364</v>
      </c>
      <c r="F2403" s="26"/>
      <c r="G2403" s="27"/>
      <c r="H2403" s="27"/>
      <c r="I2403" s="26"/>
      <c r="J2403" s="24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</row>
    <row r="2404" spans="1:22" ht="14">
      <c r="A2404" s="24" t="s">
        <v>6744</v>
      </c>
      <c r="B2404" s="25" t="s">
        <v>6665</v>
      </c>
      <c r="C2404" s="25" t="s">
        <v>6743</v>
      </c>
      <c r="D2404" s="25" t="s">
        <v>535</v>
      </c>
      <c r="E2404" s="26" t="s">
        <v>364</v>
      </c>
      <c r="F2404" s="26"/>
      <c r="G2404" s="27"/>
      <c r="H2404" s="27"/>
      <c r="I2404" s="26"/>
      <c r="J2404" s="24"/>
      <c r="K2404" s="26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</row>
    <row r="2405" spans="1:22" ht="14">
      <c r="A2405" s="24" t="s">
        <v>6747</v>
      </c>
      <c r="B2405" s="25" t="s">
        <v>6665</v>
      </c>
      <c r="C2405" s="25" t="s">
        <v>6746</v>
      </c>
      <c r="D2405" s="25" t="s">
        <v>229</v>
      </c>
      <c r="E2405" s="26" t="s">
        <v>364</v>
      </c>
      <c r="F2405" s="26"/>
      <c r="G2405" s="27"/>
      <c r="H2405" s="27"/>
      <c r="I2405" s="26"/>
      <c r="J2405" s="24"/>
      <c r="K2405" s="26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</row>
    <row r="2406" spans="1:22" ht="14">
      <c r="A2406" s="24" t="s">
        <v>6750</v>
      </c>
      <c r="B2406" s="25" t="s">
        <v>6665</v>
      </c>
      <c r="C2406" s="25" t="s">
        <v>6749</v>
      </c>
      <c r="D2406" s="25" t="s">
        <v>535</v>
      </c>
      <c r="E2406" s="26" t="s">
        <v>364</v>
      </c>
      <c r="F2406" s="26"/>
      <c r="G2406" s="27"/>
      <c r="H2406" s="27"/>
      <c r="I2406" s="26"/>
      <c r="J2406" s="24"/>
      <c r="K2406" s="26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</row>
    <row r="2407" spans="1:22" ht="14">
      <c r="A2407" s="24" t="s">
        <v>6753</v>
      </c>
      <c r="B2407" s="25" t="s">
        <v>6665</v>
      </c>
      <c r="C2407" s="25" t="s">
        <v>6752</v>
      </c>
      <c r="D2407" s="25" t="s">
        <v>1826</v>
      </c>
      <c r="E2407" s="26" t="s">
        <v>364</v>
      </c>
      <c r="F2407" s="26"/>
      <c r="G2407" s="27"/>
      <c r="H2407" s="27"/>
      <c r="I2407" s="26"/>
      <c r="J2407" s="24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</row>
    <row r="2408" spans="1:22" ht="14">
      <c r="A2408" s="24" t="s">
        <v>884</v>
      </c>
      <c r="B2408" s="25" t="s">
        <v>769</v>
      </c>
      <c r="C2408" s="25" t="s">
        <v>883</v>
      </c>
      <c r="D2408" s="25" t="s">
        <v>221</v>
      </c>
      <c r="E2408" s="26" t="s">
        <v>212</v>
      </c>
      <c r="F2408" s="26"/>
      <c r="G2408" s="27"/>
      <c r="H2408" s="27"/>
      <c r="I2408" s="26"/>
      <c r="J2408" s="24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</row>
    <row r="2409" spans="1:22" ht="14">
      <c r="A2409" s="24" t="s">
        <v>881</v>
      </c>
      <c r="B2409" s="25" t="s">
        <v>769</v>
      </c>
      <c r="C2409" s="25" t="s">
        <v>880</v>
      </c>
      <c r="D2409" s="25" t="s">
        <v>221</v>
      </c>
      <c r="E2409" s="26" t="s">
        <v>212</v>
      </c>
      <c r="F2409" s="26"/>
      <c r="G2409" s="27"/>
      <c r="H2409" s="27"/>
      <c r="I2409" s="26"/>
      <c r="J2409" s="24"/>
      <c r="K2409" s="26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</row>
    <row r="2410" spans="1:22" ht="14">
      <c r="A2410" s="24" t="s">
        <v>3764</v>
      </c>
      <c r="B2410" s="25" t="s">
        <v>3475</v>
      </c>
      <c r="C2410" s="25" t="s">
        <v>3763</v>
      </c>
      <c r="D2410" s="25" t="s">
        <v>215</v>
      </c>
      <c r="E2410" s="26" t="s">
        <v>364</v>
      </c>
      <c r="F2410" s="26"/>
      <c r="G2410" s="27"/>
      <c r="H2410" s="27"/>
      <c r="I2410" s="26"/>
      <c r="J2410" s="24"/>
      <c r="K2410" s="26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</row>
    <row r="2411" spans="1:22" ht="14">
      <c r="A2411" s="24" t="s">
        <v>3767</v>
      </c>
      <c r="B2411" s="25" t="s">
        <v>3475</v>
      </c>
      <c r="C2411" s="25" t="s">
        <v>3766</v>
      </c>
      <c r="D2411" s="25" t="s">
        <v>215</v>
      </c>
      <c r="E2411" s="26" t="s">
        <v>364</v>
      </c>
      <c r="F2411" s="26"/>
      <c r="G2411" s="27"/>
      <c r="H2411" s="27"/>
      <c r="I2411" s="26"/>
      <c r="J2411" s="24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</row>
    <row r="2412" spans="1:22" ht="14">
      <c r="A2412" s="24" t="s">
        <v>3770</v>
      </c>
      <c r="B2412" s="25" t="s">
        <v>3475</v>
      </c>
      <c r="C2412" s="25" t="s">
        <v>3769</v>
      </c>
      <c r="D2412" s="25" t="s">
        <v>229</v>
      </c>
      <c r="E2412" s="26" t="s">
        <v>364</v>
      </c>
      <c r="F2412" s="26"/>
      <c r="G2412" s="27"/>
      <c r="H2412" s="27"/>
      <c r="I2412" s="26"/>
      <c r="J2412" s="24"/>
      <c r="K2412" s="26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</row>
    <row r="2413" spans="1:22" ht="14">
      <c r="A2413" s="24" t="s">
        <v>3773</v>
      </c>
      <c r="B2413" s="25" t="s">
        <v>3475</v>
      </c>
      <c r="C2413" s="25" t="s">
        <v>3772</v>
      </c>
      <c r="D2413" s="25" t="s">
        <v>535</v>
      </c>
      <c r="E2413" s="26" t="s">
        <v>364</v>
      </c>
      <c r="F2413" s="26"/>
      <c r="G2413" s="27"/>
      <c r="H2413" s="27"/>
      <c r="I2413" s="26"/>
      <c r="J2413" s="24"/>
      <c r="K2413" s="26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</row>
    <row r="2414" spans="1:22" ht="14">
      <c r="A2414" s="24" t="s">
        <v>3776</v>
      </c>
      <c r="B2414" s="25" t="s">
        <v>3475</v>
      </c>
      <c r="C2414" s="25" t="s">
        <v>3775</v>
      </c>
      <c r="D2414" s="25" t="s">
        <v>985</v>
      </c>
      <c r="E2414" s="26" t="s">
        <v>364</v>
      </c>
      <c r="F2414" s="26"/>
      <c r="G2414" s="27"/>
      <c r="H2414" s="27"/>
      <c r="I2414" s="26"/>
      <c r="J2414" s="24"/>
      <c r="K2414" s="26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</row>
    <row r="2415" spans="1:22" ht="14">
      <c r="A2415" s="24" t="s">
        <v>3779</v>
      </c>
      <c r="B2415" s="25" t="s">
        <v>3475</v>
      </c>
      <c r="C2415" s="25" t="s">
        <v>3778</v>
      </c>
      <c r="D2415" s="25" t="s">
        <v>229</v>
      </c>
      <c r="E2415" s="26" t="s">
        <v>364</v>
      </c>
      <c r="F2415" s="26"/>
      <c r="G2415" s="27"/>
      <c r="H2415" s="27"/>
      <c r="I2415" s="26"/>
      <c r="J2415" s="24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</row>
    <row r="2416" spans="1:22" ht="14">
      <c r="A2416" s="24" t="s">
        <v>3782</v>
      </c>
      <c r="B2416" s="25" t="s">
        <v>3475</v>
      </c>
      <c r="C2416" s="25" t="s">
        <v>3781</v>
      </c>
      <c r="D2416" s="25" t="s">
        <v>535</v>
      </c>
      <c r="E2416" s="26" t="s">
        <v>364</v>
      </c>
      <c r="F2416" s="26"/>
      <c r="G2416" s="27"/>
      <c r="H2416" s="27"/>
      <c r="I2416" s="26"/>
      <c r="J2416" s="24"/>
      <c r="K2416" s="26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</row>
    <row r="2417" spans="1:22" ht="14">
      <c r="A2417" s="24" t="s">
        <v>3785</v>
      </c>
      <c r="B2417" s="25" t="s">
        <v>3475</v>
      </c>
      <c r="C2417" s="25" t="s">
        <v>3784</v>
      </c>
      <c r="D2417" s="25" t="s">
        <v>985</v>
      </c>
      <c r="E2417" s="26" t="s">
        <v>364</v>
      </c>
      <c r="F2417" s="26"/>
      <c r="G2417" s="27"/>
      <c r="H2417" s="27"/>
      <c r="I2417" s="26"/>
      <c r="J2417" s="24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</row>
    <row r="2418" spans="1:22" ht="14">
      <c r="A2418" s="24" t="s">
        <v>3788</v>
      </c>
      <c r="B2418" s="25" t="s">
        <v>3475</v>
      </c>
      <c r="C2418" s="25" t="s">
        <v>3787</v>
      </c>
      <c r="D2418" s="25" t="s">
        <v>215</v>
      </c>
      <c r="E2418" s="26" t="s">
        <v>364</v>
      </c>
      <c r="F2418" s="26"/>
      <c r="G2418" s="27"/>
      <c r="H2418" s="27"/>
      <c r="I2418" s="26"/>
      <c r="J2418" s="24"/>
      <c r="K2418" s="26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</row>
    <row r="2419" spans="1:22" ht="14">
      <c r="A2419" s="24" t="s">
        <v>887</v>
      </c>
      <c r="B2419" s="25" t="s">
        <v>769</v>
      </c>
      <c r="C2419" s="25" t="s">
        <v>886</v>
      </c>
      <c r="D2419" s="25" t="s">
        <v>221</v>
      </c>
      <c r="E2419" s="26" t="s">
        <v>212</v>
      </c>
      <c r="F2419" s="26"/>
      <c r="G2419" s="27"/>
      <c r="H2419" s="27"/>
      <c r="I2419" s="26"/>
      <c r="J2419" s="24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</row>
    <row r="2420" spans="1:22" ht="14">
      <c r="A2420" s="24" t="s">
        <v>890</v>
      </c>
      <c r="B2420" s="25" t="s">
        <v>769</v>
      </c>
      <c r="C2420" s="25" t="s">
        <v>889</v>
      </c>
      <c r="D2420" s="25" t="s">
        <v>221</v>
      </c>
      <c r="E2420" s="26" t="s">
        <v>212</v>
      </c>
      <c r="F2420" s="26"/>
      <c r="G2420" s="27"/>
      <c r="H2420" s="27"/>
      <c r="I2420" s="26"/>
      <c r="J2420" s="24"/>
      <c r="K2420" s="26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</row>
    <row r="2421" spans="1:22" ht="14">
      <c r="A2421" s="24" t="s">
        <v>9729</v>
      </c>
      <c r="B2421" s="25" t="s">
        <v>9614</v>
      </c>
      <c r="C2421" s="25" t="s">
        <v>9728</v>
      </c>
      <c r="D2421" s="25" t="s">
        <v>3239</v>
      </c>
      <c r="E2421" s="26" t="s">
        <v>364</v>
      </c>
      <c r="F2421" s="26"/>
      <c r="G2421" s="27"/>
      <c r="H2421" s="27"/>
      <c r="I2421" s="26"/>
      <c r="J2421" s="24"/>
      <c r="K2421" s="26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</row>
    <row r="2422" spans="1:22" ht="14">
      <c r="A2422" s="24" t="s">
        <v>9732</v>
      </c>
      <c r="B2422" s="25" t="s">
        <v>9614</v>
      </c>
      <c r="C2422" s="25" t="s">
        <v>9731</v>
      </c>
      <c r="D2422" s="25" t="s">
        <v>3239</v>
      </c>
      <c r="E2422" s="26" t="s">
        <v>364</v>
      </c>
      <c r="F2422" s="26"/>
      <c r="G2422" s="27"/>
      <c r="H2422" s="27"/>
      <c r="I2422" s="26"/>
      <c r="J2422" s="24"/>
      <c r="K2422" s="26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</row>
    <row r="2423" spans="1:22" ht="14">
      <c r="A2423" s="24" t="s">
        <v>2970</v>
      </c>
      <c r="B2423" s="25" t="s">
        <v>2956</v>
      </c>
      <c r="C2423" s="25" t="s">
        <v>2969</v>
      </c>
      <c r="D2423" s="25" t="s">
        <v>373</v>
      </c>
      <c r="E2423" s="26" t="s">
        <v>212</v>
      </c>
      <c r="F2423" s="26"/>
      <c r="G2423" s="27"/>
      <c r="H2423" s="27"/>
      <c r="I2423" s="26"/>
      <c r="J2423" s="24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</row>
    <row r="2424" spans="1:22" ht="14">
      <c r="A2424" s="24" t="s">
        <v>2973</v>
      </c>
      <c r="B2424" s="25" t="s">
        <v>2956</v>
      </c>
      <c r="C2424" s="25" t="s">
        <v>2972</v>
      </c>
      <c r="D2424" s="25" t="s">
        <v>373</v>
      </c>
      <c r="E2424" s="26" t="s">
        <v>212</v>
      </c>
      <c r="F2424" s="26"/>
      <c r="G2424" s="27"/>
      <c r="H2424" s="27"/>
      <c r="I2424" s="26"/>
      <c r="J2424" s="24"/>
      <c r="K2424" s="26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</row>
    <row r="2425" spans="1:22" ht="14">
      <c r="A2425" s="24" t="s">
        <v>7859</v>
      </c>
      <c r="B2425" s="25" t="s">
        <v>7858</v>
      </c>
      <c r="C2425" s="25" t="s">
        <v>7857</v>
      </c>
      <c r="D2425" s="25" t="s">
        <v>221</v>
      </c>
      <c r="E2425" s="26" t="s">
        <v>364</v>
      </c>
      <c r="F2425" s="26"/>
      <c r="G2425" s="27"/>
      <c r="H2425" s="27"/>
      <c r="I2425" s="26"/>
      <c r="J2425" s="24"/>
      <c r="K2425" s="26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</row>
    <row r="2426" spans="1:22" ht="14">
      <c r="A2426" s="24" t="s">
        <v>8215</v>
      </c>
      <c r="B2426" s="25" t="s">
        <v>8136</v>
      </c>
      <c r="C2426" s="25" t="s">
        <v>8214</v>
      </c>
      <c r="D2426" s="25" t="s">
        <v>221</v>
      </c>
      <c r="E2426" s="26" t="s">
        <v>364</v>
      </c>
      <c r="F2426" s="26"/>
      <c r="G2426" s="27"/>
      <c r="H2426" s="27"/>
      <c r="I2426" s="26"/>
      <c r="J2426" s="24"/>
      <c r="K2426" s="26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</row>
    <row r="2427" spans="1:22" ht="14">
      <c r="A2427" s="24" t="s">
        <v>8218</v>
      </c>
      <c r="B2427" s="25" t="s">
        <v>8136</v>
      </c>
      <c r="C2427" s="25" t="s">
        <v>8217</v>
      </c>
      <c r="D2427" s="25" t="s">
        <v>229</v>
      </c>
      <c r="E2427" s="26" t="s">
        <v>364</v>
      </c>
      <c r="F2427" s="26"/>
      <c r="G2427" s="27"/>
      <c r="H2427" s="27"/>
      <c r="I2427" s="26"/>
      <c r="J2427" s="24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</row>
    <row r="2428" spans="1:22" ht="14">
      <c r="A2428" s="24" t="s">
        <v>8221</v>
      </c>
      <c r="B2428" s="25" t="s">
        <v>8136</v>
      </c>
      <c r="C2428" s="25" t="s">
        <v>8220</v>
      </c>
      <c r="D2428" s="25" t="s">
        <v>535</v>
      </c>
      <c r="E2428" s="26" t="s">
        <v>364</v>
      </c>
      <c r="F2428" s="26"/>
      <c r="G2428" s="27"/>
      <c r="H2428" s="27"/>
      <c r="I2428" s="26"/>
      <c r="J2428" s="24"/>
      <c r="K2428" s="26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</row>
    <row r="2429" spans="1:22" ht="14">
      <c r="A2429" s="24" t="s">
        <v>8224</v>
      </c>
      <c r="B2429" s="25" t="s">
        <v>8136</v>
      </c>
      <c r="C2429" s="25" t="s">
        <v>8223</v>
      </c>
      <c r="D2429" s="25" t="s">
        <v>221</v>
      </c>
      <c r="E2429" s="26" t="s">
        <v>364</v>
      </c>
      <c r="F2429" s="26"/>
      <c r="G2429" s="27"/>
      <c r="H2429" s="27"/>
      <c r="I2429" s="26"/>
      <c r="J2429" s="24"/>
      <c r="K2429" s="26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</row>
    <row r="2430" spans="1:22" ht="14">
      <c r="A2430" s="24" t="s">
        <v>11721</v>
      </c>
      <c r="B2430" s="25" t="s">
        <v>11678</v>
      </c>
      <c r="C2430" s="25" t="s">
        <v>11720</v>
      </c>
      <c r="D2430" s="25" t="s">
        <v>221</v>
      </c>
      <c r="E2430" s="26" t="s">
        <v>212</v>
      </c>
      <c r="F2430" s="26"/>
      <c r="G2430" s="27"/>
      <c r="H2430" s="27"/>
      <c r="I2430" s="26"/>
      <c r="J2430" s="24"/>
      <c r="K2430" s="26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</row>
    <row r="2431" spans="1:22" ht="14">
      <c r="A2431" s="24" t="s">
        <v>751</v>
      </c>
      <c r="B2431" s="25" t="s">
        <v>750</v>
      </c>
      <c r="C2431" s="25" t="s">
        <v>749</v>
      </c>
      <c r="D2431" s="25" t="s">
        <v>373</v>
      </c>
      <c r="E2431" s="26" t="s">
        <v>212</v>
      </c>
      <c r="F2431" s="26"/>
      <c r="G2431" s="27"/>
      <c r="H2431" s="27"/>
      <c r="I2431" s="26"/>
      <c r="J2431" s="24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</row>
    <row r="2432" spans="1:22" ht="14">
      <c r="A2432" s="24" t="s">
        <v>11969</v>
      </c>
      <c r="B2432" s="25" t="s">
        <v>11956</v>
      </c>
      <c r="C2432" s="25" t="s">
        <v>11968</v>
      </c>
      <c r="D2432" s="25" t="s">
        <v>229</v>
      </c>
      <c r="E2432" s="26" t="s">
        <v>364</v>
      </c>
      <c r="F2432" s="26"/>
      <c r="G2432" s="27"/>
      <c r="H2432" s="27"/>
      <c r="I2432" s="26"/>
      <c r="J2432" s="24"/>
      <c r="K2432" s="26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</row>
    <row r="2433" spans="1:22" ht="14">
      <c r="A2433" s="24" t="s">
        <v>11975</v>
      </c>
      <c r="B2433" s="25" t="s">
        <v>11956</v>
      </c>
      <c r="C2433" s="25" t="s">
        <v>11974</v>
      </c>
      <c r="D2433" s="25" t="s">
        <v>535</v>
      </c>
      <c r="E2433" s="26" t="s">
        <v>364</v>
      </c>
      <c r="F2433" s="26"/>
      <c r="G2433" s="27"/>
      <c r="H2433" s="27"/>
      <c r="I2433" s="26"/>
      <c r="J2433" s="24"/>
      <c r="K2433" s="26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</row>
    <row r="2434" spans="1:22" ht="14">
      <c r="A2434" s="24" t="s">
        <v>11978</v>
      </c>
      <c r="B2434" s="25" t="s">
        <v>11956</v>
      </c>
      <c r="C2434" s="25" t="s">
        <v>11977</v>
      </c>
      <c r="D2434" s="25" t="s">
        <v>373</v>
      </c>
      <c r="E2434" s="26" t="s">
        <v>364</v>
      </c>
      <c r="F2434" s="26"/>
      <c r="G2434" s="27"/>
      <c r="H2434" s="27"/>
      <c r="I2434" s="26"/>
      <c r="J2434" s="24"/>
      <c r="K2434" s="26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</row>
    <row r="2435" spans="1:22" ht="14">
      <c r="A2435" s="24" t="s">
        <v>11981</v>
      </c>
      <c r="B2435" s="25" t="s">
        <v>11956</v>
      </c>
      <c r="C2435" s="25" t="s">
        <v>11980</v>
      </c>
      <c r="D2435" s="25" t="s">
        <v>985</v>
      </c>
      <c r="E2435" s="26" t="s">
        <v>364</v>
      </c>
      <c r="F2435" s="26"/>
      <c r="G2435" s="27"/>
      <c r="H2435" s="27"/>
      <c r="I2435" s="26"/>
      <c r="J2435" s="24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</row>
    <row r="2436" spans="1:22" ht="14">
      <c r="A2436" s="24" t="s">
        <v>11972</v>
      </c>
      <c r="B2436" s="25" t="s">
        <v>11956</v>
      </c>
      <c r="C2436" s="25" t="s">
        <v>11971</v>
      </c>
      <c r="D2436" s="25" t="s">
        <v>229</v>
      </c>
      <c r="E2436" s="26" t="s">
        <v>364</v>
      </c>
      <c r="F2436" s="26"/>
      <c r="G2436" s="27"/>
      <c r="H2436" s="27"/>
      <c r="I2436" s="26"/>
      <c r="J2436" s="24"/>
      <c r="K2436" s="26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</row>
    <row r="2437" spans="1:22" ht="14">
      <c r="A2437" s="24" t="s">
        <v>7093</v>
      </c>
      <c r="B2437" s="25" t="s">
        <v>3351</v>
      </c>
      <c r="C2437" s="25" t="s">
        <v>7092</v>
      </c>
      <c r="D2437" s="25" t="s">
        <v>1022</v>
      </c>
      <c r="E2437" s="26" t="s">
        <v>962</v>
      </c>
      <c r="F2437" s="26"/>
      <c r="G2437" s="27"/>
      <c r="H2437" s="27"/>
      <c r="I2437" s="26"/>
      <c r="J2437" s="24"/>
      <c r="K2437" s="26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</row>
    <row r="2438" spans="1:22" ht="14">
      <c r="A2438" s="24" t="s">
        <v>978</v>
      </c>
      <c r="B2438" s="25" t="s">
        <v>967</v>
      </c>
      <c r="C2438" s="25" t="s">
        <v>977</v>
      </c>
      <c r="D2438" s="25" t="s">
        <v>221</v>
      </c>
      <c r="E2438" s="26" t="s">
        <v>212</v>
      </c>
      <c r="F2438" s="26"/>
      <c r="G2438" s="27"/>
      <c r="H2438" s="27"/>
      <c r="I2438" s="26"/>
      <c r="J2438" s="24"/>
      <c r="K2438" s="26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</row>
    <row r="2439" spans="1:22" ht="14">
      <c r="A2439" s="24" t="s">
        <v>15094</v>
      </c>
      <c r="B2439" s="25" t="s">
        <v>15075</v>
      </c>
      <c r="C2439" s="25" t="s">
        <v>15093</v>
      </c>
      <c r="D2439" s="25" t="s">
        <v>221</v>
      </c>
      <c r="E2439" s="26" t="s">
        <v>364</v>
      </c>
      <c r="F2439" s="26"/>
      <c r="G2439" s="27"/>
      <c r="H2439" s="27"/>
      <c r="I2439" s="26"/>
      <c r="J2439" s="24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</row>
    <row r="2440" spans="1:22" ht="14">
      <c r="A2440" s="24" t="s">
        <v>15097</v>
      </c>
      <c r="B2440" s="25" t="s">
        <v>15075</v>
      </c>
      <c r="C2440" s="25" t="s">
        <v>15096</v>
      </c>
      <c r="D2440" s="25" t="s">
        <v>229</v>
      </c>
      <c r="E2440" s="26" t="s">
        <v>364</v>
      </c>
      <c r="F2440" s="26"/>
      <c r="G2440" s="27"/>
      <c r="H2440" s="27"/>
      <c r="I2440" s="26"/>
      <c r="J2440" s="24"/>
      <c r="K2440" s="26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</row>
    <row r="2441" spans="1:22" ht="14">
      <c r="A2441" s="24" t="s">
        <v>15100</v>
      </c>
      <c r="B2441" s="25" t="s">
        <v>15075</v>
      </c>
      <c r="C2441" s="25" t="s">
        <v>15099</v>
      </c>
      <c r="D2441" s="25" t="s">
        <v>535</v>
      </c>
      <c r="E2441" s="26" t="s">
        <v>364</v>
      </c>
      <c r="F2441" s="26"/>
      <c r="G2441" s="27"/>
      <c r="H2441" s="27"/>
      <c r="I2441" s="26"/>
      <c r="J2441" s="24"/>
      <c r="K2441" s="26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</row>
    <row r="2442" spans="1:22" ht="14">
      <c r="A2442" s="24" t="s">
        <v>15103</v>
      </c>
      <c r="B2442" s="25" t="s">
        <v>15075</v>
      </c>
      <c r="C2442" s="25" t="s">
        <v>15102</v>
      </c>
      <c r="D2442" s="25" t="s">
        <v>221</v>
      </c>
      <c r="E2442" s="26" t="s">
        <v>364</v>
      </c>
      <c r="F2442" s="26"/>
      <c r="G2442" s="27"/>
      <c r="H2442" s="27"/>
      <c r="I2442" s="26"/>
      <c r="J2442" s="24"/>
      <c r="K2442" s="26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</row>
    <row r="2443" spans="1:22" ht="14">
      <c r="A2443" s="24" t="s">
        <v>15106</v>
      </c>
      <c r="B2443" s="25" t="s">
        <v>15075</v>
      </c>
      <c r="C2443" s="25" t="s">
        <v>15105</v>
      </c>
      <c r="D2443" s="25" t="s">
        <v>535</v>
      </c>
      <c r="E2443" s="26" t="s">
        <v>364</v>
      </c>
      <c r="F2443" s="26"/>
      <c r="G2443" s="27"/>
      <c r="H2443" s="27"/>
      <c r="I2443" s="26"/>
      <c r="J2443" s="24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</row>
    <row r="2444" spans="1:22" ht="14">
      <c r="A2444" s="24" t="s">
        <v>4361</v>
      </c>
      <c r="B2444" s="25" t="s">
        <v>4309</v>
      </c>
      <c r="C2444" s="25" t="s">
        <v>4360</v>
      </c>
      <c r="D2444" s="25" t="s">
        <v>221</v>
      </c>
      <c r="E2444" s="26" t="s">
        <v>364</v>
      </c>
      <c r="F2444" s="26"/>
      <c r="G2444" s="27"/>
      <c r="H2444" s="27"/>
      <c r="I2444" s="26"/>
      <c r="J2444" s="24"/>
      <c r="K2444" s="26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</row>
    <row r="2445" spans="1:22" ht="14">
      <c r="A2445" s="24" t="s">
        <v>4364</v>
      </c>
      <c r="B2445" s="25" t="s">
        <v>4309</v>
      </c>
      <c r="C2445" s="25" t="s">
        <v>4363</v>
      </c>
      <c r="D2445" s="25" t="s">
        <v>221</v>
      </c>
      <c r="E2445" s="26" t="s">
        <v>364</v>
      </c>
      <c r="F2445" s="26"/>
      <c r="G2445" s="27"/>
      <c r="H2445" s="27"/>
      <c r="I2445" s="26"/>
      <c r="J2445" s="24"/>
      <c r="K2445" s="26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</row>
    <row r="2446" spans="1:22" ht="14">
      <c r="A2446" s="24" t="s">
        <v>4367</v>
      </c>
      <c r="B2446" s="25" t="s">
        <v>4309</v>
      </c>
      <c r="C2446" s="25" t="s">
        <v>4366</v>
      </c>
      <c r="D2446" s="25" t="s">
        <v>378</v>
      </c>
      <c r="E2446" s="26" t="s">
        <v>364</v>
      </c>
      <c r="F2446" s="26"/>
      <c r="G2446" s="27"/>
      <c r="H2446" s="27"/>
      <c r="I2446" s="26"/>
      <c r="J2446" s="24"/>
      <c r="K2446" s="26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</row>
    <row r="2447" spans="1:22" ht="14">
      <c r="A2447" s="24" t="s">
        <v>4370</v>
      </c>
      <c r="B2447" s="25" t="s">
        <v>4309</v>
      </c>
      <c r="C2447" s="25" t="s">
        <v>4369</v>
      </c>
      <c r="D2447" s="25" t="s">
        <v>373</v>
      </c>
      <c r="E2447" s="26" t="s">
        <v>364</v>
      </c>
      <c r="F2447" s="26"/>
      <c r="G2447" s="27"/>
      <c r="H2447" s="27"/>
      <c r="I2447" s="26"/>
      <c r="J2447" s="24"/>
      <c r="K2447" s="26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</row>
    <row r="2448" spans="1:22" ht="14">
      <c r="A2448" s="24" t="s">
        <v>4373</v>
      </c>
      <c r="B2448" s="25" t="s">
        <v>4309</v>
      </c>
      <c r="C2448" s="25" t="s">
        <v>4372</v>
      </c>
      <c r="D2448" s="25" t="s">
        <v>221</v>
      </c>
      <c r="E2448" s="26" t="s">
        <v>364</v>
      </c>
      <c r="F2448" s="26"/>
      <c r="G2448" s="27"/>
      <c r="H2448" s="27"/>
      <c r="I2448" s="26"/>
      <c r="J2448" s="24"/>
      <c r="K2448" s="26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</row>
    <row r="2449" spans="1:22" ht="14">
      <c r="A2449" s="24" t="s">
        <v>4376</v>
      </c>
      <c r="B2449" s="25" t="s">
        <v>4309</v>
      </c>
      <c r="C2449" s="25" t="s">
        <v>4375</v>
      </c>
      <c r="D2449" s="25" t="s">
        <v>378</v>
      </c>
      <c r="E2449" s="26" t="s">
        <v>364</v>
      </c>
      <c r="F2449" s="26"/>
      <c r="G2449" s="27"/>
      <c r="H2449" s="27"/>
      <c r="I2449" s="26"/>
      <c r="J2449" s="24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</row>
    <row r="2450" spans="1:22" ht="14">
      <c r="A2450" s="24" t="s">
        <v>4379</v>
      </c>
      <c r="B2450" s="25" t="s">
        <v>4309</v>
      </c>
      <c r="C2450" s="25" t="s">
        <v>4378</v>
      </c>
      <c r="D2450" s="25" t="s">
        <v>535</v>
      </c>
      <c r="E2450" s="26" t="s">
        <v>364</v>
      </c>
      <c r="F2450" s="26"/>
      <c r="G2450" s="27"/>
      <c r="H2450" s="27"/>
      <c r="I2450" s="26"/>
      <c r="J2450" s="24"/>
      <c r="K2450" s="26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</row>
    <row r="2451" spans="1:22" ht="14">
      <c r="A2451" s="24" t="s">
        <v>4382</v>
      </c>
      <c r="B2451" s="25" t="s">
        <v>4309</v>
      </c>
      <c r="C2451" s="25" t="s">
        <v>4381</v>
      </c>
      <c r="D2451" s="25"/>
      <c r="E2451" s="26" t="s">
        <v>364</v>
      </c>
      <c r="F2451" s="26"/>
      <c r="G2451" s="27"/>
      <c r="H2451" s="27"/>
      <c r="I2451" s="26"/>
      <c r="J2451" s="24"/>
      <c r="K2451" s="26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</row>
    <row r="2452" spans="1:22" ht="14">
      <c r="A2452" s="24" t="s">
        <v>4385</v>
      </c>
      <c r="B2452" s="25" t="s">
        <v>4309</v>
      </c>
      <c r="C2452" s="25" t="s">
        <v>4384</v>
      </c>
      <c r="D2452" s="25" t="s">
        <v>221</v>
      </c>
      <c r="E2452" s="26" t="s">
        <v>364</v>
      </c>
      <c r="F2452" s="26"/>
      <c r="G2452" s="27"/>
      <c r="H2452" s="27"/>
      <c r="I2452" s="26"/>
      <c r="J2452" s="24"/>
      <c r="K2452" s="26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</row>
    <row r="2453" spans="1:22" ht="14">
      <c r="A2453" s="24" t="s">
        <v>4388</v>
      </c>
      <c r="B2453" s="25" t="s">
        <v>4309</v>
      </c>
      <c r="C2453" s="25" t="s">
        <v>4387</v>
      </c>
      <c r="D2453" s="25" t="s">
        <v>378</v>
      </c>
      <c r="E2453" s="26" t="s">
        <v>364</v>
      </c>
      <c r="F2453" s="26"/>
      <c r="G2453" s="27"/>
      <c r="H2453" s="27"/>
      <c r="I2453" s="26"/>
      <c r="J2453" s="24"/>
      <c r="K2453" s="26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</row>
    <row r="2454" spans="1:22" ht="14">
      <c r="A2454" s="24" t="s">
        <v>4391</v>
      </c>
      <c r="B2454" s="25" t="s">
        <v>4309</v>
      </c>
      <c r="C2454" s="25" t="s">
        <v>4390</v>
      </c>
      <c r="D2454" s="25" t="s">
        <v>535</v>
      </c>
      <c r="E2454" s="26" t="s">
        <v>364</v>
      </c>
      <c r="F2454" s="26"/>
      <c r="G2454" s="27"/>
      <c r="H2454" s="27"/>
      <c r="I2454" s="26"/>
      <c r="J2454" s="24"/>
      <c r="K2454" s="26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</row>
    <row r="2455" spans="1:22" ht="14">
      <c r="A2455" s="24" t="s">
        <v>4394</v>
      </c>
      <c r="B2455" s="25" t="s">
        <v>4309</v>
      </c>
      <c r="C2455" s="25" t="s">
        <v>4393</v>
      </c>
      <c r="D2455" s="25" t="s">
        <v>215</v>
      </c>
      <c r="E2455" s="26" t="s">
        <v>364</v>
      </c>
      <c r="F2455" s="26"/>
      <c r="G2455" s="27"/>
      <c r="H2455" s="27"/>
      <c r="I2455" s="26"/>
      <c r="J2455" s="24"/>
      <c r="K2455" s="26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</row>
    <row r="2456" spans="1:22" ht="14">
      <c r="A2456" s="24" t="s">
        <v>14485</v>
      </c>
      <c r="B2456" s="25" t="s">
        <v>14162</v>
      </c>
      <c r="C2456" s="25" t="s">
        <v>14484</v>
      </c>
      <c r="D2456" s="25" t="s">
        <v>1905</v>
      </c>
      <c r="E2456" s="26" t="s">
        <v>212</v>
      </c>
      <c r="F2456" s="26"/>
      <c r="G2456" s="27"/>
      <c r="H2456" s="27"/>
      <c r="I2456" s="26"/>
      <c r="J2456" s="24"/>
      <c r="K2456" s="26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</row>
    <row r="2457" spans="1:22" ht="14">
      <c r="A2457" s="24" t="s">
        <v>14488</v>
      </c>
      <c r="B2457" s="25" t="s">
        <v>14162</v>
      </c>
      <c r="C2457" s="25" t="s">
        <v>14487</v>
      </c>
      <c r="D2457" s="25" t="s">
        <v>535</v>
      </c>
      <c r="E2457" s="26" t="s">
        <v>212</v>
      </c>
      <c r="F2457" s="26"/>
      <c r="G2457" s="27"/>
      <c r="H2457" s="27"/>
      <c r="I2457" s="26"/>
      <c r="J2457" s="24"/>
      <c r="K2457" s="26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</row>
    <row r="2458" spans="1:22" ht="14">
      <c r="A2458" s="24" t="s">
        <v>14491</v>
      </c>
      <c r="B2458" s="25" t="s">
        <v>14162</v>
      </c>
      <c r="C2458" s="25" t="s">
        <v>14490</v>
      </c>
      <c r="D2458" s="25" t="s">
        <v>535</v>
      </c>
      <c r="E2458" s="26" t="s">
        <v>212</v>
      </c>
      <c r="F2458" s="26"/>
      <c r="G2458" s="27"/>
      <c r="H2458" s="27"/>
      <c r="I2458" s="26"/>
      <c r="J2458" s="24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</row>
    <row r="2459" spans="1:22" ht="14">
      <c r="A2459" s="24" t="s">
        <v>12814</v>
      </c>
      <c r="B2459" s="25" t="s">
        <v>12674</v>
      </c>
      <c r="C2459" s="25" t="s">
        <v>12813</v>
      </c>
      <c r="D2459" s="25" t="s">
        <v>221</v>
      </c>
      <c r="E2459" s="26" t="s">
        <v>212</v>
      </c>
      <c r="F2459" s="26"/>
      <c r="G2459" s="27"/>
      <c r="H2459" s="27"/>
      <c r="I2459" s="26"/>
      <c r="J2459" s="24"/>
      <c r="K2459" s="26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</row>
    <row r="2460" spans="1:22" ht="14">
      <c r="A2460" s="24" t="s">
        <v>12817</v>
      </c>
      <c r="B2460" s="25" t="s">
        <v>12674</v>
      </c>
      <c r="C2460" s="25" t="s">
        <v>12816</v>
      </c>
      <c r="D2460" s="25" t="s">
        <v>12679</v>
      </c>
      <c r="E2460" s="26" t="s">
        <v>212</v>
      </c>
      <c r="F2460" s="26"/>
      <c r="G2460" s="27"/>
      <c r="H2460" s="27"/>
      <c r="I2460" s="26"/>
      <c r="J2460" s="24"/>
      <c r="K2460" s="26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</row>
    <row r="2461" spans="1:22" ht="14">
      <c r="A2461" s="24" t="s">
        <v>14494</v>
      </c>
      <c r="B2461" s="25" t="s">
        <v>14162</v>
      </c>
      <c r="C2461" s="25" t="s">
        <v>14493</v>
      </c>
      <c r="D2461" s="25" t="s">
        <v>3041</v>
      </c>
      <c r="E2461" s="26" t="s">
        <v>212</v>
      </c>
      <c r="F2461" s="26"/>
      <c r="G2461" s="27"/>
      <c r="H2461" s="27"/>
      <c r="I2461" s="26"/>
      <c r="J2461" s="24"/>
      <c r="K2461" s="26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</row>
    <row r="2462" spans="1:22" ht="14">
      <c r="A2462" s="24" t="s">
        <v>14497</v>
      </c>
      <c r="B2462" s="25" t="s">
        <v>14162</v>
      </c>
      <c r="C2462" s="25" t="s">
        <v>14496</v>
      </c>
      <c r="D2462" s="25" t="s">
        <v>3041</v>
      </c>
      <c r="E2462" s="26" t="s">
        <v>212</v>
      </c>
      <c r="F2462" s="26"/>
      <c r="G2462" s="27"/>
      <c r="H2462" s="27"/>
      <c r="I2462" s="26"/>
      <c r="J2462" s="24"/>
      <c r="K2462" s="26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</row>
    <row r="2463" spans="1:22" ht="14">
      <c r="A2463" s="24" t="s">
        <v>11220</v>
      </c>
      <c r="B2463" s="25" t="s">
        <v>11171</v>
      </c>
      <c r="C2463" s="25" t="s">
        <v>11219</v>
      </c>
      <c r="D2463" s="25" t="s">
        <v>535</v>
      </c>
      <c r="E2463" s="26" t="s">
        <v>212</v>
      </c>
      <c r="F2463" s="26"/>
      <c r="G2463" s="27"/>
      <c r="H2463" s="27"/>
      <c r="I2463" s="26"/>
      <c r="J2463" s="24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</row>
    <row r="2464" spans="1:22" ht="14">
      <c r="A2464" s="24" t="s">
        <v>8078</v>
      </c>
      <c r="B2464" s="25" t="s">
        <v>8023</v>
      </c>
      <c r="C2464" s="25" t="s">
        <v>8077</v>
      </c>
      <c r="D2464" s="25" t="s">
        <v>2814</v>
      </c>
      <c r="E2464" s="26" t="s">
        <v>364</v>
      </c>
      <c r="F2464" s="26"/>
      <c r="G2464" s="27"/>
      <c r="H2464" s="27"/>
      <c r="I2464" s="26"/>
      <c r="J2464" s="24"/>
      <c r="K2464" s="26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</row>
    <row r="2465" spans="1:22" ht="14">
      <c r="A2465" s="24" t="s">
        <v>8081</v>
      </c>
      <c r="B2465" s="25" t="s">
        <v>8023</v>
      </c>
      <c r="C2465" s="25" t="s">
        <v>8080</v>
      </c>
      <c r="D2465" s="25" t="s">
        <v>4037</v>
      </c>
      <c r="E2465" s="26" t="s">
        <v>364</v>
      </c>
      <c r="F2465" s="26"/>
      <c r="G2465" s="27"/>
      <c r="H2465" s="27"/>
      <c r="I2465" s="26"/>
      <c r="J2465" s="24"/>
      <c r="K2465" s="26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</row>
    <row r="2466" spans="1:22" ht="14">
      <c r="A2466" s="24" t="s">
        <v>8084</v>
      </c>
      <c r="B2466" s="25" t="s">
        <v>8023</v>
      </c>
      <c r="C2466" s="25" t="s">
        <v>8083</v>
      </c>
      <c r="D2466" s="25" t="s">
        <v>1826</v>
      </c>
      <c r="E2466" s="26" t="s">
        <v>364</v>
      </c>
      <c r="F2466" s="26"/>
      <c r="G2466" s="27"/>
      <c r="H2466" s="27"/>
      <c r="I2466" s="26"/>
      <c r="J2466" s="24"/>
      <c r="K2466" s="26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</row>
    <row r="2467" spans="1:22" ht="14">
      <c r="A2467" s="24" t="s">
        <v>8087</v>
      </c>
      <c r="B2467" s="25" t="s">
        <v>8023</v>
      </c>
      <c r="C2467" s="25" t="s">
        <v>8086</v>
      </c>
      <c r="D2467" s="25" t="s">
        <v>1826</v>
      </c>
      <c r="E2467" s="26" t="s">
        <v>364</v>
      </c>
      <c r="F2467" s="26"/>
      <c r="G2467" s="27"/>
      <c r="H2467" s="27"/>
      <c r="I2467" s="26"/>
      <c r="J2467" s="24"/>
      <c r="K2467" s="26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</row>
    <row r="2468" spans="1:22" ht="14">
      <c r="A2468" s="24" t="s">
        <v>8090</v>
      </c>
      <c r="B2468" s="25" t="s">
        <v>8023</v>
      </c>
      <c r="C2468" s="25" t="s">
        <v>8089</v>
      </c>
      <c r="D2468" s="25" t="s">
        <v>221</v>
      </c>
      <c r="E2468" s="26" t="s">
        <v>364</v>
      </c>
      <c r="F2468" s="26"/>
      <c r="G2468" s="27"/>
      <c r="H2468" s="27"/>
      <c r="I2468" s="26"/>
      <c r="J2468" s="24"/>
      <c r="K2468" s="26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</row>
    <row r="2469" spans="1:22" ht="14">
      <c r="A2469" s="24" t="s">
        <v>8093</v>
      </c>
      <c r="B2469" s="25" t="s">
        <v>8023</v>
      </c>
      <c r="C2469" s="25" t="s">
        <v>8092</v>
      </c>
      <c r="D2469" s="25" t="s">
        <v>229</v>
      </c>
      <c r="E2469" s="26" t="s">
        <v>364</v>
      </c>
      <c r="F2469" s="26"/>
      <c r="G2469" s="27"/>
      <c r="H2469" s="27"/>
      <c r="I2469" s="26"/>
      <c r="J2469" s="24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</row>
    <row r="2470" spans="1:22" ht="14">
      <c r="A2470" s="24" t="s">
        <v>8096</v>
      </c>
      <c r="B2470" s="25" t="s">
        <v>8023</v>
      </c>
      <c r="C2470" s="25" t="s">
        <v>8095</v>
      </c>
      <c r="D2470" s="25" t="s">
        <v>535</v>
      </c>
      <c r="E2470" s="26" t="s">
        <v>364</v>
      </c>
      <c r="F2470" s="26"/>
      <c r="G2470" s="27"/>
      <c r="H2470" s="27"/>
      <c r="I2470" s="26"/>
      <c r="J2470" s="24"/>
      <c r="K2470" s="26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</row>
    <row r="2471" spans="1:22" ht="14">
      <c r="A2471" s="24" t="s">
        <v>8099</v>
      </c>
      <c r="B2471" s="25" t="s">
        <v>8023</v>
      </c>
      <c r="C2471" s="25" t="s">
        <v>8098</v>
      </c>
      <c r="D2471" s="25" t="s">
        <v>221</v>
      </c>
      <c r="E2471" s="26" t="s">
        <v>364</v>
      </c>
      <c r="F2471" s="26"/>
      <c r="G2471" s="27"/>
      <c r="H2471" s="27"/>
      <c r="I2471" s="26"/>
      <c r="J2471" s="24"/>
      <c r="K2471" s="26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</row>
    <row r="2472" spans="1:22" ht="14">
      <c r="A2472" s="24" t="s">
        <v>286</v>
      </c>
      <c r="B2472" s="25" t="s">
        <v>213</v>
      </c>
      <c r="C2472" s="25" t="s">
        <v>285</v>
      </c>
      <c r="D2472" s="25" t="s">
        <v>215</v>
      </c>
      <c r="E2472" s="26" t="s">
        <v>212</v>
      </c>
      <c r="F2472" s="26"/>
      <c r="G2472" s="27"/>
      <c r="H2472" s="27"/>
      <c r="I2472" s="26"/>
      <c r="J2472" s="24"/>
      <c r="K2472" s="26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</row>
    <row r="2473" spans="1:22" ht="14">
      <c r="A2473" s="24" t="s">
        <v>289</v>
      </c>
      <c r="B2473" s="25" t="s">
        <v>213</v>
      </c>
      <c r="C2473" s="25" t="s">
        <v>288</v>
      </c>
      <c r="D2473" s="25" t="s">
        <v>221</v>
      </c>
      <c r="E2473" s="26" t="s">
        <v>212</v>
      </c>
      <c r="F2473" s="26"/>
      <c r="G2473" s="27"/>
      <c r="H2473" s="27"/>
      <c r="I2473" s="26"/>
      <c r="J2473" s="24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</row>
    <row r="2474" spans="1:22" ht="14">
      <c r="A2474" s="24" t="s">
        <v>295</v>
      </c>
      <c r="B2474" s="25" t="s">
        <v>213</v>
      </c>
      <c r="C2474" s="25" t="s">
        <v>294</v>
      </c>
      <c r="D2474" s="25" t="s">
        <v>229</v>
      </c>
      <c r="E2474" s="26" t="s">
        <v>212</v>
      </c>
      <c r="F2474" s="26"/>
      <c r="G2474" s="27"/>
      <c r="H2474" s="27"/>
      <c r="I2474" s="26"/>
      <c r="J2474" s="24"/>
      <c r="K2474" s="26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</row>
    <row r="2475" spans="1:22" ht="14">
      <c r="A2475" s="24" t="s">
        <v>292</v>
      </c>
      <c r="B2475" s="25" t="s">
        <v>213</v>
      </c>
      <c r="C2475" s="25" t="s">
        <v>291</v>
      </c>
      <c r="D2475" s="25" t="s">
        <v>221</v>
      </c>
      <c r="E2475" s="26" t="s">
        <v>212</v>
      </c>
      <c r="F2475" s="26"/>
      <c r="G2475" s="27"/>
      <c r="H2475" s="27"/>
      <c r="I2475" s="26"/>
      <c r="J2475" s="24"/>
      <c r="K2475" s="26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</row>
    <row r="2476" spans="1:22" ht="14">
      <c r="A2476" s="24" t="s">
        <v>14500</v>
      </c>
      <c r="B2476" s="25" t="s">
        <v>14162</v>
      </c>
      <c r="C2476" s="25" t="s">
        <v>14499</v>
      </c>
      <c r="D2476" s="25" t="s">
        <v>3041</v>
      </c>
      <c r="E2476" s="26" t="s">
        <v>212</v>
      </c>
      <c r="F2476" s="26"/>
      <c r="G2476" s="27"/>
      <c r="H2476" s="27"/>
      <c r="I2476" s="26"/>
      <c r="J2476" s="24"/>
      <c r="K2476" s="26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</row>
    <row r="2477" spans="1:22" ht="14">
      <c r="A2477" s="24" t="s">
        <v>14503</v>
      </c>
      <c r="B2477" s="25" t="s">
        <v>14162</v>
      </c>
      <c r="C2477" s="25" t="s">
        <v>14502</v>
      </c>
      <c r="D2477" s="25" t="s">
        <v>3041</v>
      </c>
      <c r="E2477" s="26" t="s">
        <v>212</v>
      </c>
      <c r="F2477" s="26"/>
      <c r="G2477" s="27"/>
      <c r="H2477" s="27"/>
      <c r="I2477" s="26"/>
      <c r="J2477" s="24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</row>
    <row r="2478" spans="1:22" ht="14">
      <c r="A2478" s="24" t="s">
        <v>11785</v>
      </c>
      <c r="B2478" s="25" t="s">
        <v>11778</v>
      </c>
      <c r="C2478" s="25" t="s">
        <v>11784</v>
      </c>
      <c r="D2478" s="25" t="s">
        <v>756</v>
      </c>
      <c r="E2478" s="26" t="s">
        <v>364</v>
      </c>
      <c r="F2478" s="26"/>
      <c r="G2478" s="27"/>
      <c r="H2478" s="27"/>
      <c r="I2478" s="26"/>
      <c r="J2478" s="24"/>
      <c r="K2478" s="26"/>
      <c r="L2478" s="26"/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</row>
    <row r="2479" spans="1:22" ht="14">
      <c r="A2479" s="24" t="s">
        <v>12820</v>
      </c>
      <c r="B2479" s="25" t="s">
        <v>12674</v>
      </c>
      <c r="C2479" s="25" t="s">
        <v>12819</v>
      </c>
      <c r="D2479" s="25" t="s">
        <v>221</v>
      </c>
      <c r="E2479" s="26" t="s">
        <v>212</v>
      </c>
      <c r="F2479" s="26"/>
      <c r="G2479" s="27"/>
      <c r="H2479" s="27"/>
      <c r="I2479" s="26"/>
      <c r="J2479" s="24"/>
      <c r="K2479" s="26"/>
      <c r="L2479" s="26"/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</row>
    <row r="2480" spans="1:22" ht="14">
      <c r="A2480" s="24" t="s">
        <v>15797</v>
      </c>
      <c r="B2480" s="25" t="s">
        <v>12674</v>
      </c>
      <c r="C2480" s="25" t="s">
        <v>15796</v>
      </c>
      <c r="D2480" s="25" t="s">
        <v>221</v>
      </c>
      <c r="E2480" s="26" t="s">
        <v>212</v>
      </c>
      <c r="F2480" s="26"/>
      <c r="G2480" s="27"/>
      <c r="H2480" s="27"/>
      <c r="I2480" s="26"/>
      <c r="J2480" s="24"/>
      <c r="K2480" s="26"/>
      <c r="L2480" s="26"/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</row>
    <row r="2481" spans="1:22" ht="14">
      <c r="A2481" s="24" t="s">
        <v>12823</v>
      </c>
      <c r="B2481" s="25" t="s">
        <v>12674</v>
      </c>
      <c r="C2481" s="25" t="s">
        <v>12822</v>
      </c>
      <c r="D2481" s="25" t="s">
        <v>12679</v>
      </c>
      <c r="E2481" s="26" t="s">
        <v>212</v>
      </c>
      <c r="F2481" s="26"/>
      <c r="G2481" s="27"/>
      <c r="H2481" s="27"/>
      <c r="I2481" s="26"/>
      <c r="J2481" s="24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</row>
    <row r="2482" spans="1:22" ht="14">
      <c r="A2482" s="24" t="s">
        <v>5036</v>
      </c>
      <c r="B2482" s="25" t="s">
        <v>4960</v>
      </c>
      <c r="C2482" s="25" t="s">
        <v>5035</v>
      </c>
      <c r="D2482" s="25" t="s">
        <v>229</v>
      </c>
      <c r="E2482" s="26" t="s">
        <v>364</v>
      </c>
      <c r="F2482" s="26"/>
      <c r="G2482" s="27"/>
      <c r="H2482" s="27"/>
      <c r="I2482" s="26"/>
      <c r="J2482" s="24"/>
      <c r="K2482" s="26"/>
      <c r="L2482" s="26"/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</row>
    <row r="2483" spans="1:22" ht="14">
      <c r="A2483" s="24" t="s">
        <v>5039</v>
      </c>
      <c r="B2483" s="25" t="s">
        <v>4960</v>
      </c>
      <c r="C2483" s="25" t="s">
        <v>5038</v>
      </c>
      <c r="D2483" s="25" t="s">
        <v>373</v>
      </c>
      <c r="E2483" s="26" t="s">
        <v>364</v>
      </c>
      <c r="F2483" s="26"/>
      <c r="G2483" s="27"/>
      <c r="H2483" s="27"/>
      <c r="I2483" s="26"/>
      <c r="J2483" s="24"/>
      <c r="K2483" s="26"/>
      <c r="L2483" s="26"/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</row>
    <row r="2484" spans="1:22" ht="14">
      <c r="A2484" s="24" t="s">
        <v>14506</v>
      </c>
      <c r="B2484" s="25" t="s">
        <v>14162</v>
      </c>
      <c r="C2484" s="25" t="s">
        <v>14505</v>
      </c>
      <c r="D2484" s="25" t="s">
        <v>1905</v>
      </c>
      <c r="E2484" s="26" t="s">
        <v>212</v>
      </c>
      <c r="F2484" s="26"/>
      <c r="G2484" s="27"/>
      <c r="H2484" s="27"/>
      <c r="I2484" s="26"/>
      <c r="J2484" s="24"/>
      <c r="K2484" s="26"/>
      <c r="L2484" s="26"/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</row>
    <row r="2485" spans="1:22" ht="14">
      <c r="A2485" s="24" t="s">
        <v>14509</v>
      </c>
      <c r="B2485" s="25" t="s">
        <v>14162</v>
      </c>
      <c r="C2485" s="25" t="s">
        <v>14508</v>
      </c>
      <c r="D2485" s="25" t="s">
        <v>535</v>
      </c>
      <c r="E2485" s="26" t="s">
        <v>212</v>
      </c>
      <c r="F2485" s="26"/>
      <c r="G2485" s="27"/>
      <c r="H2485" s="27"/>
      <c r="I2485" s="26"/>
      <c r="J2485" s="24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</row>
    <row r="2486" spans="1:22" ht="14">
      <c r="A2486" s="24" t="s">
        <v>14512</v>
      </c>
      <c r="B2486" s="25" t="s">
        <v>14162</v>
      </c>
      <c r="C2486" s="25" t="s">
        <v>14511</v>
      </c>
      <c r="D2486" s="25" t="s">
        <v>535</v>
      </c>
      <c r="E2486" s="26" t="s">
        <v>212</v>
      </c>
      <c r="F2486" s="26"/>
      <c r="G2486" s="27"/>
      <c r="H2486" s="27"/>
      <c r="I2486" s="26"/>
      <c r="J2486" s="24"/>
      <c r="K2486" s="26"/>
      <c r="L2486" s="26"/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</row>
    <row r="2487" spans="1:22" ht="14">
      <c r="A2487" s="24" t="s">
        <v>14891</v>
      </c>
      <c r="B2487" s="25" t="s">
        <v>14822</v>
      </c>
      <c r="C2487" s="25" t="s">
        <v>14890</v>
      </c>
      <c r="D2487" s="25" t="s">
        <v>221</v>
      </c>
      <c r="E2487" s="26" t="s">
        <v>364</v>
      </c>
      <c r="F2487" s="26"/>
      <c r="G2487" s="27"/>
      <c r="H2487" s="27"/>
      <c r="I2487" s="26"/>
      <c r="J2487" s="24"/>
      <c r="K2487" s="26"/>
      <c r="L2487" s="26"/>
      <c r="M2487" s="26"/>
      <c r="N2487" s="26"/>
      <c r="O2487" s="26"/>
      <c r="P2487" s="26"/>
      <c r="Q2487" s="26"/>
      <c r="R2487" s="26"/>
      <c r="S2487" s="26"/>
      <c r="T2487" s="26"/>
      <c r="U2487" s="26"/>
      <c r="V2487" s="26"/>
    </row>
    <row r="2488" spans="1:22" ht="14">
      <c r="A2488" s="24" t="s">
        <v>14894</v>
      </c>
      <c r="B2488" s="25" t="s">
        <v>14822</v>
      </c>
      <c r="C2488" s="25" t="s">
        <v>14893</v>
      </c>
      <c r="D2488" s="25" t="s">
        <v>221</v>
      </c>
      <c r="E2488" s="26" t="s">
        <v>364</v>
      </c>
      <c r="F2488" s="26"/>
      <c r="G2488" s="27"/>
      <c r="H2488" s="27"/>
      <c r="I2488" s="26"/>
      <c r="J2488" s="24"/>
      <c r="K2488" s="26"/>
      <c r="L2488" s="26"/>
      <c r="M2488" s="26"/>
      <c r="N2488" s="26"/>
      <c r="O2488" s="26"/>
      <c r="P2488" s="26"/>
      <c r="Q2488" s="26"/>
      <c r="R2488" s="26"/>
      <c r="S2488" s="26"/>
      <c r="T2488" s="26"/>
      <c r="U2488" s="26"/>
      <c r="V2488" s="26"/>
    </row>
    <row r="2489" spans="1:22" ht="14">
      <c r="A2489" s="24" t="s">
        <v>14897</v>
      </c>
      <c r="B2489" s="25" t="s">
        <v>14822</v>
      </c>
      <c r="C2489" s="25" t="s">
        <v>14896</v>
      </c>
      <c r="D2489" s="25" t="s">
        <v>535</v>
      </c>
      <c r="E2489" s="26" t="s">
        <v>364</v>
      </c>
      <c r="F2489" s="26"/>
      <c r="G2489" s="27"/>
      <c r="H2489" s="27"/>
      <c r="I2489" s="26"/>
      <c r="J2489" s="24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</row>
    <row r="2490" spans="1:22" ht="14">
      <c r="A2490" s="24" t="s">
        <v>11636</v>
      </c>
      <c r="B2490" s="25" t="s">
        <v>11584</v>
      </c>
      <c r="C2490" s="25" t="s">
        <v>11635</v>
      </c>
      <c r="D2490" s="25" t="s">
        <v>1022</v>
      </c>
      <c r="E2490" s="26" t="s">
        <v>212</v>
      </c>
      <c r="F2490" s="26"/>
      <c r="G2490" s="27"/>
      <c r="H2490" s="27"/>
      <c r="I2490" s="26"/>
      <c r="J2490" s="24"/>
      <c r="K2490" s="26"/>
      <c r="L2490" s="26"/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</row>
    <row r="2491" spans="1:22" ht="14">
      <c r="A2491" s="24" t="s">
        <v>9735</v>
      </c>
      <c r="B2491" s="25" t="s">
        <v>9614</v>
      </c>
      <c r="C2491" s="25" t="s">
        <v>9734</v>
      </c>
      <c r="D2491" s="25" t="s">
        <v>3239</v>
      </c>
      <c r="E2491" s="26" t="s">
        <v>364</v>
      </c>
      <c r="F2491" s="26"/>
      <c r="G2491" s="27"/>
      <c r="H2491" s="27"/>
      <c r="I2491" s="26"/>
      <c r="J2491" s="24"/>
      <c r="K2491" s="26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</row>
    <row r="2492" spans="1:22" ht="14">
      <c r="A2492" s="24" t="s">
        <v>9738</v>
      </c>
      <c r="B2492" s="25" t="s">
        <v>9614</v>
      </c>
      <c r="C2492" s="25" t="s">
        <v>9737</v>
      </c>
      <c r="D2492" s="25" t="s">
        <v>3239</v>
      </c>
      <c r="E2492" s="26" t="s">
        <v>364</v>
      </c>
      <c r="F2492" s="26"/>
      <c r="G2492" s="27"/>
      <c r="H2492" s="27"/>
      <c r="I2492" s="26"/>
      <c r="J2492" s="24"/>
      <c r="K2492" s="26"/>
      <c r="L2492" s="26"/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</row>
    <row r="2493" spans="1:22" ht="14">
      <c r="A2493" s="24" t="s">
        <v>8653</v>
      </c>
      <c r="B2493" s="25" t="s">
        <v>8637</v>
      </c>
      <c r="C2493" s="25" t="s">
        <v>8652</v>
      </c>
      <c r="D2493" s="25" t="s">
        <v>221</v>
      </c>
      <c r="E2493" s="26" t="s">
        <v>364</v>
      </c>
      <c r="F2493" s="26"/>
      <c r="G2493" s="27"/>
      <c r="H2493" s="27"/>
      <c r="I2493" s="26"/>
      <c r="J2493" s="24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</row>
    <row r="2494" spans="1:22" ht="14">
      <c r="A2494" s="24" t="s">
        <v>10919</v>
      </c>
      <c r="B2494" s="25" t="s">
        <v>10873</v>
      </c>
      <c r="C2494" s="25" t="s">
        <v>10918</v>
      </c>
      <c r="D2494" s="25" t="s">
        <v>221</v>
      </c>
      <c r="E2494" s="26" t="s">
        <v>364</v>
      </c>
      <c r="F2494" s="26"/>
      <c r="G2494" s="27"/>
      <c r="H2494" s="27"/>
      <c r="I2494" s="26"/>
      <c r="J2494" s="24"/>
      <c r="K2494" s="26"/>
      <c r="L2494" s="26"/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</row>
    <row r="2495" spans="1:22" ht="14">
      <c r="A2495" s="24" t="s">
        <v>1692</v>
      </c>
      <c r="B2495" s="25" t="s">
        <v>1664</v>
      </c>
      <c r="C2495" s="25" t="s">
        <v>1691</v>
      </c>
      <c r="D2495" s="25" t="s">
        <v>535</v>
      </c>
      <c r="E2495" s="26" t="s">
        <v>364</v>
      </c>
      <c r="F2495" s="26"/>
      <c r="G2495" s="27"/>
      <c r="H2495" s="27"/>
      <c r="I2495" s="26"/>
      <c r="J2495" s="24"/>
      <c r="K2495" s="26"/>
      <c r="L2495" s="26"/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</row>
    <row r="2496" spans="1:22" ht="14">
      <c r="A2496" s="24" t="s">
        <v>10922</v>
      </c>
      <c r="B2496" s="25" t="s">
        <v>10873</v>
      </c>
      <c r="C2496" s="25" t="s">
        <v>10921</v>
      </c>
      <c r="D2496" s="25" t="s">
        <v>535</v>
      </c>
      <c r="E2496" s="26" t="s">
        <v>364</v>
      </c>
      <c r="F2496" s="26"/>
      <c r="G2496" s="27"/>
      <c r="H2496" s="27"/>
      <c r="I2496" s="26"/>
      <c r="J2496" s="24"/>
      <c r="K2496" s="26"/>
      <c r="L2496" s="26"/>
      <c r="M2496" s="26"/>
      <c r="N2496" s="26"/>
      <c r="O2496" s="26"/>
      <c r="P2496" s="26"/>
      <c r="Q2496" s="26"/>
      <c r="R2496" s="26"/>
      <c r="S2496" s="26"/>
      <c r="T2496" s="26"/>
      <c r="U2496" s="26"/>
      <c r="V2496" s="26"/>
    </row>
    <row r="2497" spans="1:22" ht="14">
      <c r="A2497" s="24" t="s">
        <v>298</v>
      </c>
      <c r="B2497" s="25" t="s">
        <v>213</v>
      </c>
      <c r="C2497" s="25" t="s">
        <v>297</v>
      </c>
      <c r="D2497" s="25" t="s">
        <v>215</v>
      </c>
      <c r="E2497" s="26" t="s">
        <v>212</v>
      </c>
      <c r="F2497" s="26"/>
      <c r="G2497" s="27"/>
      <c r="H2497" s="27"/>
      <c r="I2497" s="26"/>
      <c r="J2497" s="24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</row>
    <row r="2498" spans="1:22" ht="14">
      <c r="A2498" s="24" t="s">
        <v>301</v>
      </c>
      <c r="B2498" s="25" t="s">
        <v>213</v>
      </c>
      <c r="C2498" s="25" t="s">
        <v>300</v>
      </c>
      <c r="D2498" s="25" t="s">
        <v>221</v>
      </c>
      <c r="E2498" s="26" t="s">
        <v>212</v>
      </c>
      <c r="F2498" s="26"/>
      <c r="G2498" s="27"/>
      <c r="H2498" s="27"/>
      <c r="I2498" s="26"/>
      <c r="J2498" s="24"/>
      <c r="K2498" s="26"/>
      <c r="L2498" s="26"/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</row>
    <row r="2499" spans="1:22" ht="14">
      <c r="A2499" s="24" t="s">
        <v>307</v>
      </c>
      <c r="B2499" s="25" t="s">
        <v>213</v>
      </c>
      <c r="C2499" s="25" t="s">
        <v>306</v>
      </c>
      <c r="D2499" s="25" t="s">
        <v>229</v>
      </c>
      <c r="E2499" s="26" t="s">
        <v>212</v>
      </c>
      <c r="F2499" s="26"/>
      <c r="G2499" s="27"/>
      <c r="H2499" s="27"/>
      <c r="I2499" s="26"/>
      <c r="J2499" s="24"/>
      <c r="K2499" s="26"/>
      <c r="L2499" s="26"/>
      <c r="M2499" s="26"/>
      <c r="N2499" s="26"/>
      <c r="O2499" s="26"/>
      <c r="P2499" s="26"/>
      <c r="Q2499" s="26"/>
      <c r="R2499" s="26"/>
      <c r="S2499" s="26"/>
      <c r="T2499" s="26"/>
      <c r="U2499" s="26"/>
      <c r="V2499" s="26"/>
    </row>
    <row r="2500" spans="1:22" ht="14">
      <c r="A2500" s="24" t="s">
        <v>304</v>
      </c>
      <c r="B2500" s="25" t="s">
        <v>213</v>
      </c>
      <c r="C2500" s="25" t="s">
        <v>303</v>
      </c>
      <c r="D2500" s="25" t="s">
        <v>221</v>
      </c>
      <c r="E2500" s="26" t="s">
        <v>212</v>
      </c>
      <c r="F2500" s="26"/>
      <c r="G2500" s="27"/>
      <c r="H2500" s="27"/>
      <c r="I2500" s="26"/>
      <c r="J2500" s="24"/>
      <c r="K2500" s="26"/>
      <c r="L2500" s="26"/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</row>
    <row r="2501" spans="1:22" ht="14">
      <c r="A2501" s="24" t="s">
        <v>11144</v>
      </c>
      <c r="B2501" s="25" t="s">
        <v>11140</v>
      </c>
      <c r="C2501" s="25" t="s">
        <v>11143</v>
      </c>
      <c r="D2501" s="25" t="s">
        <v>535</v>
      </c>
      <c r="E2501" s="26" t="s">
        <v>364</v>
      </c>
      <c r="F2501" s="26"/>
      <c r="G2501" s="27"/>
      <c r="H2501" s="27"/>
      <c r="I2501" s="26"/>
      <c r="J2501" s="24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</row>
    <row r="2502" spans="1:22" ht="14">
      <c r="A2502" s="24" t="s">
        <v>6756</v>
      </c>
      <c r="B2502" s="25" t="s">
        <v>6665</v>
      </c>
      <c r="C2502" s="25" t="s">
        <v>6755</v>
      </c>
      <c r="D2502" s="25" t="s">
        <v>221</v>
      </c>
      <c r="E2502" s="26" t="s">
        <v>364</v>
      </c>
      <c r="F2502" s="26"/>
      <c r="G2502" s="27"/>
      <c r="H2502" s="27"/>
      <c r="I2502" s="26"/>
      <c r="J2502" s="24"/>
      <c r="K2502" s="26"/>
      <c r="L2502" s="26"/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</row>
    <row r="2503" spans="1:22" ht="14">
      <c r="A2503" s="24" t="s">
        <v>6759</v>
      </c>
      <c r="B2503" s="25" t="s">
        <v>6665</v>
      </c>
      <c r="C2503" s="25" t="s">
        <v>6758</v>
      </c>
      <c r="D2503" s="25" t="s">
        <v>535</v>
      </c>
      <c r="E2503" s="26" t="s">
        <v>364</v>
      </c>
      <c r="F2503" s="26"/>
      <c r="G2503" s="27"/>
      <c r="H2503" s="27"/>
      <c r="I2503" s="26"/>
      <c r="J2503" s="24"/>
      <c r="K2503" s="26"/>
      <c r="L2503" s="26"/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</row>
    <row r="2504" spans="1:22" ht="14">
      <c r="A2504" s="24" t="s">
        <v>4155</v>
      </c>
      <c r="B2504" s="25" t="s">
        <v>4003</v>
      </c>
      <c r="C2504" s="25" t="s">
        <v>4154</v>
      </c>
      <c r="D2504" s="25" t="s">
        <v>221</v>
      </c>
      <c r="E2504" s="26" t="s">
        <v>212</v>
      </c>
      <c r="F2504" s="26"/>
      <c r="G2504" s="27"/>
      <c r="H2504" s="27"/>
      <c r="I2504" s="26"/>
      <c r="J2504" s="24"/>
      <c r="K2504" s="26"/>
      <c r="L2504" s="26"/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</row>
    <row r="2505" spans="1:22" ht="14">
      <c r="A2505" s="24" t="s">
        <v>9445</v>
      </c>
      <c r="B2505" s="25" t="s">
        <v>9192</v>
      </c>
      <c r="C2505" s="25" t="s">
        <v>9444</v>
      </c>
      <c r="D2505" s="25" t="s">
        <v>9194</v>
      </c>
      <c r="E2505" s="26" t="s">
        <v>364</v>
      </c>
      <c r="F2505" s="26"/>
      <c r="G2505" s="27"/>
      <c r="H2505" s="27"/>
      <c r="I2505" s="26"/>
      <c r="J2505" s="24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</row>
    <row r="2506" spans="1:22" ht="14">
      <c r="A2506" s="24" t="s">
        <v>10060</v>
      </c>
      <c r="B2506" s="25" t="s">
        <v>10059</v>
      </c>
      <c r="C2506" s="25" t="s">
        <v>10058</v>
      </c>
      <c r="D2506" s="25" t="s">
        <v>221</v>
      </c>
      <c r="E2506" s="26" t="s">
        <v>962</v>
      </c>
      <c r="F2506" s="26"/>
      <c r="G2506" s="27"/>
      <c r="H2506" s="27"/>
      <c r="I2506" s="26"/>
      <c r="J2506" s="24"/>
      <c r="K2506" s="26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</row>
    <row r="2507" spans="1:22" ht="14">
      <c r="A2507" s="24" t="s">
        <v>10063</v>
      </c>
      <c r="B2507" s="25" t="s">
        <v>10059</v>
      </c>
      <c r="C2507" s="25" t="s">
        <v>10062</v>
      </c>
      <c r="D2507" s="25" t="s">
        <v>229</v>
      </c>
      <c r="E2507" s="26" t="s">
        <v>962</v>
      </c>
      <c r="F2507" s="26"/>
      <c r="G2507" s="27"/>
      <c r="H2507" s="27"/>
      <c r="I2507" s="26"/>
      <c r="J2507" s="24"/>
      <c r="K2507" s="26"/>
      <c r="L2507" s="26"/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</row>
    <row r="2508" spans="1:22" ht="14">
      <c r="A2508" s="24" t="s">
        <v>10066</v>
      </c>
      <c r="B2508" s="25" t="s">
        <v>10059</v>
      </c>
      <c r="C2508" s="25" t="s">
        <v>10065</v>
      </c>
      <c r="D2508" s="25" t="s">
        <v>535</v>
      </c>
      <c r="E2508" s="26" t="s">
        <v>962</v>
      </c>
      <c r="F2508" s="26"/>
      <c r="G2508" s="27"/>
      <c r="H2508" s="27"/>
      <c r="I2508" s="26"/>
      <c r="J2508" s="24"/>
      <c r="K2508" s="26"/>
      <c r="L2508" s="26"/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</row>
    <row r="2509" spans="1:22" ht="14">
      <c r="A2509" s="24" t="s">
        <v>8568</v>
      </c>
      <c r="B2509" s="25" t="s">
        <v>8543</v>
      </c>
      <c r="C2509" s="25" t="s">
        <v>8567</v>
      </c>
      <c r="D2509" s="25" t="s">
        <v>221</v>
      </c>
      <c r="E2509" s="26" t="s">
        <v>212</v>
      </c>
      <c r="F2509" s="26"/>
      <c r="G2509" s="27"/>
      <c r="H2509" s="27"/>
      <c r="I2509" s="26"/>
      <c r="J2509" s="24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</row>
    <row r="2510" spans="1:22" ht="14">
      <c r="A2510" s="24" t="s">
        <v>8571</v>
      </c>
      <c r="B2510" s="25" t="s">
        <v>8543</v>
      </c>
      <c r="C2510" s="25" t="s">
        <v>8570</v>
      </c>
      <c r="D2510" s="25" t="s">
        <v>221</v>
      </c>
      <c r="E2510" s="26" t="s">
        <v>212</v>
      </c>
      <c r="F2510" s="26"/>
      <c r="G2510" s="27"/>
      <c r="H2510" s="27"/>
      <c r="I2510" s="26"/>
      <c r="J2510" s="24"/>
      <c r="K2510" s="26"/>
      <c r="L2510" s="26"/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</row>
    <row r="2511" spans="1:22" ht="14">
      <c r="A2511" s="24" t="s">
        <v>5392</v>
      </c>
      <c r="B2511" s="25" t="s">
        <v>5244</v>
      </c>
      <c r="C2511" s="25" t="s">
        <v>5391</v>
      </c>
      <c r="D2511" s="25" t="s">
        <v>215</v>
      </c>
      <c r="E2511" s="26" t="s">
        <v>364</v>
      </c>
      <c r="F2511" s="26"/>
      <c r="G2511" s="27"/>
      <c r="H2511" s="27"/>
      <c r="I2511" s="26"/>
      <c r="J2511" s="24"/>
      <c r="K2511" s="26"/>
      <c r="L2511" s="26"/>
      <c r="M2511" s="26"/>
      <c r="N2511" s="26"/>
      <c r="O2511" s="26"/>
      <c r="P2511" s="26"/>
      <c r="Q2511" s="26"/>
      <c r="R2511" s="26"/>
      <c r="S2511" s="26"/>
      <c r="T2511" s="26"/>
      <c r="U2511" s="26"/>
      <c r="V2511" s="26"/>
    </row>
    <row r="2512" spans="1:22" ht="14">
      <c r="A2512" s="24" t="s">
        <v>5395</v>
      </c>
      <c r="B2512" s="25" t="s">
        <v>5244</v>
      </c>
      <c r="C2512" s="25" t="s">
        <v>5394</v>
      </c>
      <c r="D2512" s="25" t="s">
        <v>3041</v>
      </c>
      <c r="E2512" s="26" t="s">
        <v>364</v>
      </c>
      <c r="F2512" s="26"/>
      <c r="G2512" s="27"/>
      <c r="H2512" s="27"/>
      <c r="I2512" s="26"/>
      <c r="J2512" s="24"/>
      <c r="K2512" s="26"/>
      <c r="L2512" s="26"/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</row>
    <row r="2513" spans="1:22" ht="14">
      <c r="A2513" s="24" t="s">
        <v>5398</v>
      </c>
      <c r="B2513" s="25" t="s">
        <v>5244</v>
      </c>
      <c r="C2513" s="25" t="s">
        <v>5397</v>
      </c>
      <c r="D2513" s="25" t="s">
        <v>221</v>
      </c>
      <c r="E2513" s="26" t="s">
        <v>364</v>
      </c>
      <c r="F2513" s="26"/>
      <c r="G2513" s="27"/>
      <c r="H2513" s="27"/>
      <c r="I2513" s="26"/>
      <c r="J2513" s="24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</row>
    <row r="2514" spans="1:22" ht="14">
      <c r="A2514" s="24" t="s">
        <v>5401</v>
      </c>
      <c r="B2514" s="25" t="s">
        <v>5244</v>
      </c>
      <c r="C2514" s="25" t="s">
        <v>5400</v>
      </c>
      <c r="D2514" s="25" t="s">
        <v>535</v>
      </c>
      <c r="E2514" s="26" t="s">
        <v>364</v>
      </c>
      <c r="F2514" s="26"/>
      <c r="G2514" s="27"/>
      <c r="H2514" s="27"/>
      <c r="I2514" s="26"/>
      <c r="J2514" s="24"/>
      <c r="K2514" s="26"/>
      <c r="L2514" s="26"/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</row>
    <row r="2515" spans="1:22" ht="14">
      <c r="A2515" s="24" t="s">
        <v>7137</v>
      </c>
      <c r="B2515" s="25" t="s">
        <v>7109</v>
      </c>
      <c r="C2515" s="25" t="s">
        <v>7136</v>
      </c>
      <c r="D2515" s="25" t="s">
        <v>2814</v>
      </c>
      <c r="E2515" s="26" t="s">
        <v>364</v>
      </c>
      <c r="F2515" s="26"/>
      <c r="G2515" s="27"/>
      <c r="H2515" s="27"/>
      <c r="I2515" s="26"/>
      <c r="J2515" s="24"/>
      <c r="K2515" s="26"/>
      <c r="L2515" s="26"/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</row>
    <row r="2516" spans="1:22" ht="14">
      <c r="A2516" s="24" t="s">
        <v>7140</v>
      </c>
      <c r="B2516" s="25" t="s">
        <v>7109</v>
      </c>
      <c r="C2516" s="25" t="s">
        <v>7139</v>
      </c>
      <c r="D2516" s="25" t="s">
        <v>535</v>
      </c>
      <c r="E2516" s="26" t="s">
        <v>364</v>
      </c>
      <c r="F2516" s="26"/>
      <c r="G2516" s="27"/>
      <c r="H2516" s="27"/>
      <c r="I2516" s="26"/>
      <c r="J2516" s="24"/>
      <c r="K2516" s="26"/>
      <c r="L2516" s="26"/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</row>
    <row r="2517" spans="1:22" ht="14">
      <c r="A2517" s="24" t="s">
        <v>7143</v>
      </c>
      <c r="B2517" s="25" t="s">
        <v>7109</v>
      </c>
      <c r="C2517" s="25" t="s">
        <v>7142</v>
      </c>
      <c r="D2517" s="25" t="s">
        <v>373</v>
      </c>
      <c r="E2517" s="26" t="s">
        <v>364</v>
      </c>
      <c r="F2517" s="26"/>
      <c r="G2517" s="27"/>
      <c r="H2517" s="27"/>
      <c r="I2517" s="26"/>
      <c r="J2517" s="24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</row>
    <row r="2518" spans="1:22" ht="14">
      <c r="A2518" s="24" t="s">
        <v>7146</v>
      </c>
      <c r="B2518" s="25" t="s">
        <v>7109</v>
      </c>
      <c r="C2518" s="25" t="s">
        <v>7145</v>
      </c>
      <c r="D2518" s="25" t="s">
        <v>373</v>
      </c>
      <c r="E2518" s="26" t="s">
        <v>364</v>
      </c>
      <c r="F2518" s="26"/>
      <c r="G2518" s="27"/>
      <c r="H2518" s="27"/>
      <c r="I2518" s="26"/>
      <c r="J2518" s="24"/>
      <c r="K2518" s="26"/>
      <c r="L2518" s="26"/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</row>
    <row r="2519" spans="1:22" ht="14">
      <c r="A2519" s="24" t="s">
        <v>7149</v>
      </c>
      <c r="B2519" s="25" t="s">
        <v>7109</v>
      </c>
      <c r="C2519" s="25" t="s">
        <v>7148</v>
      </c>
      <c r="D2519" s="25" t="s">
        <v>221</v>
      </c>
      <c r="E2519" s="26" t="s">
        <v>364</v>
      </c>
      <c r="F2519" s="26"/>
      <c r="G2519" s="27"/>
      <c r="H2519" s="27"/>
      <c r="I2519" s="26"/>
      <c r="J2519" s="24"/>
      <c r="K2519" s="26"/>
      <c r="L2519" s="26"/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</row>
    <row r="2520" spans="1:22" ht="14">
      <c r="A2520" s="24" t="s">
        <v>7152</v>
      </c>
      <c r="B2520" s="25" t="s">
        <v>7109</v>
      </c>
      <c r="C2520" s="25" t="s">
        <v>7151</v>
      </c>
      <c r="D2520" s="25" t="s">
        <v>2814</v>
      </c>
      <c r="E2520" s="26" t="s">
        <v>364</v>
      </c>
      <c r="F2520" s="26"/>
      <c r="G2520" s="27"/>
      <c r="H2520" s="27"/>
      <c r="I2520" s="26"/>
      <c r="J2520" s="24"/>
      <c r="K2520" s="26"/>
      <c r="L2520" s="26"/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</row>
    <row r="2521" spans="1:22" ht="14">
      <c r="A2521" s="24" t="s">
        <v>7155</v>
      </c>
      <c r="B2521" s="25" t="s">
        <v>7109</v>
      </c>
      <c r="C2521" s="25" t="s">
        <v>7154</v>
      </c>
      <c r="D2521" s="25" t="s">
        <v>535</v>
      </c>
      <c r="E2521" s="26" t="s">
        <v>364</v>
      </c>
      <c r="F2521" s="26"/>
      <c r="G2521" s="27"/>
      <c r="H2521" s="27"/>
      <c r="I2521" s="26"/>
      <c r="J2521" s="24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</row>
    <row r="2522" spans="1:22" ht="14">
      <c r="A2522" s="24" t="s">
        <v>15628</v>
      </c>
      <c r="B2522" s="25" t="s">
        <v>7109</v>
      </c>
      <c r="C2522" s="25" t="s">
        <v>15627</v>
      </c>
      <c r="D2522" s="25" t="s">
        <v>221</v>
      </c>
      <c r="E2522" s="26" t="s">
        <v>364</v>
      </c>
      <c r="F2522" s="26"/>
      <c r="G2522" s="27"/>
      <c r="H2522" s="27"/>
      <c r="I2522" s="26"/>
      <c r="J2522" s="24"/>
      <c r="K2522" s="26"/>
      <c r="L2522" s="26"/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</row>
    <row r="2523" spans="1:22" ht="14">
      <c r="A2523" s="24" t="s">
        <v>7158</v>
      </c>
      <c r="B2523" s="25" t="s">
        <v>7109</v>
      </c>
      <c r="C2523" s="25" t="s">
        <v>7157</v>
      </c>
      <c r="D2523" s="25" t="s">
        <v>995</v>
      </c>
      <c r="E2523" s="26" t="s">
        <v>364</v>
      </c>
      <c r="F2523" s="26"/>
      <c r="G2523" s="27"/>
      <c r="H2523" s="27"/>
      <c r="I2523" s="26"/>
      <c r="J2523" s="24"/>
      <c r="K2523" s="26"/>
      <c r="L2523" s="26"/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</row>
    <row r="2524" spans="1:22" ht="14">
      <c r="A2524" s="24" t="s">
        <v>7161</v>
      </c>
      <c r="B2524" s="25" t="s">
        <v>7109</v>
      </c>
      <c r="C2524" s="25" t="s">
        <v>7160</v>
      </c>
      <c r="D2524" s="25" t="s">
        <v>221</v>
      </c>
      <c r="E2524" s="26" t="s">
        <v>364</v>
      </c>
      <c r="F2524" s="26"/>
      <c r="G2524" s="27"/>
      <c r="H2524" s="27"/>
      <c r="I2524" s="26"/>
      <c r="J2524" s="24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</row>
    <row r="2525" spans="1:22" ht="14">
      <c r="A2525" s="24" t="s">
        <v>7164</v>
      </c>
      <c r="B2525" s="25" t="s">
        <v>7109</v>
      </c>
      <c r="C2525" s="25" t="s">
        <v>7163</v>
      </c>
      <c r="D2525" s="25" t="s">
        <v>535</v>
      </c>
      <c r="E2525" s="26" t="s">
        <v>364</v>
      </c>
      <c r="F2525" s="26"/>
      <c r="G2525" s="27"/>
      <c r="H2525" s="27"/>
      <c r="I2525" s="26"/>
      <c r="J2525" s="24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</row>
    <row r="2526" spans="1:22" ht="14">
      <c r="A2526" s="24" t="s">
        <v>7167</v>
      </c>
      <c r="B2526" s="25" t="s">
        <v>7109</v>
      </c>
      <c r="C2526" s="25" t="s">
        <v>7166</v>
      </c>
      <c r="D2526" s="25" t="s">
        <v>215</v>
      </c>
      <c r="E2526" s="26" t="s">
        <v>364</v>
      </c>
      <c r="F2526" s="26"/>
      <c r="G2526" s="27"/>
      <c r="H2526" s="27"/>
      <c r="I2526" s="26"/>
      <c r="J2526" s="24"/>
      <c r="K2526" s="26"/>
      <c r="L2526" s="26"/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</row>
    <row r="2527" spans="1:22" ht="14">
      <c r="A2527" s="24" t="s">
        <v>7170</v>
      </c>
      <c r="B2527" s="25" t="s">
        <v>7109</v>
      </c>
      <c r="C2527" s="25" t="s">
        <v>7169</v>
      </c>
      <c r="D2527" s="25" t="s">
        <v>215</v>
      </c>
      <c r="E2527" s="26" t="s">
        <v>364</v>
      </c>
      <c r="F2527" s="26"/>
      <c r="G2527" s="27"/>
      <c r="H2527" s="27"/>
      <c r="I2527" s="26"/>
      <c r="J2527" s="24"/>
      <c r="K2527" s="26"/>
      <c r="L2527" s="26"/>
      <c r="M2527" s="26"/>
      <c r="N2527" s="26"/>
      <c r="O2527" s="26"/>
      <c r="P2527" s="26"/>
      <c r="Q2527" s="26"/>
      <c r="R2527" s="26"/>
      <c r="S2527" s="26"/>
      <c r="T2527" s="26"/>
      <c r="U2527" s="26"/>
      <c r="V2527" s="26"/>
    </row>
    <row r="2528" spans="1:22" ht="14">
      <c r="A2528" s="24" t="s">
        <v>7173</v>
      </c>
      <c r="B2528" s="25" t="s">
        <v>7109</v>
      </c>
      <c r="C2528" s="25" t="s">
        <v>7172</v>
      </c>
      <c r="D2528" s="25" t="s">
        <v>221</v>
      </c>
      <c r="E2528" s="26" t="s">
        <v>364</v>
      </c>
      <c r="F2528" s="26"/>
      <c r="G2528" s="27"/>
      <c r="H2528" s="27"/>
      <c r="I2528" s="26"/>
      <c r="J2528" s="24"/>
      <c r="K2528" s="26"/>
      <c r="L2528" s="26"/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</row>
    <row r="2529" spans="1:22" ht="14">
      <c r="A2529" s="24" t="s">
        <v>7176</v>
      </c>
      <c r="B2529" s="25" t="s">
        <v>7109</v>
      </c>
      <c r="C2529" s="25" t="s">
        <v>7175</v>
      </c>
      <c r="D2529" s="25" t="s">
        <v>221</v>
      </c>
      <c r="E2529" s="26" t="s">
        <v>364</v>
      </c>
      <c r="F2529" s="26"/>
      <c r="G2529" s="27"/>
      <c r="H2529" s="27"/>
      <c r="I2529" s="26"/>
      <c r="J2529" s="24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</row>
    <row r="2530" spans="1:22" ht="14">
      <c r="A2530" s="24" t="s">
        <v>7179</v>
      </c>
      <c r="B2530" s="25" t="s">
        <v>7109</v>
      </c>
      <c r="C2530" s="25" t="s">
        <v>7178</v>
      </c>
      <c r="D2530" s="25" t="s">
        <v>378</v>
      </c>
      <c r="E2530" s="26" t="s">
        <v>364</v>
      </c>
      <c r="F2530" s="26"/>
      <c r="G2530" s="27"/>
      <c r="H2530" s="27"/>
      <c r="I2530" s="26"/>
      <c r="J2530" s="24"/>
      <c r="K2530" s="26"/>
      <c r="L2530" s="26"/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</row>
    <row r="2531" spans="1:22" ht="14">
      <c r="A2531" s="24" t="s">
        <v>7182</v>
      </c>
      <c r="B2531" s="25" t="s">
        <v>7109</v>
      </c>
      <c r="C2531" s="25" t="s">
        <v>7181</v>
      </c>
      <c r="D2531" s="25" t="s">
        <v>576</v>
      </c>
      <c r="E2531" s="26" t="s">
        <v>364</v>
      </c>
      <c r="F2531" s="26"/>
      <c r="G2531" s="27"/>
      <c r="H2531" s="27"/>
      <c r="I2531" s="26"/>
      <c r="J2531" s="24"/>
      <c r="K2531" s="26"/>
      <c r="L2531" s="26"/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</row>
    <row r="2532" spans="1:22" ht="14">
      <c r="A2532" s="24" t="s">
        <v>7185</v>
      </c>
      <c r="B2532" s="25" t="s">
        <v>7109</v>
      </c>
      <c r="C2532" s="25" t="s">
        <v>7184</v>
      </c>
      <c r="D2532" s="25" t="s">
        <v>1022</v>
      </c>
      <c r="E2532" s="26" t="s">
        <v>364</v>
      </c>
      <c r="F2532" s="26"/>
      <c r="G2532" s="27"/>
      <c r="H2532" s="27"/>
      <c r="I2532" s="26"/>
      <c r="J2532" s="24"/>
      <c r="K2532" s="26"/>
      <c r="L2532" s="26"/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</row>
    <row r="2533" spans="1:22" ht="14">
      <c r="A2533" s="24" t="s">
        <v>7188</v>
      </c>
      <c r="B2533" s="25" t="s">
        <v>7109</v>
      </c>
      <c r="C2533" s="25" t="s">
        <v>7187</v>
      </c>
      <c r="D2533" s="25" t="s">
        <v>215</v>
      </c>
      <c r="E2533" s="26" t="s">
        <v>364</v>
      </c>
      <c r="F2533" s="26"/>
      <c r="G2533" s="27"/>
      <c r="H2533" s="27"/>
      <c r="I2533" s="26"/>
      <c r="J2533" s="24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</row>
    <row r="2534" spans="1:22" ht="14">
      <c r="A2534" s="24" t="s">
        <v>7191</v>
      </c>
      <c r="B2534" s="25" t="s">
        <v>7109</v>
      </c>
      <c r="C2534" s="25" t="s">
        <v>7190</v>
      </c>
      <c r="D2534" s="25" t="s">
        <v>2085</v>
      </c>
      <c r="E2534" s="26" t="s">
        <v>364</v>
      </c>
      <c r="F2534" s="26"/>
      <c r="G2534" s="27"/>
      <c r="H2534" s="27"/>
      <c r="I2534" s="26"/>
      <c r="J2534" s="24"/>
      <c r="K2534" s="26"/>
      <c r="L2534" s="26"/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</row>
    <row r="2535" spans="1:22" ht="14">
      <c r="A2535" s="24" t="s">
        <v>7194</v>
      </c>
      <c r="B2535" s="25" t="s">
        <v>7109</v>
      </c>
      <c r="C2535" s="25" t="s">
        <v>7193</v>
      </c>
      <c r="D2535" s="25" t="s">
        <v>373</v>
      </c>
      <c r="E2535" s="26" t="s">
        <v>364</v>
      </c>
      <c r="F2535" s="26"/>
      <c r="G2535" s="27"/>
      <c r="H2535" s="27"/>
      <c r="I2535" s="26"/>
      <c r="J2535" s="24"/>
      <c r="K2535" s="26"/>
      <c r="L2535" s="26"/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</row>
    <row r="2536" spans="1:22" ht="14">
      <c r="A2536" s="24" t="s">
        <v>7197</v>
      </c>
      <c r="B2536" s="25" t="s">
        <v>7109</v>
      </c>
      <c r="C2536" s="25" t="s">
        <v>7196</v>
      </c>
      <c r="D2536" s="25" t="s">
        <v>221</v>
      </c>
      <c r="E2536" s="26" t="s">
        <v>364</v>
      </c>
      <c r="F2536" s="26"/>
      <c r="G2536" s="27"/>
      <c r="H2536" s="27"/>
      <c r="I2536" s="26"/>
      <c r="J2536" s="24"/>
      <c r="K2536" s="26"/>
      <c r="L2536" s="26"/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</row>
    <row r="2537" spans="1:22" ht="14">
      <c r="A2537" s="24" t="s">
        <v>7200</v>
      </c>
      <c r="B2537" s="25" t="s">
        <v>7109</v>
      </c>
      <c r="C2537" s="25" t="s">
        <v>7199</v>
      </c>
      <c r="D2537" s="25" t="s">
        <v>535</v>
      </c>
      <c r="E2537" s="26" t="s">
        <v>364</v>
      </c>
      <c r="F2537" s="26"/>
      <c r="G2537" s="27"/>
      <c r="H2537" s="27"/>
      <c r="I2537" s="26"/>
      <c r="J2537" s="24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</row>
    <row r="2538" spans="1:22" ht="14">
      <c r="A2538" s="24" t="s">
        <v>7203</v>
      </c>
      <c r="B2538" s="25" t="s">
        <v>7109</v>
      </c>
      <c r="C2538" s="25" t="s">
        <v>7202</v>
      </c>
      <c r="D2538" s="25" t="s">
        <v>221</v>
      </c>
      <c r="E2538" s="26" t="s">
        <v>364</v>
      </c>
      <c r="F2538" s="26"/>
      <c r="G2538" s="27"/>
      <c r="H2538" s="27"/>
      <c r="I2538" s="26"/>
      <c r="J2538" s="24"/>
      <c r="K2538" s="26"/>
      <c r="L2538" s="26"/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</row>
    <row r="2539" spans="1:22" ht="14">
      <c r="A2539" s="24" t="s">
        <v>7206</v>
      </c>
      <c r="B2539" s="25" t="s">
        <v>7109</v>
      </c>
      <c r="C2539" s="25" t="s">
        <v>7205</v>
      </c>
      <c r="D2539" s="25" t="s">
        <v>1022</v>
      </c>
      <c r="E2539" s="26" t="s">
        <v>364</v>
      </c>
      <c r="F2539" s="26"/>
      <c r="G2539" s="27"/>
      <c r="H2539" s="27"/>
      <c r="I2539" s="26"/>
      <c r="J2539" s="24"/>
      <c r="K2539" s="26"/>
      <c r="L2539" s="26"/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</row>
    <row r="2540" spans="1:22" ht="14">
      <c r="A2540" s="24" t="s">
        <v>7209</v>
      </c>
      <c r="B2540" s="25" t="s">
        <v>7109</v>
      </c>
      <c r="C2540" s="25" t="s">
        <v>7208</v>
      </c>
      <c r="D2540" s="25" t="s">
        <v>373</v>
      </c>
      <c r="E2540" s="26" t="s">
        <v>364</v>
      </c>
      <c r="F2540" s="26"/>
      <c r="G2540" s="27"/>
      <c r="H2540" s="27"/>
      <c r="I2540" s="26"/>
      <c r="J2540" s="24"/>
      <c r="K2540" s="26"/>
      <c r="L2540" s="26"/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</row>
    <row r="2541" spans="1:22" ht="14">
      <c r="A2541" s="24" t="s">
        <v>7212</v>
      </c>
      <c r="B2541" s="25" t="s">
        <v>7109</v>
      </c>
      <c r="C2541" s="25" t="s">
        <v>7211</v>
      </c>
      <c r="D2541" s="25" t="s">
        <v>1022</v>
      </c>
      <c r="E2541" s="26" t="s">
        <v>364</v>
      </c>
      <c r="F2541" s="26"/>
      <c r="G2541" s="27"/>
      <c r="H2541" s="27"/>
      <c r="I2541" s="26"/>
      <c r="J2541" s="24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</row>
    <row r="2542" spans="1:22" ht="14">
      <c r="A2542" s="24" t="s">
        <v>7215</v>
      </c>
      <c r="B2542" s="25" t="s">
        <v>7109</v>
      </c>
      <c r="C2542" s="25" t="s">
        <v>7214</v>
      </c>
      <c r="D2542" s="25" t="s">
        <v>373</v>
      </c>
      <c r="E2542" s="26" t="s">
        <v>364</v>
      </c>
      <c r="F2542" s="26"/>
      <c r="G2542" s="27"/>
      <c r="H2542" s="27"/>
      <c r="I2542" s="26"/>
      <c r="J2542" s="24"/>
      <c r="K2542" s="26"/>
      <c r="L2542" s="26"/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</row>
    <row r="2543" spans="1:22" ht="14">
      <c r="A2543" s="24" t="s">
        <v>7218</v>
      </c>
      <c r="B2543" s="25" t="s">
        <v>7109</v>
      </c>
      <c r="C2543" s="25" t="s">
        <v>7217</v>
      </c>
      <c r="D2543" s="25" t="s">
        <v>215</v>
      </c>
      <c r="E2543" s="26" t="s">
        <v>364</v>
      </c>
      <c r="F2543" s="26"/>
      <c r="G2543" s="27"/>
      <c r="H2543" s="27"/>
      <c r="I2543" s="26"/>
      <c r="J2543" s="24"/>
      <c r="K2543" s="26"/>
      <c r="L2543" s="26"/>
      <c r="M2543" s="26"/>
      <c r="N2543" s="26"/>
      <c r="O2543" s="26"/>
      <c r="P2543" s="26"/>
      <c r="Q2543" s="26"/>
      <c r="R2543" s="26"/>
      <c r="S2543" s="26"/>
      <c r="T2543" s="26"/>
      <c r="U2543" s="26"/>
      <c r="V2543" s="26"/>
    </row>
    <row r="2544" spans="1:22" ht="14">
      <c r="A2544" s="24" t="s">
        <v>7221</v>
      </c>
      <c r="B2544" s="25" t="s">
        <v>7109</v>
      </c>
      <c r="C2544" s="25" t="s">
        <v>7220</v>
      </c>
      <c r="D2544" s="25" t="s">
        <v>221</v>
      </c>
      <c r="E2544" s="26" t="s">
        <v>364</v>
      </c>
      <c r="F2544" s="26"/>
      <c r="G2544" s="27"/>
      <c r="H2544" s="27"/>
      <c r="I2544" s="26"/>
      <c r="J2544" s="24"/>
      <c r="K2544" s="26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</row>
    <row r="2545" spans="1:22" ht="14">
      <c r="A2545" s="24" t="s">
        <v>7224</v>
      </c>
      <c r="B2545" s="25" t="s">
        <v>7109</v>
      </c>
      <c r="C2545" s="25" t="s">
        <v>7223</v>
      </c>
      <c r="D2545" s="25" t="s">
        <v>221</v>
      </c>
      <c r="E2545" s="26" t="s">
        <v>364</v>
      </c>
      <c r="F2545" s="26"/>
      <c r="G2545" s="27"/>
      <c r="H2545" s="27"/>
      <c r="I2545" s="26"/>
      <c r="J2545" s="24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</row>
    <row r="2546" spans="1:22" ht="14">
      <c r="A2546" s="24" t="s">
        <v>7227</v>
      </c>
      <c r="B2546" s="25" t="s">
        <v>7109</v>
      </c>
      <c r="C2546" s="25" t="s">
        <v>7226</v>
      </c>
      <c r="D2546" s="25" t="s">
        <v>535</v>
      </c>
      <c r="E2546" s="26" t="s">
        <v>364</v>
      </c>
      <c r="F2546" s="26"/>
      <c r="G2546" s="27"/>
      <c r="H2546" s="27"/>
      <c r="I2546" s="26"/>
      <c r="J2546" s="24"/>
      <c r="K2546" s="26"/>
      <c r="L2546" s="26"/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</row>
    <row r="2547" spans="1:22" ht="14">
      <c r="A2547" s="24" t="s">
        <v>15634</v>
      </c>
      <c r="B2547" s="25" t="s">
        <v>7109</v>
      </c>
      <c r="C2547" s="25" t="s">
        <v>15633</v>
      </c>
      <c r="D2547" s="25" t="s">
        <v>221</v>
      </c>
      <c r="E2547" s="26" t="s">
        <v>364</v>
      </c>
      <c r="F2547" s="26"/>
      <c r="G2547" s="27"/>
      <c r="H2547" s="27"/>
      <c r="I2547" s="26"/>
      <c r="J2547" s="24"/>
      <c r="K2547" s="26"/>
      <c r="L2547" s="26"/>
      <c r="M2547" s="26"/>
      <c r="N2547" s="26"/>
      <c r="O2547" s="26"/>
      <c r="P2547" s="26"/>
      <c r="Q2547" s="26"/>
      <c r="R2547" s="26"/>
      <c r="S2547" s="26"/>
      <c r="T2547" s="26"/>
      <c r="U2547" s="26"/>
      <c r="V2547" s="26"/>
    </row>
    <row r="2548" spans="1:22" ht="14">
      <c r="A2548" s="24" t="s">
        <v>7230</v>
      </c>
      <c r="B2548" s="25" t="s">
        <v>7109</v>
      </c>
      <c r="C2548" s="25" t="s">
        <v>7229</v>
      </c>
      <c r="D2548" s="25" t="s">
        <v>229</v>
      </c>
      <c r="E2548" s="26" t="s">
        <v>364</v>
      </c>
      <c r="F2548" s="26"/>
      <c r="G2548" s="27"/>
      <c r="H2548" s="27"/>
      <c r="I2548" s="26"/>
      <c r="J2548" s="24"/>
      <c r="K2548" s="26"/>
      <c r="L2548" s="26"/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</row>
    <row r="2549" spans="1:22" ht="14">
      <c r="A2549" s="24" t="s">
        <v>7233</v>
      </c>
      <c r="B2549" s="25" t="s">
        <v>7109</v>
      </c>
      <c r="C2549" s="25" t="s">
        <v>7232</v>
      </c>
      <c r="D2549" s="25" t="s">
        <v>535</v>
      </c>
      <c r="E2549" s="26" t="s">
        <v>364</v>
      </c>
      <c r="F2549" s="26"/>
      <c r="G2549" s="27"/>
      <c r="H2549" s="27"/>
      <c r="I2549" s="26"/>
      <c r="J2549" s="24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</row>
    <row r="2550" spans="1:22" ht="14">
      <c r="A2550" s="24" t="s">
        <v>7236</v>
      </c>
      <c r="B2550" s="25" t="s">
        <v>7109</v>
      </c>
      <c r="C2550" s="25" t="s">
        <v>7235</v>
      </c>
      <c r="D2550" s="25" t="s">
        <v>985</v>
      </c>
      <c r="E2550" s="26" t="s">
        <v>364</v>
      </c>
      <c r="F2550" s="26"/>
      <c r="G2550" s="27"/>
      <c r="H2550" s="27"/>
      <c r="I2550" s="26"/>
      <c r="J2550" s="24"/>
      <c r="K2550" s="26"/>
      <c r="L2550" s="26"/>
      <c r="M2550" s="26"/>
      <c r="N2550" s="26"/>
      <c r="O2550" s="26"/>
      <c r="P2550" s="26"/>
      <c r="Q2550" s="26"/>
      <c r="R2550" s="26"/>
      <c r="S2550" s="26"/>
      <c r="T2550" s="26"/>
      <c r="U2550" s="26"/>
      <c r="V2550" s="26"/>
    </row>
    <row r="2551" spans="1:22" ht="14">
      <c r="A2551" s="24" t="s">
        <v>7239</v>
      </c>
      <c r="B2551" s="25" t="s">
        <v>7109</v>
      </c>
      <c r="C2551" s="25" t="s">
        <v>7238</v>
      </c>
      <c r="D2551" s="25" t="s">
        <v>535</v>
      </c>
      <c r="E2551" s="26" t="s">
        <v>364</v>
      </c>
      <c r="F2551" s="26"/>
      <c r="G2551" s="27"/>
      <c r="H2551" s="27"/>
      <c r="I2551" s="26"/>
      <c r="J2551" s="24"/>
      <c r="K2551" s="26"/>
      <c r="L2551" s="26"/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</row>
    <row r="2552" spans="1:22" ht="14">
      <c r="A2552" s="24" t="s">
        <v>7242</v>
      </c>
      <c r="B2552" s="25" t="s">
        <v>7109</v>
      </c>
      <c r="C2552" s="25" t="s">
        <v>7241</v>
      </c>
      <c r="D2552" s="25" t="s">
        <v>535</v>
      </c>
      <c r="E2552" s="26" t="s">
        <v>364</v>
      </c>
      <c r="F2552" s="26"/>
      <c r="G2552" s="27"/>
      <c r="H2552" s="27"/>
      <c r="I2552" s="26"/>
      <c r="J2552" s="24"/>
      <c r="K2552" s="26"/>
      <c r="L2552" s="26"/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</row>
    <row r="2553" spans="1:22" ht="14">
      <c r="A2553" s="24" t="s">
        <v>7245</v>
      </c>
      <c r="B2553" s="25" t="s">
        <v>7109</v>
      </c>
      <c r="C2553" s="25" t="s">
        <v>7244</v>
      </c>
      <c r="D2553" s="25" t="s">
        <v>985</v>
      </c>
      <c r="E2553" s="26" t="s">
        <v>364</v>
      </c>
      <c r="F2553" s="26"/>
      <c r="G2553" s="27"/>
      <c r="H2553" s="27"/>
      <c r="I2553" s="26"/>
      <c r="J2553" s="24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</row>
    <row r="2554" spans="1:22" ht="14">
      <c r="A2554" s="24" t="s">
        <v>7248</v>
      </c>
      <c r="B2554" s="25" t="s">
        <v>7109</v>
      </c>
      <c r="C2554" s="25" t="s">
        <v>7247</v>
      </c>
      <c r="D2554" s="25" t="s">
        <v>221</v>
      </c>
      <c r="E2554" s="26" t="s">
        <v>364</v>
      </c>
      <c r="F2554" s="26"/>
      <c r="G2554" s="27"/>
      <c r="H2554" s="27"/>
      <c r="I2554" s="26"/>
      <c r="J2554" s="24"/>
      <c r="K2554" s="26"/>
      <c r="L2554" s="26"/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</row>
    <row r="2555" spans="1:22" ht="14">
      <c r="A2555" s="24" t="s">
        <v>4158</v>
      </c>
      <c r="B2555" s="25" t="s">
        <v>4003</v>
      </c>
      <c r="C2555" s="25" t="s">
        <v>4157</v>
      </c>
      <c r="D2555" s="25" t="s">
        <v>221</v>
      </c>
      <c r="E2555" s="26" t="s">
        <v>212</v>
      </c>
      <c r="F2555" s="26"/>
      <c r="G2555" s="27"/>
      <c r="H2555" s="27"/>
      <c r="I2555" s="26"/>
      <c r="J2555" s="24"/>
      <c r="K2555" s="26"/>
      <c r="L2555" s="26"/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</row>
    <row r="2556" spans="1:22" ht="14">
      <c r="A2556" s="24" t="s">
        <v>4161</v>
      </c>
      <c r="B2556" s="25" t="s">
        <v>4003</v>
      </c>
      <c r="C2556" s="25" t="s">
        <v>4160</v>
      </c>
      <c r="D2556" s="25" t="s">
        <v>221</v>
      </c>
      <c r="E2556" s="26" t="s">
        <v>212</v>
      </c>
      <c r="F2556" s="26"/>
      <c r="G2556" s="27"/>
      <c r="H2556" s="27"/>
      <c r="I2556" s="26"/>
      <c r="J2556" s="24"/>
      <c r="K2556" s="26"/>
      <c r="L2556" s="26"/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</row>
    <row r="2557" spans="1:22" ht="14">
      <c r="A2557" s="24" t="s">
        <v>4164</v>
      </c>
      <c r="B2557" s="25" t="s">
        <v>4003</v>
      </c>
      <c r="C2557" s="25" t="s">
        <v>4163</v>
      </c>
      <c r="D2557" s="25" t="s">
        <v>221</v>
      </c>
      <c r="E2557" s="26" t="s">
        <v>212</v>
      </c>
      <c r="F2557" s="26"/>
      <c r="G2557" s="27"/>
      <c r="H2557" s="27"/>
      <c r="I2557" s="26"/>
      <c r="J2557" s="24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</row>
    <row r="2558" spans="1:22" ht="14">
      <c r="A2558" s="24" t="s">
        <v>4167</v>
      </c>
      <c r="B2558" s="25" t="s">
        <v>4003</v>
      </c>
      <c r="C2558" s="25" t="s">
        <v>4166</v>
      </c>
      <c r="D2558" s="25" t="s">
        <v>221</v>
      </c>
      <c r="E2558" s="26" t="s">
        <v>212</v>
      </c>
      <c r="F2558" s="26"/>
      <c r="G2558" s="27"/>
      <c r="H2558" s="27"/>
      <c r="I2558" s="26"/>
      <c r="J2558" s="24"/>
      <c r="K2558" s="26"/>
      <c r="L2558" s="26"/>
      <c r="M2558" s="26"/>
      <c r="N2558" s="26"/>
      <c r="O2558" s="26"/>
      <c r="P2558" s="26"/>
      <c r="Q2558" s="26"/>
      <c r="R2558" s="26"/>
      <c r="S2558" s="26"/>
      <c r="T2558" s="26"/>
      <c r="U2558" s="26"/>
      <c r="V2558" s="26"/>
    </row>
    <row r="2559" spans="1:22" ht="14">
      <c r="A2559" s="24" t="s">
        <v>4167</v>
      </c>
      <c r="B2559" s="25" t="s">
        <v>10873</v>
      </c>
      <c r="C2559" s="25" t="s">
        <v>10924</v>
      </c>
      <c r="D2559" s="25" t="s">
        <v>221</v>
      </c>
      <c r="E2559" s="26" t="s">
        <v>364</v>
      </c>
      <c r="F2559" s="26"/>
      <c r="G2559" s="27"/>
      <c r="H2559" s="27"/>
      <c r="I2559" s="26"/>
      <c r="J2559" s="24"/>
      <c r="K2559" s="26"/>
      <c r="L2559" s="26"/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</row>
    <row r="2560" spans="1:22" ht="14">
      <c r="A2560" s="24" t="s">
        <v>7495</v>
      </c>
      <c r="B2560" s="25" t="s">
        <v>7450</v>
      </c>
      <c r="C2560" s="25" t="s">
        <v>7494</v>
      </c>
      <c r="D2560" s="25" t="s">
        <v>2085</v>
      </c>
      <c r="E2560" s="26" t="s">
        <v>364</v>
      </c>
      <c r="F2560" s="26"/>
      <c r="G2560" s="27"/>
      <c r="H2560" s="27"/>
      <c r="I2560" s="26"/>
      <c r="J2560" s="24"/>
      <c r="K2560" s="26"/>
      <c r="L2560" s="26"/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</row>
    <row r="2561" spans="1:22" ht="14">
      <c r="A2561" s="24" t="s">
        <v>10927</v>
      </c>
      <c r="B2561" s="25" t="s">
        <v>10873</v>
      </c>
      <c r="C2561" s="25" t="s">
        <v>10926</v>
      </c>
      <c r="D2561" s="25" t="s">
        <v>535</v>
      </c>
      <c r="E2561" s="26" t="s">
        <v>364</v>
      </c>
      <c r="F2561" s="26"/>
      <c r="G2561" s="27"/>
      <c r="H2561" s="27"/>
      <c r="I2561" s="26"/>
      <c r="J2561" s="24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</row>
    <row r="2562" spans="1:22" ht="14">
      <c r="A2562" s="24" t="s">
        <v>7498</v>
      </c>
      <c r="B2562" s="25" t="s">
        <v>7450</v>
      </c>
      <c r="C2562" s="25" t="s">
        <v>7497</v>
      </c>
      <c r="D2562" s="25" t="s">
        <v>756</v>
      </c>
      <c r="E2562" s="26" t="s">
        <v>364</v>
      </c>
      <c r="F2562" s="26"/>
      <c r="G2562" s="27"/>
      <c r="H2562" s="27"/>
      <c r="I2562" s="26"/>
      <c r="J2562" s="24"/>
      <c r="K2562" s="26"/>
      <c r="L2562" s="26"/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</row>
    <row r="2563" spans="1:22" ht="14">
      <c r="A2563" s="24" t="s">
        <v>7501</v>
      </c>
      <c r="B2563" s="25" t="s">
        <v>7450</v>
      </c>
      <c r="C2563" s="25" t="s">
        <v>7500</v>
      </c>
      <c r="D2563" s="25" t="s">
        <v>985</v>
      </c>
      <c r="E2563" s="26" t="s">
        <v>364</v>
      </c>
      <c r="F2563" s="26"/>
      <c r="G2563" s="27"/>
      <c r="H2563" s="27"/>
      <c r="I2563" s="26"/>
      <c r="J2563" s="24"/>
      <c r="K2563" s="26"/>
      <c r="L2563" s="26"/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</row>
    <row r="2564" spans="1:22" ht="14">
      <c r="A2564" s="24" t="s">
        <v>8227</v>
      </c>
      <c r="B2564" s="25" t="s">
        <v>8136</v>
      </c>
      <c r="C2564" s="25" t="s">
        <v>8226</v>
      </c>
      <c r="D2564" s="25" t="s">
        <v>221</v>
      </c>
      <c r="E2564" s="26" t="s">
        <v>364</v>
      </c>
      <c r="F2564" s="26"/>
      <c r="G2564" s="27"/>
      <c r="H2564" s="27"/>
      <c r="I2564" s="26"/>
      <c r="J2564" s="24"/>
      <c r="K2564" s="26"/>
      <c r="L2564" s="26"/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</row>
    <row r="2565" spans="1:22" ht="14">
      <c r="A2565" s="24" t="s">
        <v>8230</v>
      </c>
      <c r="B2565" s="25" t="s">
        <v>8136</v>
      </c>
      <c r="C2565" s="25" t="s">
        <v>8229</v>
      </c>
      <c r="D2565" s="25" t="s">
        <v>229</v>
      </c>
      <c r="E2565" s="26" t="s">
        <v>364</v>
      </c>
      <c r="F2565" s="26"/>
      <c r="G2565" s="27"/>
      <c r="H2565" s="27"/>
      <c r="I2565" s="26"/>
      <c r="J2565" s="24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</row>
    <row r="2566" spans="1:22" ht="14">
      <c r="A2566" s="24" t="s">
        <v>8233</v>
      </c>
      <c r="B2566" s="25" t="s">
        <v>8136</v>
      </c>
      <c r="C2566" s="25" t="s">
        <v>8232</v>
      </c>
      <c r="D2566" s="25" t="s">
        <v>535</v>
      </c>
      <c r="E2566" s="26" t="s">
        <v>364</v>
      </c>
      <c r="F2566" s="26"/>
      <c r="G2566" s="27"/>
      <c r="H2566" s="27"/>
      <c r="I2566" s="26"/>
      <c r="J2566" s="24"/>
      <c r="K2566" s="26"/>
      <c r="L2566" s="26"/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</row>
    <row r="2567" spans="1:22" ht="14">
      <c r="A2567" s="24" t="s">
        <v>8236</v>
      </c>
      <c r="B2567" s="25" t="s">
        <v>8136</v>
      </c>
      <c r="C2567" s="25" t="s">
        <v>8235</v>
      </c>
      <c r="D2567" s="25" t="s">
        <v>221</v>
      </c>
      <c r="E2567" s="26" t="s">
        <v>364</v>
      </c>
      <c r="F2567" s="26"/>
      <c r="G2567" s="27"/>
      <c r="H2567" s="27"/>
      <c r="I2567" s="26"/>
      <c r="J2567" s="24"/>
      <c r="K2567" s="26"/>
      <c r="L2567" s="26"/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</row>
    <row r="2568" spans="1:22" ht="14">
      <c r="A2568" s="24" t="s">
        <v>8239</v>
      </c>
      <c r="B2568" s="25" t="s">
        <v>8136</v>
      </c>
      <c r="C2568" s="25" t="s">
        <v>8238</v>
      </c>
      <c r="D2568" s="25" t="s">
        <v>229</v>
      </c>
      <c r="E2568" s="26" t="s">
        <v>364</v>
      </c>
      <c r="F2568" s="26"/>
      <c r="G2568" s="27"/>
      <c r="H2568" s="27"/>
      <c r="I2568" s="26"/>
      <c r="J2568" s="24"/>
      <c r="K2568" s="26"/>
      <c r="L2568" s="26"/>
      <c r="M2568" s="26"/>
      <c r="N2568" s="26"/>
      <c r="O2568" s="26"/>
      <c r="P2568" s="26"/>
      <c r="Q2568" s="26"/>
      <c r="R2568" s="26"/>
      <c r="S2568" s="26"/>
      <c r="T2568" s="26"/>
      <c r="U2568" s="26"/>
      <c r="V2568" s="26"/>
    </row>
    <row r="2569" spans="1:22" ht="14">
      <c r="A2569" s="24" t="s">
        <v>8242</v>
      </c>
      <c r="B2569" s="25" t="s">
        <v>8136</v>
      </c>
      <c r="C2569" s="25" t="s">
        <v>8241</v>
      </c>
      <c r="D2569" s="25" t="s">
        <v>535</v>
      </c>
      <c r="E2569" s="26" t="s">
        <v>364</v>
      </c>
      <c r="F2569" s="26"/>
      <c r="G2569" s="27"/>
      <c r="H2569" s="27"/>
      <c r="I2569" s="26"/>
      <c r="J2569" s="24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</row>
    <row r="2570" spans="1:22" ht="14">
      <c r="A2570" s="24" t="s">
        <v>10069</v>
      </c>
      <c r="B2570" s="25" t="s">
        <v>10059</v>
      </c>
      <c r="C2570" s="25" t="s">
        <v>10068</v>
      </c>
      <c r="D2570" s="25" t="s">
        <v>221</v>
      </c>
      <c r="E2570" s="26" t="s">
        <v>962</v>
      </c>
      <c r="F2570" s="26"/>
      <c r="G2570" s="27"/>
      <c r="H2570" s="27"/>
      <c r="I2570" s="26"/>
      <c r="J2570" s="24"/>
      <c r="K2570" s="26"/>
      <c r="L2570" s="26"/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</row>
    <row r="2571" spans="1:22" ht="14">
      <c r="A2571" s="24" t="s">
        <v>10072</v>
      </c>
      <c r="B2571" s="25" t="s">
        <v>10059</v>
      </c>
      <c r="C2571" s="25" t="s">
        <v>10071</v>
      </c>
      <c r="D2571" s="25" t="s">
        <v>535</v>
      </c>
      <c r="E2571" s="26" t="s">
        <v>962</v>
      </c>
      <c r="F2571" s="26"/>
      <c r="G2571" s="27"/>
      <c r="H2571" s="27"/>
      <c r="I2571" s="26"/>
      <c r="J2571" s="24"/>
      <c r="K2571" s="26"/>
      <c r="L2571" s="26"/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</row>
    <row r="2572" spans="1:22" ht="14">
      <c r="A2572" s="24" t="s">
        <v>7251</v>
      </c>
      <c r="B2572" s="25" t="s">
        <v>7109</v>
      </c>
      <c r="C2572" s="25" t="s">
        <v>7250</v>
      </c>
      <c r="D2572" s="25" t="s">
        <v>221</v>
      </c>
      <c r="E2572" s="26" t="s">
        <v>364</v>
      </c>
      <c r="F2572" s="26"/>
      <c r="G2572" s="27"/>
      <c r="H2572" s="27"/>
      <c r="I2572" s="26"/>
      <c r="J2572" s="24"/>
      <c r="K2572" s="26"/>
      <c r="L2572" s="26"/>
      <c r="M2572" s="26"/>
      <c r="N2572" s="26"/>
      <c r="O2572" s="26"/>
      <c r="P2572" s="26"/>
      <c r="Q2572" s="26"/>
      <c r="R2572" s="26"/>
      <c r="S2572" s="26"/>
      <c r="T2572" s="26"/>
      <c r="U2572" s="26"/>
      <c r="V2572" s="26"/>
    </row>
    <row r="2573" spans="1:22" ht="14">
      <c r="A2573" s="24" t="s">
        <v>4170</v>
      </c>
      <c r="B2573" s="25" t="s">
        <v>4003</v>
      </c>
      <c r="C2573" s="25" t="s">
        <v>4169</v>
      </c>
      <c r="D2573" s="25" t="s">
        <v>221</v>
      </c>
      <c r="E2573" s="26" t="s">
        <v>212</v>
      </c>
      <c r="F2573" s="26"/>
      <c r="G2573" s="27"/>
      <c r="H2573" s="27"/>
      <c r="I2573" s="26"/>
      <c r="J2573" s="24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</row>
    <row r="2574" spans="1:22" ht="14">
      <c r="A2574" s="24" t="s">
        <v>2786</v>
      </c>
      <c r="B2574" s="25" t="s">
        <v>2716</v>
      </c>
      <c r="C2574" s="25" t="s">
        <v>2785</v>
      </c>
      <c r="D2574" s="25" t="s">
        <v>221</v>
      </c>
      <c r="E2574" s="26" t="s">
        <v>364</v>
      </c>
      <c r="F2574" s="26"/>
      <c r="G2574" s="27"/>
      <c r="H2574" s="27"/>
      <c r="I2574" s="26"/>
      <c r="J2574" s="24"/>
      <c r="K2574" s="26"/>
      <c r="L2574" s="26"/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</row>
    <row r="2575" spans="1:22" ht="14">
      <c r="A2575" s="24" t="s">
        <v>2789</v>
      </c>
      <c r="B2575" s="25" t="s">
        <v>2716</v>
      </c>
      <c r="C2575" s="25" t="s">
        <v>2788</v>
      </c>
      <c r="D2575" s="25" t="s">
        <v>535</v>
      </c>
      <c r="E2575" s="26" t="s">
        <v>364</v>
      </c>
      <c r="F2575" s="26"/>
      <c r="G2575" s="27"/>
      <c r="H2575" s="27"/>
      <c r="I2575" s="26"/>
      <c r="J2575" s="24"/>
      <c r="K2575" s="26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</row>
    <row r="2576" spans="1:22" ht="14">
      <c r="A2576" s="24" t="s">
        <v>2792</v>
      </c>
      <c r="B2576" s="25" t="s">
        <v>2716</v>
      </c>
      <c r="C2576" s="25" t="s">
        <v>2791</v>
      </c>
      <c r="D2576" s="25" t="s">
        <v>995</v>
      </c>
      <c r="E2576" s="26" t="s">
        <v>364</v>
      </c>
      <c r="F2576" s="26"/>
      <c r="G2576" s="27"/>
      <c r="H2576" s="27"/>
      <c r="I2576" s="26"/>
      <c r="J2576" s="24"/>
      <c r="K2576" s="26"/>
      <c r="L2576" s="26"/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</row>
    <row r="2577" spans="1:22" ht="14">
      <c r="A2577" s="24" t="s">
        <v>2795</v>
      </c>
      <c r="B2577" s="25" t="s">
        <v>2716</v>
      </c>
      <c r="C2577" s="25" t="s">
        <v>2794</v>
      </c>
      <c r="D2577" s="25" t="s">
        <v>535</v>
      </c>
      <c r="E2577" s="26" t="s">
        <v>364</v>
      </c>
      <c r="F2577" s="26"/>
      <c r="G2577" s="27"/>
      <c r="H2577" s="27"/>
      <c r="I2577" s="26"/>
      <c r="J2577" s="24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</row>
    <row r="2578" spans="1:22" ht="14">
      <c r="A2578" s="24" t="s">
        <v>2798</v>
      </c>
      <c r="B2578" s="25" t="s">
        <v>2716</v>
      </c>
      <c r="C2578" s="25" t="s">
        <v>2797</v>
      </c>
      <c r="D2578" s="25" t="s">
        <v>995</v>
      </c>
      <c r="E2578" s="26" t="s">
        <v>364</v>
      </c>
      <c r="F2578" s="26"/>
      <c r="G2578" s="27"/>
      <c r="H2578" s="27"/>
      <c r="I2578" s="26"/>
      <c r="J2578" s="24"/>
      <c r="K2578" s="26"/>
      <c r="L2578" s="26"/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</row>
    <row r="2579" spans="1:22" ht="14">
      <c r="A2579" s="24" t="s">
        <v>6411</v>
      </c>
      <c r="B2579" s="25" t="s">
        <v>6274</v>
      </c>
      <c r="C2579" s="25" t="s">
        <v>6410</v>
      </c>
      <c r="D2579" s="25" t="s">
        <v>373</v>
      </c>
      <c r="E2579" s="26" t="s">
        <v>364</v>
      </c>
      <c r="F2579" s="26"/>
      <c r="G2579" s="27"/>
      <c r="H2579" s="27"/>
      <c r="I2579" s="26"/>
      <c r="J2579" s="24"/>
      <c r="K2579" s="26"/>
      <c r="L2579" s="26"/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</row>
    <row r="2580" spans="1:22" ht="14">
      <c r="A2580" s="24" t="s">
        <v>6414</v>
      </c>
      <c r="B2580" s="25" t="s">
        <v>6274</v>
      </c>
      <c r="C2580" s="25" t="s">
        <v>6413</v>
      </c>
      <c r="D2580" s="25" t="s">
        <v>373</v>
      </c>
      <c r="E2580" s="26" t="s">
        <v>364</v>
      </c>
      <c r="F2580" s="26"/>
      <c r="G2580" s="27"/>
      <c r="H2580" s="27"/>
      <c r="I2580" s="26"/>
      <c r="J2580" s="24"/>
      <c r="K2580" s="26"/>
      <c r="L2580" s="26"/>
      <c r="M2580" s="26"/>
      <c r="N2580" s="26"/>
      <c r="O2580" s="26"/>
      <c r="P2580" s="26"/>
      <c r="Q2580" s="26"/>
      <c r="R2580" s="26"/>
      <c r="S2580" s="26"/>
      <c r="T2580" s="26"/>
      <c r="U2580" s="26"/>
      <c r="V2580" s="26"/>
    </row>
    <row r="2581" spans="1:22" ht="14">
      <c r="A2581" s="24" t="s">
        <v>6417</v>
      </c>
      <c r="B2581" s="25" t="s">
        <v>6274</v>
      </c>
      <c r="C2581" s="25" t="s">
        <v>6416</v>
      </c>
      <c r="D2581" s="25" t="s">
        <v>229</v>
      </c>
      <c r="E2581" s="26" t="s">
        <v>364</v>
      </c>
      <c r="F2581" s="26"/>
      <c r="G2581" s="27"/>
      <c r="H2581" s="27"/>
      <c r="I2581" s="26"/>
      <c r="J2581" s="24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</row>
    <row r="2582" spans="1:22" ht="14">
      <c r="A2582" s="24" t="s">
        <v>8417</v>
      </c>
      <c r="B2582" s="25" t="s">
        <v>8302</v>
      </c>
      <c r="C2582" s="25" t="s">
        <v>8416</v>
      </c>
      <c r="D2582" s="25" t="s">
        <v>535</v>
      </c>
      <c r="E2582" s="26" t="s">
        <v>212</v>
      </c>
      <c r="F2582" s="26"/>
      <c r="G2582" s="27"/>
      <c r="H2582" s="27"/>
      <c r="I2582" s="26"/>
      <c r="J2582" s="24"/>
      <c r="K2582" s="26"/>
      <c r="L2582" s="26"/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</row>
    <row r="2583" spans="1:22" ht="14">
      <c r="A2583" s="24" t="s">
        <v>9448</v>
      </c>
      <c r="B2583" s="25" t="s">
        <v>9192</v>
      </c>
      <c r="C2583" s="25" t="s">
        <v>9447</v>
      </c>
      <c r="D2583" s="25" t="s">
        <v>9194</v>
      </c>
      <c r="E2583" s="26" t="s">
        <v>364</v>
      </c>
      <c r="F2583" s="26"/>
      <c r="G2583" s="27"/>
      <c r="H2583" s="27"/>
      <c r="I2583" s="26"/>
      <c r="J2583" s="24"/>
      <c r="K2583" s="26"/>
      <c r="L2583" s="26"/>
      <c r="M2583" s="26"/>
      <c r="N2583" s="26"/>
      <c r="O2583" s="26"/>
      <c r="P2583" s="26"/>
      <c r="Q2583" s="26"/>
      <c r="R2583" s="26"/>
      <c r="S2583" s="26"/>
      <c r="T2583" s="26"/>
      <c r="U2583" s="26"/>
      <c r="V2583" s="26"/>
    </row>
    <row r="2584" spans="1:22" ht="14">
      <c r="A2584" s="24" t="s">
        <v>13878</v>
      </c>
      <c r="B2584" s="25" t="s">
        <v>13700</v>
      </c>
      <c r="C2584" s="25" t="s">
        <v>13877</v>
      </c>
      <c r="D2584" s="25" t="s">
        <v>221</v>
      </c>
      <c r="E2584" s="26" t="s">
        <v>364</v>
      </c>
      <c r="F2584" s="26"/>
      <c r="G2584" s="27"/>
      <c r="H2584" s="27"/>
      <c r="I2584" s="26"/>
      <c r="J2584" s="24"/>
      <c r="K2584" s="26"/>
      <c r="L2584" s="26"/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</row>
    <row r="2585" spans="1:22" ht="14">
      <c r="A2585" s="24" t="s">
        <v>13881</v>
      </c>
      <c r="B2585" s="25" t="s">
        <v>13700</v>
      </c>
      <c r="C2585" s="25" t="s">
        <v>13880</v>
      </c>
      <c r="D2585" s="25" t="s">
        <v>229</v>
      </c>
      <c r="E2585" s="26" t="s">
        <v>364</v>
      </c>
      <c r="F2585" s="26"/>
      <c r="G2585" s="27"/>
      <c r="H2585" s="27"/>
      <c r="I2585" s="26"/>
      <c r="J2585" s="24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</row>
    <row r="2586" spans="1:22" ht="14">
      <c r="A2586" s="24" t="s">
        <v>13884</v>
      </c>
      <c r="B2586" s="25" t="s">
        <v>13700</v>
      </c>
      <c r="C2586" s="25" t="s">
        <v>13883</v>
      </c>
      <c r="D2586" s="25" t="s">
        <v>535</v>
      </c>
      <c r="E2586" s="26" t="s">
        <v>364</v>
      </c>
      <c r="F2586" s="26"/>
      <c r="G2586" s="27"/>
      <c r="H2586" s="27"/>
      <c r="I2586" s="26"/>
      <c r="J2586" s="24"/>
      <c r="K2586" s="26"/>
      <c r="L2586" s="26"/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</row>
    <row r="2587" spans="1:22" ht="14">
      <c r="A2587" s="24" t="s">
        <v>13887</v>
      </c>
      <c r="B2587" s="25" t="s">
        <v>13700</v>
      </c>
      <c r="C2587" s="25" t="s">
        <v>13886</v>
      </c>
      <c r="D2587" s="25" t="s">
        <v>215</v>
      </c>
      <c r="E2587" s="26" t="s">
        <v>364</v>
      </c>
      <c r="F2587" s="26"/>
      <c r="G2587" s="27"/>
      <c r="H2587" s="27"/>
      <c r="I2587" s="26"/>
      <c r="J2587" s="24"/>
      <c r="K2587" s="26"/>
      <c r="L2587" s="26"/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</row>
    <row r="2588" spans="1:22" ht="14">
      <c r="A2588" s="24" t="s">
        <v>6420</v>
      </c>
      <c r="B2588" s="25" t="s">
        <v>6274</v>
      </c>
      <c r="C2588" s="25" t="s">
        <v>6419</v>
      </c>
      <c r="D2588" s="25" t="s">
        <v>221</v>
      </c>
      <c r="E2588" s="26" t="s">
        <v>364</v>
      </c>
      <c r="F2588" s="26"/>
      <c r="G2588" s="27"/>
      <c r="H2588" s="27"/>
      <c r="I2588" s="26"/>
      <c r="J2588" s="24"/>
      <c r="K2588" s="26"/>
      <c r="L2588" s="26"/>
      <c r="M2588" s="26"/>
      <c r="N2588" s="26"/>
      <c r="O2588" s="26"/>
      <c r="P2588" s="26"/>
      <c r="Q2588" s="26"/>
      <c r="R2588" s="26"/>
      <c r="S2588" s="26"/>
      <c r="T2588" s="26"/>
      <c r="U2588" s="26"/>
      <c r="V2588" s="26"/>
    </row>
    <row r="2589" spans="1:22" ht="14">
      <c r="A2589" s="24" t="s">
        <v>6423</v>
      </c>
      <c r="B2589" s="25" t="s">
        <v>6274</v>
      </c>
      <c r="C2589" s="25" t="s">
        <v>6422</v>
      </c>
      <c r="D2589" s="25" t="s">
        <v>535</v>
      </c>
      <c r="E2589" s="26" t="s">
        <v>364</v>
      </c>
      <c r="F2589" s="26"/>
      <c r="G2589" s="27"/>
      <c r="H2589" s="27"/>
      <c r="I2589" s="26"/>
      <c r="J2589" s="24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</row>
    <row r="2590" spans="1:22" ht="14">
      <c r="A2590" s="24" t="s">
        <v>6426</v>
      </c>
      <c r="B2590" s="25" t="s">
        <v>6274</v>
      </c>
      <c r="C2590" s="25" t="s">
        <v>6425</v>
      </c>
      <c r="D2590" s="25" t="s">
        <v>221</v>
      </c>
      <c r="E2590" s="26" t="s">
        <v>364</v>
      </c>
      <c r="F2590" s="26"/>
      <c r="G2590" s="27"/>
      <c r="H2590" s="27"/>
      <c r="I2590" s="26"/>
      <c r="J2590" s="24"/>
      <c r="K2590" s="26"/>
      <c r="L2590" s="26"/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</row>
    <row r="2591" spans="1:22" ht="14">
      <c r="A2591" s="24" t="s">
        <v>6429</v>
      </c>
      <c r="B2591" s="25" t="s">
        <v>6274</v>
      </c>
      <c r="C2591" s="25" t="s">
        <v>6428</v>
      </c>
      <c r="D2591" s="25" t="s">
        <v>535</v>
      </c>
      <c r="E2591" s="26" t="s">
        <v>364</v>
      </c>
      <c r="F2591" s="26"/>
      <c r="G2591" s="27"/>
      <c r="H2591" s="27"/>
      <c r="I2591" s="26"/>
      <c r="J2591" s="24"/>
      <c r="K2591" s="26"/>
      <c r="L2591" s="26"/>
      <c r="M2591" s="26"/>
      <c r="N2591" s="26"/>
      <c r="O2591" s="26"/>
      <c r="P2591" s="26"/>
      <c r="Q2591" s="26"/>
      <c r="R2591" s="26"/>
      <c r="S2591" s="26"/>
      <c r="T2591" s="26"/>
      <c r="U2591" s="26"/>
      <c r="V2591" s="26"/>
    </row>
    <row r="2592" spans="1:22" ht="14">
      <c r="A2592" s="24" t="s">
        <v>6432</v>
      </c>
      <c r="B2592" s="25" t="s">
        <v>6274</v>
      </c>
      <c r="C2592" s="25" t="s">
        <v>6431</v>
      </c>
      <c r="D2592" s="25" t="s">
        <v>221</v>
      </c>
      <c r="E2592" s="26" t="s">
        <v>364</v>
      </c>
      <c r="F2592" s="26"/>
      <c r="G2592" s="27"/>
      <c r="H2592" s="27"/>
      <c r="I2592" s="26"/>
      <c r="J2592" s="24"/>
      <c r="K2592" s="26"/>
      <c r="L2592" s="26"/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</row>
    <row r="2593" spans="1:22" ht="14">
      <c r="A2593" s="24" t="s">
        <v>6435</v>
      </c>
      <c r="B2593" s="25" t="s">
        <v>6274</v>
      </c>
      <c r="C2593" s="25" t="s">
        <v>6434</v>
      </c>
      <c r="D2593" s="25" t="s">
        <v>535</v>
      </c>
      <c r="E2593" s="26" t="s">
        <v>364</v>
      </c>
      <c r="F2593" s="26"/>
      <c r="G2593" s="27"/>
      <c r="H2593" s="27"/>
      <c r="I2593" s="26"/>
      <c r="J2593" s="24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</row>
    <row r="2594" spans="1:22" ht="14">
      <c r="A2594" s="24" t="s">
        <v>6438</v>
      </c>
      <c r="B2594" s="25" t="s">
        <v>6274</v>
      </c>
      <c r="C2594" s="25" t="s">
        <v>6437</v>
      </c>
      <c r="D2594" s="25" t="s">
        <v>221</v>
      </c>
      <c r="E2594" s="26" t="s">
        <v>364</v>
      </c>
      <c r="F2594" s="26"/>
      <c r="G2594" s="27"/>
      <c r="H2594" s="27"/>
      <c r="I2594" s="26"/>
      <c r="J2594" s="24"/>
      <c r="K2594" s="26"/>
      <c r="L2594" s="26"/>
      <c r="M2594" s="26"/>
      <c r="N2594" s="26"/>
      <c r="O2594" s="26"/>
      <c r="P2594" s="26"/>
      <c r="Q2594" s="26"/>
      <c r="R2594" s="26"/>
      <c r="S2594" s="26"/>
      <c r="T2594" s="26"/>
      <c r="U2594" s="26"/>
      <c r="V2594" s="26"/>
    </row>
    <row r="2595" spans="1:22" ht="14">
      <c r="A2595" s="24" t="s">
        <v>6441</v>
      </c>
      <c r="B2595" s="25" t="s">
        <v>6274</v>
      </c>
      <c r="C2595" s="25" t="s">
        <v>6440</v>
      </c>
      <c r="D2595" s="25" t="s">
        <v>378</v>
      </c>
      <c r="E2595" s="26" t="s">
        <v>364</v>
      </c>
      <c r="F2595" s="26"/>
      <c r="G2595" s="27"/>
      <c r="H2595" s="27"/>
      <c r="I2595" s="26"/>
      <c r="J2595" s="24"/>
      <c r="K2595" s="26"/>
      <c r="L2595" s="26"/>
      <c r="M2595" s="26"/>
      <c r="N2595" s="26"/>
      <c r="O2595" s="26"/>
      <c r="P2595" s="26"/>
      <c r="Q2595" s="26"/>
      <c r="R2595" s="26"/>
      <c r="S2595" s="26"/>
      <c r="T2595" s="26"/>
      <c r="U2595" s="26"/>
      <c r="V2595" s="26"/>
    </row>
    <row r="2596" spans="1:22" ht="14">
      <c r="A2596" s="24" t="s">
        <v>6444</v>
      </c>
      <c r="B2596" s="25" t="s">
        <v>6274</v>
      </c>
      <c r="C2596" s="25" t="s">
        <v>6443</v>
      </c>
      <c r="D2596" s="25" t="s">
        <v>535</v>
      </c>
      <c r="E2596" s="26" t="s">
        <v>364</v>
      </c>
      <c r="F2596" s="26"/>
      <c r="G2596" s="27"/>
      <c r="H2596" s="27"/>
      <c r="I2596" s="26"/>
      <c r="J2596" s="24"/>
      <c r="K2596" s="26"/>
      <c r="L2596" s="26"/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</row>
    <row r="2597" spans="1:22" ht="14">
      <c r="A2597" s="24" t="s">
        <v>6447</v>
      </c>
      <c r="B2597" s="25" t="s">
        <v>6274</v>
      </c>
      <c r="C2597" s="25" t="s">
        <v>6446</v>
      </c>
      <c r="D2597" s="25" t="s">
        <v>221</v>
      </c>
      <c r="E2597" s="26" t="s">
        <v>364</v>
      </c>
      <c r="F2597" s="26"/>
      <c r="G2597" s="27"/>
      <c r="H2597" s="27"/>
      <c r="I2597" s="26"/>
      <c r="J2597" s="24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</row>
    <row r="2598" spans="1:22" ht="14">
      <c r="A2598" s="24" t="s">
        <v>6450</v>
      </c>
      <c r="B2598" s="25" t="s">
        <v>6274</v>
      </c>
      <c r="C2598" s="25" t="s">
        <v>6449</v>
      </c>
      <c r="D2598" s="25" t="s">
        <v>535</v>
      </c>
      <c r="E2598" s="26" t="s">
        <v>364</v>
      </c>
      <c r="F2598" s="26"/>
      <c r="G2598" s="27"/>
      <c r="H2598" s="27"/>
      <c r="I2598" s="26"/>
      <c r="J2598" s="24"/>
      <c r="K2598" s="26"/>
      <c r="L2598" s="26"/>
      <c r="M2598" s="26"/>
      <c r="N2598" s="26"/>
      <c r="O2598" s="26"/>
      <c r="P2598" s="26"/>
      <c r="Q2598" s="26"/>
      <c r="R2598" s="26"/>
      <c r="S2598" s="26"/>
      <c r="T2598" s="26"/>
      <c r="U2598" s="26"/>
      <c r="V2598" s="26"/>
    </row>
    <row r="2599" spans="1:22" ht="14">
      <c r="A2599" s="24" t="s">
        <v>15063</v>
      </c>
      <c r="B2599" s="25" t="s">
        <v>15059</v>
      </c>
      <c r="C2599" s="25" t="s">
        <v>15062</v>
      </c>
      <c r="D2599" s="25" t="s">
        <v>221</v>
      </c>
      <c r="E2599" s="26" t="s">
        <v>364</v>
      </c>
      <c r="F2599" s="26"/>
      <c r="G2599" s="27"/>
      <c r="H2599" s="27"/>
      <c r="I2599" s="26"/>
      <c r="J2599" s="24"/>
      <c r="K2599" s="26"/>
      <c r="L2599" s="26"/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</row>
    <row r="2600" spans="1:22" ht="14">
      <c r="A2600" s="24" t="s">
        <v>15066</v>
      </c>
      <c r="B2600" s="25" t="s">
        <v>15059</v>
      </c>
      <c r="C2600" s="25" t="s">
        <v>15065</v>
      </c>
      <c r="D2600" s="25" t="s">
        <v>756</v>
      </c>
      <c r="E2600" s="26" t="s">
        <v>364</v>
      </c>
      <c r="F2600" s="26"/>
      <c r="G2600" s="27"/>
      <c r="H2600" s="27"/>
      <c r="I2600" s="26"/>
      <c r="J2600" s="24"/>
      <c r="K2600" s="26"/>
      <c r="L2600" s="26"/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</row>
    <row r="2601" spans="1:22" ht="14">
      <c r="A2601" s="24" t="s">
        <v>8644</v>
      </c>
      <c r="B2601" s="25" t="s">
        <v>8637</v>
      </c>
      <c r="C2601" s="25" t="s">
        <v>8643</v>
      </c>
      <c r="D2601" s="25" t="s">
        <v>221</v>
      </c>
      <c r="E2601" s="26" t="s">
        <v>364</v>
      </c>
      <c r="F2601" s="26"/>
      <c r="G2601" s="27"/>
      <c r="H2601" s="27"/>
      <c r="I2601" s="26"/>
      <c r="J2601" s="24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</row>
    <row r="2602" spans="1:22" ht="14">
      <c r="A2602" s="24" t="s">
        <v>13890</v>
      </c>
      <c r="B2602" s="25" t="s">
        <v>13700</v>
      </c>
      <c r="C2602" s="25" t="s">
        <v>13889</v>
      </c>
      <c r="D2602" s="25" t="s">
        <v>373</v>
      </c>
      <c r="E2602" s="26" t="s">
        <v>364</v>
      </c>
      <c r="F2602" s="26"/>
      <c r="G2602" s="27"/>
      <c r="H2602" s="27"/>
      <c r="I2602" s="26"/>
      <c r="J2602" s="24"/>
      <c r="K2602" s="26"/>
      <c r="L2602" s="26"/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</row>
    <row r="2603" spans="1:22" ht="14">
      <c r="A2603" s="24" t="s">
        <v>11834</v>
      </c>
      <c r="B2603" s="25" t="s">
        <v>11800</v>
      </c>
      <c r="C2603" s="25" t="s">
        <v>11833</v>
      </c>
      <c r="D2603" s="25" t="s">
        <v>221</v>
      </c>
      <c r="E2603" s="26" t="s">
        <v>364</v>
      </c>
      <c r="F2603" s="26"/>
      <c r="G2603" s="27"/>
      <c r="H2603" s="27"/>
      <c r="I2603" s="26"/>
      <c r="J2603" s="24"/>
      <c r="K2603" s="26"/>
      <c r="L2603" s="26"/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</row>
    <row r="2604" spans="1:22" ht="14">
      <c r="A2604" s="24" t="s">
        <v>11837</v>
      </c>
      <c r="B2604" s="25" t="s">
        <v>11800</v>
      </c>
      <c r="C2604" s="25" t="s">
        <v>11836</v>
      </c>
      <c r="D2604" s="25" t="s">
        <v>535</v>
      </c>
      <c r="E2604" s="26" t="s">
        <v>364</v>
      </c>
      <c r="F2604" s="26"/>
      <c r="G2604" s="27"/>
      <c r="H2604" s="27"/>
      <c r="I2604" s="26"/>
      <c r="J2604" s="24"/>
      <c r="K2604" s="26"/>
      <c r="L2604" s="26"/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</row>
    <row r="2605" spans="1:22" ht="14">
      <c r="A2605" s="24" t="s">
        <v>11840</v>
      </c>
      <c r="B2605" s="25" t="s">
        <v>11800</v>
      </c>
      <c r="C2605" s="25" t="s">
        <v>11839</v>
      </c>
      <c r="D2605" s="25" t="s">
        <v>221</v>
      </c>
      <c r="E2605" s="26" t="s">
        <v>364</v>
      </c>
      <c r="F2605" s="26"/>
      <c r="G2605" s="27"/>
      <c r="H2605" s="27"/>
      <c r="I2605" s="26"/>
      <c r="J2605" s="24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</row>
    <row r="2606" spans="1:22" ht="14">
      <c r="A2606" s="24" t="s">
        <v>4397</v>
      </c>
      <c r="B2606" s="25" t="s">
        <v>4309</v>
      </c>
      <c r="C2606" s="25" t="s">
        <v>4396</v>
      </c>
      <c r="D2606" s="25" t="s">
        <v>221</v>
      </c>
      <c r="E2606" s="26" t="s">
        <v>364</v>
      </c>
      <c r="F2606" s="26"/>
      <c r="G2606" s="27"/>
      <c r="H2606" s="27"/>
      <c r="I2606" s="26"/>
      <c r="J2606" s="24"/>
      <c r="K2606" s="26"/>
      <c r="L2606" s="26"/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</row>
    <row r="2607" spans="1:22" ht="14">
      <c r="A2607" s="24" t="s">
        <v>4400</v>
      </c>
      <c r="B2607" s="25" t="s">
        <v>4309</v>
      </c>
      <c r="C2607" s="25" t="s">
        <v>4399</v>
      </c>
      <c r="D2607" s="25" t="s">
        <v>535</v>
      </c>
      <c r="E2607" s="26" t="s">
        <v>364</v>
      </c>
      <c r="F2607" s="26"/>
      <c r="G2607" s="27"/>
      <c r="H2607" s="27"/>
      <c r="I2607" s="26"/>
      <c r="J2607" s="24"/>
      <c r="K2607" s="26"/>
      <c r="L2607" s="26"/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</row>
    <row r="2608" spans="1:22" ht="14">
      <c r="A2608" s="24" t="s">
        <v>6453</v>
      </c>
      <c r="B2608" s="25" t="s">
        <v>6274</v>
      </c>
      <c r="C2608" s="25" t="s">
        <v>6452</v>
      </c>
      <c r="D2608" s="25" t="s">
        <v>373</v>
      </c>
      <c r="E2608" s="26" t="s">
        <v>364</v>
      </c>
      <c r="F2608" s="26"/>
      <c r="G2608" s="27"/>
      <c r="H2608" s="27"/>
      <c r="I2608" s="26"/>
      <c r="J2608" s="24"/>
      <c r="K2608" s="26"/>
      <c r="L2608" s="26"/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</row>
    <row r="2609" spans="1:22" ht="14">
      <c r="A2609" s="24" t="s">
        <v>6456</v>
      </c>
      <c r="B2609" s="25" t="s">
        <v>6274</v>
      </c>
      <c r="C2609" s="25" t="s">
        <v>6455</v>
      </c>
      <c r="D2609" s="25" t="s">
        <v>221</v>
      </c>
      <c r="E2609" s="26" t="s">
        <v>364</v>
      </c>
      <c r="F2609" s="26"/>
      <c r="G2609" s="27"/>
      <c r="H2609" s="27"/>
      <c r="I2609" s="26"/>
      <c r="J2609" s="24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</row>
    <row r="2610" spans="1:22" ht="14">
      <c r="A2610" s="24" t="s">
        <v>6459</v>
      </c>
      <c r="B2610" s="25" t="s">
        <v>6274</v>
      </c>
      <c r="C2610" s="25" t="s">
        <v>6458</v>
      </c>
      <c r="D2610" s="25" t="s">
        <v>221</v>
      </c>
      <c r="E2610" s="26" t="s">
        <v>364</v>
      </c>
      <c r="F2610" s="26"/>
      <c r="G2610" s="27"/>
      <c r="H2610" s="27"/>
      <c r="I2610" s="26"/>
      <c r="J2610" s="24"/>
      <c r="K2610" s="26"/>
      <c r="L2610" s="26"/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</row>
    <row r="2611" spans="1:22" ht="14">
      <c r="A2611" s="24" t="s">
        <v>15547</v>
      </c>
      <c r="B2611" s="25" t="s">
        <v>6274</v>
      </c>
      <c r="C2611" s="25" t="s">
        <v>15546</v>
      </c>
      <c r="D2611" s="25" t="s">
        <v>221</v>
      </c>
      <c r="E2611" s="26" t="s">
        <v>364</v>
      </c>
      <c r="F2611" s="26"/>
      <c r="G2611" s="27"/>
      <c r="H2611" s="27"/>
      <c r="I2611" s="26"/>
      <c r="J2611" s="24"/>
      <c r="K2611" s="26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</row>
    <row r="2612" spans="1:22" ht="14">
      <c r="A2612" s="24" t="s">
        <v>6462</v>
      </c>
      <c r="B2612" s="25" t="s">
        <v>6274</v>
      </c>
      <c r="C2612" s="25" t="s">
        <v>6461</v>
      </c>
      <c r="D2612" s="25" t="s">
        <v>373</v>
      </c>
      <c r="E2612" s="26" t="s">
        <v>364</v>
      </c>
      <c r="F2612" s="26"/>
      <c r="G2612" s="27"/>
      <c r="H2612" s="27"/>
      <c r="I2612" s="26"/>
      <c r="J2612" s="24"/>
      <c r="K2612" s="26"/>
      <c r="L2612" s="26"/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</row>
    <row r="2613" spans="1:22" ht="14">
      <c r="A2613" s="24" t="s">
        <v>6004</v>
      </c>
      <c r="B2613" s="25" t="s">
        <v>5869</v>
      </c>
      <c r="C2613" s="25" t="s">
        <v>6003</v>
      </c>
      <c r="D2613" s="25" t="s">
        <v>215</v>
      </c>
      <c r="E2613" s="26" t="s">
        <v>364</v>
      </c>
      <c r="F2613" s="26"/>
      <c r="G2613" s="27"/>
      <c r="H2613" s="27"/>
      <c r="I2613" s="26"/>
      <c r="J2613" s="24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</row>
    <row r="2614" spans="1:22" ht="14">
      <c r="A2614" s="24" t="s">
        <v>6007</v>
      </c>
      <c r="B2614" s="25" t="s">
        <v>5869</v>
      </c>
      <c r="C2614" s="25" t="s">
        <v>6006</v>
      </c>
      <c r="D2614" s="25" t="s">
        <v>1022</v>
      </c>
      <c r="E2614" s="26" t="s">
        <v>364</v>
      </c>
      <c r="F2614" s="26"/>
      <c r="G2614" s="27"/>
      <c r="H2614" s="27"/>
      <c r="I2614" s="26"/>
      <c r="J2614" s="24"/>
      <c r="K2614" s="26"/>
      <c r="L2614" s="26"/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</row>
    <row r="2615" spans="1:22" ht="14">
      <c r="A2615" s="24" t="s">
        <v>6010</v>
      </c>
      <c r="B2615" s="25" t="s">
        <v>5869</v>
      </c>
      <c r="C2615" s="25" t="s">
        <v>6009</v>
      </c>
      <c r="D2615" s="25" t="s">
        <v>3457</v>
      </c>
      <c r="E2615" s="26" t="s">
        <v>364</v>
      </c>
      <c r="F2615" s="26"/>
      <c r="G2615" s="27"/>
      <c r="H2615" s="27"/>
      <c r="I2615" s="26"/>
      <c r="J2615" s="24"/>
      <c r="K2615" s="26"/>
      <c r="L2615" s="26"/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</row>
    <row r="2616" spans="1:22" ht="14">
      <c r="A2616" s="24" t="s">
        <v>6013</v>
      </c>
      <c r="B2616" s="25" t="s">
        <v>5869</v>
      </c>
      <c r="C2616" s="25" t="s">
        <v>6012</v>
      </c>
      <c r="D2616" s="25" t="s">
        <v>535</v>
      </c>
      <c r="E2616" s="26" t="s">
        <v>364</v>
      </c>
      <c r="F2616" s="26"/>
      <c r="G2616" s="27"/>
      <c r="H2616" s="27"/>
      <c r="I2616" s="26"/>
      <c r="J2616" s="24"/>
      <c r="K2616" s="26"/>
      <c r="L2616" s="26"/>
      <c r="M2616" s="26"/>
      <c r="N2616" s="26"/>
      <c r="O2616" s="26"/>
      <c r="P2616" s="26"/>
      <c r="Q2616" s="26"/>
      <c r="R2616" s="26"/>
      <c r="S2616" s="26"/>
      <c r="T2616" s="26"/>
      <c r="U2616" s="26"/>
      <c r="V2616" s="26"/>
    </row>
    <row r="2617" spans="1:22" ht="14">
      <c r="A2617" s="24" t="s">
        <v>6016</v>
      </c>
      <c r="B2617" s="25" t="s">
        <v>5869</v>
      </c>
      <c r="C2617" s="25" t="s">
        <v>6015</v>
      </c>
      <c r="D2617" s="25" t="s">
        <v>995</v>
      </c>
      <c r="E2617" s="26" t="s">
        <v>364</v>
      </c>
      <c r="F2617" s="26"/>
      <c r="G2617" s="27"/>
      <c r="H2617" s="27"/>
      <c r="I2617" s="26"/>
      <c r="J2617" s="24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</row>
    <row r="2618" spans="1:22" ht="14">
      <c r="A2618" s="24" t="s">
        <v>15506</v>
      </c>
      <c r="B2618" s="25" t="s">
        <v>5869</v>
      </c>
      <c r="C2618" s="25" t="s">
        <v>15505</v>
      </c>
      <c r="D2618" s="25" t="s">
        <v>995</v>
      </c>
      <c r="E2618" s="26" t="s">
        <v>364</v>
      </c>
      <c r="F2618" s="26"/>
      <c r="G2618" s="27"/>
      <c r="H2618" s="27"/>
      <c r="I2618" s="26"/>
      <c r="J2618" s="24"/>
      <c r="K2618" s="26"/>
      <c r="L2618" s="26"/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</row>
    <row r="2619" spans="1:22" ht="14">
      <c r="A2619" s="24" t="s">
        <v>6019</v>
      </c>
      <c r="B2619" s="25" t="s">
        <v>5869</v>
      </c>
      <c r="C2619" s="25" t="s">
        <v>6018</v>
      </c>
      <c r="D2619" s="25" t="s">
        <v>3457</v>
      </c>
      <c r="E2619" s="26" t="s">
        <v>364</v>
      </c>
      <c r="F2619" s="26"/>
      <c r="G2619" s="27"/>
      <c r="H2619" s="27"/>
      <c r="I2619" s="26"/>
      <c r="J2619" s="24"/>
      <c r="K2619" s="26"/>
      <c r="L2619" s="26"/>
      <c r="M2619" s="26"/>
      <c r="N2619" s="26"/>
      <c r="O2619" s="26"/>
      <c r="P2619" s="26"/>
      <c r="Q2619" s="26"/>
      <c r="R2619" s="26"/>
      <c r="S2619" s="26"/>
      <c r="T2619" s="26"/>
      <c r="U2619" s="26"/>
      <c r="V2619" s="26"/>
    </row>
    <row r="2620" spans="1:22" ht="14">
      <c r="A2620" s="24" t="s">
        <v>6022</v>
      </c>
      <c r="B2620" s="25" t="s">
        <v>5869</v>
      </c>
      <c r="C2620" s="25" t="s">
        <v>6021</v>
      </c>
      <c r="D2620" s="25" t="s">
        <v>535</v>
      </c>
      <c r="E2620" s="26" t="s">
        <v>364</v>
      </c>
      <c r="F2620" s="26"/>
      <c r="G2620" s="27"/>
      <c r="H2620" s="27"/>
      <c r="I2620" s="26"/>
      <c r="J2620" s="24"/>
      <c r="K2620" s="26"/>
      <c r="L2620" s="26"/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</row>
    <row r="2621" spans="1:22" ht="14">
      <c r="A2621" s="24" t="s">
        <v>6025</v>
      </c>
      <c r="B2621" s="25" t="s">
        <v>5869</v>
      </c>
      <c r="C2621" s="25" t="s">
        <v>6024</v>
      </c>
      <c r="D2621" s="25" t="s">
        <v>995</v>
      </c>
      <c r="E2621" s="26" t="s">
        <v>364</v>
      </c>
      <c r="F2621" s="26"/>
      <c r="G2621" s="27"/>
      <c r="H2621" s="27"/>
      <c r="I2621" s="26"/>
      <c r="J2621" s="24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</row>
    <row r="2622" spans="1:22" ht="14">
      <c r="A2622" s="24" t="s">
        <v>6028</v>
      </c>
      <c r="B2622" s="25" t="s">
        <v>5869</v>
      </c>
      <c r="C2622" s="25" t="s">
        <v>6027</v>
      </c>
      <c r="D2622" s="25" t="s">
        <v>3457</v>
      </c>
      <c r="E2622" s="26" t="s">
        <v>364</v>
      </c>
      <c r="F2622" s="26"/>
      <c r="G2622" s="27"/>
      <c r="H2622" s="27"/>
      <c r="I2622" s="26"/>
      <c r="J2622" s="24"/>
      <c r="K2622" s="26"/>
      <c r="L2622" s="26"/>
      <c r="M2622" s="26"/>
      <c r="N2622" s="26"/>
      <c r="O2622" s="26"/>
      <c r="P2622" s="26"/>
      <c r="Q2622" s="26"/>
      <c r="R2622" s="26"/>
      <c r="S2622" s="26"/>
      <c r="T2622" s="26"/>
      <c r="U2622" s="26"/>
      <c r="V2622" s="26"/>
    </row>
    <row r="2623" spans="1:22" ht="14">
      <c r="A2623" s="24" t="s">
        <v>6031</v>
      </c>
      <c r="B2623" s="25" t="s">
        <v>5869</v>
      </c>
      <c r="C2623" s="25" t="s">
        <v>6030</v>
      </c>
      <c r="D2623" s="25" t="s">
        <v>3457</v>
      </c>
      <c r="E2623" s="26" t="s">
        <v>364</v>
      </c>
      <c r="F2623" s="26"/>
      <c r="G2623" s="27"/>
      <c r="H2623" s="27"/>
      <c r="I2623" s="26"/>
      <c r="J2623" s="24"/>
      <c r="K2623" s="26"/>
      <c r="L2623" s="26"/>
      <c r="M2623" s="26"/>
      <c r="N2623" s="26"/>
      <c r="O2623" s="26"/>
      <c r="P2623" s="26"/>
      <c r="Q2623" s="26"/>
      <c r="R2623" s="26"/>
      <c r="S2623" s="26"/>
      <c r="T2623" s="26"/>
      <c r="U2623" s="26"/>
      <c r="V2623" s="26"/>
    </row>
    <row r="2624" spans="1:22" ht="14">
      <c r="A2624" s="24" t="s">
        <v>6034</v>
      </c>
      <c r="B2624" s="25" t="s">
        <v>5869</v>
      </c>
      <c r="C2624" s="25" t="s">
        <v>6033</v>
      </c>
      <c r="D2624" s="25" t="s">
        <v>535</v>
      </c>
      <c r="E2624" s="26" t="s">
        <v>364</v>
      </c>
      <c r="F2624" s="26"/>
      <c r="G2624" s="27"/>
      <c r="H2624" s="27"/>
      <c r="I2624" s="26"/>
      <c r="J2624" s="24"/>
      <c r="K2624" s="26"/>
      <c r="L2624" s="26"/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</row>
    <row r="2625" spans="1:22" ht="14">
      <c r="A2625" s="24" t="s">
        <v>6037</v>
      </c>
      <c r="B2625" s="25" t="s">
        <v>5869</v>
      </c>
      <c r="C2625" s="25" t="s">
        <v>6036</v>
      </c>
      <c r="D2625" s="25" t="s">
        <v>995</v>
      </c>
      <c r="E2625" s="26" t="s">
        <v>364</v>
      </c>
      <c r="F2625" s="26"/>
      <c r="G2625" s="27"/>
      <c r="H2625" s="27"/>
      <c r="I2625" s="26"/>
      <c r="J2625" s="24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</row>
    <row r="2626" spans="1:22" ht="14">
      <c r="A2626" s="24" t="s">
        <v>6040</v>
      </c>
      <c r="B2626" s="25" t="s">
        <v>5869</v>
      </c>
      <c r="C2626" s="25" t="s">
        <v>6039</v>
      </c>
      <c r="D2626" s="25" t="s">
        <v>3457</v>
      </c>
      <c r="E2626" s="26" t="s">
        <v>364</v>
      </c>
      <c r="F2626" s="26"/>
      <c r="G2626" s="27"/>
      <c r="H2626" s="27"/>
      <c r="I2626" s="26"/>
      <c r="J2626" s="24"/>
      <c r="K2626" s="26"/>
      <c r="L2626" s="26"/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</row>
    <row r="2627" spans="1:22" ht="14">
      <c r="A2627" s="24" t="s">
        <v>6043</v>
      </c>
      <c r="B2627" s="25" t="s">
        <v>5869</v>
      </c>
      <c r="C2627" s="25" t="s">
        <v>6042</v>
      </c>
      <c r="D2627" s="25" t="s">
        <v>535</v>
      </c>
      <c r="E2627" s="26" t="s">
        <v>364</v>
      </c>
      <c r="F2627" s="26"/>
      <c r="G2627" s="27"/>
      <c r="H2627" s="27"/>
      <c r="I2627" s="26"/>
      <c r="J2627" s="24"/>
      <c r="K2627" s="26"/>
      <c r="L2627" s="26"/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</row>
    <row r="2628" spans="1:22" ht="14">
      <c r="A2628" s="24" t="s">
        <v>6046</v>
      </c>
      <c r="B2628" s="25" t="s">
        <v>5869</v>
      </c>
      <c r="C2628" s="25" t="s">
        <v>6045</v>
      </c>
      <c r="D2628" s="25" t="s">
        <v>995</v>
      </c>
      <c r="E2628" s="26" t="s">
        <v>364</v>
      </c>
      <c r="F2628" s="26"/>
      <c r="G2628" s="27"/>
      <c r="H2628" s="27"/>
      <c r="I2628" s="26"/>
      <c r="J2628" s="24"/>
      <c r="K2628" s="26"/>
      <c r="L2628" s="26"/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</row>
    <row r="2629" spans="1:22" ht="14">
      <c r="A2629" s="24" t="s">
        <v>15503</v>
      </c>
      <c r="B2629" s="25" t="s">
        <v>5869</v>
      </c>
      <c r="C2629" s="25" t="s">
        <v>15502</v>
      </c>
      <c r="D2629" s="25" t="s">
        <v>995</v>
      </c>
      <c r="E2629" s="26" t="s">
        <v>364</v>
      </c>
      <c r="F2629" s="26"/>
      <c r="G2629" s="27"/>
      <c r="H2629" s="27"/>
      <c r="I2629" s="26"/>
      <c r="J2629" s="24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</row>
    <row r="2630" spans="1:22" ht="14">
      <c r="A2630" s="24" t="s">
        <v>6049</v>
      </c>
      <c r="B2630" s="25" t="s">
        <v>5869</v>
      </c>
      <c r="C2630" s="25" t="s">
        <v>6048</v>
      </c>
      <c r="D2630" s="25" t="s">
        <v>215</v>
      </c>
      <c r="E2630" s="26" t="s">
        <v>364</v>
      </c>
      <c r="F2630" s="26"/>
      <c r="G2630" s="27"/>
      <c r="H2630" s="27"/>
      <c r="I2630" s="26"/>
      <c r="J2630" s="24"/>
      <c r="K2630" s="26"/>
      <c r="L2630" s="26"/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</row>
    <row r="2631" spans="1:22" ht="14">
      <c r="A2631" s="24" t="s">
        <v>4173</v>
      </c>
      <c r="B2631" s="25" t="s">
        <v>4003</v>
      </c>
      <c r="C2631" s="25" t="s">
        <v>4172</v>
      </c>
      <c r="D2631" s="25" t="s">
        <v>215</v>
      </c>
      <c r="E2631" s="26" t="s">
        <v>212</v>
      </c>
      <c r="F2631" s="26"/>
      <c r="G2631" s="27"/>
      <c r="H2631" s="27"/>
      <c r="I2631" s="26"/>
      <c r="J2631" s="24"/>
      <c r="K2631" s="26"/>
      <c r="L2631" s="26"/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</row>
    <row r="2632" spans="1:22" ht="14">
      <c r="A2632" s="24" t="s">
        <v>4176</v>
      </c>
      <c r="B2632" s="25" t="s">
        <v>4003</v>
      </c>
      <c r="C2632" s="25" t="s">
        <v>4175</v>
      </c>
      <c r="D2632" s="25" t="s">
        <v>373</v>
      </c>
      <c r="E2632" s="26" t="s">
        <v>212</v>
      </c>
      <c r="F2632" s="26"/>
      <c r="G2632" s="27"/>
      <c r="H2632" s="27"/>
      <c r="I2632" s="26"/>
      <c r="J2632" s="24"/>
      <c r="K2632" s="26"/>
      <c r="L2632" s="26"/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</row>
    <row r="2633" spans="1:22" ht="14">
      <c r="A2633" s="24" t="s">
        <v>4179</v>
      </c>
      <c r="B2633" s="25" t="s">
        <v>4003</v>
      </c>
      <c r="C2633" s="25" t="s">
        <v>4178</v>
      </c>
      <c r="D2633" s="25" t="s">
        <v>221</v>
      </c>
      <c r="E2633" s="26" t="s">
        <v>212</v>
      </c>
      <c r="F2633" s="26"/>
      <c r="G2633" s="27"/>
      <c r="H2633" s="27"/>
      <c r="I2633" s="26"/>
      <c r="J2633" s="24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</row>
    <row r="2634" spans="1:22" ht="14">
      <c r="A2634" s="24" t="s">
        <v>4182</v>
      </c>
      <c r="B2634" s="25" t="s">
        <v>4003</v>
      </c>
      <c r="C2634" s="25" t="s">
        <v>4181</v>
      </c>
      <c r="D2634" s="25" t="s">
        <v>535</v>
      </c>
      <c r="E2634" s="26" t="s">
        <v>212</v>
      </c>
      <c r="F2634" s="26"/>
      <c r="G2634" s="27"/>
      <c r="H2634" s="27"/>
      <c r="I2634" s="26"/>
      <c r="J2634" s="24"/>
      <c r="K2634" s="26"/>
      <c r="L2634" s="26"/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</row>
    <row r="2635" spans="1:22" ht="14">
      <c r="A2635" s="24" t="s">
        <v>4185</v>
      </c>
      <c r="B2635" s="25" t="s">
        <v>4003</v>
      </c>
      <c r="C2635" s="25" t="s">
        <v>4184</v>
      </c>
      <c r="D2635" s="25" t="s">
        <v>4014</v>
      </c>
      <c r="E2635" s="26" t="s">
        <v>212</v>
      </c>
      <c r="F2635" s="26"/>
      <c r="G2635" s="27"/>
      <c r="H2635" s="27"/>
      <c r="I2635" s="26"/>
      <c r="J2635" s="24"/>
      <c r="K2635" s="26"/>
      <c r="L2635" s="26"/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</row>
    <row r="2636" spans="1:22" ht="14">
      <c r="A2636" s="24" t="s">
        <v>4188</v>
      </c>
      <c r="B2636" s="25" t="s">
        <v>4003</v>
      </c>
      <c r="C2636" s="25" t="s">
        <v>4187</v>
      </c>
      <c r="D2636" s="25" t="s">
        <v>215</v>
      </c>
      <c r="E2636" s="26" t="s">
        <v>212</v>
      </c>
      <c r="F2636" s="26"/>
      <c r="G2636" s="27"/>
      <c r="H2636" s="27"/>
      <c r="I2636" s="26"/>
      <c r="J2636" s="24"/>
      <c r="K2636" s="26"/>
      <c r="L2636" s="26"/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</row>
    <row r="2637" spans="1:22" ht="14">
      <c r="A2637" s="24" t="s">
        <v>6762</v>
      </c>
      <c r="B2637" s="25" t="s">
        <v>6665</v>
      </c>
      <c r="C2637" s="25" t="s">
        <v>6761</v>
      </c>
      <c r="D2637" s="25" t="s">
        <v>221</v>
      </c>
      <c r="E2637" s="26" t="s">
        <v>364</v>
      </c>
      <c r="F2637" s="26"/>
      <c r="G2637" s="27"/>
      <c r="H2637" s="27"/>
      <c r="I2637" s="26"/>
      <c r="J2637" s="24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</row>
    <row r="2638" spans="1:22" ht="14">
      <c r="A2638" s="24" t="s">
        <v>6765</v>
      </c>
      <c r="B2638" s="25" t="s">
        <v>6665</v>
      </c>
      <c r="C2638" s="25" t="s">
        <v>6764</v>
      </c>
      <c r="D2638" s="25" t="s">
        <v>229</v>
      </c>
      <c r="E2638" s="26" t="s">
        <v>364</v>
      </c>
      <c r="F2638" s="26"/>
      <c r="G2638" s="27"/>
      <c r="H2638" s="27"/>
      <c r="I2638" s="26"/>
      <c r="J2638" s="24"/>
      <c r="K2638" s="26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</row>
    <row r="2639" spans="1:22" ht="14">
      <c r="A2639" s="24" t="s">
        <v>6768</v>
      </c>
      <c r="B2639" s="25" t="s">
        <v>6665</v>
      </c>
      <c r="C2639" s="25" t="s">
        <v>6767</v>
      </c>
      <c r="D2639" s="25" t="s">
        <v>535</v>
      </c>
      <c r="E2639" s="26" t="s">
        <v>364</v>
      </c>
      <c r="F2639" s="26"/>
      <c r="G2639" s="27"/>
      <c r="H2639" s="27"/>
      <c r="I2639" s="26"/>
      <c r="J2639" s="24"/>
      <c r="K2639" s="26"/>
      <c r="L2639" s="26"/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</row>
    <row r="2640" spans="1:22" ht="14">
      <c r="A2640" s="24" t="s">
        <v>6771</v>
      </c>
      <c r="B2640" s="25" t="s">
        <v>6665</v>
      </c>
      <c r="C2640" s="25" t="s">
        <v>6770</v>
      </c>
      <c r="D2640" s="25"/>
      <c r="E2640" s="26" t="s">
        <v>364</v>
      </c>
      <c r="F2640" s="26"/>
      <c r="G2640" s="27"/>
      <c r="H2640" s="27"/>
      <c r="I2640" s="26"/>
      <c r="J2640" s="24"/>
      <c r="K2640" s="26"/>
      <c r="L2640" s="26"/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</row>
    <row r="2641" spans="1:22" ht="14">
      <c r="A2641" s="24" t="s">
        <v>7318</v>
      </c>
      <c r="B2641" s="25" t="s">
        <v>7290</v>
      </c>
      <c r="C2641" s="25" t="s">
        <v>7317</v>
      </c>
      <c r="D2641" s="25" t="s">
        <v>221</v>
      </c>
      <c r="E2641" s="26" t="s">
        <v>364</v>
      </c>
      <c r="F2641" s="26"/>
      <c r="G2641" s="27"/>
      <c r="H2641" s="27"/>
      <c r="I2641" s="26"/>
      <c r="J2641" s="24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</row>
    <row r="2642" spans="1:22" ht="14">
      <c r="A2642" s="24" t="s">
        <v>7321</v>
      </c>
      <c r="B2642" s="25" t="s">
        <v>7290</v>
      </c>
      <c r="C2642" s="25" t="s">
        <v>7320</v>
      </c>
      <c r="D2642" s="25" t="s">
        <v>229</v>
      </c>
      <c r="E2642" s="26" t="s">
        <v>364</v>
      </c>
      <c r="F2642" s="26"/>
      <c r="G2642" s="27"/>
      <c r="H2642" s="27"/>
      <c r="I2642" s="26"/>
      <c r="J2642" s="24"/>
      <c r="K2642" s="26"/>
      <c r="L2642" s="26"/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</row>
    <row r="2643" spans="1:22" ht="14">
      <c r="A2643" s="24" t="s">
        <v>7324</v>
      </c>
      <c r="B2643" s="25" t="s">
        <v>7290</v>
      </c>
      <c r="C2643" s="25" t="s">
        <v>7323</v>
      </c>
      <c r="D2643" s="25" t="s">
        <v>535</v>
      </c>
      <c r="E2643" s="26" t="s">
        <v>364</v>
      </c>
      <c r="F2643" s="26"/>
      <c r="G2643" s="27"/>
      <c r="H2643" s="27"/>
      <c r="I2643" s="26"/>
      <c r="J2643" s="24"/>
      <c r="K2643" s="26"/>
      <c r="L2643" s="26"/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</row>
    <row r="2644" spans="1:22" ht="14">
      <c r="A2644" s="24" t="s">
        <v>7327</v>
      </c>
      <c r="B2644" s="25" t="s">
        <v>7290</v>
      </c>
      <c r="C2644" s="25" t="s">
        <v>7326</v>
      </c>
      <c r="D2644" s="25" t="s">
        <v>221</v>
      </c>
      <c r="E2644" s="26" t="s">
        <v>364</v>
      </c>
      <c r="F2644" s="26"/>
      <c r="G2644" s="27"/>
      <c r="H2644" s="27"/>
      <c r="I2644" s="26"/>
      <c r="J2644" s="24"/>
      <c r="K2644" s="26"/>
      <c r="L2644" s="26"/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</row>
    <row r="2645" spans="1:22" ht="14">
      <c r="A2645" s="24" t="s">
        <v>7330</v>
      </c>
      <c r="B2645" s="25" t="s">
        <v>7290</v>
      </c>
      <c r="C2645" s="25" t="s">
        <v>7329</v>
      </c>
      <c r="D2645" s="25" t="s">
        <v>229</v>
      </c>
      <c r="E2645" s="26" t="s">
        <v>364</v>
      </c>
      <c r="F2645" s="26"/>
      <c r="G2645" s="27"/>
      <c r="H2645" s="27"/>
      <c r="I2645" s="26"/>
      <c r="J2645" s="24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</row>
    <row r="2646" spans="1:22" ht="14">
      <c r="A2646" s="24" t="s">
        <v>7333</v>
      </c>
      <c r="B2646" s="25" t="s">
        <v>7290</v>
      </c>
      <c r="C2646" s="25" t="s">
        <v>7332</v>
      </c>
      <c r="D2646" s="25" t="s">
        <v>535</v>
      </c>
      <c r="E2646" s="26" t="s">
        <v>364</v>
      </c>
      <c r="F2646" s="26"/>
      <c r="G2646" s="27"/>
      <c r="H2646" s="27"/>
      <c r="I2646" s="26"/>
      <c r="J2646" s="24"/>
      <c r="K2646" s="26"/>
      <c r="L2646" s="26"/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</row>
    <row r="2647" spans="1:22" ht="14">
      <c r="A2647" s="24" t="s">
        <v>8574</v>
      </c>
      <c r="B2647" s="25" t="s">
        <v>8543</v>
      </c>
      <c r="C2647" s="25" t="s">
        <v>8573</v>
      </c>
      <c r="D2647" s="25" t="s">
        <v>221</v>
      </c>
      <c r="E2647" s="26" t="s">
        <v>212</v>
      </c>
      <c r="F2647" s="26"/>
      <c r="G2647" s="27"/>
      <c r="H2647" s="27"/>
      <c r="I2647" s="26"/>
      <c r="J2647" s="24"/>
      <c r="K2647" s="26"/>
      <c r="L2647" s="26"/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</row>
    <row r="2648" spans="1:22" ht="14">
      <c r="A2648" s="24" t="s">
        <v>8577</v>
      </c>
      <c r="B2648" s="25" t="s">
        <v>8543</v>
      </c>
      <c r="C2648" s="25" t="s">
        <v>8576</v>
      </c>
      <c r="D2648" s="25" t="s">
        <v>221</v>
      </c>
      <c r="E2648" s="26" t="s">
        <v>212</v>
      </c>
      <c r="F2648" s="26"/>
      <c r="G2648" s="27"/>
      <c r="H2648" s="27"/>
      <c r="I2648" s="26"/>
      <c r="J2648" s="24"/>
      <c r="K2648" s="26"/>
      <c r="L2648" s="26"/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</row>
    <row r="2649" spans="1:22" ht="14">
      <c r="A2649" s="24" t="s">
        <v>4837</v>
      </c>
      <c r="B2649" s="25" t="s">
        <v>4836</v>
      </c>
      <c r="C2649" s="25" t="s">
        <v>4835</v>
      </c>
      <c r="D2649" s="25" t="s">
        <v>535</v>
      </c>
      <c r="E2649" s="26" t="s">
        <v>364</v>
      </c>
      <c r="F2649" s="26"/>
      <c r="G2649" s="27"/>
      <c r="H2649" s="27"/>
      <c r="I2649" s="26"/>
      <c r="J2649" s="24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</row>
    <row r="2650" spans="1:22" ht="14">
      <c r="A2650" s="24" t="s">
        <v>11843</v>
      </c>
      <c r="B2650" s="25" t="s">
        <v>11800</v>
      </c>
      <c r="C2650" s="25" t="s">
        <v>11842</v>
      </c>
      <c r="D2650" s="25" t="s">
        <v>221</v>
      </c>
      <c r="E2650" s="26" t="s">
        <v>364</v>
      </c>
      <c r="F2650" s="26"/>
      <c r="G2650" s="27"/>
      <c r="H2650" s="27"/>
      <c r="I2650" s="26"/>
      <c r="J2650" s="24"/>
      <c r="K2650" s="26"/>
      <c r="L2650" s="26"/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</row>
    <row r="2651" spans="1:22" ht="14">
      <c r="A2651" s="24" t="s">
        <v>11846</v>
      </c>
      <c r="B2651" s="25" t="s">
        <v>11800</v>
      </c>
      <c r="C2651" s="25" t="s">
        <v>11845</v>
      </c>
      <c r="D2651" s="25" t="s">
        <v>3457</v>
      </c>
      <c r="E2651" s="26" t="s">
        <v>364</v>
      </c>
      <c r="F2651" s="26"/>
      <c r="G2651" s="27"/>
      <c r="H2651" s="27"/>
      <c r="I2651" s="26"/>
      <c r="J2651" s="24"/>
      <c r="K2651" s="26"/>
      <c r="L2651" s="26"/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</row>
    <row r="2652" spans="1:22" ht="14">
      <c r="A2652" s="24" t="s">
        <v>11849</v>
      </c>
      <c r="B2652" s="25" t="s">
        <v>11800</v>
      </c>
      <c r="C2652" s="25" t="s">
        <v>11848</v>
      </c>
      <c r="D2652" s="25" t="s">
        <v>535</v>
      </c>
      <c r="E2652" s="26" t="s">
        <v>364</v>
      </c>
      <c r="F2652" s="26"/>
      <c r="G2652" s="27"/>
      <c r="H2652" s="27"/>
      <c r="I2652" s="26"/>
      <c r="J2652" s="24"/>
      <c r="K2652" s="26"/>
      <c r="L2652" s="26"/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</row>
    <row r="2653" spans="1:22" ht="14">
      <c r="A2653" s="24" t="s">
        <v>11852</v>
      </c>
      <c r="B2653" s="25" t="s">
        <v>11800</v>
      </c>
      <c r="C2653" s="25" t="s">
        <v>11851</v>
      </c>
      <c r="D2653" s="25" t="s">
        <v>221</v>
      </c>
      <c r="E2653" s="26" t="s">
        <v>364</v>
      </c>
      <c r="F2653" s="26"/>
      <c r="G2653" s="27"/>
      <c r="H2653" s="27"/>
      <c r="I2653" s="26"/>
      <c r="J2653" s="24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</row>
    <row r="2654" spans="1:22" ht="14">
      <c r="A2654" s="24" t="s">
        <v>11855</v>
      </c>
      <c r="B2654" s="25" t="s">
        <v>11800</v>
      </c>
      <c r="C2654" s="25" t="s">
        <v>11854</v>
      </c>
      <c r="D2654" s="25" t="s">
        <v>3457</v>
      </c>
      <c r="E2654" s="26" t="s">
        <v>364</v>
      </c>
      <c r="F2654" s="26"/>
      <c r="G2654" s="27"/>
      <c r="H2654" s="27"/>
      <c r="I2654" s="26"/>
      <c r="J2654" s="24"/>
      <c r="K2654" s="26"/>
      <c r="L2654" s="26"/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</row>
    <row r="2655" spans="1:22" ht="14">
      <c r="A2655" s="24" t="s">
        <v>11858</v>
      </c>
      <c r="B2655" s="25" t="s">
        <v>11800</v>
      </c>
      <c r="C2655" s="25" t="s">
        <v>11857</v>
      </c>
      <c r="D2655" s="25" t="s">
        <v>535</v>
      </c>
      <c r="E2655" s="26" t="s">
        <v>364</v>
      </c>
      <c r="F2655" s="26"/>
      <c r="G2655" s="27"/>
      <c r="H2655" s="27"/>
      <c r="I2655" s="26"/>
      <c r="J2655" s="24"/>
      <c r="K2655" s="26"/>
      <c r="L2655" s="26"/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</row>
    <row r="2656" spans="1:22" ht="14">
      <c r="A2656" s="24" t="s">
        <v>9948</v>
      </c>
      <c r="B2656" s="25" t="s">
        <v>9887</v>
      </c>
      <c r="C2656" s="25" t="s">
        <v>9947</v>
      </c>
      <c r="D2656" s="25" t="s">
        <v>221</v>
      </c>
      <c r="E2656" s="26" t="s">
        <v>212</v>
      </c>
      <c r="F2656" s="26"/>
      <c r="G2656" s="27"/>
      <c r="H2656" s="27"/>
      <c r="I2656" s="26"/>
      <c r="J2656" s="24"/>
      <c r="K2656" s="26"/>
      <c r="L2656" s="26"/>
      <c r="M2656" s="26"/>
      <c r="N2656" s="26"/>
      <c r="O2656" s="26"/>
      <c r="P2656" s="26"/>
      <c r="Q2656" s="26"/>
      <c r="R2656" s="26"/>
      <c r="S2656" s="26"/>
      <c r="T2656" s="26"/>
      <c r="U2656" s="26"/>
      <c r="V2656" s="26"/>
    </row>
    <row r="2657" spans="1:22" ht="14">
      <c r="A2657" s="24" t="s">
        <v>9951</v>
      </c>
      <c r="B2657" s="25" t="s">
        <v>9887</v>
      </c>
      <c r="C2657" s="25" t="s">
        <v>9950</v>
      </c>
      <c r="D2657" s="25" t="s">
        <v>535</v>
      </c>
      <c r="E2657" s="26" t="s">
        <v>212</v>
      </c>
      <c r="F2657" s="26"/>
      <c r="G2657" s="27"/>
      <c r="H2657" s="27"/>
      <c r="I2657" s="26"/>
      <c r="J2657" s="24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</row>
    <row r="2658" spans="1:22" ht="14">
      <c r="A2658" s="24" t="s">
        <v>9954</v>
      </c>
      <c r="B2658" s="25" t="s">
        <v>9887</v>
      </c>
      <c r="C2658" s="25" t="s">
        <v>9953</v>
      </c>
      <c r="D2658" s="25" t="s">
        <v>221</v>
      </c>
      <c r="E2658" s="26" t="s">
        <v>212</v>
      </c>
      <c r="F2658" s="26"/>
      <c r="G2658" s="27"/>
      <c r="H2658" s="27"/>
      <c r="I2658" s="26"/>
      <c r="J2658" s="24"/>
      <c r="K2658" s="26"/>
      <c r="L2658" s="26"/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</row>
    <row r="2659" spans="1:22" ht="14">
      <c r="A2659" s="24" t="s">
        <v>9957</v>
      </c>
      <c r="B2659" s="25" t="s">
        <v>9887</v>
      </c>
      <c r="C2659" s="25" t="s">
        <v>9956</v>
      </c>
      <c r="D2659" s="25" t="s">
        <v>221</v>
      </c>
      <c r="E2659" s="26" t="s">
        <v>212</v>
      </c>
      <c r="F2659" s="26"/>
      <c r="G2659" s="27"/>
      <c r="H2659" s="27"/>
      <c r="I2659" s="26"/>
      <c r="J2659" s="24"/>
      <c r="K2659" s="26"/>
      <c r="L2659" s="26"/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</row>
    <row r="2660" spans="1:22" ht="14">
      <c r="A2660" s="24" t="s">
        <v>9960</v>
      </c>
      <c r="B2660" s="25" t="s">
        <v>9887</v>
      </c>
      <c r="C2660" s="25" t="s">
        <v>9959</v>
      </c>
      <c r="D2660" s="25" t="s">
        <v>535</v>
      </c>
      <c r="E2660" s="26" t="s">
        <v>212</v>
      </c>
      <c r="F2660" s="26"/>
      <c r="G2660" s="27"/>
      <c r="H2660" s="27"/>
      <c r="I2660" s="26"/>
      <c r="J2660" s="24"/>
      <c r="K2660" s="26"/>
      <c r="L2660" s="26"/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</row>
    <row r="2661" spans="1:22" ht="14">
      <c r="A2661" s="24" t="s">
        <v>9963</v>
      </c>
      <c r="B2661" s="25" t="s">
        <v>9887</v>
      </c>
      <c r="C2661" s="25" t="s">
        <v>9962</v>
      </c>
      <c r="D2661" s="25" t="s">
        <v>221</v>
      </c>
      <c r="E2661" s="26" t="s">
        <v>212</v>
      </c>
      <c r="F2661" s="26"/>
      <c r="G2661" s="27"/>
      <c r="H2661" s="27"/>
      <c r="I2661" s="26"/>
      <c r="J2661" s="24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</row>
    <row r="2662" spans="1:22" ht="14">
      <c r="A2662" s="24" t="s">
        <v>310</v>
      </c>
      <c r="B2662" s="25" t="s">
        <v>213</v>
      </c>
      <c r="C2662" s="25" t="s">
        <v>309</v>
      </c>
      <c r="D2662" s="25" t="s">
        <v>215</v>
      </c>
      <c r="E2662" s="26" t="s">
        <v>212</v>
      </c>
      <c r="F2662" s="26"/>
      <c r="G2662" s="27"/>
      <c r="H2662" s="27"/>
      <c r="I2662" s="26"/>
      <c r="J2662" s="24"/>
      <c r="K2662" s="26"/>
      <c r="L2662" s="26"/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</row>
    <row r="2663" spans="1:22" ht="14">
      <c r="A2663" s="24" t="s">
        <v>313</v>
      </c>
      <c r="B2663" s="25" t="s">
        <v>213</v>
      </c>
      <c r="C2663" s="25" t="s">
        <v>312</v>
      </c>
      <c r="D2663" s="25" t="s">
        <v>221</v>
      </c>
      <c r="E2663" s="26" t="s">
        <v>212</v>
      </c>
      <c r="F2663" s="26"/>
      <c r="G2663" s="27"/>
      <c r="H2663" s="27"/>
      <c r="I2663" s="26"/>
      <c r="J2663" s="24"/>
      <c r="K2663" s="26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</row>
    <row r="2664" spans="1:22" ht="14">
      <c r="A2664" s="24" t="s">
        <v>319</v>
      </c>
      <c r="B2664" s="25" t="s">
        <v>213</v>
      </c>
      <c r="C2664" s="25" t="s">
        <v>318</v>
      </c>
      <c r="D2664" s="25" t="s">
        <v>229</v>
      </c>
      <c r="E2664" s="26" t="s">
        <v>212</v>
      </c>
      <c r="F2664" s="26"/>
      <c r="G2664" s="27"/>
      <c r="H2664" s="27"/>
      <c r="I2664" s="26"/>
      <c r="J2664" s="24"/>
      <c r="K2664" s="26"/>
      <c r="L2664" s="26"/>
      <c r="M2664" s="26"/>
      <c r="N2664" s="26"/>
      <c r="O2664" s="26"/>
      <c r="P2664" s="26"/>
      <c r="Q2664" s="26"/>
      <c r="R2664" s="26"/>
      <c r="S2664" s="26"/>
      <c r="T2664" s="26"/>
      <c r="U2664" s="26"/>
      <c r="V2664" s="26"/>
    </row>
    <row r="2665" spans="1:22" ht="14">
      <c r="A2665" s="24" t="s">
        <v>316</v>
      </c>
      <c r="B2665" s="25" t="s">
        <v>213</v>
      </c>
      <c r="C2665" s="25" t="s">
        <v>315</v>
      </c>
      <c r="D2665" s="25" t="s">
        <v>221</v>
      </c>
      <c r="E2665" s="26" t="s">
        <v>212</v>
      </c>
      <c r="F2665" s="26"/>
      <c r="G2665" s="27"/>
      <c r="H2665" s="27"/>
      <c r="I2665" s="26"/>
      <c r="J2665" s="24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</row>
    <row r="2666" spans="1:22" ht="14">
      <c r="A2666" s="24" t="s">
        <v>14900</v>
      </c>
      <c r="B2666" s="25" t="s">
        <v>14822</v>
      </c>
      <c r="C2666" s="25" t="s">
        <v>14899</v>
      </c>
      <c r="D2666" s="25" t="s">
        <v>221</v>
      </c>
      <c r="E2666" s="26" t="s">
        <v>364</v>
      </c>
      <c r="F2666" s="26"/>
      <c r="G2666" s="27"/>
      <c r="H2666" s="27"/>
      <c r="I2666" s="26"/>
      <c r="J2666" s="24"/>
      <c r="K2666" s="26"/>
      <c r="L2666" s="26"/>
      <c r="M2666" s="26"/>
      <c r="N2666" s="26"/>
      <c r="O2666" s="26"/>
      <c r="P2666" s="26"/>
      <c r="Q2666" s="26"/>
      <c r="R2666" s="26"/>
      <c r="S2666" s="26"/>
      <c r="T2666" s="26"/>
      <c r="U2666" s="26"/>
      <c r="V2666" s="26"/>
    </row>
    <row r="2667" spans="1:22" ht="14">
      <c r="A2667" s="24" t="s">
        <v>14903</v>
      </c>
      <c r="B2667" s="25" t="s">
        <v>14822</v>
      </c>
      <c r="C2667" s="25" t="s">
        <v>14902</v>
      </c>
      <c r="D2667" s="25" t="s">
        <v>756</v>
      </c>
      <c r="E2667" s="26" t="s">
        <v>364</v>
      </c>
      <c r="F2667" s="26"/>
      <c r="G2667" s="27"/>
      <c r="H2667" s="27"/>
      <c r="I2667" s="26"/>
      <c r="J2667" s="24"/>
      <c r="K2667" s="26"/>
      <c r="L2667" s="26"/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</row>
    <row r="2668" spans="1:22" ht="14">
      <c r="A2668" s="24" t="s">
        <v>14906</v>
      </c>
      <c r="B2668" s="25" t="s">
        <v>14822</v>
      </c>
      <c r="C2668" s="25" t="s">
        <v>14905</v>
      </c>
      <c r="D2668" s="25" t="s">
        <v>221</v>
      </c>
      <c r="E2668" s="26" t="s">
        <v>364</v>
      </c>
      <c r="F2668" s="26"/>
      <c r="G2668" s="27"/>
      <c r="H2668" s="27"/>
      <c r="I2668" s="26"/>
      <c r="J2668" s="24"/>
      <c r="K2668" s="26"/>
      <c r="L2668" s="26"/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</row>
    <row r="2669" spans="1:22" ht="14">
      <c r="A2669" s="24" t="s">
        <v>14909</v>
      </c>
      <c r="B2669" s="25" t="s">
        <v>14822</v>
      </c>
      <c r="C2669" s="25" t="s">
        <v>14908</v>
      </c>
      <c r="D2669" s="25" t="s">
        <v>756</v>
      </c>
      <c r="E2669" s="26" t="s">
        <v>364</v>
      </c>
      <c r="F2669" s="26"/>
      <c r="G2669" s="27"/>
      <c r="H2669" s="27"/>
      <c r="I2669" s="26"/>
      <c r="J2669" s="24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</row>
    <row r="2670" spans="1:22" ht="14">
      <c r="A2670" s="24" t="s">
        <v>14912</v>
      </c>
      <c r="B2670" s="25" t="s">
        <v>14822</v>
      </c>
      <c r="C2670" s="25" t="s">
        <v>14911</v>
      </c>
      <c r="D2670" s="25" t="s">
        <v>221</v>
      </c>
      <c r="E2670" s="26" t="s">
        <v>364</v>
      </c>
      <c r="F2670" s="26"/>
      <c r="G2670" s="27"/>
      <c r="H2670" s="27"/>
      <c r="I2670" s="26"/>
      <c r="J2670" s="24"/>
      <c r="K2670" s="26"/>
      <c r="L2670" s="26"/>
      <c r="M2670" s="26"/>
      <c r="N2670" s="26"/>
      <c r="O2670" s="26"/>
      <c r="P2670" s="26"/>
      <c r="Q2670" s="26"/>
      <c r="R2670" s="26"/>
      <c r="S2670" s="26"/>
      <c r="T2670" s="26"/>
      <c r="U2670" s="26"/>
      <c r="V2670" s="26"/>
    </row>
    <row r="2671" spans="1:22" ht="14">
      <c r="A2671" s="24" t="s">
        <v>14915</v>
      </c>
      <c r="B2671" s="25" t="s">
        <v>14822</v>
      </c>
      <c r="C2671" s="25" t="s">
        <v>14914</v>
      </c>
      <c r="D2671" s="25" t="s">
        <v>2085</v>
      </c>
      <c r="E2671" s="26" t="s">
        <v>364</v>
      </c>
      <c r="F2671" s="26"/>
      <c r="G2671" s="27"/>
      <c r="H2671" s="27"/>
      <c r="I2671" s="26"/>
      <c r="J2671" s="24"/>
      <c r="K2671" s="26"/>
      <c r="L2671" s="26"/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</row>
    <row r="2672" spans="1:22" ht="14">
      <c r="A2672" s="24" t="s">
        <v>14918</v>
      </c>
      <c r="B2672" s="25" t="s">
        <v>14822</v>
      </c>
      <c r="C2672" s="25" t="s">
        <v>14917</v>
      </c>
      <c r="D2672" s="25" t="s">
        <v>756</v>
      </c>
      <c r="E2672" s="26" t="s">
        <v>364</v>
      </c>
      <c r="F2672" s="26"/>
      <c r="G2672" s="27"/>
      <c r="H2672" s="27"/>
      <c r="I2672" s="26"/>
      <c r="J2672" s="24"/>
      <c r="K2672" s="26"/>
      <c r="L2672" s="26"/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</row>
    <row r="2673" spans="1:22" ht="14">
      <c r="A2673" s="24" t="s">
        <v>15069</v>
      </c>
      <c r="B2673" s="25" t="s">
        <v>15059</v>
      </c>
      <c r="C2673" s="25" t="s">
        <v>15068</v>
      </c>
      <c r="D2673" s="25"/>
      <c r="E2673" s="26" t="s">
        <v>364</v>
      </c>
      <c r="F2673" s="26"/>
      <c r="G2673" s="27"/>
      <c r="H2673" s="27"/>
      <c r="I2673" s="26"/>
      <c r="J2673" s="24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</row>
    <row r="2674" spans="1:22" ht="14">
      <c r="A2674" s="24" t="s">
        <v>14921</v>
      </c>
      <c r="B2674" s="25" t="s">
        <v>14822</v>
      </c>
      <c r="C2674" s="25" t="s">
        <v>14920</v>
      </c>
      <c r="D2674" s="25" t="s">
        <v>221</v>
      </c>
      <c r="E2674" s="26" t="s">
        <v>364</v>
      </c>
      <c r="F2674" s="26"/>
      <c r="G2674" s="27"/>
      <c r="H2674" s="27"/>
      <c r="I2674" s="26"/>
      <c r="J2674" s="24"/>
      <c r="K2674" s="26"/>
      <c r="L2674" s="26"/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</row>
    <row r="2675" spans="1:22" ht="14">
      <c r="A2675" s="24" t="s">
        <v>14924</v>
      </c>
      <c r="B2675" s="25" t="s">
        <v>14822</v>
      </c>
      <c r="C2675" s="25" t="s">
        <v>14923</v>
      </c>
      <c r="D2675" s="25" t="s">
        <v>756</v>
      </c>
      <c r="E2675" s="26" t="s">
        <v>364</v>
      </c>
      <c r="F2675" s="26"/>
      <c r="G2675" s="27"/>
      <c r="H2675" s="27"/>
      <c r="I2675" s="26"/>
      <c r="J2675" s="24"/>
      <c r="K2675" s="26"/>
      <c r="L2675" s="26"/>
      <c r="M2675" s="26"/>
      <c r="N2675" s="26"/>
      <c r="O2675" s="26"/>
      <c r="P2675" s="26"/>
      <c r="Q2675" s="26"/>
      <c r="R2675" s="26"/>
      <c r="S2675" s="26"/>
      <c r="T2675" s="26"/>
      <c r="U2675" s="26"/>
      <c r="V2675" s="26"/>
    </row>
    <row r="2676" spans="1:22" ht="14">
      <c r="A2676" s="24" t="s">
        <v>14927</v>
      </c>
      <c r="B2676" s="25" t="s">
        <v>14822</v>
      </c>
      <c r="C2676" s="25" t="s">
        <v>14926</v>
      </c>
      <c r="D2676" s="25" t="s">
        <v>215</v>
      </c>
      <c r="E2676" s="26" t="s">
        <v>364</v>
      </c>
      <c r="F2676" s="26"/>
      <c r="G2676" s="27"/>
      <c r="H2676" s="27"/>
      <c r="I2676" s="26"/>
      <c r="J2676" s="24"/>
      <c r="K2676" s="26"/>
      <c r="L2676" s="26"/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</row>
    <row r="2677" spans="1:22" ht="14">
      <c r="A2677" s="24" t="s">
        <v>8733</v>
      </c>
      <c r="B2677" s="25" t="s">
        <v>8690</v>
      </c>
      <c r="C2677" s="25" t="s">
        <v>8732</v>
      </c>
      <c r="D2677" s="25" t="s">
        <v>215</v>
      </c>
      <c r="E2677" s="26" t="s">
        <v>364</v>
      </c>
      <c r="F2677" s="26"/>
      <c r="G2677" s="27"/>
      <c r="H2677" s="27"/>
      <c r="I2677" s="26"/>
      <c r="J2677" s="24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</row>
    <row r="2678" spans="1:22" ht="14">
      <c r="A2678" s="24" t="s">
        <v>8736</v>
      </c>
      <c r="B2678" s="25" t="s">
        <v>8690</v>
      </c>
      <c r="C2678" s="25" t="s">
        <v>8735</v>
      </c>
      <c r="D2678" s="25" t="s">
        <v>229</v>
      </c>
      <c r="E2678" s="26" t="s">
        <v>364</v>
      </c>
      <c r="F2678" s="26"/>
      <c r="G2678" s="27"/>
      <c r="H2678" s="27"/>
      <c r="I2678" s="26"/>
      <c r="J2678" s="24"/>
      <c r="K2678" s="26"/>
      <c r="L2678" s="26"/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</row>
    <row r="2679" spans="1:22" ht="14">
      <c r="A2679" s="24" t="s">
        <v>8739</v>
      </c>
      <c r="B2679" s="25" t="s">
        <v>8690</v>
      </c>
      <c r="C2679" s="25" t="s">
        <v>8738</v>
      </c>
      <c r="D2679" s="25" t="s">
        <v>535</v>
      </c>
      <c r="E2679" s="26" t="s">
        <v>364</v>
      </c>
      <c r="F2679" s="26"/>
      <c r="G2679" s="27"/>
      <c r="H2679" s="27"/>
      <c r="I2679" s="26"/>
      <c r="J2679" s="24"/>
      <c r="K2679" s="26"/>
      <c r="L2679" s="26"/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</row>
    <row r="2680" spans="1:22" ht="14">
      <c r="A2680" s="24" t="s">
        <v>8742</v>
      </c>
      <c r="B2680" s="25" t="s">
        <v>8690</v>
      </c>
      <c r="C2680" s="25" t="s">
        <v>8741</v>
      </c>
      <c r="D2680" s="25" t="s">
        <v>373</v>
      </c>
      <c r="E2680" s="26" t="s">
        <v>364</v>
      </c>
      <c r="F2680" s="26"/>
      <c r="G2680" s="27"/>
      <c r="H2680" s="27"/>
      <c r="I2680" s="26"/>
      <c r="J2680" s="24"/>
      <c r="K2680" s="26"/>
      <c r="L2680" s="26"/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</row>
    <row r="2681" spans="1:22" ht="14">
      <c r="A2681" s="24" t="s">
        <v>2801</v>
      </c>
      <c r="B2681" s="25" t="s">
        <v>2716</v>
      </c>
      <c r="C2681" s="25" t="s">
        <v>2800</v>
      </c>
      <c r="D2681" s="25" t="s">
        <v>215</v>
      </c>
      <c r="E2681" s="26" t="s">
        <v>364</v>
      </c>
      <c r="F2681" s="26"/>
      <c r="G2681" s="27"/>
      <c r="H2681" s="27"/>
      <c r="I2681" s="26"/>
      <c r="J2681" s="24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</row>
    <row r="2682" spans="1:22" ht="14">
      <c r="A2682" s="24" t="s">
        <v>2804</v>
      </c>
      <c r="B2682" s="25" t="s">
        <v>2716</v>
      </c>
      <c r="C2682" s="25" t="s">
        <v>2803</v>
      </c>
      <c r="D2682" s="25" t="s">
        <v>221</v>
      </c>
      <c r="E2682" s="26" t="s">
        <v>364</v>
      </c>
      <c r="F2682" s="26"/>
      <c r="G2682" s="27"/>
      <c r="H2682" s="27"/>
      <c r="I2682" s="26"/>
      <c r="J2682" s="24"/>
      <c r="K2682" s="26"/>
      <c r="L2682" s="26"/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</row>
    <row r="2683" spans="1:22" ht="14">
      <c r="A2683" s="24" t="s">
        <v>2807</v>
      </c>
      <c r="B2683" s="25" t="s">
        <v>2716</v>
      </c>
      <c r="C2683" s="25" t="s">
        <v>2806</v>
      </c>
      <c r="D2683" s="25" t="s">
        <v>535</v>
      </c>
      <c r="E2683" s="26" t="s">
        <v>364</v>
      </c>
      <c r="F2683" s="26"/>
      <c r="G2683" s="27"/>
      <c r="H2683" s="27"/>
      <c r="I2683" s="26"/>
      <c r="J2683" s="24"/>
      <c r="K2683" s="26"/>
      <c r="L2683" s="26"/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</row>
    <row r="2684" spans="1:22" ht="14">
      <c r="A2684" s="24" t="s">
        <v>2810</v>
      </c>
      <c r="B2684" s="25" t="s">
        <v>2716</v>
      </c>
      <c r="C2684" s="25" t="s">
        <v>2809</v>
      </c>
      <c r="D2684" s="25" t="s">
        <v>373</v>
      </c>
      <c r="E2684" s="26" t="s">
        <v>364</v>
      </c>
      <c r="F2684" s="26"/>
      <c r="G2684" s="27"/>
      <c r="H2684" s="27"/>
      <c r="I2684" s="26"/>
      <c r="J2684" s="24"/>
      <c r="K2684" s="26"/>
      <c r="L2684" s="26"/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</row>
    <row r="2685" spans="1:22" ht="14">
      <c r="A2685" s="24" t="s">
        <v>2813</v>
      </c>
      <c r="B2685" s="25" t="s">
        <v>2716</v>
      </c>
      <c r="C2685" s="25" t="s">
        <v>2812</v>
      </c>
      <c r="D2685" s="25" t="s">
        <v>2814</v>
      </c>
      <c r="E2685" s="26" t="s">
        <v>364</v>
      </c>
      <c r="F2685" s="26"/>
      <c r="G2685" s="27"/>
      <c r="H2685" s="27"/>
      <c r="I2685" s="26"/>
      <c r="J2685" s="24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</row>
    <row r="2686" spans="1:22" ht="14">
      <c r="A2686" s="24" t="s">
        <v>2817</v>
      </c>
      <c r="B2686" s="25" t="s">
        <v>2716</v>
      </c>
      <c r="C2686" s="25" t="s">
        <v>2816</v>
      </c>
      <c r="D2686" s="25" t="s">
        <v>535</v>
      </c>
      <c r="E2686" s="26" t="s">
        <v>364</v>
      </c>
      <c r="F2686" s="26"/>
      <c r="G2686" s="27"/>
      <c r="H2686" s="27"/>
      <c r="I2686" s="26"/>
      <c r="J2686" s="24"/>
      <c r="K2686" s="26"/>
      <c r="L2686" s="26"/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</row>
    <row r="2687" spans="1:22" ht="14">
      <c r="A2687" s="24" t="s">
        <v>2820</v>
      </c>
      <c r="B2687" s="25" t="s">
        <v>2716</v>
      </c>
      <c r="C2687" s="25" t="s">
        <v>2819</v>
      </c>
      <c r="D2687" s="25" t="s">
        <v>373</v>
      </c>
      <c r="E2687" s="26" t="s">
        <v>364</v>
      </c>
      <c r="F2687" s="26"/>
      <c r="G2687" s="27"/>
      <c r="H2687" s="27"/>
      <c r="I2687" s="26"/>
      <c r="J2687" s="24"/>
      <c r="K2687" s="26"/>
      <c r="L2687" s="26"/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</row>
    <row r="2688" spans="1:22" ht="14">
      <c r="A2688" s="24" t="s">
        <v>2823</v>
      </c>
      <c r="B2688" s="25" t="s">
        <v>2716</v>
      </c>
      <c r="C2688" s="25" t="s">
        <v>2822</v>
      </c>
      <c r="D2688" s="25" t="s">
        <v>535</v>
      </c>
      <c r="E2688" s="26" t="s">
        <v>364</v>
      </c>
      <c r="F2688" s="26"/>
      <c r="G2688" s="27"/>
      <c r="H2688" s="27"/>
      <c r="I2688" s="26"/>
      <c r="J2688" s="24"/>
      <c r="K2688" s="26"/>
      <c r="L2688" s="26"/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</row>
    <row r="2689" spans="1:22" ht="14">
      <c r="A2689" s="24" t="s">
        <v>2826</v>
      </c>
      <c r="B2689" s="25" t="s">
        <v>2716</v>
      </c>
      <c r="C2689" s="25" t="s">
        <v>2825</v>
      </c>
      <c r="D2689" s="25" t="s">
        <v>373</v>
      </c>
      <c r="E2689" s="26" t="s">
        <v>364</v>
      </c>
      <c r="F2689" s="26"/>
      <c r="G2689" s="27"/>
      <c r="H2689" s="27"/>
      <c r="I2689" s="26"/>
      <c r="J2689" s="24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</row>
    <row r="2690" spans="1:22" ht="14">
      <c r="A2690" s="24" t="s">
        <v>2829</v>
      </c>
      <c r="B2690" s="25" t="s">
        <v>2716</v>
      </c>
      <c r="C2690" s="25" t="s">
        <v>2828</v>
      </c>
      <c r="D2690" s="25" t="s">
        <v>535</v>
      </c>
      <c r="E2690" s="26" t="s">
        <v>364</v>
      </c>
      <c r="F2690" s="26"/>
      <c r="G2690" s="27"/>
      <c r="H2690" s="27"/>
      <c r="I2690" s="26"/>
      <c r="J2690" s="24"/>
      <c r="K2690" s="26"/>
      <c r="L2690" s="26"/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</row>
    <row r="2691" spans="1:22" ht="14">
      <c r="A2691" s="24" t="s">
        <v>2832</v>
      </c>
      <c r="B2691" s="25" t="s">
        <v>2716</v>
      </c>
      <c r="C2691" s="25" t="s">
        <v>2831</v>
      </c>
      <c r="D2691" s="25" t="s">
        <v>373</v>
      </c>
      <c r="E2691" s="26" t="s">
        <v>364</v>
      </c>
      <c r="F2691" s="26"/>
      <c r="G2691" s="27"/>
      <c r="H2691" s="27"/>
      <c r="I2691" s="26"/>
      <c r="J2691" s="24"/>
      <c r="K2691" s="26"/>
      <c r="L2691" s="26"/>
      <c r="M2691" s="26"/>
      <c r="N2691" s="26"/>
      <c r="O2691" s="26"/>
      <c r="P2691" s="26"/>
      <c r="Q2691" s="26"/>
      <c r="R2691" s="26"/>
      <c r="S2691" s="26"/>
      <c r="T2691" s="26"/>
      <c r="U2691" s="26"/>
      <c r="V2691" s="26"/>
    </row>
    <row r="2692" spans="1:22" ht="14">
      <c r="A2692" s="24" t="s">
        <v>2835</v>
      </c>
      <c r="B2692" s="25" t="s">
        <v>2716</v>
      </c>
      <c r="C2692" s="25" t="s">
        <v>2834</v>
      </c>
      <c r="D2692" s="25" t="s">
        <v>215</v>
      </c>
      <c r="E2692" s="26" t="s">
        <v>364</v>
      </c>
      <c r="F2692" s="26"/>
      <c r="G2692" s="27"/>
      <c r="H2692" s="27"/>
      <c r="I2692" s="26"/>
      <c r="J2692" s="24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</row>
    <row r="2693" spans="1:22" ht="14">
      <c r="A2693" s="24" t="s">
        <v>2838</v>
      </c>
      <c r="B2693" s="25" t="s">
        <v>2716</v>
      </c>
      <c r="C2693" s="25" t="s">
        <v>2837</v>
      </c>
      <c r="D2693" s="25" t="s">
        <v>215</v>
      </c>
      <c r="E2693" s="26" t="s">
        <v>364</v>
      </c>
      <c r="F2693" s="26"/>
      <c r="G2693" s="27"/>
      <c r="H2693" s="27"/>
      <c r="I2693" s="26"/>
      <c r="J2693" s="24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</row>
    <row r="2694" spans="1:22" ht="14">
      <c r="A2694" s="24" t="s">
        <v>6465</v>
      </c>
      <c r="B2694" s="25" t="s">
        <v>6274</v>
      </c>
      <c r="C2694" s="25" t="s">
        <v>6464</v>
      </c>
      <c r="D2694" s="25" t="s">
        <v>215</v>
      </c>
      <c r="E2694" s="26" t="s">
        <v>364</v>
      </c>
      <c r="F2694" s="26"/>
      <c r="G2694" s="27"/>
      <c r="H2694" s="27"/>
      <c r="I2694" s="26"/>
      <c r="J2694" s="24"/>
      <c r="K2694" s="26"/>
      <c r="L2694" s="26"/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</row>
    <row r="2695" spans="1:22" ht="14">
      <c r="A2695" s="24" t="s">
        <v>6468</v>
      </c>
      <c r="B2695" s="25" t="s">
        <v>6274</v>
      </c>
      <c r="C2695" s="25" t="s">
        <v>6467</v>
      </c>
      <c r="D2695" s="25" t="s">
        <v>221</v>
      </c>
      <c r="E2695" s="26" t="s">
        <v>364</v>
      </c>
      <c r="F2695" s="26"/>
      <c r="G2695" s="27"/>
      <c r="H2695" s="27"/>
      <c r="I2695" s="26"/>
      <c r="J2695" s="24"/>
      <c r="K2695" s="26"/>
      <c r="L2695" s="26"/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</row>
    <row r="2696" spans="1:22" ht="14">
      <c r="A2696" s="24" t="s">
        <v>6471</v>
      </c>
      <c r="B2696" s="25" t="s">
        <v>6274</v>
      </c>
      <c r="C2696" s="25" t="s">
        <v>6470</v>
      </c>
      <c r="D2696" s="25" t="s">
        <v>229</v>
      </c>
      <c r="E2696" s="26" t="s">
        <v>364</v>
      </c>
      <c r="F2696" s="26"/>
      <c r="G2696" s="27"/>
      <c r="H2696" s="27"/>
      <c r="I2696" s="26"/>
      <c r="J2696" s="24"/>
      <c r="K2696" s="26"/>
      <c r="L2696" s="26"/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</row>
    <row r="2697" spans="1:22" ht="14">
      <c r="A2697" s="24" t="s">
        <v>6474</v>
      </c>
      <c r="B2697" s="25" t="s">
        <v>6274</v>
      </c>
      <c r="C2697" s="25" t="s">
        <v>6473</v>
      </c>
      <c r="D2697" s="25" t="s">
        <v>535</v>
      </c>
      <c r="E2697" s="26" t="s">
        <v>364</v>
      </c>
      <c r="F2697" s="26"/>
      <c r="G2697" s="27"/>
      <c r="H2697" s="27"/>
      <c r="I2697" s="26"/>
      <c r="J2697" s="24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</row>
    <row r="2698" spans="1:22" ht="14">
      <c r="A2698" s="24" t="s">
        <v>6477</v>
      </c>
      <c r="B2698" s="25" t="s">
        <v>6274</v>
      </c>
      <c r="C2698" s="25" t="s">
        <v>6476</v>
      </c>
      <c r="D2698" s="25" t="s">
        <v>221</v>
      </c>
      <c r="E2698" s="26" t="s">
        <v>364</v>
      </c>
      <c r="F2698" s="26"/>
      <c r="G2698" s="27"/>
      <c r="H2698" s="27"/>
      <c r="I2698" s="26"/>
      <c r="J2698" s="24"/>
      <c r="K2698" s="26"/>
      <c r="L2698" s="26"/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</row>
    <row r="2699" spans="1:22" ht="14">
      <c r="A2699" s="24" t="s">
        <v>6480</v>
      </c>
      <c r="B2699" s="25" t="s">
        <v>6274</v>
      </c>
      <c r="C2699" s="25" t="s">
        <v>6479</v>
      </c>
      <c r="D2699" s="25" t="s">
        <v>229</v>
      </c>
      <c r="E2699" s="26" t="s">
        <v>364</v>
      </c>
      <c r="F2699" s="26"/>
      <c r="G2699" s="27"/>
      <c r="H2699" s="27"/>
      <c r="I2699" s="26"/>
      <c r="J2699" s="24"/>
      <c r="K2699" s="26"/>
      <c r="L2699" s="26"/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</row>
    <row r="2700" spans="1:22" ht="14">
      <c r="A2700" s="24" t="s">
        <v>6483</v>
      </c>
      <c r="B2700" s="25" t="s">
        <v>6274</v>
      </c>
      <c r="C2700" s="25" t="s">
        <v>6482</v>
      </c>
      <c r="D2700" s="25" t="s">
        <v>535</v>
      </c>
      <c r="E2700" s="26" t="s">
        <v>364</v>
      </c>
      <c r="F2700" s="26"/>
      <c r="G2700" s="27"/>
      <c r="H2700" s="27"/>
      <c r="I2700" s="26"/>
      <c r="J2700" s="24"/>
      <c r="K2700" s="26"/>
      <c r="L2700" s="26"/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</row>
    <row r="2701" spans="1:22" ht="14">
      <c r="A2701" s="24" t="s">
        <v>6486</v>
      </c>
      <c r="B2701" s="25" t="s">
        <v>6274</v>
      </c>
      <c r="C2701" s="25" t="s">
        <v>6485</v>
      </c>
      <c r="D2701" s="25" t="s">
        <v>221</v>
      </c>
      <c r="E2701" s="26" t="s">
        <v>364</v>
      </c>
      <c r="F2701" s="26"/>
      <c r="G2701" s="27"/>
      <c r="H2701" s="27"/>
      <c r="I2701" s="26"/>
      <c r="J2701" s="24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</row>
    <row r="2702" spans="1:22" ht="14">
      <c r="A2702" s="24" t="s">
        <v>6489</v>
      </c>
      <c r="B2702" s="25" t="s">
        <v>6274</v>
      </c>
      <c r="C2702" s="25" t="s">
        <v>6488</v>
      </c>
      <c r="D2702" s="25" t="s">
        <v>229</v>
      </c>
      <c r="E2702" s="26" t="s">
        <v>364</v>
      </c>
      <c r="F2702" s="26"/>
      <c r="G2702" s="27"/>
      <c r="H2702" s="27"/>
      <c r="I2702" s="26"/>
      <c r="J2702" s="24"/>
      <c r="K2702" s="26"/>
      <c r="L2702" s="26"/>
      <c r="M2702" s="26"/>
      <c r="N2702" s="26"/>
      <c r="O2702" s="26"/>
      <c r="P2702" s="26"/>
      <c r="Q2702" s="26"/>
      <c r="R2702" s="26"/>
      <c r="S2702" s="26"/>
      <c r="T2702" s="26"/>
      <c r="U2702" s="26"/>
      <c r="V2702" s="26"/>
    </row>
    <row r="2703" spans="1:22" ht="14">
      <c r="A2703" s="24" t="s">
        <v>6492</v>
      </c>
      <c r="B2703" s="25" t="s">
        <v>6274</v>
      </c>
      <c r="C2703" s="25" t="s">
        <v>6491</v>
      </c>
      <c r="D2703" s="25" t="s">
        <v>535</v>
      </c>
      <c r="E2703" s="26" t="s">
        <v>364</v>
      </c>
      <c r="F2703" s="26"/>
      <c r="G2703" s="27"/>
      <c r="H2703" s="27"/>
      <c r="I2703" s="26"/>
      <c r="J2703" s="24"/>
      <c r="K2703" s="26"/>
      <c r="L2703" s="26"/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</row>
    <row r="2704" spans="1:22" ht="14">
      <c r="A2704" s="24" t="s">
        <v>6495</v>
      </c>
      <c r="B2704" s="25" t="s">
        <v>6274</v>
      </c>
      <c r="C2704" s="25" t="s">
        <v>6494</v>
      </c>
      <c r="D2704" s="25" t="s">
        <v>215</v>
      </c>
      <c r="E2704" s="26" t="s">
        <v>364</v>
      </c>
      <c r="F2704" s="26"/>
      <c r="G2704" s="27"/>
      <c r="H2704" s="27"/>
      <c r="I2704" s="26"/>
      <c r="J2704" s="24"/>
      <c r="K2704" s="26"/>
      <c r="L2704" s="26"/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</row>
    <row r="2705" spans="1:22" ht="14">
      <c r="A2705" s="24" t="s">
        <v>2264</v>
      </c>
      <c r="B2705" s="25" t="s">
        <v>2157</v>
      </c>
      <c r="C2705" s="25" t="s">
        <v>2263</v>
      </c>
      <c r="D2705" s="25" t="s">
        <v>221</v>
      </c>
      <c r="E2705" s="26" t="s">
        <v>364</v>
      </c>
      <c r="F2705" s="26"/>
      <c r="G2705" s="27"/>
      <c r="H2705" s="27"/>
      <c r="I2705" s="26"/>
      <c r="J2705" s="24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</row>
    <row r="2706" spans="1:22" ht="14">
      <c r="A2706" s="24" t="s">
        <v>2267</v>
      </c>
      <c r="B2706" s="25" t="s">
        <v>2157</v>
      </c>
      <c r="C2706" s="25" t="s">
        <v>2266</v>
      </c>
      <c r="D2706" s="25" t="s">
        <v>535</v>
      </c>
      <c r="E2706" s="26" t="s">
        <v>364</v>
      </c>
      <c r="F2706" s="26"/>
      <c r="G2706" s="27"/>
      <c r="H2706" s="27"/>
      <c r="I2706" s="26"/>
      <c r="J2706" s="24"/>
      <c r="K2706" s="26"/>
      <c r="L2706" s="26"/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</row>
    <row r="2707" spans="1:22" ht="14">
      <c r="A2707" s="24" t="s">
        <v>2270</v>
      </c>
      <c r="B2707" s="25" t="s">
        <v>2157</v>
      </c>
      <c r="C2707" s="25" t="s">
        <v>2269</v>
      </c>
      <c r="D2707" s="25" t="s">
        <v>373</v>
      </c>
      <c r="E2707" s="26" t="s">
        <v>364</v>
      </c>
      <c r="F2707" s="26"/>
      <c r="G2707" s="27"/>
      <c r="H2707" s="27"/>
      <c r="I2707" s="26"/>
      <c r="J2707" s="24"/>
      <c r="K2707" s="26"/>
      <c r="L2707" s="26"/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</row>
    <row r="2708" spans="1:22" ht="14">
      <c r="A2708" s="24" t="s">
        <v>2345</v>
      </c>
      <c r="B2708" s="25" t="s">
        <v>2157</v>
      </c>
      <c r="C2708" s="25" t="s">
        <v>2344</v>
      </c>
      <c r="D2708" s="25" t="s">
        <v>229</v>
      </c>
      <c r="E2708" s="26" t="s">
        <v>364</v>
      </c>
      <c r="F2708" s="26"/>
      <c r="G2708" s="27"/>
      <c r="H2708" s="27"/>
      <c r="I2708" s="26"/>
      <c r="J2708" s="24"/>
      <c r="K2708" s="26"/>
      <c r="L2708" s="26"/>
      <c r="M2708" s="26"/>
      <c r="N2708" s="26"/>
      <c r="O2708" s="26"/>
      <c r="P2708" s="26"/>
      <c r="Q2708" s="26"/>
      <c r="R2708" s="26"/>
      <c r="S2708" s="26"/>
      <c r="T2708" s="26"/>
      <c r="U2708" s="26"/>
      <c r="V2708" s="26"/>
    </row>
    <row r="2709" spans="1:22" ht="14">
      <c r="A2709" s="24" t="s">
        <v>8745</v>
      </c>
      <c r="B2709" s="25" t="s">
        <v>8690</v>
      </c>
      <c r="C2709" s="25" t="s">
        <v>8744</v>
      </c>
      <c r="D2709" s="25" t="s">
        <v>215</v>
      </c>
      <c r="E2709" s="26" t="s">
        <v>364</v>
      </c>
      <c r="F2709" s="26"/>
      <c r="G2709" s="27"/>
      <c r="H2709" s="27"/>
      <c r="I2709" s="26"/>
      <c r="J2709" s="24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</row>
    <row r="2710" spans="1:22" ht="14">
      <c r="A2710" s="24" t="s">
        <v>8748</v>
      </c>
      <c r="B2710" s="25" t="s">
        <v>8690</v>
      </c>
      <c r="C2710" s="25" t="s">
        <v>8747</v>
      </c>
      <c r="D2710" s="25" t="s">
        <v>221</v>
      </c>
      <c r="E2710" s="26" t="s">
        <v>364</v>
      </c>
      <c r="F2710" s="26"/>
      <c r="G2710" s="27"/>
      <c r="H2710" s="27"/>
      <c r="I2710" s="26"/>
      <c r="J2710" s="24"/>
      <c r="K2710" s="26"/>
      <c r="L2710" s="26"/>
      <c r="M2710" s="26"/>
      <c r="N2710" s="26"/>
      <c r="O2710" s="26"/>
      <c r="P2710" s="26"/>
      <c r="Q2710" s="26"/>
      <c r="R2710" s="26"/>
      <c r="S2710" s="26"/>
      <c r="T2710" s="26"/>
      <c r="U2710" s="26"/>
      <c r="V2710" s="26"/>
    </row>
    <row r="2711" spans="1:22" ht="14">
      <c r="A2711" s="24" t="s">
        <v>8751</v>
      </c>
      <c r="B2711" s="25" t="s">
        <v>8690</v>
      </c>
      <c r="C2711" s="25" t="s">
        <v>8750</v>
      </c>
      <c r="D2711" s="25" t="s">
        <v>229</v>
      </c>
      <c r="E2711" s="26" t="s">
        <v>364</v>
      </c>
      <c r="F2711" s="26"/>
      <c r="G2711" s="27"/>
      <c r="H2711" s="27"/>
      <c r="I2711" s="26"/>
      <c r="J2711" s="24"/>
      <c r="K2711" s="26"/>
      <c r="L2711" s="26"/>
      <c r="M2711" s="26"/>
      <c r="N2711" s="26"/>
      <c r="O2711" s="26"/>
      <c r="P2711" s="26"/>
      <c r="Q2711" s="26"/>
      <c r="R2711" s="26"/>
      <c r="S2711" s="26"/>
      <c r="T2711" s="26"/>
      <c r="U2711" s="26"/>
      <c r="V2711" s="26"/>
    </row>
    <row r="2712" spans="1:22" ht="14">
      <c r="A2712" s="24" t="s">
        <v>8754</v>
      </c>
      <c r="B2712" s="25" t="s">
        <v>8690</v>
      </c>
      <c r="C2712" s="25" t="s">
        <v>8753</v>
      </c>
      <c r="D2712" s="25" t="s">
        <v>535</v>
      </c>
      <c r="E2712" s="26" t="s">
        <v>364</v>
      </c>
      <c r="F2712" s="26"/>
      <c r="G2712" s="27"/>
      <c r="H2712" s="27"/>
      <c r="I2712" s="26"/>
      <c r="J2712" s="24"/>
      <c r="K2712" s="26"/>
      <c r="L2712" s="26"/>
      <c r="M2712" s="26"/>
      <c r="N2712" s="26"/>
      <c r="O2712" s="26"/>
      <c r="P2712" s="26"/>
      <c r="Q2712" s="26"/>
      <c r="R2712" s="26"/>
      <c r="S2712" s="26"/>
      <c r="T2712" s="26"/>
      <c r="U2712" s="26"/>
      <c r="V2712" s="26"/>
    </row>
    <row r="2713" spans="1:22" ht="14">
      <c r="A2713" s="24" t="s">
        <v>8757</v>
      </c>
      <c r="B2713" s="25" t="s">
        <v>8690</v>
      </c>
      <c r="C2713" s="25" t="s">
        <v>8756</v>
      </c>
      <c r="D2713" s="25" t="s">
        <v>535</v>
      </c>
      <c r="E2713" s="26" t="s">
        <v>364</v>
      </c>
      <c r="F2713" s="26"/>
      <c r="G2713" s="27"/>
      <c r="H2713" s="27"/>
      <c r="I2713" s="26"/>
      <c r="J2713" s="24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</row>
    <row r="2714" spans="1:22" ht="14">
      <c r="A2714" s="24" t="s">
        <v>8760</v>
      </c>
      <c r="B2714" s="25" t="s">
        <v>8690</v>
      </c>
      <c r="C2714" s="25" t="s">
        <v>8759</v>
      </c>
      <c r="D2714" s="25" t="s">
        <v>373</v>
      </c>
      <c r="E2714" s="26" t="s">
        <v>364</v>
      </c>
      <c r="F2714" s="26"/>
      <c r="G2714" s="27"/>
      <c r="H2714" s="27"/>
      <c r="I2714" s="26"/>
      <c r="J2714" s="24"/>
      <c r="K2714" s="26"/>
      <c r="L2714" s="26"/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</row>
    <row r="2715" spans="1:22" ht="14">
      <c r="A2715" s="24" t="s">
        <v>8763</v>
      </c>
      <c r="B2715" s="25" t="s">
        <v>8690</v>
      </c>
      <c r="C2715" s="25" t="s">
        <v>8762</v>
      </c>
      <c r="D2715" s="25" t="s">
        <v>221</v>
      </c>
      <c r="E2715" s="26" t="s">
        <v>364</v>
      </c>
      <c r="F2715" s="26"/>
      <c r="G2715" s="27"/>
      <c r="H2715" s="27"/>
      <c r="I2715" s="26"/>
      <c r="J2715" s="24"/>
      <c r="K2715" s="26"/>
      <c r="L2715" s="26"/>
      <c r="M2715" s="26"/>
      <c r="N2715" s="26"/>
      <c r="O2715" s="26"/>
      <c r="P2715" s="26"/>
      <c r="Q2715" s="26"/>
      <c r="R2715" s="26"/>
      <c r="S2715" s="26"/>
      <c r="T2715" s="26"/>
      <c r="U2715" s="26"/>
      <c r="V2715" s="26"/>
    </row>
    <row r="2716" spans="1:22" ht="14">
      <c r="A2716" s="24" t="s">
        <v>8766</v>
      </c>
      <c r="B2716" s="25" t="s">
        <v>8690</v>
      </c>
      <c r="C2716" s="25" t="s">
        <v>8765</v>
      </c>
      <c r="D2716" s="25" t="s">
        <v>229</v>
      </c>
      <c r="E2716" s="26" t="s">
        <v>364</v>
      </c>
      <c r="F2716" s="26"/>
      <c r="G2716" s="27"/>
      <c r="H2716" s="27"/>
      <c r="I2716" s="26"/>
      <c r="J2716" s="24"/>
      <c r="K2716" s="26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</row>
    <row r="2717" spans="1:22" ht="14">
      <c r="A2717" s="24" t="s">
        <v>8769</v>
      </c>
      <c r="B2717" s="25" t="s">
        <v>8690</v>
      </c>
      <c r="C2717" s="25" t="s">
        <v>8768</v>
      </c>
      <c r="D2717" s="25" t="s">
        <v>535</v>
      </c>
      <c r="E2717" s="26" t="s">
        <v>364</v>
      </c>
      <c r="F2717" s="26"/>
      <c r="G2717" s="27"/>
      <c r="H2717" s="27"/>
      <c r="I2717" s="26"/>
      <c r="J2717" s="24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</row>
    <row r="2718" spans="1:22" ht="14">
      <c r="A2718" s="24" t="s">
        <v>8772</v>
      </c>
      <c r="B2718" s="25" t="s">
        <v>8690</v>
      </c>
      <c r="C2718" s="25" t="s">
        <v>8771</v>
      </c>
      <c r="D2718" s="25" t="s">
        <v>229</v>
      </c>
      <c r="E2718" s="26" t="s">
        <v>364</v>
      </c>
      <c r="F2718" s="26"/>
      <c r="G2718" s="27"/>
      <c r="H2718" s="27"/>
      <c r="I2718" s="26"/>
      <c r="J2718" s="24"/>
      <c r="K2718" s="26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</row>
    <row r="2719" spans="1:22" ht="14">
      <c r="A2719" s="24" t="s">
        <v>8775</v>
      </c>
      <c r="B2719" s="25" t="s">
        <v>8690</v>
      </c>
      <c r="C2719" s="25" t="s">
        <v>8774</v>
      </c>
      <c r="D2719" s="25" t="s">
        <v>535</v>
      </c>
      <c r="E2719" s="26" t="s">
        <v>364</v>
      </c>
      <c r="F2719" s="26"/>
      <c r="G2719" s="27"/>
      <c r="H2719" s="27"/>
      <c r="I2719" s="26"/>
      <c r="J2719" s="24"/>
      <c r="K2719" s="26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</row>
    <row r="2720" spans="1:22" ht="14">
      <c r="A2720" s="24" t="s">
        <v>8778</v>
      </c>
      <c r="B2720" s="25" t="s">
        <v>8690</v>
      </c>
      <c r="C2720" s="25" t="s">
        <v>8777</v>
      </c>
      <c r="D2720" s="25" t="s">
        <v>373</v>
      </c>
      <c r="E2720" s="26" t="s">
        <v>364</v>
      </c>
      <c r="F2720" s="26"/>
      <c r="G2720" s="27"/>
      <c r="H2720" s="27"/>
      <c r="I2720" s="26"/>
      <c r="J2720" s="24"/>
      <c r="K2720" s="26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</row>
    <row r="2721" spans="1:22" ht="14">
      <c r="A2721" s="24" t="s">
        <v>8781</v>
      </c>
      <c r="B2721" s="25" t="s">
        <v>8690</v>
      </c>
      <c r="C2721" s="25" t="s">
        <v>8780</v>
      </c>
      <c r="D2721" s="25" t="s">
        <v>221</v>
      </c>
      <c r="E2721" s="26" t="s">
        <v>364</v>
      </c>
      <c r="F2721" s="26"/>
      <c r="G2721" s="27"/>
      <c r="H2721" s="27"/>
      <c r="I2721" s="26"/>
      <c r="J2721" s="24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</row>
    <row r="2722" spans="1:22" ht="14">
      <c r="A2722" s="24" t="s">
        <v>8784</v>
      </c>
      <c r="B2722" s="25" t="s">
        <v>8690</v>
      </c>
      <c r="C2722" s="25" t="s">
        <v>8783</v>
      </c>
      <c r="D2722" s="25" t="s">
        <v>229</v>
      </c>
      <c r="E2722" s="26" t="s">
        <v>364</v>
      </c>
      <c r="F2722" s="26"/>
      <c r="G2722" s="27"/>
      <c r="H2722" s="27"/>
      <c r="I2722" s="26"/>
      <c r="J2722" s="24"/>
      <c r="K2722" s="26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</row>
    <row r="2723" spans="1:22" ht="14">
      <c r="A2723" s="24" t="s">
        <v>8787</v>
      </c>
      <c r="B2723" s="25" t="s">
        <v>8690</v>
      </c>
      <c r="C2723" s="25" t="s">
        <v>8786</v>
      </c>
      <c r="D2723" s="25" t="s">
        <v>535</v>
      </c>
      <c r="E2723" s="26" t="s">
        <v>364</v>
      </c>
      <c r="F2723" s="26"/>
      <c r="G2723" s="27"/>
      <c r="H2723" s="27"/>
      <c r="I2723" s="26"/>
      <c r="J2723" s="24"/>
      <c r="K2723" s="26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</row>
    <row r="2724" spans="1:22" ht="14">
      <c r="A2724" s="24" t="s">
        <v>8790</v>
      </c>
      <c r="B2724" s="25" t="s">
        <v>8690</v>
      </c>
      <c r="C2724" s="25" t="s">
        <v>8789</v>
      </c>
      <c r="D2724" s="25" t="s">
        <v>221</v>
      </c>
      <c r="E2724" s="26" t="s">
        <v>364</v>
      </c>
      <c r="F2724" s="26"/>
      <c r="G2724" s="27"/>
      <c r="H2724" s="27"/>
      <c r="I2724" s="26"/>
      <c r="J2724" s="24"/>
      <c r="K2724" s="26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</row>
    <row r="2725" spans="1:22" ht="14">
      <c r="A2725" s="24" t="s">
        <v>8793</v>
      </c>
      <c r="B2725" s="25" t="s">
        <v>8690</v>
      </c>
      <c r="C2725" s="25" t="s">
        <v>8792</v>
      </c>
      <c r="D2725" s="25" t="s">
        <v>535</v>
      </c>
      <c r="E2725" s="26" t="s">
        <v>364</v>
      </c>
      <c r="F2725" s="26"/>
      <c r="G2725" s="27"/>
      <c r="H2725" s="27"/>
      <c r="I2725" s="26"/>
      <c r="J2725" s="24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</row>
    <row r="2726" spans="1:22" ht="14">
      <c r="A2726" s="24" t="s">
        <v>8796</v>
      </c>
      <c r="B2726" s="25" t="s">
        <v>8690</v>
      </c>
      <c r="C2726" s="25" t="s">
        <v>8795</v>
      </c>
      <c r="D2726" s="25" t="s">
        <v>215</v>
      </c>
      <c r="E2726" s="26" t="s">
        <v>364</v>
      </c>
      <c r="F2726" s="26"/>
      <c r="G2726" s="27"/>
      <c r="H2726" s="27"/>
      <c r="I2726" s="26"/>
      <c r="J2726" s="24"/>
      <c r="K2726" s="26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</row>
    <row r="2727" spans="1:22" ht="14">
      <c r="A2727" s="24" t="s">
        <v>8799</v>
      </c>
      <c r="B2727" s="25" t="s">
        <v>8690</v>
      </c>
      <c r="C2727" s="25" t="s">
        <v>8798</v>
      </c>
      <c r="D2727" s="25" t="s">
        <v>221</v>
      </c>
      <c r="E2727" s="26" t="s">
        <v>364</v>
      </c>
      <c r="F2727" s="26"/>
      <c r="G2727" s="27"/>
      <c r="H2727" s="27"/>
      <c r="I2727" s="26"/>
      <c r="J2727" s="24"/>
      <c r="K2727" s="26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</row>
    <row r="2728" spans="1:22" ht="14">
      <c r="A2728" s="24" t="s">
        <v>8802</v>
      </c>
      <c r="B2728" s="25" t="s">
        <v>8690</v>
      </c>
      <c r="C2728" s="25" t="s">
        <v>8801</v>
      </c>
      <c r="D2728" s="25" t="s">
        <v>535</v>
      </c>
      <c r="E2728" s="26" t="s">
        <v>364</v>
      </c>
      <c r="F2728" s="26"/>
      <c r="G2728" s="27"/>
      <c r="H2728" s="27"/>
      <c r="I2728" s="26"/>
      <c r="J2728" s="24"/>
      <c r="K2728" s="26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</row>
    <row r="2729" spans="1:22" ht="14">
      <c r="A2729" s="24" t="s">
        <v>8805</v>
      </c>
      <c r="B2729" s="25" t="s">
        <v>8690</v>
      </c>
      <c r="C2729" s="25" t="s">
        <v>8804</v>
      </c>
      <c r="D2729" s="25" t="s">
        <v>535</v>
      </c>
      <c r="E2729" s="26" t="s">
        <v>364</v>
      </c>
      <c r="F2729" s="26"/>
      <c r="G2729" s="27"/>
      <c r="H2729" s="27"/>
      <c r="I2729" s="26"/>
      <c r="J2729" s="24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</row>
    <row r="2730" spans="1:22" ht="14">
      <c r="A2730" s="24" t="s">
        <v>9077</v>
      </c>
      <c r="B2730" s="25" t="s">
        <v>8975</v>
      </c>
      <c r="C2730" s="25" t="s">
        <v>9076</v>
      </c>
      <c r="D2730" s="25" t="s">
        <v>221</v>
      </c>
      <c r="E2730" s="26" t="s">
        <v>212</v>
      </c>
      <c r="F2730" s="26"/>
      <c r="G2730" s="27"/>
      <c r="H2730" s="27"/>
      <c r="I2730" s="26"/>
      <c r="J2730" s="24"/>
      <c r="K2730" s="26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</row>
    <row r="2731" spans="1:22" ht="14">
      <c r="A2731" s="24" t="s">
        <v>9080</v>
      </c>
      <c r="B2731" s="25" t="s">
        <v>8975</v>
      </c>
      <c r="C2731" s="25" t="s">
        <v>9079</v>
      </c>
      <c r="D2731" s="25" t="s">
        <v>535</v>
      </c>
      <c r="E2731" s="26" t="s">
        <v>212</v>
      </c>
      <c r="F2731" s="26"/>
      <c r="G2731" s="27"/>
      <c r="H2731" s="27"/>
      <c r="I2731" s="26"/>
      <c r="J2731" s="24"/>
      <c r="K2731" s="26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</row>
    <row r="2732" spans="1:22" ht="14">
      <c r="A2732" s="24" t="s">
        <v>11724</v>
      </c>
      <c r="B2732" s="25" t="s">
        <v>11678</v>
      </c>
      <c r="C2732" s="25" t="s">
        <v>11723</v>
      </c>
      <c r="D2732" s="25" t="s">
        <v>373</v>
      </c>
      <c r="E2732" s="26" t="s">
        <v>212</v>
      </c>
      <c r="F2732" s="26"/>
      <c r="G2732" s="27"/>
      <c r="H2732" s="27"/>
      <c r="I2732" s="26"/>
      <c r="J2732" s="24"/>
      <c r="K2732" s="26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</row>
    <row r="2733" spans="1:22" ht="14">
      <c r="A2733" s="24" t="s">
        <v>10190</v>
      </c>
      <c r="B2733" s="25" t="s">
        <v>10102</v>
      </c>
      <c r="C2733" s="25" t="s">
        <v>10189</v>
      </c>
      <c r="D2733" s="25" t="s">
        <v>229</v>
      </c>
      <c r="E2733" s="26" t="s">
        <v>364</v>
      </c>
      <c r="F2733" s="26"/>
      <c r="G2733" s="27"/>
      <c r="H2733" s="27"/>
      <c r="I2733" s="26"/>
      <c r="J2733" s="24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</row>
    <row r="2734" spans="1:22" ht="14">
      <c r="A2734" s="24" t="s">
        <v>10193</v>
      </c>
      <c r="B2734" s="25" t="s">
        <v>10102</v>
      </c>
      <c r="C2734" s="25" t="s">
        <v>10192</v>
      </c>
      <c r="D2734" s="25" t="s">
        <v>535</v>
      </c>
      <c r="E2734" s="26" t="s">
        <v>364</v>
      </c>
      <c r="F2734" s="26"/>
      <c r="G2734" s="27"/>
      <c r="H2734" s="27"/>
      <c r="I2734" s="26"/>
      <c r="J2734" s="24"/>
      <c r="K2734" s="26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</row>
    <row r="2735" spans="1:22" ht="14">
      <c r="A2735" s="24" t="s">
        <v>10196</v>
      </c>
      <c r="B2735" s="25" t="s">
        <v>10102</v>
      </c>
      <c r="C2735" s="25" t="s">
        <v>10195</v>
      </c>
      <c r="D2735" s="25" t="s">
        <v>373</v>
      </c>
      <c r="E2735" s="26" t="s">
        <v>364</v>
      </c>
      <c r="F2735" s="26"/>
      <c r="G2735" s="27"/>
      <c r="H2735" s="27"/>
      <c r="I2735" s="26"/>
      <c r="J2735" s="24"/>
      <c r="K2735" s="26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</row>
    <row r="2736" spans="1:22" ht="14">
      <c r="A2736" s="24" t="s">
        <v>10199</v>
      </c>
      <c r="B2736" s="25" t="s">
        <v>10102</v>
      </c>
      <c r="C2736" s="25" t="s">
        <v>10198</v>
      </c>
      <c r="D2736" s="25" t="s">
        <v>373</v>
      </c>
      <c r="E2736" s="26" t="s">
        <v>364</v>
      </c>
      <c r="F2736" s="26"/>
      <c r="G2736" s="27"/>
      <c r="H2736" s="27"/>
      <c r="I2736" s="26"/>
      <c r="J2736" s="24"/>
      <c r="K2736" s="26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</row>
    <row r="2737" spans="1:22" ht="14">
      <c r="A2737" s="24" t="s">
        <v>11403</v>
      </c>
      <c r="B2737" s="25" t="s">
        <v>11309</v>
      </c>
      <c r="C2737" s="25" t="s">
        <v>11402</v>
      </c>
      <c r="D2737" s="25" t="s">
        <v>215</v>
      </c>
      <c r="E2737" s="26" t="s">
        <v>364</v>
      </c>
      <c r="F2737" s="26"/>
      <c r="G2737" s="27"/>
      <c r="H2737" s="27"/>
      <c r="I2737" s="26"/>
      <c r="J2737" s="24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</row>
    <row r="2738" spans="1:22" ht="14">
      <c r="A2738" s="24" t="s">
        <v>11406</v>
      </c>
      <c r="B2738" s="25" t="s">
        <v>11309</v>
      </c>
      <c r="C2738" s="25" t="s">
        <v>11405</v>
      </c>
      <c r="D2738" s="25" t="s">
        <v>378</v>
      </c>
      <c r="E2738" s="26" t="s">
        <v>364</v>
      </c>
      <c r="F2738" s="26"/>
      <c r="G2738" s="27"/>
      <c r="H2738" s="27"/>
      <c r="I2738" s="26"/>
      <c r="J2738" s="24"/>
      <c r="K2738" s="26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</row>
    <row r="2739" spans="1:22" ht="14">
      <c r="A2739" s="24" t="s">
        <v>11409</v>
      </c>
      <c r="B2739" s="25" t="s">
        <v>11309</v>
      </c>
      <c r="C2739" s="25" t="s">
        <v>11408</v>
      </c>
      <c r="D2739" s="25" t="s">
        <v>229</v>
      </c>
      <c r="E2739" s="26" t="s">
        <v>364</v>
      </c>
      <c r="F2739" s="26"/>
      <c r="G2739" s="27"/>
      <c r="H2739" s="27"/>
      <c r="I2739" s="26"/>
      <c r="J2739" s="24"/>
      <c r="K2739" s="26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</row>
    <row r="2740" spans="1:22" ht="14">
      <c r="A2740" s="24" t="s">
        <v>11412</v>
      </c>
      <c r="B2740" s="25" t="s">
        <v>11309</v>
      </c>
      <c r="C2740" s="25" t="s">
        <v>11411</v>
      </c>
      <c r="D2740" s="25" t="s">
        <v>535</v>
      </c>
      <c r="E2740" s="26" t="s">
        <v>364</v>
      </c>
      <c r="F2740" s="26"/>
      <c r="G2740" s="27"/>
      <c r="H2740" s="27"/>
      <c r="I2740" s="26"/>
      <c r="J2740" s="24"/>
      <c r="K2740" s="26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</row>
    <row r="2741" spans="1:22" ht="14">
      <c r="A2741" s="24" t="s">
        <v>11415</v>
      </c>
      <c r="B2741" s="25" t="s">
        <v>11309</v>
      </c>
      <c r="C2741" s="25" t="s">
        <v>11414</v>
      </c>
      <c r="D2741" s="25" t="s">
        <v>995</v>
      </c>
      <c r="E2741" s="26" t="s">
        <v>364</v>
      </c>
      <c r="F2741" s="26"/>
      <c r="G2741" s="27"/>
      <c r="H2741" s="27"/>
      <c r="I2741" s="26"/>
      <c r="J2741" s="24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</row>
    <row r="2742" spans="1:22" ht="14">
      <c r="A2742" s="24" t="s">
        <v>15745</v>
      </c>
      <c r="B2742" s="25" t="s">
        <v>11309</v>
      </c>
      <c r="C2742" s="25" t="s">
        <v>15744</v>
      </c>
      <c r="D2742" s="25" t="s">
        <v>995</v>
      </c>
      <c r="E2742" s="26" t="s">
        <v>364</v>
      </c>
      <c r="F2742" s="26"/>
      <c r="G2742" s="27"/>
      <c r="H2742" s="27"/>
      <c r="I2742" s="26"/>
      <c r="J2742" s="24"/>
      <c r="K2742" s="26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</row>
    <row r="2743" spans="1:22" ht="14">
      <c r="A2743" s="24" t="s">
        <v>11418</v>
      </c>
      <c r="B2743" s="25" t="s">
        <v>11309</v>
      </c>
      <c r="C2743" s="25" t="s">
        <v>11417</v>
      </c>
      <c r="D2743" s="25" t="s">
        <v>229</v>
      </c>
      <c r="E2743" s="26" t="s">
        <v>364</v>
      </c>
      <c r="F2743" s="26"/>
      <c r="G2743" s="27"/>
      <c r="H2743" s="27"/>
      <c r="I2743" s="26"/>
      <c r="J2743" s="24"/>
      <c r="K2743" s="26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</row>
    <row r="2744" spans="1:22" ht="14">
      <c r="A2744" s="24" t="s">
        <v>11421</v>
      </c>
      <c r="B2744" s="25" t="s">
        <v>11309</v>
      </c>
      <c r="C2744" s="25" t="s">
        <v>11420</v>
      </c>
      <c r="D2744" s="25" t="s">
        <v>535</v>
      </c>
      <c r="E2744" s="26" t="s">
        <v>364</v>
      </c>
      <c r="F2744" s="26"/>
      <c r="G2744" s="27"/>
      <c r="H2744" s="27"/>
      <c r="I2744" s="26"/>
      <c r="J2744" s="24"/>
      <c r="K2744" s="26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</row>
    <row r="2745" spans="1:22" ht="14">
      <c r="A2745" s="24" t="s">
        <v>11424</v>
      </c>
      <c r="B2745" s="25" t="s">
        <v>11309</v>
      </c>
      <c r="C2745" s="25" t="s">
        <v>11423</v>
      </c>
      <c r="D2745" s="25" t="s">
        <v>995</v>
      </c>
      <c r="E2745" s="26" t="s">
        <v>364</v>
      </c>
      <c r="F2745" s="26"/>
      <c r="G2745" s="27"/>
      <c r="H2745" s="27"/>
      <c r="I2745" s="26"/>
      <c r="J2745" s="24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</row>
    <row r="2746" spans="1:22" ht="14">
      <c r="A2746" s="24" t="s">
        <v>15736</v>
      </c>
      <c r="B2746" s="25" t="s">
        <v>11309</v>
      </c>
      <c r="C2746" s="25" t="s">
        <v>15735</v>
      </c>
      <c r="D2746" s="25" t="s">
        <v>995</v>
      </c>
      <c r="E2746" s="26" t="s">
        <v>364</v>
      </c>
      <c r="F2746" s="26"/>
      <c r="G2746" s="27"/>
      <c r="H2746" s="27"/>
      <c r="I2746" s="26"/>
      <c r="J2746" s="24"/>
      <c r="K2746" s="26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</row>
    <row r="2747" spans="1:22" ht="14">
      <c r="A2747" s="24" t="s">
        <v>15739</v>
      </c>
      <c r="B2747" s="25" t="s">
        <v>11309</v>
      </c>
      <c r="C2747" s="25" t="s">
        <v>15738</v>
      </c>
      <c r="D2747" s="25" t="s">
        <v>995</v>
      </c>
      <c r="E2747" s="26" t="s">
        <v>364</v>
      </c>
      <c r="F2747" s="26"/>
      <c r="G2747" s="27"/>
      <c r="H2747" s="27"/>
      <c r="I2747" s="26"/>
      <c r="J2747" s="24"/>
      <c r="K2747" s="26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</row>
    <row r="2748" spans="1:22" ht="14">
      <c r="A2748" s="24" t="s">
        <v>11427</v>
      </c>
      <c r="B2748" s="25" t="s">
        <v>11309</v>
      </c>
      <c r="C2748" s="25" t="s">
        <v>11426</v>
      </c>
      <c r="D2748" s="25" t="s">
        <v>229</v>
      </c>
      <c r="E2748" s="26" t="s">
        <v>364</v>
      </c>
      <c r="F2748" s="26"/>
      <c r="G2748" s="27"/>
      <c r="H2748" s="27"/>
      <c r="I2748" s="26"/>
      <c r="J2748" s="24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</row>
    <row r="2749" spans="1:22" ht="14">
      <c r="A2749" s="24" t="s">
        <v>11430</v>
      </c>
      <c r="B2749" s="25" t="s">
        <v>11309</v>
      </c>
      <c r="C2749" s="25" t="s">
        <v>11429</v>
      </c>
      <c r="D2749" s="25" t="s">
        <v>535</v>
      </c>
      <c r="E2749" s="26" t="s">
        <v>364</v>
      </c>
      <c r="F2749" s="26"/>
      <c r="G2749" s="27"/>
      <c r="H2749" s="27"/>
      <c r="I2749" s="26"/>
      <c r="J2749" s="24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</row>
    <row r="2750" spans="1:22" ht="14">
      <c r="A2750" s="24" t="s">
        <v>15742</v>
      </c>
      <c r="B2750" s="25" t="s">
        <v>11309</v>
      </c>
      <c r="C2750" s="25" t="s">
        <v>15741</v>
      </c>
      <c r="D2750" s="25" t="s">
        <v>995</v>
      </c>
      <c r="E2750" s="26" t="s">
        <v>364</v>
      </c>
      <c r="F2750" s="26"/>
      <c r="G2750" s="27"/>
      <c r="H2750" s="27"/>
      <c r="I2750" s="26"/>
      <c r="J2750" s="24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</row>
    <row r="2751" spans="1:22" ht="14">
      <c r="A2751" s="24" t="s">
        <v>11433</v>
      </c>
      <c r="B2751" s="25" t="s">
        <v>11309</v>
      </c>
      <c r="C2751" s="25" t="s">
        <v>11432</v>
      </c>
      <c r="D2751" s="25" t="s">
        <v>215</v>
      </c>
      <c r="E2751" s="26" t="s">
        <v>364</v>
      </c>
      <c r="F2751" s="26"/>
      <c r="G2751" s="27"/>
      <c r="H2751" s="27"/>
      <c r="I2751" s="26"/>
      <c r="J2751" s="24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</row>
    <row r="2752" spans="1:22" ht="14">
      <c r="A2752" s="24" t="s">
        <v>7903</v>
      </c>
      <c r="B2752" s="25" t="s">
        <v>7869</v>
      </c>
      <c r="C2752" s="25" t="s">
        <v>7902</v>
      </c>
      <c r="D2752" s="25" t="s">
        <v>221</v>
      </c>
      <c r="E2752" s="26" t="s">
        <v>212</v>
      </c>
      <c r="F2752" s="26"/>
      <c r="G2752" s="27"/>
      <c r="H2752" s="27"/>
      <c r="I2752" s="26"/>
      <c r="J2752" s="24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</row>
    <row r="2753" spans="1:22" ht="14">
      <c r="A2753" s="24" t="s">
        <v>7906</v>
      </c>
      <c r="B2753" s="25" t="s">
        <v>7869</v>
      </c>
      <c r="C2753" s="25" t="s">
        <v>7905</v>
      </c>
      <c r="D2753" s="25" t="s">
        <v>535</v>
      </c>
      <c r="E2753" s="26" t="s">
        <v>212</v>
      </c>
      <c r="F2753" s="26"/>
      <c r="G2753" s="27"/>
      <c r="H2753" s="27"/>
      <c r="I2753" s="26"/>
      <c r="J2753" s="24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</row>
    <row r="2754" spans="1:22" ht="14">
      <c r="A2754" s="24" t="s">
        <v>7909</v>
      </c>
      <c r="B2754" s="25" t="s">
        <v>7869</v>
      </c>
      <c r="C2754" s="25" t="s">
        <v>7908</v>
      </c>
      <c r="D2754" s="25" t="s">
        <v>2958</v>
      </c>
      <c r="E2754" s="26" t="s">
        <v>212</v>
      </c>
      <c r="F2754" s="26"/>
      <c r="G2754" s="27"/>
      <c r="H2754" s="27"/>
      <c r="I2754" s="26"/>
      <c r="J2754" s="24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</row>
    <row r="2755" spans="1:22" ht="14">
      <c r="A2755" s="24" t="s">
        <v>8926</v>
      </c>
      <c r="B2755" s="25" t="s">
        <v>8859</v>
      </c>
      <c r="C2755" s="25" t="s">
        <v>8925</v>
      </c>
      <c r="D2755" s="25" t="s">
        <v>221</v>
      </c>
      <c r="E2755" s="26" t="s">
        <v>364</v>
      </c>
      <c r="F2755" s="26"/>
      <c r="G2755" s="27"/>
      <c r="H2755" s="27"/>
      <c r="I2755" s="26"/>
      <c r="J2755" s="24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</row>
    <row r="2756" spans="1:22" ht="14">
      <c r="A2756" s="24" t="s">
        <v>8929</v>
      </c>
      <c r="B2756" s="25" t="s">
        <v>8859</v>
      </c>
      <c r="C2756" s="25" t="s">
        <v>8928</v>
      </c>
      <c r="D2756" s="25" t="s">
        <v>221</v>
      </c>
      <c r="E2756" s="26" t="s">
        <v>364</v>
      </c>
      <c r="F2756" s="26"/>
      <c r="G2756" s="27"/>
      <c r="H2756" s="27"/>
      <c r="I2756" s="26"/>
      <c r="J2756" s="24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</row>
    <row r="2757" spans="1:22" ht="14">
      <c r="A2757" s="24" t="s">
        <v>12498</v>
      </c>
      <c r="B2757" s="25" t="s">
        <v>12497</v>
      </c>
      <c r="C2757" s="25" t="s">
        <v>12496</v>
      </c>
      <c r="D2757" s="25" t="s">
        <v>221</v>
      </c>
      <c r="E2757" s="26" t="s">
        <v>364</v>
      </c>
      <c r="F2757" s="26"/>
      <c r="G2757" s="27"/>
      <c r="H2757" s="27"/>
      <c r="I2757" s="26"/>
      <c r="J2757" s="24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</row>
    <row r="2758" spans="1:22" ht="14">
      <c r="A2758" s="24" t="s">
        <v>12826</v>
      </c>
      <c r="B2758" s="25" t="s">
        <v>12674</v>
      </c>
      <c r="C2758" s="25" t="s">
        <v>12825</v>
      </c>
      <c r="D2758" s="25" t="s">
        <v>221</v>
      </c>
      <c r="E2758" s="26" t="s">
        <v>212</v>
      </c>
      <c r="F2758" s="26"/>
      <c r="G2758" s="27"/>
      <c r="H2758" s="27"/>
      <c r="I2758" s="26"/>
      <c r="J2758" s="24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</row>
    <row r="2759" spans="1:22" ht="14">
      <c r="A2759" s="24" t="s">
        <v>12829</v>
      </c>
      <c r="B2759" s="25" t="s">
        <v>12674</v>
      </c>
      <c r="C2759" s="25" t="s">
        <v>12828</v>
      </c>
      <c r="D2759" s="25" t="s">
        <v>12679</v>
      </c>
      <c r="E2759" s="26" t="s">
        <v>212</v>
      </c>
      <c r="F2759" s="26"/>
      <c r="G2759" s="27"/>
      <c r="H2759" s="27"/>
      <c r="I2759" s="26"/>
      <c r="J2759" s="24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</row>
    <row r="2760" spans="1:22" ht="14">
      <c r="A2760" s="24" t="s">
        <v>13070</v>
      </c>
      <c r="B2760" s="25" t="s">
        <v>12964</v>
      </c>
      <c r="C2760" s="25" t="s">
        <v>13069</v>
      </c>
      <c r="D2760" s="25" t="s">
        <v>535</v>
      </c>
      <c r="E2760" s="26" t="s">
        <v>364</v>
      </c>
      <c r="F2760" s="26"/>
      <c r="G2760" s="27"/>
      <c r="H2760" s="27"/>
      <c r="I2760" s="26"/>
      <c r="J2760" s="24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</row>
    <row r="2761" spans="1:22" ht="14">
      <c r="A2761" s="24" t="s">
        <v>14515</v>
      </c>
      <c r="B2761" s="25" t="s">
        <v>14162</v>
      </c>
      <c r="C2761" s="25" t="s">
        <v>14514</v>
      </c>
      <c r="D2761" s="25" t="s">
        <v>221</v>
      </c>
      <c r="E2761" s="26" t="s">
        <v>212</v>
      </c>
      <c r="F2761" s="26"/>
      <c r="G2761" s="27"/>
      <c r="H2761" s="27"/>
      <c r="I2761" s="26"/>
      <c r="J2761" s="24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</row>
    <row r="2762" spans="1:22" ht="14">
      <c r="A2762" s="24" t="s">
        <v>14518</v>
      </c>
      <c r="B2762" s="25" t="s">
        <v>14162</v>
      </c>
      <c r="C2762" s="25" t="s">
        <v>14517</v>
      </c>
      <c r="D2762" s="25" t="s">
        <v>221</v>
      </c>
      <c r="E2762" s="26" t="s">
        <v>212</v>
      </c>
      <c r="F2762" s="26"/>
      <c r="G2762" s="27"/>
      <c r="H2762" s="27"/>
      <c r="I2762" s="26"/>
      <c r="J2762" s="24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</row>
    <row r="2763" spans="1:22" ht="14">
      <c r="A2763" s="24" t="s">
        <v>14521</v>
      </c>
      <c r="B2763" s="25" t="s">
        <v>14162</v>
      </c>
      <c r="C2763" s="25" t="s">
        <v>14520</v>
      </c>
      <c r="D2763" s="25" t="s">
        <v>1905</v>
      </c>
      <c r="E2763" s="26" t="s">
        <v>212</v>
      </c>
      <c r="F2763" s="26"/>
      <c r="G2763" s="27"/>
      <c r="H2763" s="27"/>
      <c r="I2763" s="26"/>
      <c r="J2763" s="24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</row>
    <row r="2764" spans="1:22" ht="14">
      <c r="A2764" s="24" t="s">
        <v>14524</v>
      </c>
      <c r="B2764" s="25" t="s">
        <v>14162</v>
      </c>
      <c r="C2764" s="25" t="s">
        <v>14523</v>
      </c>
      <c r="D2764" s="25" t="s">
        <v>535</v>
      </c>
      <c r="E2764" s="26" t="s">
        <v>212</v>
      </c>
      <c r="F2764" s="26"/>
      <c r="G2764" s="27"/>
      <c r="H2764" s="27"/>
      <c r="I2764" s="26"/>
      <c r="J2764" s="24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</row>
    <row r="2765" spans="1:22" ht="14">
      <c r="A2765" s="24" t="s">
        <v>11639</v>
      </c>
      <c r="B2765" s="25" t="s">
        <v>11584</v>
      </c>
      <c r="C2765" s="25" t="s">
        <v>11638</v>
      </c>
      <c r="D2765" s="25" t="s">
        <v>1022</v>
      </c>
      <c r="E2765" s="26" t="s">
        <v>212</v>
      </c>
      <c r="F2765" s="26"/>
      <c r="G2765" s="27"/>
      <c r="H2765" s="27"/>
      <c r="I2765" s="26"/>
      <c r="J2765" s="24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</row>
    <row r="2766" spans="1:22" ht="14">
      <c r="A2766" s="24" t="s">
        <v>11642</v>
      </c>
      <c r="B2766" s="25" t="s">
        <v>11584</v>
      </c>
      <c r="C2766" s="25" t="s">
        <v>11641</v>
      </c>
      <c r="D2766" s="25" t="s">
        <v>373</v>
      </c>
      <c r="E2766" s="26" t="s">
        <v>212</v>
      </c>
      <c r="F2766" s="26"/>
      <c r="G2766" s="27"/>
      <c r="H2766" s="27"/>
      <c r="I2766" s="26"/>
      <c r="J2766" s="24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</row>
    <row r="2767" spans="1:22" ht="14">
      <c r="A2767" s="24" t="s">
        <v>11645</v>
      </c>
      <c r="B2767" s="25" t="s">
        <v>11584</v>
      </c>
      <c r="C2767" s="25" t="s">
        <v>11644</v>
      </c>
      <c r="D2767" s="25" t="s">
        <v>373</v>
      </c>
      <c r="E2767" s="26" t="s">
        <v>212</v>
      </c>
      <c r="F2767" s="26"/>
      <c r="G2767" s="27"/>
      <c r="H2767" s="27"/>
      <c r="I2767" s="26"/>
      <c r="J2767" s="24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</row>
    <row r="2768" spans="1:22" ht="14">
      <c r="A2768" s="24" t="s">
        <v>8580</v>
      </c>
      <c r="B2768" s="25" t="s">
        <v>8543</v>
      </c>
      <c r="C2768" s="25" t="s">
        <v>8579</v>
      </c>
      <c r="D2768" s="25" t="s">
        <v>221</v>
      </c>
      <c r="E2768" s="26" t="s">
        <v>212</v>
      </c>
      <c r="F2768" s="26"/>
      <c r="G2768" s="27"/>
      <c r="H2768" s="27"/>
      <c r="I2768" s="26"/>
      <c r="J2768" s="24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</row>
    <row r="2769" spans="1:22" ht="14">
      <c r="A2769" s="24" t="s">
        <v>6052</v>
      </c>
      <c r="B2769" s="25" t="s">
        <v>5869</v>
      </c>
      <c r="C2769" s="25" t="s">
        <v>6051</v>
      </c>
      <c r="D2769" s="25" t="s">
        <v>221</v>
      </c>
      <c r="E2769" s="26" t="s">
        <v>364</v>
      </c>
      <c r="F2769" s="26"/>
      <c r="G2769" s="27"/>
      <c r="H2769" s="27"/>
      <c r="I2769" s="26"/>
      <c r="J2769" s="24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</row>
    <row r="2770" spans="1:22" ht="14">
      <c r="A2770" s="24" t="s">
        <v>6774</v>
      </c>
      <c r="B2770" s="25" t="s">
        <v>6665</v>
      </c>
      <c r="C2770" s="25" t="s">
        <v>6773</v>
      </c>
      <c r="D2770" s="25" t="s">
        <v>221</v>
      </c>
      <c r="E2770" s="26" t="s">
        <v>364</v>
      </c>
      <c r="F2770" s="26"/>
      <c r="G2770" s="27"/>
      <c r="H2770" s="27"/>
      <c r="I2770" s="26"/>
      <c r="J2770" s="24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</row>
    <row r="2771" spans="1:22" ht="14">
      <c r="A2771" s="24" t="s">
        <v>6777</v>
      </c>
      <c r="B2771" s="25" t="s">
        <v>6665</v>
      </c>
      <c r="C2771" s="25" t="s">
        <v>6776</v>
      </c>
      <c r="D2771" s="25" t="s">
        <v>535</v>
      </c>
      <c r="E2771" s="26" t="s">
        <v>364</v>
      </c>
      <c r="F2771" s="26"/>
      <c r="G2771" s="27"/>
      <c r="H2771" s="27"/>
      <c r="I2771" s="26"/>
      <c r="J2771" s="24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</row>
    <row r="2772" spans="1:22" ht="14">
      <c r="A2772" s="24" t="s">
        <v>7336</v>
      </c>
      <c r="B2772" s="25" t="s">
        <v>7290</v>
      </c>
      <c r="C2772" s="25" t="s">
        <v>7335</v>
      </c>
      <c r="D2772" s="25" t="s">
        <v>221</v>
      </c>
      <c r="E2772" s="26" t="s">
        <v>364</v>
      </c>
      <c r="F2772" s="26"/>
      <c r="G2772" s="27"/>
      <c r="H2772" s="27"/>
      <c r="I2772" s="26"/>
      <c r="J2772" s="24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</row>
    <row r="2773" spans="1:22" ht="14">
      <c r="A2773" s="24" t="s">
        <v>7339</v>
      </c>
      <c r="B2773" s="25" t="s">
        <v>7290</v>
      </c>
      <c r="C2773" s="25" t="s">
        <v>7338</v>
      </c>
      <c r="D2773" s="25" t="s">
        <v>1022</v>
      </c>
      <c r="E2773" s="26" t="s">
        <v>364</v>
      </c>
      <c r="F2773" s="26"/>
      <c r="G2773" s="27"/>
      <c r="H2773" s="27"/>
      <c r="I2773" s="26"/>
      <c r="J2773" s="24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</row>
    <row r="2774" spans="1:22" ht="14">
      <c r="A2774" s="24" t="s">
        <v>7342</v>
      </c>
      <c r="B2774" s="25" t="s">
        <v>7290</v>
      </c>
      <c r="C2774" s="25" t="s">
        <v>7341</v>
      </c>
      <c r="D2774" s="25" t="s">
        <v>378</v>
      </c>
      <c r="E2774" s="26" t="s">
        <v>364</v>
      </c>
      <c r="F2774" s="26"/>
      <c r="G2774" s="27"/>
      <c r="H2774" s="27"/>
      <c r="I2774" s="26"/>
      <c r="J2774" s="24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</row>
    <row r="2775" spans="1:22" ht="14">
      <c r="A2775" s="24" t="s">
        <v>7345</v>
      </c>
      <c r="B2775" s="25" t="s">
        <v>7290</v>
      </c>
      <c r="C2775" s="25" t="s">
        <v>7344</v>
      </c>
      <c r="D2775" s="25" t="s">
        <v>373</v>
      </c>
      <c r="E2775" s="26" t="s">
        <v>364</v>
      </c>
      <c r="F2775" s="26"/>
      <c r="G2775" s="27"/>
      <c r="H2775" s="27"/>
      <c r="I2775" s="26"/>
      <c r="J2775" s="24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</row>
    <row r="2776" spans="1:22" ht="14">
      <c r="A2776" s="24" t="s">
        <v>7348</v>
      </c>
      <c r="B2776" s="25" t="s">
        <v>7290</v>
      </c>
      <c r="C2776" s="25" t="s">
        <v>7347</v>
      </c>
      <c r="D2776" s="25" t="s">
        <v>1022</v>
      </c>
      <c r="E2776" s="26" t="s">
        <v>364</v>
      </c>
      <c r="F2776" s="26"/>
      <c r="G2776" s="27"/>
      <c r="H2776" s="27"/>
      <c r="I2776" s="26"/>
      <c r="J2776" s="24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</row>
    <row r="2777" spans="1:22" ht="14">
      <c r="A2777" s="24" t="s">
        <v>7351</v>
      </c>
      <c r="B2777" s="25" t="s">
        <v>7290</v>
      </c>
      <c r="C2777" s="25" t="s">
        <v>7350</v>
      </c>
      <c r="D2777" s="25" t="s">
        <v>215</v>
      </c>
      <c r="E2777" s="26" t="s">
        <v>364</v>
      </c>
      <c r="F2777" s="26"/>
      <c r="G2777" s="27"/>
      <c r="H2777" s="27"/>
      <c r="I2777" s="26"/>
      <c r="J2777" s="24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</row>
    <row r="2778" spans="1:22" ht="14">
      <c r="A2778" s="24" t="s">
        <v>7354</v>
      </c>
      <c r="B2778" s="25" t="s">
        <v>7290</v>
      </c>
      <c r="C2778" s="25" t="s">
        <v>7353</v>
      </c>
      <c r="D2778" s="25" t="s">
        <v>2085</v>
      </c>
      <c r="E2778" s="26" t="s">
        <v>364</v>
      </c>
      <c r="F2778" s="26"/>
      <c r="G2778" s="27"/>
      <c r="H2778" s="27"/>
      <c r="I2778" s="26"/>
      <c r="J2778" s="24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</row>
    <row r="2779" spans="1:22" ht="14">
      <c r="A2779" s="24" t="s">
        <v>7357</v>
      </c>
      <c r="B2779" s="25" t="s">
        <v>7290</v>
      </c>
      <c r="C2779" s="25" t="s">
        <v>7356</v>
      </c>
      <c r="D2779" s="25" t="s">
        <v>373</v>
      </c>
      <c r="E2779" s="26" t="s">
        <v>364</v>
      </c>
      <c r="F2779" s="26"/>
      <c r="G2779" s="27"/>
      <c r="H2779" s="27"/>
      <c r="I2779" s="26"/>
      <c r="J2779" s="24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</row>
    <row r="2780" spans="1:22" ht="14">
      <c r="A2780" s="24" t="s">
        <v>15649</v>
      </c>
      <c r="B2780" s="25" t="s">
        <v>7290</v>
      </c>
      <c r="C2780" s="25" t="s">
        <v>15648</v>
      </c>
      <c r="D2780" s="25" t="s">
        <v>1022</v>
      </c>
      <c r="E2780" s="26" t="s">
        <v>364</v>
      </c>
      <c r="F2780" s="26"/>
      <c r="G2780" s="27"/>
      <c r="H2780" s="27"/>
      <c r="I2780" s="26"/>
      <c r="J2780" s="24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</row>
    <row r="2781" spans="1:22" ht="14">
      <c r="A2781" s="24" t="s">
        <v>7360</v>
      </c>
      <c r="B2781" s="25" t="s">
        <v>7290</v>
      </c>
      <c r="C2781" s="25" t="s">
        <v>7359</v>
      </c>
      <c r="D2781" s="25" t="s">
        <v>1022</v>
      </c>
      <c r="E2781" s="26" t="s">
        <v>364</v>
      </c>
      <c r="F2781" s="26"/>
      <c r="G2781" s="27"/>
      <c r="H2781" s="27"/>
      <c r="I2781" s="26"/>
      <c r="J2781" s="24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</row>
    <row r="2782" spans="1:22" ht="14">
      <c r="A2782" s="24" t="s">
        <v>7363</v>
      </c>
      <c r="B2782" s="25" t="s">
        <v>7290</v>
      </c>
      <c r="C2782" s="25" t="s">
        <v>7362</v>
      </c>
      <c r="D2782" s="25" t="s">
        <v>373</v>
      </c>
      <c r="E2782" s="26" t="s">
        <v>364</v>
      </c>
      <c r="F2782" s="26"/>
      <c r="G2782" s="27"/>
      <c r="H2782" s="27"/>
      <c r="I2782" s="26"/>
      <c r="J2782" s="24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</row>
    <row r="2783" spans="1:22" ht="14">
      <c r="A2783" s="24" t="s">
        <v>15646</v>
      </c>
      <c r="B2783" s="25" t="s">
        <v>7290</v>
      </c>
      <c r="C2783" s="25" t="s">
        <v>15645</v>
      </c>
      <c r="D2783" s="25" t="s">
        <v>1022</v>
      </c>
      <c r="E2783" s="26" t="s">
        <v>364</v>
      </c>
      <c r="F2783" s="26"/>
      <c r="G2783" s="27"/>
      <c r="H2783" s="27"/>
      <c r="I2783" s="26"/>
      <c r="J2783" s="24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</row>
    <row r="2784" spans="1:22" ht="14">
      <c r="A2784" s="24" t="s">
        <v>7366</v>
      </c>
      <c r="B2784" s="25" t="s">
        <v>7290</v>
      </c>
      <c r="C2784" s="25" t="s">
        <v>7365</v>
      </c>
      <c r="D2784" s="25" t="s">
        <v>1022</v>
      </c>
      <c r="E2784" s="26" t="s">
        <v>364</v>
      </c>
      <c r="F2784" s="26"/>
      <c r="G2784" s="27"/>
      <c r="H2784" s="27"/>
      <c r="I2784" s="26"/>
      <c r="J2784" s="24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</row>
    <row r="2785" spans="1:22" ht="14">
      <c r="A2785" s="24" t="s">
        <v>7369</v>
      </c>
      <c r="B2785" s="25" t="s">
        <v>7290</v>
      </c>
      <c r="C2785" s="25" t="s">
        <v>7368</v>
      </c>
      <c r="D2785" s="25" t="s">
        <v>373</v>
      </c>
      <c r="E2785" s="26" t="s">
        <v>364</v>
      </c>
      <c r="F2785" s="26"/>
      <c r="G2785" s="27"/>
      <c r="H2785" s="27"/>
      <c r="I2785" s="26"/>
      <c r="J2785" s="24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</row>
    <row r="2786" spans="1:22" ht="14">
      <c r="A2786" s="24" t="s">
        <v>7372</v>
      </c>
      <c r="B2786" s="25" t="s">
        <v>7290</v>
      </c>
      <c r="C2786" s="25" t="s">
        <v>7371</v>
      </c>
      <c r="D2786" s="25" t="s">
        <v>215</v>
      </c>
      <c r="E2786" s="26" t="s">
        <v>364</v>
      </c>
      <c r="F2786" s="26"/>
      <c r="G2786" s="27"/>
      <c r="H2786" s="27"/>
      <c r="I2786" s="26"/>
      <c r="J2786" s="24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</row>
    <row r="2787" spans="1:22" ht="14">
      <c r="A2787" s="24" t="s">
        <v>8245</v>
      </c>
      <c r="B2787" s="25" t="s">
        <v>8136</v>
      </c>
      <c r="C2787" s="25" t="s">
        <v>8244</v>
      </c>
      <c r="D2787" s="25" t="s">
        <v>535</v>
      </c>
      <c r="E2787" s="26" t="s">
        <v>364</v>
      </c>
      <c r="F2787" s="26"/>
      <c r="G2787" s="27"/>
      <c r="H2787" s="27"/>
      <c r="I2787" s="26"/>
      <c r="J2787" s="24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</row>
    <row r="2788" spans="1:22" ht="14">
      <c r="A2788" s="24" t="s">
        <v>5404</v>
      </c>
      <c r="B2788" s="25" t="s">
        <v>5244</v>
      </c>
      <c r="C2788" s="25" t="s">
        <v>5403</v>
      </c>
      <c r="D2788" s="25" t="s">
        <v>3041</v>
      </c>
      <c r="E2788" s="26" t="s">
        <v>364</v>
      </c>
      <c r="F2788" s="26"/>
      <c r="G2788" s="27"/>
      <c r="H2788" s="27"/>
      <c r="I2788" s="26"/>
      <c r="J2788" s="24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</row>
    <row r="2789" spans="1:22" ht="14">
      <c r="A2789" s="24" t="s">
        <v>5407</v>
      </c>
      <c r="B2789" s="25" t="s">
        <v>5244</v>
      </c>
      <c r="C2789" s="25" t="s">
        <v>5406</v>
      </c>
      <c r="D2789" s="25" t="s">
        <v>221</v>
      </c>
      <c r="E2789" s="26" t="s">
        <v>364</v>
      </c>
      <c r="F2789" s="26"/>
      <c r="G2789" s="27"/>
      <c r="H2789" s="27"/>
      <c r="I2789" s="26"/>
      <c r="J2789" s="24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</row>
    <row r="2790" spans="1:22" ht="14">
      <c r="A2790" s="24" t="s">
        <v>8678</v>
      </c>
      <c r="B2790" s="25" t="s">
        <v>8656</v>
      </c>
      <c r="C2790" s="25" t="s">
        <v>8677</v>
      </c>
      <c r="D2790" s="25" t="s">
        <v>221</v>
      </c>
      <c r="E2790" s="26" t="s">
        <v>364</v>
      </c>
      <c r="F2790" s="26"/>
      <c r="G2790" s="27"/>
      <c r="H2790" s="27"/>
      <c r="I2790" s="26"/>
      <c r="J2790" s="24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</row>
    <row r="2791" spans="1:22" ht="14">
      <c r="A2791" s="24" t="s">
        <v>9884</v>
      </c>
      <c r="B2791" s="25" t="s">
        <v>9883</v>
      </c>
      <c r="C2791" s="25" t="s">
        <v>9882</v>
      </c>
      <c r="D2791" s="25" t="s">
        <v>3239</v>
      </c>
      <c r="E2791" s="26" t="s">
        <v>364</v>
      </c>
      <c r="F2791" s="26"/>
      <c r="G2791" s="27"/>
      <c r="H2791" s="27"/>
      <c r="I2791" s="26"/>
      <c r="J2791" s="24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</row>
    <row r="2792" spans="1:22" ht="14">
      <c r="A2792" s="24" t="s">
        <v>4705</v>
      </c>
      <c r="B2792" s="25" t="s">
        <v>4698</v>
      </c>
      <c r="C2792" s="25" t="s">
        <v>4704</v>
      </c>
      <c r="D2792" s="25" t="s">
        <v>985</v>
      </c>
      <c r="E2792" s="26" t="s">
        <v>364</v>
      </c>
      <c r="F2792" s="26"/>
      <c r="G2792" s="27"/>
      <c r="H2792" s="27"/>
      <c r="I2792" s="26"/>
      <c r="J2792" s="24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</row>
    <row r="2793" spans="1:22" ht="14">
      <c r="A2793" s="24" t="s">
        <v>4708</v>
      </c>
      <c r="B2793" s="25" t="s">
        <v>4698</v>
      </c>
      <c r="C2793" s="25" t="s">
        <v>4707</v>
      </c>
      <c r="D2793" s="25" t="s">
        <v>535</v>
      </c>
      <c r="E2793" s="26" t="s">
        <v>364</v>
      </c>
      <c r="F2793" s="26"/>
      <c r="G2793" s="27"/>
      <c r="H2793" s="27"/>
      <c r="I2793" s="26"/>
      <c r="J2793" s="24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</row>
    <row r="2794" spans="1:22" ht="14">
      <c r="A2794" s="24" t="s">
        <v>4711</v>
      </c>
      <c r="B2794" s="25" t="s">
        <v>4698</v>
      </c>
      <c r="C2794" s="25" t="s">
        <v>4710</v>
      </c>
      <c r="D2794" s="25" t="s">
        <v>985</v>
      </c>
      <c r="E2794" s="26" t="s">
        <v>364</v>
      </c>
      <c r="F2794" s="26"/>
      <c r="G2794" s="27"/>
      <c r="H2794" s="27"/>
      <c r="I2794" s="26"/>
      <c r="J2794" s="24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</row>
    <row r="2795" spans="1:22" ht="14">
      <c r="A2795" s="24" t="s">
        <v>10202</v>
      </c>
      <c r="B2795" s="25" t="s">
        <v>10102</v>
      </c>
      <c r="C2795" s="25" t="s">
        <v>10201</v>
      </c>
      <c r="D2795" s="25" t="s">
        <v>378</v>
      </c>
      <c r="E2795" s="26" t="s">
        <v>364</v>
      </c>
      <c r="F2795" s="26"/>
      <c r="G2795" s="27"/>
      <c r="H2795" s="27"/>
      <c r="I2795" s="26"/>
      <c r="J2795" s="24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</row>
    <row r="2796" spans="1:22" ht="14">
      <c r="A2796" s="24" t="s">
        <v>10205</v>
      </c>
      <c r="B2796" s="25" t="s">
        <v>10102</v>
      </c>
      <c r="C2796" s="25" t="s">
        <v>10204</v>
      </c>
      <c r="D2796" s="25" t="s">
        <v>221</v>
      </c>
      <c r="E2796" s="26" t="s">
        <v>364</v>
      </c>
      <c r="F2796" s="26"/>
      <c r="G2796" s="27"/>
      <c r="H2796" s="27"/>
      <c r="I2796" s="26"/>
      <c r="J2796" s="24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</row>
    <row r="2797" spans="1:22" ht="14">
      <c r="A2797" s="24" t="s">
        <v>10208</v>
      </c>
      <c r="B2797" s="25" t="s">
        <v>10102</v>
      </c>
      <c r="C2797" s="25" t="s">
        <v>10207</v>
      </c>
      <c r="D2797" s="25" t="s">
        <v>576</v>
      </c>
      <c r="E2797" s="26" t="s">
        <v>364</v>
      </c>
      <c r="F2797" s="26"/>
      <c r="G2797" s="27"/>
      <c r="H2797" s="27"/>
      <c r="I2797" s="26"/>
      <c r="J2797" s="24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</row>
    <row r="2798" spans="1:22" ht="14">
      <c r="A2798" s="24" t="s">
        <v>10211</v>
      </c>
      <c r="B2798" s="25" t="s">
        <v>10102</v>
      </c>
      <c r="C2798" s="25" t="s">
        <v>10210</v>
      </c>
      <c r="D2798" s="25" t="s">
        <v>221</v>
      </c>
      <c r="E2798" s="26" t="s">
        <v>364</v>
      </c>
      <c r="F2798" s="26"/>
      <c r="G2798" s="27"/>
      <c r="H2798" s="27"/>
      <c r="I2798" s="26"/>
      <c r="J2798" s="24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</row>
    <row r="2799" spans="1:22" ht="14">
      <c r="A2799" s="24" t="s">
        <v>10214</v>
      </c>
      <c r="B2799" s="25" t="s">
        <v>10102</v>
      </c>
      <c r="C2799" s="25" t="s">
        <v>10213</v>
      </c>
      <c r="D2799" s="25" t="s">
        <v>221</v>
      </c>
      <c r="E2799" s="26" t="s">
        <v>364</v>
      </c>
      <c r="F2799" s="26"/>
      <c r="G2799" s="27"/>
      <c r="H2799" s="27"/>
      <c r="I2799" s="26"/>
      <c r="J2799" s="24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</row>
    <row r="2800" spans="1:22" ht="14">
      <c r="A2800" s="24" t="s">
        <v>10217</v>
      </c>
      <c r="B2800" s="25" t="s">
        <v>10102</v>
      </c>
      <c r="C2800" s="25" t="s">
        <v>10216</v>
      </c>
      <c r="D2800" s="25" t="s">
        <v>535</v>
      </c>
      <c r="E2800" s="26" t="s">
        <v>364</v>
      </c>
      <c r="F2800" s="26"/>
      <c r="G2800" s="27"/>
      <c r="H2800" s="27"/>
      <c r="I2800" s="26"/>
      <c r="J2800" s="24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</row>
    <row r="2801" spans="1:22" ht="14">
      <c r="A2801" s="24" t="s">
        <v>10220</v>
      </c>
      <c r="B2801" s="25" t="s">
        <v>10102</v>
      </c>
      <c r="C2801" s="25" t="s">
        <v>10219</v>
      </c>
      <c r="D2801" s="25" t="s">
        <v>221</v>
      </c>
      <c r="E2801" s="26" t="s">
        <v>364</v>
      </c>
      <c r="F2801" s="26"/>
      <c r="G2801" s="27"/>
      <c r="H2801" s="27"/>
      <c r="I2801" s="26"/>
      <c r="J2801" s="24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</row>
    <row r="2802" spans="1:22" ht="14">
      <c r="A2802" s="24" t="s">
        <v>10223</v>
      </c>
      <c r="B2802" s="25" t="s">
        <v>10102</v>
      </c>
      <c r="C2802" s="25" t="s">
        <v>10222</v>
      </c>
      <c r="D2802" s="25" t="s">
        <v>221</v>
      </c>
      <c r="E2802" s="26" t="s">
        <v>364</v>
      </c>
      <c r="F2802" s="26"/>
      <c r="G2802" s="27"/>
      <c r="H2802" s="27"/>
      <c r="I2802" s="26"/>
      <c r="J2802" s="24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</row>
    <row r="2803" spans="1:22" ht="14">
      <c r="A2803" s="24" t="s">
        <v>10226</v>
      </c>
      <c r="B2803" s="25" t="s">
        <v>10102</v>
      </c>
      <c r="C2803" s="25" t="s">
        <v>10225</v>
      </c>
      <c r="D2803" s="25" t="s">
        <v>215</v>
      </c>
      <c r="E2803" s="26" t="s">
        <v>364</v>
      </c>
      <c r="F2803" s="26"/>
      <c r="G2803" s="27"/>
      <c r="H2803" s="27"/>
      <c r="I2803" s="26"/>
      <c r="J2803" s="24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</row>
    <row r="2804" spans="1:22" ht="14">
      <c r="A2804" s="24" t="s">
        <v>10229</v>
      </c>
      <c r="B2804" s="25" t="s">
        <v>10102</v>
      </c>
      <c r="C2804" s="25" t="s">
        <v>10228</v>
      </c>
      <c r="D2804" s="25" t="s">
        <v>229</v>
      </c>
      <c r="E2804" s="26" t="s">
        <v>364</v>
      </c>
      <c r="F2804" s="26"/>
      <c r="G2804" s="27"/>
      <c r="H2804" s="27"/>
      <c r="I2804" s="26"/>
      <c r="J2804" s="24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</row>
    <row r="2805" spans="1:22" ht="14">
      <c r="A2805" s="24" t="s">
        <v>10232</v>
      </c>
      <c r="B2805" s="25" t="s">
        <v>10102</v>
      </c>
      <c r="C2805" s="25" t="s">
        <v>10231</v>
      </c>
      <c r="D2805" s="25" t="s">
        <v>535</v>
      </c>
      <c r="E2805" s="26" t="s">
        <v>364</v>
      </c>
      <c r="F2805" s="26"/>
      <c r="G2805" s="27"/>
      <c r="H2805" s="27"/>
      <c r="I2805" s="26"/>
      <c r="J2805" s="24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</row>
    <row r="2806" spans="1:22" ht="14">
      <c r="A2806" s="24" t="s">
        <v>10235</v>
      </c>
      <c r="B2806" s="25" t="s">
        <v>10102</v>
      </c>
      <c r="C2806" s="25" t="s">
        <v>10234</v>
      </c>
      <c r="D2806" s="25" t="s">
        <v>1783</v>
      </c>
      <c r="E2806" s="26" t="s">
        <v>364</v>
      </c>
      <c r="F2806" s="26"/>
      <c r="G2806" s="27"/>
      <c r="H2806" s="27"/>
      <c r="I2806" s="26"/>
      <c r="J2806" s="24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</row>
    <row r="2807" spans="1:22" ht="14">
      <c r="A2807" s="24" t="s">
        <v>10238</v>
      </c>
      <c r="B2807" s="25" t="s">
        <v>10102</v>
      </c>
      <c r="C2807" s="25" t="s">
        <v>10237</v>
      </c>
      <c r="D2807" s="25" t="s">
        <v>221</v>
      </c>
      <c r="E2807" s="26" t="s">
        <v>364</v>
      </c>
      <c r="F2807" s="26"/>
      <c r="G2807" s="27"/>
      <c r="H2807" s="27"/>
      <c r="I2807" s="26"/>
      <c r="J2807" s="24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</row>
    <row r="2808" spans="1:22" ht="14">
      <c r="A2808" s="24" t="s">
        <v>10241</v>
      </c>
      <c r="B2808" s="25" t="s">
        <v>10102</v>
      </c>
      <c r="C2808" s="25" t="s">
        <v>10240</v>
      </c>
      <c r="D2808" s="25"/>
      <c r="E2808" s="26" t="s">
        <v>364</v>
      </c>
      <c r="F2808" s="26"/>
      <c r="G2808" s="27"/>
      <c r="H2808" s="27"/>
      <c r="I2808" s="26"/>
      <c r="J2808" s="24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</row>
    <row r="2809" spans="1:22" ht="14">
      <c r="A2809" s="24" t="s">
        <v>10244</v>
      </c>
      <c r="B2809" s="25" t="s">
        <v>10102</v>
      </c>
      <c r="C2809" s="25" t="s">
        <v>10243</v>
      </c>
      <c r="D2809" s="25"/>
      <c r="E2809" s="26"/>
      <c r="F2809" s="26"/>
      <c r="G2809" s="27"/>
      <c r="H2809" s="27"/>
      <c r="I2809" s="26"/>
      <c r="J2809" s="24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</row>
    <row r="2810" spans="1:22" ht="14">
      <c r="A2810" s="24" t="s">
        <v>10247</v>
      </c>
      <c r="B2810" s="25" t="s">
        <v>10102</v>
      </c>
      <c r="C2810" s="25" t="s">
        <v>10246</v>
      </c>
      <c r="D2810" s="25" t="s">
        <v>221</v>
      </c>
      <c r="E2810" s="26" t="s">
        <v>364</v>
      </c>
      <c r="F2810" s="26"/>
      <c r="G2810" s="27"/>
      <c r="H2810" s="27"/>
      <c r="I2810" s="26"/>
      <c r="J2810" s="24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</row>
    <row r="2811" spans="1:22" ht="14">
      <c r="A2811" s="24" t="s">
        <v>10250</v>
      </c>
      <c r="B2811" s="25" t="s">
        <v>10102</v>
      </c>
      <c r="C2811" s="25" t="s">
        <v>10249</v>
      </c>
      <c r="D2811" s="25" t="s">
        <v>229</v>
      </c>
      <c r="E2811" s="26" t="s">
        <v>364</v>
      </c>
      <c r="F2811" s="26"/>
      <c r="G2811" s="27"/>
      <c r="H2811" s="27"/>
      <c r="I2811" s="26"/>
      <c r="J2811" s="24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</row>
    <row r="2812" spans="1:22" ht="14">
      <c r="A2812" s="24" t="s">
        <v>10253</v>
      </c>
      <c r="B2812" s="25" t="s">
        <v>10102</v>
      </c>
      <c r="C2812" s="25" t="s">
        <v>10252</v>
      </c>
      <c r="D2812" s="25" t="s">
        <v>535</v>
      </c>
      <c r="E2812" s="26" t="s">
        <v>364</v>
      </c>
      <c r="F2812" s="26"/>
      <c r="G2812" s="27"/>
      <c r="H2812" s="27"/>
      <c r="I2812" s="26"/>
      <c r="J2812" s="24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</row>
    <row r="2813" spans="1:22" ht="14">
      <c r="A2813" s="24" t="s">
        <v>10256</v>
      </c>
      <c r="B2813" s="25" t="s">
        <v>10102</v>
      </c>
      <c r="C2813" s="25" t="s">
        <v>10255</v>
      </c>
      <c r="D2813" s="25" t="s">
        <v>576</v>
      </c>
      <c r="E2813" s="26" t="s">
        <v>364</v>
      </c>
      <c r="F2813" s="26"/>
      <c r="G2813" s="27"/>
      <c r="H2813" s="27"/>
      <c r="I2813" s="26"/>
      <c r="J2813" s="24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</row>
    <row r="2814" spans="1:22" ht="14">
      <c r="A2814" s="24" t="s">
        <v>10259</v>
      </c>
      <c r="B2814" s="25" t="s">
        <v>10102</v>
      </c>
      <c r="C2814" s="25" t="s">
        <v>10258</v>
      </c>
      <c r="D2814" s="25" t="s">
        <v>221</v>
      </c>
      <c r="E2814" s="26" t="s">
        <v>364</v>
      </c>
      <c r="F2814" s="26"/>
      <c r="G2814" s="27"/>
      <c r="H2814" s="27"/>
      <c r="I2814" s="26"/>
      <c r="J2814" s="24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</row>
    <row r="2815" spans="1:22" ht="14">
      <c r="A2815" s="24" t="s">
        <v>10262</v>
      </c>
      <c r="B2815" s="25" t="s">
        <v>10102</v>
      </c>
      <c r="C2815" s="25" t="s">
        <v>10261</v>
      </c>
      <c r="D2815" s="25" t="s">
        <v>215</v>
      </c>
      <c r="E2815" s="26" t="s">
        <v>364</v>
      </c>
      <c r="F2815" s="26"/>
      <c r="G2815" s="27"/>
      <c r="H2815" s="27"/>
      <c r="I2815" s="26"/>
      <c r="J2815" s="24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</row>
    <row r="2816" spans="1:22" ht="14">
      <c r="A2816" s="24" t="s">
        <v>10265</v>
      </c>
      <c r="B2816" s="25" t="s">
        <v>10102</v>
      </c>
      <c r="C2816" s="25" t="s">
        <v>10264</v>
      </c>
      <c r="D2816" s="25" t="s">
        <v>1783</v>
      </c>
      <c r="E2816" s="26" t="s">
        <v>364</v>
      </c>
      <c r="F2816" s="26"/>
      <c r="G2816" s="27"/>
      <c r="H2816" s="27"/>
      <c r="I2816" s="26"/>
      <c r="J2816" s="24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</row>
    <row r="2817" spans="1:22" ht="14">
      <c r="A2817" s="24" t="s">
        <v>10268</v>
      </c>
      <c r="B2817" s="25" t="s">
        <v>10102</v>
      </c>
      <c r="C2817" s="25" t="s">
        <v>10267</v>
      </c>
      <c r="D2817" s="25" t="s">
        <v>535</v>
      </c>
      <c r="E2817" s="26" t="s">
        <v>364</v>
      </c>
      <c r="F2817" s="26"/>
      <c r="G2817" s="27"/>
      <c r="H2817" s="27"/>
      <c r="I2817" s="26"/>
      <c r="J2817" s="24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</row>
    <row r="2818" spans="1:22" ht="14">
      <c r="A2818" s="24" t="s">
        <v>10271</v>
      </c>
      <c r="B2818" s="25" t="s">
        <v>10102</v>
      </c>
      <c r="C2818" s="25" t="s">
        <v>10270</v>
      </c>
      <c r="D2818" s="25" t="s">
        <v>221</v>
      </c>
      <c r="E2818" s="26" t="s">
        <v>364</v>
      </c>
      <c r="F2818" s="26"/>
      <c r="G2818" s="27"/>
      <c r="H2818" s="27"/>
      <c r="I2818" s="26"/>
      <c r="J2818" s="24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</row>
    <row r="2819" spans="1:22" ht="14">
      <c r="A2819" s="24" t="s">
        <v>8583</v>
      </c>
      <c r="B2819" s="25" t="s">
        <v>8543</v>
      </c>
      <c r="C2819" s="25" t="s">
        <v>8582</v>
      </c>
      <c r="D2819" s="25" t="s">
        <v>221</v>
      </c>
      <c r="E2819" s="26" t="s">
        <v>212</v>
      </c>
      <c r="F2819" s="26"/>
      <c r="G2819" s="27"/>
      <c r="H2819" s="27"/>
      <c r="I2819" s="26"/>
      <c r="J2819" s="24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</row>
    <row r="2820" spans="1:22" ht="14">
      <c r="A2820" s="24" t="s">
        <v>2932</v>
      </c>
      <c r="B2820" s="25" t="s">
        <v>2913</v>
      </c>
      <c r="C2820" s="25" t="s">
        <v>2931</v>
      </c>
      <c r="D2820" s="25" t="s">
        <v>221</v>
      </c>
      <c r="E2820" s="26" t="s">
        <v>364</v>
      </c>
      <c r="F2820" s="26"/>
      <c r="G2820" s="27"/>
      <c r="H2820" s="27"/>
      <c r="I2820" s="26"/>
      <c r="J2820" s="24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</row>
    <row r="2821" spans="1:22" ht="14">
      <c r="A2821" s="24" t="s">
        <v>2935</v>
      </c>
      <c r="B2821" s="25" t="s">
        <v>2913</v>
      </c>
      <c r="C2821" s="25" t="s">
        <v>2934</v>
      </c>
      <c r="D2821" s="25" t="s">
        <v>2085</v>
      </c>
      <c r="E2821" s="26" t="s">
        <v>364</v>
      </c>
      <c r="F2821" s="26"/>
      <c r="G2821" s="27"/>
      <c r="H2821" s="27"/>
      <c r="I2821" s="26"/>
      <c r="J2821" s="24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</row>
    <row r="2822" spans="1:22" ht="14">
      <c r="A2822" s="24" t="s">
        <v>9177</v>
      </c>
      <c r="B2822" s="25" t="s">
        <v>9176</v>
      </c>
      <c r="C2822" s="25" t="s">
        <v>9175</v>
      </c>
      <c r="D2822" s="25" t="s">
        <v>221</v>
      </c>
      <c r="E2822" s="26" t="s">
        <v>962</v>
      </c>
      <c r="F2822" s="26"/>
      <c r="G2822" s="27"/>
      <c r="H2822" s="27"/>
      <c r="I2822" s="26"/>
      <c r="J2822" s="24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</row>
    <row r="2823" spans="1:22" ht="14">
      <c r="A2823" s="24" t="s">
        <v>6498</v>
      </c>
      <c r="B2823" s="25" t="s">
        <v>6274</v>
      </c>
      <c r="C2823" s="25" t="s">
        <v>6497</v>
      </c>
      <c r="D2823" s="25" t="s">
        <v>215</v>
      </c>
      <c r="E2823" s="26" t="s">
        <v>364</v>
      </c>
      <c r="F2823" s="26"/>
      <c r="G2823" s="27"/>
      <c r="H2823" s="27"/>
      <c r="I2823" s="26"/>
      <c r="J2823" s="24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</row>
    <row r="2824" spans="1:22" ht="14">
      <c r="A2824" s="24" t="s">
        <v>6501</v>
      </c>
      <c r="B2824" s="25" t="s">
        <v>6274</v>
      </c>
      <c r="C2824" s="25" t="s">
        <v>6500</v>
      </c>
      <c r="D2824" s="25" t="s">
        <v>215</v>
      </c>
      <c r="E2824" s="26" t="s">
        <v>364</v>
      </c>
      <c r="F2824" s="26"/>
      <c r="G2824" s="27"/>
      <c r="H2824" s="27"/>
      <c r="I2824" s="26"/>
      <c r="J2824" s="24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</row>
    <row r="2825" spans="1:22" ht="14">
      <c r="A2825" s="24" t="s">
        <v>7254</v>
      </c>
      <c r="B2825" s="25" t="s">
        <v>7109</v>
      </c>
      <c r="C2825" s="25" t="s">
        <v>7253</v>
      </c>
      <c r="D2825" s="25" t="s">
        <v>221</v>
      </c>
      <c r="E2825" s="26" t="s">
        <v>364</v>
      </c>
      <c r="F2825" s="26"/>
      <c r="G2825" s="27"/>
      <c r="H2825" s="27"/>
      <c r="I2825" s="26"/>
      <c r="J2825" s="24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</row>
    <row r="2826" spans="1:22" ht="14">
      <c r="A2826" s="24" t="s">
        <v>7257</v>
      </c>
      <c r="B2826" s="25" t="s">
        <v>7109</v>
      </c>
      <c r="C2826" s="25" t="s">
        <v>7256</v>
      </c>
      <c r="D2826" s="25" t="s">
        <v>535</v>
      </c>
      <c r="E2826" s="26" t="s">
        <v>364</v>
      </c>
      <c r="F2826" s="26"/>
      <c r="G2826" s="27"/>
      <c r="H2826" s="27"/>
      <c r="I2826" s="26"/>
      <c r="J2826" s="24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</row>
    <row r="2827" spans="1:22" ht="14">
      <c r="A2827" s="24" t="s">
        <v>11147</v>
      </c>
      <c r="B2827" s="25" t="s">
        <v>11140</v>
      </c>
      <c r="C2827" s="25" t="s">
        <v>11146</v>
      </c>
      <c r="D2827" s="25" t="s">
        <v>535</v>
      </c>
      <c r="E2827" s="26" t="s">
        <v>364</v>
      </c>
      <c r="F2827" s="26"/>
      <c r="G2827" s="27"/>
      <c r="H2827" s="27"/>
      <c r="I2827" s="26"/>
      <c r="J2827" s="24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</row>
    <row r="2828" spans="1:22" ht="14">
      <c r="A2828" s="24" t="s">
        <v>8808</v>
      </c>
      <c r="B2828" s="25" t="s">
        <v>8690</v>
      </c>
      <c r="C2828" s="25" t="s">
        <v>8807</v>
      </c>
      <c r="D2828" s="25" t="s">
        <v>373</v>
      </c>
      <c r="E2828" s="26" t="s">
        <v>364</v>
      </c>
      <c r="F2828" s="26"/>
      <c r="G2828" s="27"/>
      <c r="H2828" s="27"/>
      <c r="I2828" s="26"/>
      <c r="J2828" s="24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</row>
    <row r="2829" spans="1:22" ht="14">
      <c r="A2829" s="24" t="s">
        <v>8420</v>
      </c>
      <c r="B2829" s="25" t="s">
        <v>8302</v>
      </c>
      <c r="C2829" s="25" t="s">
        <v>8419</v>
      </c>
      <c r="D2829" s="25" t="s">
        <v>535</v>
      </c>
      <c r="E2829" s="26" t="s">
        <v>212</v>
      </c>
      <c r="F2829" s="26"/>
      <c r="G2829" s="27"/>
      <c r="H2829" s="27"/>
      <c r="I2829" s="26"/>
      <c r="J2829" s="24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</row>
    <row r="2830" spans="1:22" ht="14">
      <c r="A2830" s="24" t="s">
        <v>8423</v>
      </c>
      <c r="B2830" s="25" t="s">
        <v>8302</v>
      </c>
      <c r="C2830" s="25" t="s">
        <v>8422</v>
      </c>
      <c r="D2830" s="25" t="s">
        <v>535</v>
      </c>
      <c r="E2830" s="26" t="s">
        <v>212</v>
      </c>
      <c r="F2830" s="26"/>
      <c r="G2830" s="27"/>
      <c r="H2830" s="27"/>
      <c r="I2830" s="26"/>
      <c r="J2830" s="24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</row>
    <row r="2831" spans="1:22" ht="14">
      <c r="A2831" s="24" t="s">
        <v>9966</v>
      </c>
      <c r="B2831" s="25" t="s">
        <v>9887</v>
      </c>
      <c r="C2831" s="25" t="s">
        <v>9965</v>
      </c>
      <c r="D2831" s="25" t="s">
        <v>221</v>
      </c>
      <c r="E2831" s="26" t="s">
        <v>212</v>
      </c>
      <c r="F2831" s="26"/>
      <c r="G2831" s="27"/>
      <c r="H2831" s="27"/>
      <c r="I2831" s="26"/>
      <c r="J2831" s="24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</row>
    <row r="2832" spans="1:22" ht="14">
      <c r="A2832" s="24" t="s">
        <v>1445</v>
      </c>
      <c r="B2832" s="25" t="s">
        <v>1114</v>
      </c>
      <c r="C2832" s="25" t="s">
        <v>1444</v>
      </c>
      <c r="D2832" s="25" t="s">
        <v>221</v>
      </c>
      <c r="E2832" s="26" t="s">
        <v>212</v>
      </c>
      <c r="F2832" s="26"/>
      <c r="G2832" s="27"/>
      <c r="H2832" s="27"/>
      <c r="I2832" s="26"/>
      <c r="J2832" s="24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</row>
    <row r="2833" spans="1:22" ht="14">
      <c r="A2833" s="24" t="s">
        <v>1448</v>
      </c>
      <c r="B2833" s="25" t="s">
        <v>1114</v>
      </c>
      <c r="C2833" s="25" t="s">
        <v>1447</v>
      </c>
      <c r="D2833" s="25" t="s">
        <v>535</v>
      </c>
      <c r="E2833" s="26" t="s">
        <v>212</v>
      </c>
      <c r="F2833" s="26"/>
      <c r="G2833" s="27"/>
      <c r="H2833" s="27"/>
      <c r="I2833" s="26"/>
      <c r="J2833" s="24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</row>
    <row r="2834" spans="1:22" ht="14">
      <c r="A2834" s="24" t="s">
        <v>14930</v>
      </c>
      <c r="B2834" s="25" t="s">
        <v>14822</v>
      </c>
      <c r="C2834" s="25" t="s">
        <v>14929</v>
      </c>
      <c r="D2834" s="25" t="s">
        <v>229</v>
      </c>
      <c r="E2834" s="26" t="s">
        <v>364</v>
      </c>
      <c r="F2834" s="26"/>
      <c r="G2834" s="27"/>
      <c r="H2834" s="27"/>
      <c r="I2834" s="26"/>
      <c r="J2834" s="24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</row>
    <row r="2835" spans="1:22" ht="14">
      <c r="A2835" s="24" t="s">
        <v>14933</v>
      </c>
      <c r="B2835" s="25" t="s">
        <v>14822</v>
      </c>
      <c r="C2835" s="25" t="s">
        <v>14932</v>
      </c>
      <c r="D2835" s="25" t="s">
        <v>535</v>
      </c>
      <c r="E2835" s="26" t="s">
        <v>364</v>
      </c>
      <c r="F2835" s="26"/>
      <c r="G2835" s="27"/>
      <c r="H2835" s="27"/>
      <c r="I2835" s="26"/>
      <c r="J2835" s="24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</row>
    <row r="2836" spans="1:22" ht="14">
      <c r="A2836" s="24" t="s">
        <v>14936</v>
      </c>
      <c r="B2836" s="25" t="s">
        <v>14822</v>
      </c>
      <c r="C2836" s="25" t="s">
        <v>14935</v>
      </c>
      <c r="D2836" s="25" t="s">
        <v>985</v>
      </c>
      <c r="E2836" s="26" t="s">
        <v>364</v>
      </c>
      <c r="F2836" s="26"/>
      <c r="G2836" s="27"/>
      <c r="H2836" s="27"/>
      <c r="I2836" s="26"/>
      <c r="J2836" s="24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</row>
    <row r="2837" spans="1:22" ht="14">
      <c r="A2837" s="24" t="s">
        <v>14939</v>
      </c>
      <c r="B2837" s="25" t="s">
        <v>14822</v>
      </c>
      <c r="C2837" s="25" t="s">
        <v>14938</v>
      </c>
      <c r="D2837" s="25" t="s">
        <v>229</v>
      </c>
      <c r="E2837" s="26" t="s">
        <v>364</v>
      </c>
      <c r="F2837" s="26"/>
      <c r="G2837" s="27"/>
      <c r="H2837" s="27"/>
      <c r="I2837" s="26"/>
      <c r="J2837" s="24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</row>
    <row r="2838" spans="1:22" ht="14">
      <c r="A2838" s="24" t="s">
        <v>14942</v>
      </c>
      <c r="B2838" s="25" t="s">
        <v>14822</v>
      </c>
      <c r="C2838" s="25" t="s">
        <v>14941</v>
      </c>
      <c r="D2838" s="25" t="s">
        <v>535</v>
      </c>
      <c r="E2838" s="26" t="s">
        <v>364</v>
      </c>
      <c r="F2838" s="26"/>
      <c r="G2838" s="27"/>
      <c r="H2838" s="27"/>
      <c r="I2838" s="26"/>
      <c r="J2838" s="24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</row>
    <row r="2839" spans="1:22" ht="14">
      <c r="A2839" s="24" t="s">
        <v>14945</v>
      </c>
      <c r="B2839" s="25" t="s">
        <v>14822</v>
      </c>
      <c r="C2839" s="25" t="s">
        <v>14944</v>
      </c>
      <c r="D2839" s="25" t="s">
        <v>985</v>
      </c>
      <c r="E2839" s="26" t="s">
        <v>364</v>
      </c>
      <c r="F2839" s="26"/>
      <c r="G2839" s="27"/>
      <c r="H2839" s="27"/>
      <c r="I2839" s="26"/>
      <c r="J2839" s="24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</row>
    <row r="2840" spans="1:22" ht="14">
      <c r="A2840" s="24" t="s">
        <v>14948</v>
      </c>
      <c r="B2840" s="25" t="s">
        <v>14822</v>
      </c>
      <c r="C2840" s="25" t="s">
        <v>14947</v>
      </c>
      <c r="D2840" s="25" t="s">
        <v>229</v>
      </c>
      <c r="E2840" s="26" t="s">
        <v>364</v>
      </c>
      <c r="F2840" s="26"/>
      <c r="G2840" s="27"/>
      <c r="H2840" s="27"/>
      <c r="I2840" s="26"/>
      <c r="J2840" s="24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</row>
    <row r="2841" spans="1:22" ht="14">
      <c r="A2841" s="24" t="s">
        <v>14951</v>
      </c>
      <c r="B2841" s="25" t="s">
        <v>14822</v>
      </c>
      <c r="C2841" s="25" t="s">
        <v>14950</v>
      </c>
      <c r="D2841" s="25" t="s">
        <v>535</v>
      </c>
      <c r="E2841" s="26" t="s">
        <v>364</v>
      </c>
      <c r="F2841" s="26"/>
      <c r="G2841" s="27"/>
      <c r="H2841" s="27"/>
      <c r="I2841" s="26"/>
      <c r="J2841" s="24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</row>
    <row r="2842" spans="1:22" ht="14">
      <c r="A2842" s="24" t="s">
        <v>14954</v>
      </c>
      <c r="B2842" s="25" t="s">
        <v>14822</v>
      </c>
      <c r="C2842" s="25" t="s">
        <v>14953</v>
      </c>
      <c r="D2842" s="25" t="s">
        <v>985</v>
      </c>
      <c r="E2842" s="26" t="s">
        <v>364</v>
      </c>
      <c r="F2842" s="26"/>
      <c r="G2842" s="27"/>
      <c r="H2842" s="27"/>
      <c r="I2842" s="26"/>
      <c r="J2842" s="24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</row>
    <row r="2843" spans="1:22" ht="14">
      <c r="A2843" s="24" t="s">
        <v>4403</v>
      </c>
      <c r="B2843" s="25" t="s">
        <v>4309</v>
      </c>
      <c r="C2843" s="25" t="s">
        <v>4402</v>
      </c>
      <c r="D2843" s="25" t="s">
        <v>215</v>
      </c>
      <c r="E2843" s="26" t="s">
        <v>364</v>
      </c>
      <c r="F2843" s="26"/>
      <c r="G2843" s="27"/>
      <c r="H2843" s="27"/>
      <c r="I2843" s="26"/>
      <c r="J2843" s="24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</row>
    <row r="2844" spans="1:22" ht="14">
      <c r="A2844" s="24" t="s">
        <v>4406</v>
      </c>
      <c r="B2844" s="25" t="s">
        <v>4309</v>
      </c>
      <c r="C2844" s="25" t="s">
        <v>4405</v>
      </c>
      <c r="D2844" s="25" t="s">
        <v>535</v>
      </c>
      <c r="E2844" s="26" t="s">
        <v>364</v>
      </c>
      <c r="F2844" s="26"/>
      <c r="G2844" s="27"/>
      <c r="H2844" s="27"/>
      <c r="I2844" s="26"/>
      <c r="J2844" s="24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</row>
    <row r="2845" spans="1:22" ht="14">
      <c r="A2845" s="24" t="s">
        <v>4409</v>
      </c>
      <c r="B2845" s="25" t="s">
        <v>4309</v>
      </c>
      <c r="C2845" s="25" t="s">
        <v>4408</v>
      </c>
      <c r="D2845" s="25" t="s">
        <v>576</v>
      </c>
      <c r="E2845" s="26" t="s">
        <v>364</v>
      </c>
      <c r="F2845" s="26"/>
      <c r="G2845" s="27"/>
      <c r="H2845" s="27"/>
      <c r="I2845" s="26"/>
      <c r="J2845" s="24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</row>
    <row r="2846" spans="1:22" ht="14">
      <c r="A2846" s="24" t="s">
        <v>4412</v>
      </c>
      <c r="B2846" s="25" t="s">
        <v>4309</v>
      </c>
      <c r="C2846" s="25" t="s">
        <v>4411</v>
      </c>
      <c r="D2846" s="25" t="s">
        <v>2814</v>
      </c>
      <c r="E2846" s="26" t="s">
        <v>364</v>
      </c>
      <c r="F2846" s="26"/>
      <c r="G2846" s="27"/>
      <c r="H2846" s="27"/>
      <c r="I2846" s="26"/>
      <c r="J2846" s="24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</row>
    <row r="2847" spans="1:22" ht="14">
      <c r="A2847" s="24" t="s">
        <v>4415</v>
      </c>
      <c r="B2847" s="25" t="s">
        <v>4309</v>
      </c>
      <c r="C2847" s="25" t="s">
        <v>4414</v>
      </c>
      <c r="D2847" s="25" t="s">
        <v>535</v>
      </c>
      <c r="E2847" s="26" t="s">
        <v>364</v>
      </c>
      <c r="F2847" s="26"/>
      <c r="G2847" s="27"/>
      <c r="H2847" s="27"/>
      <c r="I2847" s="26"/>
      <c r="J2847" s="24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</row>
    <row r="2848" spans="1:22" ht="14">
      <c r="A2848" s="24" t="s">
        <v>4418</v>
      </c>
      <c r="B2848" s="25" t="s">
        <v>4309</v>
      </c>
      <c r="C2848" s="25" t="s">
        <v>4417</v>
      </c>
      <c r="D2848" s="25" t="s">
        <v>221</v>
      </c>
      <c r="E2848" s="26" t="s">
        <v>364</v>
      </c>
      <c r="F2848" s="26"/>
      <c r="G2848" s="27"/>
      <c r="H2848" s="27"/>
      <c r="I2848" s="26"/>
      <c r="J2848" s="24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</row>
    <row r="2849" spans="1:22" ht="14">
      <c r="A2849" s="24" t="s">
        <v>4421</v>
      </c>
      <c r="B2849" s="25" t="s">
        <v>4309</v>
      </c>
      <c r="C2849" s="25" t="s">
        <v>4420</v>
      </c>
      <c r="D2849" s="25" t="s">
        <v>215</v>
      </c>
      <c r="E2849" s="26" t="s">
        <v>364</v>
      </c>
      <c r="F2849" s="26"/>
      <c r="G2849" s="27"/>
      <c r="H2849" s="27"/>
      <c r="I2849" s="26"/>
      <c r="J2849" s="24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</row>
    <row r="2850" spans="1:22" ht="14">
      <c r="A2850" s="24" t="s">
        <v>4424</v>
      </c>
      <c r="B2850" s="25" t="s">
        <v>4309</v>
      </c>
      <c r="C2850" s="25" t="s">
        <v>4423</v>
      </c>
      <c r="D2850" s="25" t="s">
        <v>221</v>
      </c>
      <c r="E2850" s="26" t="s">
        <v>364</v>
      </c>
      <c r="F2850" s="26"/>
      <c r="G2850" s="27"/>
      <c r="H2850" s="27"/>
      <c r="I2850" s="26"/>
      <c r="J2850" s="24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</row>
    <row r="2851" spans="1:22" ht="14">
      <c r="A2851" s="24" t="s">
        <v>4424</v>
      </c>
      <c r="B2851" s="25" t="s">
        <v>4309</v>
      </c>
      <c r="C2851" s="25" t="s">
        <v>4426</v>
      </c>
      <c r="D2851" s="25" t="s">
        <v>221</v>
      </c>
      <c r="E2851" s="26" t="s">
        <v>364</v>
      </c>
      <c r="F2851" s="26"/>
      <c r="G2851" s="27"/>
      <c r="H2851" s="27"/>
      <c r="I2851" s="26"/>
      <c r="J2851" s="24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</row>
    <row r="2852" spans="1:22" ht="14">
      <c r="A2852" s="24" t="s">
        <v>4428</v>
      </c>
      <c r="B2852" s="25" t="s">
        <v>4309</v>
      </c>
      <c r="C2852" s="25" t="s">
        <v>4427</v>
      </c>
      <c r="D2852" s="25" t="s">
        <v>215</v>
      </c>
      <c r="E2852" s="26" t="s">
        <v>364</v>
      </c>
      <c r="F2852" s="26"/>
      <c r="G2852" s="27"/>
      <c r="H2852" s="27"/>
      <c r="I2852" s="26"/>
      <c r="J2852" s="24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</row>
    <row r="2853" spans="1:22" ht="14">
      <c r="A2853" s="24" t="s">
        <v>4431</v>
      </c>
      <c r="B2853" s="25" t="s">
        <v>4309</v>
      </c>
      <c r="C2853" s="25" t="s">
        <v>4430</v>
      </c>
      <c r="D2853" s="25" t="s">
        <v>2814</v>
      </c>
      <c r="E2853" s="26" t="s">
        <v>364</v>
      </c>
      <c r="F2853" s="26"/>
      <c r="G2853" s="27"/>
      <c r="H2853" s="27"/>
      <c r="I2853" s="26"/>
      <c r="J2853" s="24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</row>
    <row r="2854" spans="1:22" ht="14">
      <c r="A2854" s="24" t="s">
        <v>4434</v>
      </c>
      <c r="B2854" s="25" t="s">
        <v>4309</v>
      </c>
      <c r="C2854" s="25" t="s">
        <v>4433</v>
      </c>
      <c r="D2854" s="25" t="s">
        <v>535</v>
      </c>
      <c r="E2854" s="26" t="s">
        <v>364</v>
      </c>
      <c r="F2854" s="26"/>
      <c r="G2854" s="27"/>
      <c r="H2854" s="27"/>
      <c r="I2854" s="26"/>
      <c r="J2854" s="24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</row>
    <row r="2855" spans="1:22" ht="14">
      <c r="A2855" s="24" t="s">
        <v>15429</v>
      </c>
      <c r="B2855" s="25" t="s">
        <v>4309</v>
      </c>
      <c r="C2855" s="25" t="s">
        <v>15428</v>
      </c>
      <c r="D2855" s="25" t="s">
        <v>221</v>
      </c>
      <c r="E2855" s="26" t="s">
        <v>364</v>
      </c>
      <c r="F2855" s="26"/>
      <c r="G2855" s="27"/>
      <c r="H2855" s="27"/>
      <c r="I2855" s="26"/>
      <c r="J2855" s="24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</row>
    <row r="2856" spans="1:22" ht="14">
      <c r="A2856" s="24" t="s">
        <v>4437</v>
      </c>
      <c r="B2856" s="25" t="s">
        <v>4309</v>
      </c>
      <c r="C2856" s="25" t="s">
        <v>4436</v>
      </c>
      <c r="D2856" s="25" t="s">
        <v>221</v>
      </c>
      <c r="E2856" s="26" t="s">
        <v>364</v>
      </c>
      <c r="F2856" s="26"/>
      <c r="G2856" s="27"/>
      <c r="H2856" s="27"/>
      <c r="I2856" s="26"/>
      <c r="J2856" s="24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</row>
    <row r="2857" spans="1:22" ht="14">
      <c r="A2857" s="24" t="s">
        <v>4440</v>
      </c>
      <c r="B2857" s="25" t="s">
        <v>4309</v>
      </c>
      <c r="C2857" s="25" t="s">
        <v>4439</v>
      </c>
      <c r="D2857" s="25" t="s">
        <v>2814</v>
      </c>
      <c r="E2857" s="26" t="s">
        <v>364</v>
      </c>
      <c r="F2857" s="26"/>
      <c r="G2857" s="27"/>
      <c r="H2857" s="27"/>
      <c r="I2857" s="26"/>
      <c r="J2857" s="24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</row>
    <row r="2858" spans="1:22" ht="14">
      <c r="A2858" s="24" t="s">
        <v>4443</v>
      </c>
      <c r="B2858" s="25" t="s">
        <v>4309</v>
      </c>
      <c r="C2858" s="25" t="s">
        <v>4442</v>
      </c>
      <c r="D2858" s="25" t="s">
        <v>535</v>
      </c>
      <c r="E2858" s="26" t="s">
        <v>364</v>
      </c>
      <c r="F2858" s="26"/>
      <c r="G2858" s="27"/>
      <c r="H2858" s="27"/>
      <c r="I2858" s="26"/>
      <c r="J2858" s="24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</row>
    <row r="2859" spans="1:22" ht="14">
      <c r="A2859" s="24" t="s">
        <v>4446</v>
      </c>
      <c r="B2859" s="25" t="s">
        <v>4309</v>
      </c>
      <c r="C2859" s="25" t="s">
        <v>4445</v>
      </c>
      <c r="D2859" s="25" t="s">
        <v>373</v>
      </c>
      <c r="E2859" s="26" t="s">
        <v>364</v>
      </c>
      <c r="F2859" s="26"/>
      <c r="G2859" s="27"/>
      <c r="H2859" s="27"/>
      <c r="I2859" s="26"/>
      <c r="J2859" s="24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</row>
    <row r="2860" spans="1:22" ht="14">
      <c r="A2860" s="24" t="s">
        <v>4449</v>
      </c>
      <c r="B2860" s="25" t="s">
        <v>4309</v>
      </c>
      <c r="C2860" s="25" t="s">
        <v>4448</v>
      </c>
      <c r="D2860" s="25" t="s">
        <v>221</v>
      </c>
      <c r="E2860" s="26" t="s">
        <v>364</v>
      </c>
      <c r="F2860" s="26"/>
      <c r="G2860" s="27"/>
      <c r="H2860" s="27"/>
      <c r="I2860" s="26"/>
      <c r="J2860" s="24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</row>
    <row r="2861" spans="1:22" ht="14">
      <c r="A2861" s="24" t="s">
        <v>4452</v>
      </c>
      <c r="B2861" s="25" t="s">
        <v>4309</v>
      </c>
      <c r="C2861" s="25" t="s">
        <v>4451</v>
      </c>
      <c r="D2861" s="25" t="s">
        <v>535</v>
      </c>
      <c r="E2861" s="26" t="s">
        <v>364</v>
      </c>
      <c r="F2861" s="26"/>
      <c r="G2861" s="27"/>
      <c r="H2861" s="27"/>
      <c r="I2861" s="26"/>
      <c r="J2861" s="24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</row>
    <row r="2862" spans="1:22" ht="14">
      <c r="A2862" s="24" t="s">
        <v>4455</v>
      </c>
      <c r="B2862" s="25" t="s">
        <v>4309</v>
      </c>
      <c r="C2862" s="25" t="s">
        <v>4454</v>
      </c>
      <c r="D2862" s="25" t="s">
        <v>1022</v>
      </c>
      <c r="E2862" s="26" t="s">
        <v>364</v>
      </c>
      <c r="F2862" s="26"/>
      <c r="G2862" s="27"/>
      <c r="H2862" s="27"/>
      <c r="I2862" s="26"/>
      <c r="J2862" s="24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</row>
    <row r="2863" spans="1:22" ht="14">
      <c r="A2863" s="24" t="s">
        <v>4458</v>
      </c>
      <c r="B2863" s="25" t="s">
        <v>4309</v>
      </c>
      <c r="C2863" s="25" t="s">
        <v>4457</v>
      </c>
      <c r="D2863" s="25" t="s">
        <v>215</v>
      </c>
      <c r="E2863" s="26" t="s">
        <v>364</v>
      </c>
      <c r="F2863" s="26"/>
      <c r="G2863" s="27"/>
      <c r="H2863" s="27"/>
      <c r="I2863" s="26"/>
      <c r="J2863" s="24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</row>
    <row r="2864" spans="1:22" ht="14">
      <c r="A2864" s="24" t="s">
        <v>4461</v>
      </c>
      <c r="B2864" s="25" t="s">
        <v>4309</v>
      </c>
      <c r="C2864" s="25" t="s">
        <v>4460</v>
      </c>
      <c r="D2864" s="25" t="s">
        <v>2085</v>
      </c>
      <c r="E2864" s="26" t="s">
        <v>364</v>
      </c>
      <c r="F2864" s="26"/>
      <c r="G2864" s="27"/>
      <c r="H2864" s="27"/>
      <c r="I2864" s="26"/>
      <c r="J2864" s="24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</row>
    <row r="2865" spans="1:22" ht="14">
      <c r="A2865" s="24" t="s">
        <v>4464</v>
      </c>
      <c r="B2865" s="25" t="s">
        <v>4309</v>
      </c>
      <c r="C2865" s="25" t="s">
        <v>4463</v>
      </c>
      <c r="D2865" s="25" t="s">
        <v>373</v>
      </c>
      <c r="E2865" s="26" t="s">
        <v>364</v>
      </c>
      <c r="F2865" s="26"/>
      <c r="G2865" s="27"/>
      <c r="H2865" s="27"/>
      <c r="I2865" s="26"/>
      <c r="J2865" s="24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</row>
    <row r="2866" spans="1:22" ht="14">
      <c r="A2866" s="24" t="s">
        <v>15426</v>
      </c>
      <c r="B2866" s="25" t="s">
        <v>4309</v>
      </c>
      <c r="C2866" s="25" t="s">
        <v>15425</v>
      </c>
      <c r="D2866" s="25" t="s">
        <v>1022</v>
      </c>
      <c r="E2866" s="26" t="s">
        <v>364</v>
      </c>
      <c r="F2866" s="26"/>
      <c r="G2866" s="27"/>
      <c r="H2866" s="27"/>
      <c r="I2866" s="26"/>
      <c r="J2866" s="24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</row>
    <row r="2867" spans="1:22" ht="14">
      <c r="A2867" s="24" t="s">
        <v>4467</v>
      </c>
      <c r="B2867" s="25" t="s">
        <v>4309</v>
      </c>
      <c r="C2867" s="25" t="s">
        <v>4466</v>
      </c>
      <c r="D2867" s="25" t="s">
        <v>221</v>
      </c>
      <c r="E2867" s="26" t="s">
        <v>364</v>
      </c>
      <c r="F2867" s="26"/>
      <c r="G2867" s="27"/>
      <c r="H2867" s="27"/>
      <c r="I2867" s="26"/>
      <c r="J2867" s="24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</row>
    <row r="2868" spans="1:22" ht="14">
      <c r="A2868" s="24" t="s">
        <v>4470</v>
      </c>
      <c r="B2868" s="25" t="s">
        <v>4309</v>
      </c>
      <c r="C2868" s="25" t="s">
        <v>4469</v>
      </c>
      <c r="D2868" s="25" t="s">
        <v>535</v>
      </c>
      <c r="E2868" s="26" t="s">
        <v>364</v>
      </c>
      <c r="F2868" s="26"/>
      <c r="G2868" s="27"/>
      <c r="H2868" s="27"/>
      <c r="I2868" s="26"/>
      <c r="J2868" s="24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</row>
    <row r="2869" spans="1:22" ht="14">
      <c r="A2869" s="24" t="s">
        <v>4473</v>
      </c>
      <c r="B2869" s="25" t="s">
        <v>4309</v>
      </c>
      <c r="C2869" s="25" t="s">
        <v>4472</v>
      </c>
      <c r="D2869" s="25" t="s">
        <v>215</v>
      </c>
      <c r="E2869" s="26" t="s">
        <v>364</v>
      </c>
      <c r="F2869" s="26"/>
      <c r="G2869" s="27"/>
      <c r="H2869" s="27"/>
      <c r="I2869" s="26"/>
      <c r="J2869" s="24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</row>
    <row r="2870" spans="1:22" ht="14">
      <c r="A2870" s="24" t="s">
        <v>4476</v>
      </c>
      <c r="B2870" s="25" t="s">
        <v>4309</v>
      </c>
      <c r="C2870" s="25" t="s">
        <v>4475</v>
      </c>
      <c r="D2870" s="25" t="s">
        <v>215</v>
      </c>
      <c r="E2870" s="26" t="s">
        <v>364</v>
      </c>
      <c r="F2870" s="26"/>
      <c r="G2870" s="27"/>
      <c r="H2870" s="27"/>
      <c r="I2870" s="26"/>
      <c r="J2870" s="24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</row>
    <row r="2871" spans="1:22" ht="14">
      <c r="A2871" s="24" t="s">
        <v>12577</v>
      </c>
      <c r="B2871" s="25" t="s">
        <v>12567</v>
      </c>
      <c r="C2871" s="25" t="s">
        <v>12576</v>
      </c>
      <c r="D2871" s="25" t="s">
        <v>221</v>
      </c>
      <c r="E2871" s="26" t="s">
        <v>364</v>
      </c>
      <c r="F2871" s="26"/>
      <c r="G2871" s="27"/>
      <c r="H2871" s="27"/>
      <c r="I2871" s="26"/>
      <c r="J2871" s="24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</row>
    <row r="2872" spans="1:22" ht="14">
      <c r="A2872" s="24" t="s">
        <v>2273</v>
      </c>
      <c r="B2872" s="25" t="s">
        <v>2157</v>
      </c>
      <c r="C2872" s="25" t="s">
        <v>2272</v>
      </c>
      <c r="D2872" s="25" t="s">
        <v>221</v>
      </c>
      <c r="E2872" s="26" t="s">
        <v>364</v>
      </c>
      <c r="F2872" s="26"/>
      <c r="G2872" s="27"/>
      <c r="H2872" s="27"/>
      <c r="I2872" s="26"/>
      <c r="J2872" s="24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</row>
    <row r="2873" spans="1:22" ht="14">
      <c r="A2873" s="24" t="s">
        <v>2276</v>
      </c>
      <c r="B2873" s="25" t="s">
        <v>2157</v>
      </c>
      <c r="C2873" s="25" t="s">
        <v>2275</v>
      </c>
      <c r="D2873" s="25" t="s">
        <v>535</v>
      </c>
      <c r="E2873" s="26" t="s">
        <v>364</v>
      </c>
      <c r="F2873" s="26"/>
      <c r="G2873" s="27"/>
      <c r="H2873" s="27"/>
      <c r="I2873" s="26"/>
      <c r="J2873" s="24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</row>
    <row r="2874" spans="1:22" ht="14">
      <c r="A2874" s="24" t="s">
        <v>5042</v>
      </c>
      <c r="B2874" s="25" t="s">
        <v>4960</v>
      </c>
      <c r="C2874" s="25" t="s">
        <v>5041</v>
      </c>
      <c r="D2874" s="25" t="s">
        <v>221</v>
      </c>
      <c r="E2874" s="26" t="s">
        <v>364</v>
      </c>
      <c r="F2874" s="26"/>
      <c r="G2874" s="27"/>
      <c r="H2874" s="27"/>
      <c r="I2874" s="26"/>
      <c r="J2874" s="24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</row>
    <row r="2875" spans="1:22" ht="14">
      <c r="A2875" s="24" t="s">
        <v>5045</v>
      </c>
      <c r="B2875" s="25" t="s">
        <v>4960</v>
      </c>
      <c r="C2875" s="25" t="s">
        <v>5044</v>
      </c>
      <c r="D2875" s="25" t="s">
        <v>535</v>
      </c>
      <c r="E2875" s="26" t="s">
        <v>364</v>
      </c>
      <c r="F2875" s="26"/>
      <c r="G2875" s="27"/>
      <c r="H2875" s="27"/>
      <c r="I2875" s="26"/>
      <c r="J2875" s="24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</row>
    <row r="2876" spans="1:22" ht="14">
      <c r="A2876" s="24" t="s">
        <v>12832</v>
      </c>
      <c r="B2876" s="25" t="s">
        <v>12674</v>
      </c>
      <c r="C2876" s="25" t="s">
        <v>12831</v>
      </c>
      <c r="D2876" s="25" t="s">
        <v>221</v>
      </c>
      <c r="E2876" s="26" t="s">
        <v>212</v>
      </c>
      <c r="F2876" s="26"/>
      <c r="G2876" s="27"/>
      <c r="H2876" s="27"/>
      <c r="I2876" s="26"/>
      <c r="J2876" s="24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</row>
    <row r="2877" spans="1:22" ht="14">
      <c r="A2877" s="24" t="s">
        <v>12835</v>
      </c>
      <c r="B2877" s="25" t="s">
        <v>12674</v>
      </c>
      <c r="C2877" s="25" t="s">
        <v>12834</v>
      </c>
      <c r="D2877" s="25" t="s">
        <v>12679</v>
      </c>
      <c r="E2877" s="26" t="s">
        <v>212</v>
      </c>
      <c r="F2877" s="26"/>
      <c r="G2877" s="27"/>
      <c r="H2877" s="27"/>
      <c r="I2877" s="26"/>
      <c r="J2877" s="24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</row>
    <row r="2878" spans="1:22" ht="14">
      <c r="A2878" s="24" t="s">
        <v>4479</v>
      </c>
      <c r="B2878" s="25" t="s">
        <v>4309</v>
      </c>
      <c r="C2878" s="25" t="s">
        <v>4478</v>
      </c>
      <c r="D2878" s="25" t="s">
        <v>229</v>
      </c>
      <c r="E2878" s="26" t="s">
        <v>364</v>
      </c>
      <c r="F2878" s="26"/>
      <c r="G2878" s="27"/>
      <c r="H2878" s="27"/>
      <c r="I2878" s="26"/>
      <c r="J2878" s="24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</row>
    <row r="2879" spans="1:22" ht="14">
      <c r="A2879" s="24" t="s">
        <v>4482</v>
      </c>
      <c r="B2879" s="25" t="s">
        <v>4309</v>
      </c>
      <c r="C2879" s="25" t="s">
        <v>4481</v>
      </c>
      <c r="D2879" s="25" t="s">
        <v>535</v>
      </c>
      <c r="E2879" s="26" t="s">
        <v>364</v>
      </c>
      <c r="F2879" s="26"/>
      <c r="G2879" s="27"/>
      <c r="H2879" s="27"/>
      <c r="I2879" s="26"/>
      <c r="J2879" s="24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</row>
    <row r="2880" spans="1:22" ht="14">
      <c r="A2880" s="24" t="s">
        <v>4485</v>
      </c>
      <c r="B2880" s="25" t="s">
        <v>4309</v>
      </c>
      <c r="C2880" s="25" t="s">
        <v>4484</v>
      </c>
      <c r="D2880" s="25" t="s">
        <v>373</v>
      </c>
      <c r="E2880" s="26" t="s">
        <v>364</v>
      </c>
      <c r="F2880" s="26"/>
      <c r="G2880" s="27"/>
      <c r="H2880" s="27"/>
      <c r="I2880" s="26"/>
      <c r="J2880" s="24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</row>
    <row r="2881" spans="1:22" ht="14">
      <c r="A2881" s="24" t="s">
        <v>11727</v>
      </c>
      <c r="B2881" s="25" t="s">
        <v>11678</v>
      </c>
      <c r="C2881" s="25" t="s">
        <v>11726</v>
      </c>
      <c r="D2881" s="25" t="s">
        <v>221</v>
      </c>
      <c r="E2881" s="26" t="s">
        <v>212</v>
      </c>
      <c r="F2881" s="26"/>
      <c r="G2881" s="27"/>
      <c r="H2881" s="27"/>
      <c r="I2881" s="26"/>
      <c r="J2881" s="24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</row>
    <row r="2882" spans="1:22" ht="14">
      <c r="A2882" s="24" t="s">
        <v>7698</v>
      </c>
      <c r="B2882" s="25" t="s">
        <v>7582</v>
      </c>
      <c r="C2882" s="25" t="s">
        <v>7697</v>
      </c>
      <c r="D2882" s="25" t="s">
        <v>221</v>
      </c>
      <c r="E2882" s="26" t="s">
        <v>212</v>
      </c>
      <c r="F2882" s="26"/>
      <c r="G2882" s="27"/>
      <c r="H2882" s="27"/>
      <c r="I2882" s="26"/>
      <c r="J2882" s="24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</row>
    <row r="2883" spans="1:22" ht="14">
      <c r="A2883" s="24" t="s">
        <v>7701</v>
      </c>
      <c r="B2883" s="25" t="s">
        <v>7582</v>
      </c>
      <c r="C2883" s="25" t="s">
        <v>7700</v>
      </c>
      <c r="D2883" s="25" t="s">
        <v>2556</v>
      </c>
      <c r="E2883" s="26" t="s">
        <v>212</v>
      </c>
      <c r="F2883" s="26"/>
      <c r="G2883" s="27"/>
      <c r="H2883" s="27"/>
      <c r="I2883" s="26"/>
      <c r="J2883" s="24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</row>
    <row r="2884" spans="1:22" ht="14">
      <c r="A2884" s="24" t="s">
        <v>7704</v>
      </c>
      <c r="B2884" s="25" t="s">
        <v>7582</v>
      </c>
      <c r="C2884" s="25" t="s">
        <v>7703</v>
      </c>
      <c r="D2884" s="25" t="s">
        <v>221</v>
      </c>
      <c r="E2884" s="26" t="s">
        <v>212</v>
      </c>
      <c r="F2884" s="26"/>
      <c r="G2884" s="27"/>
      <c r="H2884" s="27"/>
      <c r="I2884" s="26"/>
      <c r="J2884" s="24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</row>
    <row r="2885" spans="1:22" ht="14">
      <c r="A2885" s="24" t="s">
        <v>7707</v>
      </c>
      <c r="B2885" s="25" t="s">
        <v>7582</v>
      </c>
      <c r="C2885" s="25" t="s">
        <v>7706</v>
      </c>
      <c r="D2885" s="25" t="s">
        <v>2556</v>
      </c>
      <c r="E2885" s="26" t="s">
        <v>212</v>
      </c>
      <c r="F2885" s="26"/>
      <c r="G2885" s="27"/>
      <c r="H2885" s="27"/>
      <c r="I2885" s="26"/>
      <c r="J2885" s="24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</row>
    <row r="2886" spans="1:22" ht="14">
      <c r="A2886" s="24" t="s">
        <v>7710</v>
      </c>
      <c r="B2886" s="25" t="s">
        <v>7582</v>
      </c>
      <c r="C2886" s="25" t="s">
        <v>7709</v>
      </c>
      <c r="D2886" s="25" t="s">
        <v>7596</v>
      </c>
      <c r="E2886" s="26" t="s">
        <v>212</v>
      </c>
      <c r="F2886" s="26"/>
      <c r="G2886" s="27"/>
      <c r="H2886" s="27"/>
      <c r="I2886" s="26"/>
      <c r="J2886" s="24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</row>
    <row r="2887" spans="1:22" ht="14">
      <c r="A2887" s="24" t="s">
        <v>7713</v>
      </c>
      <c r="B2887" s="25" t="s">
        <v>7582</v>
      </c>
      <c r="C2887" s="25" t="s">
        <v>7712</v>
      </c>
      <c r="D2887" s="25" t="s">
        <v>221</v>
      </c>
      <c r="E2887" s="26" t="s">
        <v>212</v>
      </c>
      <c r="F2887" s="26"/>
      <c r="G2887" s="27"/>
      <c r="H2887" s="27"/>
      <c r="I2887" s="26"/>
      <c r="J2887" s="24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</row>
    <row r="2888" spans="1:22" ht="14">
      <c r="A2888" s="24" t="s">
        <v>7716</v>
      </c>
      <c r="B2888" s="25" t="s">
        <v>7582</v>
      </c>
      <c r="C2888" s="25" t="s">
        <v>7715</v>
      </c>
      <c r="D2888" s="25" t="s">
        <v>229</v>
      </c>
      <c r="E2888" s="26" t="s">
        <v>212</v>
      </c>
      <c r="F2888" s="26"/>
      <c r="G2888" s="27"/>
      <c r="H2888" s="27"/>
      <c r="I2888" s="26"/>
      <c r="J2888" s="24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</row>
    <row r="2889" spans="1:22" ht="14">
      <c r="A2889" s="24" t="s">
        <v>7719</v>
      </c>
      <c r="B2889" s="25" t="s">
        <v>7582</v>
      </c>
      <c r="C2889" s="25" t="s">
        <v>7718</v>
      </c>
      <c r="D2889" s="25" t="s">
        <v>3801</v>
      </c>
      <c r="E2889" s="26" t="s">
        <v>212</v>
      </c>
      <c r="F2889" s="26"/>
      <c r="G2889" s="27"/>
      <c r="H2889" s="27"/>
      <c r="I2889" s="26"/>
      <c r="J2889" s="24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</row>
    <row r="2890" spans="1:22" ht="14">
      <c r="A2890" s="24" t="s">
        <v>5048</v>
      </c>
      <c r="B2890" s="25" t="s">
        <v>4960</v>
      </c>
      <c r="C2890" s="25" t="s">
        <v>5047</v>
      </c>
      <c r="D2890" s="25" t="s">
        <v>535</v>
      </c>
      <c r="E2890" s="26" t="s">
        <v>364</v>
      </c>
      <c r="F2890" s="26"/>
      <c r="G2890" s="27"/>
      <c r="H2890" s="27"/>
      <c r="I2890" s="26"/>
      <c r="J2890" s="24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</row>
    <row r="2891" spans="1:22" ht="14">
      <c r="A2891" s="24" t="s">
        <v>12838</v>
      </c>
      <c r="B2891" s="25" t="s">
        <v>12674</v>
      </c>
      <c r="C2891" s="25" t="s">
        <v>12837</v>
      </c>
      <c r="D2891" s="25" t="s">
        <v>221</v>
      </c>
      <c r="E2891" s="26" t="s">
        <v>212</v>
      </c>
      <c r="F2891" s="26"/>
      <c r="G2891" s="27"/>
      <c r="H2891" s="27"/>
      <c r="I2891" s="26"/>
      <c r="J2891" s="24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</row>
    <row r="2892" spans="1:22" ht="14">
      <c r="A2892" s="24" t="s">
        <v>12841</v>
      </c>
      <c r="B2892" s="25" t="s">
        <v>12674</v>
      </c>
      <c r="C2892" s="25" t="s">
        <v>12840</v>
      </c>
      <c r="D2892" s="25" t="s">
        <v>12679</v>
      </c>
      <c r="E2892" s="26" t="s">
        <v>212</v>
      </c>
      <c r="F2892" s="26"/>
      <c r="G2892" s="27"/>
      <c r="H2892" s="27"/>
      <c r="I2892" s="26"/>
      <c r="J2892" s="24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</row>
    <row r="2893" spans="1:22" ht="14">
      <c r="A2893" s="24" t="s">
        <v>12844</v>
      </c>
      <c r="B2893" s="25" t="s">
        <v>12674</v>
      </c>
      <c r="C2893" s="25" t="s">
        <v>12843</v>
      </c>
      <c r="D2893" s="25" t="s">
        <v>221</v>
      </c>
      <c r="E2893" s="26" t="s">
        <v>212</v>
      </c>
      <c r="F2893" s="26"/>
      <c r="G2893" s="27"/>
      <c r="H2893" s="27"/>
      <c r="I2893" s="26"/>
      <c r="J2893" s="24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</row>
    <row r="2894" spans="1:22" ht="14">
      <c r="A2894" s="24" t="s">
        <v>12847</v>
      </c>
      <c r="B2894" s="25" t="s">
        <v>12674</v>
      </c>
      <c r="C2894" s="25" t="s">
        <v>12846</v>
      </c>
      <c r="D2894" s="25" t="s">
        <v>221</v>
      </c>
      <c r="E2894" s="26" t="s">
        <v>212</v>
      </c>
      <c r="F2894" s="26"/>
      <c r="G2894" s="27"/>
      <c r="H2894" s="27"/>
      <c r="I2894" s="26"/>
      <c r="J2894" s="24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</row>
    <row r="2895" spans="1:22" ht="14">
      <c r="A2895" s="24" t="s">
        <v>12850</v>
      </c>
      <c r="B2895" s="25" t="s">
        <v>12674</v>
      </c>
      <c r="C2895" s="25" t="s">
        <v>12849</v>
      </c>
      <c r="D2895" s="25" t="s">
        <v>221</v>
      </c>
      <c r="E2895" s="26" t="s">
        <v>212</v>
      </c>
      <c r="F2895" s="26"/>
      <c r="G2895" s="27"/>
      <c r="H2895" s="27"/>
      <c r="I2895" s="26"/>
      <c r="J2895" s="24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</row>
    <row r="2896" spans="1:22" ht="14">
      <c r="A2896" s="24" t="s">
        <v>12853</v>
      </c>
      <c r="B2896" s="25" t="s">
        <v>12674</v>
      </c>
      <c r="C2896" s="25" t="s">
        <v>12852</v>
      </c>
      <c r="D2896" s="25" t="s">
        <v>221</v>
      </c>
      <c r="E2896" s="26" t="s">
        <v>212</v>
      </c>
      <c r="F2896" s="26"/>
      <c r="G2896" s="27"/>
      <c r="H2896" s="27"/>
      <c r="I2896" s="26"/>
      <c r="J2896" s="24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</row>
    <row r="2897" spans="1:22" ht="14">
      <c r="A2897" s="24" t="s">
        <v>12856</v>
      </c>
      <c r="B2897" s="25" t="s">
        <v>12674</v>
      </c>
      <c r="C2897" s="25" t="s">
        <v>12855</v>
      </c>
      <c r="D2897" s="25" t="s">
        <v>221</v>
      </c>
      <c r="E2897" s="26" t="s">
        <v>212</v>
      </c>
      <c r="F2897" s="26"/>
      <c r="G2897" s="27"/>
      <c r="H2897" s="27"/>
      <c r="I2897" s="26"/>
      <c r="J2897" s="24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</row>
    <row r="2898" spans="1:22" ht="14">
      <c r="A2898" s="24" t="s">
        <v>12859</v>
      </c>
      <c r="B2898" s="25" t="s">
        <v>12674</v>
      </c>
      <c r="C2898" s="25" t="s">
        <v>12858</v>
      </c>
      <c r="D2898" s="25" t="s">
        <v>221</v>
      </c>
      <c r="E2898" s="26" t="s">
        <v>212</v>
      </c>
      <c r="F2898" s="26"/>
      <c r="G2898" s="27"/>
      <c r="H2898" s="27"/>
      <c r="I2898" s="26"/>
      <c r="J2898" s="24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</row>
    <row r="2899" spans="1:22" ht="14">
      <c r="A2899" s="24" t="s">
        <v>12862</v>
      </c>
      <c r="B2899" s="25" t="s">
        <v>12674</v>
      </c>
      <c r="C2899" s="25" t="s">
        <v>12861</v>
      </c>
      <c r="D2899" s="25" t="s">
        <v>221</v>
      </c>
      <c r="E2899" s="26" t="s">
        <v>212</v>
      </c>
      <c r="F2899" s="26"/>
      <c r="G2899" s="27"/>
      <c r="H2899" s="27"/>
      <c r="I2899" s="26"/>
      <c r="J2899" s="24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</row>
    <row r="2900" spans="1:22" ht="14">
      <c r="A2900" s="24" t="s">
        <v>12865</v>
      </c>
      <c r="B2900" s="25" t="s">
        <v>12674</v>
      </c>
      <c r="C2900" s="25" t="s">
        <v>12864</v>
      </c>
      <c r="D2900" s="25" t="s">
        <v>221</v>
      </c>
      <c r="E2900" s="26" t="s">
        <v>212</v>
      </c>
      <c r="F2900" s="26"/>
      <c r="G2900" s="27"/>
      <c r="H2900" s="27"/>
      <c r="I2900" s="26"/>
      <c r="J2900" s="24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</row>
    <row r="2901" spans="1:22" ht="14">
      <c r="A2901" s="24" t="s">
        <v>12868</v>
      </c>
      <c r="B2901" s="25" t="s">
        <v>12674</v>
      </c>
      <c r="C2901" s="25" t="s">
        <v>12867</v>
      </c>
      <c r="D2901" s="25" t="s">
        <v>221</v>
      </c>
      <c r="E2901" s="26" t="s">
        <v>212</v>
      </c>
      <c r="F2901" s="26"/>
      <c r="G2901" s="27"/>
      <c r="H2901" s="27"/>
      <c r="I2901" s="26"/>
      <c r="J2901" s="24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</row>
    <row r="2902" spans="1:22" ht="14">
      <c r="A2902" s="24" t="s">
        <v>9083</v>
      </c>
      <c r="B2902" s="25" t="s">
        <v>8975</v>
      </c>
      <c r="C2902" s="25" t="s">
        <v>9082</v>
      </c>
      <c r="D2902" s="25" t="s">
        <v>8992</v>
      </c>
      <c r="E2902" s="26" t="s">
        <v>212</v>
      </c>
      <c r="F2902" s="26"/>
      <c r="G2902" s="27"/>
      <c r="H2902" s="27"/>
      <c r="I2902" s="26"/>
      <c r="J2902" s="24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</row>
    <row r="2903" spans="1:22" ht="14">
      <c r="A2903" s="24" t="s">
        <v>7912</v>
      </c>
      <c r="B2903" s="25" t="s">
        <v>7869</v>
      </c>
      <c r="C2903" s="25" t="s">
        <v>7911</v>
      </c>
      <c r="D2903" s="25" t="s">
        <v>221</v>
      </c>
      <c r="E2903" s="26" t="s">
        <v>212</v>
      </c>
      <c r="F2903" s="26"/>
      <c r="G2903" s="27"/>
      <c r="H2903" s="27"/>
      <c r="I2903" s="26"/>
      <c r="J2903" s="24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</row>
    <row r="2904" spans="1:22" ht="14">
      <c r="A2904" s="24" t="s">
        <v>7915</v>
      </c>
      <c r="B2904" s="25" t="s">
        <v>7869</v>
      </c>
      <c r="C2904" s="25" t="s">
        <v>7914</v>
      </c>
      <c r="D2904" s="25" t="s">
        <v>535</v>
      </c>
      <c r="E2904" s="26" t="s">
        <v>212</v>
      </c>
      <c r="F2904" s="26"/>
      <c r="G2904" s="27"/>
      <c r="H2904" s="27"/>
      <c r="I2904" s="26"/>
      <c r="J2904" s="24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</row>
    <row r="2905" spans="1:22" ht="14">
      <c r="A2905" s="24" t="s">
        <v>5410</v>
      </c>
      <c r="B2905" s="25" t="s">
        <v>5244</v>
      </c>
      <c r="C2905" s="25" t="s">
        <v>5409</v>
      </c>
      <c r="D2905" s="25" t="s">
        <v>3041</v>
      </c>
      <c r="E2905" s="26" t="s">
        <v>364</v>
      </c>
      <c r="F2905" s="26"/>
      <c r="G2905" s="27"/>
      <c r="H2905" s="27"/>
      <c r="I2905" s="26"/>
      <c r="J2905" s="24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</row>
    <row r="2906" spans="1:22" ht="14">
      <c r="A2906" s="24" t="s">
        <v>5413</v>
      </c>
      <c r="B2906" s="25" t="s">
        <v>5244</v>
      </c>
      <c r="C2906" s="25" t="s">
        <v>5412</v>
      </c>
      <c r="D2906" s="25" t="s">
        <v>221</v>
      </c>
      <c r="E2906" s="26" t="s">
        <v>364</v>
      </c>
      <c r="F2906" s="26"/>
      <c r="G2906" s="27"/>
      <c r="H2906" s="27"/>
      <c r="I2906" s="26"/>
      <c r="J2906" s="24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</row>
    <row r="2907" spans="1:22" ht="14">
      <c r="A2907" s="24" t="s">
        <v>5416</v>
      </c>
      <c r="B2907" s="25" t="s">
        <v>5244</v>
      </c>
      <c r="C2907" s="25" t="s">
        <v>5415</v>
      </c>
      <c r="D2907" s="25" t="s">
        <v>535</v>
      </c>
      <c r="E2907" s="26" t="s">
        <v>364</v>
      </c>
      <c r="F2907" s="26"/>
      <c r="G2907" s="27"/>
      <c r="H2907" s="27"/>
      <c r="I2907" s="26"/>
      <c r="J2907" s="24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</row>
    <row r="2908" spans="1:22" ht="14">
      <c r="A2908" s="24" t="s">
        <v>7918</v>
      </c>
      <c r="B2908" s="25" t="s">
        <v>7869</v>
      </c>
      <c r="C2908" s="25" t="s">
        <v>7917</v>
      </c>
      <c r="D2908" s="25" t="s">
        <v>373</v>
      </c>
      <c r="E2908" s="26" t="s">
        <v>212</v>
      </c>
      <c r="F2908" s="26"/>
      <c r="G2908" s="27"/>
      <c r="H2908" s="27"/>
      <c r="I2908" s="26"/>
      <c r="J2908" s="24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</row>
    <row r="2909" spans="1:22" ht="14">
      <c r="A2909" s="24" t="s">
        <v>1451</v>
      </c>
      <c r="B2909" s="25" t="s">
        <v>1114</v>
      </c>
      <c r="C2909" s="25" t="s">
        <v>1450</v>
      </c>
      <c r="D2909" s="25" t="s">
        <v>221</v>
      </c>
      <c r="E2909" s="26" t="s">
        <v>212</v>
      </c>
      <c r="F2909" s="26"/>
      <c r="G2909" s="27"/>
      <c r="H2909" s="27"/>
      <c r="I2909" s="26"/>
      <c r="J2909" s="24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</row>
    <row r="2910" spans="1:22" ht="14">
      <c r="A2910" s="24" t="s">
        <v>1454</v>
      </c>
      <c r="B2910" s="25" t="s">
        <v>1114</v>
      </c>
      <c r="C2910" s="25" t="s">
        <v>1453</v>
      </c>
      <c r="D2910" s="25" t="s">
        <v>535</v>
      </c>
      <c r="E2910" s="26" t="s">
        <v>212</v>
      </c>
      <c r="F2910" s="26"/>
      <c r="G2910" s="27"/>
      <c r="H2910" s="27"/>
      <c r="I2910" s="26"/>
      <c r="J2910" s="24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</row>
    <row r="2911" spans="1:22" ht="14">
      <c r="A2911" s="24" t="s">
        <v>7443</v>
      </c>
      <c r="B2911" s="25" t="s">
        <v>7433</v>
      </c>
      <c r="C2911" s="25" t="s">
        <v>7442</v>
      </c>
      <c r="D2911" s="25" t="s">
        <v>221</v>
      </c>
      <c r="E2911" s="26" t="s">
        <v>1813</v>
      </c>
      <c r="F2911" s="26"/>
      <c r="G2911" s="27"/>
      <c r="H2911" s="27"/>
      <c r="I2911" s="26"/>
      <c r="J2911" s="24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</row>
    <row r="2912" spans="1:22" ht="14">
      <c r="A2912" s="24" t="s">
        <v>6055</v>
      </c>
      <c r="B2912" s="25" t="s">
        <v>5869</v>
      </c>
      <c r="C2912" s="25" t="s">
        <v>6054</v>
      </c>
      <c r="D2912" s="25" t="s">
        <v>229</v>
      </c>
      <c r="E2912" s="26" t="s">
        <v>364</v>
      </c>
      <c r="F2912" s="26"/>
      <c r="G2912" s="27"/>
      <c r="H2912" s="27"/>
      <c r="I2912" s="26"/>
      <c r="J2912" s="24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</row>
    <row r="2913" spans="1:22" ht="14">
      <c r="A2913" s="24" t="s">
        <v>6058</v>
      </c>
      <c r="B2913" s="25" t="s">
        <v>5869</v>
      </c>
      <c r="C2913" s="25" t="s">
        <v>6057</v>
      </c>
      <c r="D2913" s="25" t="s">
        <v>535</v>
      </c>
      <c r="E2913" s="26" t="s">
        <v>364</v>
      </c>
      <c r="F2913" s="26"/>
      <c r="G2913" s="27"/>
      <c r="H2913" s="27"/>
      <c r="I2913" s="26"/>
      <c r="J2913" s="24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</row>
    <row r="2914" spans="1:22" ht="14">
      <c r="A2914" s="24" t="s">
        <v>6061</v>
      </c>
      <c r="B2914" s="25" t="s">
        <v>5869</v>
      </c>
      <c r="C2914" s="25" t="s">
        <v>6060</v>
      </c>
      <c r="D2914" s="25" t="s">
        <v>373</v>
      </c>
      <c r="E2914" s="26" t="s">
        <v>364</v>
      </c>
      <c r="F2914" s="26"/>
      <c r="G2914" s="27"/>
      <c r="H2914" s="27"/>
      <c r="I2914" s="26"/>
      <c r="J2914" s="24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</row>
    <row r="2915" spans="1:22" ht="14">
      <c r="A2915" s="24" t="s">
        <v>6064</v>
      </c>
      <c r="B2915" s="25" t="s">
        <v>5869</v>
      </c>
      <c r="C2915" s="25" t="s">
        <v>6063</v>
      </c>
      <c r="D2915" s="25" t="s">
        <v>229</v>
      </c>
      <c r="E2915" s="26" t="s">
        <v>364</v>
      </c>
      <c r="F2915" s="26"/>
      <c r="G2915" s="27"/>
      <c r="H2915" s="27"/>
      <c r="I2915" s="26"/>
      <c r="J2915" s="24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</row>
    <row r="2916" spans="1:22" ht="14">
      <c r="A2916" s="24" t="s">
        <v>6067</v>
      </c>
      <c r="B2916" s="25" t="s">
        <v>5869</v>
      </c>
      <c r="C2916" s="25" t="s">
        <v>6066</v>
      </c>
      <c r="D2916" s="25" t="s">
        <v>535</v>
      </c>
      <c r="E2916" s="26" t="s">
        <v>364</v>
      </c>
      <c r="F2916" s="26"/>
      <c r="G2916" s="27"/>
      <c r="H2916" s="27"/>
      <c r="I2916" s="26"/>
      <c r="J2916" s="24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</row>
    <row r="2917" spans="1:22" ht="14">
      <c r="A2917" s="24" t="s">
        <v>6070</v>
      </c>
      <c r="B2917" s="25" t="s">
        <v>5869</v>
      </c>
      <c r="C2917" s="25" t="s">
        <v>6069</v>
      </c>
      <c r="D2917" s="25" t="s">
        <v>373</v>
      </c>
      <c r="E2917" s="26" t="s">
        <v>364</v>
      </c>
      <c r="F2917" s="26"/>
      <c r="G2917" s="27"/>
      <c r="H2917" s="27"/>
      <c r="I2917" s="26"/>
      <c r="J2917" s="24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</row>
    <row r="2918" spans="1:22" ht="14">
      <c r="A2918" s="24" t="s">
        <v>7437</v>
      </c>
      <c r="B2918" s="25" t="s">
        <v>7433</v>
      </c>
      <c r="C2918" s="25" t="s">
        <v>7436</v>
      </c>
      <c r="D2918" s="25" t="s">
        <v>221</v>
      </c>
      <c r="E2918" s="26" t="s">
        <v>1813</v>
      </c>
      <c r="F2918" s="26"/>
      <c r="G2918" s="27"/>
      <c r="H2918" s="27"/>
      <c r="I2918" s="26"/>
      <c r="J2918" s="24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</row>
    <row r="2919" spans="1:22" ht="14">
      <c r="A2919" s="24" t="s">
        <v>7440</v>
      </c>
      <c r="B2919" s="25" t="s">
        <v>7433</v>
      </c>
      <c r="C2919" s="25" t="s">
        <v>7439</v>
      </c>
      <c r="D2919" s="25"/>
      <c r="E2919" s="26" t="s">
        <v>1813</v>
      </c>
      <c r="F2919" s="26"/>
      <c r="G2919" s="27"/>
      <c r="H2919" s="27"/>
      <c r="I2919" s="26"/>
      <c r="J2919" s="24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</row>
    <row r="2920" spans="1:22" ht="14">
      <c r="A2920" s="24" t="s">
        <v>1883</v>
      </c>
      <c r="B2920" s="25" t="s">
        <v>1824</v>
      </c>
      <c r="C2920" s="25" t="s">
        <v>1882</v>
      </c>
      <c r="D2920" s="25" t="s">
        <v>221</v>
      </c>
      <c r="E2920" s="26" t="s">
        <v>364</v>
      </c>
      <c r="F2920" s="26"/>
      <c r="G2920" s="27"/>
      <c r="H2920" s="27"/>
      <c r="I2920" s="26"/>
      <c r="J2920" s="24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</row>
    <row r="2921" spans="1:22" ht="14">
      <c r="A2921" s="24" t="s">
        <v>1886</v>
      </c>
      <c r="B2921" s="25" t="s">
        <v>1824</v>
      </c>
      <c r="C2921" s="25" t="s">
        <v>1885</v>
      </c>
      <c r="D2921" s="25" t="s">
        <v>229</v>
      </c>
      <c r="E2921" s="26" t="s">
        <v>364</v>
      </c>
      <c r="F2921" s="26"/>
      <c r="G2921" s="27"/>
      <c r="H2921" s="27"/>
      <c r="I2921" s="26"/>
      <c r="J2921" s="24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</row>
    <row r="2922" spans="1:22" ht="14">
      <c r="A2922" s="24" t="s">
        <v>1889</v>
      </c>
      <c r="B2922" s="25" t="s">
        <v>1824</v>
      </c>
      <c r="C2922" s="25" t="s">
        <v>1888</v>
      </c>
      <c r="D2922" s="25" t="s">
        <v>535</v>
      </c>
      <c r="E2922" s="26" t="s">
        <v>364</v>
      </c>
      <c r="F2922" s="26"/>
      <c r="G2922" s="27"/>
      <c r="H2922" s="27"/>
      <c r="I2922" s="26"/>
      <c r="J2922" s="24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</row>
    <row r="2923" spans="1:22" ht="14">
      <c r="A2923" s="24" t="s">
        <v>1892</v>
      </c>
      <c r="B2923" s="25" t="s">
        <v>1824</v>
      </c>
      <c r="C2923" s="25" t="s">
        <v>1891</v>
      </c>
      <c r="D2923" s="25" t="s">
        <v>221</v>
      </c>
      <c r="E2923" s="26" t="s">
        <v>364</v>
      </c>
      <c r="F2923" s="26"/>
      <c r="G2923" s="27"/>
      <c r="H2923" s="27"/>
      <c r="I2923" s="26"/>
      <c r="J2923" s="24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</row>
    <row r="2924" spans="1:22" ht="14">
      <c r="A2924" s="24" t="s">
        <v>1895</v>
      </c>
      <c r="B2924" s="25" t="s">
        <v>1824</v>
      </c>
      <c r="C2924" s="25" t="s">
        <v>1894</v>
      </c>
      <c r="D2924" s="25" t="s">
        <v>229</v>
      </c>
      <c r="E2924" s="26" t="s">
        <v>364</v>
      </c>
      <c r="F2924" s="26"/>
      <c r="G2924" s="27"/>
      <c r="H2924" s="27"/>
      <c r="I2924" s="26"/>
      <c r="J2924" s="24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</row>
    <row r="2925" spans="1:22" ht="14">
      <c r="A2925" s="24" t="s">
        <v>1898</v>
      </c>
      <c r="B2925" s="25" t="s">
        <v>1824</v>
      </c>
      <c r="C2925" s="25" t="s">
        <v>1897</v>
      </c>
      <c r="D2925" s="25" t="s">
        <v>535</v>
      </c>
      <c r="E2925" s="26" t="s">
        <v>364</v>
      </c>
      <c r="F2925" s="26"/>
      <c r="G2925" s="27"/>
      <c r="H2925" s="27"/>
      <c r="I2925" s="26"/>
      <c r="J2925" s="24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</row>
    <row r="2926" spans="1:22" ht="14">
      <c r="A2926" s="24" t="s">
        <v>11730</v>
      </c>
      <c r="B2926" s="25" t="s">
        <v>11678</v>
      </c>
      <c r="C2926" s="25" t="s">
        <v>11729</v>
      </c>
      <c r="D2926" s="25" t="s">
        <v>373</v>
      </c>
      <c r="E2926" s="26" t="s">
        <v>212</v>
      </c>
      <c r="F2926" s="26"/>
      <c r="G2926" s="27"/>
      <c r="H2926" s="27"/>
      <c r="I2926" s="26"/>
      <c r="J2926" s="24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</row>
    <row r="2927" spans="1:22" ht="14">
      <c r="A2927" s="24" t="s">
        <v>13073</v>
      </c>
      <c r="B2927" s="25" t="s">
        <v>12964</v>
      </c>
      <c r="C2927" s="25" t="s">
        <v>13072</v>
      </c>
      <c r="D2927" s="25" t="s">
        <v>221</v>
      </c>
      <c r="E2927" s="26" t="s">
        <v>364</v>
      </c>
      <c r="F2927" s="26"/>
      <c r="G2927" s="27"/>
      <c r="H2927" s="27"/>
      <c r="I2927" s="26"/>
      <c r="J2927" s="24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</row>
    <row r="2928" spans="1:22" ht="14">
      <c r="A2928" s="24" t="s">
        <v>13076</v>
      </c>
      <c r="B2928" s="25" t="s">
        <v>12964</v>
      </c>
      <c r="C2928" s="25" t="s">
        <v>13075</v>
      </c>
      <c r="D2928" s="25" t="s">
        <v>229</v>
      </c>
      <c r="E2928" s="26" t="s">
        <v>364</v>
      </c>
      <c r="F2928" s="26"/>
      <c r="G2928" s="27"/>
      <c r="H2928" s="27"/>
      <c r="I2928" s="26"/>
      <c r="J2928" s="24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</row>
    <row r="2929" spans="1:22" ht="14">
      <c r="A2929" s="24" t="s">
        <v>13079</v>
      </c>
      <c r="B2929" s="25" t="s">
        <v>12964</v>
      </c>
      <c r="C2929" s="25" t="s">
        <v>13078</v>
      </c>
      <c r="D2929" s="25" t="s">
        <v>535</v>
      </c>
      <c r="E2929" s="26" t="s">
        <v>364</v>
      </c>
      <c r="F2929" s="26"/>
      <c r="G2929" s="27"/>
      <c r="H2929" s="27"/>
      <c r="I2929" s="26"/>
      <c r="J2929" s="24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</row>
    <row r="2930" spans="1:22" ht="14">
      <c r="A2930" s="24" t="s">
        <v>2403</v>
      </c>
      <c r="B2930" s="25" t="s">
        <v>2396</v>
      </c>
      <c r="C2930" s="25" t="s">
        <v>2402</v>
      </c>
      <c r="D2930" s="25" t="s">
        <v>535</v>
      </c>
      <c r="E2930" s="26" t="s">
        <v>364</v>
      </c>
      <c r="F2930" s="26"/>
      <c r="G2930" s="27"/>
      <c r="H2930" s="27"/>
      <c r="I2930" s="26"/>
      <c r="J2930" s="24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</row>
    <row r="2931" spans="1:22" ht="14">
      <c r="A2931" s="24" t="s">
        <v>2938</v>
      </c>
      <c r="B2931" s="25" t="s">
        <v>2913</v>
      </c>
      <c r="C2931" s="25" t="s">
        <v>2937</v>
      </c>
      <c r="D2931" s="25" t="s">
        <v>221</v>
      </c>
      <c r="E2931" s="26" t="s">
        <v>364</v>
      </c>
      <c r="F2931" s="26"/>
      <c r="G2931" s="27"/>
      <c r="H2931" s="27"/>
      <c r="I2931" s="26"/>
      <c r="J2931" s="24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</row>
    <row r="2932" spans="1:22" ht="14">
      <c r="A2932" s="24" t="s">
        <v>8426</v>
      </c>
      <c r="B2932" s="25" t="s">
        <v>8302</v>
      </c>
      <c r="C2932" s="25" t="s">
        <v>8425</v>
      </c>
      <c r="D2932" s="25" t="s">
        <v>2556</v>
      </c>
      <c r="E2932" s="26" t="s">
        <v>212</v>
      </c>
      <c r="F2932" s="26"/>
      <c r="G2932" s="27"/>
      <c r="H2932" s="27"/>
      <c r="I2932" s="26"/>
      <c r="J2932" s="24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</row>
    <row r="2933" spans="1:22" ht="14">
      <c r="A2933" s="24" t="s">
        <v>8429</v>
      </c>
      <c r="B2933" s="25" t="s">
        <v>8302</v>
      </c>
      <c r="C2933" s="25" t="s">
        <v>8428</v>
      </c>
      <c r="D2933" s="25" t="s">
        <v>535</v>
      </c>
      <c r="E2933" s="26" t="s">
        <v>212</v>
      </c>
      <c r="F2933" s="26"/>
      <c r="G2933" s="27"/>
      <c r="H2933" s="27"/>
      <c r="I2933" s="26"/>
      <c r="J2933" s="24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</row>
    <row r="2934" spans="1:22" ht="14">
      <c r="A2934" s="24" t="s">
        <v>8432</v>
      </c>
      <c r="B2934" s="25" t="s">
        <v>8302</v>
      </c>
      <c r="C2934" s="25" t="s">
        <v>8431</v>
      </c>
      <c r="D2934" s="25" t="s">
        <v>535</v>
      </c>
      <c r="E2934" s="26" t="s">
        <v>212</v>
      </c>
      <c r="F2934" s="26"/>
      <c r="G2934" s="27"/>
      <c r="H2934" s="27"/>
      <c r="I2934" s="26"/>
      <c r="J2934" s="24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</row>
    <row r="2935" spans="1:22" ht="14">
      <c r="A2935" s="24" t="s">
        <v>8435</v>
      </c>
      <c r="B2935" s="25" t="s">
        <v>8302</v>
      </c>
      <c r="C2935" s="25" t="s">
        <v>8434</v>
      </c>
      <c r="D2935" s="25" t="s">
        <v>535</v>
      </c>
      <c r="E2935" s="26" t="s">
        <v>212</v>
      </c>
      <c r="F2935" s="26"/>
      <c r="G2935" s="27"/>
      <c r="H2935" s="27"/>
      <c r="I2935" s="26"/>
      <c r="J2935" s="24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</row>
    <row r="2936" spans="1:22" ht="14">
      <c r="A2936" s="24" t="s">
        <v>8438</v>
      </c>
      <c r="B2936" s="25" t="s">
        <v>8302</v>
      </c>
      <c r="C2936" s="25" t="s">
        <v>8437</v>
      </c>
      <c r="D2936" s="25" t="s">
        <v>2958</v>
      </c>
      <c r="E2936" s="26" t="s">
        <v>212</v>
      </c>
      <c r="F2936" s="26"/>
      <c r="G2936" s="27"/>
      <c r="H2936" s="27"/>
      <c r="I2936" s="26"/>
      <c r="J2936" s="24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</row>
    <row r="2937" spans="1:22" ht="14">
      <c r="A2937" s="24" t="s">
        <v>3214</v>
      </c>
      <c r="B2937" s="25" t="s">
        <v>3120</v>
      </c>
      <c r="C2937" s="25" t="s">
        <v>3213</v>
      </c>
      <c r="D2937" s="25" t="s">
        <v>373</v>
      </c>
      <c r="E2937" s="26" t="s">
        <v>212</v>
      </c>
      <c r="F2937" s="26"/>
      <c r="G2937" s="27"/>
      <c r="H2937" s="27"/>
      <c r="I2937" s="26"/>
      <c r="J2937" s="24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</row>
    <row r="2938" spans="1:22" ht="14">
      <c r="A2938" s="24" t="s">
        <v>3217</v>
      </c>
      <c r="B2938" s="25" t="s">
        <v>3120</v>
      </c>
      <c r="C2938" s="25" t="s">
        <v>3216</v>
      </c>
      <c r="D2938" s="25" t="s">
        <v>373</v>
      </c>
      <c r="E2938" s="26" t="s">
        <v>212</v>
      </c>
      <c r="F2938" s="26"/>
      <c r="G2938" s="27"/>
      <c r="H2938" s="27"/>
      <c r="I2938" s="26"/>
      <c r="J2938" s="24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</row>
    <row r="2939" spans="1:22" ht="14">
      <c r="A2939" s="24" t="s">
        <v>3220</v>
      </c>
      <c r="B2939" s="25" t="s">
        <v>3120</v>
      </c>
      <c r="C2939" s="25" t="s">
        <v>3219</v>
      </c>
      <c r="D2939" s="25" t="s">
        <v>373</v>
      </c>
      <c r="E2939" s="26" t="s">
        <v>212</v>
      </c>
      <c r="F2939" s="26"/>
      <c r="G2939" s="27"/>
      <c r="H2939" s="27"/>
      <c r="I2939" s="26"/>
      <c r="J2939" s="24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</row>
    <row r="2940" spans="1:22" ht="14">
      <c r="A2940" s="24" t="s">
        <v>6649</v>
      </c>
      <c r="B2940" s="25" t="s">
        <v>6639</v>
      </c>
      <c r="C2940" s="25" t="s">
        <v>6648</v>
      </c>
      <c r="D2940" s="25" t="s">
        <v>2556</v>
      </c>
      <c r="E2940" s="26" t="s">
        <v>962</v>
      </c>
      <c r="F2940" s="26"/>
      <c r="G2940" s="27"/>
      <c r="H2940" s="27"/>
      <c r="I2940" s="26"/>
      <c r="J2940" s="24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</row>
    <row r="2941" spans="1:22" ht="14">
      <c r="A2941" s="24" t="s">
        <v>15376</v>
      </c>
      <c r="B2941" s="25" t="s">
        <v>2909</v>
      </c>
      <c r="C2941" s="25" t="s">
        <v>15375</v>
      </c>
      <c r="D2941" s="25" t="s">
        <v>373</v>
      </c>
      <c r="E2941" s="26" t="s">
        <v>364</v>
      </c>
      <c r="F2941" s="26"/>
      <c r="G2941" s="27"/>
      <c r="H2941" s="27"/>
      <c r="I2941" s="26"/>
      <c r="J2941" s="24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</row>
    <row r="2942" spans="1:22" ht="14">
      <c r="A2942" s="24" t="s">
        <v>6652</v>
      </c>
      <c r="B2942" s="25" t="s">
        <v>6639</v>
      </c>
      <c r="C2942" s="25" t="s">
        <v>6651</v>
      </c>
      <c r="D2942" s="25" t="s">
        <v>2556</v>
      </c>
      <c r="E2942" s="26" t="s">
        <v>962</v>
      </c>
      <c r="F2942" s="26"/>
      <c r="G2942" s="27"/>
      <c r="H2942" s="27"/>
      <c r="I2942" s="26"/>
      <c r="J2942" s="24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</row>
    <row r="2943" spans="1:22" ht="14">
      <c r="A2943" s="24" t="s">
        <v>3435</v>
      </c>
      <c r="B2943" s="25" t="s">
        <v>3425</v>
      </c>
      <c r="C2943" s="25" t="s">
        <v>3434</v>
      </c>
      <c r="D2943" s="25" t="s">
        <v>229</v>
      </c>
      <c r="E2943" s="26" t="s">
        <v>962</v>
      </c>
      <c r="F2943" s="26"/>
      <c r="G2943" s="27"/>
      <c r="H2943" s="27"/>
      <c r="I2943" s="26"/>
      <c r="J2943" s="24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</row>
    <row r="2944" spans="1:22" ht="14">
      <c r="A2944" s="24" t="s">
        <v>3438</v>
      </c>
      <c r="B2944" s="25" t="s">
        <v>3425</v>
      </c>
      <c r="C2944" s="25" t="s">
        <v>3437</v>
      </c>
      <c r="D2944" s="25" t="s">
        <v>535</v>
      </c>
      <c r="E2944" s="26" t="s">
        <v>962</v>
      </c>
      <c r="F2944" s="26"/>
      <c r="G2944" s="27"/>
      <c r="H2944" s="27"/>
      <c r="I2944" s="26"/>
      <c r="J2944" s="24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</row>
    <row r="2945" spans="1:22" ht="14">
      <c r="A2945" s="24" t="s">
        <v>3441</v>
      </c>
      <c r="B2945" s="25" t="s">
        <v>3425</v>
      </c>
      <c r="C2945" s="25" t="s">
        <v>3440</v>
      </c>
      <c r="D2945" s="25" t="s">
        <v>373</v>
      </c>
      <c r="E2945" s="26" t="s">
        <v>962</v>
      </c>
      <c r="F2945" s="26"/>
      <c r="G2945" s="27"/>
      <c r="H2945" s="27"/>
      <c r="I2945" s="26"/>
      <c r="J2945" s="24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</row>
    <row r="2946" spans="1:22" ht="14">
      <c r="A2946" s="24" t="s">
        <v>3444</v>
      </c>
      <c r="B2946" s="25" t="s">
        <v>3425</v>
      </c>
      <c r="C2946" s="25" t="s">
        <v>3443</v>
      </c>
      <c r="D2946" s="25" t="s">
        <v>229</v>
      </c>
      <c r="E2946" s="26" t="s">
        <v>962</v>
      </c>
      <c r="F2946" s="26"/>
      <c r="G2946" s="27"/>
      <c r="H2946" s="27"/>
      <c r="I2946" s="26"/>
      <c r="J2946" s="24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</row>
    <row r="2947" spans="1:22" ht="14">
      <c r="A2947" s="24" t="s">
        <v>3447</v>
      </c>
      <c r="B2947" s="25" t="s">
        <v>3425</v>
      </c>
      <c r="C2947" s="25" t="s">
        <v>3446</v>
      </c>
      <c r="D2947" s="25" t="s">
        <v>535</v>
      </c>
      <c r="E2947" s="26" t="s">
        <v>962</v>
      </c>
      <c r="F2947" s="26"/>
      <c r="G2947" s="27"/>
      <c r="H2947" s="27"/>
      <c r="I2947" s="26"/>
      <c r="J2947" s="24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</row>
    <row r="2948" spans="1:22" ht="14">
      <c r="A2948" s="24" t="s">
        <v>3450</v>
      </c>
      <c r="B2948" s="25" t="s">
        <v>3425</v>
      </c>
      <c r="C2948" s="25" t="s">
        <v>3449</v>
      </c>
      <c r="D2948" s="25" t="s">
        <v>373</v>
      </c>
      <c r="E2948" s="26" t="s">
        <v>962</v>
      </c>
      <c r="F2948" s="26"/>
      <c r="G2948" s="27"/>
      <c r="H2948" s="27"/>
      <c r="I2948" s="26"/>
      <c r="J2948" s="24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</row>
    <row r="2949" spans="1:22" ht="14">
      <c r="A2949" s="24" t="s">
        <v>14527</v>
      </c>
      <c r="B2949" s="25" t="s">
        <v>14162</v>
      </c>
      <c r="C2949" s="25" t="s">
        <v>14526</v>
      </c>
      <c r="D2949" s="25" t="s">
        <v>1905</v>
      </c>
      <c r="E2949" s="26" t="s">
        <v>212</v>
      </c>
      <c r="F2949" s="26"/>
      <c r="G2949" s="27"/>
      <c r="H2949" s="27"/>
      <c r="I2949" s="26"/>
      <c r="J2949" s="24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</row>
    <row r="2950" spans="1:22" ht="14">
      <c r="A2950" s="24" t="s">
        <v>14530</v>
      </c>
      <c r="B2950" s="25" t="s">
        <v>14162</v>
      </c>
      <c r="C2950" s="25" t="s">
        <v>14529</v>
      </c>
      <c r="D2950" s="25" t="s">
        <v>535</v>
      </c>
      <c r="E2950" s="26" t="s">
        <v>212</v>
      </c>
      <c r="F2950" s="26"/>
      <c r="G2950" s="27"/>
      <c r="H2950" s="27"/>
      <c r="I2950" s="26"/>
      <c r="J2950" s="24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</row>
    <row r="2951" spans="1:22" ht="14">
      <c r="A2951" s="24" t="s">
        <v>14533</v>
      </c>
      <c r="B2951" s="25" t="s">
        <v>14162</v>
      </c>
      <c r="C2951" s="25" t="s">
        <v>14532</v>
      </c>
      <c r="D2951" s="25" t="s">
        <v>535</v>
      </c>
      <c r="E2951" s="26" t="s">
        <v>212</v>
      </c>
      <c r="F2951" s="26"/>
      <c r="G2951" s="27"/>
      <c r="H2951" s="27"/>
      <c r="I2951" s="26"/>
      <c r="J2951" s="24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</row>
    <row r="2952" spans="1:22" ht="14">
      <c r="A2952" s="24" t="s">
        <v>11733</v>
      </c>
      <c r="B2952" s="25" t="s">
        <v>11678</v>
      </c>
      <c r="C2952" s="25" t="s">
        <v>11732</v>
      </c>
      <c r="D2952" s="25" t="s">
        <v>221</v>
      </c>
      <c r="E2952" s="26" t="s">
        <v>212</v>
      </c>
      <c r="F2952" s="26"/>
      <c r="G2952" s="27"/>
      <c r="H2952" s="27"/>
      <c r="I2952" s="26"/>
      <c r="J2952" s="24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</row>
    <row r="2953" spans="1:22" ht="14">
      <c r="A2953" s="24" t="s">
        <v>15754</v>
      </c>
      <c r="B2953" s="25" t="s">
        <v>11678</v>
      </c>
      <c r="C2953" s="25" t="s">
        <v>15753</v>
      </c>
      <c r="D2953" s="25" t="s">
        <v>221</v>
      </c>
      <c r="E2953" s="26" t="s">
        <v>212</v>
      </c>
      <c r="F2953" s="26"/>
      <c r="G2953" s="27"/>
      <c r="H2953" s="27"/>
      <c r="I2953" s="26"/>
      <c r="J2953" s="24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</row>
    <row r="2954" spans="1:22" ht="14">
      <c r="A2954" s="24" t="s">
        <v>11861</v>
      </c>
      <c r="B2954" s="25" t="s">
        <v>11800</v>
      </c>
      <c r="C2954" s="25" t="s">
        <v>11860</v>
      </c>
      <c r="D2954" s="25" t="s">
        <v>221</v>
      </c>
      <c r="E2954" s="26" t="s">
        <v>364</v>
      </c>
      <c r="F2954" s="26"/>
      <c r="G2954" s="27"/>
      <c r="H2954" s="27"/>
      <c r="I2954" s="26"/>
      <c r="J2954" s="24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</row>
    <row r="2955" spans="1:22" ht="14">
      <c r="A2955" s="24" t="s">
        <v>11864</v>
      </c>
      <c r="B2955" s="25" t="s">
        <v>11800</v>
      </c>
      <c r="C2955" s="25" t="s">
        <v>11863</v>
      </c>
      <c r="D2955" s="25" t="s">
        <v>535</v>
      </c>
      <c r="E2955" s="26" t="s">
        <v>364</v>
      </c>
      <c r="F2955" s="26"/>
      <c r="G2955" s="27"/>
      <c r="H2955" s="27"/>
      <c r="I2955" s="26"/>
      <c r="J2955" s="24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</row>
    <row r="2956" spans="1:22" ht="14">
      <c r="A2956" s="24" t="s">
        <v>11867</v>
      </c>
      <c r="B2956" s="25" t="s">
        <v>11800</v>
      </c>
      <c r="C2956" s="25" t="s">
        <v>11866</v>
      </c>
      <c r="D2956" s="25" t="s">
        <v>221</v>
      </c>
      <c r="E2956" s="26" t="s">
        <v>364</v>
      </c>
      <c r="F2956" s="26"/>
      <c r="G2956" s="27"/>
      <c r="H2956" s="27"/>
      <c r="I2956" s="26"/>
      <c r="J2956" s="24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</row>
    <row r="2957" spans="1:22" ht="14">
      <c r="A2957" s="24" t="s">
        <v>11870</v>
      </c>
      <c r="B2957" s="25" t="s">
        <v>11800</v>
      </c>
      <c r="C2957" s="25" t="s">
        <v>11869</v>
      </c>
      <c r="D2957" s="25" t="s">
        <v>378</v>
      </c>
      <c r="E2957" s="26" t="s">
        <v>364</v>
      </c>
      <c r="F2957" s="26"/>
      <c r="G2957" s="27"/>
      <c r="H2957" s="27"/>
      <c r="I2957" s="26"/>
      <c r="J2957" s="24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</row>
    <row r="2958" spans="1:22" ht="14">
      <c r="A2958" s="24" t="s">
        <v>11873</v>
      </c>
      <c r="B2958" s="25" t="s">
        <v>11800</v>
      </c>
      <c r="C2958" s="25" t="s">
        <v>11872</v>
      </c>
      <c r="D2958" s="25" t="s">
        <v>535</v>
      </c>
      <c r="E2958" s="26" t="s">
        <v>364</v>
      </c>
      <c r="F2958" s="26"/>
      <c r="G2958" s="27"/>
      <c r="H2958" s="27"/>
      <c r="I2958" s="26"/>
      <c r="J2958" s="24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</row>
    <row r="2959" spans="1:22" ht="14">
      <c r="A2959" s="24" t="s">
        <v>11876</v>
      </c>
      <c r="B2959" s="25" t="s">
        <v>11800</v>
      </c>
      <c r="C2959" s="25" t="s">
        <v>11875</v>
      </c>
      <c r="D2959" s="25" t="s">
        <v>221</v>
      </c>
      <c r="E2959" s="26" t="s">
        <v>364</v>
      </c>
      <c r="F2959" s="26"/>
      <c r="G2959" s="27"/>
      <c r="H2959" s="27"/>
      <c r="I2959" s="26"/>
      <c r="J2959" s="24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</row>
    <row r="2960" spans="1:22" ht="14">
      <c r="A2960" s="24" t="s">
        <v>11879</v>
      </c>
      <c r="B2960" s="25" t="s">
        <v>11800</v>
      </c>
      <c r="C2960" s="25" t="s">
        <v>11878</v>
      </c>
      <c r="D2960" s="25" t="s">
        <v>378</v>
      </c>
      <c r="E2960" s="26" t="s">
        <v>364</v>
      </c>
      <c r="F2960" s="26"/>
      <c r="G2960" s="27"/>
      <c r="H2960" s="27"/>
      <c r="I2960" s="26"/>
      <c r="J2960" s="24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</row>
    <row r="2961" spans="1:22" ht="14">
      <c r="A2961" s="24" t="s">
        <v>11882</v>
      </c>
      <c r="B2961" s="25" t="s">
        <v>11800</v>
      </c>
      <c r="C2961" s="25" t="s">
        <v>11881</v>
      </c>
      <c r="D2961" s="25" t="s">
        <v>535</v>
      </c>
      <c r="E2961" s="26" t="s">
        <v>364</v>
      </c>
      <c r="F2961" s="26"/>
      <c r="G2961" s="27"/>
      <c r="H2961" s="27"/>
      <c r="I2961" s="26"/>
      <c r="J2961" s="24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</row>
    <row r="2962" spans="1:22" ht="14">
      <c r="A2962" s="24" t="s">
        <v>11885</v>
      </c>
      <c r="B2962" s="25" t="s">
        <v>11800</v>
      </c>
      <c r="C2962" s="25" t="s">
        <v>11884</v>
      </c>
      <c r="D2962" s="25" t="s">
        <v>221</v>
      </c>
      <c r="E2962" s="26" t="s">
        <v>364</v>
      </c>
      <c r="F2962" s="26"/>
      <c r="G2962" s="27"/>
      <c r="H2962" s="27"/>
      <c r="I2962" s="26"/>
      <c r="J2962" s="24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</row>
    <row r="2963" spans="1:22" ht="14">
      <c r="A2963" s="24" t="s">
        <v>11888</v>
      </c>
      <c r="B2963" s="25" t="s">
        <v>11800</v>
      </c>
      <c r="C2963" s="25" t="s">
        <v>11887</v>
      </c>
      <c r="D2963" s="25" t="s">
        <v>535</v>
      </c>
      <c r="E2963" s="26" t="s">
        <v>364</v>
      </c>
      <c r="F2963" s="26"/>
      <c r="G2963" s="27"/>
      <c r="H2963" s="27"/>
      <c r="I2963" s="26"/>
      <c r="J2963" s="24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</row>
    <row r="2964" spans="1:22" ht="14">
      <c r="A2964" s="24" t="s">
        <v>11891</v>
      </c>
      <c r="B2964" s="25" t="s">
        <v>11800</v>
      </c>
      <c r="C2964" s="25" t="s">
        <v>11890</v>
      </c>
      <c r="D2964" s="25" t="s">
        <v>535</v>
      </c>
      <c r="E2964" s="26" t="s">
        <v>364</v>
      </c>
      <c r="F2964" s="26"/>
      <c r="G2964" s="27"/>
      <c r="H2964" s="27"/>
      <c r="I2964" s="26"/>
      <c r="J2964" s="24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</row>
    <row r="2965" spans="1:22" ht="14">
      <c r="A2965" s="24" t="s">
        <v>14536</v>
      </c>
      <c r="B2965" s="25" t="s">
        <v>14162</v>
      </c>
      <c r="C2965" s="25" t="s">
        <v>14535</v>
      </c>
      <c r="D2965" s="25" t="s">
        <v>1905</v>
      </c>
      <c r="E2965" s="26" t="s">
        <v>212</v>
      </c>
      <c r="F2965" s="26"/>
      <c r="G2965" s="27"/>
      <c r="H2965" s="27"/>
      <c r="I2965" s="26"/>
      <c r="J2965" s="24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</row>
    <row r="2966" spans="1:22" ht="14">
      <c r="A2966" s="24" t="s">
        <v>14539</v>
      </c>
      <c r="B2966" s="25" t="s">
        <v>14162</v>
      </c>
      <c r="C2966" s="25" t="s">
        <v>14538</v>
      </c>
      <c r="D2966" s="25" t="s">
        <v>535</v>
      </c>
      <c r="E2966" s="26" t="s">
        <v>212</v>
      </c>
      <c r="F2966" s="26"/>
      <c r="G2966" s="27"/>
      <c r="H2966" s="27"/>
      <c r="I2966" s="26"/>
      <c r="J2966" s="24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</row>
    <row r="2967" spans="1:22" ht="14">
      <c r="A2967" s="24" t="s">
        <v>14542</v>
      </c>
      <c r="B2967" s="25" t="s">
        <v>14162</v>
      </c>
      <c r="C2967" s="25" t="s">
        <v>14541</v>
      </c>
      <c r="D2967" s="25" t="s">
        <v>535</v>
      </c>
      <c r="E2967" s="26" t="s">
        <v>212</v>
      </c>
      <c r="F2967" s="26"/>
      <c r="G2967" s="27"/>
      <c r="H2967" s="27"/>
      <c r="I2967" s="26"/>
      <c r="J2967" s="24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</row>
    <row r="2968" spans="1:22" ht="14">
      <c r="A2968" s="24" t="s">
        <v>4191</v>
      </c>
      <c r="B2968" s="25" t="s">
        <v>4003</v>
      </c>
      <c r="C2968" s="25" t="s">
        <v>4190</v>
      </c>
      <c r="D2968" s="25" t="s">
        <v>229</v>
      </c>
      <c r="E2968" s="26" t="s">
        <v>212</v>
      </c>
      <c r="F2968" s="26"/>
      <c r="G2968" s="27"/>
      <c r="H2968" s="27"/>
      <c r="I2968" s="26"/>
      <c r="J2968" s="24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</row>
    <row r="2969" spans="1:22" ht="14">
      <c r="A2969" s="24" t="s">
        <v>7921</v>
      </c>
      <c r="B2969" s="25" t="s">
        <v>7869</v>
      </c>
      <c r="C2969" s="25" t="s">
        <v>7920</v>
      </c>
      <c r="D2969" s="25"/>
      <c r="E2969" s="26" t="s">
        <v>212</v>
      </c>
      <c r="F2969" s="26"/>
      <c r="G2969" s="27"/>
      <c r="H2969" s="27"/>
      <c r="I2969" s="26"/>
      <c r="J2969" s="24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</row>
    <row r="2970" spans="1:22" ht="14">
      <c r="A2970" s="24" t="s">
        <v>896</v>
      </c>
      <c r="B2970" s="25" t="s">
        <v>769</v>
      </c>
      <c r="C2970" s="25" t="s">
        <v>895</v>
      </c>
      <c r="D2970" s="25" t="s">
        <v>221</v>
      </c>
      <c r="E2970" s="26" t="s">
        <v>212</v>
      </c>
      <c r="F2970" s="26"/>
      <c r="G2970" s="27"/>
      <c r="H2970" s="27"/>
      <c r="I2970" s="26"/>
      <c r="J2970" s="24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</row>
    <row r="2971" spans="1:22" ht="14">
      <c r="A2971" s="24" t="s">
        <v>893</v>
      </c>
      <c r="B2971" s="25" t="s">
        <v>769</v>
      </c>
      <c r="C2971" s="25" t="s">
        <v>892</v>
      </c>
      <c r="D2971" s="25" t="s">
        <v>221</v>
      </c>
      <c r="E2971" s="26" t="s">
        <v>212</v>
      </c>
      <c r="F2971" s="26"/>
      <c r="G2971" s="27"/>
      <c r="H2971" s="27"/>
      <c r="I2971" s="26"/>
      <c r="J2971" s="24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</row>
    <row r="2972" spans="1:22" ht="14">
      <c r="A2972" s="24" t="s">
        <v>9086</v>
      </c>
      <c r="B2972" s="25" t="s">
        <v>8975</v>
      </c>
      <c r="C2972" s="25" t="s">
        <v>9085</v>
      </c>
      <c r="D2972" s="25" t="s">
        <v>221</v>
      </c>
      <c r="E2972" s="26" t="s">
        <v>212</v>
      </c>
      <c r="F2972" s="26"/>
      <c r="G2972" s="27"/>
      <c r="H2972" s="27"/>
      <c r="I2972" s="26"/>
      <c r="J2972" s="24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</row>
    <row r="2973" spans="1:22" ht="14">
      <c r="A2973" s="24" t="s">
        <v>9089</v>
      </c>
      <c r="B2973" s="25" t="s">
        <v>8975</v>
      </c>
      <c r="C2973" s="25" t="s">
        <v>9088</v>
      </c>
      <c r="D2973" s="25" t="s">
        <v>535</v>
      </c>
      <c r="E2973" s="26" t="s">
        <v>212</v>
      </c>
      <c r="F2973" s="26"/>
      <c r="G2973" s="27"/>
      <c r="H2973" s="27"/>
      <c r="I2973" s="26"/>
      <c r="J2973" s="24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</row>
    <row r="2974" spans="1:22" ht="14">
      <c r="A2974" s="24" t="s">
        <v>5419</v>
      </c>
      <c r="B2974" s="25" t="s">
        <v>5244</v>
      </c>
      <c r="C2974" s="25" t="s">
        <v>5418</v>
      </c>
      <c r="D2974" s="25" t="s">
        <v>3041</v>
      </c>
      <c r="E2974" s="26" t="s">
        <v>364</v>
      </c>
      <c r="F2974" s="26"/>
      <c r="G2974" s="27"/>
      <c r="H2974" s="27"/>
      <c r="I2974" s="26"/>
      <c r="J2974" s="24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</row>
    <row r="2975" spans="1:22" ht="14">
      <c r="A2975" s="24" t="s">
        <v>5422</v>
      </c>
      <c r="B2975" s="25" t="s">
        <v>5244</v>
      </c>
      <c r="C2975" s="25" t="s">
        <v>5421</v>
      </c>
      <c r="D2975" s="25" t="s">
        <v>221</v>
      </c>
      <c r="E2975" s="26" t="s">
        <v>364</v>
      </c>
      <c r="F2975" s="26"/>
      <c r="G2975" s="27"/>
      <c r="H2975" s="27"/>
      <c r="I2975" s="26"/>
      <c r="J2975" s="24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</row>
    <row r="2976" spans="1:22" ht="14">
      <c r="A2976" s="24" t="s">
        <v>5425</v>
      </c>
      <c r="B2976" s="25" t="s">
        <v>5244</v>
      </c>
      <c r="C2976" s="25" t="s">
        <v>5424</v>
      </c>
      <c r="D2976" s="25" t="s">
        <v>535</v>
      </c>
      <c r="E2976" s="26" t="s">
        <v>364</v>
      </c>
      <c r="F2976" s="26"/>
      <c r="G2976" s="27"/>
      <c r="H2976" s="27"/>
      <c r="I2976" s="26"/>
      <c r="J2976" s="24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</row>
    <row r="2977" spans="1:22" ht="14">
      <c r="A2977" s="24" t="s">
        <v>8972</v>
      </c>
      <c r="B2977" s="25" t="s">
        <v>8971</v>
      </c>
      <c r="C2977" s="25" t="s">
        <v>8970</v>
      </c>
      <c r="D2977" s="25" t="s">
        <v>221</v>
      </c>
      <c r="E2977" s="26" t="s">
        <v>212</v>
      </c>
      <c r="F2977" s="26"/>
      <c r="G2977" s="27"/>
      <c r="H2977" s="27"/>
      <c r="I2977" s="26"/>
      <c r="J2977" s="24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</row>
    <row r="2978" spans="1:22" ht="14">
      <c r="A2978" s="24" t="s">
        <v>7924</v>
      </c>
      <c r="B2978" s="25" t="s">
        <v>7869</v>
      </c>
      <c r="C2978" s="25" t="s">
        <v>7923</v>
      </c>
      <c r="D2978" s="25" t="s">
        <v>221</v>
      </c>
      <c r="E2978" s="26" t="s">
        <v>212</v>
      </c>
      <c r="F2978" s="26"/>
      <c r="G2978" s="27"/>
      <c r="H2978" s="27"/>
      <c r="I2978" s="26"/>
      <c r="J2978" s="24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</row>
    <row r="2979" spans="1:22" ht="14">
      <c r="A2979" s="24" t="s">
        <v>11569</v>
      </c>
      <c r="B2979" s="25" t="s">
        <v>11556</v>
      </c>
      <c r="C2979" s="25" t="s">
        <v>11568</v>
      </c>
      <c r="D2979" s="25" t="s">
        <v>221</v>
      </c>
      <c r="E2979" s="26" t="s">
        <v>212</v>
      </c>
      <c r="F2979" s="26"/>
      <c r="G2979" s="27"/>
      <c r="H2979" s="27"/>
      <c r="I2979" s="26"/>
      <c r="J2979" s="24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</row>
    <row r="2980" spans="1:22" ht="14">
      <c r="A2980" s="24" t="s">
        <v>12019</v>
      </c>
      <c r="B2980" s="25" t="s">
        <v>12018</v>
      </c>
      <c r="C2980" s="25" t="s">
        <v>12017</v>
      </c>
      <c r="D2980" s="25" t="s">
        <v>985</v>
      </c>
      <c r="E2980" s="26" t="s">
        <v>364</v>
      </c>
      <c r="F2980" s="26"/>
      <c r="G2980" s="27"/>
      <c r="H2980" s="27"/>
      <c r="I2980" s="26"/>
      <c r="J2980" s="24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</row>
    <row r="2981" spans="1:22" ht="14">
      <c r="A2981" s="24" t="s">
        <v>12022</v>
      </c>
      <c r="B2981" s="25" t="s">
        <v>12018</v>
      </c>
      <c r="C2981" s="25" t="s">
        <v>12021</v>
      </c>
      <c r="D2981" s="25" t="s">
        <v>985</v>
      </c>
      <c r="E2981" s="26" t="s">
        <v>364</v>
      </c>
      <c r="F2981" s="26"/>
      <c r="G2981" s="27"/>
      <c r="H2981" s="27"/>
      <c r="I2981" s="26"/>
      <c r="J2981" s="24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</row>
    <row r="2982" spans="1:22" ht="14">
      <c r="A2982" s="24" t="s">
        <v>1457</v>
      </c>
      <c r="B2982" s="25" t="s">
        <v>1114</v>
      </c>
      <c r="C2982" s="25" t="s">
        <v>1456</v>
      </c>
      <c r="D2982" s="25" t="s">
        <v>221</v>
      </c>
      <c r="E2982" s="26" t="s">
        <v>212</v>
      </c>
      <c r="F2982" s="26"/>
      <c r="G2982" s="27"/>
      <c r="H2982" s="27"/>
      <c r="I2982" s="26"/>
      <c r="J2982" s="24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</row>
    <row r="2983" spans="1:22" ht="14">
      <c r="A2983" s="24" t="s">
        <v>1460</v>
      </c>
      <c r="B2983" s="25" t="s">
        <v>1114</v>
      </c>
      <c r="C2983" s="25" t="s">
        <v>1459</v>
      </c>
      <c r="D2983" s="25" t="s">
        <v>535</v>
      </c>
      <c r="E2983" s="26" t="s">
        <v>212</v>
      </c>
      <c r="F2983" s="26"/>
      <c r="G2983" s="27"/>
      <c r="H2983" s="27"/>
      <c r="I2983" s="26"/>
      <c r="J2983" s="24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</row>
    <row r="2984" spans="1:22" ht="14">
      <c r="A2984" s="24" t="s">
        <v>1463</v>
      </c>
      <c r="B2984" s="25" t="s">
        <v>1114</v>
      </c>
      <c r="C2984" s="25" t="s">
        <v>1462</v>
      </c>
      <c r="D2984" s="25" t="s">
        <v>215</v>
      </c>
      <c r="E2984" s="26" t="s">
        <v>212</v>
      </c>
      <c r="F2984" s="26"/>
      <c r="G2984" s="27"/>
      <c r="H2984" s="27"/>
      <c r="I2984" s="26"/>
      <c r="J2984" s="24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</row>
    <row r="2985" spans="1:22" ht="14">
      <c r="A2985" s="24" t="s">
        <v>1466</v>
      </c>
      <c r="B2985" s="25" t="s">
        <v>1114</v>
      </c>
      <c r="C2985" s="25" t="s">
        <v>1465</v>
      </c>
      <c r="D2985" s="25" t="s">
        <v>221</v>
      </c>
      <c r="E2985" s="26" t="s">
        <v>212</v>
      </c>
      <c r="F2985" s="26"/>
      <c r="G2985" s="27"/>
      <c r="H2985" s="27"/>
      <c r="I2985" s="26"/>
      <c r="J2985" s="24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</row>
    <row r="2986" spans="1:22" ht="14">
      <c r="A2986" s="24" t="s">
        <v>1469</v>
      </c>
      <c r="B2986" s="25" t="s">
        <v>1114</v>
      </c>
      <c r="C2986" s="25" t="s">
        <v>1468</v>
      </c>
      <c r="D2986" s="25" t="s">
        <v>535</v>
      </c>
      <c r="E2986" s="26" t="s">
        <v>212</v>
      </c>
      <c r="F2986" s="26"/>
      <c r="G2986" s="27"/>
      <c r="H2986" s="27"/>
      <c r="I2986" s="26"/>
      <c r="J2986" s="24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</row>
    <row r="2987" spans="1:22" ht="14">
      <c r="A2987" s="24" t="s">
        <v>1082</v>
      </c>
      <c r="B2987" s="25" t="s">
        <v>1050</v>
      </c>
      <c r="C2987" s="25" t="s">
        <v>1081</v>
      </c>
      <c r="D2987" s="25" t="s">
        <v>1052</v>
      </c>
      <c r="E2987" s="26" t="s">
        <v>364</v>
      </c>
      <c r="F2987" s="26"/>
      <c r="G2987" s="27"/>
      <c r="H2987" s="27"/>
      <c r="I2987" s="26"/>
      <c r="J2987" s="24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</row>
    <row r="2988" spans="1:22" ht="14">
      <c r="A2988" s="24" t="s">
        <v>7106</v>
      </c>
      <c r="B2988" s="25" t="s">
        <v>7105</v>
      </c>
      <c r="C2988" s="25" t="s">
        <v>7104</v>
      </c>
      <c r="D2988" s="25" t="s">
        <v>985</v>
      </c>
      <c r="E2988" s="26" t="s">
        <v>212</v>
      </c>
      <c r="F2988" s="26"/>
      <c r="G2988" s="27"/>
      <c r="H2988" s="27"/>
      <c r="I2988" s="26"/>
      <c r="J2988" s="24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</row>
    <row r="2989" spans="1:22" ht="14">
      <c r="A2989" s="24" t="s">
        <v>4875</v>
      </c>
      <c r="B2989" s="25" t="s">
        <v>4871</v>
      </c>
      <c r="C2989" s="25" t="s">
        <v>4874</v>
      </c>
      <c r="D2989" s="25" t="s">
        <v>373</v>
      </c>
      <c r="E2989" s="26" t="s">
        <v>364</v>
      </c>
      <c r="F2989" s="26"/>
      <c r="G2989" s="27"/>
      <c r="H2989" s="27"/>
      <c r="I2989" s="26"/>
      <c r="J2989" s="24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</row>
    <row r="2990" spans="1:22" ht="14">
      <c r="A2990" s="24" t="s">
        <v>981</v>
      </c>
      <c r="B2990" s="25" t="s">
        <v>967</v>
      </c>
      <c r="C2990" s="25" t="s">
        <v>980</v>
      </c>
      <c r="D2990" s="25" t="s">
        <v>221</v>
      </c>
      <c r="E2990" s="26" t="s">
        <v>212</v>
      </c>
      <c r="F2990" s="26"/>
      <c r="G2990" s="27"/>
      <c r="H2990" s="27"/>
      <c r="I2990" s="26"/>
      <c r="J2990" s="24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</row>
    <row r="2991" spans="1:22" ht="14">
      <c r="A2991" s="24" t="s">
        <v>664</v>
      </c>
      <c r="B2991" s="25" t="s">
        <v>371</v>
      </c>
      <c r="C2991" s="25" t="s">
        <v>663</v>
      </c>
      <c r="D2991" s="25" t="s">
        <v>215</v>
      </c>
      <c r="E2991" s="26" t="s">
        <v>212</v>
      </c>
      <c r="F2991" s="26"/>
      <c r="G2991" s="27"/>
      <c r="H2991" s="27"/>
      <c r="I2991" s="26"/>
      <c r="J2991" s="24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</row>
    <row r="2992" spans="1:22" ht="14">
      <c r="A2992" s="24" t="s">
        <v>667</v>
      </c>
      <c r="B2992" s="25" t="s">
        <v>371</v>
      </c>
      <c r="C2992" s="25" t="s">
        <v>666</v>
      </c>
      <c r="D2992" s="25" t="s">
        <v>668</v>
      </c>
      <c r="E2992" s="26" t="s">
        <v>212</v>
      </c>
      <c r="F2992" s="26"/>
      <c r="G2992" s="27"/>
      <c r="H2992" s="27"/>
      <c r="I2992" s="26"/>
      <c r="J2992" s="24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</row>
    <row r="2993" spans="1:22" ht="14">
      <c r="A2993" s="24" t="s">
        <v>671</v>
      </c>
      <c r="B2993" s="25" t="s">
        <v>371</v>
      </c>
      <c r="C2993" s="25" t="s">
        <v>670</v>
      </c>
      <c r="D2993" s="25" t="s">
        <v>535</v>
      </c>
      <c r="E2993" s="26" t="s">
        <v>212</v>
      </c>
      <c r="F2993" s="26"/>
      <c r="G2993" s="27"/>
      <c r="H2993" s="27"/>
      <c r="I2993" s="26"/>
      <c r="J2993" s="24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</row>
    <row r="2994" spans="1:22" ht="14">
      <c r="A2994" s="24" t="s">
        <v>674</v>
      </c>
      <c r="B2994" s="25" t="s">
        <v>371</v>
      </c>
      <c r="C2994" s="25" t="s">
        <v>673</v>
      </c>
      <c r="D2994" s="25" t="s">
        <v>221</v>
      </c>
      <c r="E2994" s="26" t="s">
        <v>212</v>
      </c>
      <c r="F2994" s="26"/>
      <c r="G2994" s="27"/>
      <c r="H2994" s="27"/>
      <c r="I2994" s="26"/>
      <c r="J2994" s="24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</row>
    <row r="2995" spans="1:22" ht="14">
      <c r="A2995" s="24" t="s">
        <v>677</v>
      </c>
      <c r="B2995" s="25" t="s">
        <v>371</v>
      </c>
      <c r="C2995" s="25" t="s">
        <v>676</v>
      </c>
      <c r="D2995" s="25" t="s">
        <v>531</v>
      </c>
      <c r="E2995" s="26" t="s">
        <v>212</v>
      </c>
      <c r="F2995" s="26"/>
      <c r="G2995" s="27"/>
      <c r="H2995" s="27"/>
      <c r="I2995" s="26"/>
      <c r="J2995" s="24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</row>
    <row r="2996" spans="1:22" ht="14">
      <c r="A2996" s="24" t="s">
        <v>680</v>
      </c>
      <c r="B2996" s="25" t="s">
        <v>371</v>
      </c>
      <c r="C2996" s="25" t="s">
        <v>679</v>
      </c>
      <c r="D2996" s="25" t="s">
        <v>531</v>
      </c>
      <c r="E2996" s="26" t="s">
        <v>212</v>
      </c>
      <c r="F2996" s="26"/>
      <c r="G2996" s="27"/>
      <c r="H2996" s="27"/>
      <c r="I2996" s="26"/>
      <c r="J2996" s="24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</row>
    <row r="2997" spans="1:22" ht="14">
      <c r="A2997" s="24" t="s">
        <v>683</v>
      </c>
      <c r="B2997" s="25" t="s">
        <v>371</v>
      </c>
      <c r="C2997" s="25" t="s">
        <v>682</v>
      </c>
      <c r="D2997" s="25" t="s">
        <v>531</v>
      </c>
      <c r="E2997" s="26" t="s">
        <v>212</v>
      </c>
      <c r="F2997" s="26"/>
      <c r="G2997" s="27"/>
      <c r="H2997" s="27"/>
      <c r="I2997" s="26"/>
      <c r="J2997" s="24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</row>
    <row r="2998" spans="1:22" ht="14">
      <c r="A2998" s="24" t="s">
        <v>5162</v>
      </c>
      <c r="B2998" s="25" t="s">
        <v>5155</v>
      </c>
      <c r="C2998" s="25" t="s">
        <v>5161</v>
      </c>
      <c r="D2998" s="25" t="s">
        <v>221</v>
      </c>
      <c r="E2998" s="26" t="s">
        <v>364</v>
      </c>
      <c r="F2998" s="26"/>
      <c r="G2998" s="27"/>
      <c r="H2998" s="27"/>
      <c r="I2998" s="26"/>
      <c r="J2998" s="24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</row>
    <row r="2999" spans="1:22" ht="14">
      <c r="A2999" s="24" t="s">
        <v>12529</v>
      </c>
      <c r="B2999" s="25" t="s">
        <v>12501</v>
      </c>
      <c r="C2999" s="25" t="s">
        <v>12528</v>
      </c>
      <c r="D2999" s="25" t="s">
        <v>535</v>
      </c>
      <c r="E2999" s="26" t="s">
        <v>212</v>
      </c>
      <c r="F2999" s="26"/>
      <c r="G2999" s="27"/>
      <c r="H2999" s="27"/>
      <c r="I2999" s="26"/>
      <c r="J2999" s="24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</row>
    <row r="3000" spans="1:22" ht="14">
      <c r="A3000" s="24" t="s">
        <v>14545</v>
      </c>
      <c r="B3000" s="25" t="s">
        <v>14162</v>
      </c>
      <c r="C3000" s="25" t="s">
        <v>14544</v>
      </c>
      <c r="D3000" s="25" t="s">
        <v>1905</v>
      </c>
      <c r="E3000" s="26" t="s">
        <v>212</v>
      </c>
      <c r="F3000" s="26"/>
      <c r="G3000" s="27"/>
      <c r="H3000" s="27"/>
      <c r="I3000" s="26"/>
      <c r="J3000" s="24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</row>
    <row r="3001" spans="1:22" ht="14">
      <c r="A3001" s="24" t="s">
        <v>14548</v>
      </c>
      <c r="B3001" s="25" t="s">
        <v>14162</v>
      </c>
      <c r="C3001" s="25" t="s">
        <v>14547</v>
      </c>
      <c r="D3001" s="25" t="s">
        <v>535</v>
      </c>
      <c r="E3001" s="26" t="s">
        <v>212</v>
      </c>
      <c r="F3001" s="26"/>
      <c r="G3001" s="27"/>
      <c r="H3001" s="27"/>
      <c r="I3001" s="26"/>
      <c r="J3001" s="24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</row>
    <row r="3002" spans="1:22" ht="14">
      <c r="A3002" s="24" t="s">
        <v>14551</v>
      </c>
      <c r="B3002" s="25" t="s">
        <v>14162</v>
      </c>
      <c r="C3002" s="25" t="s">
        <v>14550</v>
      </c>
      <c r="D3002" s="25" t="s">
        <v>535</v>
      </c>
      <c r="E3002" s="26" t="s">
        <v>212</v>
      </c>
      <c r="F3002" s="26"/>
      <c r="G3002" s="27"/>
      <c r="H3002" s="27"/>
      <c r="I3002" s="26"/>
      <c r="J3002" s="24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</row>
    <row r="3003" spans="1:22" ht="14">
      <c r="A3003" s="24" t="s">
        <v>14554</v>
      </c>
      <c r="B3003" s="25" t="s">
        <v>14162</v>
      </c>
      <c r="C3003" s="25" t="s">
        <v>14553</v>
      </c>
      <c r="D3003" s="25" t="s">
        <v>1905</v>
      </c>
      <c r="E3003" s="26" t="s">
        <v>212</v>
      </c>
      <c r="F3003" s="26"/>
      <c r="G3003" s="27"/>
      <c r="H3003" s="27"/>
      <c r="I3003" s="26"/>
      <c r="J3003" s="24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</row>
    <row r="3004" spans="1:22" ht="14">
      <c r="A3004" s="24" t="s">
        <v>14557</v>
      </c>
      <c r="B3004" s="25" t="s">
        <v>14162</v>
      </c>
      <c r="C3004" s="25" t="s">
        <v>14556</v>
      </c>
      <c r="D3004" s="25" t="s">
        <v>535</v>
      </c>
      <c r="E3004" s="26" t="s">
        <v>212</v>
      </c>
      <c r="F3004" s="26"/>
      <c r="G3004" s="27"/>
      <c r="H3004" s="27"/>
      <c r="I3004" s="26"/>
      <c r="J3004" s="24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</row>
    <row r="3005" spans="1:22" ht="14">
      <c r="A3005" s="24" t="s">
        <v>14560</v>
      </c>
      <c r="B3005" s="25" t="s">
        <v>14162</v>
      </c>
      <c r="C3005" s="25" t="s">
        <v>14559</v>
      </c>
      <c r="D3005" s="25" t="s">
        <v>535</v>
      </c>
      <c r="E3005" s="26" t="s">
        <v>212</v>
      </c>
      <c r="F3005" s="26"/>
      <c r="G3005" s="27"/>
      <c r="H3005" s="27"/>
      <c r="I3005" s="26"/>
      <c r="J3005" s="24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</row>
    <row r="3006" spans="1:22" ht="14">
      <c r="A3006" s="24" t="s">
        <v>7504</v>
      </c>
      <c r="B3006" s="25" t="s">
        <v>7450</v>
      </c>
      <c r="C3006" s="25" t="s">
        <v>7503</v>
      </c>
      <c r="D3006" s="25" t="s">
        <v>221</v>
      </c>
      <c r="E3006" s="26" t="s">
        <v>364</v>
      </c>
      <c r="F3006" s="26"/>
      <c r="G3006" s="27"/>
      <c r="H3006" s="27"/>
      <c r="I3006" s="26"/>
      <c r="J3006" s="24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</row>
    <row r="3007" spans="1:22" ht="14">
      <c r="A3007" s="24" t="s">
        <v>7507</v>
      </c>
      <c r="B3007" s="25" t="s">
        <v>7450</v>
      </c>
      <c r="C3007" s="25" t="s">
        <v>7506</v>
      </c>
      <c r="D3007" s="25" t="s">
        <v>229</v>
      </c>
      <c r="E3007" s="26" t="s">
        <v>364</v>
      </c>
      <c r="F3007" s="26"/>
      <c r="G3007" s="27"/>
      <c r="H3007" s="27"/>
      <c r="I3007" s="26"/>
      <c r="J3007" s="24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</row>
    <row r="3008" spans="1:22" ht="14">
      <c r="A3008" s="24" t="s">
        <v>7510</v>
      </c>
      <c r="B3008" s="25" t="s">
        <v>7450</v>
      </c>
      <c r="C3008" s="25" t="s">
        <v>7509</v>
      </c>
      <c r="D3008" s="25" t="s">
        <v>535</v>
      </c>
      <c r="E3008" s="26" t="s">
        <v>364</v>
      </c>
      <c r="F3008" s="26"/>
      <c r="G3008" s="27"/>
      <c r="H3008" s="27"/>
      <c r="I3008" s="26"/>
      <c r="J3008" s="24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</row>
    <row r="3009" spans="1:22" ht="14">
      <c r="A3009" s="24" t="s">
        <v>7513</v>
      </c>
      <c r="B3009" s="25" t="s">
        <v>7450</v>
      </c>
      <c r="C3009" s="25" t="s">
        <v>7512</v>
      </c>
      <c r="D3009" s="25" t="s">
        <v>576</v>
      </c>
      <c r="E3009" s="26" t="s">
        <v>364</v>
      </c>
      <c r="F3009" s="26"/>
      <c r="G3009" s="27"/>
      <c r="H3009" s="27"/>
      <c r="I3009" s="26"/>
      <c r="J3009" s="24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</row>
    <row r="3010" spans="1:22" ht="14">
      <c r="A3010" s="24" t="s">
        <v>13893</v>
      </c>
      <c r="B3010" s="25" t="s">
        <v>13700</v>
      </c>
      <c r="C3010" s="25" t="s">
        <v>13892</v>
      </c>
      <c r="D3010" s="25" t="s">
        <v>229</v>
      </c>
      <c r="E3010" s="26" t="s">
        <v>364</v>
      </c>
      <c r="F3010" s="26"/>
      <c r="G3010" s="27"/>
      <c r="H3010" s="27"/>
      <c r="I3010" s="26"/>
      <c r="J3010" s="24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</row>
    <row r="3011" spans="1:22" ht="14">
      <c r="A3011" s="24" t="s">
        <v>7516</v>
      </c>
      <c r="B3011" s="25" t="s">
        <v>7450</v>
      </c>
      <c r="C3011" s="25" t="s">
        <v>7515</v>
      </c>
      <c r="D3011" s="25" t="s">
        <v>221</v>
      </c>
      <c r="E3011" s="26" t="s">
        <v>364</v>
      </c>
      <c r="F3011" s="26"/>
      <c r="G3011" s="27"/>
      <c r="H3011" s="27"/>
      <c r="I3011" s="26"/>
      <c r="J3011" s="24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</row>
    <row r="3012" spans="1:22" ht="14">
      <c r="A3012" s="24" t="s">
        <v>7516</v>
      </c>
      <c r="B3012" s="25" t="s">
        <v>15869</v>
      </c>
      <c r="C3012" s="25" t="s">
        <v>15868</v>
      </c>
      <c r="D3012" s="25" t="s">
        <v>221</v>
      </c>
      <c r="E3012" s="26" t="s">
        <v>364</v>
      </c>
      <c r="F3012" s="26"/>
      <c r="G3012" s="27"/>
      <c r="H3012" s="27"/>
      <c r="I3012" s="26"/>
      <c r="J3012" s="24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</row>
    <row r="3013" spans="1:22" ht="14">
      <c r="A3013" s="24" t="s">
        <v>7519</v>
      </c>
      <c r="B3013" s="25" t="s">
        <v>7450</v>
      </c>
      <c r="C3013" s="25" t="s">
        <v>7518</v>
      </c>
      <c r="D3013" s="25" t="s">
        <v>229</v>
      </c>
      <c r="E3013" s="26" t="s">
        <v>364</v>
      </c>
      <c r="F3013" s="26"/>
      <c r="G3013" s="27"/>
      <c r="H3013" s="27"/>
      <c r="I3013" s="26"/>
      <c r="J3013" s="24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</row>
    <row r="3014" spans="1:22" ht="14">
      <c r="A3014" s="24" t="s">
        <v>7522</v>
      </c>
      <c r="B3014" s="25" t="s">
        <v>7450</v>
      </c>
      <c r="C3014" s="25" t="s">
        <v>7521</v>
      </c>
      <c r="D3014" s="25" t="s">
        <v>1783</v>
      </c>
      <c r="E3014" s="26" t="s">
        <v>364</v>
      </c>
      <c r="F3014" s="26"/>
      <c r="G3014" s="27"/>
      <c r="H3014" s="27"/>
      <c r="I3014" s="26"/>
      <c r="J3014" s="24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</row>
    <row r="3015" spans="1:22" ht="14">
      <c r="A3015" s="24" t="s">
        <v>7525</v>
      </c>
      <c r="B3015" s="25" t="s">
        <v>7450</v>
      </c>
      <c r="C3015" s="25" t="s">
        <v>7524</v>
      </c>
      <c r="D3015" s="25" t="s">
        <v>535</v>
      </c>
      <c r="E3015" s="26" t="s">
        <v>364</v>
      </c>
      <c r="F3015" s="26"/>
      <c r="G3015" s="27"/>
      <c r="H3015" s="27"/>
      <c r="I3015" s="26"/>
      <c r="J3015" s="24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</row>
    <row r="3016" spans="1:22" ht="14">
      <c r="A3016" s="24" t="s">
        <v>2037</v>
      </c>
      <c r="B3016" s="25" t="s">
        <v>1995</v>
      </c>
      <c r="C3016" s="25" t="s">
        <v>2036</v>
      </c>
      <c r="D3016" s="25" t="s">
        <v>756</v>
      </c>
      <c r="E3016" s="26" t="s">
        <v>364</v>
      </c>
      <c r="F3016" s="26"/>
      <c r="G3016" s="27"/>
      <c r="H3016" s="27"/>
      <c r="I3016" s="26"/>
      <c r="J3016" s="24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</row>
    <row r="3017" spans="1:22" ht="14">
      <c r="A3017" s="24" t="s">
        <v>2040</v>
      </c>
      <c r="B3017" s="25" t="s">
        <v>1995</v>
      </c>
      <c r="C3017" s="25" t="s">
        <v>2039</v>
      </c>
      <c r="D3017" s="25" t="s">
        <v>221</v>
      </c>
      <c r="E3017" s="26" t="s">
        <v>364</v>
      </c>
      <c r="F3017" s="26"/>
      <c r="G3017" s="27"/>
      <c r="H3017" s="27"/>
      <c r="I3017" s="26"/>
      <c r="J3017" s="24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</row>
    <row r="3018" spans="1:22" ht="14">
      <c r="A3018" s="24" t="s">
        <v>2043</v>
      </c>
      <c r="B3018" s="25" t="s">
        <v>1995</v>
      </c>
      <c r="C3018" s="25" t="s">
        <v>2042</v>
      </c>
      <c r="D3018" s="25" t="s">
        <v>756</v>
      </c>
      <c r="E3018" s="26" t="s">
        <v>364</v>
      </c>
      <c r="F3018" s="26"/>
      <c r="G3018" s="27"/>
      <c r="H3018" s="27"/>
      <c r="I3018" s="26"/>
      <c r="J3018" s="24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</row>
    <row r="3019" spans="1:22" ht="14">
      <c r="A3019" s="24" t="s">
        <v>7528</v>
      </c>
      <c r="B3019" s="25" t="s">
        <v>7450</v>
      </c>
      <c r="C3019" s="25" t="s">
        <v>7527</v>
      </c>
      <c r="D3019" s="25" t="s">
        <v>221</v>
      </c>
      <c r="E3019" s="26" t="s">
        <v>364</v>
      </c>
      <c r="F3019" s="26"/>
      <c r="G3019" s="27"/>
      <c r="H3019" s="27"/>
      <c r="I3019" s="26"/>
      <c r="J3019" s="24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</row>
    <row r="3020" spans="1:22" ht="14">
      <c r="A3020" s="24" t="s">
        <v>7531</v>
      </c>
      <c r="B3020" s="25" t="s">
        <v>7450</v>
      </c>
      <c r="C3020" s="25" t="s">
        <v>7530</v>
      </c>
      <c r="D3020" s="25" t="s">
        <v>229</v>
      </c>
      <c r="E3020" s="26" t="s">
        <v>364</v>
      </c>
      <c r="F3020" s="26"/>
      <c r="G3020" s="27"/>
      <c r="H3020" s="27"/>
      <c r="I3020" s="26"/>
      <c r="J3020" s="24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</row>
    <row r="3021" spans="1:22" ht="14">
      <c r="A3021" s="24" t="s">
        <v>7534</v>
      </c>
      <c r="B3021" s="25" t="s">
        <v>7450</v>
      </c>
      <c r="C3021" s="25" t="s">
        <v>7533</v>
      </c>
      <c r="D3021" s="25" t="s">
        <v>535</v>
      </c>
      <c r="E3021" s="26" t="s">
        <v>364</v>
      </c>
      <c r="F3021" s="26"/>
      <c r="G3021" s="27"/>
      <c r="H3021" s="27"/>
      <c r="I3021" s="26"/>
      <c r="J3021" s="24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</row>
    <row r="3022" spans="1:22" ht="14">
      <c r="A3022" s="24" t="s">
        <v>2046</v>
      </c>
      <c r="B3022" s="25" t="s">
        <v>1995</v>
      </c>
      <c r="C3022" s="25" t="s">
        <v>2045</v>
      </c>
      <c r="D3022" s="25" t="s">
        <v>221</v>
      </c>
      <c r="E3022" s="26" t="s">
        <v>364</v>
      </c>
      <c r="F3022" s="26"/>
      <c r="G3022" s="27"/>
      <c r="H3022" s="27"/>
      <c r="I3022" s="26"/>
      <c r="J3022" s="24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</row>
    <row r="3023" spans="1:22" ht="14">
      <c r="A3023" s="24" t="s">
        <v>2049</v>
      </c>
      <c r="B3023" s="25" t="s">
        <v>1995</v>
      </c>
      <c r="C3023" s="25" t="s">
        <v>2048</v>
      </c>
      <c r="D3023" s="25" t="s">
        <v>378</v>
      </c>
      <c r="E3023" s="26" t="s">
        <v>364</v>
      </c>
      <c r="F3023" s="26"/>
      <c r="G3023" s="27"/>
      <c r="H3023" s="27"/>
      <c r="I3023" s="26"/>
      <c r="J3023" s="24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</row>
    <row r="3024" spans="1:22" ht="14">
      <c r="A3024" s="24" t="s">
        <v>2052</v>
      </c>
      <c r="B3024" s="25" t="s">
        <v>1995</v>
      </c>
      <c r="C3024" s="25" t="s">
        <v>2051</v>
      </c>
      <c r="D3024" s="25" t="s">
        <v>756</v>
      </c>
      <c r="E3024" s="26" t="s">
        <v>364</v>
      </c>
      <c r="F3024" s="26"/>
      <c r="G3024" s="27"/>
      <c r="H3024" s="27"/>
      <c r="I3024" s="26"/>
      <c r="J3024" s="24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</row>
    <row r="3025" spans="1:22" ht="14">
      <c r="A3025" s="24" t="s">
        <v>15277</v>
      </c>
      <c r="B3025" s="25" t="s">
        <v>1995</v>
      </c>
      <c r="C3025" s="25" t="s">
        <v>15276</v>
      </c>
      <c r="D3025" s="25" t="s">
        <v>221</v>
      </c>
      <c r="E3025" s="26" t="s">
        <v>364</v>
      </c>
      <c r="F3025" s="26"/>
      <c r="G3025" s="27"/>
      <c r="H3025" s="27"/>
      <c r="I3025" s="26"/>
      <c r="J3025" s="24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</row>
    <row r="3026" spans="1:22" ht="14">
      <c r="A3026" s="24" t="s">
        <v>7537</v>
      </c>
      <c r="B3026" s="25" t="s">
        <v>7450</v>
      </c>
      <c r="C3026" s="25" t="s">
        <v>7536</v>
      </c>
      <c r="D3026" s="25" t="s">
        <v>221</v>
      </c>
      <c r="E3026" s="26" t="s">
        <v>364</v>
      </c>
      <c r="F3026" s="26"/>
      <c r="G3026" s="27"/>
      <c r="H3026" s="27"/>
      <c r="I3026" s="26"/>
      <c r="J3026" s="24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</row>
    <row r="3027" spans="1:22" ht="14">
      <c r="A3027" s="24" t="s">
        <v>7540</v>
      </c>
      <c r="B3027" s="25" t="s">
        <v>7450</v>
      </c>
      <c r="C3027" s="25" t="s">
        <v>7539</v>
      </c>
      <c r="D3027" s="25" t="s">
        <v>535</v>
      </c>
      <c r="E3027" s="26" t="s">
        <v>364</v>
      </c>
      <c r="F3027" s="26"/>
      <c r="G3027" s="27"/>
      <c r="H3027" s="27"/>
      <c r="I3027" s="26"/>
      <c r="J3027" s="24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</row>
    <row r="3028" spans="1:22" ht="14">
      <c r="A3028" s="24" t="s">
        <v>5165</v>
      </c>
      <c r="B3028" s="25" t="s">
        <v>5155</v>
      </c>
      <c r="C3028" s="25" t="s">
        <v>5164</v>
      </c>
      <c r="D3028" s="25" t="s">
        <v>221</v>
      </c>
      <c r="E3028" s="26" t="s">
        <v>364</v>
      </c>
      <c r="F3028" s="26"/>
      <c r="G3028" s="27"/>
      <c r="H3028" s="27"/>
      <c r="I3028" s="26"/>
      <c r="J3028" s="24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</row>
    <row r="3029" spans="1:22" ht="14">
      <c r="A3029" s="24" t="s">
        <v>2055</v>
      </c>
      <c r="B3029" s="25" t="s">
        <v>1995</v>
      </c>
      <c r="C3029" s="25" t="s">
        <v>2054</v>
      </c>
      <c r="D3029" s="25" t="s">
        <v>221</v>
      </c>
      <c r="E3029" s="26" t="s">
        <v>364</v>
      </c>
      <c r="F3029" s="26"/>
      <c r="G3029" s="27"/>
      <c r="H3029" s="27"/>
      <c r="I3029" s="26"/>
      <c r="J3029" s="24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</row>
    <row r="3030" spans="1:22" ht="14">
      <c r="A3030" s="24" t="s">
        <v>2058</v>
      </c>
      <c r="B3030" s="25" t="s">
        <v>1995</v>
      </c>
      <c r="C3030" s="25" t="s">
        <v>2057</v>
      </c>
      <c r="D3030" s="25" t="s">
        <v>756</v>
      </c>
      <c r="E3030" s="26" t="s">
        <v>364</v>
      </c>
      <c r="F3030" s="26"/>
      <c r="G3030" s="27"/>
      <c r="H3030" s="27"/>
      <c r="I3030" s="26"/>
      <c r="J3030" s="24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</row>
    <row r="3031" spans="1:22" ht="14">
      <c r="A3031" s="24" t="s">
        <v>2061</v>
      </c>
      <c r="B3031" s="25" t="s">
        <v>1995</v>
      </c>
      <c r="C3031" s="25" t="s">
        <v>2060</v>
      </c>
      <c r="D3031" s="25" t="s">
        <v>215</v>
      </c>
      <c r="E3031" s="26" t="s">
        <v>364</v>
      </c>
      <c r="F3031" s="26"/>
      <c r="G3031" s="27"/>
      <c r="H3031" s="27"/>
      <c r="I3031" s="26"/>
      <c r="J3031" s="24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</row>
    <row r="3032" spans="1:22" ht="14">
      <c r="A3032" s="24" t="s">
        <v>2064</v>
      </c>
      <c r="B3032" s="25" t="s">
        <v>1995</v>
      </c>
      <c r="C3032" s="25" t="s">
        <v>2063</v>
      </c>
      <c r="D3032" s="25" t="s">
        <v>221</v>
      </c>
      <c r="E3032" s="26" t="s">
        <v>364</v>
      </c>
      <c r="F3032" s="26"/>
      <c r="G3032" s="27"/>
      <c r="H3032" s="27"/>
      <c r="I3032" s="26"/>
      <c r="J3032" s="24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</row>
    <row r="3033" spans="1:22" ht="14">
      <c r="A3033" s="24" t="s">
        <v>2067</v>
      </c>
      <c r="B3033" s="25" t="s">
        <v>1995</v>
      </c>
      <c r="C3033" s="25" t="s">
        <v>2066</v>
      </c>
      <c r="D3033" s="25" t="s">
        <v>378</v>
      </c>
      <c r="E3033" s="26" t="s">
        <v>364</v>
      </c>
      <c r="F3033" s="26"/>
      <c r="G3033" s="27"/>
      <c r="H3033" s="27"/>
      <c r="I3033" s="26"/>
      <c r="J3033" s="24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</row>
    <row r="3034" spans="1:22" ht="14">
      <c r="A3034" s="24" t="s">
        <v>2070</v>
      </c>
      <c r="B3034" s="25" t="s">
        <v>1995</v>
      </c>
      <c r="C3034" s="25" t="s">
        <v>2069</v>
      </c>
      <c r="D3034" s="25" t="s">
        <v>756</v>
      </c>
      <c r="E3034" s="26" t="s">
        <v>364</v>
      </c>
      <c r="F3034" s="26"/>
      <c r="G3034" s="27"/>
      <c r="H3034" s="27"/>
      <c r="I3034" s="26"/>
      <c r="J3034" s="24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</row>
    <row r="3035" spans="1:22" ht="14">
      <c r="A3035" s="24" t="s">
        <v>2073</v>
      </c>
      <c r="B3035" s="25" t="s">
        <v>1995</v>
      </c>
      <c r="C3035" s="25" t="s">
        <v>2072</v>
      </c>
      <c r="D3035" s="25" t="s">
        <v>221</v>
      </c>
      <c r="E3035" s="26" t="s">
        <v>364</v>
      </c>
      <c r="F3035" s="26"/>
      <c r="G3035" s="27"/>
      <c r="H3035" s="27"/>
      <c r="I3035" s="26"/>
      <c r="J3035" s="24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</row>
    <row r="3036" spans="1:22" ht="14">
      <c r="A3036" s="24" t="s">
        <v>2076</v>
      </c>
      <c r="B3036" s="25" t="s">
        <v>1995</v>
      </c>
      <c r="C3036" s="25" t="s">
        <v>2075</v>
      </c>
      <c r="D3036" s="25" t="s">
        <v>756</v>
      </c>
      <c r="E3036" s="26" t="s">
        <v>364</v>
      </c>
      <c r="F3036" s="26"/>
      <c r="G3036" s="27"/>
      <c r="H3036" s="27"/>
      <c r="I3036" s="26"/>
      <c r="J3036" s="24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</row>
    <row r="3037" spans="1:22" ht="14">
      <c r="A3037" s="24" t="s">
        <v>9969</v>
      </c>
      <c r="B3037" s="25" t="s">
        <v>9887</v>
      </c>
      <c r="C3037" s="25" t="s">
        <v>9968</v>
      </c>
      <c r="D3037" s="25" t="s">
        <v>221</v>
      </c>
      <c r="E3037" s="26" t="s">
        <v>212</v>
      </c>
      <c r="F3037" s="26"/>
      <c r="G3037" s="27"/>
      <c r="H3037" s="27"/>
      <c r="I3037" s="26"/>
      <c r="J3037" s="24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</row>
    <row r="3038" spans="1:22" ht="14">
      <c r="A3038" s="24" t="s">
        <v>9972</v>
      </c>
      <c r="B3038" s="25" t="s">
        <v>9887</v>
      </c>
      <c r="C3038" s="25" t="s">
        <v>9971</v>
      </c>
      <c r="D3038" s="25" t="s">
        <v>535</v>
      </c>
      <c r="E3038" s="26" t="s">
        <v>212</v>
      </c>
      <c r="F3038" s="26"/>
      <c r="G3038" s="27"/>
      <c r="H3038" s="27"/>
      <c r="I3038" s="26"/>
      <c r="J3038" s="24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</row>
    <row r="3039" spans="1:22" ht="14">
      <c r="A3039" s="24" t="s">
        <v>8586</v>
      </c>
      <c r="B3039" s="25" t="s">
        <v>8543</v>
      </c>
      <c r="C3039" s="25" t="s">
        <v>8585</v>
      </c>
      <c r="D3039" s="25" t="s">
        <v>221</v>
      </c>
      <c r="E3039" s="26" t="s">
        <v>212</v>
      </c>
      <c r="F3039" s="26"/>
      <c r="G3039" s="27"/>
      <c r="H3039" s="27"/>
      <c r="I3039" s="26"/>
      <c r="J3039" s="24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</row>
    <row r="3040" spans="1:22" ht="14">
      <c r="A3040" s="24" t="s">
        <v>13082</v>
      </c>
      <c r="B3040" s="25" t="s">
        <v>12964</v>
      </c>
      <c r="C3040" s="25" t="s">
        <v>13081</v>
      </c>
      <c r="D3040" s="25" t="s">
        <v>221</v>
      </c>
      <c r="E3040" s="26" t="s">
        <v>364</v>
      </c>
      <c r="F3040" s="26"/>
      <c r="G3040" s="27"/>
      <c r="H3040" s="27"/>
      <c r="I3040" s="26"/>
      <c r="J3040" s="24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</row>
    <row r="3041" spans="1:22" ht="14">
      <c r="A3041" s="24" t="s">
        <v>13085</v>
      </c>
      <c r="B3041" s="25" t="s">
        <v>12964</v>
      </c>
      <c r="C3041" s="25" t="s">
        <v>13084</v>
      </c>
      <c r="D3041" s="25" t="s">
        <v>535</v>
      </c>
      <c r="E3041" s="26" t="s">
        <v>364</v>
      </c>
      <c r="F3041" s="26"/>
      <c r="G3041" s="27"/>
      <c r="H3041" s="27"/>
      <c r="I3041" s="26"/>
      <c r="J3041" s="24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</row>
    <row r="3042" spans="1:22" ht="14">
      <c r="A3042" s="24" t="s">
        <v>6655</v>
      </c>
      <c r="B3042" s="25" t="s">
        <v>6639</v>
      </c>
      <c r="C3042" s="25" t="s">
        <v>6654</v>
      </c>
      <c r="D3042" s="25"/>
      <c r="E3042" s="26" t="s">
        <v>962</v>
      </c>
      <c r="F3042" s="26"/>
      <c r="G3042" s="27"/>
      <c r="H3042" s="27"/>
      <c r="I3042" s="26"/>
      <c r="J3042" s="24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</row>
    <row r="3043" spans="1:22" ht="14">
      <c r="A3043" s="24" t="s">
        <v>15556</v>
      </c>
      <c r="B3043" s="25" t="s">
        <v>6639</v>
      </c>
      <c r="C3043" s="25" t="s">
        <v>15555</v>
      </c>
      <c r="D3043" s="25" t="s">
        <v>221</v>
      </c>
      <c r="E3043" s="26" t="s">
        <v>962</v>
      </c>
      <c r="F3043" s="26"/>
      <c r="G3043" s="27"/>
      <c r="H3043" s="27"/>
      <c r="I3043" s="26"/>
      <c r="J3043" s="24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</row>
    <row r="3044" spans="1:22" ht="14">
      <c r="A3044" s="24" t="s">
        <v>15924</v>
      </c>
      <c r="B3044" s="25" t="s">
        <v>6639</v>
      </c>
      <c r="C3044" s="25" t="s">
        <v>15923</v>
      </c>
      <c r="D3044" s="25" t="s">
        <v>221</v>
      </c>
      <c r="E3044" s="26" t="s">
        <v>364</v>
      </c>
      <c r="F3044" s="26"/>
      <c r="G3044" s="27"/>
      <c r="H3044" s="27"/>
      <c r="I3044" s="26"/>
      <c r="J3044" s="24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</row>
    <row r="3045" spans="1:22" ht="14">
      <c r="A3045" s="24" t="s">
        <v>12871</v>
      </c>
      <c r="B3045" s="25" t="s">
        <v>12674</v>
      </c>
      <c r="C3045" s="25" t="s">
        <v>12870</v>
      </c>
      <c r="D3045" s="25" t="s">
        <v>221</v>
      </c>
      <c r="E3045" s="26" t="s">
        <v>212</v>
      </c>
      <c r="F3045" s="26"/>
      <c r="G3045" s="27"/>
      <c r="H3045" s="27"/>
      <c r="I3045" s="26"/>
      <c r="J3045" s="24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</row>
    <row r="3046" spans="1:22" ht="14">
      <c r="A3046" s="24" t="s">
        <v>12874</v>
      </c>
      <c r="B3046" s="25" t="s">
        <v>12674</v>
      </c>
      <c r="C3046" s="25" t="s">
        <v>12873</v>
      </c>
      <c r="D3046" s="25" t="s">
        <v>12679</v>
      </c>
      <c r="E3046" s="26" t="s">
        <v>212</v>
      </c>
      <c r="F3046" s="26"/>
      <c r="G3046" s="27"/>
      <c r="H3046" s="27"/>
      <c r="I3046" s="26"/>
      <c r="J3046" s="24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</row>
    <row r="3047" spans="1:22" ht="14">
      <c r="A3047" s="24" t="s">
        <v>15720</v>
      </c>
      <c r="B3047" s="25" t="s">
        <v>15719</v>
      </c>
      <c r="C3047" s="25" t="s">
        <v>15718</v>
      </c>
      <c r="D3047" s="25" t="s">
        <v>373</v>
      </c>
      <c r="E3047" s="26" t="s">
        <v>364</v>
      </c>
      <c r="F3047" s="26"/>
      <c r="G3047" s="27"/>
      <c r="H3047" s="27"/>
      <c r="I3047" s="26"/>
      <c r="J3047" s="24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</row>
    <row r="3048" spans="1:22" ht="14">
      <c r="A3048" s="24" t="s">
        <v>5168</v>
      </c>
      <c r="B3048" s="25" t="s">
        <v>5155</v>
      </c>
      <c r="C3048" s="25" t="s">
        <v>5167</v>
      </c>
      <c r="D3048" s="25" t="s">
        <v>221</v>
      </c>
      <c r="E3048" s="26" t="s">
        <v>364</v>
      </c>
      <c r="F3048" s="26"/>
      <c r="G3048" s="27"/>
      <c r="H3048" s="27"/>
      <c r="I3048" s="26"/>
      <c r="J3048" s="24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</row>
    <row r="3049" spans="1:22" ht="14">
      <c r="A3049" s="24" t="s">
        <v>8932</v>
      </c>
      <c r="B3049" s="25" t="s">
        <v>8859</v>
      </c>
      <c r="C3049" s="25" t="s">
        <v>8931</v>
      </c>
      <c r="D3049" s="25" t="s">
        <v>229</v>
      </c>
      <c r="E3049" s="26" t="s">
        <v>364</v>
      </c>
      <c r="F3049" s="26"/>
      <c r="G3049" s="27"/>
      <c r="H3049" s="27"/>
      <c r="I3049" s="26"/>
      <c r="J3049" s="24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</row>
    <row r="3050" spans="1:22" ht="14">
      <c r="A3050" s="24" t="s">
        <v>8935</v>
      </c>
      <c r="B3050" s="25" t="s">
        <v>8859</v>
      </c>
      <c r="C3050" s="25" t="s">
        <v>8934</v>
      </c>
      <c r="D3050" s="25" t="s">
        <v>535</v>
      </c>
      <c r="E3050" s="26" t="s">
        <v>364</v>
      </c>
      <c r="F3050" s="26"/>
      <c r="G3050" s="27"/>
      <c r="H3050" s="27"/>
      <c r="I3050" s="26"/>
      <c r="J3050" s="24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</row>
    <row r="3051" spans="1:22" ht="14">
      <c r="A3051" s="24" t="s">
        <v>8938</v>
      </c>
      <c r="B3051" s="25" t="s">
        <v>8859</v>
      </c>
      <c r="C3051" s="25" t="s">
        <v>8937</v>
      </c>
      <c r="D3051" s="25" t="s">
        <v>373</v>
      </c>
      <c r="E3051" s="26" t="s">
        <v>364</v>
      </c>
      <c r="F3051" s="26"/>
      <c r="G3051" s="27"/>
      <c r="H3051" s="27"/>
      <c r="I3051" s="26"/>
      <c r="J3051" s="24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</row>
    <row r="3052" spans="1:22" ht="14">
      <c r="A3052" s="24" t="s">
        <v>8941</v>
      </c>
      <c r="B3052" s="25" t="s">
        <v>8859</v>
      </c>
      <c r="C3052" s="25" t="s">
        <v>8940</v>
      </c>
      <c r="D3052" s="25" t="s">
        <v>221</v>
      </c>
      <c r="E3052" s="26" t="s">
        <v>364</v>
      </c>
      <c r="F3052" s="26"/>
      <c r="G3052" s="27"/>
      <c r="H3052" s="27"/>
      <c r="I3052" s="26"/>
      <c r="J3052" s="24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</row>
    <row r="3053" spans="1:22" ht="14">
      <c r="A3053" s="24" t="s">
        <v>9451</v>
      </c>
      <c r="B3053" s="25" t="s">
        <v>9192</v>
      </c>
      <c r="C3053" s="25" t="s">
        <v>9450</v>
      </c>
      <c r="D3053" s="25" t="s">
        <v>4027</v>
      </c>
      <c r="E3053" s="26" t="s">
        <v>364</v>
      </c>
      <c r="F3053" s="26"/>
      <c r="G3053" s="27"/>
      <c r="H3053" s="27"/>
      <c r="I3053" s="26"/>
      <c r="J3053" s="24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</row>
    <row r="3054" spans="1:22" ht="14">
      <c r="A3054" s="24" t="s">
        <v>9454</v>
      </c>
      <c r="B3054" s="25" t="s">
        <v>9192</v>
      </c>
      <c r="C3054" s="25" t="s">
        <v>9453</v>
      </c>
      <c r="D3054" s="25" t="s">
        <v>215</v>
      </c>
      <c r="E3054" s="26" t="s">
        <v>364</v>
      </c>
      <c r="F3054" s="26"/>
      <c r="G3054" s="27"/>
      <c r="H3054" s="27"/>
      <c r="I3054" s="26"/>
      <c r="J3054" s="24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</row>
    <row r="3055" spans="1:22" ht="14">
      <c r="A3055" s="24" t="s">
        <v>9457</v>
      </c>
      <c r="B3055" s="25" t="s">
        <v>9192</v>
      </c>
      <c r="C3055" s="25" t="s">
        <v>9456</v>
      </c>
      <c r="D3055" s="25" t="s">
        <v>9194</v>
      </c>
      <c r="E3055" s="26" t="s">
        <v>364</v>
      </c>
      <c r="F3055" s="26"/>
      <c r="G3055" s="27"/>
      <c r="H3055" s="27"/>
      <c r="I3055" s="26"/>
      <c r="J3055" s="24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</row>
    <row r="3056" spans="1:22" ht="14">
      <c r="A3056" s="24" t="s">
        <v>2713</v>
      </c>
      <c r="B3056" s="25" t="s">
        <v>2709</v>
      </c>
      <c r="C3056" s="25" t="s">
        <v>2712</v>
      </c>
      <c r="D3056" s="25"/>
      <c r="E3056" s="26" t="s">
        <v>364</v>
      </c>
      <c r="F3056" s="26"/>
      <c r="G3056" s="27"/>
      <c r="H3056" s="27"/>
      <c r="I3056" s="26"/>
      <c r="J3056" s="24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</row>
    <row r="3057" spans="1:22" ht="14">
      <c r="A3057" s="24" t="s">
        <v>899</v>
      </c>
      <c r="B3057" s="25" t="s">
        <v>769</v>
      </c>
      <c r="C3057" s="25" t="s">
        <v>898</v>
      </c>
      <c r="D3057" s="25" t="s">
        <v>221</v>
      </c>
      <c r="E3057" s="26" t="s">
        <v>212</v>
      </c>
      <c r="F3057" s="26"/>
      <c r="G3057" s="27"/>
      <c r="H3057" s="27"/>
      <c r="I3057" s="26"/>
      <c r="J3057" s="24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</row>
    <row r="3058" spans="1:22" ht="14">
      <c r="A3058" s="24" t="s">
        <v>902</v>
      </c>
      <c r="B3058" s="25" t="s">
        <v>769</v>
      </c>
      <c r="C3058" s="25" t="s">
        <v>901</v>
      </c>
      <c r="D3058" s="25" t="s">
        <v>221</v>
      </c>
      <c r="E3058" s="26" t="s">
        <v>212</v>
      </c>
      <c r="F3058" s="26"/>
      <c r="G3058" s="27"/>
      <c r="H3058" s="27"/>
      <c r="I3058" s="26"/>
      <c r="J3058" s="24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</row>
    <row r="3059" spans="1:22" ht="14">
      <c r="A3059" s="24" t="s">
        <v>905</v>
      </c>
      <c r="B3059" s="25" t="s">
        <v>769</v>
      </c>
      <c r="C3059" s="25" t="s">
        <v>904</v>
      </c>
      <c r="D3059" s="25" t="s">
        <v>535</v>
      </c>
      <c r="E3059" s="26" t="s">
        <v>212</v>
      </c>
      <c r="F3059" s="26"/>
      <c r="G3059" s="27"/>
      <c r="H3059" s="27"/>
      <c r="I3059" s="26"/>
      <c r="J3059" s="24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</row>
    <row r="3060" spans="1:22" ht="14">
      <c r="A3060" s="24" t="s">
        <v>8589</v>
      </c>
      <c r="B3060" s="25" t="s">
        <v>8543</v>
      </c>
      <c r="C3060" s="25" t="s">
        <v>8588</v>
      </c>
      <c r="D3060" s="25" t="s">
        <v>221</v>
      </c>
      <c r="E3060" s="26" t="s">
        <v>212</v>
      </c>
      <c r="F3060" s="26"/>
      <c r="G3060" s="27"/>
      <c r="H3060" s="27"/>
      <c r="I3060" s="26"/>
      <c r="J3060" s="24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</row>
    <row r="3061" spans="1:22" ht="14">
      <c r="A3061" s="24" t="s">
        <v>4800</v>
      </c>
      <c r="B3061" s="25" t="s">
        <v>4714</v>
      </c>
      <c r="C3061" s="25" t="s">
        <v>4799</v>
      </c>
      <c r="D3061" s="25" t="s">
        <v>221</v>
      </c>
      <c r="E3061" s="26" t="s">
        <v>962</v>
      </c>
      <c r="F3061" s="26"/>
      <c r="G3061" s="27"/>
      <c r="H3061" s="27"/>
      <c r="I3061" s="26"/>
      <c r="J3061" s="24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</row>
    <row r="3062" spans="1:22" ht="14">
      <c r="A3062" s="24" t="s">
        <v>5051</v>
      </c>
      <c r="B3062" s="25" t="s">
        <v>4960</v>
      </c>
      <c r="C3062" s="25" t="s">
        <v>5050</v>
      </c>
      <c r="D3062" s="25" t="s">
        <v>221</v>
      </c>
      <c r="E3062" s="26" t="s">
        <v>364</v>
      </c>
      <c r="F3062" s="26"/>
      <c r="G3062" s="27"/>
      <c r="H3062" s="27"/>
      <c r="I3062" s="26"/>
      <c r="J3062" s="24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</row>
    <row r="3063" spans="1:22" ht="14">
      <c r="A3063" s="24" t="s">
        <v>5054</v>
      </c>
      <c r="B3063" s="25" t="s">
        <v>4960</v>
      </c>
      <c r="C3063" s="25" t="s">
        <v>5053</v>
      </c>
      <c r="D3063" s="25" t="s">
        <v>535</v>
      </c>
      <c r="E3063" s="26" t="s">
        <v>364</v>
      </c>
      <c r="F3063" s="26"/>
      <c r="G3063" s="27"/>
      <c r="H3063" s="27"/>
      <c r="I3063" s="26"/>
      <c r="J3063" s="24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</row>
    <row r="3064" spans="1:22" ht="14">
      <c r="A3064" s="24" t="s">
        <v>11648</v>
      </c>
      <c r="B3064" s="25" t="s">
        <v>11584</v>
      </c>
      <c r="C3064" s="25" t="s">
        <v>11647</v>
      </c>
      <c r="D3064" s="25" t="s">
        <v>373</v>
      </c>
      <c r="E3064" s="26" t="s">
        <v>212</v>
      </c>
      <c r="F3064" s="26"/>
      <c r="G3064" s="27"/>
      <c r="H3064" s="27"/>
      <c r="I3064" s="26"/>
      <c r="J3064" s="24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</row>
    <row r="3065" spans="1:22" ht="14">
      <c r="A3065" s="24" t="s">
        <v>911</v>
      </c>
      <c r="B3065" s="25" t="s">
        <v>769</v>
      </c>
      <c r="C3065" s="25" t="s">
        <v>910</v>
      </c>
      <c r="D3065" s="25" t="s">
        <v>221</v>
      </c>
      <c r="E3065" s="26" t="s">
        <v>212</v>
      </c>
      <c r="F3065" s="26"/>
      <c r="G3065" s="27"/>
      <c r="H3065" s="27"/>
      <c r="I3065" s="26"/>
      <c r="J3065" s="24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</row>
    <row r="3066" spans="1:22" ht="14">
      <c r="A3066" s="24" t="s">
        <v>908</v>
      </c>
      <c r="B3066" s="25" t="s">
        <v>769</v>
      </c>
      <c r="C3066" s="25" t="s">
        <v>907</v>
      </c>
      <c r="D3066" s="25" t="s">
        <v>221</v>
      </c>
      <c r="E3066" s="26" t="s">
        <v>212</v>
      </c>
      <c r="F3066" s="26"/>
      <c r="G3066" s="27"/>
      <c r="H3066" s="27"/>
      <c r="I3066" s="26"/>
      <c r="J3066" s="24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</row>
    <row r="3067" spans="1:22" ht="14">
      <c r="A3067" s="24" t="s">
        <v>6262</v>
      </c>
      <c r="B3067" s="25" t="s">
        <v>6117</v>
      </c>
      <c r="C3067" s="25" t="s">
        <v>6261</v>
      </c>
      <c r="D3067" s="25" t="s">
        <v>221</v>
      </c>
      <c r="E3067" s="26" t="s">
        <v>364</v>
      </c>
      <c r="F3067" s="26"/>
      <c r="G3067" s="27"/>
      <c r="H3067" s="27"/>
      <c r="I3067" s="26"/>
      <c r="J3067" s="24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</row>
    <row r="3068" spans="1:22" ht="14">
      <c r="A3068" s="24" t="s">
        <v>6265</v>
      </c>
      <c r="B3068" s="25" t="s">
        <v>6117</v>
      </c>
      <c r="C3068" s="25" t="s">
        <v>6264</v>
      </c>
      <c r="D3068" s="25" t="s">
        <v>2085</v>
      </c>
      <c r="E3068" s="26" t="s">
        <v>364</v>
      </c>
      <c r="F3068" s="26"/>
      <c r="G3068" s="27"/>
      <c r="H3068" s="27"/>
      <c r="I3068" s="26"/>
      <c r="J3068" s="24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</row>
    <row r="3069" spans="1:22" ht="14">
      <c r="A3069" s="24" t="s">
        <v>6268</v>
      </c>
      <c r="B3069" s="25" t="s">
        <v>6117</v>
      </c>
      <c r="C3069" s="25" t="s">
        <v>6267</v>
      </c>
      <c r="D3069" s="25" t="s">
        <v>756</v>
      </c>
      <c r="E3069" s="26" t="s">
        <v>364</v>
      </c>
      <c r="F3069" s="26"/>
      <c r="G3069" s="27"/>
      <c r="H3069" s="27"/>
      <c r="I3069" s="26"/>
      <c r="J3069" s="24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</row>
    <row r="3070" spans="1:22" ht="14">
      <c r="A3070" s="24" t="s">
        <v>6271</v>
      </c>
      <c r="B3070" s="25" t="s">
        <v>6117</v>
      </c>
      <c r="C3070" s="25" t="s">
        <v>6270</v>
      </c>
      <c r="D3070" s="25" t="s">
        <v>215</v>
      </c>
      <c r="E3070" s="26" t="s">
        <v>364</v>
      </c>
      <c r="F3070" s="26"/>
      <c r="G3070" s="27"/>
      <c r="H3070" s="27"/>
      <c r="I3070" s="26"/>
      <c r="J3070" s="24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</row>
    <row r="3071" spans="1:22" ht="14">
      <c r="A3071" s="24" t="s">
        <v>1102</v>
      </c>
      <c r="B3071" s="25" t="s">
        <v>1101</v>
      </c>
      <c r="C3071" s="25" t="s">
        <v>1100</v>
      </c>
      <c r="D3071" s="25" t="s">
        <v>221</v>
      </c>
      <c r="E3071" s="26" t="s">
        <v>364</v>
      </c>
      <c r="F3071" s="26"/>
      <c r="G3071" s="27"/>
      <c r="H3071" s="27"/>
      <c r="I3071" s="26"/>
      <c r="J3071" s="24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</row>
    <row r="3072" spans="1:22" ht="14">
      <c r="A3072" s="24" t="s">
        <v>1111</v>
      </c>
      <c r="B3072" s="25" t="s">
        <v>1101</v>
      </c>
      <c r="C3072" s="25" t="s">
        <v>1110</v>
      </c>
      <c r="D3072" s="25" t="s">
        <v>221</v>
      </c>
      <c r="E3072" s="26" t="s">
        <v>364</v>
      </c>
      <c r="F3072" s="26"/>
      <c r="G3072" s="27"/>
      <c r="H3072" s="27"/>
      <c r="I3072" s="26"/>
      <c r="J3072" s="24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</row>
    <row r="3073" spans="1:22" ht="14">
      <c r="A3073" s="24" t="s">
        <v>7927</v>
      </c>
      <c r="B3073" s="25" t="s">
        <v>7869</v>
      </c>
      <c r="C3073" s="25" t="s">
        <v>7926</v>
      </c>
      <c r="D3073" s="25" t="s">
        <v>373</v>
      </c>
      <c r="E3073" s="26" t="s">
        <v>212</v>
      </c>
      <c r="F3073" s="26"/>
      <c r="G3073" s="27"/>
      <c r="H3073" s="27"/>
      <c r="I3073" s="26"/>
      <c r="J3073" s="24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</row>
    <row r="3074" spans="1:22" ht="14">
      <c r="A3074" s="24" t="s">
        <v>13088</v>
      </c>
      <c r="B3074" s="25" t="s">
        <v>12964</v>
      </c>
      <c r="C3074" s="25" t="s">
        <v>13087</v>
      </c>
      <c r="D3074" s="25" t="s">
        <v>221</v>
      </c>
      <c r="E3074" s="26" t="s">
        <v>364</v>
      </c>
      <c r="F3074" s="26"/>
      <c r="G3074" s="27"/>
      <c r="H3074" s="27"/>
      <c r="I3074" s="26"/>
      <c r="J3074" s="24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</row>
    <row r="3075" spans="1:22" ht="14">
      <c r="A3075" s="24" t="s">
        <v>13091</v>
      </c>
      <c r="B3075" s="25" t="s">
        <v>12964</v>
      </c>
      <c r="C3075" s="25" t="s">
        <v>13090</v>
      </c>
      <c r="D3075" s="25" t="s">
        <v>535</v>
      </c>
      <c r="E3075" s="26" t="s">
        <v>364</v>
      </c>
      <c r="F3075" s="26"/>
      <c r="G3075" s="27"/>
      <c r="H3075" s="27"/>
      <c r="I3075" s="26"/>
      <c r="J3075" s="24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</row>
    <row r="3076" spans="1:22" ht="14">
      <c r="A3076" s="24" t="s">
        <v>12532</v>
      </c>
      <c r="B3076" s="25" t="s">
        <v>12501</v>
      </c>
      <c r="C3076" s="25" t="s">
        <v>12531</v>
      </c>
      <c r="D3076" s="25" t="s">
        <v>535</v>
      </c>
      <c r="E3076" s="26" t="s">
        <v>212</v>
      </c>
      <c r="F3076" s="26"/>
      <c r="G3076" s="27"/>
      <c r="H3076" s="27"/>
      <c r="I3076" s="26"/>
      <c r="J3076" s="24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</row>
    <row r="3077" spans="1:22" ht="14">
      <c r="A3077" s="24" t="s">
        <v>322</v>
      </c>
      <c r="B3077" s="25" t="s">
        <v>213</v>
      </c>
      <c r="C3077" s="25" t="s">
        <v>321</v>
      </c>
      <c r="D3077" s="25" t="s">
        <v>215</v>
      </c>
      <c r="E3077" s="26" t="s">
        <v>212</v>
      </c>
      <c r="F3077" s="26"/>
      <c r="G3077" s="27"/>
      <c r="H3077" s="27"/>
      <c r="I3077" s="26"/>
      <c r="J3077" s="24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</row>
    <row r="3078" spans="1:22" ht="14">
      <c r="A3078" s="24" t="s">
        <v>325</v>
      </c>
      <c r="B3078" s="25" t="s">
        <v>213</v>
      </c>
      <c r="C3078" s="25" t="s">
        <v>324</v>
      </c>
      <c r="D3078" s="25" t="s">
        <v>221</v>
      </c>
      <c r="E3078" s="26" t="s">
        <v>212</v>
      </c>
      <c r="F3078" s="26"/>
      <c r="G3078" s="27"/>
      <c r="H3078" s="27"/>
      <c r="I3078" s="26"/>
      <c r="J3078" s="24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</row>
    <row r="3079" spans="1:22" ht="14">
      <c r="A3079" s="24" t="s">
        <v>328</v>
      </c>
      <c r="B3079" s="25" t="s">
        <v>213</v>
      </c>
      <c r="C3079" s="25" t="s">
        <v>327</v>
      </c>
      <c r="D3079" s="25" t="s">
        <v>221</v>
      </c>
      <c r="E3079" s="26" t="s">
        <v>212</v>
      </c>
      <c r="F3079" s="26"/>
      <c r="G3079" s="27"/>
      <c r="H3079" s="27"/>
      <c r="I3079" s="26"/>
      <c r="J3079" s="24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</row>
    <row r="3080" spans="1:22" ht="14">
      <c r="A3080" s="24" t="s">
        <v>7930</v>
      </c>
      <c r="B3080" s="25" t="s">
        <v>7869</v>
      </c>
      <c r="C3080" s="25" t="s">
        <v>7929</v>
      </c>
      <c r="D3080" s="25" t="s">
        <v>221</v>
      </c>
      <c r="E3080" s="26" t="s">
        <v>212</v>
      </c>
      <c r="F3080" s="26"/>
      <c r="G3080" s="27"/>
      <c r="H3080" s="27"/>
      <c r="I3080" s="26"/>
      <c r="J3080" s="24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</row>
    <row r="3081" spans="1:22" ht="14">
      <c r="A3081" s="24" t="s">
        <v>9741</v>
      </c>
      <c r="B3081" s="25" t="s">
        <v>9614</v>
      </c>
      <c r="C3081" s="25" t="s">
        <v>9740</v>
      </c>
      <c r="D3081" s="25" t="s">
        <v>3239</v>
      </c>
      <c r="E3081" s="26" t="s">
        <v>364</v>
      </c>
      <c r="F3081" s="26"/>
      <c r="G3081" s="27"/>
      <c r="H3081" s="27"/>
      <c r="I3081" s="26"/>
      <c r="J3081" s="24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</row>
    <row r="3082" spans="1:22" ht="14">
      <c r="A3082" s="24" t="s">
        <v>9744</v>
      </c>
      <c r="B3082" s="25" t="s">
        <v>9614</v>
      </c>
      <c r="C3082" s="25" t="s">
        <v>9743</v>
      </c>
      <c r="D3082" s="25" t="s">
        <v>3239</v>
      </c>
      <c r="E3082" s="26" t="s">
        <v>364</v>
      </c>
      <c r="F3082" s="26"/>
      <c r="G3082" s="27"/>
      <c r="H3082" s="27"/>
      <c r="I3082" s="26"/>
      <c r="J3082" s="24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</row>
    <row r="3083" spans="1:22" ht="14">
      <c r="A3083" s="24" t="s">
        <v>11894</v>
      </c>
      <c r="B3083" s="25" t="s">
        <v>11800</v>
      </c>
      <c r="C3083" s="25" t="s">
        <v>11893</v>
      </c>
      <c r="D3083" s="25"/>
      <c r="E3083" s="26" t="s">
        <v>364</v>
      </c>
      <c r="F3083" s="26"/>
      <c r="G3083" s="27"/>
      <c r="H3083" s="27"/>
      <c r="I3083" s="26"/>
      <c r="J3083" s="24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</row>
    <row r="3084" spans="1:22" ht="14">
      <c r="A3084" s="24" t="s">
        <v>3223</v>
      </c>
      <c r="B3084" s="25" t="s">
        <v>3120</v>
      </c>
      <c r="C3084" s="25" t="s">
        <v>3222</v>
      </c>
      <c r="D3084" s="25" t="s">
        <v>221</v>
      </c>
      <c r="E3084" s="26" t="s">
        <v>212</v>
      </c>
      <c r="F3084" s="26"/>
      <c r="G3084" s="27"/>
      <c r="H3084" s="27"/>
      <c r="I3084" s="26"/>
      <c r="J3084" s="24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</row>
    <row r="3085" spans="1:22" ht="14">
      <c r="A3085" s="24" t="s">
        <v>3226</v>
      </c>
      <c r="B3085" s="25" t="s">
        <v>3120</v>
      </c>
      <c r="C3085" s="25" t="s">
        <v>3225</v>
      </c>
      <c r="D3085" s="25" t="s">
        <v>535</v>
      </c>
      <c r="E3085" s="26" t="s">
        <v>212</v>
      </c>
      <c r="F3085" s="26"/>
      <c r="G3085" s="27"/>
      <c r="H3085" s="27"/>
      <c r="I3085" s="26"/>
      <c r="J3085" s="24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</row>
    <row r="3086" spans="1:22" ht="14">
      <c r="A3086" s="24" t="s">
        <v>7722</v>
      </c>
      <c r="B3086" s="25" t="s">
        <v>7582</v>
      </c>
      <c r="C3086" s="25" t="s">
        <v>7721</v>
      </c>
      <c r="D3086" s="25" t="s">
        <v>2556</v>
      </c>
      <c r="E3086" s="26" t="s">
        <v>212</v>
      </c>
      <c r="F3086" s="26"/>
      <c r="G3086" s="27"/>
      <c r="H3086" s="27"/>
      <c r="I3086" s="26"/>
      <c r="J3086" s="24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</row>
    <row r="3087" spans="1:22" ht="14">
      <c r="A3087" s="24" t="s">
        <v>7725</v>
      </c>
      <c r="B3087" s="25" t="s">
        <v>7582</v>
      </c>
      <c r="C3087" s="25" t="s">
        <v>7724</v>
      </c>
      <c r="D3087" s="25" t="s">
        <v>7596</v>
      </c>
      <c r="E3087" s="26" t="s">
        <v>212</v>
      </c>
      <c r="F3087" s="26"/>
      <c r="G3087" s="27"/>
      <c r="H3087" s="27"/>
      <c r="I3087" s="26"/>
      <c r="J3087" s="24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</row>
    <row r="3088" spans="1:22" ht="14">
      <c r="A3088" s="24" t="s">
        <v>7728</v>
      </c>
      <c r="B3088" s="25" t="s">
        <v>7582</v>
      </c>
      <c r="C3088" s="25" t="s">
        <v>7727</v>
      </c>
      <c r="D3088" s="25" t="s">
        <v>221</v>
      </c>
      <c r="E3088" s="26" t="s">
        <v>212</v>
      </c>
      <c r="F3088" s="26"/>
      <c r="G3088" s="27"/>
      <c r="H3088" s="27"/>
      <c r="I3088" s="26"/>
      <c r="J3088" s="24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</row>
    <row r="3089" spans="1:22" ht="14">
      <c r="A3089" s="24" t="s">
        <v>7731</v>
      </c>
      <c r="B3089" s="25" t="s">
        <v>7582</v>
      </c>
      <c r="C3089" s="25" t="s">
        <v>7730</v>
      </c>
      <c r="D3089" s="25" t="s">
        <v>229</v>
      </c>
      <c r="E3089" s="26" t="s">
        <v>212</v>
      </c>
      <c r="F3089" s="26"/>
      <c r="G3089" s="27"/>
      <c r="H3089" s="27"/>
      <c r="I3089" s="26"/>
      <c r="J3089" s="24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</row>
    <row r="3090" spans="1:22" ht="14">
      <c r="A3090" s="24" t="s">
        <v>8592</v>
      </c>
      <c r="B3090" s="25" t="s">
        <v>8543</v>
      </c>
      <c r="C3090" s="25" t="s">
        <v>8591</v>
      </c>
      <c r="D3090" s="25" t="s">
        <v>373</v>
      </c>
      <c r="E3090" s="26" t="s">
        <v>212</v>
      </c>
      <c r="F3090" s="26"/>
      <c r="G3090" s="27"/>
      <c r="H3090" s="27"/>
      <c r="I3090" s="26"/>
      <c r="J3090" s="24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</row>
    <row r="3091" spans="1:22" ht="14">
      <c r="A3091" s="24" t="s">
        <v>12877</v>
      </c>
      <c r="B3091" s="25" t="s">
        <v>12674</v>
      </c>
      <c r="C3091" s="25" t="s">
        <v>12876</v>
      </c>
      <c r="D3091" s="25" t="s">
        <v>221</v>
      </c>
      <c r="E3091" s="26" t="s">
        <v>212</v>
      </c>
      <c r="F3091" s="26"/>
      <c r="G3091" s="27"/>
      <c r="H3091" s="27"/>
      <c r="I3091" s="26"/>
      <c r="J3091" s="24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</row>
    <row r="3092" spans="1:22" ht="14">
      <c r="A3092" s="24" t="s">
        <v>12880</v>
      </c>
      <c r="B3092" s="25" t="s">
        <v>12674</v>
      </c>
      <c r="C3092" s="25" t="s">
        <v>12879</v>
      </c>
      <c r="D3092" s="25" t="s">
        <v>12679</v>
      </c>
      <c r="E3092" s="26" t="s">
        <v>212</v>
      </c>
      <c r="F3092" s="26"/>
      <c r="G3092" s="27"/>
      <c r="H3092" s="27"/>
      <c r="I3092" s="26"/>
      <c r="J3092" s="24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</row>
    <row r="3093" spans="1:22" ht="14">
      <c r="A3093" s="24" t="s">
        <v>8811</v>
      </c>
      <c r="B3093" s="25" t="s">
        <v>8690</v>
      </c>
      <c r="C3093" s="25" t="s">
        <v>8810</v>
      </c>
      <c r="D3093" s="25" t="s">
        <v>535</v>
      </c>
      <c r="E3093" s="26" t="s">
        <v>364</v>
      </c>
      <c r="F3093" s="26"/>
      <c r="G3093" s="27"/>
      <c r="H3093" s="27"/>
      <c r="I3093" s="26"/>
      <c r="J3093" s="24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</row>
    <row r="3094" spans="1:22" ht="14">
      <c r="A3094" s="24" t="s">
        <v>8814</v>
      </c>
      <c r="B3094" s="25" t="s">
        <v>8690</v>
      </c>
      <c r="C3094" s="25" t="s">
        <v>8813</v>
      </c>
      <c r="D3094" s="25" t="s">
        <v>221</v>
      </c>
      <c r="E3094" s="26" t="s">
        <v>364</v>
      </c>
      <c r="F3094" s="26"/>
      <c r="G3094" s="27"/>
      <c r="H3094" s="27"/>
      <c r="I3094" s="26"/>
      <c r="J3094" s="24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</row>
    <row r="3095" spans="1:22" ht="14">
      <c r="A3095" s="24" t="s">
        <v>8817</v>
      </c>
      <c r="B3095" s="25" t="s">
        <v>8690</v>
      </c>
      <c r="C3095" s="25" t="s">
        <v>8816</v>
      </c>
      <c r="D3095" s="25" t="s">
        <v>229</v>
      </c>
      <c r="E3095" s="26" t="s">
        <v>364</v>
      </c>
      <c r="F3095" s="26"/>
      <c r="G3095" s="27"/>
      <c r="H3095" s="27"/>
      <c r="I3095" s="26"/>
      <c r="J3095" s="24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</row>
    <row r="3096" spans="1:22" ht="14">
      <c r="A3096" s="24" t="s">
        <v>8820</v>
      </c>
      <c r="B3096" s="25" t="s">
        <v>8690</v>
      </c>
      <c r="C3096" s="25" t="s">
        <v>8819</v>
      </c>
      <c r="D3096" s="25" t="s">
        <v>535</v>
      </c>
      <c r="E3096" s="26" t="s">
        <v>364</v>
      </c>
      <c r="F3096" s="26"/>
      <c r="G3096" s="27"/>
      <c r="H3096" s="27"/>
      <c r="I3096" s="26"/>
      <c r="J3096" s="24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</row>
    <row r="3097" spans="1:22" ht="14">
      <c r="A3097" s="24" t="s">
        <v>8823</v>
      </c>
      <c r="B3097" s="25" t="s">
        <v>8690</v>
      </c>
      <c r="C3097" s="25" t="s">
        <v>8822</v>
      </c>
      <c r="D3097" s="25" t="s">
        <v>535</v>
      </c>
      <c r="E3097" s="26" t="s">
        <v>364</v>
      </c>
      <c r="F3097" s="26"/>
      <c r="G3097" s="27"/>
      <c r="H3097" s="27"/>
      <c r="I3097" s="26"/>
      <c r="J3097" s="24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</row>
    <row r="3098" spans="1:22" ht="14">
      <c r="A3098" s="24" t="s">
        <v>7933</v>
      </c>
      <c r="B3098" s="25" t="s">
        <v>7869</v>
      </c>
      <c r="C3098" s="25" t="s">
        <v>7932</v>
      </c>
      <c r="D3098" s="25" t="s">
        <v>221</v>
      </c>
      <c r="E3098" s="26" t="s">
        <v>212</v>
      </c>
      <c r="F3098" s="26"/>
      <c r="G3098" s="27"/>
      <c r="H3098" s="27"/>
      <c r="I3098" s="26"/>
      <c r="J3098" s="24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</row>
    <row r="3099" spans="1:22" ht="14">
      <c r="A3099" s="24" t="s">
        <v>7936</v>
      </c>
      <c r="B3099" s="25" t="s">
        <v>7869</v>
      </c>
      <c r="C3099" s="25" t="s">
        <v>7935</v>
      </c>
      <c r="D3099" s="25" t="s">
        <v>535</v>
      </c>
      <c r="E3099" s="26" t="s">
        <v>212</v>
      </c>
      <c r="F3099" s="26"/>
      <c r="G3099" s="27"/>
      <c r="H3099" s="27"/>
      <c r="I3099" s="26"/>
      <c r="J3099" s="24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</row>
    <row r="3100" spans="1:22" ht="14">
      <c r="A3100" s="24" t="s">
        <v>3791</v>
      </c>
      <c r="B3100" s="25" t="s">
        <v>3475</v>
      </c>
      <c r="C3100" s="25" t="s">
        <v>3790</v>
      </c>
      <c r="D3100" s="25" t="s">
        <v>221</v>
      </c>
      <c r="E3100" s="26" t="s">
        <v>364</v>
      </c>
      <c r="F3100" s="26"/>
      <c r="G3100" s="27"/>
      <c r="H3100" s="27"/>
      <c r="I3100" s="26"/>
      <c r="J3100" s="24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</row>
    <row r="3101" spans="1:22" ht="14">
      <c r="A3101" s="24" t="s">
        <v>3794</v>
      </c>
      <c r="B3101" s="25" t="s">
        <v>3475</v>
      </c>
      <c r="C3101" s="25" t="s">
        <v>3793</v>
      </c>
      <c r="D3101" s="25" t="s">
        <v>229</v>
      </c>
      <c r="E3101" s="26" t="s">
        <v>364</v>
      </c>
      <c r="F3101" s="26"/>
      <c r="G3101" s="27"/>
      <c r="H3101" s="27"/>
      <c r="I3101" s="26"/>
      <c r="J3101" s="24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</row>
    <row r="3102" spans="1:22" ht="14">
      <c r="A3102" s="24" t="s">
        <v>3797</v>
      </c>
      <c r="B3102" s="25" t="s">
        <v>3475</v>
      </c>
      <c r="C3102" s="25" t="s">
        <v>3796</v>
      </c>
      <c r="D3102" s="25" t="s">
        <v>535</v>
      </c>
      <c r="E3102" s="26" t="s">
        <v>364</v>
      </c>
      <c r="F3102" s="26"/>
      <c r="G3102" s="27"/>
      <c r="H3102" s="27"/>
      <c r="I3102" s="26"/>
      <c r="J3102" s="24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</row>
    <row r="3103" spans="1:22" ht="14">
      <c r="A3103" s="24" t="s">
        <v>3800</v>
      </c>
      <c r="B3103" s="25" t="s">
        <v>3475</v>
      </c>
      <c r="C3103" s="25" t="s">
        <v>3799</v>
      </c>
      <c r="D3103" s="25" t="s">
        <v>3801</v>
      </c>
      <c r="E3103" s="26" t="s">
        <v>364</v>
      </c>
      <c r="F3103" s="26"/>
      <c r="G3103" s="27"/>
      <c r="H3103" s="27"/>
      <c r="I3103" s="26"/>
      <c r="J3103" s="24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</row>
    <row r="3104" spans="1:22" ht="14">
      <c r="A3104" s="24" t="s">
        <v>3804</v>
      </c>
      <c r="B3104" s="25" t="s">
        <v>3475</v>
      </c>
      <c r="C3104" s="25" t="s">
        <v>3803</v>
      </c>
      <c r="D3104" s="25" t="s">
        <v>221</v>
      </c>
      <c r="E3104" s="26" t="s">
        <v>364</v>
      </c>
      <c r="F3104" s="26"/>
      <c r="G3104" s="27"/>
      <c r="H3104" s="27"/>
      <c r="I3104" s="26"/>
      <c r="J3104" s="24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</row>
    <row r="3105" spans="1:22" ht="14">
      <c r="A3105" s="24" t="s">
        <v>3807</v>
      </c>
      <c r="B3105" s="25" t="s">
        <v>3475</v>
      </c>
      <c r="C3105" s="25" t="s">
        <v>3806</v>
      </c>
      <c r="D3105" s="25" t="s">
        <v>378</v>
      </c>
      <c r="E3105" s="26" t="s">
        <v>364</v>
      </c>
      <c r="F3105" s="26"/>
      <c r="G3105" s="27"/>
      <c r="H3105" s="27"/>
      <c r="I3105" s="26"/>
      <c r="J3105" s="24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</row>
    <row r="3106" spans="1:22" ht="14">
      <c r="A3106" s="24" t="s">
        <v>3810</v>
      </c>
      <c r="B3106" s="25" t="s">
        <v>3475</v>
      </c>
      <c r="C3106" s="25" t="s">
        <v>3809</v>
      </c>
      <c r="D3106" s="25" t="s">
        <v>229</v>
      </c>
      <c r="E3106" s="26" t="s">
        <v>364</v>
      </c>
      <c r="F3106" s="26"/>
      <c r="G3106" s="27"/>
      <c r="H3106" s="27"/>
      <c r="I3106" s="26"/>
      <c r="J3106" s="24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</row>
    <row r="3107" spans="1:22" ht="14">
      <c r="A3107" s="24" t="s">
        <v>3813</v>
      </c>
      <c r="B3107" s="25" t="s">
        <v>3475</v>
      </c>
      <c r="C3107" s="25" t="s">
        <v>3812</v>
      </c>
      <c r="D3107" s="25" t="s">
        <v>535</v>
      </c>
      <c r="E3107" s="26" t="s">
        <v>364</v>
      </c>
      <c r="F3107" s="26"/>
      <c r="G3107" s="27"/>
      <c r="H3107" s="27"/>
      <c r="I3107" s="26"/>
      <c r="J3107" s="24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</row>
    <row r="3108" spans="1:22" ht="14">
      <c r="A3108" s="24" t="s">
        <v>3816</v>
      </c>
      <c r="B3108" s="25" t="s">
        <v>3475</v>
      </c>
      <c r="C3108" s="25" t="s">
        <v>3815</v>
      </c>
      <c r="D3108" s="25" t="s">
        <v>531</v>
      </c>
      <c r="E3108" s="26" t="s">
        <v>364</v>
      </c>
      <c r="F3108" s="26"/>
      <c r="G3108" s="27"/>
      <c r="H3108" s="27"/>
      <c r="I3108" s="26"/>
      <c r="J3108" s="24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</row>
    <row r="3109" spans="1:22" ht="14">
      <c r="A3109" s="24" t="s">
        <v>3819</v>
      </c>
      <c r="B3109" s="25" t="s">
        <v>3475</v>
      </c>
      <c r="C3109" s="25" t="s">
        <v>3818</v>
      </c>
      <c r="D3109" s="25" t="s">
        <v>378</v>
      </c>
      <c r="E3109" s="26" t="s">
        <v>364</v>
      </c>
      <c r="F3109" s="26"/>
      <c r="G3109" s="27"/>
      <c r="H3109" s="27"/>
      <c r="I3109" s="26"/>
      <c r="J3109" s="24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</row>
    <row r="3110" spans="1:22" ht="14">
      <c r="A3110" s="24" t="s">
        <v>3822</v>
      </c>
      <c r="B3110" s="25" t="s">
        <v>3475</v>
      </c>
      <c r="C3110" s="25" t="s">
        <v>3821</v>
      </c>
      <c r="D3110" s="25" t="s">
        <v>215</v>
      </c>
      <c r="E3110" s="26" t="s">
        <v>364</v>
      </c>
      <c r="F3110" s="26"/>
      <c r="G3110" s="27"/>
      <c r="H3110" s="27"/>
      <c r="I3110" s="26"/>
      <c r="J3110" s="24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</row>
    <row r="3111" spans="1:22" ht="14">
      <c r="A3111" s="24" t="s">
        <v>3825</v>
      </c>
      <c r="B3111" s="25" t="s">
        <v>3475</v>
      </c>
      <c r="C3111" s="25" t="s">
        <v>3824</v>
      </c>
      <c r="D3111" s="25" t="s">
        <v>221</v>
      </c>
      <c r="E3111" s="26" t="s">
        <v>364</v>
      </c>
      <c r="F3111" s="26"/>
      <c r="G3111" s="27"/>
      <c r="H3111" s="27"/>
      <c r="I3111" s="26"/>
      <c r="J3111" s="24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</row>
    <row r="3112" spans="1:22" ht="14">
      <c r="A3112" s="24" t="s">
        <v>3828</v>
      </c>
      <c r="B3112" s="25" t="s">
        <v>3475</v>
      </c>
      <c r="C3112" s="25" t="s">
        <v>3827</v>
      </c>
      <c r="D3112" s="25" t="s">
        <v>221</v>
      </c>
      <c r="E3112" s="26" t="s">
        <v>364</v>
      </c>
      <c r="F3112" s="26"/>
      <c r="G3112" s="27"/>
      <c r="H3112" s="27"/>
      <c r="I3112" s="26"/>
      <c r="J3112" s="24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</row>
    <row r="3113" spans="1:22" ht="14">
      <c r="A3113" s="24" t="s">
        <v>3831</v>
      </c>
      <c r="B3113" s="25" t="s">
        <v>3475</v>
      </c>
      <c r="C3113" s="25" t="s">
        <v>3830</v>
      </c>
      <c r="D3113" s="25" t="s">
        <v>221</v>
      </c>
      <c r="E3113" s="26" t="s">
        <v>364</v>
      </c>
      <c r="F3113" s="26"/>
      <c r="G3113" s="27"/>
      <c r="H3113" s="27"/>
      <c r="I3113" s="26"/>
      <c r="J3113" s="24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</row>
    <row r="3114" spans="1:22" ht="14">
      <c r="A3114" s="24" t="s">
        <v>3834</v>
      </c>
      <c r="B3114" s="25" t="s">
        <v>3475</v>
      </c>
      <c r="C3114" s="25" t="s">
        <v>3833</v>
      </c>
      <c r="D3114" s="25" t="s">
        <v>378</v>
      </c>
      <c r="E3114" s="26" t="s">
        <v>364</v>
      </c>
      <c r="F3114" s="26"/>
      <c r="G3114" s="27"/>
      <c r="H3114" s="27"/>
      <c r="I3114" s="26"/>
      <c r="J3114" s="24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</row>
    <row r="3115" spans="1:22" ht="14">
      <c r="A3115" s="24" t="s">
        <v>3837</v>
      </c>
      <c r="B3115" s="25" t="s">
        <v>3475</v>
      </c>
      <c r="C3115" s="25" t="s">
        <v>3836</v>
      </c>
      <c r="D3115" s="25" t="s">
        <v>229</v>
      </c>
      <c r="E3115" s="26" t="s">
        <v>364</v>
      </c>
      <c r="F3115" s="26"/>
      <c r="G3115" s="27"/>
      <c r="H3115" s="27"/>
      <c r="I3115" s="26"/>
      <c r="J3115" s="24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</row>
    <row r="3116" spans="1:22" ht="14">
      <c r="A3116" s="24" t="s">
        <v>3840</v>
      </c>
      <c r="B3116" s="25" t="s">
        <v>3475</v>
      </c>
      <c r="C3116" s="25" t="s">
        <v>3839</v>
      </c>
      <c r="D3116" s="25" t="s">
        <v>535</v>
      </c>
      <c r="E3116" s="26" t="s">
        <v>364</v>
      </c>
      <c r="F3116" s="26"/>
      <c r="G3116" s="27"/>
      <c r="H3116" s="27"/>
      <c r="I3116" s="26"/>
      <c r="J3116" s="24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</row>
    <row r="3117" spans="1:22" ht="14">
      <c r="A3117" s="24" t="s">
        <v>3843</v>
      </c>
      <c r="B3117" s="25" t="s">
        <v>3475</v>
      </c>
      <c r="C3117" s="25" t="s">
        <v>3842</v>
      </c>
      <c r="D3117" s="25" t="s">
        <v>221</v>
      </c>
      <c r="E3117" s="26" t="s">
        <v>364</v>
      </c>
      <c r="F3117" s="26"/>
      <c r="G3117" s="27"/>
      <c r="H3117" s="27"/>
      <c r="I3117" s="26"/>
      <c r="J3117" s="24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</row>
    <row r="3118" spans="1:22" ht="14">
      <c r="A3118" s="24" t="s">
        <v>3846</v>
      </c>
      <c r="B3118" s="25" t="s">
        <v>3475</v>
      </c>
      <c r="C3118" s="25" t="s">
        <v>3845</v>
      </c>
      <c r="D3118" s="25" t="s">
        <v>535</v>
      </c>
      <c r="E3118" s="26" t="s">
        <v>364</v>
      </c>
      <c r="F3118" s="26"/>
      <c r="G3118" s="27"/>
      <c r="H3118" s="27"/>
      <c r="I3118" s="26"/>
      <c r="J3118" s="24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</row>
    <row r="3119" spans="1:22" ht="14">
      <c r="A3119" s="24" t="s">
        <v>3849</v>
      </c>
      <c r="B3119" s="25" t="s">
        <v>3475</v>
      </c>
      <c r="C3119" s="25" t="s">
        <v>3848</v>
      </c>
      <c r="D3119" s="25" t="s">
        <v>215</v>
      </c>
      <c r="E3119" s="26" t="s">
        <v>364</v>
      </c>
      <c r="F3119" s="26"/>
      <c r="G3119" s="27"/>
      <c r="H3119" s="27"/>
      <c r="I3119" s="26"/>
      <c r="J3119" s="24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</row>
    <row r="3120" spans="1:22" ht="14">
      <c r="A3120" s="24" t="s">
        <v>3852</v>
      </c>
      <c r="B3120" s="25" t="s">
        <v>3475</v>
      </c>
      <c r="C3120" s="25" t="s">
        <v>3851</v>
      </c>
      <c r="D3120" s="25" t="s">
        <v>229</v>
      </c>
      <c r="E3120" s="26" t="s">
        <v>364</v>
      </c>
      <c r="F3120" s="26"/>
      <c r="G3120" s="27"/>
      <c r="H3120" s="27"/>
      <c r="I3120" s="26"/>
      <c r="J3120" s="24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</row>
    <row r="3121" spans="1:22" ht="14">
      <c r="A3121" s="24" t="s">
        <v>3855</v>
      </c>
      <c r="B3121" s="25" t="s">
        <v>3475</v>
      </c>
      <c r="C3121" s="25" t="s">
        <v>3854</v>
      </c>
      <c r="D3121" s="25" t="s">
        <v>535</v>
      </c>
      <c r="E3121" s="26" t="s">
        <v>364</v>
      </c>
      <c r="F3121" s="26"/>
      <c r="G3121" s="27"/>
      <c r="H3121" s="27"/>
      <c r="I3121" s="26"/>
      <c r="J3121" s="24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</row>
    <row r="3122" spans="1:22" ht="14">
      <c r="A3122" s="24" t="s">
        <v>3858</v>
      </c>
      <c r="B3122" s="25" t="s">
        <v>3475</v>
      </c>
      <c r="C3122" s="25" t="s">
        <v>3857</v>
      </c>
      <c r="D3122" s="25" t="s">
        <v>221</v>
      </c>
      <c r="E3122" s="26" t="s">
        <v>364</v>
      </c>
      <c r="F3122" s="26"/>
      <c r="G3122" s="27"/>
      <c r="H3122" s="27"/>
      <c r="I3122" s="26"/>
      <c r="J3122" s="24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</row>
    <row r="3123" spans="1:22" ht="14">
      <c r="A3123" s="24" t="s">
        <v>3861</v>
      </c>
      <c r="B3123" s="25" t="s">
        <v>3475</v>
      </c>
      <c r="C3123" s="25" t="s">
        <v>3860</v>
      </c>
      <c r="D3123" s="25" t="s">
        <v>221</v>
      </c>
      <c r="E3123" s="26" t="s">
        <v>364</v>
      </c>
      <c r="F3123" s="26"/>
      <c r="G3123" s="27"/>
      <c r="H3123" s="27"/>
      <c r="I3123" s="26"/>
      <c r="J3123" s="24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</row>
    <row r="3124" spans="1:22" ht="14">
      <c r="A3124" s="24" t="s">
        <v>3864</v>
      </c>
      <c r="B3124" s="25" t="s">
        <v>3475</v>
      </c>
      <c r="C3124" s="25" t="s">
        <v>3863</v>
      </c>
      <c r="D3124" s="25" t="s">
        <v>535</v>
      </c>
      <c r="E3124" s="26" t="s">
        <v>364</v>
      </c>
      <c r="F3124" s="26"/>
      <c r="G3124" s="27"/>
      <c r="H3124" s="27"/>
      <c r="I3124" s="26"/>
      <c r="J3124" s="24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</row>
    <row r="3125" spans="1:22" ht="14">
      <c r="A3125" s="24" t="s">
        <v>3867</v>
      </c>
      <c r="B3125" s="25" t="s">
        <v>3475</v>
      </c>
      <c r="C3125" s="25" t="s">
        <v>3866</v>
      </c>
      <c r="D3125" s="25" t="s">
        <v>531</v>
      </c>
      <c r="E3125" s="26" t="s">
        <v>364</v>
      </c>
      <c r="F3125" s="26"/>
      <c r="G3125" s="27"/>
      <c r="H3125" s="27"/>
      <c r="I3125" s="26"/>
      <c r="J3125" s="24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</row>
    <row r="3126" spans="1:22" ht="14">
      <c r="A3126" s="24" t="s">
        <v>3870</v>
      </c>
      <c r="B3126" s="25" t="s">
        <v>3475</v>
      </c>
      <c r="C3126" s="25" t="s">
        <v>3869</v>
      </c>
      <c r="D3126" s="25" t="s">
        <v>531</v>
      </c>
      <c r="E3126" s="26" t="s">
        <v>364</v>
      </c>
      <c r="F3126" s="26"/>
      <c r="G3126" s="27"/>
      <c r="H3126" s="27"/>
      <c r="I3126" s="26"/>
      <c r="J3126" s="24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</row>
    <row r="3127" spans="1:22" ht="14">
      <c r="A3127" s="24" t="s">
        <v>3873</v>
      </c>
      <c r="B3127" s="25" t="s">
        <v>3475</v>
      </c>
      <c r="C3127" s="25" t="s">
        <v>3872</v>
      </c>
      <c r="D3127" s="25" t="s">
        <v>221</v>
      </c>
      <c r="E3127" s="26" t="s">
        <v>364</v>
      </c>
      <c r="F3127" s="26"/>
      <c r="G3127" s="27"/>
      <c r="H3127" s="27"/>
      <c r="I3127" s="26"/>
      <c r="J3127" s="24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</row>
    <row r="3128" spans="1:22" ht="14">
      <c r="A3128" s="24" t="s">
        <v>3876</v>
      </c>
      <c r="B3128" s="25" t="s">
        <v>3475</v>
      </c>
      <c r="C3128" s="25" t="s">
        <v>3875</v>
      </c>
      <c r="D3128" s="25" t="s">
        <v>378</v>
      </c>
      <c r="E3128" s="26" t="s">
        <v>364</v>
      </c>
      <c r="F3128" s="26"/>
      <c r="G3128" s="27"/>
      <c r="H3128" s="27"/>
      <c r="I3128" s="26"/>
      <c r="J3128" s="24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</row>
    <row r="3129" spans="1:22" ht="14">
      <c r="A3129" s="24" t="s">
        <v>3879</v>
      </c>
      <c r="B3129" s="25" t="s">
        <v>3475</v>
      </c>
      <c r="C3129" s="25" t="s">
        <v>3878</v>
      </c>
      <c r="D3129" s="25" t="s">
        <v>229</v>
      </c>
      <c r="E3129" s="26" t="s">
        <v>364</v>
      </c>
      <c r="F3129" s="26"/>
      <c r="G3129" s="27"/>
      <c r="H3129" s="27"/>
      <c r="I3129" s="26"/>
      <c r="J3129" s="24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</row>
    <row r="3130" spans="1:22" ht="14">
      <c r="A3130" s="24" t="s">
        <v>3882</v>
      </c>
      <c r="B3130" s="25" t="s">
        <v>3475</v>
      </c>
      <c r="C3130" s="25" t="s">
        <v>3881</v>
      </c>
      <c r="D3130" s="25" t="s">
        <v>535</v>
      </c>
      <c r="E3130" s="26" t="s">
        <v>364</v>
      </c>
      <c r="F3130" s="26"/>
      <c r="G3130" s="27"/>
      <c r="H3130" s="27"/>
      <c r="I3130" s="26"/>
      <c r="J3130" s="24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</row>
    <row r="3131" spans="1:22" ht="14">
      <c r="A3131" s="24" t="s">
        <v>3885</v>
      </c>
      <c r="B3131" s="25" t="s">
        <v>3475</v>
      </c>
      <c r="C3131" s="25" t="s">
        <v>3884</v>
      </c>
      <c r="D3131" s="25" t="s">
        <v>531</v>
      </c>
      <c r="E3131" s="26" t="s">
        <v>364</v>
      </c>
      <c r="F3131" s="26"/>
      <c r="G3131" s="27"/>
      <c r="H3131" s="27"/>
      <c r="I3131" s="26"/>
      <c r="J3131" s="24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</row>
    <row r="3132" spans="1:22" ht="14">
      <c r="A3132" s="24" t="s">
        <v>3888</v>
      </c>
      <c r="B3132" s="25" t="s">
        <v>3475</v>
      </c>
      <c r="C3132" s="25" t="s">
        <v>3887</v>
      </c>
      <c r="D3132" s="25" t="s">
        <v>221</v>
      </c>
      <c r="E3132" s="26" t="s">
        <v>364</v>
      </c>
      <c r="F3132" s="26"/>
      <c r="G3132" s="27"/>
      <c r="H3132" s="27"/>
      <c r="I3132" s="26"/>
      <c r="J3132" s="24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</row>
    <row r="3133" spans="1:22" ht="14">
      <c r="A3133" s="24" t="s">
        <v>6504</v>
      </c>
      <c r="B3133" s="25" t="s">
        <v>6274</v>
      </c>
      <c r="C3133" s="25" t="s">
        <v>6503</v>
      </c>
      <c r="D3133" s="25" t="s">
        <v>373</v>
      </c>
      <c r="E3133" s="26" t="s">
        <v>364</v>
      </c>
      <c r="F3133" s="26"/>
      <c r="G3133" s="27"/>
      <c r="H3133" s="27"/>
      <c r="I3133" s="26"/>
      <c r="J3133" s="24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</row>
    <row r="3134" spans="1:22" ht="14">
      <c r="A3134" s="24" t="s">
        <v>6507</v>
      </c>
      <c r="B3134" s="25" t="s">
        <v>6274</v>
      </c>
      <c r="C3134" s="25" t="s">
        <v>6506</v>
      </c>
      <c r="D3134" s="25" t="s">
        <v>373</v>
      </c>
      <c r="E3134" s="26" t="s">
        <v>364</v>
      </c>
      <c r="F3134" s="26"/>
      <c r="G3134" s="27"/>
      <c r="H3134" s="27"/>
      <c r="I3134" s="26"/>
      <c r="J3134" s="24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</row>
    <row r="3135" spans="1:22" ht="14">
      <c r="A3135" s="24" t="s">
        <v>6510</v>
      </c>
      <c r="B3135" s="25" t="s">
        <v>6274</v>
      </c>
      <c r="C3135" s="25" t="s">
        <v>6509</v>
      </c>
      <c r="D3135" s="25" t="s">
        <v>373</v>
      </c>
      <c r="E3135" s="26" t="s">
        <v>364</v>
      </c>
      <c r="F3135" s="26"/>
      <c r="G3135" s="27"/>
      <c r="H3135" s="27"/>
      <c r="I3135" s="26"/>
      <c r="J3135" s="24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</row>
    <row r="3136" spans="1:22" ht="14">
      <c r="A3136" s="24" t="s">
        <v>10075</v>
      </c>
      <c r="B3136" s="25" t="s">
        <v>10059</v>
      </c>
      <c r="C3136" s="25" t="s">
        <v>10074</v>
      </c>
      <c r="D3136" s="25" t="s">
        <v>215</v>
      </c>
      <c r="E3136" s="26" t="s">
        <v>962</v>
      </c>
      <c r="F3136" s="26"/>
      <c r="G3136" s="27"/>
      <c r="H3136" s="27"/>
      <c r="I3136" s="26"/>
      <c r="J3136" s="24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</row>
    <row r="3137" spans="1:22" ht="14">
      <c r="A3137" s="24" t="s">
        <v>10078</v>
      </c>
      <c r="B3137" s="25" t="s">
        <v>10059</v>
      </c>
      <c r="C3137" s="25" t="s">
        <v>10077</v>
      </c>
      <c r="D3137" s="25" t="s">
        <v>221</v>
      </c>
      <c r="E3137" s="26" t="s">
        <v>962</v>
      </c>
      <c r="F3137" s="26"/>
      <c r="G3137" s="27"/>
      <c r="H3137" s="27"/>
      <c r="I3137" s="26"/>
      <c r="J3137" s="24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</row>
    <row r="3138" spans="1:22" ht="14">
      <c r="A3138" s="24" t="s">
        <v>10081</v>
      </c>
      <c r="B3138" s="25" t="s">
        <v>10059</v>
      </c>
      <c r="C3138" s="25" t="s">
        <v>10080</v>
      </c>
      <c r="D3138" s="25" t="s">
        <v>229</v>
      </c>
      <c r="E3138" s="26" t="s">
        <v>962</v>
      </c>
      <c r="F3138" s="26"/>
      <c r="G3138" s="27"/>
      <c r="H3138" s="27"/>
      <c r="I3138" s="26"/>
      <c r="J3138" s="24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</row>
    <row r="3139" spans="1:22" ht="14">
      <c r="A3139" s="24" t="s">
        <v>10084</v>
      </c>
      <c r="B3139" s="25" t="s">
        <v>10059</v>
      </c>
      <c r="C3139" s="25" t="s">
        <v>10083</v>
      </c>
      <c r="D3139" s="25" t="s">
        <v>535</v>
      </c>
      <c r="E3139" s="26" t="s">
        <v>962</v>
      </c>
      <c r="F3139" s="26"/>
      <c r="G3139" s="27"/>
      <c r="H3139" s="27"/>
      <c r="I3139" s="26"/>
      <c r="J3139" s="24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</row>
    <row r="3140" spans="1:22" ht="14">
      <c r="A3140" s="24" t="s">
        <v>2279</v>
      </c>
      <c r="B3140" s="25" t="s">
        <v>2157</v>
      </c>
      <c r="C3140" s="25" t="s">
        <v>2278</v>
      </c>
      <c r="D3140" s="25" t="s">
        <v>221</v>
      </c>
      <c r="E3140" s="26" t="s">
        <v>364</v>
      </c>
      <c r="F3140" s="26"/>
      <c r="G3140" s="27"/>
      <c r="H3140" s="27"/>
      <c r="I3140" s="26"/>
      <c r="J3140" s="24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</row>
    <row r="3141" spans="1:22" ht="14">
      <c r="A3141" s="24" t="s">
        <v>2282</v>
      </c>
      <c r="B3141" s="25" t="s">
        <v>2157</v>
      </c>
      <c r="C3141" s="25" t="s">
        <v>2281</v>
      </c>
      <c r="D3141" s="25" t="s">
        <v>535</v>
      </c>
      <c r="E3141" s="26" t="s">
        <v>364</v>
      </c>
      <c r="F3141" s="26"/>
      <c r="G3141" s="27"/>
      <c r="H3141" s="27"/>
      <c r="I3141" s="26"/>
      <c r="J3141" s="24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</row>
    <row r="3142" spans="1:22" ht="14">
      <c r="A3142" s="24" t="s">
        <v>7939</v>
      </c>
      <c r="B3142" s="25" t="s">
        <v>7869</v>
      </c>
      <c r="C3142" s="25" t="s">
        <v>7938</v>
      </c>
      <c r="D3142" s="25" t="s">
        <v>221</v>
      </c>
      <c r="E3142" s="26" t="s">
        <v>212</v>
      </c>
      <c r="F3142" s="26"/>
      <c r="G3142" s="27"/>
      <c r="H3142" s="27"/>
      <c r="I3142" s="26"/>
      <c r="J3142" s="24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</row>
    <row r="3143" spans="1:22" ht="14">
      <c r="A3143" s="24" t="s">
        <v>7942</v>
      </c>
      <c r="B3143" s="25" t="s">
        <v>7869</v>
      </c>
      <c r="C3143" s="25" t="s">
        <v>7941</v>
      </c>
      <c r="D3143" s="25" t="s">
        <v>535</v>
      </c>
      <c r="E3143" s="26" t="s">
        <v>212</v>
      </c>
      <c r="F3143" s="26"/>
      <c r="G3143" s="27"/>
      <c r="H3143" s="27"/>
      <c r="I3143" s="26"/>
      <c r="J3143" s="24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</row>
    <row r="3144" spans="1:22" ht="14">
      <c r="A3144" s="24" t="s">
        <v>7945</v>
      </c>
      <c r="B3144" s="25" t="s">
        <v>7869</v>
      </c>
      <c r="C3144" s="25" t="s">
        <v>7944</v>
      </c>
      <c r="D3144" s="25" t="s">
        <v>2958</v>
      </c>
      <c r="E3144" s="26" t="s">
        <v>212</v>
      </c>
      <c r="F3144" s="26"/>
      <c r="G3144" s="27"/>
      <c r="H3144" s="27"/>
      <c r="I3144" s="26"/>
      <c r="J3144" s="24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</row>
    <row r="3145" spans="1:22" ht="14">
      <c r="A3145" s="24" t="s">
        <v>5057</v>
      </c>
      <c r="B3145" s="25" t="s">
        <v>4960</v>
      </c>
      <c r="C3145" s="25" t="s">
        <v>5056</v>
      </c>
      <c r="D3145" s="25" t="s">
        <v>221</v>
      </c>
      <c r="E3145" s="26" t="s">
        <v>364</v>
      </c>
      <c r="F3145" s="26"/>
      <c r="G3145" s="27"/>
      <c r="H3145" s="27"/>
      <c r="I3145" s="26"/>
      <c r="J3145" s="24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</row>
    <row r="3146" spans="1:22" ht="14">
      <c r="A3146" s="24" t="s">
        <v>5060</v>
      </c>
      <c r="B3146" s="25" t="s">
        <v>4960</v>
      </c>
      <c r="C3146" s="25" t="s">
        <v>5059</v>
      </c>
      <c r="D3146" s="25" t="s">
        <v>535</v>
      </c>
      <c r="E3146" s="26" t="s">
        <v>364</v>
      </c>
      <c r="F3146" s="26"/>
      <c r="G3146" s="27"/>
      <c r="H3146" s="27"/>
      <c r="I3146" s="26"/>
      <c r="J3146" s="24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</row>
    <row r="3147" spans="1:22" ht="14">
      <c r="A3147" s="24" t="s">
        <v>5063</v>
      </c>
      <c r="B3147" s="25" t="s">
        <v>4960</v>
      </c>
      <c r="C3147" s="25" t="s">
        <v>5062</v>
      </c>
      <c r="D3147" s="25" t="s">
        <v>535</v>
      </c>
      <c r="E3147" s="26" t="s">
        <v>364</v>
      </c>
      <c r="F3147" s="26"/>
      <c r="G3147" s="27"/>
      <c r="H3147" s="27"/>
      <c r="I3147" s="26"/>
      <c r="J3147" s="24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</row>
    <row r="3148" spans="1:22" ht="14">
      <c r="A3148" s="24" t="s">
        <v>8944</v>
      </c>
      <c r="B3148" s="25" t="s">
        <v>8859</v>
      </c>
      <c r="C3148" s="25" t="s">
        <v>8943</v>
      </c>
      <c r="D3148" s="25" t="s">
        <v>985</v>
      </c>
      <c r="E3148" s="26" t="s">
        <v>364</v>
      </c>
      <c r="F3148" s="26"/>
      <c r="G3148" s="27"/>
      <c r="H3148" s="27"/>
      <c r="I3148" s="26"/>
      <c r="J3148" s="24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</row>
    <row r="3149" spans="1:22" ht="14">
      <c r="A3149" s="24" t="s">
        <v>8947</v>
      </c>
      <c r="B3149" s="25" t="s">
        <v>8859</v>
      </c>
      <c r="C3149" s="25" t="s">
        <v>8946</v>
      </c>
      <c r="D3149" s="25" t="s">
        <v>229</v>
      </c>
      <c r="E3149" s="26" t="s">
        <v>364</v>
      </c>
      <c r="F3149" s="26"/>
      <c r="G3149" s="27"/>
      <c r="H3149" s="27"/>
      <c r="I3149" s="26"/>
      <c r="J3149" s="24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</row>
    <row r="3150" spans="1:22" ht="14">
      <c r="A3150" s="24" t="s">
        <v>8950</v>
      </c>
      <c r="B3150" s="25" t="s">
        <v>8859</v>
      </c>
      <c r="C3150" s="25" t="s">
        <v>8949</v>
      </c>
      <c r="D3150" s="25" t="s">
        <v>756</v>
      </c>
      <c r="E3150" s="26" t="s">
        <v>364</v>
      </c>
      <c r="F3150" s="26"/>
      <c r="G3150" s="27"/>
      <c r="H3150" s="27"/>
      <c r="I3150" s="26"/>
      <c r="J3150" s="24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</row>
    <row r="3151" spans="1:22" ht="14">
      <c r="A3151" s="24" t="s">
        <v>8953</v>
      </c>
      <c r="B3151" s="25" t="s">
        <v>8859</v>
      </c>
      <c r="C3151" s="25" t="s">
        <v>8952</v>
      </c>
      <c r="D3151" s="25" t="s">
        <v>985</v>
      </c>
      <c r="E3151" s="26" t="s">
        <v>364</v>
      </c>
      <c r="F3151" s="26"/>
      <c r="G3151" s="27"/>
      <c r="H3151" s="27"/>
      <c r="I3151" s="26"/>
      <c r="J3151" s="24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</row>
    <row r="3152" spans="1:22" ht="14">
      <c r="A3152" s="24" t="s">
        <v>8956</v>
      </c>
      <c r="B3152" s="25" t="s">
        <v>8859</v>
      </c>
      <c r="C3152" s="25" t="s">
        <v>8955</v>
      </c>
      <c r="D3152" s="25" t="s">
        <v>985</v>
      </c>
      <c r="E3152" s="26" t="s">
        <v>364</v>
      </c>
      <c r="F3152" s="26"/>
      <c r="G3152" s="27"/>
      <c r="H3152" s="27"/>
      <c r="I3152" s="26"/>
      <c r="J3152" s="24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</row>
    <row r="3153" spans="1:22" ht="14">
      <c r="A3153" s="24" t="s">
        <v>2285</v>
      </c>
      <c r="B3153" s="25" t="s">
        <v>2157</v>
      </c>
      <c r="C3153" s="25" t="s">
        <v>2284</v>
      </c>
      <c r="D3153" s="25" t="s">
        <v>221</v>
      </c>
      <c r="E3153" s="26" t="s">
        <v>364</v>
      </c>
      <c r="F3153" s="26"/>
      <c r="G3153" s="27"/>
      <c r="H3153" s="27"/>
      <c r="I3153" s="26"/>
      <c r="J3153" s="24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</row>
    <row r="3154" spans="1:22" ht="14">
      <c r="A3154" s="24" t="s">
        <v>2288</v>
      </c>
      <c r="B3154" s="25" t="s">
        <v>2157</v>
      </c>
      <c r="C3154" s="25" t="s">
        <v>2287</v>
      </c>
      <c r="D3154" s="25" t="s">
        <v>535</v>
      </c>
      <c r="E3154" s="26" t="s">
        <v>364</v>
      </c>
      <c r="F3154" s="26"/>
      <c r="G3154" s="27"/>
      <c r="H3154" s="27"/>
      <c r="I3154" s="26"/>
      <c r="J3154" s="24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</row>
    <row r="3155" spans="1:22" ht="14">
      <c r="A3155" s="24" t="s">
        <v>2291</v>
      </c>
      <c r="B3155" s="25" t="s">
        <v>2157</v>
      </c>
      <c r="C3155" s="25" t="s">
        <v>2290</v>
      </c>
      <c r="D3155" s="25" t="s">
        <v>373</v>
      </c>
      <c r="E3155" s="26" t="s">
        <v>364</v>
      </c>
      <c r="F3155" s="26"/>
      <c r="G3155" s="27"/>
      <c r="H3155" s="27"/>
      <c r="I3155" s="26"/>
      <c r="J3155" s="24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</row>
    <row r="3156" spans="1:22" ht="14">
      <c r="A3156" s="24" t="s">
        <v>2294</v>
      </c>
      <c r="B3156" s="25" t="s">
        <v>2157</v>
      </c>
      <c r="C3156" s="25" t="s">
        <v>2293</v>
      </c>
      <c r="D3156" s="25" t="s">
        <v>229</v>
      </c>
      <c r="E3156" s="26" t="s">
        <v>364</v>
      </c>
      <c r="F3156" s="26"/>
      <c r="G3156" s="27"/>
      <c r="H3156" s="27"/>
      <c r="I3156" s="26"/>
      <c r="J3156" s="24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</row>
    <row r="3157" spans="1:22" ht="14">
      <c r="A3157" s="24" t="s">
        <v>4918</v>
      </c>
      <c r="B3157" s="25" t="s">
        <v>4884</v>
      </c>
      <c r="C3157" s="25" t="s">
        <v>4917</v>
      </c>
      <c r="D3157" s="25" t="s">
        <v>221</v>
      </c>
      <c r="E3157" s="26" t="s">
        <v>364</v>
      </c>
      <c r="F3157" s="26"/>
      <c r="G3157" s="27"/>
      <c r="H3157" s="27"/>
      <c r="I3157" s="26"/>
      <c r="J3157" s="24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</row>
    <row r="3158" spans="1:22" ht="14">
      <c r="A3158" s="24" t="s">
        <v>4921</v>
      </c>
      <c r="B3158" s="25" t="s">
        <v>4884</v>
      </c>
      <c r="C3158" s="25" t="s">
        <v>4920</v>
      </c>
      <c r="D3158" s="25" t="s">
        <v>221</v>
      </c>
      <c r="E3158" s="26" t="s">
        <v>364</v>
      </c>
      <c r="F3158" s="26"/>
      <c r="G3158" s="27"/>
      <c r="H3158" s="27"/>
      <c r="I3158" s="26"/>
      <c r="J3158" s="24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</row>
    <row r="3159" spans="1:22" ht="14">
      <c r="A3159" s="24" t="s">
        <v>4924</v>
      </c>
      <c r="B3159" s="25" t="s">
        <v>4884</v>
      </c>
      <c r="C3159" s="25" t="s">
        <v>4923</v>
      </c>
      <c r="D3159" s="25" t="s">
        <v>221</v>
      </c>
      <c r="E3159" s="26" t="s">
        <v>364</v>
      </c>
      <c r="F3159" s="26"/>
      <c r="G3159" s="27"/>
      <c r="H3159" s="27"/>
      <c r="I3159" s="26"/>
      <c r="J3159" s="24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</row>
    <row r="3160" spans="1:22" ht="14">
      <c r="A3160" s="24" t="s">
        <v>4927</v>
      </c>
      <c r="B3160" s="25" t="s">
        <v>4884</v>
      </c>
      <c r="C3160" s="25" t="s">
        <v>4926</v>
      </c>
      <c r="D3160" s="25" t="s">
        <v>221</v>
      </c>
      <c r="E3160" s="26" t="s">
        <v>364</v>
      </c>
      <c r="F3160" s="26"/>
      <c r="G3160" s="27"/>
      <c r="H3160" s="27"/>
      <c r="I3160" s="26"/>
      <c r="J3160" s="24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</row>
    <row r="3161" spans="1:22" ht="14">
      <c r="A3161" s="24" t="s">
        <v>4930</v>
      </c>
      <c r="B3161" s="25" t="s">
        <v>4884</v>
      </c>
      <c r="C3161" s="25" t="s">
        <v>4929</v>
      </c>
      <c r="D3161" s="25" t="s">
        <v>221</v>
      </c>
      <c r="E3161" s="26" t="s">
        <v>364</v>
      </c>
      <c r="F3161" s="26"/>
      <c r="G3161" s="27"/>
      <c r="H3161" s="27"/>
      <c r="I3161" s="26"/>
      <c r="J3161" s="24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</row>
    <row r="3162" spans="1:22" ht="14">
      <c r="A3162" s="24" t="s">
        <v>4933</v>
      </c>
      <c r="B3162" s="25" t="s">
        <v>4884</v>
      </c>
      <c r="C3162" s="25" t="s">
        <v>4932</v>
      </c>
      <c r="D3162" s="25" t="s">
        <v>221</v>
      </c>
      <c r="E3162" s="26" t="s">
        <v>364</v>
      </c>
      <c r="F3162" s="26"/>
      <c r="G3162" s="27"/>
      <c r="H3162" s="27"/>
      <c r="I3162" s="26"/>
      <c r="J3162" s="24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</row>
    <row r="3163" spans="1:22" ht="14">
      <c r="A3163" s="24" t="s">
        <v>4936</v>
      </c>
      <c r="B3163" s="25" t="s">
        <v>4884</v>
      </c>
      <c r="C3163" s="25" t="s">
        <v>4935</v>
      </c>
      <c r="D3163" s="25" t="s">
        <v>221</v>
      </c>
      <c r="E3163" s="26" t="s">
        <v>364</v>
      </c>
      <c r="F3163" s="26"/>
      <c r="G3163" s="27"/>
      <c r="H3163" s="27"/>
      <c r="I3163" s="26"/>
      <c r="J3163" s="24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</row>
    <row r="3164" spans="1:22" ht="14">
      <c r="A3164" s="24" t="s">
        <v>4939</v>
      </c>
      <c r="B3164" s="25" t="s">
        <v>4884</v>
      </c>
      <c r="C3164" s="25" t="s">
        <v>4938</v>
      </c>
      <c r="D3164" s="25" t="s">
        <v>221</v>
      </c>
      <c r="E3164" s="26" t="s">
        <v>364</v>
      </c>
      <c r="F3164" s="26"/>
      <c r="G3164" s="27"/>
      <c r="H3164" s="27"/>
      <c r="I3164" s="26"/>
      <c r="J3164" s="24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</row>
    <row r="3165" spans="1:22" ht="14">
      <c r="A3165" s="24" t="s">
        <v>4942</v>
      </c>
      <c r="B3165" s="25" t="s">
        <v>4884</v>
      </c>
      <c r="C3165" s="25" t="s">
        <v>4941</v>
      </c>
      <c r="D3165" s="25" t="s">
        <v>221</v>
      </c>
      <c r="E3165" s="26" t="s">
        <v>364</v>
      </c>
      <c r="F3165" s="26"/>
      <c r="G3165" s="27"/>
      <c r="H3165" s="27"/>
      <c r="I3165" s="26"/>
      <c r="J3165" s="24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</row>
    <row r="3166" spans="1:22" ht="14">
      <c r="A3166" s="24" t="s">
        <v>4945</v>
      </c>
      <c r="B3166" s="25" t="s">
        <v>4884</v>
      </c>
      <c r="C3166" s="25" t="s">
        <v>4944</v>
      </c>
      <c r="D3166" s="25" t="s">
        <v>221</v>
      </c>
      <c r="E3166" s="26" t="s">
        <v>364</v>
      </c>
      <c r="F3166" s="26"/>
      <c r="G3166" s="27"/>
      <c r="H3166" s="27"/>
      <c r="I3166" s="26"/>
      <c r="J3166" s="24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</row>
    <row r="3167" spans="1:22" ht="14">
      <c r="A3167" s="24" t="s">
        <v>6513</v>
      </c>
      <c r="B3167" s="25" t="s">
        <v>6274</v>
      </c>
      <c r="C3167" s="25" t="s">
        <v>6512</v>
      </c>
      <c r="D3167" s="25" t="s">
        <v>221</v>
      </c>
      <c r="E3167" s="26" t="s">
        <v>364</v>
      </c>
      <c r="F3167" s="26"/>
      <c r="G3167" s="27"/>
      <c r="H3167" s="27"/>
      <c r="I3167" s="26"/>
      <c r="J3167" s="24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</row>
    <row r="3168" spans="1:22" ht="14">
      <c r="A3168" s="24" t="s">
        <v>6516</v>
      </c>
      <c r="B3168" s="25" t="s">
        <v>6274</v>
      </c>
      <c r="C3168" s="25" t="s">
        <v>6515</v>
      </c>
      <c r="D3168" s="25" t="s">
        <v>229</v>
      </c>
      <c r="E3168" s="26" t="s">
        <v>364</v>
      </c>
      <c r="F3168" s="26"/>
      <c r="G3168" s="27"/>
      <c r="H3168" s="27"/>
      <c r="I3168" s="26"/>
      <c r="J3168" s="24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</row>
    <row r="3169" spans="1:22" ht="14">
      <c r="A3169" s="24" t="s">
        <v>6519</v>
      </c>
      <c r="B3169" s="25" t="s">
        <v>6274</v>
      </c>
      <c r="C3169" s="25" t="s">
        <v>6518</v>
      </c>
      <c r="D3169" s="25" t="s">
        <v>535</v>
      </c>
      <c r="E3169" s="26" t="s">
        <v>364</v>
      </c>
      <c r="F3169" s="26"/>
      <c r="G3169" s="27"/>
      <c r="H3169" s="27"/>
      <c r="I3169" s="26"/>
      <c r="J3169" s="24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</row>
    <row r="3170" spans="1:22" ht="14">
      <c r="A3170" s="24" t="s">
        <v>6522</v>
      </c>
      <c r="B3170" s="25" t="s">
        <v>6274</v>
      </c>
      <c r="C3170" s="25" t="s">
        <v>6521</v>
      </c>
      <c r="D3170" s="25" t="s">
        <v>221</v>
      </c>
      <c r="E3170" s="26" t="s">
        <v>364</v>
      </c>
      <c r="F3170" s="26"/>
      <c r="G3170" s="27"/>
      <c r="H3170" s="27"/>
      <c r="I3170" s="26"/>
      <c r="J3170" s="24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</row>
    <row r="3171" spans="1:22" ht="14">
      <c r="A3171" s="24" t="s">
        <v>6525</v>
      </c>
      <c r="B3171" s="25" t="s">
        <v>6274</v>
      </c>
      <c r="C3171" s="25" t="s">
        <v>6524</v>
      </c>
      <c r="D3171" s="25" t="s">
        <v>229</v>
      </c>
      <c r="E3171" s="26" t="s">
        <v>364</v>
      </c>
      <c r="F3171" s="26"/>
      <c r="G3171" s="27"/>
      <c r="H3171" s="27"/>
      <c r="I3171" s="26"/>
      <c r="J3171" s="24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</row>
    <row r="3172" spans="1:22" ht="14">
      <c r="A3172" s="24" t="s">
        <v>6528</v>
      </c>
      <c r="B3172" s="25" t="s">
        <v>6274</v>
      </c>
      <c r="C3172" s="25" t="s">
        <v>6527</v>
      </c>
      <c r="D3172" s="25" t="s">
        <v>535</v>
      </c>
      <c r="E3172" s="26" t="s">
        <v>364</v>
      </c>
      <c r="F3172" s="26"/>
      <c r="G3172" s="27"/>
      <c r="H3172" s="27"/>
      <c r="I3172" s="26"/>
      <c r="J3172" s="24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</row>
    <row r="3173" spans="1:22" ht="14">
      <c r="A3173" s="24" t="s">
        <v>6531</v>
      </c>
      <c r="B3173" s="25" t="s">
        <v>6274</v>
      </c>
      <c r="C3173" s="25" t="s">
        <v>6530</v>
      </c>
      <c r="D3173" s="25" t="s">
        <v>221</v>
      </c>
      <c r="E3173" s="26" t="s">
        <v>364</v>
      </c>
      <c r="F3173" s="26"/>
      <c r="G3173" s="27"/>
      <c r="H3173" s="27"/>
      <c r="I3173" s="26"/>
      <c r="J3173" s="24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</row>
    <row r="3174" spans="1:22" ht="14">
      <c r="A3174" s="24" t="s">
        <v>6534</v>
      </c>
      <c r="B3174" s="25" t="s">
        <v>6274</v>
      </c>
      <c r="C3174" s="25" t="s">
        <v>6533</v>
      </c>
      <c r="D3174" s="25" t="s">
        <v>229</v>
      </c>
      <c r="E3174" s="26" t="s">
        <v>364</v>
      </c>
      <c r="F3174" s="26"/>
      <c r="G3174" s="27"/>
      <c r="H3174" s="27"/>
      <c r="I3174" s="26"/>
      <c r="J3174" s="24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</row>
    <row r="3175" spans="1:22" ht="14">
      <c r="A3175" s="24" t="s">
        <v>6537</v>
      </c>
      <c r="B3175" s="25" t="s">
        <v>6274</v>
      </c>
      <c r="C3175" s="25" t="s">
        <v>6536</v>
      </c>
      <c r="D3175" s="25" t="s">
        <v>535</v>
      </c>
      <c r="E3175" s="26" t="s">
        <v>364</v>
      </c>
      <c r="F3175" s="26"/>
      <c r="G3175" s="27"/>
      <c r="H3175" s="27"/>
      <c r="I3175" s="26"/>
      <c r="J3175" s="24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</row>
    <row r="3176" spans="1:22" ht="14">
      <c r="A3176" s="24" t="s">
        <v>15550</v>
      </c>
      <c r="B3176" s="25" t="s">
        <v>6274</v>
      </c>
      <c r="C3176" s="25" t="s">
        <v>15549</v>
      </c>
      <c r="D3176" s="25" t="s">
        <v>221</v>
      </c>
      <c r="E3176" s="26" t="s">
        <v>364</v>
      </c>
      <c r="F3176" s="26"/>
      <c r="G3176" s="27"/>
      <c r="H3176" s="27"/>
      <c r="I3176" s="26"/>
      <c r="J3176" s="24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</row>
    <row r="3177" spans="1:22" ht="14">
      <c r="A3177" s="24" t="s">
        <v>6540</v>
      </c>
      <c r="B3177" s="25" t="s">
        <v>6274</v>
      </c>
      <c r="C3177" s="25" t="s">
        <v>6539</v>
      </c>
      <c r="D3177" s="25" t="s">
        <v>221</v>
      </c>
      <c r="E3177" s="26" t="s">
        <v>364</v>
      </c>
      <c r="F3177" s="26"/>
      <c r="G3177" s="27"/>
      <c r="H3177" s="27"/>
      <c r="I3177" s="26"/>
      <c r="J3177" s="24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</row>
    <row r="3178" spans="1:22" ht="14">
      <c r="A3178" s="24" t="s">
        <v>6543</v>
      </c>
      <c r="B3178" s="25" t="s">
        <v>6274</v>
      </c>
      <c r="C3178" s="25" t="s">
        <v>6542</v>
      </c>
      <c r="D3178" s="25" t="s">
        <v>229</v>
      </c>
      <c r="E3178" s="26" t="s">
        <v>364</v>
      </c>
      <c r="F3178" s="26"/>
      <c r="G3178" s="27"/>
      <c r="H3178" s="27"/>
      <c r="I3178" s="26"/>
      <c r="J3178" s="24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</row>
    <row r="3179" spans="1:22" ht="14">
      <c r="A3179" s="24" t="s">
        <v>6546</v>
      </c>
      <c r="B3179" s="25" t="s">
        <v>6274</v>
      </c>
      <c r="C3179" s="25" t="s">
        <v>6545</v>
      </c>
      <c r="D3179" s="25" t="s">
        <v>535</v>
      </c>
      <c r="E3179" s="26" t="s">
        <v>364</v>
      </c>
      <c r="F3179" s="26"/>
      <c r="G3179" s="27"/>
      <c r="H3179" s="27"/>
      <c r="I3179" s="26"/>
      <c r="J3179" s="24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</row>
    <row r="3180" spans="1:22" ht="14">
      <c r="A3180" s="24" t="s">
        <v>6549</v>
      </c>
      <c r="B3180" s="25" t="s">
        <v>6274</v>
      </c>
      <c r="C3180" s="25" t="s">
        <v>6548</v>
      </c>
      <c r="D3180" s="25" t="s">
        <v>215</v>
      </c>
      <c r="E3180" s="26" t="s">
        <v>364</v>
      </c>
      <c r="F3180" s="26"/>
      <c r="G3180" s="27"/>
      <c r="H3180" s="27"/>
      <c r="I3180" s="26"/>
      <c r="J3180" s="24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</row>
    <row r="3181" spans="1:22" ht="14">
      <c r="A3181" s="24" t="s">
        <v>6552</v>
      </c>
      <c r="B3181" s="25" t="s">
        <v>6274</v>
      </c>
      <c r="C3181" s="25" t="s">
        <v>6551</v>
      </c>
      <c r="D3181" s="25" t="s">
        <v>221</v>
      </c>
      <c r="E3181" s="26" t="s">
        <v>364</v>
      </c>
      <c r="F3181" s="26"/>
      <c r="G3181" s="27"/>
      <c r="H3181" s="27"/>
      <c r="I3181" s="26"/>
      <c r="J3181" s="24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</row>
    <row r="3182" spans="1:22" ht="14">
      <c r="A3182" s="24" t="s">
        <v>6555</v>
      </c>
      <c r="B3182" s="25" t="s">
        <v>6274</v>
      </c>
      <c r="C3182" s="25" t="s">
        <v>6554</v>
      </c>
      <c r="D3182" s="25" t="s">
        <v>229</v>
      </c>
      <c r="E3182" s="26" t="s">
        <v>364</v>
      </c>
      <c r="F3182" s="26"/>
      <c r="G3182" s="27"/>
      <c r="H3182" s="27"/>
      <c r="I3182" s="26"/>
      <c r="J3182" s="24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</row>
    <row r="3183" spans="1:22" ht="14">
      <c r="A3183" s="24" t="s">
        <v>6558</v>
      </c>
      <c r="B3183" s="25" t="s">
        <v>6274</v>
      </c>
      <c r="C3183" s="25" t="s">
        <v>6557</v>
      </c>
      <c r="D3183" s="25" t="s">
        <v>535</v>
      </c>
      <c r="E3183" s="26" t="s">
        <v>364</v>
      </c>
      <c r="F3183" s="26"/>
      <c r="G3183" s="27"/>
      <c r="H3183" s="27"/>
      <c r="I3183" s="26"/>
      <c r="J3183" s="24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</row>
    <row r="3184" spans="1:22" ht="14">
      <c r="A3184" s="24" t="s">
        <v>14957</v>
      </c>
      <c r="B3184" s="25" t="s">
        <v>14822</v>
      </c>
      <c r="C3184" s="25" t="s">
        <v>14956</v>
      </c>
      <c r="D3184" s="25" t="s">
        <v>215</v>
      </c>
      <c r="E3184" s="26" t="s">
        <v>364</v>
      </c>
      <c r="F3184" s="26"/>
      <c r="G3184" s="27"/>
      <c r="H3184" s="27"/>
      <c r="I3184" s="26"/>
      <c r="J3184" s="24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</row>
    <row r="3185" spans="1:22" ht="14">
      <c r="A3185" s="24" t="s">
        <v>14960</v>
      </c>
      <c r="B3185" s="25" t="s">
        <v>14822</v>
      </c>
      <c r="C3185" s="25" t="s">
        <v>14959</v>
      </c>
      <c r="D3185" s="25" t="s">
        <v>229</v>
      </c>
      <c r="E3185" s="26" t="s">
        <v>364</v>
      </c>
      <c r="F3185" s="26"/>
      <c r="G3185" s="27"/>
      <c r="H3185" s="27"/>
      <c r="I3185" s="26"/>
      <c r="J3185" s="24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</row>
    <row r="3186" spans="1:22" ht="14">
      <c r="A3186" s="24" t="s">
        <v>14963</v>
      </c>
      <c r="B3186" s="25" t="s">
        <v>14822</v>
      </c>
      <c r="C3186" s="25" t="s">
        <v>14962</v>
      </c>
      <c r="D3186" s="25" t="s">
        <v>535</v>
      </c>
      <c r="E3186" s="26" t="s">
        <v>364</v>
      </c>
      <c r="F3186" s="26"/>
      <c r="G3186" s="27"/>
      <c r="H3186" s="27"/>
      <c r="I3186" s="26"/>
      <c r="J3186" s="24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</row>
    <row r="3187" spans="1:22" ht="14">
      <c r="A3187" s="24" t="s">
        <v>14966</v>
      </c>
      <c r="B3187" s="25" t="s">
        <v>14822</v>
      </c>
      <c r="C3187" s="25" t="s">
        <v>14965</v>
      </c>
      <c r="D3187" s="25" t="s">
        <v>985</v>
      </c>
      <c r="E3187" s="26" t="s">
        <v>364</v>
      </c>
      <c r="F3187" s="26"/>
      <c r="G3187" s="27"/>
      <c r="H3187" s="27"/>
      <c r="I3187" s="26"/>
      <c r="J3187" s="24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</row>
    <row r="3188" spans="1:22" ht="14">
      <c r="A3188" s="24" t="s">
        <v>14969</v>
      </c>
      <c r="B3188" s="25" t="s">
        <v>14822</v>
      </c>
      <c r="C3188" s="25" t="s">
        <v>14968</v>
      </c>
      <c r="D3188" s="25" t="s">
        <v>229</v>
      </c>
      <c r="E3188" s="26" t="s">
        <v>364</v>
      </c>
      <c r="F3188" s="26"/>
      <c r="G3188" s="27"/>
      <c r="H3188" s="27"/>
      <c r="I3188" s="26"/>
      <c r="J3188" s="24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</row>
    <row r="3189" spans="1:22" ht="14">
      <c r="A3189" s="24" t="s">
        <v>14972</v>
      </c>
      <c r="B3189" s="25" t="s">
        <v>14822</v>
      </c>
      <c r="C3189" s="25" t="s">
        <v>14971</v>
      </c>
      <c r="D3189" s="25" t="s">
        <v>535</v>
      </c>
      <c r="E3189" s="26" t="s">
        <v>364</v>
      </c>
      <c r="F3189" s="26"/>
      <c r="G3189" s="27"/>
      <c r="H3189" s="27"/>
      <c r="I3189" s="26"/>
      <c r="J3189" s="24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</row>
    <row r="3190" spans="1:22" ht="14">
      <c r="A3190" s="24" t="s">
        <v>14975</v>
      </c>
      <c r="B3190" s="25" t="s">
        <v>14822</v>
      </c>
      <c r="C3190" s="25" t="s">
        <v>14974</v>
      </c>
      <c r="D3190" s="25" t="s">
        <v>985</v>
      </c>
      <c r="E3190" s="26" t="s">
        <v>364</v>
      </c>
      <c r="F3190" s="26"/>
      <c r="G3190" s="27"/>
      <c r="H3190" s="27"/>
      <c r="I3190" s="26"/>
      <c r="J3190" s="24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</row>
    <row r="3191" spans="1:22" ht="14">
      <c r="A3191" s="24" t="s">
        <v>14978</v>
      </c>
      <c r="B3191" s="25" t="s">
        <v>14822</v>
      </c>
      <c r="C3191" s="25" t="s">
        <v>14977</v>
      </c>
      <c r="D3191" s="25" t="s">
        <v>229</v>
      </c>
      <c r="E3191" s="26" t="s">
        <v>364</v>
      </c>
      <c r="F3191" s="26"/>
      <c r="G3191" s="27"/>
      <c r="H3191" s="27"/>
      <c r="I3191" s="26"/>
      <c r="J3191" s="24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</row>
    <row r="3192" spans="1:22" ht="14">
      <c r="A3192" s="24" t="s">
        <v>14981</v>
      </c>
      <c r="B3192" s="25" t="s">
        <v>14822</v>
      </c>
      <c r="C3192" s="25" t="s">
        <v>14980</v>
      </c>
      <c r="D3192" s="25" t="s">
        <v>535</v>
      </c>
      <c r="E3192" s="26" t="s">
        <v>364</v>
      </c>
      <c r="F3192" s="26"/>
      <c r="G3192" s="27"/>
      <c r="H3192" s="27"/>
      <c r="I3192" s="26"/>
      <c r="J3192" s="24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</row>
    <row r="3193" spans="1:22" ht="14">
      <c r="A3193" s="24" t="s">
        <v>14984</v>
      </c>
      <c r="B3193" s="25" t="s">
        <v>14822</v>
      </c>
      <c r="C3193" s="25" t="s">
        <v>14983</v>
      </c>
      <c r="D3193" s="25" t="s">
        <v>985</v>
      </c>
      <c r="E3193" s="26" t="s">
        <v>364</v>
      </c>
      <c r="F3193" s="26"/>
      <c r="G3193" s="27"/>
      <c r="H3193" s="27"/>
      <c r="I3193" s="26"/>
      <c r="J3193" s="24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</row>
    <row r="3194" spans="1:22" ht="14">
      <c r="A3194" s="24" t="s">
        <v>9180</v>
      </c>
      <c r="B3194" s="25" t="s">
        <v>9176</v>
      </c>
      <c r="C3194" s="25" t="s">
        <v>9179</v>
      </c>
      <c r="D3194" s="25" t="s">
        <v>229</v>
      </c>
      <c r="E3194" s="26" t="s">
        <v>962</v>
      </c>
      <c r="F3194" s="26"/>
      <c r="G3194" s="27"/>
      <c r="H3194" s="27"/>
      <c r="I3194" s="26"/>
      <c r="J3194" s="24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</row>
    <row r="3195" spans="1:22" ht="14">
      <c r="A3195" s="24" t="s">
        <v>9183</v>
      </c>
      <c r="B3195" s="25" t="s">
        <v>9176</v>
      </c>
      <c r="C3195" s="25" t="s">
        <v>9182</v>
      </c>
      <c r="D3195" s="25" t="s">
        <v>535</v>
      </c>
      <c r="E3195" s="26" t="s">
        <v>962</v>
      </c>
      <c r="F3195" s="26"/>
      <c r="G3195" s="27"/>
      <c r="H3195" s="27"/>
      <c r="I3195" s="26"/>
      <c r="J3195" s="24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</row>
    <row r="3196" spans="1:22" ht="14">
      <c r="A3196" s="24" t="s">
        <v>6073</v>
      </c>
      <c r="B3196" s="25" t="s">
        <v>5869</v>
      </c>
      <c r="C3196" s="25" t="s">
        <v>6072</v>
      </c>
      <c r="D3196" s="25" t="s">
        <v>221</v>
      </c>
      <c r="E3196" s="26" t="s">
        <v>364</v>
      </c>
      <c r="F3196" s="26"/>
      <c r="G3196" s="27"/>
      <c r="H3196" s="27"/>
      <c r="I3196" s="26"/>
      <c r="J3196" s="24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</row>
    <row r="3197" spans="1:22" ht="14">
      <c r="A3197" s="24" t="s">
        <v>5428</v>
      </c>
      <c r="B3197" s="25" t="s">
        <v>5244</v>
      </c>
      <c r="C3197" s="25" t="s">
        <v>5427</v>
      </c>
      <c r="D3197" s="25" t="s">
        <v>3041</v>
      </c>
      <c r="E3197" s="26" t="s">
        <v>364</v>
      </c>
      <c r="F3197" s="26"/>
      <c r="G3197" s="27"/>
      <c r="H3197" s="27"/>
      <c r="I3197" s="26"/>
      <c r="J3197" s="24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</row>
    <row r="3198" spans="1:22" ht="14">
      <c r="A3198" s="24" t="s">
        <v>5431</v>
      </c>
      <c r="B3198" s="25" t="s">
        <v>5244</v>
      </c>
      <c r="C3198" s="25" t="s">
        <v>5430</v>
      </c>
      <c r="D3198" s="25" t="s">
        <v>221</v>
      </c>
      <c r="E3198" s="26" t="s">
        <v>364</v>
      </c>
      <c r="F3198" s="26"/>
      <c r="G3198" s="27"/>
      <c r="H3198" s="27"/>
      <c r="I3198" s="26"/>
      <c r="J3198" s="24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</row>
    <row r="3199" spans="1:22" ht="14">
      <c r="A3199" s="24" t="s">
        <v>5434</v>
      </c>
      <c r="B3199" s="25" t="s">
        <v>5244</v>
      </c>
      <c r="C3199" s="25" t="s">
        <v>5433</v>
      </c>
      <c r="D3199" s="25" t="s">
        <v>535</v>
      </c>
      <c r="E3199" s="26" t="s">
        <v>364</v>
      </c>
      <c r="F3199" s="26"/>
      <c r="G3199" s="27"/>
      <c r="H3199" s="27"/>
      <c r="I3199" s="26"/>
      <c r="J3199" s="24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</row>
    <row r="3200" spans="1:22" ht="14">
      <c r="A3200" s="24" t="s">
        <v>15930</v>
      </c>
      <c r="B3200" s="25" t="s">
        <v>10102</v>
      </c>
      <c r="C3200" s="25" t="s">
        <v>15929</v>
      </c>
      <c r="D3200" s="25"/>
      <c r="E3200" s="26" t="s">
        <v>364</v>
      </c>
      <c r="F3200" s="26"/>
      <c r="G3200" s="27"/>
      <c r="H3200" s="27"/>
      <c r="I3200" s="26"/>
      <c r="J3200" s="24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</row>
    <row r="3201" spans="1:22" ht="14">
      <c r="A3201" s="24" t="s">
        <v>7948</v>
      </c>
      <c r="B3201" s="25" t="s">
        <v>7869</v>
      </c>
      <c r="C3201" s="25" t="s">
        <v>7947</v>
      </c>
      <c r="D3201" s="25" t="s">
        <v>373</v>
      </c>
      <c r="E3201" s="26" t="s">
        <v>212</v>
      </c>
      <c r="F3201" s="26"/>
      <c r="G3201" s="27"/>
      <c r="H3201" s="27"/>
      <c r="I3201" s="26"/>
      <c r="J3201" s="24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</row>
    <row r="3202" spans="1:22" ht="14">
      <c r="A3202" s="24" t="s">
        <v>8441</v>
      </c>
      <c r="B3202" s="25" t="s">
        <v>8302</v>
      </c>
      <c r="C3202" s="25" t="s">
        <v>8440</v>
      </c>
      <c r="D3202" s="25" t="s">
        <v>2556</v>
      </c>
      <c r="E3202" s="26" t="s">
        <v>212</v>
      </c>
      <c r="F3202" s="26"/>
      <c r="G3202" s="27"/>
      <c r="H3202" s="27"/>
      <c r="I3202" s="26"/>
      <c r="J3202" s="24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</row>
    <row r="3203" spans="1:22" ht="14">
      <c r="A3203" s="24" t="s">
        <v>8444</v>
      </c>
      <c r="B3203" s="25" t="s">
        <v>8302</v>
      </c>
      <c r="C3203" s="25" t="s">
        <v>8443</v>
      </c>
      <c r="D3203" s="25" t="s">
        <v>535</v>
      </c>
      <c r="E3203" s="26" t="s">
        <v>212</v>
      </c>
      <c r="F3203" s="26"/>
      <c r="G3203" s="27"/>
      <c r="H3203" s="27"/>
      <c r="I3203" s="26"/>
      <c r="J3203" s="24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</row>
    <row r="3204" spans="1:22" ht="14">
      <c r="A3204" s="24" t="s">
        <v>8447</v>
      </c>
      <c r="B3204" s="25" t="s">
        <v>8302</v>
      </c>
      <c r="C3204" s="25" t="s">
        <v>8446</v>
      </c>
      <c r="D3204" s="25" t="s">
        <v>535</v>
      </c>
      <c r="E3204" s="26" t="s">
        <v>212</v>
      </c>
      <c r="F3204" s="26"/>
      <c r="G3204" s="27"/>
      <c r="H3204" s="27"/>
      <c r="I3204" s="26"/>
      <c r="J3204" s="24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</row>
    <row r="3205" spans="1:22" ht="14">
      <c r="A3205" s="24" t="s">
        <v>8450</v>
      </c>
      <c r="B3205" s="25" t="s">
        <v>8302</v>
      </c>
      <c r="C3205" s="25" t="s">
        <v>8449</v>
      </c>
      <c r="D3205" s="25" t="s">
        <v>535</v>
      </c>
      <c r="E3205" s="26" t="s">
        <v>212</v>
      </c>
      <c r="F3205" s="26"/>
      <c r="G3205" s="27"/>
      <c r="H3205" s="27"/>
      <c r="I3205" s="26"/>
      <c r="J3205" s="24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</row>
    <row r="3206" spans="1:22" ht="14">
      <c r="A3206" s="24" t="s">
        <v>8453</v>
      </c>
      <c r="B3206" s="25" t="s">
        <v>8302</v>
      </c>
      <c r="C3206" s="25" t="s">
        <v>8452</v>
      </c>
      <c r="D3206" s="25" t="s">
        <v>2958</v>
      </c>
      <c r="E3206" s="26" t="s">
        <v>212</v>
      </c>
      <c r="F3206" s="26"/>
      <c r="G3206" s="27"/>
      <c r="H3206" s="27"/>
      <c r="I3206" s="26"/>
      <c r="J3206" s="24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</row>
    <row r="3207" spans="1:22" ht="14">
      <c r="A3207" s="24" t="s">
        <v>13664</v>
      </c>
      <c r="B3207" s="25" t="s">
        <v>13639</v>
      </c>
      <c r="C3207" s="25" t="s">
        <v>13663</v>
      </c>
      <c r="D3207" s="25" t="s">
        <v>373</v>
      </c>
      <c r="E3207" s="26" t="s">
        <v>364</v>
      </c>
      <c r="F3207" s="26"/>
      <c r="G3207" s="27"/>
      <c r="H3207" s="27"/>
      <c r="I3207" s="26"/>
      <c r="J3207" s="24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</row>
    <row r="3208" spans="1:22" ht="14">
      <c r="A3208" s="24" t="s">
        <v>15818</v>
      </c>
      <c r="B3208" s="25" t="s">
        <v>13639</v>
      </c>
      <c r="C3208" s="25" t="s">
        <v>15817</v>
      </c>
      <c r="D3208" s="25" t="s">
        <v>373</v>
      </c>
      <c r="E3208" s="26" t="s">
        <v>364</v>
      </c>
      <c r="F3208" s="26"/>
      <c r="G3208" s="27"/>
      <c r="H3208" s="27"/>
      <c r="I3208" s="26"/>
      <c r="J3208" s="24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</row>
    <row r="3209" spans="1:22" ht="14">
      <c r="A3209" s="24" t="s">
        <v>14563</v>
      </c>
      <c r="B3209" s="25" t="s">
        <v>14162</v>
      </c>
      <c r="C3209" s="25" t="s">
        <v>14562</v>
      </c>
      <c r="D3209" s="25" t="s">
        <v>221</v>
      </c>
      <c r="E3209" s="26" t="s">
        <v>212</v>
      </c>
      <c r="F3209" s="26"/>
      <c r="G3209" s="27"/>
      <c r="H3209" s="27"/>
      <c r="I3209" s="26"/>
      <c r="J3209" s="24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</row>
    <row r="3210" spans="1:22" ht="14">
      <c r="A3210" s="24" t="s">
        <v>14566</v>
      </c>
      <c r="B3210" s="25" t="s">
        <v>14162</v>
      </c>
      <c r="C3210" s="25" t="s">
        <v>14565</v>
      </c>
      <c r="D3210" s="25" t="s">
        <v>221</v>
      </c>
      <c r="E3210" s="26" t="s">
        <v>212</v>
      </c>
      <c r="F3210" s="26"/>
      <c r="G3210" s="27"/>
      <c r="H3210" s="27"/>
      <c r="I3210" s="26"/>
      <c r="J3210" s="24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</row>
    <row r="3211" spans="1:22" ht="14">
      <c r="A3211" s="24" t="s">
        <v>14569</v>
      </c>
      <c r="B3211" s="25" t="s">
        <v>14162</v>
      </c>
      <c r="C3211" s="25" t="s">
        <v>14568</v>
      </c>
      <c r="D3211" s="25" t="s">
        <v>1905</v>
      </c>
      <c r="E3211" s="26" t="s">
        <v>212</v>
      </c>
      <c r="F3211" s="26"/>
      <c r="G3211" s="27"/>
      <c r="H3211" s="27"/>
      <c r="I3211" s="26"/>
      <c r="J3211" s="24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</row>
    <row r="3212" spans="1:22" ht="14">
      <c r="A3212" s="24" t="s">
        <v>14572</v>
      </c>
      <c r="B3212" s="25" t="s">
        <v>14162</v>
      </c>
      <c r="C3212" s="25" t="s">
        <v>14571</v>
      </c>
      <c r="D3212" s="25" t="s">
        <v>535</v>
      </c>
      <c r="E3212" s="26" t="s">
        <v>212</v>
      </c>
      <c r="F3212" s="26"/>
      <c r="G3212" s="27"/>
      <c r="H3212" s="27"/>
      <c r="I3212" s="26"/>
      <c r="J3212" s="24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</row>
    <row r="3213" spans="1:22" ht="14">
      <c r="A3213" s="24" t="s">
        <v>7951</v>
      </c>
      <c r="B3213" s="25" t="s">
        <v>7869</v>
      </c>
      <c r="C3213" s="25" t="s">
        <v>7950</v>
      </c>
      <c r="D3213" s="25" t="s">
        <v>221</v>
      </c>
      <c r="E3213" s="26" t="s">
        <v>212</v>
      </c>
      <c r="F3213" s="26"/>
      <c r="G3213" s="27"/>
      <c r="H3213" s="27"/>
      <c r="I3213" s="26"/>
      <c r="J3213" s="24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</row>
    <row r="3214" spans="1:22" ht="14">
      <c r="A3214" s="24" t="s">
        <v>7954</v>
      </c>
      <c r="B3214" s="25" t="s">
        <v>7869</v>
      </c>
      <c r="C3214" s="25" t="s">
        <v>7953</v>
      </c>
      <c r="D3214" s="25" t="s">
        <v>535</v>
      </c>
      <c r="E3214" s="26" t="s">
        <v>212</v>
      </c>
      <c r="F3214" s="26"/>
      <c r="G3214" s="27"/>
      <c r="H3214" s="27"/>
      <c r="I3214" s="26"/>
      <c r="J3214" s="24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</row>
    <row r="3215" spans="1:22" ht="14">
      <c r="A3215" s="24" t="s">
        <v>7957</v>
      </c>
      <c r="B3215" s="25" t="s">
        <v>7869</v>
      </c>
      <c r="C3215" s="25" t="s">
        <v>7956</v>
      </c>
      <c r="D3215" s="25" t="s">
        <v>2958</v>
      </c>
      <c r="E3215" s="26" t="s">
        <v>212</v>
      </c>
      <c r="F3215" s="26"/>
      <c r="G3215" s="27"/>
      <c r="H3215" s="27"/>
      <c r="I3215" s="26"/>
      <c r="J3215" s="24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</row>
    <row r="3216" spans="1:22" ht="14">
      <c r="A3216" s="24" t="s">
        <v>6561</v>
      </c>
      <c r="B3216" s="25" t="s">
        <v>6274</v>
      </c>
      <c r="C3216" s="25" t="s">
        <v>6560</v>
      </c>
      <c r="D3216" s="25" t="s">
        <v>221</v>
      </c>
      <c r="E3216" s="26" t="s">
        <v>364</v>
      </c>
      <c r="F3216" s="26"/>
      <c r="G3216" s="27"/>
      <c r="H3216" s="27"/>
      <c r="I3216" s="26"/>
      <c r="J3216" s="24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</row>
    <row r="3217" spans="1:22" ht="14">
      <c r="A3217" s="24" t="s">
        <v>15256</v>
      </c>
      <c r="B3217" s="25" t="s">
        <v>1824</v>
      </c>
      <c r="C3217" s="25" t="s">
        <v>15255</v>
      </c>
      <c r="D3217" s="25"/>
      <c r="E3217" s="26" t="s">
        <v>364</v>
      </c>
      <c r="F3217" s="26"/>
      <c r="G3217" s="27"/>
      <c r="H3217" s="27"/>
      <c r="I3217" s="26"/>
      <c r="J3217" s="24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</row>
    <row r="3218" spans="1:22" ht="14">
      <c r="A3218" s="24" t="s">
        <v>1901</v>
      </c>
      <c r="B3218" s="25" t="s">
        <v>1824</v>
      </c>
      <c r="C3218" s="25" t="s">
        <v>1900</v>
      </c>
      <c r="D3218" s="25"/>
      <c r="E3218" s="26" t="s">
        <v>364</v>
      </c>
      <c r="F3218" s="26"/>
      <c r="G3218" s="27"/>
      <c r="H3218" s="27"/>
      <c r="I3218" s="26"/>
      <c r="J3218" s="24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</row>
    <row r="3219" spans="1:22" ht="14">
      <c r="A3219" s="24" t="s">
        <v>1904</v>
      </c>
      <c r="B3219" s="25" t="s">
        <v>1824</v>
      </c>
      <c r="C3219" s="25" t="s">
        <v>1903</v>
      </c>
      <c r="D3219" s="25" t="s">
        <v>1905</v>
      </c>
      <c r="E3219" s="26" t="s">
        <v>364</v>
      </c>
      <c r="F3219" s="26"/>
      <c r="G3219" s="27"/>
      <c r="H3219" s="27"/>
      <c r="I3219" s="26"/>
      <c r="J3219" s="24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</row>
    <row r="3220" spans="1:22" ht="14">
      <c r="A3220" s="24" t="s">
        <v>1908</v>
      </c>
      <c r="B3220" s="25" t="s">
        <v>1824</v>
      </c>
      <c r="C3220" s="25" t="s">
        <v>1907</v>
      </c>
      <c r="D3220" s="25" t="s">
        <v>378</v>
      </c>
      <c r="E3220" s="26" t="s">
        <v>364</v>
      </c>
      <c r="F3220" s="26"/>
      <c r="G3220" s="27"/>
      <c r="H3220" s="27"/>
      <c r="I3220" s="26"/>
      <c r="J3220" s="24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</row>
    <row r="3221" spans="1:22" ht="14">
      <c r="A3221" s="24" t="s">
        <v>1911</v>
      </c>
      <c r="B3221" s="25" t="s">
        <v>1824</v>
      </c>
      <c r="C3221" s="25" t="s">
        <v>1910</v>
      </c>
      <c r="D3221" s="25" t="s">
        <v>221</v>
      </c>
      <c r="E3221" s="26" t="s">
        <v>364</v>
      </c>
      <c r="F3221" s="26"/>
      <c r="G3221" s="27"/>
      <c r="H3221" s="27"/>
      <c r="I3221" s="26"/>
      <c r="J3221" s="24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</row>
    <row r="3222" spans="1:22" ht="14">
      <c r="A3222" s="24" t="s">
        <v>1914</v>
      </c>
      <c r="B3222" s="25" t="s">
        <v>1824</v>
      </c>
      <c r="C3222" s="25" t="s">
        <v>1913</v>
      </c>
      <c r="D3222" s="25" t="s">
        <v>378</v>
      </c>
      <c r="E3222" s="26" t="s">
        <v>364</v>
      </c>
      <c r="F3222" s="26"/>
      <c r="G3222" s="27"/>
      <c r="H3222" s="27"/>
      <c r="I3222" s="26"/>
      <c r="J3222" s="24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</row>
    <row r="3223" spans="1:22" ht="14">
      <c r="A3223" s="24" t="s">
        <v>1917</v>
      </c>
      <c r="B3223" s="25" t="s">
        <v>1824</v>
      </c>
      <c r="C3223" s="25" t="s">
        <v>1916</v>
      </c>
      <c r="D3223" s="25" t="s">
        <v>535</v>
      </c>
      <c r="E3223" s="26" t="s">
        <v>364</v>
      </c>
      <c r="F3223" s="26"/>
      <c r="G3223" s="27"/>
      <c r="H3223" s="27"/>
      <c r="I3223" s="26"/>
      <c r="J3223" s="24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</row>
    <row r="3224" spans="1:22" ht="14">
      <c r="A3224" s="24" t="s">
        <v>1920</v>
      </c>
      <c r="B3224" s="25" t="s">
        <v>1824</v>
      </c>
      <c r="C3224" s="25" t="s">
        <v>1919</v>
      </c>
      <c r="D3224" s="25" t="s">
        <v>221</v>
      </c>
      <c r="E3224" s="26" t="s">
        <v>364</v>
      </c>
      <c r="F3224" s="26"/>
      <c r="G3224" s="27"/>
      <c r="H3224" s="27"/>
      <c r="I3224" s="26"/>
      <c r="J3224" s="24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</row>
    <row r="3225" spans="1:22" ht="14">
      <c r="A3225" s="24" t="s">
        <v>1923</v>
      </c>
      <c r="B3225" s="25" t="s">
        <v>1824</v>
      </c>
      <c r="C3225" s="25" t="s">
        <v>1922</v>
      </c>
      <c r="D3225" s="25" t="s">
        <v>378</v>
      </c>
      <c r="E3225" s="26" t="s">
        <v>364</v>
      </c>
      <c r="F3225" s="26"/>
      <c r="G3225" s="27"/>
      <c r="H3225" s="27"/>
      <c r="I3225" s="26"/>
      <c r="J3225" s="24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</row>
    <row r="3226" spans="1:22" ht="14">
      <c r="A3226" s="24" t="s">
        <v>1926</v>
      </c>
      <c r="B3226" s="25" t="s">
        <v>1824</v>
      </c>
      <c r="C3226" s="25" t="s">
        <v>1925</v>
      </c>
      <c r="D3226" s="25" t="s">
        <v>535</v>
      </c>
      <c r="E3226" s="26" t="s">
        <v>364</v>
      </c>
      <c r="F3226" s="26"/>
      <c r="G3226" s="27"/>
      <c r="H3226" s="27"/>
      <c r="I3226" s="26"/>
      <c r="J3226" s="24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</row>
    <row r="3227" spans="1:22" ht="14">
      <c r="A3227" s="24" t="s">
        <v>1929</v>
      </c>
      <c r="B3227" s="25" t="s">
        <v>1824</v>
      </c>
      <c r="C3227" s="25" t="s">
        <v>1928</v>
      </c>
      <c r="D3227" s="25" t="s">
        <v>221</v>
      </c>
      <c r="E3227" s="26" t="s">
        <v>364</v>
      </c>
      <c r="F3227" s="26"/>
      <c r="G3227" s="27"/>
      <c r="H3227" s="27"/>
      <c r="I3227" s="26"/>
      <c r="J3227" s="24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</row>
    <row r="3228" spans="1:22" ht="14">
      <c r="A3228" s="24" t="s">
        <v>1932</v>
      </c>
      <c r="B3228" s="25" t="s">
        <v>1824</v>
      </c>
      <c r="C3228" s="25" t="s">
        <v>1931</v>
      </c>
      <c r="D3228" s="25" t="s">
        <v>378</v>
      </c>
      <c r="E3228" s="26" t="s">
        <v>364</v>
      </c>
      <c r="F3228" s="26"/>
      <c r="G3228" s="27"/>
      <c r="H3228" s="27"/>
      <c r="I3228" s="26"/>
      <c r="J3228" s="24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</row>
    <row r="3229" spans="1:22" ht="14">
      <c r="A3229" s="24" t="s">
        <v>1935</v>
      </c>
      <c r="B3229" s="25" t="s">
        <v>1824</v>
      </c>
      <c r="C3229" s="25" t="s">
        <v>1934</v>
      </c>
      <c r="D3229" s="25" t="s">
        <v>535</v>
      </c>
      <c r="E3229" s="26" t="s">
        <v>364</v>
      </c>
      <c r="F3229" s="26"/>
      <c r="G3229" s="27"/>
      <c r="H3229" s="27"/>
      <c r="I3229" s="26"/>
      <c r="J3229" s="24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</row>
    <row r="3230" spans="1:22" ht="14">
      <c r="A3230" s="24" t="s">
        <v>10930</v>
      </c>
      <c r="B3230" s="25" t="s">
        <v>10873</v>
      </c>
      <c r="C3230" s="25" t="s">
        <v>10929</v>
      </c>
      <c r="D3230" s="25" t="s">
        <v>535</v>
      </c>
      <c r="E3230" s="26" t="s">
        <v>364</v>
      </c>
      <c r="F3230" s="26"/>
      <c r="G3230" s="27"/>
      <c r="H3230" s="27"/>
      <c r="I3230" s="26"/>
      <c r="J3230" s="24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</row>
    <row r="3231" spans="1:22" ht="14">
      <c r="A3231" s="24" t="s">
        <v>12564</v>
      </c>
      <c r="B3231" s="25" t="s">
        <v>12547</v>
      </c>
      <c r="C3231" s="25" t="s">
        <v>12563</v>
      </c>
      <c r="D3231" s="25" t="s">
        <v>221</v>
      </c>
      <c r="E3231" s="26" t="s">
        <v>364</v>
      </c>
      <c r="F3231" s="26"/>
      <c r="G3231" s="27"/>
      <c r="H3231" s="27"/>
      <c r="I3231" s="26"/>
      <c r="J3231" s="24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</row>
    <row r="3232" spans="1:22" ht="14">
      <c r="A3232" s="24" t="s">
        <v>2297</v>
      </c>
      <c r="B3232" s="25" t="s">
        <v>2157</v>
      </c>
      <c r="C3232" s="25" t="s">
        <v>2296</v>
      </c>
      <c r="D3232" s="25" t="s">
        <v>221</v>
      </c>
      <c r="E3232" s="26" t="s">
        <v>364</v>
      </c>
      <c r="F3232" s="26"/>
      <c r="G3232" s="27"/>
      <c r="H3232" s="27"/>
      <c r="I3232" s="26"/>
      <c r="J3232" s="24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</row>
    <row r="3233" spans="1:22" ht="14">
      <c r="A3233" s="24" t="s">
        <v>2300</v>
      </c>
      <c r="B3233" s="25" t="s">
        <v>2157</v>
      </c>
      <c r="C3233" s="25" t="s">
        <v>2299</v>
      </c>
      <c r="D3233" s="25" t="s">
        <v>535</v>
      </c>
      <c r="E3233" s="26" t="s">
        <v>364</v>
      </c>
      <c r="F3233" s="26"/>
      <c r="G3233" s="27"/>
      <c r="H3233" s="27"/>
      <c r="I3233" s="26"/>
      <c r="J3233" s="24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</row>
    <row r="3234" spans="1:22" ht="14">
      <c r="A3234" s="24" t="s">
        <v>8595</v>
      </c>
      <c r="B3234" s="25" t="s">
        <v>8543</v>
      </c>
      <c r="C3234" s="25" t="s">
        <v>8594</v>
      </c>
      <c r="D3234" s="25" t="s">
        <v>221</v>
      </c>
      <c r="E3234" s="26" t="s">
        <v>212</v>
      </c>
      <c r="F3234" s="26"/>
      <c r="G3234" s="27"/>
      <c r="H3234" s="27"/>
      <c r="I3234" s="26"/>
      <c r="J3234" s="24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</row>
    <row r="3235" spans="1:22" ht="14">
      <c r="A3235" s="24" t="s">
        <v>8598</v>
      </c>
      <c r="B3235" s="25" t="s">
        <v>8543</v>
      </c>
      <c r="C3235" s="25" t="s">
        <v>8597</v>
      </c>
      <c r="D3235" s="25" t="s">
        <v>221</v>
      </c>
      <c r="E3235" s="26" t="s">
        <v>212</v>
      </c>
      <c r="F3235" s="26"/>
      <c r="G3235" s="27"/>
      <c r="H3235" s="27"/>
      <c r="I3235" s="26"/>
      <c r="J3235" s="24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</row>
    <row r="3236" spans="1:22" ht="14">
      <c r="A3236" s="24" t="s">
        <v>7960</v>
      </c>
      <c r="B3236" s="25" t="s">
        <v>7869</v>
      </c>
      <c r="C3236" s="25" t="s">
        <v>7959</v>
      </c>
      <c r="D3236" s="25" t="s">
        <v>221</v>
      </c>
      <c r="E3236" s="26" t="s">
        <v>212</v>
      </c>
      <c r="F3236" s="26"/>
      <c r="G3236" s="27"/>
      <c r="H3236" s="27"/>
      <c r="I3236" s="26"/>
      <c r="J3236" s="24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</row>
    <row r="3237" spans="1:22" ht="14">
      <c r="A3237" s="24" t="s">
        <v>7963</v>
      </c>
      <c r="B3237" s="25" t="s">
        <v>7869</v>
      </c>
      <c r="C3237" s="25" t="s">
        <v>7962</v>
      </c>
      <c r="D3237" s="25" t="s">
        <v>535</v>
      </c>
      <c r="E3237" s="26" t="s">
        <v>212</v>
      </c>
      <c r="F3237" s="26"/>
      <c r="G3237" s="27"/>
      <c r="H3237" s="27"/>
      <c r="I3237" s="26"/>
      <c r="J3237" s="24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</row>
    <row r="3238" spans="1:22" ht="14">
      <c r="A3238" s="24" t="s">
        <v>7966</v>
      </c>
      <c r="B3238" s="25" t="s">
        <v>7869</v>
      </c>
      <c r="C3238" s="25" t="s">
        <v>7965</v>
      </c>
      <c r="D3238" s="25" t="s">
        <v>2958</v>
      </c>
      <c r="E3238" s="26" t="s">
        <v>212</v>
      </c>
      <c r="F3238" s="26"/>
      <c r="G3238" s="27"/>
      <c r="H3238" s="27"/>
      <c r="I3238" s="26"/>
      <c r="J3238" s="24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</row>
    <row r="3239" spans="1:22" ht="14">
      <c r="A3239" s="24" t="s">
        <v>6564</v>
      </c>
      <c r="B3239" s="25" t="s">
        <v>6274</v>
      </c>
      <c r="C3239" s="25" t="s">
        <v>6563</v>
      </c>
      <c r="D3239" s="25" t="s">
        <v>1022</v>
      </c>
      <c r="E3239" s="26" t="s">
        <v>364</v>
      </c>
      <c r="F3239" s="26"/>
      <c r="G3239" s="27"/>
      <c r="H3239" s="27"/>
      <c r="I3239" s="26"/>
      <c r="J3239" s="24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</row>
    <row r="3240" spans="1:22" ht="14">
      <c r="A3240" s="24" t="s">
        <v>10933</v>
      </c>
      <c r="B3240" s="25" t="s">
        <v>10873</v>
      </c>
      <c r="C3240" s="25" t="s">
        <v>10932</v>
      </c>
      <c r="D3240" s="25" t="s">
        <v>221</v>
      </c>
      <c r="E3240" s="26" t="s">
        <v>364</v>
      </c>
      <c r="F3240" s="26"/>
      <c r="G3240" s="27"/>
      <c r="H3240" s="27"/>
      <c r="I3240" s="26"/>
      <c r="J3240" s="24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</row>
    <row r="3241" spans="1:22" ht="14">
      <c r="A3241" s="24" t="s">
        <v>10936</v>
      </c>
      <c r="B3241" s="25" t="s">
        <v>10873</v>
      </c>
      <c r="C3241" s="25" t="s">
        <v>10935</v>
      </c>
      <c r="D3241" s="25" t="s">
        <v>535</v>
      </c>
      <c r="E3241" s="26" t="s">
        <v>364</v>
      </c>
      <c r="F3241" s="26"/>
      <c r="G3241" s="27"/>
      <c r="H3241" s="27"/>
      <c r="I3241" s="26"/>
      <c r="J3241" s="24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</row>
    <row r="3242" spans="1:22" ht="14">
      <c r="A3242" s="24" t="s">
        <v>5437</v>
      </c>
      <c r="B3242" s="25" t="s">
        <v>5244</v>
      </c>
      <c r="C3242" s="25" t="s">
        <v>5436</v>
      </c>
      <c r="D3242" s="25" t="s">
        <v>215</v>
      </c>
      <c r="E3242" s="26" t="s">
        <v>364</v>
      </c>
      <c r="F3242" s="26"/>
      <c r="G3242" s="27"/>
      <c r="H3242" s="27"/>
      <c r="I3242" s="26"/>
      <c r="J3242" s="24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</row>
    <row r="3243" spans="1:22" ht="14">
      <c r="A3243" s="24" t="s">
        <v>5440</v>
      </c>
      <c r="B3243" s="25" t="s">
        <v>5244</v>
      </c>
      <c r="C3243" s="25" t="s">
        <v>5439</v>
      </c>
      <c r="D3243" s="25" t="s">
        <v>3041</v>
      </c>
      <c r="E3243" s="26" t="s">
        <v>364</v>
      </c>
      <c r="F3243" s="26"/>
      <c r="G3243" s="27"/>
      <c r="H3243" s="27"/>
      <c r="I3243" s="26"/>
      <c r="J3243" s="24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</row>
    <row r="3244" spans="1:22" ht="14">
      <c r="A3244" s="24" t="s">
        <v>5443</v>
      </c>
      <c r="B3244" s="25" t="s">
        <v>5244</v>
      </c>
      <c r="C3244" s="25" t="s">
        <v>5442</v>
      </c>
      <c r="D3244" s="25" t="s">
        <v>221</v>
      </c>
      <c r="E3244" s="26" t="s">
        <v>364</v>
      </c>
      <c r="F3244" s="26"/>
      <c r="G3244" s="27"/>
      <c r="H3244" s="27"/>
      <c r="I3244" s="26"/>
      <c r="J3244" s="24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</row>
    <row r="3245" spans="1:22" ht="14">
      <c r="A3245" s="24" t="s">
        <v>5446</v>
      </c>
      <c r="B3245" s="25" t="s">
        <v>5244</v>
      </c>
      <c r="C3245" s="25" t="s">
        <v>5445</v>
      </c>
      <c r="D3245" s="25" t="s">
        <v>229</v>
      </c>
      <c r="E3245" s="26" t="s">
        <v>364</v>
      </c>
      <c r="F3245" s="26"/>
      <c r="G3245" s="27"/>
      <c r="H3245" s="27"/>
      <c r="I3245" s="26"/>
      <c r="J3245" s="24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</row>
    <row r="3246" spans="1:22" ht="14">
      <c r="A3246" s="24" t="s">
        <v>5449</v>
      </c>
      <c r="B3246" s="25" t="s">
        <v>5244</v>
      </c>
      <c r="C3246" s="25" t="s">
        <v>5448</v>
      </c>
      <c r="D3246" s="25" t="s">
        <v>535</v>
      </c>
      <c r="E3246" s="26" t="s">
        <v>364</v>
      </c>
      <c r="F3246" s="26"/>
      <c r="G3246" s="27"/>
      <c r="H3246" s="27"/>
      <c r="I3246" s="26"/>
      <c r="J3246" s="24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</row>
    <row r="3247" spans="1:22" ht="14">
      <c r="A3247" s="24" t="s">
        <v>5452</v>
      </c>
      <c r="B3247" s="25" t="s">
        <v>5244</v>
      </c>
      <c r="C3247" s="25" t="s">
        <v>5451</v>
      </c>
      <c r="D3247" s="25" t="s">
        <v>215</v>
      </c>
      <c r="E3247" s="26" t="s">
        <v>364</v>
      </c>
      <c r="F3247" s="26"/>
      <c r="G3247" s="27"/>
      <c r="H3247" s="27"/>
      <c r="I3247" s="26"/>
      <c r="J3247" s="24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</row>
    <row r="3248" spans="1:22" ht="14">
      <c r="A3248" s="24" t="s">
        <v>5455</v>
      </c>
      <c r="B3248" s="25" t="s">
        <v>5244</v>
      </c>
      <c r="C3248" s="25" t="s">
        <v>5454</v>
      </c>
      <c r="D3248" s="25" t="s">
        <v>221</v>
      </c>
      <c r="E3248" s="26" t="s">
        <v>364</v>
      </c>
      <c r="F3248" s="26"/>
      <c r="G3248" s="27"/>
      <c r="H3248" s="27"/>
      <c r="I3248" s="26"/>
      <c r="J3248" s="24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</row>
    <row r="3249" spans="1:22" ht="14">
      <c r="A3249" s="24" t="s">
        <v>14575</v>
      </c>
      <c r="B3249" s="25" t="s">
        <v>14162</v>
      </c>
      <c r="C3249" s="25" t="s">
        <v>14574</v>
      </c>
      <c r="D3249" s="25" t="s">
        <v>221</v>
      </c>
      <c r="E3249" s="26" t="s">
        <v>212</v>
      </c>
      <c r="F3249" s="26"/>
      <c r="G3249" s="27"/>
      <c r="H3249" s="27"/>
      <c r="I3249" s="26"/>
      <c r="J3249" s="24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</row>
    <row r="3250" spans="1:22" ht="14">
      <c r="A3250" s="24" t="s">
        <v>14578</v>
      </c>
      <c r="B3250" s="25" t="s">
        <v>14162</v>
      </c>
      <c r="C3250" s="25" t="s">
        <v>14577</v>
      </c>
      <c r="D3250" s="25" t="s">
        <v>221</v>
      </c>
      <c r="E3250" s="26" t="s">
        <v>212</v>
      </c>
      <c r="F3250" s="26"/>
      <c r="G3250" s="27"/>
      <c r="H3250" s="27"/>
      <c r="I3250" s="26"/>
      <c r="J3250" s="24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</row>
    <row r="3251" spans="1:22" ht="14">
      <c r="A3251" s="24" t="s">
        <v>14581</v>
      </c>
      <c r="B3251" s="25" t="s">
        <v>14162</v>
      </c>
      <c r="C3251" s="25" t="s">
        <v>14580</v>
      </c>
      <c r="D3251" s="25" t="s">
        <v>1905</v>
      </c>
      <c r="E3251" s="26" t="s">
        <v>212</v>
      </c>
      <c r="F3251" s="26"/>
      <c r="G3251" s="27"/>
      <c r="H3251" s="27"/>
      <c r="I3251" s="26"/>
      <c r="J3251" s="24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</row>
    <row r="3252" spans="1:22" ht="14">
      <c r="A3252" s="24" t="s">
        <v>14584</v>
      </c>
      <c r="B3252" s="25" t="s">
        <v>14162</v>
      </c>
      <c r="C3252" s="25" t="s">
        <v>14583</v>
      </c>
      <c r="D3252" s="25" t="s">
        <v>535</v>
      </c>
      <c r="E3252" s="26" t="s">
        <v>212</v>
      </c>
      <c r="F3252" s="26"/>
      <c r="G3252" s="27"/>
      <c r="H3252" s="27"/>
      <c r="I3252" s="26"/>
      <c r="J3252" s="24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</row>
    <row r="3253" spans="1:22" ht="14">
      <c r="A3253" s="24" t="s">
        <v>14587</v>
      </c>
      <c r="B3253" s="25" t="s">
        <v>14162</v>
      </c>
      <c r="C3253" s="25" t="s">
        <v>14586</v>
      </c>
      <c r="D3253" s="25" t="s">
        <v>8992</v>
      </c>
      <c r="E3253" s="26" t="s">
        <v>212</v>
      </c>
      <c r="F3253" s="26"/>
      <c r="G3253" s="27"/>
      <c r="H3253" s="27"/>
      <c r="I3253" s="26"/>
      <c r="J3253" s="24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</row>
    <row r="3254" spans="1:22" ht="14">
      <c r="A3254" s="24" t="s">
        <v>5458</v>
      </c>
      <c r="B3254" s="25" t="s">
        <v>5244</v>
      </c>
      <c r="C3254" s="25" t="s">
        <v>5457</v>
      </c>
      <c r="D3254" s="25" t="s">
        <v>3041</v>
      </c>
      <c r="E3254" s="26" t="s">
        <v>364</v>
      </c>
      <c r="F3254" s="26"/>
      <c r="G3254" s="27"/>
      <c r="H3254" s="27"/>
      <c r="I3254" s="26"/>
      <c r="J3254" s="24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</row>
    <row r="3255" spans="1:22" ht="14">
      <c r="A3255" s="24" t="s">
        <v>5461</v>
      </c>
      <c r="B3255" s="25" t="s">
        <v>5244</v>
      </c>
      <c r="C3255" s="25" t="s">
        <v>5460</v>
      </c>
      <c r="D3255" s="25" t="s">
        <v>221</v>
      </c>
      <c r="E3255" s="26" t="s">
        <v>364</v>
      </c>
      <c r="F3255" s="26"/>
      <c r="G3255" s="27"/>
      <c r="H3255" s="27"/>
      <c r="I3255" s="26"/>
      <c r="J3255" s="24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</row>
    <row r="3256" spans="1:22" ht="14">
      <c r="A3256" s="24" t="s">
        <v>5464</v>
      </c>
      <c r="B3256" s="25" t="s">
        <v>5244</v>
      </c>
      <c r="C3256" s="25" t="s">
        <v>5463</v>
      </c>
      <c r="D3256" s="25" t="s">
        <v>535</v>
      </c>
      <c r="E3256" s="26" t="s">
        <v>364</v>
      </c>
      <c r="F3256" s="26"/>
      <c r="G3256" s="27"/>
      <c r="H3256" s="27"/>
      <c r="I3256" s="26"/>
      <c r="J3256" s="24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</row>
    <row r="3257" spans="1:22" ht="14">
      <c r="A3257" s="24" t="s">
        <v>5171</v>
      </c>
      <c r="B3257" s="25" t="s">
        <v>5155</v>
      </c>
      <c r="C3257" s="25" t="s">
        <v>5170</v>
      </c>
      <c r="D3257" s="25" t="s">
        <v>221</v>
      </c>
      <c r="E3257" s="26" t="s">
        <v>364</v>
      </c>
      <c r="F3257" s="26"/>
      <c r="G3257" s="27"/>
      <c r="H3257" s="27"/>
      <c r="I3257" s="26"/>
      <c r="J3257" s="24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</row>
    <row r="3258" spans="1:22" ht="14">
      <c r="A3258" s="24" t="s">
        <v>15384</v>
      </c>
      <c r="B3258" s="25" t="s">
        <v>2913</v>
      </c>
      <c r="C3258" s="25" t="s">
        <v>15383</v>
      </c>
      <c r="D3258" s="25" t="s">
        <v>995</v>
      </c>
      <c r="E3258" s="26" t="s">
        <v>364</v>
      </c>
      <c r="F3258" s="26"/>
      <c r="G3258" s="27"/>
      <c r="H3258" s="27"/>
      <c r="I3258" s="26"/>
      <c r="J3258" s="24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</row>
    <row r="3259" spans="1:22" ht="14">
      <c r="A3259" s="24" t="s">
        <v>12580</v>
      </c>
      <c r="B3259" s="25" t="s">
        <v>12567</v>
      </c>
      <c r="C3259" s="25" t="s">
        <v>12579</v>
      </c>
      <c r="D3259" s="25" t="s">
        <v>221</v>
      </c>
      <c r="E3259" s="26" t="s">
        <v>364</v>
      </c>
      <c r="F3259" s="26"/>
      <c r="G3259" s="27"/>
      <c r="H3259" s="27"/>
      <c r="I3259" s="26"/>
      <c r="J3259" s="24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</row>
    <row r="3260" spans="1:22" ht="14">
      <c r="A3260" s="24" t="s">
        <v>8456</v>
      </c>
      <c r="B3260" s="25" t="s">
        <v>8302</v>
      </c>
      <c r="C3260" s="25" t="s">
        <v>8455</v>
      </c>
      <c r="D3260" s="25" t="s">
        <v>535</v>
      </c>
      <c r="E3260" s="26" t="s">
        <v>212</v>
      </c>
      <c r="F3260" s="26"/>
      <c r="G3260" s="27"/>
      <c r="H3260" s="27"/>
      <c r="I3260" s="26"/>
      <c r="J3260" s="24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</row>
    <row r="3261" spans="1:22" ht="14">
      <c r="A3261" s="24" t="s">
        <v>8459</v>
      </c>
      <c r="B3261" s="25" t="s">
        <v>8302</v>
      </c>
      <c r="C3261" s="25" t="s">
        <v>8458</v>
      </c>
      <c r="D3261" s="25" t="s">
        <v>535</v>
      </c>
      <c r="E3261" s="26" t="s">
        <v>212</v>
      </c>
      <c r="F3261" s="26"/>
      <c r="G3261" s="27"/>
      <c r="H3261" s="27"/>
      <c r="I3261" s="26"/>
      <c r="J3261" s="24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</row>
    <row r="3262" spans="1:22" ht="14">
      <c r="A3262" s="24" t="s">
        <v>11223</v>
      </c>
      <c r="B3262" s="25" t="s">
        <v>11171</v>
      </c>
      <c r="C3262" s="25" t="s">
        <v>11222</v>
      </c>
      <c r="D3262" s="25" t="s">
        <v>221</v>
      </c>
      <c r="E3262" s="26" t="s">
        <v>212</v>
      </c>
      <c r="F3262" s="26"/>
      <c r="G3262" s="27"/>
      <c r="H3262" s="27"/>
      <c r="I3262" s="26"/>
      <c r="J3262" s="24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</row>
    <row r="3263" spans="1:22" ht="14">
      <c r="A3263" s="24" t="s">
        <v>9747</v>
      </c>
      <c r="B3263" s="25" t="s">
        <v>9614</v>
      </c>
      <c r="C3263" s="25" t="s">
        <v>9746</v>
      </c>
      <c r="D3263" s="25" t="s">
        <v>3239</v>
      </c>
      <c r="E3263" s="26" t="s">
        <v>364</v>
      </c>
      <c r="F3263" s="26"/>
      <c r="G3263" s="27"/>
      <c r="H3263" s="27"/>
      <c r="I3263" s="26"/>
      <c r="J3263" s="24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</row>
    <row r="3264" spans="1:22" ht="14">
      <c r="A3264" s="24" t="s">
        <v>9750</v>
      </c>
      <c r="B3264" s="25" t="s">
        <v>9614</v>
      </c>
      <c r="C3264" s="25" t="s">
        <v>9749</v>
      </c>
      <c r="D3264" s="25" t="s">
        <v>3239</v>
      </c>
      <c r="E3264" s="26" t="s">
        <v>364</v>
      </c>
      <c r="F3264" s="26"/>
      <c r="G3264" s="27"/>
      <c r="H3264" s="27"/>
      <c r="I3264" s="26"/>
      <c r="J3264" s="24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</row>
    <row r="3265" spans="1:22" ht="14">
      <c r="A3265" s="24" t="s">
        <v>2841</v>
      </c>
      <c r="B3265" s="25" t="s">
        <v>2716</v>
      </c>
      <c r="C3265" s="25" t="s">
        <v>2840</v>
      </c>
      <c r="D3265" s="25" t="s">
        <v>221</v>
      </c>
      <c r="E3265" s="26" t="s">
        <v>364</v>
      </c>
      <c r="F3265" s="26"/>
      <c r="G3265" s="27"/>
      <c r="H3265" s="27"/>
      <c r="I3265" s="26"/>
      <c r="J3265" s="24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</row>
    <row r="3266" spans="1:22" ht="14">
      <c r="A3266" s="24" t="s">
        <v>2844</v>
      </c>
      <c r="B3266" s="25" t="s">
        <v>2716</v>
      </c>
      <c r="C3266" s="25" t="s">
        <v>2843</v>
      </c>
      <c r="D3266" s="25" t="s">
        <v>535</v>
      </c>
      <c r="E3266" s="26" t="s">
        <v>364</v>
      </c>
      <c r="F3266" s="26"/>
      <c r="G3266" s="27"/>
      <c r="H3266" s="27"/>
      <c r="I3266" s="26"/>
      <c r="J3266" s="24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</row>
    <row r="3267" spans="1:22" ht="14">
      <c r="A3267" s="24" t="s">
        <v>2847</v>
      </c>
      <c r="B3267" s="25" t="s">
        <v>2716</v>
      </c>
      <c r="C3267" s="25" t="s">
        <v>2846</v>
      </c>
      <c r="D3267" s="25" t="s">
        <v>535</v>
      </c>
      <c r="E3267" s="26" t="s">
        <v>364</v>
      </c>
      <c r="F3267" s="26"/>
      <c r="G3267" s="27"/>
      <c r="H3267" s="27"/>
      <c r="I3267" s="26"/>
      <c r="J3267" s="24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</row>
    <row r="3268" spans="1:22" ht="14">
      <c r="A3268" s="24" t="s">
        <v>9530</v>
      </c>
      <c r="B3268" s="25" t="s">
        <v>9529</v>
      </c>
      <c r="C3268" s="25" t="s">
        <v>9528</v>
      </c>
      <c r="D3268" s="25" t="s">
        <v>535</v>
      </c>
      <c r="E3268" s="26" t="s">
        <v>364</v>
      </c>
      <c r="F3268" s="26"/>
      <c r="G3268" s="27"/>
      <c r="H3268" s="27"/>
      <c r="I3268" s="26"/>
      <c r="J3268" s="24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</row>
    <row r="3269" spans="1:22" ht="14">
      <c r="A3269" s="24" t="s">
        <v>9533</v>
      </c>
      <c r="B3269" s="25" t="s">
        <v>9529</v>
      </c>
      <c r="C3269" s="25" t="s">
        <v>9532</v>
      </c>
      <c r="D3269" s="25" t="s">
        <v>985</v>
      </c>
      <c r="E3269" s="26" t="s">
        <v>364</v>
      </c>
      <c r="F3269" s="26"/>
      <c r="G3269" s="27"/>
      <c r="H3269" s="27"/>
      <c r="I3269" s="26"/>
      <c r="J3269" s="24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</row>
    <row r="3270" spans="1:22" ht="14">
      <c r="A3270" s="24" t="s">
        <v>1938</v>
      </c>
      <c r="B3270" s="25" t="s">
        <v>1824</v>
      </c>
      <c r="C3270" s="25" t="s">
        <v>1937</v>
      </c>
      <c r="D3270" s="25" t="s">
        <v>535</v>
      </c>
      <c r="E3270" s="26" t="s">
        <v>364</v>
      </c>
      <c r="F3270" s="26"/>
      <c r="G3270" s="27"/>
      <c r="H3270" s="27"/>
      <c r="I3270" s="26"/>
      <c r="J3270" s="24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</row>
    <row r="3271" spans="1:22" ht="14">
      <c r="A3271" s="24" t="s">
        <v>1941</v>
      </c>
      <c r="B3271" s="25" t="s">
        <v>1824</v>
      </c>
      <c r="C3271" s="25" t="s">
        <v>1940</v>
      </c>
      <c r="D3271" s="25" t="s">
        <v>985</v>
      </c>
      <c r="E3271" s="26" t="s">
        <v>364</v>
      </c>
      <c r="F3271" s="26"/>
      <c r="G3271" s="27"/>
      <c r="H3271" s="27"/>
      <c r="I3271" s="26"/>
      <c r="J3271" s="24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</row>
    <row r="3272" spans="1:22" ht="14">
      <c r="A3272" s="24" t="s">
        <v>1944</v>
      </c>
      <c r="B3272" s="25" t="s">
        <v>1824</v>
      </c>
      <c r="C3272" s="25" t="s">
        <v>1943</v>
      </c>
      <c r="D3272" s="25" t="s">
        <v>229</v>
      </c>
      <c r="E3272" s="26" t="s">
        <v>364</v>
      </c>
      <c r="F3272" s="26"/>
      <c r="G3272" s="27"/>
      <c r="H3272" s="27"/>
      <c r="I3272" s="26"/>
      <c r="J3272" s="24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</row>
    <row r="3273" spans="1:22" ht="14">
      <c r="A3273" s="24" t="s">
        <v>1947</v>
      </c>
      <c r="B3273" s="25" t="s">
        <v>1824</v>
      </c>
      <c r="C3273" s="25" t="s">
        <v>1946</v>
      </c>
      <c r="D3273" s="25" t="s">
        <v>229</v>
      </c>
      <c r="E3273" s="26" t="s">
        <v>364</v>
      </c>
      <c r="F3273" s="26"/>
      <c r="G3273" s="27"/>
      <c r="H3273" s="27"/>
      <c r="I3273" s="26"/>
      <c r="J3273" s="24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</row>
    <row r="3274" spans="1:22" ht="14">
      <c r="A3274" s="24" t="s">
        <v>1950</v>
      </c>
      <c r="B3274" s="25" t="s">
        <v>1824</v>
      </c>
      <c r="C3274" s="25" t="s">
        <v>1949</v>
      </c>
      <c r="D3274" s="25" t="s">
        <v>535</v>
      </c>
      <c r="E3274" s="26" t="s">
        <v>364</v>
      </c>
      <c r="F3274" s="26"/>
      <c r="G3274" s="27"/>
      <c r="H3274" s="27"/>
      <c r="I3274" s="26"/>
      <c r="J3274" s="24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</row>
    <row r="3275" spans="1:22" ht="14">
      <c r="A3275" s="24" t="s">
        <v>1953</v>
      </c>
      <c r="B3275" s="25" t="s">
        <v>1824</v>
      </c>
      <c r="C3275" s="25" t="s">
        <v>1952</v>
      </c>
      <c r="D3275" s="25" t="s">
        <v>985</v>
      </c>
      <c r="E3275" s="26" t="s">
        <v>364</v>
      </c>
      <c r="F3275" s="26"/>
      <c r="G3275" s="27"/>
      <c r="H3275" s="27"/>
      <c r="I3275" s="26"/>
      <c r="J3275" s="24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</row>
    <row r="3276" spans="1:22" ht="14">
      <c r="A3276" s="24" t="s">
        <v>1956</v>
      </c>
      <c r="B3276" s="25" t="s">
        <v>1824</v>
      </c>
      <c r="C3276" s="25" t="s">
        <v>1955</v>
      </c>
      <c r="D3276" s="25" t="s">
        <v>229</v>
      </c>
      <c r="E3276" s="26" t="s">
        <v>364</v>
      </c>
      <c r="F3276" s="26"/>
      <c r="G3276" s="27"/>
      <c r="H3276" s="27"/>
      <c r="I3276" s="26"/>
      <c r="J3276" s="24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</row>
    <row r="3277" spans="1:22" ht="14">
      <c r="A3277" s="24" t="s">
        <v>1959</v>
      </c>
      <c r="B3277" s="25" t="s">
        <v>1824</v>
      </c>
      <c r="C3277" s="25" t="s">
        <v>1958</v>
      </c>
      <c r="D3277" s="25" t="s">
        <v>535</v>
      </c>
      <c r="E3277" s="26" t="s">
        <v>364</v>
      </c>
      <c r="F3277" s="26"/>
      <c r="G3277" s="27"/>
      <c r="H3277" s="27"/>
      <c r="I3277" s="26"/>
      <c r="J3277" s="24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</row>
    <row r="3278" spans="1:22" ht="14">
      <c r="A3278" s="24" t="s">
        <v>15259</v>
      </c>
      <c r="B3278" s="25" t="s">
        <v>1824</v>
      </c>
      <c r="C3278" s="25" t="s">
        <v>15258</v>
      </c>
      <c r="D3278" s="25"/>
      <c r="E3278" s="26" t="s">
        <v>364</v>
      </c>
      <c r="F3278" s="26"/>
      <c r="G3278" s="27"/>
      <c r="H3278" s="27"/>
      <c r="I3278" s="26"/>
      <c r="J3278" s="24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</row>
    <row r="3279" spans="1:22" ht="14">
      <c r="A3279" s="24" t="s">
        <v>1962</v>
      </c>
      <c r="B3279" s="25" t="s">
        <v>1824</v>
      </c>
      <c r="C3279" s="25" t="s">
        <v>1961</v>
      </c>
      <c r="D3279" s="25" t="s">
        <v>985</v>
      </c>
      <c r="E3279" s="26" t="s">
        <v>364</v>
      </c>
      <c r="F3279" s="26"/>
      <c r="G3279" s="27"/>
      <c r="H3279" s="27"/>
      <c r="I3279" s="26"/>
      <c r="J3279" s="24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</row>
    <row r="3280" spans="1:22" ht="14">
      <c r="A3280" s="24" t="s">
        <v>1965</v>
      </c>
      <c r="B3280" s="25" t="s">
        <v>1824</v>
      </c>
      <c r="C3280" s="25" t="s">
        <v>1964</v>
      </c>
      <c r="D3280" s="25" t="s">
        <v>229</v>
      </c>
      <c r="E3280" s="26" t="s">
        <v>364</v>
      </c>
      <c r="F3280" s="26"/>
      <c r="G3280" s="27"/>
      <c r="H3280" s="27"/>
      <c r="I3280" s="26"/>
      <c r="J3280" s="24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</row>
    <row r="3281" spans="1:22" ht="14">
      <c r="A3281" s="24" t="s">
        <v>1968</v>
      </c>
      <c r="B3281" s="25" t="s">
        <v>1824</v>
      </c>
      <c r="C3281" s="25" t="s">
        <v>1967</v>
      </c>
      <c r="D3281" s="25" t="s">
        <v>535</v>
      </c>
      <c r="E3281" s="26" t="s">
        <v>364</v>
      </c>
      <c r="F3281" s="26"/>
      <c r="G3281" s="27"/>
      <c r="H3281" s="27"/>
      <c r="I3281" s="26"/>
      <c r="J3281" s="24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</row>
    <row r="3282" spans="1:22" ht="14">
      <c r="A3282" s="24" t="s">
        <v>13452</v>
      </c>
      <c r="B3282" s="25" t="s">
        <v>13397</v>
      </c>
      <c r="C3282" s="25" t="s">
        <v>13451</v>
      </c>
      <c r="D3282" s="25" t="s">
        <v>221</v>
      </c>
      <c r="E3282" s="26" t="s">
        <v>364</v>
      </c>
      <c r="F3282" s="26"/>
      <c r="G3282" s="27"/>
      <c r="H3282" s="27"/>
      <c r="I3282" s="26"/>
      <c r="J3282" s="24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</row>
    <row r="3283" spans="1:22" ht="14">
      <c r="A3283" s="24" t="s">
        <v>13455</v>
      </c>
      <c r="B3283" s="25" t="s">
        <v>13397</v>
      </c>
      <c r="C3283" s="25" t="s">
        <v>13454</v>
      </c>
      <c r="D3283" s="25" t="s">
        <v>229</v>
      </c>
      <c r="E3283" s="26" t="s">
        <v>364</v>
      </c>
      <c r="F3283" s="26"/>
      <c r="G3283" s="27"/>
      <c r="H3283" s="27"/>
      <c r="I3283" s="26"/>
      <c r="J3283" s="24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</row>
    <row r="3284" spans="1:22" ht="14">
      <c r="A3284" s="24" t="s">
        <v>13458</v>
      </c>
      <c r="B3284" s="25" t="s">
        <v>13397</v>
      </c>
      <c r="C3284" s="25" t="s">
        <v>13457</v>
      </c>
      <c r="D3284" s="25" t="s">
        <v>535</v>
      </c>
      <c r="E3284" s="26" t="s">
        <v>364</v>
      </c>
      <c r="F3284" s="26"/>
      <c r="G3284" s="27"/>
      <c r="H3284" s="27"/>
      <c r="I3284" s="26"/>
      <c r="J3284" s="24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</row>
    <row r="3285" spans="1:22" ht="14">
      <c r="A3285" s="24" t="s">
        <v>13461</v>
      </c>
      <c r="B3285" s="25" t="s">
        <v>13397</v>
      </c>
      <c r="C3285" s="25" t="s">
        <v>13460</v>
      </c>
      <c r="D3285" s="25" t="s">
        <v>215</v>
      </c>
      <c r="E3285" s="26" t="s">
        <v>364</v>
      </c>
      <c r="F3285" s="26"/>
      <c r="G3285" s="27"/>
      <c r="H3285" s="27"/>
      <c r="I3285" s="26"/>
      <c r="J3285" s="24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</row>
    <row r="3286" spans="1:22" ht="14">
      <c r="A3286" s="24" t="s">
        <v>13464</v>
      </c>
      <c r="B3286" s="25" t="s">
        <v>13397</v>
      </c>
      <c r="C3286" s="25" t="s">
        <v>13463</v>
      </c>
      <c r="D3286" s="25" t="s">
        <v>215</v>
      </c>
      <c r="E3286" s="26" t="s">
        <v>364</v>
      </c>
      <c r="F3286" s="26"/>
      <c r="G3286" s="27"/>
      <c r="H3286" s="27"/>
      <c r="I3286" s="26"/>
      <c r="J3286" s="24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</row>
    <row r="3287" spans="1:22" ht="14">
      <c r="A3287" s="24" t="s">
        <v>13467</v>
      </c>
      <c r="B3287" s="25" t="s">
        <v>13397</v>
      </c>
      <c r="C3287" s="25" t="s">
        <v>13466</v>
      </c>
      <c r="D3287" s="25" t="s">
        <v>221</v>
      </c>
      <c r="E3287" s="26" t="s">
        <v>364</v>
      </c>
      <c r="F3287" s="26"/>
      <c r="G3287" s="27"/>
      <c r="H3287" s="27"/>
      <c r="I3287" s="26"/>
      <c r="J3287" s="24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</row>
    <row r="3288" spans="1:22" ht="14">
      <c r="A3288" s="24" t="s">
        <v>13470</v>
      </c>
      <c r="B3288" s="25" t="s">
        <v>13397</v>
      </c>
      <c r="C3288" s="25" t="s">
        <v>13469</v>
      </c>
      <c r="D3288" s="25" t="s">
        <v>221</v>
      </c>
      <c r="E3288" s="26" t="s">
        <v>364</v>
      </c>
      <c r="F3288" s="26"/>
      <c r="G3288" s="27"/>
      <c r="H3288" s="27"/>
      <c r="I3288" s="26"/>
      <c r="J3288" s="24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</row>
    <row r="3289" spans="1:22" ht="14">
      <c r="A3289" s="24" t="s">
        <v>13473</v>
      </c>
      <c r="B3289" s="25" t="s">
        <v>13397</v>
      </c>
      <c r="C3289" s="25" t="s">
        <v>13472</v>
      </c>
      <c r="D3289" s="25" t="s">
        <v>229</v>
      </c>
      <c r="E3289" s="26" t="s">
        <v>364</v>
      </c>
      <c r="F3289" s="26"/>
      <c r="G3289" s="27"/>
      <c r="H3289" s="27"/>
      <c r="I3289" s="26"/>
      <c r="J3289" s="24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</row>
    <row r="3290" spans="1:22" ht="14">
      <c r="A3290" s="24" t="s">
        <v>13476</v>
      </c>
      <c r="B3290" s="25" t="s">
        <v>13397</v>
      </c>
      <c r="C3290" s="25" t="s">
        <v>13475</v>
      </c>
      <c r="D3290" s="25" t="s">
        <v>535</v>
      </c>
      <c r="E3290" s="26" t="s">
        <v>364</v>
      </c>
      <c r="F3290" s="26"/>
      <c r="G3290" s="27"/>
      <c r="H3290" s="27"/>
      <c r="I3290" s="26"/>
      <c r="J3290" s="24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</row>
    <row r="3291" spans="1:22" ht="14">
      <c r="A3291" s="24" t="s">
        <v>5779</v>
      </c>
      <c r="B3291" s="25" t="s">
        <v>5634</v>
      </c>
      <c r="C3291" s="25" t="s">
        <v>5778</v>
      </c>
      <c r="D3291" s="25" t="s">
        <v>378</v>
      </c>
      <c r="E3291" s="26" t="s">
        <v>364</v>
      </c>
      <c r="F3291" s="26"/>
      <c r="G3291" s="27"/>
      <c r="H3291" s="27"/>
      <c r="I3291" s="26"/>
      <c r="J3291" s="24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</row>
    <row r="3292" spans="1:22" ht="14">
      <c r="A3292" s="24" t="s">
        <v>5782</v>
      </c>
      <c r="B3292" s="25" t="s">
        <v>5634</v>
      </c>
      <c r="C3292" s="25" t="s">
        <v>5781</v>
      </c>
      <c r="D3292" s="25" t="s">
        <v>229</v>
      </c>
      <c r="E3292" s="26" t="s">
        <v>364</v>
      </c>
      <c r="F3292" s="26"/>
      <c r="G3292" s="27"/>
      <c r="H3292" s="27"/>
      <c r="I3292" s="26"/>
      <c r="J3292" s="24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</row>
    <row r="3293" spans="1:22" ht="14">
      <c r="A3293" s="24" t="s">
        <v>5785</v>
      </c>
      <c r="B3293" s="25" t="s">
        <v>5634</v>
      </c>
      <c r="C3293" s="25" t="s">
        <v>5784</v>
      </c>
      <c r="D3293" s="25" t="s">
        <v>535</v>
      </c>
      <c r="E3293" s="26" t="s">
        <v>364</v>
      </c>
      <c r="F3293" s="26"/>
      <c r="G3293" s="27"/>
      <c r="H3293" s="27"/>
      <c r="I3293" s="26"/>
      <c r="J3293" s="24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</row>
    <row r="3294" spans="1:22" ht="14">
      <c r="A3294" s="24" t="s">
        <v>5788</v>
      </c>
      <c r="B3294" s="25" t="s">
        <v>5634</v>
      </c>
      <c r="C3294" s="25" t="s">
        <v>5787</v>
      </c>
      <c r="D3294" s="25" t="s">
        <v>985</v>
      </c>
      <c r="E3294" s="26" t="s">
        <v>364</v>
      </c>
      <c r="F3294" s="26"/>
      <c r="G3294" s="27"/>
      <c r="H3294" s="27"/>
      <c r="I3294" s="26"/>
      <c r="J3294" s="24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</row>
    <row r="3295" spans="1:22" ht="14">
      <c r="A3295" s="24" t="s">
        <v>5791</v>
      </c>
      <c r="B3295" s="25" t="s">
        <v>5634</v>
      </c>
      <c r="C3295" s="25" t="s">
        <v>5790</v>
      </c>
      <c r="D3295" s="25" t="s">
        <v>229</v>
      </c>
      <c r="E3295" s="26" t="s">
        <v>364</v>
      </c>
      <c r="F3295" s="26"/>
      <c r="G3295" s="27"/>
      <c r="H3295" s="27"/>
      <c r="I3295" s="26"/>
      <c r="J3295" s="24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</row>
    <row r="3296" spans="1:22" ht="14">
      <c r="A3296" s="24" t="s">
        <v>5794</v>
      </c>
      <c r="B3296" s="25" t="s">
        <v>5634</v>
      </c>
      <c r="C3296" s="25" t="s">
        <v>5793</v>
      </c>
      <c r="D3296" s="25" t="s">
        <v>378</v>
      </c>
      <c r="E3296" s="26" t="s">
        <v>364</v>
      </c>
      <c r="F3296" s="26"/>
      <c r="G3296" s="27"/>
      <c r="H3296" s="27"/>
      <c r="I3296" s="26"/>
      <c r="J3296" s="24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</row>
    <row r="3297" spans="1:22" ht="14">
      <c r="A3297" s="24" t="s">
        <v>5797</v>
      </c>
      <c r="B3297" s="25" t="s">
        <v>5634</v>
      </c>
      <c r="C3297" s="25" t="s">
        <v>5796</v>
      </c>
      <c r="D3297" s="25" t="s">
        <v>535</v>
      </c>
      <c r="E3297" s="26" t="s">
        <v>364</v>
      </c>
      <c r="F3297" s="26"/>
      <c r="G3297" s="27"/>
      <c r="H3297" s="27"/>
      <c r="I3297" s="26"/>
      <c r="J3297" s="24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</row>
    <row r="3298" spans="1:22" ht="14">
      <c r="A3298" s="24" t="s">
        <v>5800</v>
      </c>
      <c r="B3298" s="25" t="s">
        <v>5634</v>
      </c>
      <c r="C3298" s="25" t="s">
        <v>5799</v>
      </c>
      <c r="D3298" s="25" t="s">
        <v>985</v>
      </c>
      <c r="E3298" s="26" t="s">
        <v>364</v>
      </c>
      <c r="F3298" s="26"/>
      <c r="G3298" s="27"/>
      <c r="H3298" s="27"/>
      <c r="I3298" s="26"/>
      <c r="J3298" s="24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</row>
    <row r="3299" spans="1:22" ht="14">
      <c r="A3299" s="24" t="s">
        <v>7734</v>
      </c>
      <c r="B3299" s="25" t="s">
        <v>7582</v>
      </c>
      <c r="C3299" s="25" t="s">
        <v>7733</v>
      </c>
      <c r="D3299" s="25" t="s">
        <v>7596</v>
      </c>
      <c r="E3299" s="26" t="s">
        <v>212</v>
      </c>
      <c r="F3299" s="26"/>
      <c r="G3299" s="27"/>
      <c r="H3299" s="27"/>
      <c r="I3299" s="26"/>
      <c r="J3299" s="24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</row>
    <row r="3300" spans="1:22" ht="14">
      <c r="A3300" s="24" t="s">
        <v>7737</v>
      </c>
      <c r="B3300" s="25" t="s">
        <v>7582</v>
      </c>
      <c r="C3300" s="25" t="s">
        <v>7736</v>
      </c>
      <c r="D3300" s="25" t="s">
        <v>221</v>
      </c>
      <c r="E3300" s="26" t="s">
        <v>212</v>
      </c>
      <c r="F3300" s="26"/>
      <c r="G3300" s="27"/>
      <c r="H3300" s="27"/>
      <c r="I3300" s="26"/>
      <c r="J3300" s="24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</row>
    <row r="3301" spans="1:22" ht="14">
      <c r="A3301" s="24" t="s">
        <v>7740</v>
      </c>
      <c r="B3301" s="25" t="s">
        <v>7582</v>
      </c>
      <c r="C3301" s="25" t="s">
        <v>7739</v>
      </c>
      <c r="D3301" s="25" t="s">
        <v>535</v>
      </c>
      <c r="E3301" s="26" t="s">
        <v>212</v>
      </c>
      <c r="F3301" s="26"/>
      <c r="G3301" s="27"/>
      <c r="H3301" s="27"/>
      <c r="I3301" s="26"/>
      <c r="J3301" s="24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</row>
    <row r="3302" spans="1:22" ht="14">
      <c r="A3302" s="24" t="s">
        <v>7743</v>
      </c>
      <c r="B3302" s="25" t="s">
        <v>7582</v>
      </c>
      <c r="C3302" s="25" t="s">
        <v>7742</v>
      </c>
      <c r="D3302" s="25" t="s">
        <v>2556</v>
      </c>
      <c r="E3302" s="26" t="s">
        <v>212</v>
      </c>
      <c r="F3302" s="26"/>
      <c r="G3302" s="27"/>
      <c r="H3302" s="27"/>
      <c r="I3302" s="26"/>
      <c r="J3302" s="24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</row>
    <row r="3303" spans="1:22" ht="14">
      <c r="A3303" s="24" t="s">
        <v>9975</v>
      </c>
      <c r="B3303" s="25" t="s">
        <v>9887</v>
      </c>
      <c r="C3303" s="25" t="s">
        <v>9974</v>
      </c>
      <c r="D3303" s="25" t="s">
        <v>221</v>
      </c>
      <c r="E3303" s="26" t="s">
        <v>212</v>
      </c>
      <c r="F3303" s="26"/>
      <c r="G3303" s="27"/>
      <c r="H3303" s="27"/>
      <c r="I3303" s="26"/>
      <c r="J3303" s="24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</row>
    <row r="3304" spans="1:22" ht="14">
      <c r="A3304" s="24" t="s">
        <v>9978</v>
      </c>
      <c r="B3304" s="25" t="s">
        <v>9887</v>
      </c>
      <c r="C3304" s="25" t="s">
        <v>9977</v>
      </c>
      <c r="D3304" s="25" t="s">
        <v>535</v>
      </c>
      <c r="E3304" s="26" t="s">
        <v>212</v>
      </c>
      <c r="F3304" s="26"/>
      <c r="G3304" s="27"/>
      <c r="H3304" s="27"/>
      <c r="I3304" s="26"/>
      <c r="J3304" s="24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</row>
    <row r="3305" spans="1:22" ht="14">
      <c r="A3305" s="24" t="s">
        <v>917</v>
      </c>
      <c r="B3305" s="25" t="s">
        <v>769</v>
      </c>
      <c r="C3305" s="25" t="s">
        <v>916</v>
      </c>
      <c r="D3305" s="25" t="s">
        <v>221</v>
      </c>
      <c r="E3305" s="26" t="s">
        <v>212</v>
      </c>
      <c r="F3305" s="26"/>
      <c r="G3305" s="27"/>
      <c r="H3305" s="27"/>
      <c r="I3305" s="26"/>
      <c r="J3305" s="24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</row>
    <row r="3306" spans="1:22" ht="14">
      <c r="A3306" s="24" t="s">
        <v>914</v>
      </c>
      <c r="B3306" s="25" t="s">
        <v>769</v>
      </c>
      <c r="C3306" s="25" t="s">
        <v>913</v>
      </c>
      <c r="D3306" s="25" t="s">
        <v>221</v>
      </c>
      <c r="E3306" s="26" t="s">
        <v>212</v>
      </c>
      <c r="F3306" s="26"/>
      <c r="G3306" s="27"/>
      <c r="H3306" s="27"/>
      <c r="I3306" s="26"/>
      <c r="J3306" s="24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</row>
    <row r="3307" spans="1:22" ht="14">
      <c r="A3307" s="24" t="s">
        <v>15370</v>
      </c>
      <c r="B3307" s="25" t="s">
        <v>2893</v>
      </c>
      <c r="C3307" s="25" t="s">
        <v>15369</v>
      </c>
      <c r="D3307" s="25" t="s">
        <v>221</v>
      </c>
      <c r="E3307" s="26" t="s">
        <v>364</v>
      </c>
      <c r="F3307" s="26"/>
      <c r="G3307" s="27"/>
      <c r="H3307" s="27"/>
      <c r="I3307" s="26"/>
      <c r="J3307" s="24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</row>
    <row r="3308" spans="1:22" ht="14">
      <c r="A3308" s="24" t="s">
        <v>6567</v>
      </c>
      <c r="B3308" s="25" t="s">
        <v>6274</v>
      </c>
      <c r="C3308" s="25" t="s">
        <v>6566</v>
      </c>
      <c r="D3308" s="25" t="s">
        <v>373</v>
      </c>
      <c r="E3308" s="26" t="s">
        <v>364</v>
      </c>
      <c r="F3308" s="26"/>
      <c r="G3308" s="27"/>
      <c r="H3308" s="27"/>
      <c r="I3308" s="26"/>
      <c r="J3308" s="24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</row>
    <row r="3309" spans="1:22" ht="14">
      <c r="A3309" s="24" t="s">
        <v>11226</v>
      </c>
      <c r="B3309" s="25" t="s">
        <v>11171</v>
      </c>
      <c r="C3309" s="25" t="s">
        <v>11225</v>
      </c>
      <c r="D3309" s="25" t="s">
        <v>221</v>
      </c>
      <c r="E3309" s="26" t="s">
        <v>212</v>
      </c>
      <c r="F3309" s="26"/>
      <c r="G3309" s="27"/>
      <c r="H3309" s="27"/>
      <c r="I3309" s="26"/>
      <c r="J3309" s="24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</row>
    <row r="3310" spans="1:22" ht="14">
      <c r="A3310" s="24" t="s">
        <v>11229</v>
      </c>
      <c r="B3310" s="25" t="s">
        <v>11171</v>
      </c>
      <c r="C3310" s="25" t="s">
        <v>11228</v>
      </c>
      <c r="D3310" s="25" t="s">
        <v>535</v>
      </c>
      <c r="E3310" s="26" t="s">
        <v>212</v>
      </c>
      <c r="F3310" s="26"/>
      <c r="G3310" s="27"/>
      <c r="H3310" s="27"/>
      <c r="I3310" s="26"/>
      <c r="J3310" s="24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</row>
    <row r="3311" spans="1:22" ht="14">
      <c r="A3311" s="24" t="s">
        <v>10939</v>
      </c>
      <c r="B3311" s="25" t="s">
        <v>10873</v>
      </c>
      <c r="C3311" s="25" t="s">
        <v>10938</v>
      </c>
      <c r="D3311" s="25" t="s">
        <v>221</v>
      </c>
      <c r="E3311" s="26" t="s">
        <v>364</v>
      </c>
      <c r="F3311" s="26"/>
      <c r="G3311" s="27"/>
      <c r="H3311" s="27"/>
      <c r="I3311" s="26"/>
      <c r="J3311" s="24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</row>
    <row r="3312" spans="1:22" ht="14">
      <c r="A3312" s="24" t="s">
        <v>10942</v>
      </c>
      <c r="B3312" s="25" t="s">
        <v>10873</v>
      </c>
      <c r="C3312" s="25" t="s">
        <v>10941</v>
      </c>
      <c r="D3312" s="25" t="s">
        <v>221</v>
      </c>
      <c r="E3312" s="26" t="s">
        <v>364</v>
      </c>
      <c r="F3312" s="26"/>
      <c r="G3312" s="27"/>
      <c r="H3312" s="27"/>
      <c r="I3312" s="26"/>
      <c r="J3312" s="24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</row>
    <row r="3313" spans="1:22" ht="14">
      <c r="A3313" s="24" t="s">
        <v>10945</v>
      </c>
      <c r="B3313" s="25" t="s">
        <v>10873</v>
      </c>
      <c r="C3313" s="25" t="s">
        <v>10944</v>
      </c>
      <c r="D3313" s="25" t="s">
        <v>576</v>
      </c>
      <c r="E3313" s="26" t="s">
        <v>364</v>
      </c>
      <c r="F3313" s="26"/>
      <c r="G3313" s="27"/>
      <c r="H3313" s="27"/>
      <c r="I3313" s="26"/>
      <c r="J3313" s="24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</row>
    <row r="3314" spans="1:22" ht="14">
      <c r="A3314" s="24" t="s">
        <v>10948</v>
      </c>
      <c r="B3314" s="25" t="s">
        <v>10873</v>
      </c>
      <c r="C3314" s="25" t="s">
        <v>10947</v>
      </c>
      <c r="D3314" s="25" t="s">
        <v>215</v>
      </c>
      <c r="E3314" s="26" t="s">
        <v>364</v>
      </c>
      <c r="F3314" s="26"/>
      <c r="G3314" s="27"/>
      <c r="H3314" s="27"/>
      <c r="I3314" s="26"/>
      <c r="J3314" s="24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</row>
    <row r="3315" spans="1:22" ht="14">
      <c r="A3315" s="24" t="s">
        <v>10951</v>
      </c>
      <c r="B3315" s="25" t="s">
        <v>10873</v>
      </c>
      <c r="C3315" s="25" t="s">
        <v>10950</v>
      </c>
      <c r="D3315" s="25" t="s">
        <v>378</v>
      </c>
      <c r="E3315" s="26" t="s">
        <v>364</v>
      </c>
      <c r="F3315" s="26"/>
      <c r="G3315" s="27"/>
      <c r="H3315" s="27"/>
      <c r="I3315" s="26"/>
      <c r="J3315" s="24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</row>
    <row r="3316" spans="1:22" ht="14">
      <c r="A3316" s="24" t="s">
        <v>10954</v>
      </c>
      <c r="B3316" s="25" t="s">
        <v>10873</v>
      </c>
      <c r="C3316" s="25" t="s">
        <v>10953</v>
      </c>
      <c r="D3316" s="25" t="s">
        <v>215</v>
      </c>
      <c r="E3316" s="26" t="s">
        <v>364</v>
      </c>
      <c r="F3316" s="26"/>
      <c r="G3316" s="27"/>
      <c r="H3316" s="27"/>
      <c r="I3316" s="26"/>
      <c r="J3316" s="24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</row>
    <row r="3317" spans="1:22" ht="14">
      <c r="A3317" s="24" t="s">
        <v>10957</v>
      </c>
      <c r="B3317" s="25" t="s">
        <v>10873</v>
      </c>
      <c r="C3317" s="25" t="s">
        <v>10956</v>
      </c>
      <c r="D3317" s="25" t="s">
        <v>221</v>
      </c>
      <c r="E3317" s="26" t="s">
        <v>364</v>
      </c>
      <c r="F3317" s="26"/>
      <c r="G3317" s="27"/>
      <c r="H3317" s="27"/>
      <c r="I3317" s="26"/>
      <c r="J3317" s="24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</row>
    <row r="3318" spans="1:22" ht="14">
      <c r="A3318" s="24" t="s">
        <v>10960</v>
      </c>
      <c r="B3318" s="25" t="s">
        <v>10873</v>
      </c>
      <c r="C3318" s="25" t="s">
        <v>10959</v>
      </c>
      <c r="D3318" s="25" t="s">
        <v>229</v>
      </c>
      <c r="E3318" s="26" t="s">
        <v>364</v>
      </c>
      <c r="F3318" s="26"/>
      <c r="G3318" s="27"/>
      <c r="H3318" s="27"/>
      <c r="I3318" s="26"/>
      <c r="J3318" s="24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</row>
    <row r="3319" spans="1:22" ht="14">
      <c r="A3319" s="24" t="s">
        <v>10963</v>
      </c>
      <c r="B3319" s="25" t="s">
        <v>10873</v>
      </c>
      <c r="C3319" s="25" t="s">
        <v>10962</v>
      </c>
      <c r="D3319" s="25" t="s">
        <v>535</v>
      </c>
      <c r="E3319" s="26" t="s">
        <v>364</v>
      </c>
      <c r="F3319" s="26"/>
      <c r="G3319" s="27"/>
      <c r="H3319" s="27"/>
      <c r="I3319" s="26"/>
      <c r="J3319" s="24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</row>
    <row r="3320" spans="1:22" ht="14">
      <c r="A3320" s="24" t="s">
        <v>10966</v>
      </c>
      <c r="B3320" s="25" t="s">
        <v>10873</v>
      </c>
      <c r="C3320" s="25" t="s">
        <v>10965</v>
      </c>
      <c r="D3320" s="25" t="s">
        <v>985</v>
      </c>
      <c r="E3320" s="26" t="s">
        <v>364</v>
      </c>
      <c r="F3320" s="26"/>
      <c r="G3320" s="27"/>
      <c r="H3320" s="27"/>
      <c r="I3320" s="26"/>
      <c r="J3320" s="24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</row>
    <row r="3321" spans="1:22" ht="14">
      <c r="A3321" s="24" t="s">
        <v>10969</v>
      </c>
      <c r="B3321" s="25" t="s">
        <v>10873</v>
      </c>
      <c r="C3321" s="25" t="s">
        <v>10968</v>
      </c>
      <c r="D3321" s="25" t="s">
        <v>229</v>
      </c>
      <c r="E3321" s="26" t="s">
        <v>364</v>
      </c>
      <c r="F3321" s="26"/>
      <c r="G3321" s="27"/>
      <c r="H3321" s="27"/>
      <c r="I3321" s="26"/>
      <c r="J3321" s="24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</row>
    <row r="3322" spans="1:22" ht="14">
      <c r="A3322" s="24" t="s">
        <v>10972</v>
      </c>
      <c r="B3322" s="25" t="s">
        <v>10873</v>
      </c>
      <c r="C3322" s="25" t="s">
        <v>10971</v>
      </c>
      <c r="D3322" s="25" t="s">
        <v>535</v>
      </c>
      <c r="E3322" s="26" t="s">
        <v>364</v>
      </c>
      <c r="F3322" s="26"/>
      <c r="G3322" s="27"/>
      <c r="H3322" s="27"/>
      <c r="I3322" s="26"/>
      <c r="J3322" s="24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</row>
    <row r="3323" spans="1:22" ht="14">
      <c r="A3323" s="24" t="s">
        <v>10975</v>
      </c>
      <c r="B3323" s="25" t="s">
        <v>10873</v>
      </c>
      <c r="C3323" s="25" t="s">
        <v>10974</v>
      </c>
      <c r="D3323" s="25" t="s">
        <v>985</v>
      </c>
      <c r="E3323" s="26" t="s">
        <v>364</v>
      </c>
      <c r="F3323" s="26"/>
      <c r="G3323" s="27"/>
      <c r="H3323" s="27"/>
      <c r="I3323" s="26"/>
      <c r="J3323" s="24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</row>
    <row r="3324" spans="1:22" ht="14">
      <c r="A3324" s="24" t="s">
        <v>10978</v>
      </c>
      <c r="B3324" s="25" t="s">
        <v>10873</v>
      </c>
      <c r="C3324" s="25" t="s">
        <v>10977</v>
      </c>
      <c r="D3324" s="25" t="s">
        <v>229</v>
      </c>
      <c r="E3324" s="26" t="s">
        <v>364</v>
      </c>
      <c r="F3324" s="26"/>
      <c r="G3324" s="27"/>
      <c r="H3324" s="27"/>
      <c r="I3324" s="26"/>
      <c r="J3324" s="24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</row>
    <row r="3325" spans="1:22" ht="14">
      <c r="A3325" s="24" t="s">
        <v>10981</v>
      </c>
      <c r="B3325" s="25" t="s">
        <v>10873</v>
      </c>
      <c r="C3325" s="25" t="s">
        <v>10980</v>
      </c>
      <c r="D3325" s="25" t="s">
        <v>378</v>
      </c>
      <c r="E3325" s="26" t="s">
        <v>364</v>
      </c>
      <c r="F3325" s="26"/>
      <c r="G3325" s="27"/>
      <c r="H3325" s="27"/>
      <c r="I3325" s="26"/>
      <c r="J3325" s="24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</row>
    <row r="3326" spans="1:22" ht="14">
      <c r="A3326" s="24" t="s">
        <v>10984</v>
      </c>
      <c r="B3326" s="25" t="s">
        <v>10873</v>
      </c>
      <c r="C3326" s="25" t="s">
        <v>10983</v>
      </c>
      <c r="D3326" s="25" t="s">
        <v>215</v>
      </c>
      <c r="E3326" s="26" t="s">
        <v>364</v>
      </c>
      <c r="F3326" s="26"/>
      <c r="G3326" s="27"/>
      <c r="H3326" s="27"/>
      <c r="I3326" s="26"/>
      <c r="J3326" s="24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</row>
    <row r="3327" spans="1:22" ht="14">
      <c r="A3327" s="24" t="s">
        <v>10987</v>
      </c>
      <c r="B3327" s="25" t="s">
        <v>10873</v>
      </c>
      <c r="C3327" s="25" t="s">
        <v>10986</v>
      </c>
      <c r="D3327" s="25" t="s">
        <v>221</v>
      </c>
      <c r="E3327" s="26" t="s">
        <v>364</v>
      </c>
      <c r="F3327" s="26"/>
      <c r="G3327" s="27"/>
      <c r="H3327" s="27"/>
      <c r="I3327" s="26"/>
      <c r="J3327" s="24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</row>
    <row r="3328" spans="1:22" ht="14">
      <c r="A3328" s="24" t="s">
        <v>10990</v>
      </c>
      <c r="B3328" s="25" t="s">
        <v>10873</v>
      </c>
      <c r="C3328" s="25" t="s">
        <v>10989</v>
      </c>
      <c r="D3328" s="25" t="s">
        <v>221</v>
      </c>
      <c r="E3328" s="26" t="s">
        <v>364</v>
      </c>
      <c r="F3328" s="26"/>
      <c r="G3328" s="27"/>
      <c r="H3328" s="27"/>
      <c r="I3328" s="26"/>
      <c r="J3328" s="24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</row>
    <row r="3329" spans="1:22" ht="14">
      <c r="A3329" s="24" t="s">
        <v>10993</v>
      </c>
      <c r="B3329" s="25" t="s">
        <v>10873</v>
      </c>
      <c r="C3329" s="25" t="s">
        <v>10992</v>
      </c>
      <c r="D3329" s="25" t="s">
        <v>229</v>
      </c>
      <c r="E3329" s="26" t="s">
        <v>364</v>
      </c>
      <c r="F3329" s="26"/>
      <c r="G3329" s="27"/>
      <c r="H3329" s="27"/>
      <c r="I3329" s="26"/>
      <c r="J3329" s="24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</row>
    <row r="3330" spans="1:22" ht="14">
      <c r="A3330" s="24" t="s">
        <v>10996</v>
      </c>
      <c r="B3330" s="25" t="s">
        <v>10873</v>
      </c>
      <c r="C3330" s="25" t="s">
        <v>10995</v>
      </c>
      <c r="D3330" s="25" t="s">
        <v>535</v>
      </c>
      <c r="E3330" s="26" t="s">
        <v>364</v>
      </c>
      <c r="F3330" s="26"/>
      <c r="G3330" s="27"/>
      <c r="H3330" s="27"/>
      <c r="I3330" s="26"/>
      <c r="J3330" s="24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</row>
    <row r="3331" spans="1:22" ht="14">
      <c r="A3331" s="24" t="s">
        <v>15730</v>
      </c>
      <c r="B3331" s="25" t="s">
        <v>10873</v>
      </c>
      <c r="C3331" s="25" t="s">
        <v>15729</v>
      </c>
      <c r="D3331" s="25" t="s">
        <v>221</v>
      </c>
      <c r="E3331" s="26" t="s">
        <v>364</v>
      </c>
      <c r="F3331" s="26"/>
      <c r="G3331" s="27"/>
      <c r="H3331" s="27"/>
      <c r="I3331" s="26"/>
      <c r="J3331" s="24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</row>
    <row r="3332" spans="1:22" ht="14">
      <c r="A3332" s="24" t="s">
        <v>10999</v>
      </c>
      <c r="B3332" s="25" t="s">
        <v>10873</v>
      </c>
      <c r="C3332" s="25" t="s">
        <v>10998</v>
      </c>
      <c r="D3332" s="25" t="s">
        <v>221</v>
      </c>
      <c r="E3332" s="26" t="s">
        <v>364</v>
      </c>
      <c r="F3332" s="26"/>
      <c r="G3332" s="27"/>
      <c r="H3332" s="27"/>
      <c r="I3332" s="26"/>
      <c r="J3332" s="24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</row>
    <row r="3333" spans="1:22" ht="14">
      <c r="A3333" s="24" t="s">
        <v>11002</v>
      </c>
      <c r="B3333" s="25" t="s">
        <v>10873</v>
      </c>
      <c r="C3333" s="25" t="s">
        <v>11001</v>
      </c>
      <c r="D3333" s="25" t="s">
        <v>229</v>
      </c>
      <c r="E3333" s="26" t="s">
        <v>364</v>
      </c>
      <c r="F3333" s="26"/>
      <c r="G3333" s="27"/>
      <c r="H3333" s="27"/>
      <c r="I3333" s="26"/>
      <c r="J3333" s="24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</row>
    <row r="3334" spans="1:22" ht="14">
      <c r="A3334" s="24" t="s">
        <v>11005</v>
      </c>
      <c r="B3334" s="25" t="s">
        <v>10873</v>
      </c>
      <c r="C3334" s="25" t="s">
        <v>11004</v>
      </c>
      <c r="D3334" s="25" t="s">
        <v>535</v>
      </c>
      <c r="E3334" s="26" t="s">
        <v>364</v>
      </c>
      <c r="F3334" s="26"/>
      <c r="G3334" s="27"/>
      <c r="H3334" s="27"/>
      <c r="I3334" s="26"/>
      <c r="J3334" s="24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</row>
    <row r="3335" spans="1:22" ht="14">
      <c r="A3335" s="24" t="s">
        <v>11008</v>
      </c>
      <c r="B3335" s="25" t="s">
        <v>10873</v>
      </c>
      <c r="C3335" s="25" t="s">
        <v>11007</v>
      </c>
      <c r="D3335" s="25" t="s">
        <v>229</v>
      </c>
      <c r="E3335" s="26" t="s">
        <v>364</v>
      </c>
      <c r="F3335" s="26"/>
      <c r="G3335" s="27"/>
      <c r="H3335" s="27"/>
      <c r="I3335" s="26"/>
      <c r="J3335" s="24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</row>
    <row r="3336" spans="1:22" ht="14">
      <c r="A3336" s="24" t="s">
        <v>11011</v>
      </c>
      <c r="B3336" s="25" t="s">
        <v>10873</v>
      </c>
      <c r="C3336" s="25" t="s">
        <v>11010</v>
      </c>
      <c r="D3336" s="25" t="s">
        <v>221</v>
      </c>
      <c r="E3336" s="26" t="s">
        <v>364</v>
      </c>
      <c r="F3336" s="26"/>
      <c r="G3336" s="27"/>
      <c r="H3336" s="27"/>
      <c r="I3336" s="26"/>
      <c r="J3336" s="24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</row>
    <row r="3337" spans="1:22" ht="14">
      <c r="A3337" s="24" t="s">
        <v>11014</v>
      </c>
      <c r="B3337" s="25" t="s">
        <v>10873</v>
      </c>
      <c r="C3337" s="25" t="s">
        <v>11013</v>
      </c>
      <c r="D3337" s="25" t="s">
        <v>535</v>
      </c>
      <c r="E3337" s="26" t="s">
        <v>364</v>
      </c>
      <c r="F3337" s="26"/>
      <c r="G3337" s="27"/>
      <c r="H3337" s="27"/>
      <c r="I3337" s="26"/>
      <c r="J3337" s="24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</row>
    <row r="3338" spans="1:22" ht="14">
      <c r="A3338" s="24" t="s">
        <v>11017</v>
      </c>
      <c r="B3338" s="25" t="s">
        <v>10873</v>
      </c>
      <c r="C3338" s="25" t="s">
        <v>11016</v>
      </c>
      <c r="D3338" s="25" t="s">
        <v>221</v>
      </c>
      <c r="E3338" s="26" t="s">
        <v>364</v>
      </c>
      <c r="F3338" s="26"/>
      <c r="G3338" s="27"/>
      <c r="H3338" s="27"/>
      <c r="I3338" s="26"/>
      <c r="J3338" s="24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</row>
    <row r="3339" spans="1:22" ht="14">
      <c r="A3339" s="24" t="s">
        <v>11020</v>
      </c>
      <c r="B3339" s="25" t="s">
        <v>10873</v>
      </c>
      <c r="C3339" s="25" t="s">
        <v>11019</v>
      </c>
      <c r="D3339" s="25" t="s">
        <v>535</v>
      </c>
      <c r="E3339" s="26" t="s">
        <v>364</v>
      </c>
      <c r="F3339" s="26"/>
      <c r="G3339" s="27"/>
      <c r="H3339" s="27"/>
      <c r="I3339" s="26"/>
      <c r="J3339" s="24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</row>
    <row r="3340" spans="1:22" ht="14">
      <c r="A3340" s="24" t="s">
        <v>11023</v>
      </c>
      <c r="B3340" s="25" t="s">
        <v>10873</v>
      </c>
      <c r="C3340" s="25" t="s">
        <v>11022</v>
      </c>
      <c r="D3340" s="25" t="s">
        <v>215</v>
      </c>
      <c r="E3340" s="26" t="s">
        <v>364</v>
      </c>
      <c r="F3340" s="26"/>
      <c r="G3340" s="27"/>
      <c r="H3340" s="27"/>
      <c r="I3340" s="26"/>
      <c r="J3340" s="24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</row>
    <row r="3341" spans="1:22" ht="14">
      <c r="A3341" s="24" t="s">
        <v>11026</v>
      </c>
      <c r="B3341" s="25" t="s">
        <v>10873</v>
      </c>
      <c r="C3341" s="25" t="s">
        <v>11025</v>
      </c>
      <c r="D3341" s="25" t="s">
        <v>215</v>
      </c>
      <c r="E3341" s="26" t="s">
        <v>364</v>
      </c>
      <c r="F3341" s="26"/>
      <c r="G3341" s="27"/>
      <c r="H3341" s="27"/>
      <c r="I3341" s="26"/>
      <c r="J3341" s="24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</row>
    <row r="3342" spans="1:22" ht="14">
      <c r="A3342" s="24" t="s">
        <v>11108</v>
      </c>
      <c r="B3342" s="25" t="s">
        <v>11065</v>
      </c>
      <c r="C3342" s="25" t="s">
        <v>11107</v>
      </c>
      <c r="D3342" s="25" t="s">
        <v>229</v>
      </c>
      <c r="E3342" s="26" t="s">
        <v>212</v>
      </c>
      <c r="F3342" s="26"/>
      <c r="G3342" s="27"/>
      <c r="H3342" s="27"/>
      <c r="I3342" s="26"/>
      <c r="J3342" s="24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</row>
    <row r="3343" spans="1:22" ht="14">
      <c r="A3343" s="24" t="s">
        <v>11111</v>
      </c>
      <c r="B3343" s="25" t="s">
        <v>11065</v>
      </c>
      <c r="C3343" s="25" t="s">
        <v>11110</v>
      </c>
      <c r="D3343" s="25" t="s">
        <v>229</v>
      </c>
      <c r="E3343" s="26" t="s">
        <v>212</v>
      </c>
      <c r="F3343" s="26"/>
      <c r="G3343" s="27"/>
      <c r="H3343" s="27"/>
      <c r="I3343" s="26"/>
      <c r="J3343" s="24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</row>
    <row r="3344" spans="1:22" ht="14">
      <c r="A3344" s="24" t="s">
        <v>12535</v>
      </c>
      <c r="B3344" s="25" t="s">
        <v>12501</v>
      </c>
      <c r="C3344" s="25" t="s">
        <v>12534</v>
      </c>
      <c r="D3344" s="25" t="s">
        <v>985</v>
      </c>
      <c r="E3344" s="26" t="s">
        <v>212</v>
      </c>
      <c r="F3344" s="26"/>
      <c r="G3344" s="27"/>
      <c r="H3344" s="27"/>
      <c r="I3344" s="26"/>
      <c r="J3344" s="24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</row>
    <row r="3345" spans="1:22" ht="14">
      <c r="A3345" s="24" t="s">
        <v>14590</v>
      </c>
      <c r="B3345" s="25" t="s">
        <v>14162</v>
      </c>
      <c r="C3345" s="25" t="s">
        <v>14589</v>
      </c>
      <c r="D3345" s="25" t="s">
        <v>221</v>
      </c>
      <c r="E3345" s="26" t="s">
        <v>212</v>
      </c>
      <c r="F3345" s="26"/>
      <c r="G3345" s="27"/>
      <c r="H3345" s="27"/>
      <c r="I3345" s="26"/>
      <c r="J3345" s="24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</row>
    <row r="3346" spans="1:22" ht="14">
      <c r="A3346" s="24" t="s">
        <v>14593</v>
      </c>
      <c r="B3346" s="25" t="s">
        <v>14162</v>
      </c>
      <c r="C3346" s="25" t="s">
        <v>14592</v>
      </c>
      <c r="D3346" s="25" t="s">
        <v>221</v>
      </c>
      <c r="E3346" s="26" t="s">
        <v>212</v>
      </c>
      <c r="F3346" s="26"/>
      <c r="G3346" s="27"/>
      <c r="H3346" s="27"/>
      <c r="I3346" s="26"/>
      <c r="J3346" s="24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</row>
    <row r="3347" spans="1:22" ht="14">
      <c r="A3347" s="24" t="s">
        <v>14596</v>
      </c>
      <c r="B3347" s="25" t="s">
        <v>14162</v>
      </c>
      <c r="C3347" s="25" t="s">
        <v>14595</v>
      </c>
      <c r="D3347" s="25" t="s">
        <v>8992</v>
      </c>
      <c r="E3347" s="26" t="s">
        <v>212</v>
      </c>
      <c r="F3347" s="26"/>
      <c r="G3347" s="27"/>
      <c r="H3347" s="27"/>
      <c r="I3347" s="26"/>
      <c r="J3347" s="24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</row>
    <row r="3348" spans="1:22" ht="14">
      <c r="A3348" s="24" t="s">
        <v>14599</v>
      </c>
      <c r="B3348" s="25" t="s">
        <v>14162</v>
      </c>
      <c r="C3348" s="25" t="s">
        <v>14598</v>
      </c>
      <c r="D3348" s="25" t="s">
        <v>1905</v>
      </c>
      <c r="E3348" s="26" t="s">
        <v>212</v>
      </c>
      <c r="F3348" s="26"/>
      <c r="G3348" s="27"/>
      <c r="H3348" s="27"/>
      <c r="I3348" s="26"/>
      <c r="J3348" s="24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</row>
    <row r="3349" spans="1:22" ht="14">
      <c r="A3349" s="24" t="s">
        <v>15943</v>
      </c>
      <c r="B3349" s="25" t="s">
        <v>15942</v>
      </c>
      <c r="C3349" s="25" t="s">
        <v>15941</v>
      </c>
      <c r="D3349" s="25" t="s">
        <v>535</v>
      </c>
      <c r="E3349" s="26" t="s">
        <v>364</v>
      </c>
      <c r="F3349" s="26"/>
      <c r="G3349" s="27"/>
      <c r="H3349" s="27"/>
      <c r="I3349" s="26"/>
      <c r="J3349" s="24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</row>
    <row r="3350" spans="1:22" ht="14">
      <c r="A3350" s="24" t="s">
        <v>7746</v>
      </c>
      <c r="B3350" s="25" t="s">
        <v>7582</v>
      </c>
      <c r="C3350" s="25" t="s">
        <v>7745</v>
      </c>
      <c r="D3350" s="25" t="s">
        <v>221</v>
      </c>
      <c r="E3350" s="26" t="s">
        <v>212</v>
      </c>
      <c r="F3350" s="26"/>
      <c r="G3350" s="27"/>
      <c r="H3350" s="27"/>
      <c r="I3350" s="26"/>
      <c r="J3350" s="24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</row>
    <row r="3351" spans="1:22" ht="14">
      <c r="A3351" s="24" t="s">
        <v>7749</v>
      </c>
      <c r="B3351" s="25" t="s">
        <v>7582</v>
      </c>
      <c r="C3351" s="25" t="s">
        <v>7748</v>
      </c>
      <c r="D3351" s="25" t="s">
        <v>229</v>
      </c>
      <c r="E3351" s="26" t="s">
        <v>212</v>
      </c>
      <c r="F3351" s="26"/>
      <c r="G3351" s="27"/>
      <c r="H3351" s="27"/>
      <c r="I3351" s="26"/>
      <c r="J3351" s="24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</row>
    <row r="3352" spans="1:22" ht="14">
      <c r="A3352" s="24" t="s">
        <v>11232</v>
      </c>
      <c r="B3352" s="25" t="s">
        <v>11171</v>
      </c>
      <c r="C3352" s="25" t="s">
        <v>11231</v>
      </c>
      <c r="D3352" s="25" t="s">
        <v>535</v>
      </c>
      <c r="E3352" s="26" t="s">
        <v>212</v>
      </c>
      <c r="F3352" s="26"/>
      <c r="G3352" s="27"/>
      <c r="H3352" s="27"/>
      <c r="I3352" s="26"/>
      <c r="J3352" s="24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</row>
    <row r="3353" spans="1:22" ht="14">
      <c r="A3353" s="24" t="s">
        <v>11984</v>
      </c>
      <c r="B3353" s="25" t="s">
        <v>11956</v>
      </c>
      <c r="C3353" s="25" t="s">
        <v>11983</v>
      </c>
      <c r="D3353" s="25" t="s">
        <v>373</v>
      </c>
      <c r="E3353" s="26" t="s">
        <v>364</v>
      </c>
      <c r="F3353" s="26"/>
      <c r="G3353" s="27"/>
      <c r="H3353" s="27"/>
      <c r="I3353" s="26"/>
      <c r="J3353" s="24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</row>
    <row r="3354" spans="1:22" ht="14">
      <c r="A3354" s="24" t="s">
        <v>15769</v>
      </c>
      <c r="B3354" s="25" t="s">
        <v>11956</v>
      </c>
      <c r="C3354" s="25" t="s">
        <v>15768</v>
      </c>
      <c r="D3354" s="25" t="s">
        <v>373</v>
      </c>
      <c r="E3354" s="26" t="s">
        <v>364</v>
      </c>
      <c r="F3354" s="26"/>
      <c r="G3354" s="27"/>
      <c r="H3354" s="27"/>
      <c r="I3354" s="26"/>
      <c r="J3354" s="24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</row>
    <row r="3355" spans="1:22" ht="14">
      <c r="A3355" s="24" t="s">
        <v>9092</v>
      </c>
      <c r="B3355" s="25" t="s">
        <v>8975</v>
      </c>
      <c r="C3355" s="25" t="s">
        <v>9091</v>
      </c>
      <c r="D3355" s="25" t="s">
        <v>221</v>
      </c>
      <c r="E3355" s="26" t="s">
        <v>212</v>
      </c>
      <c r="F3355" s="26"/>
      <c r="G3355" s="27"/>
      <c r="H3355" s="27"/>
      <c r="I3355" s="26"/>
      <c r="J3355" s="24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</row>
    <row r="3356" spans="1:22" ht="14">
      <c r="A3356" s="24" t="s">
        <v>9095</v>
      </c>
      <c r="B3356" s="25" t="s">
        <v>8975</v>
      </c>
      <c r="C3356" s="25" t="s">
        <v>9094</v>
      </c>
      <c r="D3356" s="25" t="s">
        <v>535</v>
      </c>
      <c r="E3356" s="26" t="s">
        <v>212</v>
      </c>
      <c r="F3356" s="26"/>
      <c r="G3356" s="27"/>
      <c r="H3356" s="27"/>
      <c r="I3356" s="26"/>
      <c r="J3356" s="24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</row>
    <row r="3357" spans="1:22" ht="14">
      <c r="A3357" s="24" t="s">
        <v>13667</v>
      </c>
      <c r="B3357" s="25" t="s">
        <v>13639</v>
      </c>
      <c r="C3357" s="25" t="s">
        <v>13666</v>
      </c>
      <c r="D3357" s="25" t="s">
        <v>373</v>
      </c>
      <c r="E3357" s="26" t="s">
        <v>364</v>
      </c>
      <c r="F3357" s="26"/>
      <c r="G3357" s="27"/>
      <c r="H3357" s="27"/>
      <c r="I3357" s="26"/>
      <c r="J3357" s="24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</row>
    <row r="3358" spans="1:22" ht="14">
      <c r="A3358" s="24" t="s">
        <v>13670</v>
      </c>
      <c r="B3358" s="25" t="s">
        <v>13639</v>
      </c>
      <c r="C3358" s="25" t="s">
        <v>13669</v>
      </c>
      <c r="D3358" s="25" t="s">
        <v>373</v>
      </c>
      <c r="E3358" s="26" t="s">
        <v>364</v>
      </c>
      <c r="F3358" s="26"/>
      <c r="G3358" s="27"/>
      <c r="H3358" s="27"/>
      <c r="I3358" s="26"/>
      <c r="J3358" s="24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</row>
    <row r="3359" spans="1:22" ht="14">
      <c r="A3359" s="24" t="s">
        <v>13094</v>
      </c>
      <c r="B3359" s="25" t="s">
        <v>12964</v>
      </c>
      <c r="C3359" s="25" t="s">
        <v>13093</v>
      </c>
      <c r="D3359" s="25" t="s">
        <v>221</v>
      </c>
      <c r="E3359" s="26" t="s">
        <v>364</v>
      </c>
      <c r="F3359" s="26"/>
      <c r="G3359" s="27"/>
      <c r="H3359" s="27"/>
      <c r="I3359" s="26"/>
      <c r="J3359" s="24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</row>
    <row r="3360" spans="1:22" ht="14">
      <c r="A3360" s="24" t="s">
        <v>13097</v>
      </c>
      <c r="B3360" s="25" t="s">
        <v>12964</v>
      </c>
      <c r="C3360" s="25" t="s">
        <v>13096</v>
      </c>
      <c r="D3360" s="25" t="s">
        <v>535</v>
      </c>
      <c r="E3360" s="26" t="s">
        <v>364</v>
      </c>
      <c r="F3360" s="26"/>
      <c r="G3360" s="27"/>
      <c r="H3360" s="27"/>
      <c r="I3360" s="26"/>
      <c r="J3360" s="24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</row>
    <row r="3361" spans="1:22" ht="14">
      <c r="A3361" s="24" t="s">
        <v>13100</v>
      </c>
      <c r="B3361" s="25" t="s">
        <v>12964</v>
      </c>
      <c r="C3361" s="25" t="s">
        <v>13099</v>
      </c>
      <c r="D3361" s="25" t="s">
        <v>378</v>
      </c>
      <c r="E3361" s="26" t="s">
        <v>364</v>
      </c>
      <c r="F3361" s="26"/>
      <c r="G3361" s="27"/>
      <c r="H3361" s="27"/>
      <c r="I3361" s="26"/>
      <c r="J3361" s="24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</row>
    <row r="3362" spans="1:22" ht="14">
      <c r="A3362" s="24" t="s">
        <v>13103</v>
      </c>
      <c r="B3362" s="25" t="s">
        <v>12964</v>
      </c>
      <c r="C3362" s="25" t="s">
        <v>13102</v>
      </c>
      <c r="D3362" s="25" t="s">
        <v>378</v>
      </c>
      <c r="E3362" s="26" t="s">
        <v>364</v>
      </c>
      <c r="F3362" s="26"/>
      <c r="G3362" s="27"/>
      <c r="H3362" s="27"/>
      <c r="I3362" s="26"/>
      <c r="J3362" s="24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</row>
    <row r="3363" spans="1:22" ht="14">
      <c r="A3363" s="24" t="s">
        <v>13106</v>
      </c>
      <c r="B3363" s="25" t="s">
        <v>12964</v>
      </c>
      <c r="C3363" s="25" t="s">
        <v>13105</v>
      </c>
      <c r="D3363" s="25" t="s">
        <v>2556</v>
      </c>
      <c r="E3363" s="26" t="s">
        <v>364</v>
      </c>
      <c r="F3363" s="26"/>
      <c r="G3363" s="27"/>
      <c r="H3363" s="27"/>
      <c r="I3363" s="26"/>
      <c r="J3363" s="24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</row>
    <row r="3364" spans="1:22" ht="14">
      <c r="A3364" s="24" t="s">
        <v>13109</v>
      </c>
      <c r="B3364" s="25" t="s">
        <v>12964</v>
      </c>
      <c r="C3364" s="25" t="s">
        <v>13108</v>
      </c>
      <c r="D3364" s="25" t="s">
        <v>373</v>
      </c>
      <c r="E3364" s="26" t="s">
        <v>364</v>
      </c>
      <c r="F3364" s="26"/>
      <c r="G3364" s="27"/>
      <c r="H3364" s="27"/>
      <c r="I3364" s="26"/>
      <c r="J3364" s="24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</row>
    <row r="3365" spans="1:22" ht="14">
      <c r="A3365" s="24" t="s">
        <v>13112</v>
      </c>
      <c r="B3365" s="25" t="s">
        <v>12964</v>
      </c>
      <c r="C3365" s="25" t="s">
        <v>13111</v>
      </c>
      <c r="D3365" s="25" t="s">
        <v>221</v>
      </c>
      <c r="E3365" s="26" t="s">
        <v>364</v>
      </c>
      <c r="F3365" s="26"/>
      <c r="G3365" s="27"/>
      <c r="H3365" s="27"/>
      <c r="I3365" s="26"/>
      <c r="J3365" s="24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</row>
    <row r="3366" spans="1:22" ht="14">
      <c r="A3366" s="24" t="s">
        <v>13115</v>
      </c>
      <c r="B3366" s="25" t="s">
        <v>12964</v>
      </c>
      <c r="C3366" s="25" t="s">
        <v>13114</v>
      </c>
      <c r="D3366" s="25" t="s">
        <v>2556</v>
      </c>
      <c r="E3366" s="26" t="s">
        <v>364</v>
      </c>
      <c r="F3366" s="26"/>
      <c r="G3366" s="27"/>
      <c r="H3366" s="27"/>
      <c r="I3366" s="26"/>
      <c r="J3366" s="24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</row>
    <row r="3367" spans="1:22" ht="14">
      <c r="A3367" s="24" t="s">
        <v>13118</v>
      </c>
      <c r="B3367" s="25" t="s">
        <v>12964</v>
      </c>
      <c r="C3367" s="25" t="s">
        <v>13117</v>
      </c>
      <c r="D3367" s="25" t="s">
        <v>229</v>
      </c>
      <c r="E3367" s="26" t="s">
        <v>364</v>
      </c>
      <c r="F3367" s="26"/>
      <c r="G3367" s="27"/>
      <c r="H3367" s="27"/>
      <c r="I3367" s="26"/>
      <c r="J3367" s="24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</row>
    <row r="3368" spans="1:22" ht="14">
      <c r="A3368" s="24" t="s">
        <v>13121</v>
      </c>
      <c r="B3368" s="25" t="s">
        <v>12964</v>
      </c>
      <c r="C3368" s="25" t="s">
        <v>13120</v>
      </c>
      <c r="D3368" s="25" t="s">
        <v>535</v>
      </c>
      <c r="E3368" s="26" t="s">
        <v>364</v>
      </c>
      <c r="F3368" s="26"/>
      <c r="G3368" s="27"/>
      <c r="H3368" s="27"/>
      <c r="I3368" s="26"/>
      <c r="J3368" s="24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</row>
    <row r="3369" spans="1:22" ht="14">
      <c r="A3369" s="24" t="s">
        <v>13124</v>
      </c>
      <c r="B3369" s="25" t="s">
        <v>12964</v>
      </c>
      <c r="C3369" s="25" t="s">
        <v>13123</v>
      </c>
      <c r="D3369" s="25" t="s">
        <v>2556</v>
      </c>
      <c r="E3369" s="26" t="s">
        <v>364</v>
      </c>
      <c r="F3369" s="26"/>
      <c r="G3369" s="27"/>
      <c r="H3369" s="27"/>
      <c r="I3369" s="26"/>
      <c r="J3369" s="24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</row>
    <row r="3370" spans="1:22" ht="14">
      <c r="A3370" s="24" t="s">
        <v>3229</v>
      </c>
      <c r="B3370" s="25" t="s">
        <v>3120</v>
      </c>
      <c r="C3370" s="25" t="s">
        <v>3228</v>
      </c>
      <c r="D3370" s="25" t="s">
        <v>221</v>
      </c>
      <c r="E3370" s="26" t="s">
        <v>212</v>
      </c>
      <c r="F3370" s="26"/>
      <c r="G3370" s="27"/>
      <c r="H3370" s="27"/>
      <c r="I3370" s="26"/>
      <c r="J3370" s="24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</row>
    <row r="3371" spans="1:22" ht="14">
      <c r="A3371" s="24" t="s">
        <v>3232</v>
      </c>
      <c r="B3371" s="25" t="s">
        <v>3120</v>
      </c>
      <c r="C3371" s="25" t="s">
        <v>3231</v>
      </c>
      <c r="D3371" s="25" t="s">
        <v>535</v>
      </c>
      <c r="E3371" s="26" t="s">
        <v>212</v>
      </c>
      <c r="F3371" s="26"/>
      <c r="G3371" s="27"/>
      <c r="H3371" s="27"/>
      <c r="I3371" s="26"/>
      <c r="J3371" s="24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</row>
    <row r="3372" spans="1:22" ht="14">
      <c r="A3372" s="24" t="s">
        <v>3235</v>
      </c>
      <c r="B3372" s="25" t="s">
        <v>3120</v>
      </c>
      <c r="C3372" s="25" t="s">
        <v>3234</v>
      </c>
      <c r="D3372" s="25" t="s">
        <v>373</v>
      </c>
      <c r="E3372" s="26" t="s">
        <v>212</v>
      </c>
      <c r="F3372" s="26"/>
      <c r="G3372" s="27"/>
      <c r="H3372" s="27"/>
      <c r="I3372" s="26"/>
      <c r="J3372" s="24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</row>
    <row r="3373" spans="1:22" ht="14">
      <c r="A3373" s="24" t="s">
        <v>3238</v>
      </c>
      <c r="B3373" s="25" t="s">
        <v>3120</v>
      </c>
      <c r="C3373" s="25" t="s">
        <v>3237</v>
      </c>
      <c r="D3373" s="25" t="s">
        <v>3239</v>
      </c>
      <c r="E3373" s="26" t="s">
        <v>212</v>
      </c>
      <c r="F3373" s="26"/>
      <c r="G3373" s="27"/>
      <c r="H3373" s="27"/>
      <c r="I3373" s="26"/>
      <c r="J3373" s="24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</row>
    <row r="3374" spans="1:22" ht="14">
      <c r="A3374" s="24" t="s">
        <v>1472</v>
      </c>
      <c r="B3374" s="25" t="s">
        <v>1114</v>
      </c>
      <c r="C3374" s="25" t="s">
        <v>1471</v>
      </c>
      <c r="D3374" s="25" t="s">
        <v>221</v>
      </c>
      <c r="E3374" s="26" t="s">
        <v>212</v>
      </c>
      <c r="F3374" s="26"/>
      <c r="G3374" s="27"/>
      <c r="H3374" s="27"/>
      <c r="I3374" s="26"/>
      <c r="J3374" s="24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</row>
    <row r="3375" spans="1:22" ht="14">
      <c r="A3375" s="24" t="s">
        <v>1475</v>
      </c>
      <c r="B3375" s="25" t="s">
        <v>1114</v>
      </c>
      <c r="C3375" s="25" t="s">
        <v>1474</v>
      </c>
      <c r="D3375" s="25" t="s">
        <v>535</v>
      </c>
      <c r="E3375" s="26" t="s">
        <v>212</v>
      </c>
      <c r="F3375" s="26"/>
      <c r="G3375" s="27"/>
      <c r="H3375" s="27"/>
      <c r="I3375" s="26"/>
      <c r="J3375" s="24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</row>
    <row r="3376" spans="1:22" ht="14">
      <c r="A3376" s="24" t="s">
        <v>1478</v>
      </c>
      <c r="B3376" s="25" t="s">
        <v>1114</v>
      </c>
      <c r="C3376" s="25" t="s">
        <v>1477</v>
      </c>
      <c r="D3376" s="25" t="s">
        <v>215</v>
      </c>
      <c r="E3376" s="26" t="s">
        <v>212</v>
      </c>
      <c r="F3376" s="26"/>
      <c r="G3376" s="27"/>
      <c r="H3376" s="27"/>
      <c r="I3376" s="26"/>
      <c r="J3376" s="24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</row>
    <row r="3377" spans="1:22" ht="14">
      <c r="A3377" s="24" t="s">
        <v>1481</v>
      </c>
      <c r="B3377" s="25" t="s">
        <v>1114</v>
      </c>
      <c r="C3377" s="25" t="s">
        <v>1480</v>
      </c>
      <c r="D3377" s="25" t="s">
        <v>221</v>
      </c>
      <c r="E3377" s="26" t="s">
        <v>212</v>
      </c>
      <c r="F3377" s="26"/>
      <c r="G3377" s="27"/>
      <c r="H3377" s="27"/>
      <c r="I3377" s="26"/>
      <c r="J3377" s="24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</row>
    <row r="3378" spans="1:22" ht="14">
      <c r="A3378" s="24" t="s">
        <v>1484</v>
      </c>
      <c r="B3378" s="25" t="s">
        <v>1114</v>
      </c>
      <c r="C3378" s="25" t="s">
        <v>1483</v>
      </c>
      <c r="D3378" s="25" t="s">
        <v>535</v>
      </c>
      <c r="E3378" s="26" t="s">
        <v>212</v>
      </c>
      <c r="F3378" s="26"/>
      <c r="G3378" s="27"/>
      <c r="H3378" s="27"/>
      <c r="I3378" s="26"/>
      <c r="J3378" s="24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</row>
    <row r="3379" spans="1:22" ht="14">
      <c r="A3379" s="24" t="s">
        <v>1487</v>
      </c>
      <c r="B3379" s="25" t="s">
        <v>1114</v>
      </c>
      <c r="C3379" s="25" t="s">
        <v>1486</v>
      </c>
      <c r="D3379" s="25" t="s">
        <v>221</v>
      </c>
      <c r="E3379" s="26" t="s">
        <v>212</v>
      </c>
      <c r="F3379" s="26"/>
      <c r="G3379" s="27"/>
      <c r="H3379" s="27"/>
      <c r="I3379" s="26"/>
      <c r="J3379" s="24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</row>
    <row r="3380" spans="1:22" ht="14">
      <c r="A3380" s="24" t="s">
        <v>1490</v>
      </c>
      <c r="B3380" s="25" t="s">
        <v>1114</v>
      </c>
      <c r="C3380" s="25" t="s">
        <v>1489</v>
      </c>
      <c r="D3380" s="25" t="s">
        <v>535</v>
      </c>
      <c r="E3380" s="26" t="s">
        <v>212</v>
      </c>
      <c r="F3380" s="26"/>
      <c r="G3380" s="27"/>
      <c r="H3380" s="27"/>
      <c r="I3380" s="26"/>
      <c r="J3380" s="24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</row>
    <row r="3381" spans="1:22" ht="14">
      <c r="A3381" s="24" t="s">
        <v>8102</v>
      </c>
      <c r="B3381" s="25" t="s">
        <v>8023</v>
      </c>
      <c r="C3381" s="25" t="s">
        <v>8101</v>
      </c>
      <c r="D3381" s="25" t="s">
        <v>221</v>
      </c>
      <c r="E3381" s="26" t="s">
        <v>364</v>
      </c>
      <c r="F3381" s="26"/>
      <c r="G3381" s="27"/>
      <c r="H3381" s="27"/>
      <c r="I3381" s="26"/>
      <c r="J3381" s="24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</row>
    <row r="3382" spans="1:22" ht="14">
      <c r="A3382" s="24" t="s">
        <v>8105</v>
      </c>
      <c r="B3382" s="25" t="s">
        <v>8023</v>
      </c>
      <c r="C3382" s="25" t="s">
        <v>8104</v>
      </c>
      <c r="D3382" s="25" t="s">
        <v>756</v>
      </c>
      <c r="E3382" s="26" t="s">
        <v>364</v>
      </c>
      <c r="F3382" s="26"/>
      <c r="G3382" s="27"/>
      <c r="H3382" s="27"/>
      <c r="I3382" s="26"/>
      <c r="J3382" s="24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</row>
    <row r="3383" spans="1:22" ht="14">
      <c r="A3383" s="24" t="s">
        <v>1493</v>
      </c>
      <c r="B3383" s="25" t="s">
        <v>1114</v>
      </c>
      <c r="C3383" s="25" t="s">
        <v>1492</v>
      </c>
      <c r="D3383" s="25" t="s">
        <v>221</v>
      </c>
      <c r="E3383" s="26" t="s">
        <v>212</v>
      </c>
      <c r="F3383" s="26"/>
      <c r="G3383" s="27"/>
      <c r="H3383" s="27"/>
      <c r="I3383" s="26"/>
      <c r="J3383" s="24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</row>
    <row r="3384" spans="1:22" ht="14">
      <c r="A3384" s="24" t="s">
        <v>1496</v>
      </c>
      <c r="B3384" s="25" t="s">
        <v>1114</v>
      </c>
      <c r="C3384" s="25" t="s">
        <v>1495</v>
      </c>
      <c r="D3384" s="25" t="s">
        <v>535</v>
      </c>
      <c r="E3384" s="26" t="s">
        <v>212</v>
      </c>
      <c r="F3384" s="26"/>
      <c r="G3384" s="27"/>
      <c r="H3384" s="27"/>
      <c r="I3384" s="26"/>
      <c r="J3384" s="24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</row>
    <row r="3385" spans="1:22" ht="14">
      <c r="A3385" s="24" t="s">
        <v>1499</v>
      </c>
      <c r="B3385" s="25" t="s">
        <v>1114</v>
      </c>
      <c r="C3385" s="25" t="s">
        <v>1498</v>
      </c>
      <c r="D3385" s="25" t="s">
        <v>221</v>
      </c>
      <c r="E3385" s="26" t="s">
        <v>212</v>
      </c>
      <c r="F3385" s="26"/>
      <c r="G3385" s="27"/>
      <c r="H3385" s="27"/>
      <c r="I3385" s="26"/>
      <c r="J3385" s="24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</row>
    <row r="3386" spans="1:22" ht="14">
      <c r="A3386" s="24" t="s">
        <v>1502</v>
      </c>
      <c r="B3386" s="25" t="s">
        <v>1114</v>
      </c>
      <c r="C3386" s="25" t="s">
        <v>1501</v>
      </c>
      <c r="D3386" s="25" t="s">
        <v>535</v>
      </c>
      <c r="E3386" s="26" t="s">
        <v>212</v>
      </c>
      <c r="F3386" s="26"/>
      <c r="G3386" s="27"/>
      <c r="H3386" s="27"/>
      <c r="I3386" s="26"/>
      <c r="J3386" s="24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</row>
    <row r="3387" spans="1:22" ht="14">
      <c r="A3387" s="24" t="s">
        <v>1505</v>
      </c>
      <c r="B3387" s="25" t="s">
        <v>1114</v>
      </c>
      <c r="C3387" s="25" t="s">
        <v>1504</v>
      </c>
      <c r="D3387" s="25" t="s">
        <v>221</v>
      </c>
      <c r="E3387" s="26" t="s">
        <v>212</v>
      </c>
      <c r="F3387" s="26"/>
      <c r="G3387" s="27"/>
      <c r="H3387" s="27"/>
      <c r="I3387" s="26"/>
      <c r="J3387" s="24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</row>
    <row r="3388" spans="1:22" ht="14">
      <c r="A3388" s="24" t="s">
        <v>1508</v>
      </c>
      <c r="B3388" s="25" t="s">
        <v>1114</v>
      </c>
      <c r="C3388" s="25" t="s">
        <v>1507</v>
      </c>
      <c r="D3388" s="25" t="s">
        <v>221</v>
      </c>
      <c r="E3388" s="26" t="s">
        <v>212</v>
      </c>
      <c r="F3388" s="26"/>
      <c r="G3388" s="27"/>
      <c r="H3388" s="27"/>
      <c r="I3388" s="26"/>
      <c r="J3388" s="24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</row>
    <row r="3389" spans="1:22" ht="14">
      <c r="A3389" s="24" t="s">
        <v>1511</v>
      </c>
      <c r="B3389" s="25" t="s">
        <v>1114</v>
      </c>
      <c r="C3389" s="25" t="s">
        <v>1510</v>
      </c>
      <c r="D3389" s="25" t="s">
        <v>535</v>
      </c>
      <c r="E3389" s="26" t="s">
        <v>212</v>
      </c>
      <c r="F3389" s="26"/>
      <c r="G3389" s="27"/>
      <c r="H3389" s="27"/>
      <c r="I3389" s="26"/>
      <c r="J3389" s="24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</row>
    <row r="3390" spans="1:22" ht="14">
      <c r="A3390" s="24" t="s">
        <v>1514</v>
      </c>
      <c r="B3390" s="25" t="s">
        <v>1114</v>
      </c>
      <c r="C3390" s="25" t="s">
        <v>1513</v>
      </c>
      <c r="D3390" s="25" t="s">
        <v>221</v>
      </c>
      <c r="E3390" s="26" t="s">
        <v>212</v>
      </c>
      <c r="F3390" s="26"/>
      <c r="G3390" s="27"/>
      <c r="H3390" s="27"/>
      <c r="I3390" s="26"/>
      <c r="J3390" s="24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</row>
    <row r="3391" spans="1:22" ht="14">
      <c r="A3391" s="24" t="s">
        <v>1517</v>
      </c>
      <c r="B3391" s="25" t="s">
        <v>1114</v>
      </c>
      <c r="C3391" s="25" t="s">
        <v>1516</v>
      </c>
      <c r="D3391" s="25" t="s">
        <v>535</v>
      </c>
      <c r="E3391" s="26" t="s">
        <v>212</v>
      </c>
      <c r="F3391" s="26"/>
      <c r="G3391" s="27"/>
      <c r="H3391" s="27"/>
      <c r="I3391" s="26"/>
      <c r="J3391" s="24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</row>
    <row r="3392" spans="1:22" ht="14">
      <c r="A3392" s="24" t="s">
        <v>11788</v>
      </c>
      <c r="B3392" s="25" t="s">
        <v>11778</v>
      </c>
      <c r="C3392" s="25" t="s">
        <v>11787</v>
      </c>
      <c r="D3392" s="25" t="s">
        <v>756</v>
      </c>
      <c r="E3392" s="26" t="s">
        <v>364</v>
      </c>
      <c r="F3392" s="26"/>
      <c r="G3392" s="27"/>
      <c r="H3392" s="27"/>
      <c r="I3392" s="26"/>
      <c r="J3392" s="24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</row>
    <row r="3393" spans="1:22" ht="14">
      <c r="A3393" s="24" t="s">
        <v>984</v>
      </c>
      <c r="B3393" s="25" t="s">
        <v>967</v>
      </c>
      <c r="C3393" s="25" t="s">
        <v>983</v>
      </c>
      <c r="D3393" s="25" t="s">
        <v>985</v>
      </c>
      <c r="E3393" s="26" t="s">
        <v>212</v>
      </c>
      <c r="F3393" s="26"/>
      <c r="G3393" s="27"/>
      <c r="H3393" s="27"/>
      <c r="I3393" s="26"/>
      <c r="J3393" s="24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</row>
    <row r="3394" spans="1:22" ht="14">
      <c r="A3394" s="24" t="s">
        <v>988</v>
      </c>
      <c r="B3394" s="25" t="s">
        <v>967</v>
      </c>
      <c r="C3394" s="25" t="s">
        <v>987</v>
      </c>
      <c r="D3394" s="25" t="s">
        <v>985</v>
      </c>
      <c r="E3394" s="26" t="s">
        <v>212</v>
      </c>
      <c r="F3394" s="26"/>
      <c r="G3394" s="27"/>
      <c r="H3394" s="27"/>
      <c r="I3394" s="26"/>
      <c r="J3394" s="24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</row>
    <row r="3395" spans="1:22" ht="14">
      <c r="A3395" s="24" t="s">
        <v>991</v>
      </c>
      <c r="B3395" s="25" t="s">
        <v>967</v>
      </c>
      <c r="C3395" s="25" t="s">
        <v>990</v>
      </c>
      <c r="D3395" s="25" t="s">
        <v>221</v>
      </c>
      <c r="E3395" s="26" t="s">
        <v>212</v>
      </c>
      <c r="F3395" s="26"/>
      <c r="G3395" s="27"/>
      <c r="H3395" s="27"/>
      <c r="I3395" s="26"/>
      <c r="J3395" s="24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</row>
    <row r="3396" spans="1:22" ht="14">
      <c r="A3396" s="24" t="s">
        <v>11150</v>
      </c>
      <c r="B3396" s="25" t="s">
        <v>11140</v>
      </c>
      <c r="C3396" s="25" t="s">
        <v>11149</v>
      </c>
      <c r="D3396" s="25" t="s">
        <v>995</v>
      </c>
      <c r="E3396" s="26" t="s">
        <v>364</v>
      </c>
      <c r="F3396" s="26"/>
      <c r="G3396" s="27"/>
      <c r="H3396" s="27"/>
      <c r="I3396" s="26"/>
      <c r="J3396" s="24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</row>
    <row r="3397" spans="1:22" ht="14">
      <c r="A3397" s="24" t="s">
        <v>11153</v>
      </c>
      <c r="B3397" s="25" t="s">
        <v>11140</v>
      </c>
      <c r="C3397" s="25" t="s">
        <v>11152</v>
      </c>
      <c r="D3397" s="25" t="s">
        <v>229</v>
      </c>
      <c r="E3397" s="26" t="s">
        <v>364</v>
      </c>
      <c r="F3397" s="26"/>
      <c r="G3397" s="27"/>
      <c r="H3397" s="27"/>
      <c r="I3397" s="26"/>
      <c r="J3397" s="24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</row>
    <row r="3398" spans="1:22" ht="14">
      <c r="A3398" s="24" t="s">
        <v>11156</v>
      </c>
      <c r="B3398" s="25" t="s">
        <v>11140</v>
      </c>
      <c r="C3398" s="25" t="s">
        <v>11155</v>
      </c>
      <c r="D3398" s="25" t="s">
        <v>535</v>
      </c>
      <c r="E3398" s="26" t="s">
        <v>364</v>
      </c>
      <c r="F3398" s="26"/>
      <c r="G3398" s="27"/>
      <c r="H3398" s="27"/>
      <c r="I3398" s="26"/>
      <c r="J3398" s="24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</row>
    <row r="3399" spans="1:22" ht="14">
      <c r="A3399" s="24" t="s">
        <v>11159</v>
      </c>
      <c r="B3399" s="25" t="s">
        <v>11140</v>
      </c>
      <c r="C3399" s="25" t="s">
        <v>11158</v>
      </c>
      <c r="D3399" s="25"/>
      <c r="E3399" s="26" t="s">
        <v>364</v>
      </c>
      <c r="F3399" s="26"/>
      <c r="G3399" s="27"/>
      <c r="H3399" s="27"/>
      <c r="I3399" s="26"/>
      <c r="J3399" s="24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</row>
    <row r="3400" spans="1:22" ht="14">
      <c r="A3400" s="24" t="s">
        <v>11162</v>
      </c>
      <c r="B3400" s="25" t="s">
        <v>11140</v>
      </c>
      <c r="C3400" s="25" t="s">
        <v>11161</v>
      </c>
      <c r="D3400" s="25" t="s">
        <v>995</v>
      </c>
      <c r="E3400" s="26" t="s">
        <v>364</v>
      </c>
      <c r="F3400" s="26"/>
      <c r="G3400" s="27"/>
      <c r="H3400" s="27"/>
      <c r="I3400" s="26"/>
      <c r="J3400" s="24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</row>
    <row r="3401" spans="1:22" ht="14">
      <c r="A3401" s="24" t="s">
        <v>11165</v>
      </c>
      <c r="B3401" s="25" t="s">
        <v>11140</v>
      </c>
      <c r="C3401" s="25" t="s">
        <v>11164</v>
      </c>
      <c r="D3401" s="25"/>
      <c r="E3401" s="26" t="s">
        <v>364</v>
      </c>
      <c r="F3401" s="26"/>
      <c r="G3401" s="27"/>
      <c r="H3401" s="27"/>
      <c r="I3401" s="26"/>
      <c r="J3401" s="24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</row>
    <row r="3402" spans="1:22" ht="14">
      <c r="A3402" s="24" t="s">
        <v>14602</v>
      </c>
      <c r="B3402" s="25" t="s">
        <v>14162</v>
      </c>
      <c r="C3402" s="25" t="s">
        <v>14601</v>
      </c>
      <c r="D3402" s="25" t="s">
        <v>1905</v>
      </c>
      <c r="E3402" s="26" t="s">
        <v>212</v>
      </c>
      <c r="F3402" s="26"/>
      <c r="G3402" s="27"/>
      <c r="H3402" s="27"/>
      <c r="I3402" s="26"/>
      <c r="J3402" s="24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</row>
    <row r="3403" spans="1:22" ht="14">
      <c r="A3403" s="24" t="s">
        <v>14605</v>
      </c>
      <c r="B3403" s="25" t="s">
        <v>14162</v>
      </c>
      <c r="C3403" s="25" t="s">
        <v>14604</v>
      </c>
      <c r="D3403" s="25" t="s">
        <v>535</v>
      </c>
      <c r="E3403" s="26" t="s">
        <v>212</v>
      </c>
      <c r="F3403" s="26"/>
      <c r="G3403" s="27"/>
      <c r="H3403" s="27"/>
      <c r="I3403" s="26"/>
      <c r="J3403" s="24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</row>
    <row r="3404" spans="1:22" ht="14">
      <c r="A3404" s="24" t="s">
        <v>14608</v>
      </c>
      <c r="B3404" s="25" t="s">
        <v>14162</v>
      </c>
      <c r="C3404" s="25" t="s">
        <v>14607</v>
      </c>
      <c r="D3404" s="25" t="s">
        <v>535</v>
      </c>
      <c r="E3404" s="26" t="s">
        <v>212</v>
      </c>
      <c r="F3404" s="26"/>
      <c r="G3404" s="27"/>
      <c r="H3404" s="27"/>
      <c r="I3404" s="26"/>
      <c r="J3404" s="24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</row>
    <row r="3405" spans="1:22" ht="14">
      <c r="A3405" s="24" t="s">
        <v>11651</v>
      </c>
      <c r="B3405" s="25" t="s">
        <v>11584</v>
      </c>
      <c r="C3405" s="25" t="s">
        <v>11650</v>
      </c>
      <c r="D3405" s="25" t="s">
        <v>1022</v>
      </c>
      <c r="E3405" s="26" t="s">
        <v>212</v>
      </c>
      <c r="F3405" s="26"/>
      <c r="G3405" s="27"/>
      <c r="H3405" s="27"/>
      <c r="I3405" s="26"/>
      <c r="J3405" s="24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</row>
    <row r="3406" spans="1:22" ht="14">
      <c r="A3406" s="24" t="s">
        <v>11235</v>
      </c>
      <c r="B3406" s="25" t="s">
        <v>11171</v>
      </c>
      <c r="C3406" s="25" t="s">
        <v>11234</v>
      </c>
      <c r="D3406" s="25" t="s">
        <v>8992</v>
      </c>
      <c r="E3406" s="26" t="s">
        <v>212</v>
      </c>
      <c r="F3406" s="26"/>
      <c r="G3406" s="27"/>
      <c r="H3406" s="27"/>
      <c r="I3406" s="26"/>
      <c r="J3406" s="24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</row>
    <row r="3407" spans="1:22" ht="14">
      <c r="A3407" s="24" t="s">
        <v>2906</v>
      </c>
      <c r="B3407" s="25" t="s">
        <v>2893</v>
      </c>
      <c r="C3407" s="25" t="s">
        <v>2905</v>
      </c>
      <c r="D3407" s="25" t="s">
        <v>221</v>
      </c>
      <c r="E3407" s="26" t="s">
        <v>364</v>
      </c>
      <c r="F3407" s="26"/>
      <c r="G3407" s="27"/>
      <c r="H3407" s="27"/>
      <c r="I3407" s="26"/>
      <c r="J3407" s="24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</row>
    <row r="3408" spans="1:22" ht="14">
      <c r="A3408" s="24" t="s">
        <v>12583</v>
      </c>
      <c r="B3408" s="25" t="s">
        <v>12567</v>
      </c>
      <c r="C3408" s="25" t="s">
        <v>12582</v>
      </c>
      <c r="D3408" s="25" t="s">
        <v>2556</v>
      </c>
      <c r="E3408" s="26" t="s">
        <v>364</v>
      </c>
      <c r="F3408" s="26"/>
      <c r="G3408" s="27"/>
      <c r="H3408" s="27"/>
      <c r="I3408" s="26"/>
      <c r="J3408" s="24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</row>
    <row r="3409" spans="1:22" ht="14">
      <c r="A3409" s="24" t="s">
        <v>12586</v>
      </c>
      <c r="B3409" s="25" t="s">
        <v>12567</v>
      </c>
      <c r="C3409" s="25" t="s">
        <v>12585</v>
      </c>
      <c r="D3409" s="25" t="s">
        <v>2556</v>
      </c>
      <c r="E3409" s="26" t="s">
        <v>364</v>
      </c>
      <c r="F3409" s="26"/>
      <c r="G3409" s="27"/>
      <c r="H3409" s="27"/>
      <c r="I3409" s="26"/>
      <c r="J3409" s="24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</row>
    <row r="3410" spans="1:22" ht="14">
      <c r="A3410" s="24" t="s">
        <v>12589</v>
      </c>
      <c r="B3410" s="25" t="s">
        <v>12567</v>
      </c>
      <c r="C3410" s="25" t="s">
        <v>12588</v>
      </c>
      <c r="D3410" s="25" t="s">
        <v>221</v>
      </c>
      <c r="E3410" s="26" t="s">
        <v>364</v>
      </c>
      <c r="F3410" s="26"/>
      <c r="G3410" s="27"/>
      <c r="H3410" s="27"/>
      <c r="I3410" s="26"/>
      <c r="J3410" s="24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</row>
    <row r="3411" spans="1:22" ht="14">
      <c r="A3411" s="24" t="s">
        <v>12592</v>
      </c>
      <c r="B3411" s="25" t="s">
        <v>12567</v>
      </c>
      <c r="C3411" s="25" t="s">
        <v>12591</v>
      </c>
      <c r="D3411" s="25" t="s">
        <v>221</v>
      </c>
      <c r="E3411" s="26" t="s">
        <v>364</v>
      </c>
      <c r="F3411" s="26"/>
      <c r="G3411" s="27"/>
      <c r="H3411" s="27"/>
      <c r="I3411" s="26"/>
      <c r="J3411" s="24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</row>
    <row r="3412" spans="1:22" ht="14">
      <c r="A3412" s="24" t="s">
        <v>12595</v>
      </c>
      <c r="B3412" s="25" t="s">
        <v>12567</v>
      </c>
      <c r="C3412" s="25" t="s">
        <v>12594</v>
      </c>
      <c r="D3412" s="25" t="s">
        <v>2556</v>
      </c>
      <c r="E3412" s="26" t="s">
        <v>364</v>
      </c>
      <c r="F3412" s="26"/>
      <c r="G3412" s="27"/>
      <c r="H3412" s="27"/>
      <c r="I3412" s="26"/>
      <c r="J3412" s="24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</row>
    <row r="3413" spans="1:22" ht="14">
      <c r="A3413" s="24" t="s">
        <v>12598</v>
      </c>
      <c r="B3413" s="25" t="s">
        <v>12567</v>
      </c>
      <c r="C3413" s="25" t="s">
        <v>12597</v>
      </c>
      <c r="D3413" s="25" t="s">
        <v>221</v>
      </c>
      <c r="E3413" s="26" t="s">
        <v>364</v>
      </c>
      <c r="F3413" s="26"/>
      <c r="G3413" s="27"/>
      <c r="H3413" s="27"/>
      <c r="I3413" s="26"/>
      <c r="J3413" s="24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</row>
    <row r="3414" spans="1:22" ht="14">
      <c r="A3414" s="24" t="s">
        <v>12601</v>
      </c>
      <c r="B3414" s="25" t="s">
        <v>12567</v>
      </c>
      <c r="C3414" s="25" t="s">
        <v>12600</v>
      </c>
      <c r="D3414" s="25" t="s">
        <v>221</v>
      </c>
      <c r="E3414" s="26" t="s">
        <v>364</v>
      </c>
      <c r="F3414" s="26"/>
      <c r="G3414" s="27"/>
      <c r="H3414" s="27"/>
      <c r="I3414" s="26"/>
      <c r="J3414" s="24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</row>
    <row r="3415" spans="1:22" ht="14">
      <c r="A3415" s="24" t="s">
        <v>12604</v>
      </c>
      <c r="B3415" s="25" t="s">
        <v>12567</v>
      </c>
      <c r="C3415" s="25" t="s">
        <v>12603</v>
      </c>
      <c r="D3415" s="25" t="s">
        <v>221</v>
      </c>
      <c r="E3415" s="26" t="s">
        <v>364</v>
      </c>
      <c r="F3415" s="26"/>
      <c r="G3415" s="27"/>
      <c r="H3415" s="27"/>
      <c r="I3415" s="26"/>
      <c r="J3415" s="24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</row>
    <row r="3416" spans="1:22" ht="14">
      <c r="A3416" s="24" t="s">
        <v>12607</v>
      </c>
      <c r="B3416" s="25" t="s">
        <v>12567</v>
      </c>
      <c r="C3416" s="25" t="s">
        <v>12606</v>
      </c>
      <c r="D3416" s="25" t="s">
        <v>221</v>
      </c>
      <c r="E3416" s="26" t="s">
        <v>364</v>
      </c>
      <c r="F3416" s="26"/>
      <c r="G3416" s="27"/>
      <c r="H3416" s="27"/>
      <c r="I3416" s="26"/>
      <c r="J3416" s="24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</row>
    <row r="3417" spans="1:22" ht="14">
      <c r="A3417" s="24" t="s">
        <v>12610</v>
      </c>
      <c r="B3417" s="25" t="s">
        <v>12567</v>
      </c>
      <c r="C3417" s="25" t="s">
        <v>12609</v>
      </c>
      <c r="D3417" s="25" t="s">
        <v>221</v>
      </c>
      <c r="E3417" s="26" t="s">
        <v>364</v>
      </c>
      <c r="F3417" s="26"/>
      <c r="G3417" s="27"/>
      <c r="H3417" s="27"/>
      <c r="I3417" s="26"/>
      <c r="J3417" s="24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</row>
    <row r="3418" spans="1:22" ht="14">
      <c r="A3418" s="24" t="s">
        <v>12613</v>
      </c>
      <c r="B3418" s="25" t="s">
        <v>12567</v>
      </c>
      <c r="C3418" s="25" t="s">
        <v>12612</v>
      </c>
      <c r="D3418" s="25" t="s">
        <v>221</v>
      </c>
      <c r="E3418" s="26" t="s">
        <v>364</v>
      </c>
      <c r="F3418" s="26"/>
      <c r="G3418" s="27"/>
      <c r="H3418" s="27"/>
      <c r="I3418" s="26"/>
      <c r="J3418" s="24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</row>
    <row r="3419" spans="1:22" ht="14">
      <c r="A3419" s="24" t="s">
        <v>12616</v>
      </c>
      <c r="B3419" s="25" t="s">
        <v>12567</v>
      </c>
      <c r="C3419" s="25" t="s">
        <v>12615</v>
      </c>
      <c r="D3419" s="25" t="s">
        <v>221</v>
      </c>
      <c r="E3419" s="26" t="s">
        <v>364</v>
      </c>
      <c r="F3419" s="26"/>
      <c r="G3419" s="27"/>
      <c r="H3419" s="27"/>
      <c r="I3419" s="26"/>
      <c r="J3419" s="24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</row>
    <row r="3420" spans="1:22" ht="14">
      <c r="A3420" s="24" t="s">
        <v>12619</v>
      </c>
      <c r="B3420" s="25" t="s">
        <v>12567</v>
      </c>
      <c r="C3420" s="25" t="s">
        <v>12618</v>
      </c>
      <c r="D3420" s="25" t="s">
        <v>221</v>
      </c>
      <c r="E3420" s="26" t="s">
        <v>364</v>
      </c>
      <c r="F3420" s="26"/>
      <c r="G3420" s="27"/>
      <c r="H3420" s="27"/>
      <c r="I3420" s="26"/>
      <c r="J3420" s="24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</row>
    <row r="3421" spans="1:22" ht="14">
      <c r="A3421" s="24" t="s">
        <v>15619</v>
      </c>
      <c r="B3421" s="25" t="s">
        <v>3351</v>
      </c>
      <c r="C3421" s="25" t="s">
        <v>15618</v>
      </c>
      <c r="D3421" s="25" t="s">
        <v>1022</v>
      </c>
      <c r="E3421" s="26" t="s">
        <v>962</v>
      </c>
      <c r="F3421" s="26"/>
      <c r="G3421" s="27"/>
      <c r="H3421" s="27"/>
      <c r="I3421" s="26"/>
      <c r="J3421" s="24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</row>
    <row r="3422" spans="1:22" ht="14">
      <c r="A3422" s="24" t="s">
        <v>15373</v>
      </c>
      <c r="B3422" s="25" t="s">
        <v>2893</v>
      </c>
      <c r="C3422" s="25" t="s">
        <v>15372</v>
      </c>
      <c r="D3422" s="25" t="s">
        <v>221</v>
      </c>
      <c r="E3422" s="26" t="s">
        <v>364</v>
      </c>
      <c r="F3422" s="26"/>
      <c r="G3422" s="27"/>
      <c r="H3422" s="27"/>
      <c r="I3422" s="26"/>
      <c r="J3422" s="24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</row>
    <row r="3423" spans="1:22" ht="14">
      <c r="A3423" s="24" t="s">
        <v>7096</v>
      </c>
      <c r="B3423" s="25" t="s">
        <v>3351</v>
      </c>
      <c r="C3423" s="25" t="s">
        <v>7095</v>
      </c>
      <c r="D3423" s="25" t="s">
        <v>215</v>
      </c>
      <c r="E3423" s="26" t="s">
        <v>962</v>
      </c>
      <c r="F3423" s="26"/>
      <c r="G3423" s="27"/>
      <c r="H3423" s="27"/>
      <c r="I3423" s="26"/>
      <c r="J3423" s="24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</row>
    <row r="3424" spans="1:22" ht="14">
      <c r="A3424" s="24" t="s">
        <v>2406</v>
      </c>
      <c r="B3424" s="25" t="s">
        <v>2396</v>
      </c>
      <c r="C3424" s="25" t="s">
        <v>2405</v>
      </c>
      <c r="D3424" s="25" t="s">
        <v>221</v>
      </c>
      <c r="E3424" s="26" t="s">
        <v>364</v>
      </c>
      <c r="F3424" s="26"/>
      <c r="G3424" s="27"/>
      <c r="H3424" s="27"/>
      <c r="I3424" s="26"/>
      <c r="J3424" s="24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</row>
    <row r="3425" spans="1:22" ht="14">
      <c r="A3425" s="24" t="s">
        <v>2409</v>
      </c>
      <c r="B3425" s="25" t="s">
        <v>2396</v>
      </c>
      <c r="C3425" s="25" t="s">
        <v>2408</v>
      </c>
      <c r="D3425" s="25" t="s">
        <v>535</v>
      </c>
      <c r="E3425" s="26" t="s">
        <v>364</v>
      </c>
      <c r="F3425" s="26"/>
      <c r="G3425" s="27"/>
      <c r="H3425" s="27"/>
      <c r="I3425" s="26"/>
      <c r="J3425" s="24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</row>
    <row r="3426" spans="1:22" ht="14">
      <c r="A3426" s="24" t="s">
        <v>2412</v>
      </c>
      <c r="B3426" s="25" t="s">
        <v>2396</v>
      </c>
      <c r="C3426" s="25" t="s">
        <v>2411</v>
      </c>
      <c r="D3426" s="25" t="s">
        <v>221</v>
      </c>
      <c r="E3426" s="26" t="s">
        <v>364</v>
      </c>
      <c r="F3426" s="26"/>
      <c r="G3426" s="27"/>
      <c r="H3426" s="27"/>
      <c r="I3426" s="26"/>
      <c r="J3426" s="24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</row>
    <row r="3427" spans="1:22" ht="14">
      <c r="A3427" s="24" t="s">
        <v>9981</v>
      </c>
      <c r="B3427" s="25" t="s">
        <v>9887</v>
      </c>
      <c r="C3427" s="25" t="s">
        <v>9980</v>
      </c>
      <c r="D3427" s="25" t="s">
        <v>221</v>
      </c>
      <c r="E3427" s="26" t="s">
        <v>212</v>
      </c>
      <c r="F3427" s="26"/>
      <c r="G3427" s="27"/>
      <c r="H3427" s="27"/>
      <c r="I3427" s="26"/>
      <c r="J3427" s="24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</row>
    <row r="3428" spans="1:22" ht="14">
      <c r="A3428" s="24" t="s">
        <v>9984</v>
      </c>
      <c r="B3428" s="25" t="s">
        <v>9887</v>
      </c>
      <c r="C3428" s="25" t="s">
        <v>9983</v>
      </c>
      <c r="D3428" s="25" t="s">
        <v>221</v>
      </c>
      <c r="E3428" s="26" t="s">
        <v>212</v>
      </c>
      <c r="F3428" s="26"/>
      <c r="G3428" s="27"/>
      <c r="H3428" s="27"/>
      <c r="I3428" s="26"/>
      <c r="J3428" s="24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</row>
    <row r="3429" spans="1:22" ht="14">
      <c r="A3429" s="24" t="s">
        <v>2976</v>
      </c>
      <c r="B3429" s="25" t="s">
        <v>2956</v>
      </c>
      <c r="C3429" s="25" t="s">
        <v>2975</v>
      </c>
      <c r="D3429" s="25" t="s">
        <v>535</v>
      </c>
      <c r="E3429" s="26" t="s">
        <v>212</v>
      </c>
      <c r="F3429" s="26"/>
      <c r="G3429" s="27"/>
      <c r="H3429" s="27"/>
      <c r="I3429" s="26"/>
      <c r="J3429" s="24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</row>
    <row r="3430" spans="1:22" ht="14">
      <c r="A3430" s="24" t="s">
        <v>2979</v>
      </c>
      <c r="B3430" s="25" t="s">
        <v>2956</v>
      </c>
      <c r="C3430" s="25" t="s">
        <v>2978</v>
      </c>
      <c r="D3430" s="25" t="s">
        <v>535</v>
      </c>
      <c r="E3430" s="26" t="s">
        <v>212</v>
      </c>
      <c r="F3430" s="26"/>
      <c r="G3430" s="27"/>
      <c r="H3430" s="27"/>
      <c r="I3430" s="26"/>
      <c r="J3430" s="24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</row>
    <row r="3431" spans="1:22" ht="14">
      <c r="A3431" s="24" t="s">
        <v>2981</v>
      </c>
      <c r="B3431" s="25" t="s">
        <v>2956</v>
      </c>
      <c r="C3431" s="25"/>
      <c r="D3431" s="25" t="s">
        <v>2958</v>
      </c>
      <c r="E3431" s="26" t="s">
        <v>212</v>
      </c>
      <c r="F3431" s="26"/>
      <c r="G3431" s="27"/>
      <c r="H3431" s="27"/>
      <c r="I3431" s="26"/>
      <c r="J3431" s="24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</row>
    <row r="3432" spans="1:22" ht="14">
      <c r="A3432" s="24" t="s">
        <v>2983</v>
      </c>
      <c r="B3432" s="25" t="s">
        <v>2956</v>
      </c>
      <c r="C3432" s="25" t="s">
        <v>2982</v>
      </c>
      <c r="D3432" s="25" t="s">
        <v>535</v>
      </c>
      <c r="E3432" s="26" t="s">
        <v>212</v>
      </c>
      <c r="F3432" s="26"/>
      <c r="G3432" s="27"/>
      <c r="H3432" s="27"/>
      <c r="I3432" s="26"/>
      <c r="J3432" s="24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</row>
    <row r="3433" spans="1:22" ht="14">
      <c r="A3433" s="24" t="s">
        <v>2986</v>
      </c>
      <c r="B3433" s="25" t="s">
        <v>2956</v>
      </c>
      <c r="C3433" s="25" t="s">
        <v>2985</v>
      </c>
      <c r="D3433" s="25" t="s">
        <v>535</v>
      </c>
      <c r="E3433" s="26" t="s">
        <v>212</v>
      </c>
      <c r="F3433" s="26"/>
      <c r="G3433" s="27"/>
      <c r="H3433" s="27"/>
      <c r="I3433" s="26"/>
      <c r="J3433" s="24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</row>
    <row r="3434" spans="1:22" ht="14">
      <c r="A3434" s="24" t="s">
        <v>2989</v>
      </c>
      <c r="B3434" s="25" t="s">
        <v>2956</v>
      </c>
      <c r="C3434" s="25" t="s">
        <v>2988</v>
      </c>
      <c r="D3434" s="25" t="s">
        <v>535</v>
      </c>
      <c r="E3434" s="26" t="s">
        <v>212</v>
      </c>
      <c r="F3434" s="26"/>
      <c r="G3434" s="27"/>
      <c r="H3434" s="27"/>
      <c r="I3434" s="26"/>
      <c r="J3434" s="24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</row>
    <row r="3435" spans="1:22" ht="14">
      <c r="A3435" s="24" t="s">
        <v>2992</v>
      </c>
      <c r="B3435" s="25" t="s">
        <v>2956</v>
      </c>
      <c r="C3435" s="25" t="s">
        <v>2991</v>
      </c>
      <c r="D3435" s="25" t="s">
        <v>535</v>
      </c>
      <c r="E3435" s="26" t="s">
        <v>212</v>
      </c>
      <c r="F3435" s="26"/>
      <c r="G3435" s="27"/>
      <c r="H3435" s="27"/>
      <c r="I3435" s="26"/>
      <c r="J3435" s="24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</row>
    <row r="3436" spans="1:22" ht="14">
      <c r="A3436" s="24" t="s">
        <v>2995</v>
      </c>
      <c r="B3436" s="25" t="s">
        <v>2956</v>
      </c>
      <c r="C3436" s="25" t="s">
        <v>2994</v>
      </c>
      <c r="D3436" s="25" t="s">
        <v>535</v>
      </c>
      <c r="E3436" s="26" t="s">
        <v>212</v>
      </c>
      <c r="F3436" s="26"/>
      <c r="G3436" s="27"/>
      <c r="H3436" s="27"/>
      <c r="I3436" s="26"/>
      <c r="J3436" s="24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</row>
    <row r="3437" spans="1:22" ht="14">
      <c r="A3437" s="24" t="s">
        <v>2998</v>
      </c>
      <c r="B3437" s="25" t="s">
        <v>2956</v>
      </c>
      <c r="C3437" s="25" t="s">
        <v>2997</v>
      </c>
      <c r="D3437" s="25" t="s">
        <v>535</v>
      </c>
      <c r="E3437" s="26" t="s">
        <v>212</v>
      </c>
      <c r="F3437" s="26"/>
      <c r="G3437" s="27"/>
      <c r="H3437" s="27"/>
      <c r="I3437" s="26"/>
      <c r="J3437" s="24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</row>
    <row r="3438" spans="1:22" ht="14">
      <c r="A3438" s="24" t="s">
        <v>3001</v>
      </c>
      <c r="B3438" s="25" t="s">
        <v>2956</v>
      </c>
      <c r="C3438" s="25" t="s">
        <v>3000</v>
      </c>
      <c r="D3438" s="25" t="s">
        <v>535</v>
      </c>
      <c r="E3438" s="26" t="s">
        <v>212</v>
      </c>
      <c r="F3438" s="26"/>
      <c r="G3438" s="27"/>
      <c r="H3438" s="27"/>
      <c r="I3438" s="26"/>
      <c r="J3438" s="24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</row>
    <row r="3439" spans="1:22" ht="14">
      <c r="A3439" s="24" t="s">
        <v>3004</v>
      </c>
      <c r="B3439" s="25" t="s">
        <v>2956</v>
      </c>
      <c r="C3439" s="25" t="s">
        <v>3003</v>
      </c>
      <c r="D3439" s="25" t="s">
        <v>535</v>
      </c>
      <c r="E3439" s="26" t="s">
        <v>212</v>
      </c>
      <c r="F3439" s="26"/>
      <c r="G3439" s="27"/>
      <c r="H3439" s="27"/>
      <c r="I3439" s="26"/>
      <c r="J3439" s="24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</row>
    <row r="3440" spans="1:22" ht="14">
      <c r="A3440" s="24" t="s">
        <v>13127</v>
      </c>
      <c r="B3440" s="25" t="s">
        <v>12964</v>
      </c>
      <c r="C3440" s="25" t="s">
        <v>13126</v>
      </c>
      <c r="D3440" s="25" t="s">
        <v>378</v>
      </c>
      <c r="E3440" s="26" t="s">
        <v>364</v>
      </c>
      <c r="F3440" s="26"/>
      <c r="G3440" s="27"/>
      <c r="H3440" s="27"/>
      <c r="I3440" s="26"/>
      <c r="J3440" s="24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</row>
    <row r="3441" spans="1:22" ht="14">
      <c r="A3441" s="24" t="s">
        <v>13130</v>
      </c>
      <c r="B3441" s="25" t="s">
        <v>12964</v>
      </c>
      <c r="C3441" s="25" t="s">
        <v>13129</v>
      </c>
      <c r="D3441" s="25" t="s">
        <v>221</v>
      </c>
      <c r="E3441" s="26" t="s">
        <v>364</v>
      </c>
      <c r="F3441" s="26"/>
      <c r="G3441" s="27"/>
      <c r="H3441" s="27"/>
      <c r="I3441" s="26"/>
      <c r="J3441" s="24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</row>
    <row r="3442" spans="1:22" ht="14">
      <c r="A3442" s="24" t="s">
        <v>13133</v>
      </c>
      <c r="B3442" s="25" t="s">
        <v>12964</v>
      </c>
      <c r="C3442" s="25" t="s">
        <v>13132</v>
      </c>
      <c r="D3442" s="25" t="s">
        <v>2556</v>
      </c>
      <c r="E3442" s="26" t="s">
        <v>364</v>
      </c>
      <c r="F3442" s="26"/>
      <c r="G3442" s="27"/>
      <c r="H3442" s="27"/>
      <c r="I3442" s="26"/>
      <c r="J3442" s="24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</row>
    <row r="3443" spans="1:22" ht="14">
      <c r="A3443" s="24" t="s">
        <v>13136</v>
      </c>
      <c r="B3443" s="25" t="s">
        <v>12964</v>
      </c>
      <c r="C3443" s="25" t="s">
        <v>13135</v>
      </c>
      <c r="D3443" s="25" t="s">
        <v>535</v>
      </c>
      <c r="E3443" s="26" t="s">
        <v>364</v>
      </c>
      <c r="F3443" s="26"/>
      <c r="G3443" s="27"/>
      <c r="H3443" s="27"/>
      <c r="I3443" s="26"/>
      <c r="J3443" s="24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</row>
    <row r="3444" spans="1:22" ht="14">
      <c r="A3444" s="24" t="s">
        <v>13139</v>
      </c>
      <c r="B3444" s="25" t="s">
        <v>12964</v>
      </c>
      <c r="C3444" s="25" t="s">
        <v>13138</v>
      </c>
      <c r="D3444" s="25" t="s">
        <v>221</v>
      </c>
      <c r="E3444" s="26" t="s">
        <v>364</v>
      </c>
      <c r="F3444" s="26"/>
      <c r="G3444" s="27"/>
      <c r="H3444" s="27"/>
      <c r="I3444" s="26"/>
      <c r="J3444" s="24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</row>
    <row r="3445" spans="1:22" ht="14">
      <c r="A3445" s="24" t="s">
        <v>15788</v>
      </c>
      <c r="B3445" s="25" t="s">
        <v>12418</v>
      </c>
      <c r="C3445" s="25" t="s">
        <v>15787</v>
      </c>
      <c r="D3445" s="25" t="s">
        <v>221</v>
      </c>
      <c r="E3445" s="26" t="s">
        <v>364</v>
      </c>
      <c r="F3445" s="26"/>
      <c r="G3445" s="27"/>
      <c r="H3445" s="27"/>
      <c r="I3445" s="26"/>
      <c r="J3445" s="24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</row>
    <row r="3446" spans="1:22" ht="14">
      <c r="A3446" s="24" t="s">
        <v>5467</v>
      </c>
      <c r="B3446" s="25" t="s">
        <v>5244</v>
      </c>
      <c r="C3446" s="25" t="s">
        <v>5466</v>
      </c>
      <c r="D3446" s="25" t="s">
        <v>3041</v>
      </c>
      <c r="E3446" s="26" t="s">
        <v>364</v>
      </c>
      <c r="F3446" s="26"/>
      <c r="G3446" s="27"/>
      <c r="H3446" s="27"/>
      <c r="I3446" s="26"/>
      <c r="J3446" s="24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</row>
    <row r="3447" spans="1:22" ht="14">
      <c r="A3447" s="24" t="s">
        <v>5470</v>
      </c>
      <c r="B3447" s="25" t="s">
        <v>5244</v>
      </c>
      <c r="C3447" s="25" t="s">
        <v>5469</v>
      </c>
      <c r="D3447" s="25" t="s">
        <v>221</v>
      </c>
      <c r="E3447" s="26" t="s">
        <v>364</v>
      </c>
      <c r="F3447" s="26"/>
      <c r="G3447" s="27"/>
      <c r="H3447" s="27"/>
      <c r="I3447" s="26"/>
      <c r="J3447" s="24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</row>
    <row r="3448" spans="1:22" ht="14">
      <c r="A3448" s="24" t="s">
        <v>5473</v>
      </c>
      <c r="B3448" s="25" t="s">
        <v>5244</v>
      </c>
      <c r="C3448" s="25" t="s">
        <v>5472</v>
      </c>
      <c r="D3448" s="25" t="s">
        <v>535</v>
      </c>
      <c r="E3448" s="26" t="s">
        <v>364</v>
      </c>
      <c r="F3448" s="26"/>
      <c r="G3448" s="27"/>
      <c r="H3448" s="27"/>
      <c r="I3448" s="26"/>
      <c r="J3448" s="24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</row>
    <row r="3449" spans="1:22" ht="14">
      <c r="A3449" s="24" t="s">
        <v>8601</v>
      </c>
      <c r="B3449" s="25" t="s">
        <v>8543</v>
      </c>
      <c r="C3449" s="25" t="s">
        <v>8600</v>
      </c>
      <c r="D3449" s="25" t="s">
        <v>221</v>
      </c>
      <c r="E3449" s="26" t="s">
        <v>212</v>
      </c>
      <c r="F3449" s="26"/>
      <c r="G3449" s="27"/>
      <c r="H3449" s="27"/>
      <c r="I3449" s="26"/>
      <c r="J3449" s="24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</row>
    <row r="3450" spans="1:22" ht="14">
      <c r="A3450" s="24" t="s">
        <v>13142</v>
      </c>
      <c r="B3450" s="25" t="s">
        <v>12964</v>
      </c>
      <c r="C3450" s="25" t="s">
        <v>13141</v>
      </c>
      <c r="D3450" s="25" t="s">
        <v>378</v>
      </c>
      <c r="E3450" s="26" t="s">
        <v>364</v>
      </c>
      <c r="F3450" s="26"/>
      <c r="G3450" s="27"/>
      <c r="H3450" s="27"/>
      <c r="I3450" s="26"/>
      <c r="J3450" s="24"/>
      <c r="K3450" s="26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</row>
    <row r="3451" spans="1:22" ht="14">
      <c r="A3451" s="24" t="s">
        <v>13142</v>
      </c>
      <c r="B3451" s="25" t="s">
        <v>12964</v>
      </c>
      <c r="C3451" s="25" t="s">
        <v>13144</v>
      </c>
      <c r="D3451" s="25" t="s">
        <v>378</v>
      </c>
      <c r="E3451" s="26" t="s">
        <v>364</v>
      </c>
      <c r="F3451" s="26"/>
      <c r="G3451" s="27"/>
      <c r="H3451" s="27"/>
      <c r="I3451" s="26"/>
      <c r="J3451" s="24"/>
      <c r="K3451" s="26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</row>
    <row r="3452" spans="1:22" ht="14">
      <c r="A3452" s="24" t="s">
        <v>13146</v>
      </c>
      <c r="B3452" s="25" t="s">
        <v>12964</v>
      </c>
      <c r="C3452" s="25" t="s">
        <v>13145</v>
      </c>
      <c r="D3452" s="25" t="s">
        <v>221</v>
      </c>
      <c r="E3452" s="26" t="s">
        <v>364</v>
      </c>
      <c r="F3452" s="26"/>
      <c r="G3452" s="27"/>
      <c r="H3452" s="27"/>
      <c r="I3452" s="26"/>
      <c r="J3452" s="24"/>
      <c r="K3452" s="26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</row>
    <row r="3453" spans="1:22" ht="14">
      <c r="A3453" s="24" t="s">
        <v>13149</v>
      </c>
      <c r="B3453" s="25" t="s">
        <v>12964</v>
      </c>
      <c r="C3453" s="25" t="s">
        <v>13148</v>
      </c>
      <c r="D3453" s="25" t="s">
        <v>535</v>
      </c>
      <c r="E3453" s="26" t="s">
        <v>364</v>
      </c>
      <c r="F3453" s="26"/>
      <c r="G3453" s="27"/>
      <c r="H3453" s="27"/>
      <c r="I3453" s="26"/>
      <c r="J3453" s="24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</row>
    <row r="3454" spans="1:22" ht="14">
      <c r="A3454" s="24" t="s">
        <v>13152</v>
      </c>
      <c r="B3454" s="25" t="s">
        <v>12964</v>
      </c>
      <c r="C3454" s="25" t="s">
        <v>13151</v>
      </c>
      <c r="D3454" s="25" t="s">
        <v>221</v>
      </c>
      <c r="E3454" s="26" t="s">
        <v>364</v>
      </c>
      <c r="F3454" s="26"/>
      <c r="G3454" s="27"/>
      <c r="H3454" s="27"/>
      <c r="I3454" s="26"/>
      <c r="J3454" s="24"/>
      <c r="K3454" s="26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</row>
    <row r="3455" spans="1:22" ht="14">
      <c r="A3455" s="24" t="s">
        <v>14147</v>
      </c>
      <c r="B3455" s="25" t="s">
        <v>14143</v>
      </c>
      <c r="C3455" s="25" t="s">
        <v>14146</v>
      </c>
      <c r="D3455" s="25" t="s">
        <v>221</v>
      </c>
      <c r="E3455" s="26" t="s">
        <v>212</v>
      </c>
      <c r="F3455" s="26"/>
      <c r="G3455" s="27"/>
      <c r="H3455" s="27"/>
      <c r="I3455" s="26"/>
      <c r="J3455" s="24"/>
      <c r="K3455" s="26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</row>
    <row r="3456" spans="1:22" ht="14">
      <c r="A3456" s="24" t="s">
        <v>13155</v>
      </c>
      <c r="B3456" s="25" t="s">
        <v>12964</v>
      </c>
      <c r="C3456" s="25" t="s">
        <v>13154</v>
      </c>
      <c r="D3456" s="25" t="s">
        <v>535</v>
      </c>
      <c r="E3456" s="26" t="s">
        <v>364</v>
      </c>
      <c r="F3456" s="26"/>
      <c r="G3456" s="27"/>
      <c r="H3456" s="27"/>
      <c r="I3456" s="26"/>
      <c r="J3456" s="24"/>
      <c r="K3456" s="26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</row>
    <row r="3457" spans="1:22" ht="14">
      <c r="A3457" s="24" t="s">
        <v>1520</v>
      </c>
      <c r="B3457" s="25" t="s">
        <v>1114</v>
      </c>
      <c r="C3457" s="25" t="s">
        <v>1519</v>
      </c>
      <c r="D3457" s="25" t="s">
        <v>215</v>
      </c>
      <c r="E3457" s="26" t="s">
        <v>212</v>
      </c>
      <c r="F3457" s="26"/>
      <c r="G3457" s="27"/>
      <c r="H3457" s="27"/>
      <c r="I3457" s="26"/>
      <c r="J3457" s="24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</row>
    <row r="3458" spans="1:22" ht="14">
      <c r="A3458" s="24" t="s">
        <v>1523</v>
      </c>
      <c r="B3458" s="25" t="s">
        <v>1114</v>
      </c>
      <c r="C3458" s="25" t="s">
        <v>1522</v>
      </c>
      <c r="D3458" s="25" t="s">
        <v>221</v>
      </c>
      <c r="E3458" s="26" t="s">
        <v>212</v>
      </c>
      <c r="F3458" s="26"/>
      <c r="G3458" s="27"/>
      <c r="H3458" s="27"/>
      <c r="I3458" s="26"/>
      <c r="J3458" s="24"/>
      <c r="K3458" s="26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</row>
    <row r="3459" spans="1:22" ht="14">
      <c r="A3459" s="24" t="s">
        <v>1526</v>
      </c>
      <c r="B3459" s="25" t="s">
        <v>1114</v>
      </c>
      <c r="C3459" s="25" t="s">
        <v>1525</v>
      </c>
      <c r="D3459" s="25" t="s">
        <v>221</v>
      </c>
      <c r="E3459" s="26" t="s">
        <v>212</v>
      </c>
      <c r="F3459" s="26"/>
      <c r="G3459" s="27"/>
      <c r="H3459" s="27"/>
      <c r="I3459" s="26"/>
      <c r="J3459" s="24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</row>
    <row r="3460" spans="1:22" ht="14">
      <c r="A3460" s="24" t="s">
        <v>7969</v>
      </c>
      <c r="B3460" s="25" t="s">
        <v>7869</v>
      </c>
      <c r="C3460" s="25" t="s">
        <v>7968</v>
      </c>
      <c r="D3460" s="25" t="s">
        <v>221</v>
      </c>
      <c r="E3460" s="26" t="s">
        <v>212</v>
      </c>
      <c r="F3460" s="26"/>
      <c r="G3460" s="27"/>
      <c r="H3460" s="27"/>
      <c r="I3460" s="26"/>
      <c r="J3460" s="24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</row>
    <row r="3461" spans="1:22" ht="14">
      <c r="A3461" s="24" t="s">
        <v>7972</v>
      </c>
      <c r="B3461" s="25" t="s">
        <v>7869</v>
      </c>
      <c r="C3461" s="25" t="s">
        <v>7971</v>
      </c>
      <c r="D3461" s="25" t="s">
        <v>535</v>
      </c>
      <c r="E3461" s="26" t="s">
        <v>212</v>
      </c>
      <c r="F3461" s="26"/>
      <c r="G3461" s="27"/>
      <c r="H3461" s="27"/>
      <c r="I3461" s="26"/>
      <c r="J3461" s="24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</row>
    <row r="3462" spans="1:22" ht="14">
      <c r="A3462" s="24" t="s">
        <v>7975</v>
      </c>
      <c r="B3462" s="25" t="s">
        <v>7869</v>
      </c>
      <c r="C3462" s="25" t="s">
        <v>7974</v>
      </c>
      <c r="D3462" s="25" t="s">
        <v>2958</v>
      </c>
      <c r="E3462" s="26" t="s">
        <v>212</v>
      </c>
      <c r="F3462" s="26"/>
      <c r="G3462" s="27"/>
      <c r="H3462" s="27"/>
      <c r="I3462" s="26"/>
      <c r="J3462" s="24"/>
      <c r="K3462" s="26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</row>
    <row r="3463" spans="1:22" ht="14">
      <c r="A3463" s="24" t="s">
        <v>7978</v>
      </c>
      <c r="B3463" s="25" t="s">
        <v>7869</v>
      </c>
      <c r="C3463" s="25" t="s">
        <v>7977</v>
      </c>
      <c r="D3463" s="25" t="s">
        <v>373</v>
      </c>
      <c r="E3463" s="26" t="s">
        <v>212</v>
      </c>
      <c r="F3463" s="26"/>
      <c r="G3463" s="27"/>
      <c r="H3463" s="27"/>
      <c r="I3463" s="26"/>
      <c r="J3463" s="24"/>
      <c r="K3463" s="26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</row>
    <row r="3464" spans="1:22" ht="14">
      <c r="A3464" s="24" t="s">
        <v>7981</v>
      </c>
      <c r="B3464" s="25" t="s">
        <v>7869</v>
      </c>
      <c r="C3464" s="25" t="s">
        <v>7980</v>
      </c>
      <c r="D3464" s="25" t="s">
        <v>221</v>
      </c>
      <c r="E3464" s="26" t="s">
        <v>212</v>
      </c>
      <c r="F3464" s="26"/>
      <c r="G3464" s="27"/>
      <c r="H3464" s="27"/>
      <c r="I3464" s="26"/>
      <c r="J3464" s="24"/>
      <c r="K3464" s="26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</row>
    <row r="3465" spans="1:22" ht="14">
      <c r="A3465" s="24" t="s">
        <v>686</v>
      </c>
      <c r="B3465" s="25" t="s">
        <v>371</v>
      </c>
      <c r="C3465" s="25" t="s">
        <v>685</v>
      </c>
      <c r="D3465" s="25" t="s">
        <v>378</v>
      </c>
      <c r="E3465" s="26" t="s">
        <v>212</v>
      </c>
      <c r="F3465" s="26"/>
      <c r="G3465" s="27"/>
      <c r="H3465" s="27"/>
      <c r="I3465" s="26"/>
      <c r="J3465" s="24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</row>
    <row r="3466" spans="1:22" ht="14">
      <c r="A3466" s="24" t="s">
        <v>689</v>
      </c>
      <c r="B3466" s="25" t="s">
        <v>371</v>
      </c>
      <c r="C3466" s="25" t="s">
        <v>688</v>
      </c>
      <c r="D3466" s="25" t="s">
        <v>378</v>
      </c>
      <c r="E3466" s="26" t="s">
        <v>212</v>
      </c>
      <c r="F3466" s="26"/>
      <c r="G3466" s="27"/>
      <c r="H3466" s="27"/>
      <c r="I3466" s="26"/>
      <c r="J3466" s="24"/>
      <c r="K3466" s="26"/>
      <c r="L3466" s="26"/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</row>
    <row r="3467" spans="1:22" ht="14">
      <c r="A3467" s="24" t="s">
        <v>692</v>
      </c>
      <c r="B3467" s="25" t="s">
        <v>371</v>
      </c>
      <c r="C3467" s="25" t="s">
        <v>691</v>
      </c>
      <c r="D3467" s="25" t="s">
        <v>378</v>
      </c>
      <c r="E3467" s="26" t="s">
        <v>212</v>
      </c>
      <c r="F3467" s="26"/>
      <c r="G3467" s="27"/>
      <c r="H3467" s="27"/>
      <c r="I3467" s="26"/>
      <c r="J3467" s="24"/>
      <c r="K3467" s="26"/>
      <c r="L3467" s="26"/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</row>
    <row r="3468" spans="1:22" ht="14">
      <c r="A3468" s="24" t="s">
        <v>695</v>
      </c>
      <c r="B3468" s="25" t="s">
        <v>371</v>
      </c>
      <c r="C3468" s="25" t="s">
        <v>694</v>
      </c>
      <c r="D3468" s="25" t="s">
        <v>378</v>
      </c>
      <c r="E3468" s="26" t="s">
        <v>212</v>
      </c>
      <c r="F3468" s="26"/>
      <c r="G3468" s="27"/>
      <c r="H3468" s="27"/>
      <c r="I3468" s="26"/>
      <c r="J3468" s="24"/>
      <c r="K3468" s="26"/>
      <c r="L3468" s="26"/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</row>
    <row r="3469" spans="1:22" ht="14">
      <c r="A3469" s="24" t="s">
        <v>1529</v>
      </c>
      <c r="B3469" s="25" t="s">
        <v>1114</v>
      </c>
      <c r="C3469" s="25" t="s">
        <v>1528</v>
      </c>
      <c r="D3469" s="25" t="s">
        <v>221</v>
      </c>
      <c r="E3469" s="26" t="s">
        <v>212</v>
      </c>
      <c r="F3469" s="26"/>
      <c r="G3469" s="27"/>
      <c r="H3469" s="27"/>
      <c r="I3469" s="26"/>
      <c r="J3469" s="24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</row>
    <row r="3470" spans="1:22" ht="14">
      <c r="A3470" s="24" t="s">
        <v>1532</v>
      </c>
      <c r="B3470" s="25" t="s">
        <v>1114</v>
      </c>
      <c r="C3470" s="25" t="s">
        <v>1531</v>
      </c>
      <c r="D3470" s="25" t="s">
        <v>535</v>
      </c>
      <c r="E3470" s="26" t="s">
        <v>212</v>
      </c>
      <c r="F3470" s="26"/>
      <c r="G3470" s="27"/>
      <c r="H3470" s="27"/>
      <c r="I3470" s="26"/>
      <c r="J3470" s="24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</row>
    <row r="3471" spans="1:22" ht="14">
      <c r="A3471" s="24" t="s">
        <v>11269</v>
      </c>
      <c r="B3471" s="25" t="s">
        <v>11268</v>
      </c>
      <c r="C3471" s="25" t="s">
        <v>11267</v>
      </c>
      <c r="D3471" s="25" t="s">
        <v>221</v>
      </c>
      <c r="E3471" s="26" t="s">
        <v>212</v>
      </c>
      <c r="F3471" s="26"/>
      <c r="G3471" s="27"/>
      <c r="H3471" s="27"/>
      <c r="I3471" s="26"/>
      <c r="J3471" s="24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</row>
    <row r="3472" spans="1:22" ht="14">
      <c r="A3472" s="24" t="s">
        <v>11114</v>
      </c>
      <c r="B3472" s="25" t="s">
        <v>11065</v>
      </c>
      <c r="C3472" s="25" t="s">
        <v>11113</v>
      </c>
      <c r="D3472" s="25" t="s">
        <v>229</v>
      </c>
      <c r="E3472" s="26" t="s">
        <v>212</v>
      </c>
      <c r="F3472" s="26"/>
      <c r="G3472" s="27"/>
      <c r="H3472" s="27"/>
      <c r="I3472" s="26"/>
      <c r="J3472" s="24"/>
      <c r="K3472" s="26"/>
      <c r="L3472" s="26"/>
      <c r="M3472" s="26"/>
      <c r="N3472" s="26"/>
      <c r="O3472" s="26"/>
      <c r="P3472" s="26"/>
      <c r="Q3472" s="26"/>
      <c r="R3472" s="26"/>
      <c r="S3472" s="26"/>
      <c r="T3472" s="26"/>
      <c r="U3472" s="26"/>
      <c r="V3472" s="26"/>
    </row>
    <row r="3473" spans="1:22" ht="14">
      <c r="A3473" s="24" t="s">
        <v>11117</v>
      </c>
      <c r="B3473" s="25" t="s">
        <v>11065</v>
      </c>
      <c r="C3473" s="25" t="s">
        <v>11116</v>
      </c>
      <c r="D3473" s="25" t="s">
        <v>229</v>
      </c>
      <c r="E3473" s="26" t="s">
        <v>212</v>
      </c>
      <c r="F3473" s="26"/>
      <c r="G3473" s="27"/>
      <c r="H3473" s="27"/>
      <c r="I3473" s="26"/>
      <c r="J3473" s="24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</row>
    <row r="3474" spans="1:22" ht="14">
      <c r="A3474" s="24" t="s">
        <v>7260</v>
      </c>
      <c r="B3474" s="25" t="s">
        <v>7109</v>
      </c>
      <c r="C3474" s="25" t="s">
        <v>7259</v>
      </c>
      <c r="D3474" s="25" t="s">
        <v>1022</v>
      </c>
      <c r="E3474" s="26" t="s">
        <v>364</v>
      </c>
      <c r="F3474" s="26"/>
      <c r="G3474" s="27"/>
      <c r="H3474" s="27"/>
      <c r="I3474" s="26"/>
      <c r="J3474" s="24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</row>
    <row r="3475" spans="1:22" ht="14">
      <c r="A3475" s="24" t="s">
        <v>7263</v>
      </c>
      <c r="B3475" s="25" t="s">
        <v>7109</v>
      </c>
      <c r="C3475" s="25" t="s">
        <v>7262</v>
      </c>
      <c r="D3475" s="25" t="s">
        <v>373</v>
      </c>
      <c r="E3475" s="26" t="s">
        <v>364</v>
      </c>
      <c r="F3475" s="26"/>
      <c r="G3475" s="27"/>
      <c r="H3475" s="27"/>
      <c r="I3475" s="26"/>
      <c r="J3475" s="24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</row>
    <row r="3476" spans="1:22" ht="14">
      <c r="A3476" s="24" t="s">
        <v>15631</v>
      </c>
      <c r="B3476" s="25" t="s">
        <v>7109</v>
      </c>
      <c r="C3476" s="25" t="s">
        <v>15630</v>
      </c>
      <c r="D3476" s="25" t="s">
        <v>221</v>
      </c>
      <c r="E3476" s="26" t="s">
        <v>364</v>
      </c>
      <c r="F3476" s="26"/>
      <c r="G3476" s="27"/>
      <c r="H3476" s="27"/>
      <c r="I3476" s="26"/>
      <c r="J3476" s="24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</row>
    <row r="3477" spans="1:22" ht="14">
      <c r="A3477" s="24" t="s">
        <v>15885</v>
      </c>
      <c r="B3477" s="25" t="s">
        <v>7109</v>
      </c>
      <c r="C3477" s="25" t="s">
        <v>15884</v>
      </c>
      <c r="D3477" s="25" t="s">
        <v>1022</v>
      </c>
      <c r="E3477" s="26" t="s">
        <v>364</v>
      </c>
      <c r="F3477" s="26"/>
      <c r="G3477" s="27"/>
      <c r="H3477" s="27"/>
      <c r="I3477" s="26"/>
      <c r="J3477" s="24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</row>
    <row r="3478" spans="1:22" ht="14">
      <c r="A3478" s="24" t="s">
        <v>7266</v>
      </c>
      <c r="B3478" s="25" t="s">
        <v>7109</v>
      </c>
      <c r="C3478" s="25" t="s">
        <v>7265</v>
      </c>
      <c r="D3478" s="25" t="s">
        <v>373</v>
      </c>
      <c r="E3478" s="26" t="s">
        <v>364</v>
      </c>
      <c r="F3478" s="26"/>
      <c r="G3478" s="27"/>
      <c r="H3478" s="27"/>
      <c r="I3478" s="26"/>
      <c r="J3478" s="24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</row>
    <row r="3479" spans="1:22" ht="14">
      <c r="A3479" s="24" t="s">
        <v>1535</v>
      </c>
      <c r="B3479" s="25" t="s">
        <v>1114</v>
      </c>
      <c r="C3479" s="25" t="s">
        <v>1534</v>
      </c>
      <c r="D3479" s="25" t="s">
        <v>215</v>
      </c>
      <c r="E3479" s="26" t="s">
        <v>212</v>
      </c>
      <c r="F3479" s="26"/>
      <c r="G3479" s="27"/>
      <c r="H3479" s="27"/>
      <c r="I3479" s="26"/>
      <c r="J3479" s="24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</row>
    <row r="3480" spans="1:22" ht="14">
      <c r="A3480" s="24" t="s">
        <v>1538</v>
      </c>
      <c r="B3480" s="25" t="s">
        <v>1114</v>
      </c>
      <c r="C3480" s="25" t="s">
        <v>1537</v>
      </c>
      <c r="D3480" s="25" t="s">
        <v>215</v>
      </c>
      <c r="E3480" s="26" t="s">
        <v>212</v>
      </c>
      <c r="F3480" s="26"/>
      <c r="G3480" s="27"/>
      <c r="H3480" s="27"/>
      <c r="I3480" s="26"/>
      <c r="J3480" s="24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</row>
    <row r="3481" spans="1:22" ht="14">
      <c r="A3481" s="24" t="s">
        <v>1541</v>
      </c>
      <c r="B3481" s="25" t="s">
        <v>1114</v>
      </c>
      <c r="C3481" s="25" t="s">
        <v>1540</v>
      </c>
      <c r="D3481" s="25" t="s">
        <v>221</v>
      </c>
      <c r="E3481" s="26" t="s">
        <v>212</v>
      </c>
      <c r="F3481" s="26"/>
      <c r="G3481" s="27"/>
      <c r="H3481" s="27"/>
      <c r="I3481" s="26"/>
      <c r="J3481" s="24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</row>
    <row r="3482" spans="1:22" ht="14">
      <c r="A3482" s="24" t="s">
        <v>1544</v>
      </c>
      <c r="B3482" s="25" t="s">
        <v>1114</v>
      </c>
      <c r="C3482" s="25" t="s">
        <v>1543</v>
      </c>
      <c r="D3482" s="25" t="s">
        <v>535</v>
      </c>
      <c r="E3482" s="26" t="s">
        <v>212</v>
      </c>
      <c r="F3482" s="26"/>
      <c r="G3482" s="27"/>
      <c r="H3482" s="27"/>
      <c r="I3482" s="26"/>
      <c r="J3482" s="24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</row>
    <row r="3483" spans="1:22" ht="14">
      <c r="A3483" s="24" t="s">
        <v>12134</v>
      </c>
      <c r="B3483" s="25" t="s">
        <v>12025</v>
      </c>
      <c r="C3483" s="25" t="s">
        <v>12133</v>
      </c>
      <c r="D3483" s="25" t="s">
        <v>221</v>
      </c>
      <c r="E3483" s="26" t="s">
        <v>212</v>
      </c>
      <c r="F3483" s="26"/>
      <c r="G3483" s="27"/>
      <c r="H3483" s="27"/>
      <c r="I3483" s="26"/>
      <c r="J3483" s="24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/>
    </row>
    <row r="3484" spans="1:22" ht="14">
      <c r="A3484" s="24" t="s">
        <v>12137</v>
      </c>
      <c r="B3484" s="25" t="s">
        <v>12025</v>
      </c>
      <c r="C3484" s="25" t="s">
        <v>12136</v>
      </c>
      <c r="D3484" s="25" t="s">
        <v>221</v>
      </c>
      <c r="E3484" s="26" t="s">
        <v>212</v>
      </c>
      <c r="F3484" s="26"/>
      <c r="G3484" s="27"/>
      <c r="H3484" s="27"/>
      <c r="I3484" s="26"/>
      <c r="J3484" s="24"/>
      <c r="K3484" s="26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</row>
    <row r="3485" spans="1:22" ht="14">
      <c r="A3485" s="24" t="s">
        <v>8826</v>
      </c>
      <c r="B3485" s="25" t="s">
        <v>8690</v>
      </c>
      <c r="C3485" s="25" t="s">
        <v>8825</v>
      </c>
      <c r="D3485" s="25" t="s">
        <v>2814</v>
      </c>
      <c r="E3485" s="26" t="s">
        <v>364</v>
      </c>
      <c r="F3485" s="26"/>
      <c r="G3485" s="27"/>
      <c r="H3485" s="27"/>
      <c r="I3485" s="26"/>
      <c r="J3485" s="24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</row>
    <row r="3486" spans="1:22" ht="14">
      <c r="A3486" s="24" t="s">
        <v>8829</v>
      </c>
      <c r="B3486" s="25" t="s">
        <v>8690</v>
      </c>
      <c r="C3486" s="25" t="s">
        <v>8828</v>
      </c>
      <c r="D3486" s="25" t="s">
        <v>373</v>
      </c>
      <c r="E3486" s="26" t="s">
        <v>364</v>
      </c>
      <c r="F3486" s="26"/>
      <c r="G3486" s="27"/>
      <c r="H3486" s="27"/>
      <c r="I3486" s="26"/>
      <c r="J3486" s="24"/>
      <c r="K3486" s="26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/>
    </row>
    <row r="3487" spans="1:22" ht="14">
      <c r="A3487" s="24" t="s">
        <v>11654</v>
      </c>
      <c r="B3487" s="25" t="s">
        <v>11584</v>
      </c>
      <c r="C3487" s="25" t="s">
        <v>11653</v>
      </c>
      <c r="D3487" s="25" t="s">
        <v>1022</v>
      </c>
      <c r="E3487" s="26" t="s">
        <v>212</v>
      </c>
      <c r="F3487" s="26"/>
      <c r="G3487" s="27"/>
      <c r="H3487" s="27"/>
      <c r="I3487" s="26"/>
      <c r="J3487" s="24"/>
      <c r="K3487" s="26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</row>
    <row r="3488" spans="1:22" ht="14">
      <c r="A3488" s="24" t="s">
        <v>8604</v>
      </c>
      <c r="B3488" s="25" t="s">
        <v>8543</v>
      </c>
      <c r="C3488" s="25" t="s">
        <v>8603</v>
      </c>
      <c r="D3488" s="25" t="s">
        <v>373</v>
      </c>
      <c r="E3488" s="26" t="s">
        <v>212</v>
      </c>
      <c r="F3488" s="26"/>
      <c r="G3488" s="27"/>
      <c r="H3488" s="27"/>
      <c r="I3488" s="26"/>
      <c r="J3488" s="24"/>
      <c r="K3488" s="26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</row>
    <row r="3489" spans="1:22" ht="14">
      <c r="A3489" s="24" t="s">
        <v>2527</v>
      </c>
      <c r="B3489" s="25" t="s">
        <v>2418</v>
      </c>
      <c r="C3489" s="25" t="s">
        <v>2526</v>
      </c>
      <c r="D3489" s="25" t="s">
        <v>1022</v>
      </c>
      <c r="E3489" s="26" t="s">
        <v>364</v>
      </c>
      <c r="F3489" s="26"/>
      <c r="G3489" s="27"/>
      <c r="H3489" s="27"/>
      <c r="I3489" s="26"/>
      <c r="J3489" s="24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</row>
    <row r="3490" spans="1:22" ht="14">
      <c r="A3490" s="24" t="s">
        <v>2530</v>
      </c>
      <c r="B3490" s="25" t="s">
        <v>2418</v>
      </c>
      <c r="C3490" s="25" t="s">
        <v>2529</v>
      </c>
      <c r="D3490" s="25" t="s">
        <v>1022</v>
      </c>
      <c r="E3490" s="26" t="s">
        <v>364</v>
      </c>
      <c r="F3490" s="26"/>
      <c r="G3490" s="27"/>
      <c r="H3490" s="27"/>
      <c r="I3490" s="26"/>
      <c r="J3490" s="24"/>
      <c r="K3490" s="26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</row>
    <row r="3491" spans="1:22" ht="14">
      <c r="A3491" s="24" t="s">
        <v>2533</v>
      </c>
      <c r="B3491" s="25" t="s">
        <v>2418</v>
      </c>
      <c r="C3491" s="25" t="s">
        <v>2532</v>
      </c>
      <c r="D3491" s="25" t="s">
        <v>378</v>
      </c>
      <c r="E3491" s="26" t="s">
        <v>364</v>
      </c>
      <c r="F3491" s="26"/>
      <c r="G3491" s="27"/>
      <c r="H3491" s="27"/>
      <c r="I3491" s="26"/>
      <c r="J3491" s="24"/>
      <c r="K3491" s="26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/>
    </row>
    <row r="3492" spans="1:22" ht="14">
      <c r="A3492" s="24" t="s">
        <v>2536</v>
      </c>
      <c r="B3492" s="25" t="s">
        <v>2418</v>
      </c>
      <c r="C3492" s="25" t="s">
        <v>2535</v>
      </c>
      <c r="D3492" s="25" t="s">
        <v>576</v>
      </c>
      <c r="E3492" s="26" t="s">
        <v>364</v>
      </c>
      <c r="F3492" s="26"/>
      <c r="G3492" s="27"/>
      <c r="H3492" s="27"/>
      <c r="I3492" s="26"/>
      <c r="J3492" s="24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</row>
    <row r="3493" spans="1:22" ht="14">
      <c r="A3493" s="24" t="s">
        <v>2539</v>
      </c>
      <c r="B3493" s="25" t="s">
        <v>2418</v>
      </c>
      <c r="C3493" s="25" t="s">
        <v>2538</v>
      </c>
      <c r="D3493" s="25" t="s">
        <v>221</v>
      </c>
      <c r="E3493" s="26" t="s">
        <v>364</v>
      </c>
      <c r="F3493" s="26"/>
      <c r="G3493" s="27"/>
      <c r="H3493" s="27"/>
      <c r="I3493" s="26"/>
      <c r="J3493" s="24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</row>
    <row r="3494" spans="1:22" ht="14">
      <c r="A3494" s="24" t="s">
        <v>2539</v>
      </c>
      <c r="B3494" s="25" t="s">
        <v>2418</v>
      </c>
      <c r="C3494" s="25" t="s">
        <v>2541</v>
      </c>
      <c r="D3494" s="25" t="s">
        <v>221</v>
      </c>
      <c r="E3494" s="26" t="s">
        <v>364</v>
      </c>
      <c r="F3494" s="26"/>
      <c r="G3494" s="27"/>
      <c r="H3494" s="27"/>
      <c r="I3494" s="26"/>
      <c r="J3494" s="24"/>
      <c r="K3494" s="26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</row>
    <row r="3495" spans="1:22" ht="14">
      <c r="A3495" s="24" t="s">
        <v>2543</v>
      </c>
      <c r="B3495" s="25" t="s">
        <v>2418</v>
      </c>
      <c r="C3495" s="25" t="s">
        <v>2542</v>
      </c>
      <c r="D3495" s="25" t="s">
        <v>535</v>
      </c>
      <c r="E3495" s="26" t="s">
        <v>364</v>
      </c>
      <c r="F3495" s="26"/>
      <c r="G3495" s="27"/>
      <c r="H3495" s="27"/>
      <c r="I3495" s="26"/>
      <c r="J3495" s="24"/>
      <c r="K3495" s="26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</row>
    <row r="3496" spans="1:22" ht="14">
      <c r="A3496" s="24" t="s">
        <v>2546</v>
      </c>
      <c r="B3496" s="25" t="s">
        <v>2418</v>
      </c>
      <c r="C3496" s="25" t="s">
        <v>2545</v>
      </c>
      <c r="D3496" s="25" t="s">
        <v>1022</v>
      </c>
      <c r="E3496" s="26" t="s">
        <v>364</v>
      </c>
      <c r="F3496" s="26"/>
      <c r="G3496" s="27"/>
      <c r="H3496" s="27"/>
      <c r="I3496" s="26"/>
      <c r="J3496" s="24"/>
      <c r="K3496" s="26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</row>
    <row r="3497" spans="1:22" ht="14">
      <c r="A3497" s="24" t="s">
        <v>2549</v>
      </c>
      <c r="B3497" s="25" t="s">
        <v>2418</v>
      </c>
      <c r="C3497" s="25" t="s">
        <v>2548</v>
      </c>
      <c r="D3497" s="25" t="s">
        <v>373</v>
      </c>
      <c r="E3497" s="26" t="s">
        <v>364</v>
      </c>
      <c r="F3497" s="26"/>
      <c r="G3497" s="27"/>
      <c r="H3497" s="27"/>
      <c r="I3497" s="26"/>
      <c r="J3497" s="24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</row>
    <row r="3498" spans="1:22" ht="14">
      <c r="A3498" s="24" t="s">
        <v>5803</v>
      </c>
      <c r="B3498" s="25" t="s">
        <v>5634</v>
      </c>
      <c r="C3498" s="25" t="s">
        <v>5802</v>
      </c>
      <c r="D3498" s="25" t="s">
        <v>221</v>
      </c>
      <c r="E3498" s="26" t="s">
        <v>364</v>
      </c>
      <c r="F3498" s="26"/>
      <c r="G3498" s="27"/>
      <c r="H3498" s="27"/>
      <c r="I3498" s="26"/>
      <c r="J3498" s="24"/>
      <c r="K3498" s="26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</row>
    <row r="3499" spans="1:22" ht="14">
      <c r="A3499" s="24" t="s">
        <v>5806</v>
      </c>
      <c r="B3499" s="25" t="s">
        <v>5634</v>
      </c>
      <c r="C3499" s="25" t="s">
        <v>5805</v>
      </c>
      <c r="D3499" s="25" t="s">
        <v>229</v>
      </c>
      <c r="E3499" s="26" t="s">
        <v>364</v>
      </c>
      <c r="F3499" s="26"/>
      <c r="G3499" s="27"/>
      <c r="H3499" s="27"/>
      <c r="I3499" s="26"/>
      <c r="J3499" s="24"/>
      <c r="K3499" s="26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</row>
    <row r="3500" spans="1:22" ht="14">
      <c r="A3500" s="24" t="s">
        <v>5809</v>
      </c>
      <c r="B3500" s="25" t="s">
        <v>5634</v>
      </c>
      <c r="C3500" s="25" t="s">
        <v>5808</v>
      </c>
      <c r="D3500" s="25" t="s">
        <v>535</v>
      </c>
      <c r="E3500" s="26" t="s">
        <v>364</v>
      </c>
      <c r="F3500" s="26"/>
      <c r="G3500" s="27"/>
      <c r="H3500" s="27"/>
      <c r="I3500" s="26"/>
      <c r="J3500" s="24"/>
      <c r="K3500" s="26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</row>
    <row r="3501" spans="1:22" ht="14">
      <c r="A3501" s="24" t="s">
        <v>994</v>
      </c>
      <c r="B3501" s="25" t="s">
        <v>967</v>
      </c>
      <c r="C3501" s="25" t="s">
        <v>993</v>
      </c>
      <c r="D3501" s="25" t="s">
        <v>995</v>
      </c>
      <c r="E3501" s="26" t="s">
        <v>212</v>
      </c>
      <c r="F3501" s="26"/>
      <c r="G3501" s="27"/>
      <c r="H3501" s="27"/>
      <c r="I3501" s="26"/>
      <c r="J3501" s="24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</row>
    <row r="3502" spans="1:22" ht="14">
      <c r="A3502" s="24" t="s">
        <v>14611</v>
      </c>
      <c r="B3502" s="25" t="s">
        <v>14162</v>
      </c>
      <c r="C3502" s="25" t="s">
        <v>14610</v>
      </c>
      <c r="D3502" s="25" t="s">
        <v>1905</v>
      </c>
      <c r="E3502" s="26" t="s">
        <v>212</v>
      </c>
      <c r="F3502" s="26"/>
      <c r="G3502" s="27"/>
      <c r="H3502" s="27"/>
      <c r="I3502" s="26"/>
      <c r="J3502" s="24"/>
      <c r="K3502" s="26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</row>
    <row r="3503" spans="1:22" ht="14">
      <c r="A3503" s="24" t="s">
        <v>14614</v>
      </c>
      <c r="B3503" s="25" t="s">
        <v>14162</v>
      </c>
      <c r="C3503" s="25" t="s">
        <v>14613</v>
      </c>
      <c r="D3503" s="25" t="s">
        <v>535</v>
      </c>
      <c r="E3503" s="26" t="s">
        <v>212</v>
      </c>
      <c r="F3503" s="26"/>
      <c r="G3503" s="27"/>
      <c r="H3503" s="27"/>
      <c r="I3503" s="26"/>
      <c r="J3503" s="24"/>
      <c r="K3503" s="26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</row>
    <row r="3504" spans="1:22" ht="14">
      <c r="A3504" s="24" t="s">
        <v>14617</v>
      </c>
      <c r="B3504" s="25" t="s">
        <v>14162</v>
      </c>
      <c r="C3504" s="25" t="s">
        <v>14616</v>
      </c>
      <c r="D3504" s="25" t="s">
        <v>535</v>
      </c>
      <c r="E3504" s="26" t="s">
        <v>212</v>
      </c>
      <c r="F3504" s="26"/>
      <c r="G3504" s="27"/>
      <c r="H3504" s="27"/>
      <c r="I3504" s="26"/>
      <c r="J3504" s="24"/>
      <c r="K3504" s="26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</row>
    <row r="3505" spans="1:22" ht="14">
      <c r="A3505" s="24" t="s">
        <v>4194</v>
      </c>
      <c r="B3505" s="25" t="s">
        <v>4003</v>
      </c>
      <c r="C3505" s="25" t="s">
        <v>4193</v>
      </c>
      <c r="D3505" s="25" t="s">
        <v>221</v>
      </c>
      <c r="E3505" s="26" t="s">
        <v>212</v>
      </c>
      <c r="F3505" s="26"/>
      <c r="G3505" s="27"/>
      <c r="H3505" s="27"/>
      <c r="I3505" s="26"/>
      <c r="J3505" s="24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</row>
    <row r="3506" spans="1:22" ht="14">
      <c r="A3506" s="24" t="s">
        <v>10560</v>
      </c>
      <c r="B3506" s="25" t="s">
        <v>10385</v>
      </c>
      <c r="C3506" s="25" t="s">
        <v>10559</v>
      </c>
      <c r="D3506" s="25" t="s">
        <v>2814</v>
      </c>
      <c r="E3506" s="26" t="s">
        <v>364</v>
      </c>
      <c r="F3506" s="26"/>
      <c r="G3506" s="27"/>
      <c r="H3506" s="27"/>
      <c r="I3506" s="26"/>
      <c r="J3506" s="24"/>
      <c r="K3506" s="26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/>
    </row>
    <row r="3507" spans="1:22" ht="14">
      <c r="A3507" s="24" t="s">
        <v>10563</v>
      </c>
      <c r="B3507" s="25" t="s">
        <v>10385</v>
      </c>
      <c r="C3507" s="25" t="s">
        <v>10562</v>
      </c>
      <c r="D3507" s="25" t="s">
        <v>4037</v>
      </c>
      <c r="E3507" s="26" t="s">
        <v>364</v>
      </c>
      <c r="F3507" s="26"/>
      <c r="G3507" s="27"/>
      <c r="H3507" s="27"/>
      <c r="I3507" s="26"/>
      <c r="J3507" s="24"/>
      <c r="K3507" s="26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</row>
    <row r="3508" spans="1:22" ht="14">
      <c r="A3508" s="24" t="s">
        <v>10566</v>
      </c>
      <c r="B3508" s="25" t="s">
        <v>10385</v>
      </c>
      <c r="C3508" s="25" t="s">
        <v>10565</v>
      </c>
      <c r="D3508" s="25" t="s">
        <v>373</v>
      </c>
      <c r="E3508" s="26" t="s">
        <v>364</v>
      </c>
      <c r="F3508" s="26"/>
      <c r="G3508" s="27"/>
      <c r="H3508" s="27"/>
      <c r="I3508" s="26"/>
      <c r="J3508" s="24"/>
      <c r="K3508" s="26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</row>
    <row r="3509" spans="1:22" ht="14">
      <c r="A3509" s="24" t="s">
        <v>7984</v>
      </c>
      <c r="B3509" s="25" t="s">
        <v>7869</v>
      </c>
      <c r="C3509" s="25" t="s">
        <v>7983</v>
      </c>
      <c r="D3509" s="25" t="s">
        <v>373</v>
      </c>
      <c r="E3509" s="26" t="s">
        <v>212</v>
      </c>
      <c r="F3509" s="26"/>
      <c r="G3509" s="27"/>
      <c r="H3509" s="27"/>
      <c r="I3509" s="26"/>
      <c r="J3509" s="24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</row>
    <row r="3510" spans="1:22" ht="14">
      <c r="A3510" s="24" t="s">
        <v>13158</v>
      </c>
      <c r="B3510" s="25" t="s">
        <v>12964</v>
      </c>
      <c r="C3510" s="25" t="s">
        <v>13157</v>
      </c>
      <c r="D3510" s="25" t="s">
        <v>535</v>
      </c>
      <c r="E3510" s="26" t="s">
        <v>364</v>
      </c>
      <c r="F3510" s="26"/>
      <c r="G3510" s="27"/>
      <c r="H3510" s="27"/>
      <c r="I3510" s="26"/>
      <c r="J3510" s="24"/>
      <c r="K3510" s="26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/>
    </row>
    <row r="3511" spans="1:22" ht="14">
      <c r="A3511" s="24" t="s">
        <v>4197</v>
      </c>
      <c r="B3511" s="25" t="s">
        <v>4003</v>
      </c>
      <c r="C3511" s="25" t="s">
        <v>4196</v>
      </c>
      <c r="D3511" s="25" t="s">
        <v>221</v>
      </c>
      <c r="E3511" s="26" t="s">
        <v>212</v>
      </c>
      <c r="F3511" s="26"/>
      <c r="G3511" s="27"/>
      <c r="H3511" s="27"/>
      <c r="I3511" s="26"/>
      <c r="J3511" s="24"/>
      <c r="K3511" s="26"/>
      <c r="L3511" s="26"/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</row>
    <row r="3512" spans="1:22" ht="14">
      <c r="A3512" s="24" t="s">
        <v>4200</v>
      </c>
      <c r="B3512" s="25" t="s">
        <v>4003</v>
      </c>
      <c r="C3512" s="25" t="s">
        <v>4199</v>
      </c>
      <c r="D3512" s="25" t="s">
        <v>535</v>
      </c>
      <c r="E3512" s="26" t="s">
        <v>212</v>
      </c>
      <c r="F3512" s="26"/>
      <c r="G3512" s="27"/>
      <c r="H3512" s="27"/>
      <c r="I3512" s="26"/>
      <c r="J3512" s="24"/>
      <c r="K3512" s="26"/>
      <c r="L3512" s="26"/>
      <c r="M3512" s="26"/>
      <c r="N3512" s="26"/>
      <c r="O3512" s="26"/>
      <c r="P3512" s="26"/>
      <c r="Q3512" s="26"/>
      <c r="R3512" s="26"/>
      <c r="S3512" s="26"/>
      <c r="T3512" s="26"/>
      <c r="U3512" s="26"/>
      <c r="V3512" s="26"/>
    </row>
    <row r="3513" spans="1:22" ht="14">
      <c r="A3513" s="24" t="s">
        <v>11436</v>
      </c>
      <c r="B3513" s="25" t="s">
        <v>11309</v>
      </c>
      <c r="C3513" s="25" t="s">
        <v>11435</v>
      </c>
      <c r="D3513" s="25" t="s">
        <v>229</v>
      </c>
      <c r="E3513" s="26" t="s">
        <v>364</v>
      </c>
      <c r="F3513" s="26"/>
      <c r="G3513" s="27"/>
      <c r="H3513" s="27"/>
      <c r="I3513" s="26"/>
      <c r="J3513" s="24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</row>
    <row r="3514" spans="1:22" ht="14">
      <c r="A3514" s="24" t="s">
        <v>11439</v>
      </c>
      <c r="B3514" s="25" t="s">
        <v>11309</v>
      </c>
      <c r="C3514" s="25" t="s">
        <v>11438</v>
      </c>
      <c r="D3514" s="25" t="s">
        <v>215</v>
      </c>
      <c r="E3514" s="26" t="s">
        <v>364</v>
      </c>
      <c r="F3514" s="26"/>
      <c r="G3514" s="27"/>
      <c r="H3514" s="27"/>
      <c r="I3514" s="26"/>
      <c r="J3514" s="24"/>
      <c r="K3514" s="26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</row>
    <row r="3515" spans="1:22" ht="14">
      <c r="A3515" s="24" t="s">
        <v>11442</v>
      </c>
      <c r="B3515" s="25" t="s">
        <v>11309</v>
      </c>
      <c r="C3515" s="25" t="s">
        <v>11441</v>
      </c>
      <c r="D3515" s="25" t="s">
        <v>378</v>
      </c>
      <c r="E3515" s="26" t="s">
        <v>364</v>
      </c>
      <c r="F3515" s="26"/>
      <c r="G3515" s="27"/>
      <c r="H3515" s="27"/>
      <c r="I3515" s="26"/>
      <c r="J3515" s="24"/>
      <c r="K3515" s="26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</row>
    <row r="3516" spans="1:22" ht="14">
      <c r="A3516" s="24" t="s">
        <v>11445</v>
      </c>
      <c r="B3516" s="25" t="s">
        <v>11309</v>
      </c>
      <c r="C3516" s="25" t="s">
        <v>11444</v>
      </c>
      <c r="D3516" s="25" t="s">
        <v>229</v>
      </c>
      <c r="E3516" s="26" t="s">
        <v>364</v>
      </c>
      <c r="F3516" s="26"/>
      <c r="G3516" s="27"/>
      <c r="H3516" s="27"/>
      <c r="I3516" s="26"/>
      <c r="J3516" s="24"/>
      <c r="K3516" s="26"/>
      <c r="L3516" s="26"/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</row>
    <row r="3517" spans="1:22" ht="14">
      <c r="A3517" s="24" t="s">
        <v>11448</v>
      </c>
      <c r="B3517" s="25" t="s">
        <v>11309</v>
      </c>
      <c r="C3517" s="25" t="s">
        <v>11447</v>
      </c>
      <c r="D3517" s="25" t="s">
        <v>535</v>
      </c>
      <c r="E3517" s="26" t="s">
        <v>364</v>
      </c>
      <c r="F3517" s="26"/>
      <c r="G3517" s="27"/>
      <c r="H3517" s="27"/>
      <c r="I3517" s="26"/>
      <c r="J3517" s="24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</row>
    <row r="3518" spans="1:22" ht="14">
      <c r="A3518" s="24" t="s">
        <v>11451</v>
      </c>
      <c r="B3518" s="25" t="s">
        <v>11309</v>
      </c>
      <c r="C3518" s="25" t="s">
        <v>11450</v>
      </c>
      <c r="D3518" s="25" t="s">
        <v>995</v>
      </c>
      <c r="E3518" s="26" t="s">
        <v>364</v>
      </c>
      <c r="F3518" s="26"/>
      <c r="G3518" s="27"/>
      <c r="H3518" s="27"/>
      <c r="I3518" s="26"/>
      <c r="J3518" s="24"/>
      <c r="K3518" s="26"/>
      <c r="L3518" s="26"/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</row>
    <row r="3519" spans="1:22" ht="14">
      <c r="A3519" s="24" t="s">
        <v>11454</v>
      </c>
      <c r="B3519" s="25" t="s">
        <v>11309</v>
      </c>
      <c r="C3519" s="25" t="s">
        <v>11453</v>
      </c>
      <c r="D3519" s="25" t="s">
        <v>229</v>
      </c>
      <c r="E3519" s="26" t="s">
        <v>364</v>
      </c>
      <c r="F3519" s="26"/>
      <c r="G3519" s="27"/>
      <c r="H3519" s="27"/>
      <c r="I3519" s="26"/>
      <c r="J3519" s="24"/>
      <c r="K3519" s="26"/>
      <c r="L3519" s="26"/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</row>
    <row r="3520" spans="1:22" ht="14">
      <c r="A3520" s="24" t="s">
        <v>11457</v>
      </c>
      <c r="B3520" s="25" t="s">
        <v>11309</v>
      </c>
      <c r="C3520" s="25" t="s">
        <v>11456</v>
      </c>
      <c r="D3520" s="25" t="s">
        <v>535</v>
      </c>
      <c r="E3520" s="26" t="s">
        <v>364</v>
      </c>
      <c r="F3520" s="26"/>
      <c r="G3520" s="27"/>
      <c r="H3520" s="27"/>
      <c r="I3520" s="26"/>
      <c r="J3520" s="24"/>
      <c r="K3520" s="26"/>
      <c r="L3520" s="26"/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</row>
    <row r="3521" spans="1:22" ht="14">
      <c r="A3521" s="24" t="s">
        <v>11460</v>
      </c>
      <c r="B3521" s="25" t="s">
        <v>11309</v>
      </c>
      <c r="C3521" s="25" t="s">
        <v>11459</v>
      </c>
      <c r="D3521" s="25" t="s">
        <v>535</v>
      </c>
      <c r="E3521" s="26" t="s">
        <v>364</v>
      </c>
      <c r="F3521" s="26"/>
      <c r="G3521" s="27"/>
      <c r="H3521" s="27"/>
      <c r="I3521" s="26"/>
      <c r="J3521" s="24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</row>
    <row r="3522" spans="1:22" ht="14">
      <c r="A3522" s="24" t="s">
        <v>11463</v>
      </c>
      <c r="B3522" s="25" t="s">
        <v>11309</v>
      </c>
      <c r="C3522" s="25" t="s">
        <v>11462</v>
      </c>
      <c r="D3522" s="25" t="s">
        <v>995</v>
      </c>
      <c r="E3522" s="26" t="s">
        <v>364</v>
      </c>
      <c r="F3522" s="26"/>
      <c r="G3522" s="27"/>
      <c r="H3522" s="27"/>
      <c r="I3522" s="26"/>
      <c r="J3522" s="24"/>
      <c r="K3522" s="26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</row>
    <row r="3523" spans="1:22" ht="14">
      <c r="A3523" s="24" t="s">
        <v>11466</v>
      </c>
      <c r="B3523" s="25" t="s">
        <v>11309</v>
      </c>
      <c r="C3523" s="25" t="s">
        <v>11465</v>
      </c>
      <c r="D3523" s="25" t="s">
        <v>229</v>
      </c>
      <c r="E3523" s="26" t="s">
        <v>364</v>
      </c>
      <c r="F3523" s="26"/>
      <c r="G3523" s="27"/>
      <c r="H3523" s="27"/>
      <c r="I3523" s="26"/>
      <c r="J3523" s="24"/>
      <c r="K3523" s="26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</row>
    <row r="3524" spans="1:22" ht="14">
      <c r="A3524" s="24" t="s">
        <v>11469</v>
      </c>
      <c r="B3524" s="25" t="s">
        <v>11309</v>
      </c>
      <c r="C3524" s="25" t="s">
        <v>11468</v>
      </c>
      <c r="D3524" s="25" t="s">
        <v>535</v>
      </c>
      <c r="E3524" s="26" t="s">
        <v>364</v>
      </c>
      <c r="F3524" s="26"/>
      <c r="G3524" s="27"/>
      <c r="H3524" s="27"/>
      <c r="I3524" s="26"/>
      <c r="J3524" s="24"/>
      <c r="K3524" s="26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</row>
    <row r="3525" spans="1:22" ht="14">
      <c r="A3525" s="24" t="s">
        <v>11472</v>
      </c>
      <c r="B3525" s="25" t="s">
        <v>11309</v>
      </c>
      <c r="C3525" s="25" t="s">
        <v>11471</v>
      </c>
      <c r="D3525" s="25" t="s">
        <v>995</v>
      </c>
      <c r="E3525" s="26" t="s">
        <v>364</v>
      </c>
      <c r="F3525" s="26"/>
      <c r="G3525" s="27"/>
      <c r="H3525" s="27"/>
      <c r="I3525" s="26"/>
      <c r="J3525" s="24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</row>
    <row r="3526" spans="1:22" ht="14">
      <c r="A3526" s="24" t="s">
        <v>11475</v>
      </c>
      <c r="B3526" s="25" t="s">
        <v>11309</v>
      </c>
      <c r="C3526" s="25" t="s">
        <v>11474</v>
      </c>
      <c r="D3526" s="25" t="s">
        <v>215</v>
      </c>
      <c r="E3526" s="26" t="s">
        <v>364</v>
      </c>
      <c r="F3526" s="26"/>
      <c r="G3526" s="27"/>
      <c r="H3526" s="27"/>
      <c r="I3526" s="26"/>
      <c r="J3526" s="24"/>
      <c r="K3526" s="26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</row>
    <row r="3527" spans="1:22" ht="14">
      <c r="A3527" s="24" t="s">
        <v>13161</v>
      </c>
      <c r="B3527" s="25" t="s">
        <v>12964</v>
      </c>
      <c r="C3527" s="25" t="s">
        <v>13160</v>
      </c>
      <c r="D3527" s="25" t="s">
        <v>378</v>
      </c>
      <c r="E3527" s="26" t="s">
        <v>364</v>
      </c>
      <c r="F3527" s="26"/>
      <c r="G3527" s="27"/>
      <c r="H3527" s="27"/>
      <c r="I3527" s="26"/>
      <c r="J3527" s="24"/>
      <c r="K3527" s="26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</row>
    <row r="3528" spans="1:22" ht="14">
      <c r="A3528" s="24" t="s">
        <v>13164</v>
      </c>
      <c r="B3528" s="25" t="s">
        <v>12964</v>
      </c>
      <c r="C3528" s="25" t="s">
        <v>13163</v>
      </c>
      <c r="D3528" s="25" t="s">
        <v>221</v>
      </c>
      <c r="E3528" s="26" t="s">
        <v>364</v>
      </c>
      <c r="F3528" s="26"/>
      <c r="G3528" s="27"/>
      <c r="H3528" s="27"/>
      <c r="I3528" s="26"/>
      <c r="J3528" s="24"/>
      <c r="K3528" s="26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</row>
    <row r="3529" spans="1:22" ht="14">
      <c r="A3529" s="24" t="s">
        <v>15800</v>
      </c>
      <c r="B3529" s="25" t="s">
        <v>12964</v>
      </c>
      <c r="C3529" s="25" t="s">
        <v>15799</v>
      </c>
      <c r="D3529" s="25"/>
      <c r="E3529" s="26" t="s">
        <v>364</v>
      </c>
      <c r="F3529" s="26"/>
      <c r="G3529" s="27"/>
      <c r="H3529" s="27"/>
      <c r="I3529" s="26"/>
      <c r="J3529" s="24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</row>
    <row r="3530" spans="1:22" ht="14">
      <c r="A3530" s="24" t="s">
        <v>13167</v>
      </c>
      <c r="B3530" s="25" t="s">
        <v>12964</v>
      </c>
      <c r="C3530" s="25" t="s">
        <v>13166</v>
      </c>
      <c r="D3530" s="25" t="s">
        <v>535</v>
      </c>
      <c r="E3530" s="26" t="s">
        <v>364</v>
      </c>
      <c r="F3530" s="26"/>
      <c r="G3530" s="27"/>
      <c r="H3530" s="27"/>
      <c r="I3530" s="26"/>
      <c r="J3530" s="24"/>
      <c r="K3530" s="26"/>
      <c r="L3530" s="26"/>
      <c r="M3530" s="26"/>
      <c r="N3530" s="26"/>
      <c r="O3530" s="26"/>
      <c r="P3530" s="26"/>
      <c r="Q3530" s="26"/>
      <c r="R3530" s="26"/>
      <c r="S3530" s="26"/>
      <c r="T3530" s="26"/>
      <c r="U3530" s="26"/>
      <c r="V3530" s="26"/>
    </row>
    <row r="3531" spans="1:22" ht="14">
      <c r="A3531" s="24" t="s">
        <v>13170</v>
      </c>
      <c r="B3531" s="25" t="s">
        <v>12964</v>
      </c>
      <c r="C3531" s="25" t="s">
        <v>13169</v>
      </c>
      <c r="D3531" s="25" t="s">
        <v>221</v>
      </c>
      <c r="E3531" s="26" t="s">
        <v>364</v>
      </c>
      <c r="F3531" s="26"/>
      <c r="G3531" s="27"/>
      <c r="H3531" s="27"/>
      <c r="I3531" s="26"/>
      <c r="J3531" s="24"/>
      <c r="K3531" s="26"/>
      <c r="L3531" s="26"/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</row>
    <row r="3532" spans="1:22" ht="14">
      <c r="A3532" s="24" t="s">
        <v>13173</v>
      </c>
      <c r="B3532" s="25" t="s">
        <v>12964</v>
      </c>
      <c r="C3532" s="25" t="s">
        <v>13172</v>
      </c>
      <c r="D3532" s="25" t="s">
        <v>535</v>
      </c>
      <c r="E3532" s="26" t="s">
        <v>364</v>
      </c>
      <c r="F3532" s="26"/>
      <c r="G3532" s="27"/>
      <c r="H3532" s="27"/>
      <c r="I3532" s="26"/>
      <c r="J3532" s="24"/>
      <c r="K3532" s="26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</row>
    <row r="3533" spans="1:22" ht="14">
      <c r="A3533" s="24" t="s">
        <v>2079</v>
      </c>
      <c r="B3533" s="25" t="s">
        <v>1995</v>
      </c>
      <c r="C3533" s="25" t="s">
        <v>2078</v>
      </c>
      <c r="D3533" s="25" t="s">
        <v>2080</v>
      </c>
      <c r="E3533" s="26" t="s">
        <v>364</v>
      </c>
      <c r="F3533" s="26"/>
      <c r="G3533" s="27"/>
      <c r="H3533" s="27"/>
      <c r="I3533" s="26"/>
      <c r="J3533" s="24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</row>
    <row r="3534" spans="1:22" ht="14">
      <c r="A3534" s="24" t="s">
        <v>2079</v>
      </c>
      <c r="B3534" s="25" t="s">
        <v>1995</v>
      </c>
      <c r="C3534" s="25" t="s">
        <v>2082</v>
      </c>
      <c r="D3534" s="25" t="s">
        <v>2080</v>
      </c>
      <c r="E3534" s="26" t="s">
        <v>364</v>
      </c>
      <c r="F3534" s="26"/>
      <c r="G3534" s="27"/>
      <c r="H3534" s="27"/>
      <c r="I3534" s="26"/>
      <c r="J3534" s="24"/>
      <c r="K3534" s="26"/>
      <c r="L3534" s="26"/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</row>
    <row r="3535" spans="1:22" ht="14">
      <c r="A3535" s="24" t="s">
        <v>15280</v>
      </c>
      <c r="B3535" s="25" t="s">
        <v>1995</v>
      </c>
      <c r="C3535" s="25" t="s">
        <v>15279</v>
      </c>
      <c r="D3535" s="25" t="s">
        <v>2080</v>
      </c>
      <c r="E3535" s="26" t="s">
        <v>364</v>
      </c>
      <c r="F3535" s="26"/>
      <c r="G3535" s="27"/>
      <c r="H3535" s="27"/>
      <c r="I3535" s="26"/>
      <c r="J3535" s="24"/>
      <c r="K3535" s="26"/>
      <c r="L3535" s="26"/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</row>
    <row r="3536" spans="1:22" ht="14">
      <c r="A3536" s="24" t="s">
        <v>2084</v>
      </c>
      <c r="B3536" s="25" t="s">
        <v>1995</v>
      </c>
      <c r="C3536" s="25" t="s">
        <v>2083</v>
      </c>
      <c r="D3536" s="25" t="s">
        <v>2085</v>
      </c>
      <c r="E3536" s="26" t="s">
        <v>364</v>
      </c>
      <c r="F3536" s="26"/>
      <c r="G3536" s="27"/>
      <c r="H3536" s="27"/>
      <c r="I3536" s="26"/>
      <c r="J3536" s="24"/>
      <c r="K3536" s="26"/>
      <c r="L3536" s="26"/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</row>
    <row r="3537" spans="1:22" ht="14">
      <c r="A3537" s="24" t="s">
        <v>2088</v>
      </c>
      <c r="B3537" s="25" t="s">
        <v>1995</v>
      </c>
      <c r="C3537" s="25" t="s">
        <v>2087</v>
      </c>
      <c r="D3537" s="25" t="s">
        <v>2080</v>
      </c>
      <c r="E3537" s="26" t="s">
        <v>364</v>
      </c>
      <c r="F3537" s="26"/>
      <c r="G3537" s="27"/>
      <c r="H3537" s="27"/>
      <c r="I3537" s="26"/>
      <c r="J3537" s="24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</row>
    <row r="3538" spans="1:22" ht="14">
      <c r="A3538" s="24" t="s">
        <v>2091</v>
      </c>
      <c r="B3538" s="25" t="s">
        <v>1995</v>
      </c>
      <c r="C3538" s="25" t="s">
        <v>2090</v>
      </c>
      <c r="D3538" s="25" t="s">
        <v>2085</v>
      </c>
      <c r="E3538" s="26" t="s">
        <v>364</v>
      </c>
      <c r="F3538" s="26"/>
      <c r="G3538" s="27"/>
      <c r="H3538" s="27"/>
      <c r="I3538" s="26"/>
      <c r="J3538" s="24"/>
      <c r="K3538" s="26"/>
      <c r="L3538" s="26"/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</row>
    <row r="3539" spans="1:22" ht="14">
      <c r="A3539" s="24" t="s">
        <v>2094</v>
      </c>
      <c r="B3539" s="25" t="s">
        <v>1995</v>
      </c>
      <c r="C3539" s="25" t="s">
        <v>2093</v>
      </c>
      <c r="D3539" s="25" t="s">
        <v>2080</v>
      </c>
      <c r="E3539" s="26" t="s">
        <v>364</v>
      </c>
      <c r="F3539" s="26"/>
      <c r="G3539" s="27"/>
      <c r="H3539" s="27"/>
      <c r="I3539" s="26"/>
      <c r="J3539" s="24"/>
      <c r="K3539" s="26"/>
      <c r="L3539" s="26"/>
      <c r="M3539" s="26"/>
      <c r="N3539" s="26"/>
      <c r="O3539" s="26"/>
      <c r="P3539" s="26"/>
      <c r="Q3539" s="26"/>
      <c r="R3539" s="26"/>
      <c r="S3539" s="26"/>
      <c r="T3539" s="26"/>
      <c r="U3539" s="26"/>
      <c r="V3539" s="26"/>
    </row>
    <row r="3540" spans="1:22" ht="14">
      <c r="A3540" s="24" t="s">
        <v>2097</v>
      </c>
      <c r="B3540" s="25" t="s">
        <v>1995</v>
      </c>
      <c r="C3540" s="25" t="s">
        <v>2096</v>
      </c>
      <c r="D3540" s="25" t="s">
        <v>2085</v>
      </c>
      <c r="E3540" s="26" t="s">
        <v>364</v>
      </c>
      <c r="F3540" s="26"/>
      <c r="G3540" s="27"/>
      <c r="H3540" s="27"/>
      <c r="I3540" s="26"/>
      <c r="J3540" s="24"/>
      <c r="K3540" s="26"/>
      <c r="L3540" s="26"/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</row>
    <row r="3541" spans="1:22" ht="14">
      <c r="A3541" s="24" t="s">
        <v>2100</v>
      </c>
      <c r="B3541" s="25" t="s">
        <v>1995</v>
      </c>
      <c r="C3541" s="25" t="s">
        <v>2099</v>
      </c>
      <c r="D3541" s="25" t="s">
        <v>2080</v>
      </c>
      <c r="E3541" s="26" t="s">
        <v>364</v>
      </c>
      <c r="F3541" s="26"/>
      <c r="G3541" s="27"/>
      <c r="H3541" s="27"/>
      <c r="I3541" s="26"/>
      <c r="J3541" s="24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</row>
    <row r="3542" spans="1:22" ht="14">
      <c r="A3542" s="24" t="s">
        <v>2103</v>
      </c>
      <c r="B3542" s="25" t="s">
        <v>1995</v>
      </c>
      <c r="C3542" s="25" t="s">
        <v>2102</v>
      </c>
      <c r="D3542" s="25" t="s">
        <v>2085</v>
      </c>
      <c r="E3542" s="26" t="s">
        <v>364</v>
      </c>
      <c r="F3542" s="26"/>
      <c r="G3542" s="27"/>
      <c r="H3542" s="27"/>
      <c r="I3542" s="26"/>
      <c r="J3542" s="24"/>
      <c r="K3542" s="26"/>
      <c r="L3542" s="26"/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</row>
    <row r="3543" spans="1:22" ht="14">
      <c r="A3543" s="24" t="s">
        <v>2106</v>
      </c>
      <c r="B3543" s="25" t="s">
        <v>1995</v>
      </c>
      <c r="C3543" s="25" t="s">
        <v>2105</v>
      </c>
      <c r="D3543" s="25" t="s">
        <v>2080</v>
      </c>
      <c r="E3543" s="26" t="s">
        <v>364</v>
      </c>
      <c r="F3543" s="26"/>
      <c r="G3543" s="27"/>
      <c r="H3543" s="27"/>
      <c r="I3543" s="26"/>
      <c r="J3543" s="24"/>
      <c r="K3543" s="26"/>
      <c r="L3543" s="26"/>
      <c r="M3543" s="26"/>
      <c r="N3543" s="26"/>
      <c r="O3543" s="26"/>
      <c r="P3543" s="26"/>
      <c r="Q3543" s="26"/>
      <c r="R3543" s="26"/>
      <c r="S3543" s="26"/>
      <c r="T3543" s="26"/>
      <c r="U3543" s="26"/>
      <c r="V3543" s="26"/>
    </row>
    <row r="3544" spans="1:22" ht="14">
      <c r="A3544" s="24" t="s">
        <v>2555</v>
      </c>
      <c r="B3544" s="25" t="s">
        <v>2418</v>
      </c>
      <c r="C3544" s="25" t="s">
        <v>2554</v>
      </c>
      <c r="D3544" s="25" t="s">
        <v>2556</v>
      </c>
      <c r="E3544" s="26" t="s">
        <v>364</v>
      </c>
      <c r="F3544" s="26"/>
      <c r="G3544" s="27"/>
      <c r="H3544" s="27"/>
      <c r="I3544" s="26"/>
      <c r="J3544" s="24"/>
      <c r="K3544" s="26"/>
      <c r="L3544" s="26"/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</row>
    <row r="3545" spans="1:22" ht="14">
      <c r="A3545" s="24" t="s">
        <v>2559</v>
      </c>
      <c r="B3545" s="25" t="s">
        <v>2418</v>
      </c>
      <c r="C3545" s="25" t="s">
        <v>2558</v>
      </c>
      <c r="D3545" s="25" t="s">
        <v>378</v>
      </c>
      <c r="E3545" s="26" t="s">
        <v>364</v>
      </c>
      <c r="F3545" s="26"/>
      <c r="G3545" s="27"/>
      <c r="H3545" s="27"/>
      <c r="I3545" s="26"/>
      <c r="J3545" s="24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</row>
    <row r="3546" spans="1:22" ht="14">
      <c r="A3546" s="24" t="s">
        <v>2562</v>
      </c>
      <c r="B3546" s="25" t="s">
        <v>2418</v>
      </c>
      <c r="C3546" s="25" t="s">
        <v>2561</v>
      </c>
      <c r="D3546" s="25" t="s">
        <v>576</v>
      </c>
      <c r="E3546" s="26" t="s">
        <v>364</v>
      </c>
      <c r="F3546" s="26"/>
      <c r="G3546" s="27"/>
      <c r="H3546" s="27"/>
      <c r="I3546" s="26"/>
      <c r="J3546" s="24"/>
      <c r="K3546" s="26"/>
      <c r="L3546" s="26"/>
      <c r="M3546" s="26"/>
      <c r="N3546" s="26"/>
      <c r="O3546" s="26"/>
      <c r="P3546" s="26"/>
      <c r="Q3546" s="26"/>
      <c r="R3546" s="26"/>
      <c r="S3546" s="26"/>
      <c r="T3546" s="26"/>
      <c r="U3546" s="26"/>
      <c r="V3546" s="26"/>
    </row>
    <row r="3547" spans="1:22" ht="14">
      <c r="A3547" s="24" t="s">
        <v>2451</v>
      </c>
      <c r="B3547" s="25" t="s">
        <v>2418</v>
      </c>
      <c r="C3547" s="25" t="s">
        <v>2450</v>
      </c>
      <c r="D3547" s="25" t="s">
        <v>221</v>
      </c>
      <c r="E3547" s="26" t="s">
        <v>364</v>
      </c>
      <c r="F3547" s="26"/>
      <c r="G3547" s="27"/>
      <c r="H3547" s="27"/>
      <c r="I3547" s="26"/>
      <c r="J3547" s="24"/>
      <c r="K3547" s="26"/>
      <c r="L3547" s="26"/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</row>
    <row r="3548" spans="1:22" ht="14">
      <c r="A3548" s="24" t="s">
        <v>2451</v>
      </c>
      <c r="B3548" s="25" t="s">
        <v>2418</v>
      </c>
      <c r="C3548" s="25" t="s">
        <v>2564</v>
      </c>
      <c r="D3548" s="25" t="s">
        <v>221</v>
      </c>
      <c r="E3548" s="26" t="s">
        <v>364</v>
      </c>
      <c r="F3548" s="26"/>
      <c r="G3548" s="27"/>
      <c r="H3548" s="27"/>
      <c r="I3548" s="26"/>
      <c r="J3548" s="24"/>
      <c r="K3548" s="26"/>
      <c r="L3548" s="26"/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</row>
    <row r="3549" spans="1:22" ht="14">
      <c r="A3549" s="24" t="s">
        <v>2566</v>
      </c>
      <c r="B3549" s="25" t="s">
        <v>2418</v>
      </c>
      <c r="C3549" s="25" t="s">
        <v>2565</v>
      </c>
      <c r="D3549" s="25" t="s">
        <v>215</v>
      </c>
      <c r="E3549" s="26" t="s">
        <v>364</v>
      </c>
      <c r="F3549" s="26"/>
      <c r="G3549" s="27"/>
      <c r="H3549" s="27"/>
      <c r="I3549" s="26"/>
      <c r="J3549" s="24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</row>
    <row r="3550" spans="1:22" ht="14">
      <c r="A3550" s="24" t="s">
        <v>2552</v>
      </c>
      <c r="B3550" s="25" t="s">
        <v>2418</v>
      </c>
      <c r="C3550" s="25" t="s">
        <v>2551</v>
      </c>
      <c r="D3550" s="25" t="s">
        <v>215</v>
      </c>
      <c r="E3550" s="26" t="s">
        <v>364</v>
      </c>
      <c r="F3550" s="26"/>
      <c r="G3550" s="27"/>
      <c r="H3550" s="27"/>
      <c r="I3550" s="26"/>
      <c r="J3550" s="24"/>
      <c r="K3550" s="26"/>
      <c r="L3550" s="26"/>
      <c r="M3550" s="26"/>
      <c r="N3550" s="26"/>
      <c r="O3550" s="26"/>
      <c r="P3550" s="26"/>
      <c r="Q3550" s="26"/>
      <c r="R3550" s="26"/>
      <c r="S3550" s="26"/>
      <c r="T3550" s="26"/>
      <c r="U3550" s="26"/>
      <c r="V3550" s="26"/>
    </row>
    <row r="3551" spans="1:22" ht="14">
      <c r="A3551" s="24" t="s">
        <v>2569</v>
      </c>
      <c r="B3551" s="25" t="s">
        <v>2418</v>
      </c>
      <c r="C3551" s="25" t="s">
        <v>2568</v>
      </c>
      <c r="D3551" s="25" t="s">
        <v>535</v>
      </c>
      <c r="E3551" s="26" t="s">
        <v>364</v>
      </c>
      <c r="F3551" s="26"/>
      <c r="G3551" s="27"/>
      <c r="H3551" s="27"/>
      <c r="I3551" s="26"/>
      <c r="J3551" s="24"/>
      <c r="K3551" s="26"/>
      <c r="L3551" s="26"/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</row>
    <row r="3552" spans="1:22" ht="14">
      <c r="A3552" s="24" t="s">
        <v>2572</v>
      </c>
      <c r="B3552" s="25" t="s">
        <v>2418</v>
      </c>
      <c r="C3552" s="25" t="s">
        <v>2571</v>
      </c>
      <c r="D3552" s="25" t="s">
        <v>221</v>
      </c>
      <c r="E3552" s="26" t="s">
        <v>364</v>
      </c>
      <c r="F3552" s="26"/>
      <c r="G3552" s="27"/>
      <c r="H3552" s="27"/>
      <c r="I3552" s="26"/>
      <c r="J3552" s="24"/>
      <c r="K3552" s="26"/>
      <c r="L3552" s="26"/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</row>
    <row r="3553" spans="1:22" ht="14">
      <c r="A3553" s="24" t="s">
        <v>2575</v>
      </c>
      <c r="B3553" s="25" t="s">
        <v>2418</v>
      </c>
      <c r="C3553" s="25" t="s">
        <v>2574</v>
      </c>
      <c r="D3553" s="25" t="s">
        <v>535</v>
      </c>
      <c r="E3553" s="26" t="s">
        <v>364</v>
      </c>
      <c r="F3553" s="26"/>
      <c r="G3553" s="27"/>
      <c r="H3553" s="27"/>
      <c r="I3553" s="26"/>
      <c r="J3553" s="24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</row>
    <row r="3554" spans="1:22" ht="14">
      <c r="A3554" s="24" t="s">
        <v>7270</v>
      </c>
      <c r="B3554" s="25" t="s">
        <v>7269</v>
      </c>
      <c r="C3554" s="25" t="s">
        <v>7268</v>
      </c>
      <c r="D3554" s="25" t="s">
        <v>221</v>
      </c>
      <c r="E3554" s="26" t="s">
        <v>364</v>
      </c>
      <c r="F3554" s="26"/>
      <c r="G3554" s="27"/>
      <c r="H3554" s="27"/>
      <c r="I3554" s="26"/>
      <c r="J3554" s="24"/>
      <c r="K3554" s="26"/>
      <c r="L3554" s="26"/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</row>
    <row r="3555" spans="1:22" ht="14">
      <c r="A3555" s="24" t="s">
        <v>15637</v>
      </c>
      <c r="B3555" s="25" t="s">
        <v>7269</v>
      </c>
      <c r="C3555" s="25" t="s">
        <v>15636</v>
      </c>
      <c r="D3555" s="25" t="s">
        <v>221</v>
      </c>
      <c r="E3555" s="26" t="s">
        <v>364</v>
      </c>
      <c r="F3555" s="26"/>
      <c r="G3555" s="27"/>
      <c r="H3555" s="27"/>
      <c r="I3555" s="26"/>
      <c r="J3555" s="24"/>
      <c r="K3555" s="26"/>
      <c r="L3555" s="26"/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</row>
    <row r="3556" spans="1:22" ht="14">
      <c r="A3556" s="24" t="s">
        <v>15319</v>
      </c>
      <c r="B3556" s="25" t="s">
        <v>2418</v>
      </c>
      <c r="C3556" s="25" t="s">
        <v>15318</v>
      </c>
      <c r="D3556" s="25" t="s">
        <v>221</v>
      </c>
      <c r="E3556" s="26" t="s">
        <v>364</v>
      </c>
      <c r="F3556" s="26"/>
      <c r="G3556" s="27"/>
      <c r="H3556" s="27"/>
      <c r="I3556" s="26"/>
      <c r="J3556" s="24"/>
      <c r="K3556" s="26"/>
      <c r="L3556" s="26"/>
      <c r="M3556" s="26"/>
      <c r="N3556" s="26"/>
      <c r="O3556" s="26"/>
      <c r="P3556" s="26"/>
      <c r="Q3556" s="26"/>
      <c r="R3556" s="26"/>
      <c r="S3556" s="26"/>
      <c r="T3556" s="26"/>
      <c r="U3556" s="26"/>
      <c r="V3556" s="26"/>
    </row>
    <row r="3557" spans="1:22" ht="14">
      <c r="A3557" s="24" t="s">
        <v>2448</v>
      </c>
      <c r="B3557" s="25" t="s">
        <v>2418</v>
      </c>
      <c r="C3557" s="25" t="s">
        <v>2447</v>
      </c>
      <c r="D3557" s="25" t="s">
        <v>215</v>
      </c>
      <c r="E3557" s="26" t="s">
        <v>364</v>
      </c>
      <c r="F3557" s="26"/>
      <c r="G3557" s="27"/>
      <c r="H3557" s="27"/>
      <c r="I3557" s="26"/>
      <c r="J3557" s="24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</row>
    <row r="3558" spans="1:22" ht="14">
      <c r="A3558" s="24" t="s">
        <v>2578</v>
      </c>
      <c r="B3558" s="25" t="s">
        <v>2418</v>
      </c>
      <c r="C3558" s="25" t="s">
        <v>2577</v>
      </c>
      <c r="D3558" s="25" t="s">
        <v>2556</v>
      </c>
      <c r="E3558" s="26" t="s">
        <v>364</v>
      </c>
      <c r="F3558" s="26"/>
      <c r="G3558" s="27"/>
      <c r="H3558" s="27"/>
      <c r="I3558" s="26"/>
      <c r="J3558" s="24"/>
      <c r="K3558" s="26"/>
      <c r="L3558" s="26"/>
      <c r="M3558" s="26"/>
      <c r="N3558" s="26"/>
      <c r="O3558" s="26"/>
      <c r="P3558" s="26"/>
      <c r="Q3558" s="26"/>
      <c r="R3558" s="26"/>
      <c r="S3558" s="26"/>
      <c r="T3558" s="26"/>
      <c r="U3558" s="26"/>
      <c r="V3558" s="26"/>
    </row>
    <row r="3559" spans="1:22" ht="14">
      <c r="A3559" s="24" t="s">
        <v>4488</v>
      </c>
      <c r="B3559" s="25" t="s">
        <v>4309</v>
      </c>
      <c r="C3559" s="25" t="s">
        <v>4487</v>
      </c>
      <c r="D3559" s="25" t="s">
        <v>221</v>
      </c>
      <c r="E3559" s="26" t="s">
        <v>364</v>
      </c>
      <c r="F3559" s="26"/>
      <c r="G3559" s="27"/>
      <c r="H3559" s="27"/>
      <c r="I3559" s="26"/>
      <c r="J3559" s="24"/>
      <c r="K3559" s="26"/>
      <c r="L3559" s="26"/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</row>
    <row r="3560" spans="1:22" ht="14">
      <c r="A3560" s="24" t="s">
        <v>4491</v>
      </c>
      <c r="B3560" s="25" t="s">
        <v>4309</v>
      </c>
      <c r="C3560" s="25" t="s">
        <v>4490</v>
      </c>
      <c r="D3560" s="25" t="s">
        <v>229</v>
      </c>
      <c r="E3560" s="26" t="s">
        <v>364</v>
      </c>
      <c r="F3560" s="26"/>
      <c r="G3560" s="27"/>
      <c r="H3560" s="27"/>
      <c r="I3560" s="26"/>
      <c r="J3560" s="24"/>
      <c r="K3560" s="26"/>
      <c r="L3560" s="26"/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</row>
    <row r="3561" spans="1:22" ht="14">
      <c r="A3561" s="24" t="s">
        <v>4494</v>
      </c>
      <c r="B3561" s="25" t="s">
        <v>4309</v>
      </c>
      <c r="C3561" s="25" t="s">
        <v>4493</v>
      </c>
      <c r="D3561" s="25" t="s">
        <v>535</v>
      </c>
      <c r="E3561" s="26" t="s">
        <v>364</v>
      </c>
      <c r="F3561" s="26"/>
      <c r="G3561" s="27"/>
      <c r="H3561" s="27"/>
      <c r="I3561" s="26"/>
      <c r="J3561" s="24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</row>
    <row r="3562" spans="1:22" ht="14">
      <c r="A3562" s="24" t="s">
        <v>3453</v>
      </c>
      <c r="B3562" s="25" t="s">
        <v>3425</v>
      </c>
      <c r="C3562" s="25" t="s">
        <v>3452</v>
      </c>
      <c r="D3562" s="25" t="s">
        <v>1022</v>
      </c>
      <c r="E3562" s="26" t="s">
        <v>962</v>
      </c>
      <c r="F3562" s="26"/>
      <c r="G3562" s="27"/>
      <c r="H3562" s="27"/>
      <c r="I3562" s="26"/>
      <c r="J3562" s="24"/>
      <c r="K3562" s="26"/>
      <c r="L3562" s="26"/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</row>
    <row r="3563" spans="1:22" ht="14">
      <c r="A3563" s="24" t="s">
        <v>3456</v>
      </c>
      <c r="B3563" s="25" t="s">
        <v>3425</v>
      </c>
      <c r="C3563" s="25" t="s">
        <v>3455</v>
      </c>
      <c r="D3563" s="25" t="s">
        <v>3457</v>
      </c>
      <c r="E3563" s="26" t="s">
        <v>962</v>
      </c>
      <c r="F3563" s="26"/>
      <c r="G3563" s="27"/>
      <c r="H3563" s="27"/>
      <c r="I3563" s="26"/>
      <c r="J3563" s="24"/>
      <c r="K3563" s="26"/>
      <c r="L3563" s="26"/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</row>
    <row r="3564" spans="1:22" ht="14">
      <c r="A3564" s="24" t="s">
        <v>3460</v>
      </c>
      <c r="B3564" s="25" t="s">
        <v>3425</v>
      </c>
      <c r="C3564" s="25" t="s">
        <v>3459</v>
      </c>
      <c r="D3564" s="25" t="s">
        <v>535</v>
      </c>
      <c r="E3564" s="26" t="s">
        <v>962</v>
      </c>
      <c r="F3564" s="26"/>
      <c r="G3564" s="27"/>
      <c r="H3564" s="27"/>
      <c r="I3564" s="26"/>
      <c r="J3564" s="24"/>
      <c r="K3564" s="26"/>
      <c r="L3564" s="26"/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</row>
    <row r="3565" spans="1:22" ht="14">
      <c r="A3565" s="24" t="s">
        <v>3463</v>
      </c>
      <c r="B3565" s="25" t="s">
        <v>3425</v>
      </c>
      <c r="C3565" s="25" t="s">
        <v>3462</v>
      </c>
      <c r="D3565" s="25" t="s">
        <v>373</v>
      </c>
      <c r="E3565" s="26" t="s">
        <v>962</v>
      </c>
      <c r="F3565" s="26"/>
      <c r="G3565" s="27"/>
      <c r="H3565" s="27"/>
      <c r="I3565" s="26"/>
      <c r="J3565" s="24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</row>
    <row r="3566" spans="1:22" ht="14">
      <c r="A3566" s="24" t="s">
        <v>3466</v>
      </c>
      <c r="B3566" s="25" t="s">
        <v>3425</v>
      </c>
      <c r="C3566" s="25" t="s">
        <v>3465</v>
      </c>
      <c r="D3566" s="25" t="s">
        <v>1022</v>
      </c>
      <c r="E3566" s="26" t="s">
        <v>962</v>
      </c>
      <c r="F3566" s="26"/>
      <c r="G3566" s="27"/>
      <c r="H3566" s="27"/>
      <c r="I3566" s="26"/>
      <c r="J3566" s="24"/>
      <c r="K3566" s="26"/>
      <c r="L3566" s="26"/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</row>
    <row r="3567" spans="1:22" ht="14">
      <c r="A3567" s="24" t="s">
        <v>3469</v>
      </c>
      <c r="B3567" s="25" t="s">
        <v>3425</v>
      </c>
      <c r="C3567" s="25" t="s">
        <v>3468</v>
      </c>
      <c r="D3567" s="25" t="s">
        <v>535</v>
      </c>
      <c r="E3567" s="26" t="s">
        <v>962</v>
      </c>
      <c r="F3567" s="26"/>
      <c r="G3567" s="27"/>
      <c r="H3567" s="27"/>
      <c r="I3567" s="26"/>
      <c r="J3567" s="24"/>
      <c r="K3567" s="26"/>
      <c r="L3567" s="26"/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</row>
    <row r="3568" spans="1:22" ht="14">
      <c r="A3568" s="24" t="s">
        <v>3472</v>
      </c>
      <c r="B3568" s="25" t="s">
        <v>3425</v>
      </c>
      <c r="C3568" s="25" t="s">
        <v>3471</v>
      </c>
      <c r="D3568" s="25" t="s">
        <v>373</v>
      </c>
      <c r="E3568" s="26" t="s">
        <v>962</v>
      </c>
      <c r="F3568" s="26"/>
      <c r="G3568" s="27"/>
      <c r="H3568" s="27"/>
      <c r="I3568" s="26"/>
      <c r="J3568" s="24"/>
      <c r="K3568" s="26"/>
      <c r="L3568" s="26"/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</row>
    <row r="3569" spans="1:22" ht="14">
      <c r="A3569" s="24" t="s">
        <v>14620</v>
      </c>
      <c r="B3569" s="25" t="s">
        <v>14162</v>
      </c>
      <c r="C3569" s="25" t="s">
        <v>14619</v>
      </c>
      <c r="D3569" s="25" t="s">
        <v>221</v>
      </c>
      <c r="E3569" s="26" t="s">
        <v>212</v>
      </c>
      <c r="F3569" s="26"/>
      <c r="G3569" s="27"/>
      <c r="H3569" s="27"/>
      <c r="I3569" s="26"/>
      <c r="J3569" s="24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</row>
    <row r="3570" spans="1:22" ht="14">
      <c r="A3570" s="24" t="s">
        <v>14623</v>
      </c>
      <c r="B3570" s="25" t="s">
        <v>14162</v>
      </c>
      <c r="C3570" s="25" t="s">
        <v>14622</v>
      </c>
      <c r="D3570" s="25" t="s">
        <v>221</v>
      </c>
      <c r="E3570" s="26" t="s">
        <v>212</v>
      </c>
      <c r="F3570" s="26"/>
      <c r="G3570" s="27"/>
      <c r="H3570" s="27"/>
      <c r="I3570" s="26"/>
      <c r="J3570" s="24"/>
      <c r="K3570" s="26"/>
      <c r="L3570" s="26"/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</row>
    <row r="3571" spans="1:22" ht="14">
      <c r="A3571" s="24" t="s">
        <v>14626</v>
      </c>
      <c r="B3571" s="25" t="s">
        <v>14162</v>
      </c>
      <c r="C3571" s="25" t="s">
        <v>14625</v>
      </c>
      <c r="D3571" s="25" t="s">
        <v>1905</v>
      </c>
      <c r="E3571" s="26" t="s">
        <v>212</v>
      </c>
      <c r="F3571" s="26"/>
      <c r="G3571" s="27"/>
      <c r="H3571" s="27"/>
      <c r="I3571" s="26"/>
      <c r="J3571" s="24"/>
      <c r="K3571" s="26"/>
      <c r="L3571" s="26"/>
      <c r="M3571" s="26"/>
      <c r="N3571" s="26"/>
      <c r="O3571" s="26"/>
      <c r="P3571" s="26"/>
      <c r="Q3571" s="26"/>
      <c r="R3571" s="26"/>
      <c r="S3571" s="26"/>
      <c r="T3571" s="26"/>
      <c r="U3571" s="26"/>
      <c r="V3571" s="26"/>
    </row>
    <row r="3572" spans="1:22" ht="14">
      <c r="A3572" s="24" t="s">
        <v>14629</v>
      </c>
      <c r="B3572" s="25" t="s">
        <v>14162</v>
      </c>
      <c r="C3572" s="25" t="s">
        <v>14628</v>
      </c>
      <c r="D3572" s="25" t="s">
        <v>535</v>
      </c>
      <c r="E3572" s="26" t="s">
        <v>212</v>
      </c>
      <c r="F3572" s="26"/>
      <c r="G3572" s="27"/>
      <c r="H3572" s="27"/>
      <c r="I3572" s="26"/>
      <c r="J3572" s="24"/>
      <c r="K3572" s="26"/>
      <c r="L3572" s="26"/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</row>
    <row r="3573" spans="1:22" ht="14">
      <c r="A3573" s="24" t="s">
        <v>14987</v>
      </c>
      <c r="B3573" s="25" t="s">
        <v>14822</v>
      </c>
      <c r="C3573" s="25" t="s">
        <v>14986</v>
      </c>
      <c r="D3573" s="25" t="s">
        <v>229</v>
      </c>
      <c r="E3573" s="26" t="s">
        <v>364</v>
      </c>
      <c r="F3573" s="26"/>
      <c r="G3573" s="27"/>
      <c r="H3573" s="27"/>
      <c r="I3573" s="26"/>
      <c r="J3573" s="24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</row>
    <row r="3574" spans="1:22" ht="14">
      <c r="A3574" s="24" t="s">
        <v>14990</v>
      </c>
      <c r="B3574" s="25" t="s">
        <v>14822</v>
      </c>
      <c r="C3574" s="25" t="s">
        <v>14989</v>
      </c>
      <c r="D3574" s="25" t="s">
        <v>535</v>
      </c>
      <c r="E3574" s="26" t="s">
        <v>364</v>
      </c>
      <c r="F3574" s="26"/>
      <c r="G3574" s="27"/>
      <c r="H3574" s="27"/>
      <c r="I3574" s="26"/>
      <c r="J3574" s="24"/>
      <c r="K3574" s="26"/>
      <c r="L3574" s="26"/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</row>
    <row r="3575" spans="1:22" ht="14">
      <c r="A3575" s="24" t="s">
        <v>14993</v>
      </c>
      <c r="B3575" s="25" t="s">
        <v>14822</v>
      </c>
      <c r="C3575" s="25" t="s">
        <v>14992</v>
      </c>
      <c r="D3575" s="25" t="s">
        <v>985</v>
      </c>
      <c r="E3575" s="26" t="s">
        <v>364</v>
      </c>
      <c r="F3575" s="26"/>
      <c r="G3575" s="27"/>
      <c r="H3575" s="27"/>
      <c r="I3575" s="26"/>
      <c r="J3575" s="24"/>
      <c r="K3575" s="26"/>
      <c r="L3575" s="26"/>
      <c r="M3575" s="26"/>
      <c r="N3575" s="26"/>
      <c r="O3575" s="26"/>
      <c r="P3575" s="26"/>
      <c r="Q3575" s="26"/>
      <c r="R3575" s="26"/>
      <c r="S3575" s="26"/>
      <c r="T3575" s="26"/>
      <c r="U3575" s="26"/>
      <c r="V3575" s="26"/>
    </row>
    <row r="3576" spans="1:22" ht="14">
      <c r="A3576" s="24" t="s">
        <v>14996</v>
      </c>
      <c r="B3576" s="25" t="s">
        <v>14822</v>
      </c>
      <c r="C3576" s="25" t="s">
        <v>14995</v>
      </c>
      <c r="D3576" s="25" t="s">
        <v>229</v>
      </c>
      <c r="E3576" s="26" t="s">
        <v>364</v>
      </c>
      <c r="F3576" s="26"/>
      <c r="G3576" s="27"/>
      <c r="H3576" s="27"/>
      <c r="I3576" s="26"/>
      <c r="J3576" s="24"/>
      <c r="K3576" s="26"/>
      <c r="L3576" s="26"/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</row>
    <row r="3577" spans="1:22" ht="14">
      <c r="A3577" s="24" t="s">
        <v>14999</v>
      </c>
      <c r="B3577" s="25" t="s">
        <v>14822</v>
      </c>
      <c r="C3577" s="25" t="s">
        <v>14998</v>
      </c>
      <c r="D3577" s="25" t="s">
        <v>535</v>
      </c>
      <c r="E3577" s="26" t="s">
        <v>364</v>
      </c>
      <c r="F3577" s="26"/>
      <c r="G3577" s="27"/>
      <c r="H3577" s="27"/>
      <c r="I3577" s="26"/>
      <c r="J3577" s="24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</row>
    <row r="3578" spans="1:22" ht="14">
      <c r="A3578" s="24" t="s">
        <v>15002</v>
      </c>
      <c r="B3578" s="25" t="s">
        <v>14822</v>
      </c>
      <c r="C3578" s="25" t="s">
        <v>15001</v>
      </c>
      <c r="D3578" s="25" t="s">
        <v>985</v>
      </c>
      <c r="E3578" s="26" t="s">
        <v>364</v>
      </c>
      <c r="F3578" s="26"/>
      <c r="G3578" s="27"/>
      <c r="H3578" s="27"/>
      <c r="I3578" s="26"/>
      <c r="J3578" s="24"/>
      <c r="K3578" s="26"/>
      <c r="L3578" s="26"/>
      <c r="M3578" s="26"/>
      <c r="N3578" s="26"/>
      <c r="O3578" s="26"/>
      <c r="P3578" s="26"/>
      <c r="Q3578" s="26"/>
      <c r="R3578" s="26"/>
      <c r="S3578" s="26"/>
      <c r="T3578" s="26"/>
      <c r="U3578" s="26"/>
      <c r="V3578" s="26"/>
    </row>
    <row r="3579" spans="1:22" ht="14">
      <c r="A3579" s="24" t="s">
        <v>15005</v>
      </c>
      <c r="B3579" s="25" t="s">
        <v>14822</v>
      </c>
      <c r="C3579" s="25" t="s">
        <v>15004</v>
      </c>
      <c r="D3579" s="25" t="s">
        <v>221</v>
      </c>
      <c r="E3579" s="26" t="s">
        <v>364</v>
      </c>
      <c r="F3579" s="26"/>
      <c r="G3579" s="27"/>
      <c r="H3579" s="27"/>
      <c r="I3579" s="26"/>
      <c r="J3579" s="24"/>
      <c r="K3579" s="26"/>
      <c r="L3579" s="26"/>
      <c r="M3579" s="26"/>
      <c r="N3579" s="26"/>
      <c r="O3579" s="26"/>
      <c r="P3579" s="26"/>
      <c r="Q3579" s="26"/>
      <c r="R3579" s="26"/>
      <c r="S3579" s="26"/>
      <c r="T3579" s="26"/>
      <c r="U3579" s="26"/>
      <c r="V3579" s="26"/>
    </row>
    <row r="3580" spans="1:22" ht="14">
      <c r="A3580" s="24" t="s">
        <v>11736</v>
      </c>
      <c r="B3580" s="25" t="s">
        <v>11678</v>
      </c>
      <c r="C3580" s="25" t="s">
        <v>11735</v>
      </c>
      <c r="D3580" s="25" t="s">
        <v>221</v>
      </c>
      <c r="E3580" s="26" t="s">
        <v>212</v>
      </c>
      <c r="F3580" s="26"/>
      <c r="G3580" s="27"/>
      <c r="H3580" s="27"/>
      <c r="I3580" s="26"/>
      <c r="J3580" s="24"/>
      <c r="K3580" s="26"/>
      <c r="L3580" s="26"/>
      <c r="M3580" s="26"/>
      <c r="N3580" s="26"/>
      <c r="O3580" s="26"/>
      <c r="P3580" s="26"/>
      <c r="Q3580" s="26"/>
      <c r="R3580" s="26"/>
      <c r="S3580" s="26"/>
      <c r="T3580" s="26"/>
      <c r="U3580" s="26"/>
      <c r="V3580" s="26"/>
    </row>
    <row r="3581" spans="1:22" ht="14">
      <c r="A3581" s="24" t="s">
        <v>920</v>
      </c>
      <c r="B3581" s="25" t="s">
        <v>769</v>
      </c>
      <c r="C3581" s="25" t="s">
        <v>919</v>
      </c>
      <c r="D3581" s="25" t="s">
        <v>221</v>
      </c>
      <c r="E3581" s="26" t="s">
        <v>212</v>
      </c>
      <c r="F3581" s="26"/>
      <c r="G3581" s="27"/>
      <c r="H3581" s="27"/>
      <c r="I3581" s="26"/>
      <c r="J3581" s="24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</row>
    <row r="3582" spans="1:22" ht="14">
      <c r="A3582" s="24" t="s">
        <v>923</v>
      </c>
      <c r="B3582" s="25" t="s">
        <v>769</v>
      </c>
      <c r="C3582" s="25" t="s">
        <v>922</v>
      </c>
      <c r="D3582" s="25" t="s">
        <v>221</v>
      </c>
      <c r="E3582" s="26" t="s">
        <v>212</v>
      </c>
      <c r="F3582" s="26"/>
      <c r="G3582" s="27"/>
      <c r="H3582" s="27"/>
      <c r="I3582" s="26"/>
      <c r="J3582" s="24"/>
      <c r="K3582" s="26"/>
      <c r="L3582" s="26"/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</row>
    <row r="3583" spans="1:22" ht="14">
      <c r="A3583" s="24" t="s">
        <v>926</v>
      </c>
      <c r="B3583" s="25" t="s">
        <v>769</v>
      </c>
      <c r="C3583" s="25" t="s">
        <v>925</v>
      </c>
      <c r="D3583" s="25" t="s">
        <v>221</v>
      </c>
      <c r="E3583" s="26" t="s">
        <v>212</v>
      </c>
      <c r="F3583" s="26"/>
      <c r="G3583" s="27"/>
      <c r="H3583" s="27"/>
      <c r="I3583" s="26"/>
      <c r="J3583" s="24"/>
      <c r="K3583" s="26"/>
      <c r="L3583" s="26"/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</row>
    <row r="3584" spans="1:22" ht="14">
      <c r="A3584" s="24" t="s">
        <v>929</v>
      </c>
      <c r="B3584" s="25" t="s">
        <v>769</v>
      </c>
      <c r="C3584" s="25" t="s">
        <v>928</v>
      </c>
      <c r="D3584" s="25" t="s">
        <v>221</v>
      </c>
      <c r="E3584" s="26" t="s">
        <v>212</v>
      </c>
      <c r="F3584" s="26"/>
      <c r="G3584" s="27"/>
      <c r="H3584" s="27"/>
      <c r="I3584" s="26"/>
      <c r="J3584" s="24"/>
      <c r="K3584" s="26"/>
      <c r="L3584" s="26"/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</row>
    <row r="3585" spans="1:22" ht="14">
      <c r="A3585" s="24" t="s">
        <v>932</v>
      </c>
      <c r="B3585" s="25" t="s">
        <v>769</v>
      </c>
      <c r="C3585" s="25" t="s">
        <v>931</v>
      </c>
      <c r="D3585" s="25" t="s">
        <v>221</v>
      </c>
      <c r="E3585" s="26" t="s">
        <v>212</v>
      </c>
      <c r="F3585" s="26"/>
      <c r="G3585" s="27"/>
      <c r="H3585" s="27"/>
      <c r="I3585" s="26"/>
      <c r="J3585" s="24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</row>
    <row r="3586" spans="1:22" ht="14">
      <c r="A3586" s="24" t="s">
        <v>7752</v>
      </c>
      <c r="B3586" s="25" t="s">
        <v>7582</v>
      </c>
      <c r="C3586" s="25" t="s">
        <v>7751</v>
      </c>
      <c r="D3586" s="25" t="s">
        <v>221</v>
      </c>
      <c r="E3586" s="26" t="s">
        <v>212</v>
      </c>
      <c r="F3586" s="26"/>
      <c r="G3586" s="27"/>
      <c r="H3586" s="27"/>
      <c r="I3586" s="26"/>
      <c r="J3586" s="24"/>
      <c r="K3586" s="26"/>
      <c r="L3586" s="26"/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</row>
    <row r="3587" spans="1:22" ht="14">
      <c r="A3587" s="24" t="s">
        <v>7755</v>
      </c>
      <c r="B3587" s="25" t="s">
        <v>7582</v>
      </c>
      <c r="C3587" s="25" t="s">
        <v>7754</v>
      </c>
      <c r="D3587" s="25" t="s">
        <v>229</v>
      </c>
      <c r="E3587" s="26" t="s">
        <v>212</v>
      </c>
      <c r="F3587" s="26"/>
      <c r="G3587" s="27"/>
      <c r="H3587" s="27"/>
      <c r="I3587" s="26"/>
      <c r="J3587" s="24"/>
      <c r="K3587" s="26"/>
      <c r="L3587" s="26"/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</row>
    <row r="3588" spans="1:22" ht="14">
      <c r="A3588" s="24" t="s">
        <v>7099</v>
      </c>
      <c r="B3588" s="25" t="s">
        <v>3351</v>
      </c>
      <c r="C3588" s="25" t="s">
        <v>7098</v>
      </c>
      <c r="D3588" s="25" t="s">
        <v>221</v>
      </c>
      <c r="E3588" s="26" t="s">
        <v>962</v>
      </c>
      <c r="F3588" s="26"/>
      <c r="G3588" s="27"/>
      <c r="H3588" s="27"/>
      <c r="I3588" s="26"/>
      <c r="J3588" s="24"/>
      <c r="K3588" s="26"/>
      <c r="L3588" s="26"/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</row>
    <row r="3589" spans="1:22" ht="14">
      <c r="A3589" s="24" t="s">
        <v>13673</v>
      </c>
      <c r="B3589" s="25" t="s">
        <v>13639</v>
      </c>
      <c r="C3589" s="25" t="s">
        <v>13672</v>
      </c>
      <c r="D3589" s="25" t="s">
        <v>373</v>
      </c>
      <c r="E3589" s="26" t="s">
        <v>364</v>
      </c>
      <c r="F3589" s="26"/>
      <c r="G3589" s="27"/>
      <c r="H3589" s="27"/>
      <c r="I3589" s="26"/>
      <c r="J3589" s="24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</row>
    <row r="3590" spans="1:22" ht="14">
      <c r="A3590" s="24" t="s">
        <v>13676</v>
      </c>
      <c r="B3590" s="25" t="s">
        <v>13639</v>
      </c>
      <c r="C3590" s="25" t="s">
        <v>13675</v>
      </c>
      <c r="D3590" s="25" t="s">
        <v>373</v>
      </c>
      <c r="E3590" s="26" t="s">
        <v>364</v>
      </c>
      <c r="F3590" s="26"/>
      <c r="G3590" s="27"/>
      <c r="H3590" s="27"/>
      <c r="I3590" s="26"/>
      <c r="J3590" s="24"/>
      <c r="K3590" s="26"/>
      <c r="L3590" s="26"/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</row>
    <row r="3591" spans="1:22" ht="14">
      <c r="A3591" s="24" t="s">
        <v>13679</v>
      </c>
      <c r="B3591" s="25" t="s">
        <v>13639</v>
      </c>
      <c r="C3591" s="25" t="s">
        <v>13678</v>
      </c>
      <c r="D3591" s="25" t="s">
        <v>373</v>
      </c>
      <c r="E3591" s="26" t="s">
        <v>364</v>
      </c>
      <c r="F3591" s="26"/>
      <c r="G3591" s="27"/>
      <c r="H3591" s="27"/>
      <c r="I3591" s="26"/>
      <c r="J3591" s="24"/>
      <c r="K3591" s="26"/>
      <c r="L3591" s="26"/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</row>
    <row r="3592" spans="1:22" ht="14">
      <c r="A3592" s="24" t="s">
        <v>15821</v>
      </c>
      <c r="B3592" s="25" t="s">
        <v>13639</v>
      </c>
      <c r="C3592" s="25" t="s">
        <v>15820</v>
      </c>
      <c r="D3592" s="25" t="s">
        <v>373</v>
      </c>
      <c r="E3592" s="26" t="s">
        <v>364</v>
      </c>
      <c r="F3592" s="26"/>
      <c r="G3592" s="27"/>
      <c r="H3592" s="27"/>
      <c r="I3592" s="26"/>
      <c r="J3592" s="24"/>
      <c r="K3592" s="26"/>
      <c r="L3592" s="26"/>
      <c r="M3592" s="26"/>
      <c r="N3592" s="26"/>
      <c r="O3592" s="26"/>
      <c r="P3592" s="26"/>
      <c r="Q3592" s="26"/>
      <c r="R3592" s="26"/>
      <c r="S3592" s="26"/>
      <c r="T3592" s="26"/>
      <c r="U3592" s="26"/>
      <c r="V3592" s="26"/>
    </row>
    <row r="3593" spans="1:22" ht="14">
      <c r="A3593" s="24" t="s">
        <v>6076</v>
      </c>
      <c r="B3593" s="25" t="s">
        <v>5869</v>
      </c>
      <c r="C3593" s="25" t="s">
        <v>6075</v>
      </c>
      <c r="D3593" s="25" t="s">
        <v>221</v>
      </c>
      <c r="E3593" s="26" t="s">
        <v>364</v>
      </c>
      <c r="F3593" s="26"/>
      <c r="G3593" s="27"/>
      <c r="H3593" s="27"/>
      <c r="I3593" s="26"/>
      <c r="J3593" s="24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</row>
    <row r="3594" spans="1:22" ht="14">
      <c r="A3594" s="24" t="s">
        <v>6079</v>
      </c>
      <c r="B3594" s="25" t="s">
        <v>5869</v>
      </c>
      <c r="C3594" s="25" t="s">
        <v>6078</v>
      </c>
      <c r="D3594" s="25" t="s">
        <v>535</v>
      </c>
      <c r="E3594" s="26" t="s">
        <v>364</v>
      </c>
      <c r="F3594" s="26"/>
      <c r="G3594" s="27"/>
      <c r="H3594" s="27"/>
      <c r="I3594" s="26"/>
      <c r="J3594" s="24"/>
      <c r="K3594" s="26"/>
      <c r="L3594" s="26"/>
      <c r="M3594" s="26"/>
      <c r="N3594" s="26"/>
      <c r="O3594" s="26"/>
      <c r="P3594" s="26"/>
      <c r="Q3594" s="26"/>
      <c r="R3594" s="26"/>
      <c r="S3594" s="26"/>
      <c r="T3594" s="26"/>
      <c r="U3594" s="26"/>
      <c r="V3594" s="26"/>
    </row>
    <row r="3595" spans="1:22" ht="14">
      <c r="A3595" s="24" t="s">
        <v>3010</v>
      </c>
      <c r="B3595" s="25" t="s">
        <v>2956</v>
      </c>
      <c r="C3595" s="25" t="s">
        <v>3009</v>
      </c>
      <c r="D3595" s="25" t="s">
        <v>221</v>
      </c>
      <c r="E3595" s="26" t="s">
        <v>212</v>
      </c>
      <c r="F3595" s="26"/>
      <c r="G3595" s="27"/>
      <c r="H3595" s="27"/>
      <c r="I3595" s="26"/>
      <c r="J3595" s="24"/>
      <c r="K3595" s="26"/>
      <c r="L3595" s="26"/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</row>
    <row r="3596" spans="1:22" ht="14">
      <c r="A3596" s="24" t="s">
        <v>3016</v>
      </c>
      <c r="B3596" s="25" t="s">
        <v>2956</v>
      </c>
      <c r="C3596" s="25" t="s">
        <v>3015</v>
      </c>
      <c r="D3596" s="25" t="s">
        <v>229</v>
      </c>
      <c r="E3596" s="26" t="s">
        <v>212</v>
      </c>
      <c r="F3596" s="26"/>
      <c r="G3596" s="27"/>
      <c r="H3596" s="27"/>
      <c r="I3596" s="26"/>
      <c r="J3596" s="24"/>
      <c r="K3596" s="26"/>
      <c r="L3596" s="26"/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</row>
    <row r="3597" spans="1:22" ht="14">
      <c r="A3597" s="24" t="s">
        <v>3022</v>
      </c>
      <c r="B3597" s="25" t="s">
        <v>2956</v>
      </c>
      <c r="C3597" s="25" t="s">
        <v>3021</v>
      </c>
      <c r="D3597" s="25" t="s">
        <v>535</v>
      </c>
      <c r="E3597" s="26" t="s">
        <v>212</v>
      </c>
      <c r="F3597" s="26"/>
      <c r="G3597" s="27"/>
      <c r="H3597" s="27"/>
      <c r="I3597" s="26"/>
      <c r="J3597" s="24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</row>
    <row r="3598" spans="1:22" ht="14">
      <c r="A3598" s="24" t="s">
        <v>3025</v>
      </c>
      <c r="B3598" s="25" t="s">
        <v>2956</v>
      </c>
      <c r="C3598" s="25" t="s">
        <v>3024</v>
      </c>
      <c r="D3598" s="25" t="s">
        <v>2958</v>
      </c>
      <c r="E3598" s="26" t="s">
        <v>212</v>
      </c>
      <c r="F3598" s="26"/>
      <c r="G3598" s="27"/>
      <c r="H3598" s="27"/>
      <c r="I3598" s="26"/>
      <c r="J3598" s="24"/>
      <c r="K3598" s="26"/>
      <c r="L3598" s="26"/>
      <c r="M3598" s="26"/>
      <c r="N3598" s="26"/>
      <c r="O3598" s="26"/>
      <c r="P3598" s="26"/>
      <c r="Q3598" s="26"/>
      <c r="R3598" s="26"/>
      <c r="S3598" s="26"/>
      <c r="T3598" s="26"/>
      <c r="U3598" s="26"/>
      <c r="V3598" s="26"/>
    </row>
    <row r="3599" spans="1:22" ht="14">
      <c r="A3599" s="24" t="s">
        <v>3007</v>
      </c>
      <c r="B3599" s="25" t="s">
        <v>2956</v>
      </c>
      <c r="C3599" s="25" t="s">
        <v>3006</v>
      </c>
      <c r="D3599" s="25" t="s">
        <v>221</v>
      </c>
      <c r="E3599" s="26" t="s">
        <v>212</v>
      </c>
      <c r="F3599" s="26"/>
      <c r="G3599" s="27"/>
      <c r="H3599" s="27"/>
      <c r="I3599" s="26"/>
      <c r="J3599" s="24"/>
      <c r="K3599" s="26"/>
      <c r="L3599" s="26"/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</row>
    <row r="3600" spans="1:22" ht="14">
      <c r="A3600" s="24" t="s">
        <v>3013</v>
      </c>
      <c r="B3600" s="25" t="s">
        <v>2956</v>
      </c>
      <c r="C3600" s="25" t="s">
        <v>3012</v>
      </c>
      <c r="D3600" s="25" t="s">
        <v>229</v>
      </c>
      <c r="E3600" s="26" t="s">
        <v>212</v>
      </c>
      <c r="F3600" s="26"/>
      <c r="G3600" s="27"/>
      <c r="H3600" s="27"/>
      <c r="I3600" s="26"/>
      <c r="J3600" s="24"/>
      <c r="K3600" s="26"/>
      <c r="L3600" s="26"/>
      <c r="M3600" s="26"/>
      <c r="N3600" s="26"/>
      <c r="O3600" s="26"/>
      <c r="P3600" s="26"/>
      <c r="Q3600" s="26"/>
      <c r="R3600" s="26"/>
      <c r="S3600" s="26"/>
      <c r="T3600" s="26"/>
      <c r="U3600" s="26"/>
      <c r="V3600" s="26"/>
    </row>
    <row r="3601" spans="1:22" ht="14">
      <c r="A3601" s="24" t="s">
        <v>3019</v>
      </c>
      <c r="B3601" s="25" t="s">
        <v>2956</v>
      </c>
      <c r="C3601" s="25" t="s">
        <v>3018</v>
      </c>
      <c r="D3601" s="25" t="s">
        <v>535</v>
      </c>
      <c r="E3601" s="26" t="s">
        <v>212</v>
      </c>
      <c r="F3601" s="26"/>
      <c r="G3601" s="27"/>
      <c r="H3601" s="27"/>
      <c r="I3601" s="26"/>
      <c r="J3601" s="24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</row>
    <row r="3602" spans="1:22" ht="14">
      <c r="A3602" s="24" t="s">
        <v>3048</v>
      </c>
      <c r="B3602" s="25" t="s">
        <v>2956</v>
      </c>
      <c r="C3602" s="25" t="s">
        <v>3047</v>
      </c>
      <c r="D3602" s="25" t="s">
        <v>221</v>
      </c>
      <c r="E3602" s="26" t="s">
        <v>212</v>
      </c>
      <c r="F3602" s="26"/>
      <c r="G3602" s="27"/>
      <c r="H3602" s="27"/>
      <c r="I3602" s="26"/>
      <c r="J3602" s="24"/>
      <c r="K3602" s="26"/>
      <c r="L3602" s="26"/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</row>
    <row r="3603" spans="1:22" ht="14">
      <c r="A3603" s="24" t="s">
        <v>3054</v>
      </c>
      <c r="B3603" s="25" t="s">
        <v>2956</v>
      </c>
      <c r="C3603" s="25" t="s">
        <v>3053</v>
      </c>
      <c r="D3603" s="25" t="s">
        <v>229</v>
      </c>
      <c r="E3603" s="26" t="s">
        <v>212</v>
      </c>
      <c r="F3603" s="26"/>
      <c r="G3603" s="27"/>
      <c r="H3603" s="27"/>
      <c r="I3603" s="26"/>
      <c r="J3603" s="24"/>
      <c r="K3603" s="26"/>
      <c r="L3603" s="26"/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</row>
    <row r="3604" spans="1:22" ht="14">
      <c r="A3604" s="24" t="s">
        <v>3060</v>
      </c>
      <c r="B3604" s="25" t="s">
        <v>2956</v>
      </c>
      <c r="C3604" s="25" t="s">
        <v>3059</v>
      </c>
      <c r="D3604" s="25" t="s">
        <v>535</v>
      </c>
      <c r="E3604" s="26" t="s">
        <v>212</v>
      </c>
      <c r="F3604" s="26"/>
      <c r="G3604" s="27"/>
      <c r="H3604" s="27"/>
      <c r="I3604" s="26"/>
      <c r="J3604" s="24"/>
      <c r="K3604" s="26"/>
      <c r="L3604" s="26"/>
      <c r="M3604" s="26"/>
      <c r="N3604" s="26"/>
      <c r="O3604" s="26"/>
      <c r="P3604" s="26"/>
      <c r="Q3604" s="26"/>
      <c r="R3604" s="26"/>
      <c r="S3604" s="26"/>
      <c r="T3604" s="26"/>
      <c r="U3604" s="26"/>
      <c r="V3604" s="26"/>
    </row>
    <row r="3605" spans="1:22" ht="14">
      <c r="A3605" s="24" t="s">
        <v>3031</v>
      </c>
      <c r="B3605" s="25" t="s">
        <v>2956</v>
      </c>
      <c r="C3605" s="25" t="s">
        <v>3030</v>
      </c>
      <c r="D3605" s="25" t="s">
        <v>229</v>
      </c>
      <c r="E3605" s="26" t="s">
        <v>212</v>
      </c>
      <c r="F3605" s="26"/>
      <c r="G3605" s="27"/>
      <c r="H3605" s="27"/>
      <c r="I3605" s="26"/>
      <c r="J3605" s="24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</row>
    <row r="3606" spans="1:22" ht="14">
      <c r="A3606" s="24" t="s">
        <v>3037</v>
      </c>
      <c r="B3606" s="25" t="s">
        <v>2956</v>
      </c>
      <c r="C3606" s="25" t="s">
        <v>3036</v>
      </c>
      <c r="D3606" s="25" t="s">
        <v>535</v>
      </c>
      <c r="E3606" s="26" t="s">
        <v>212</v>
      </c>
      <c r="F3606" s="26"/>
      <c r="G3606" s="27"/>
      <c r="H3606" s="27"/>
      <c r="I3606" s="26"/>
      <c r="J3606" s="24"/>
      <c r="K3606" s="26"/>
      <c r="L3606" s="26"/>
      <c r="M3606" s="26"/>
      <c r="N3606" s="26"/>
      <c r="O3606" s="26"/>
      <c r="P3606" s="26"/>
      <c r="Q3606" s="26"/>
      <c r="R3606" s="26"/>
      <c r="S3606" s="26"/>
      <c r="T3606" s="26"/>
      <c r="U3606" s="26"/>
      <c r="V3606" s="26"/>
    </row>
    <row r="3607" spans="1:22" ht="14">
      <c r="A3607" s="24" t="s">
        <v>3028</v>
      </c>
      <c r="B3607" s="25" t="s">
        <v>2956</v>
      </c>
      <c r="C3607" s="25" t="s">
        <v>3027</v>
      </c>
      <c r="D3607" s="25" t="s">
        <v>229</v>
      </c>
      <c r="E3607" s="26" t="s">
        <v>212</v>
      </c>
      <c r="F3607" s="26"/>
      <c r="G3607" s="27"/>
      <c r="H3607" s="27"/>
      <c r="I3607" s="26"/>
      <c r="J3607" s="24"/>
      <c r="K3607" s="26"/>
      <c r="L3607" s="26"/>
      <c r="M3607" s="26"/>
      <c r="N3607" s="26"/>
      <c r="O3607" s="26"/>
      <c r="P3607" s="26"/>
      <c r="Q3607" s="26"/>
      <c r="R3607" s="26"/>
      <c r="S3607" s="26"/>
      <c r="T3607" s="26"/>
      <c r="U3607" s="26"/>
      <c r="V3607" s="26"/>
    </row>
    <row r="3608" spans="1:22" ht="14">
      <c r="A3608" s="24" t="s">
        <v>3034</v>
      </c>
      <c r="B3608" s="25" t="s">
        <v>2956</v>
      </c>
      <c r="C3608" s="25" t="s">
        <v>3033</v>
      </c>
      <c r="D3608" s="25" t="s">
        <v>535</v>
      </c>
      <c r="E3608" s="26" t="s">
        <v>212</v>
      </c>
      <c r="F3608" s="26"/>
      <c r="G3608" s="27"/>
      <c r="H3608" s="27"/>
      <c r="I3608" s="26"/>
      <c r="J3608" s="24"/>
      <c r="K3608" s="26"/>
      <c r="L3608" s="26"/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</row>
    <row r="3609" spans="1:22" ht="14">
      <c r="A3609" s="24" t="s">
        <v>3040</v>
      </c>
      <c r="B3609" s="25" t="s">
        <v>2956</v>
      </c>
      <c r="C3609" s="25" t="s">
        <v>3039</v>
      </c>
      <c r="D3609" s="25" t="s">
        <v>3041</v>
      </c>
      <c r="E3609" s="26" t="s">
        <v>212</v>
      </c>
      <c r="F3609" s="26"/>
      <c r="G3609" s="27"/>
      <c r="H3609" s="27"/>
      <c r="I3609" s="26"/>
      <c r="J3609" s="24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</row>
    <row r="3610" spans="1:22" ht="14">
      <c r="A3610" s="24" t="s">
        <v>3045</v>
      </c>
      <c r="B3610" s="25" t="s">
        <v>2956</v>
      </c>
      <c r="C3610" s="25" t="s">
        <v>3044</v>
      </c>
      <c r="D3610" s="25" t="s">
        <v>221</v>
      </c>
      <c r="E3610" s="26" t="s">
        <v>212</v>
      </c>
      <c r="F3610" s="26"/>
      <c r="G3610" s="27"/>
      <c r="H3610" s="27"/>
      <c r="I3610" s="26"/>
      <c r="J3610" s="24"/>
      <c r="K3610" s="26"/>
      <c r="L3610" s="26"/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</row>
    <row r="3611" spans="1:22" ht="14">
      <c r="A3611" s="24" t="s">
        <v>3051</v>
      </c>
      <c r="B3611" s="25" t="s">
        <v>2956</v>
      </c>
      <c r="C3611" s="25" t="s">
        <v>3050</v>
      </c>
      <c r="D3611" s="25" t="s">
        <v>229</v>
      </c>
      <c r="E3611" s="26" t="s">
        <v>212</v>
      </c>
      <c r="F3611" s="26"/>
      <c r="G3611" s="27"/>
      <c r="H3611" s="27"/>
      <c r="I3611" s="26"/>
      <c r="J3611" s="24"/>
      <c r="K3611" s="26"/>
      <c r="L3611" s="26"/>
      <c r="M3611" s="26"/>
      <c r="N3611" s="26"/>
      <c r="O3611" s="26"/>
      <c r="P3611" s="26"/>
      <c r="Q3611" s="26"/>
      <c r="R3611" s="26"/>
      <c r="S3611" s="26"/>
      <c r="T3611" s="26"/>
      <c r="U3611" s="26"/>
      <c r="V3611" s="26"/>
    </row>
    <row r="3612" spans="1:22" ht="14">
      <c r="A3612" s="24" t="s">
        <v>3057</v>
      </c>
      <c r="B3612" s="25" t="s">
        <v>2956</v>
      </c>
      <c r="C3612" s="25" t="s">
        <v>3056</v>
      </c>
      <c r="D3612" s="25" t="s">
        <v>535</v>
      </c>
      <c r="E3612" s="26" t="s">
        <v>212</v>
      </c>
      <c r="F3612" s="26"/>
      <c r="G3612" s="27"/>
      <c r="H3612" s="27"/>
      <c r="I3612" s="26"/>
      <c r="J3612" s="24"/>
      <c r="K3612" s="26"/>
      <c r="L3612" s="26"/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</row>
    <row r="3613" spans="1:22" ht="14">
      <c r="A3613" s="24" t="s">
        <v>3242</v>
      </c>
      <c r="B3613" s="25" t="s">
        <v>3120</v>
      </c>
      <c r="C3613" s="25" t="s">
        <v>3241</v>
      </c>
      <c r="D3613" s="25" t="s">
        <v>221</v>
      </c>
      <c r="E3613" s="26" t="s">
        <v>212</v>
      </c>
      <c r="F3613" s="26"/>
      <c r="G3613" s="27"/>
      <c r="H3613" s="27"/>
      <c r="I3613" s="26"/>
      <c r="J3613" s="24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</row>
    <row r="3614" spans="1:22" ht="14">
      <c r="A3614" s="24" t="s">
        <v>3245</v>
      </c>
      <c r="B3614" s="25" t="s">
        <v>3120</v>
      </c>
      <c r="C3614" s="25" t="s">
        <v>3244</v>
      </c>
      <c r="D3614" s="25" t="s">
        <v>535</v>
      </c>
      <c r="E3614" s="26" t="s">
        <v>212</v>
      </c>
      <c r="F3614" s="26"/>
      <c r="G3614" s="27"/>
      <c r="H3614" s="27"/>
      <c r="I3614" s="26"/>
      <c r="J3614" s="24"/>
      <c r="K3614" s="26"/>
      <c r="L3614" s="26"/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</row>
    <row r="3615" spans="1:22" ht="14">
      <c r="A3615" s="24" t="s">
        <v>3248</v>
      </c>
      <c r="B3615" s="25" t="s">
        <v>3120</v>
      </c>
      <c r="C3615" s="25" t="s">
        <v>3247</v>
      </c>
      <c r="D3615" s="25" t="s">
        <v>373</v>
      </c>
      <c r="E3615" s="26" t="s">
        <v>212</v>
      </c>
      <c r="F3615" s="26"/>
      <c r="G3615" s="27"/>
      <c r="H3615" s="27"/>
      <c r="I3615" s="26"/>
      <c r="J3615" s="24"/>
      <c r="K3615" s="26"/>
      <c r="L3615" s="26"/>
      <c r="M3615" s="26"/>
      <c r="N3615" s="26"/>
      <c r="O3615" s="26"/>
      <c r="P3615" s="26"/>
      <c r="Q3615" s="26"/>
      <c r="R3615" s="26"/>
      <c r="S3615" s="26"/>
      <c r="T3615" s="26"/>
      <c r="U3615" s="26"/>
      <c r="V3615" s="26"/>
    </row>
    <row r="3616" spans="1:22" ht="14">
      <c r="A3616" s="24" t="s">
        <v>3251</v>
      </c>
      <c r="B3616" s="25" t="s">
        <v>3120</v>
      </c>
      <c r="C3616" s="25" t="s">
        <v>3250</v>
      </c>
      <c r="D3616" s="25" t="s">
        <v>221</v>
      </c>
      <c r="E3616" s="26" t="s">
        <v>212</v>
      </c>
      <c r="F3616" s="26"/>
      <c r="G3616" s="27"/>
      <c r="H3616" s="27"/>
      <c r="I3616" s="26"/>
      <c r="J3616" s="24"/>
      <c r="K3616" s="26"/>
      <c r="L3616" s="26"/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</row>
    <row r="3617" spans="1:22" ht="14">
      <c r="A3617" s="24" t="s">
        <v>3254</v>
      </c>
      <c r="B3617" s="25" t="s">
        <v>3120</v>
      </c>
      <c r="C3617" s="25" t="s">
        <v>3253</v>
      </c>
      <c r="D3617" s="25" t="s">
        <v>535</v>
      </c>
      <c r="E3617" s="26" t="s">
        <v>212</v>
      </c>
      <c r="F3617" s="26"/>
      <c r="G3617" s="27"/>
      <c r="H3617" s="27"/>
      <c r="I3617" s="26"/>
      <c r="J3617" s="24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</row>
    <row r="3618" spans="1:22" ht="14">
      <c r="A3618" s="24" t="s">
        <v>12883</v>
      </c>
      <c r="B3618" s="25" t="s">
        <v>12674</v>
      </c>
      <c r="C3618" s="25" t="s">
        <v>12882</v>
      </c>
      <c r="D3618" s="25" t="s">
        <v>221</v>
      </c>
      <c r="E3618" s="26" t="s">
        <v>212</v>
      </c>
      <c r="F3618" s="26"/>
      <c r="G3618" s="27"/>
      <c r="H3618" s="27"/>
      <c r="I3618" s="26"/>
      <c r="J3618" s="24"/>
      <c r="K3618" s="26"/>
      <c r="L3618" s="26"/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</row>
    <row r="3619" spans="1:22" ht="14">
      <c r="A3619" s="24" t="s">
        <v>12886</v>
      </c>
      <c r="B3619" s="25" t="s">
        <v>12674</v>
      </c>
      <c r="C3619" s="25" t="s">
        <v>12885</v>
      </c>
      <c r="D3619" s="25" t="s">
        <v>12679</v>
      </c>
      <c r="E3619" s="26" t="s">
        <v>212</v>
      </c>
      <c r="F3619" s="26"/>
      <c r="G3619" s="27"/>
      <c r="H3619" s="27"/>
      <c r="I3619" s="26"/>
      <c r="J3619" s="24"/>
      <c r="K3619" s="26"/>
      <c r="L3619" s="26"/>
      <c r="M3619" s="26"/>
      <c r="N3619" s="26"/>
      <c r="O3619" s="26"/>
      <c r="P3619" s="26"/>
      <c r="Q3619" s="26"/>
      <c r="R3619" s="26"/>
      <c r="S3619" s="26"/>
      <c r="T3619" s="26"/>
      <c r="U3619" s="26"/>
      <c r="V3619" s="26"/>
    </row>
    <row r="3620" spans="1:22" ht="14">
      <c r="A3620" s="24" t="s">
        <v>4203</v>
      </c>
      <c r="B3620" s="25" t="s">
        <v>4003</v>
      </c>
      <c r="C3620" s="25" t="s">
        <v>4202</v>
      </c>
      <c r="D3620" s="25" t="s">
        <v>373</v>
      </c>
      <c r="E3620" s="26" t="s">
        <v>212</v>
      </c>
      <c r="F3620" s="26"/>
      <c r="G3620" s="27"/>
      <c r="H3620" s="27"/>
      <c r="I3620" s="26"/>
      <c r="J3620" s="24"/>
      <c r="K3620" s="26"/>
      <c r="L3620" s="26"/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</row>
    <row r="3621" spans="1:22" ht="14">
      <c r="A3621" s="24" t="s">
        <v>12889</v>
      </c>
      <c r="B3621" s="25" t="s">
        <v>12674</v>
      </c>
      <c r="C3621" s="25" t="s">
        <v>12888</v>
      </c>
      <c r="D3621" s="25" t="s">
        <v>12679</v>
      </c>
      <c r="E3621" s="26" t="s">
        <v>212</v>
      </c>
      <c r="F3621" s="26"/>
      <c r="G3621" s="27"/>
      <c r="H3621" s="27"/>
      <c r="I3621" s="26"/>
      <c r="J3621" s="24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</row>
    <row r="3622" spans="1:22" ht="14">
      <c r="A3622" s="24" t="s">
        <v>9987</v>
      </c>
      <c r="B3622" s="25" t="s">
        <v>9887</v>
      </c>
      <c r="C3622" s="25" t="s">
        <v>9986</v>
      </c>
      <c r="D3622" s="25" t="s">
        <v>221</v>
      </c>
      <c r="E3622" s="26" t="s">
        <v>212</v>
      </c>
      <c r="F3622" s="26"/>
      <c r="G3622" s="27"/>
      <c r="H3622" s="27"/>
      <c r="I3622" s="26"/>
      <c r="J3622" s="24"/>
      <c r="K3622" s="26"/>
      <c r="L3622" s="26"/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</row>
    <row r="3623" spans="1:22" ht="14">
      <c r="A3623" s="24" t="s">
        <v>7758</v>
      </c>
      <c r="B3623" s="25" t="s">
        <v>7582</v>
      </c>
      <c r="C3623" s="25" t="s">
        <v>7757</v>
      </c>
      <c r="D3623" s="25" t="s">
        <v>535</v>
      </c>
      <c r="E3623" s="26" t="s">
        <v>212</v>
      </c>
      <c r="F3623" s="26"/>
      <c r="G3623" s="27"/>
      <c r="H3623" s="27"/>
      <c r="I3623" s="26"/>
      <c r="J3623" s="24"/>
      <c r="K3623" s="26"/>
      <c r="L3623" s="26"/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</row>
    <row r="3624" spans="1:22" ht="14">
      <c r="A3624" s="24" t="s">
        <v>7761</v>
      </c>
      <c r="B3624" s="25" t="s">
        <v>7582</v>
      </c>
      <c r="C3624" s="25" t="s">
        <v>7760</v>
      </c>
      <c r="D3624" s="25" t="s">
        <v>221</v>
      </c>
      <c r="E3624" s="26" t="s">
        <v>212</v>
      </c>
      <c r="F3624" s="26"/>
      <c r="G3624" s="27"/>
      <c r="H3624" s="27"/>
      <c r="I3624" s="26"/>
      <c r="J3624" s="24"/>
      <c r="K3624" s="26"/>
      <c r="L3624" s="26"/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</row>
    <row r="3625" spans="1:22" ht="14">
      <c r="A3625" s="24" t="s">
        <v>9098</v>
      </c>
      <c r="B3625" s="25" t="s">
        <v>8975</v>
      </c>
      <c r="C3625" s="25" t="s">
        <v>9097</v>
      </c>
      <c r="D3625" s="25" t="s">
        <v>221</v>
      </c>
      <c r="E3625" s="26" t="s">
        <v>212</v>
      </c>
      <c r="F3625" s="26"/>
      <c r="G3625" s="27"/>
      <c r="H3625" s="27"/>
      <c r="I3625" s="26"/>
      <c r="J3625" s="24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</row>
    <row r="3626" spans="1:22" ht="14">
      <c r="A3626" s="24" t="s">
        <v>9101</v>
      </c>
      <c r="B3626" s="25" t="s">
        <v>8975</v>
      </c>
      <c r="C3626" s="25" t="s">
        <v>9100</v>
      </c>
      <c r="D3626" s="25" t="s">
        <v>535</v>
      </c>
      <c r="E3626" s="26" t="s">
        <v>212</v>
      </c>
      <c r="F3626" s="26"/>
      <c r="G3626" s="27"/>
      <c r="H3626" s="27"/>
      <c r="I3626" s="26"/>
      <c r="J3626" s="24"/>
      <c r="K3626" s="26"/>
      <c r="L3626" s="26"/>
      <c r="M3626" s="26"/>
      <c r="N3626" s="26"/>
      <c r="O3626" s="26"/>
      <c r="P3626" s="26"/>
      <c r="Q3626" s="26"/>
      <c r="R3626" s="26"/>
      <c r="S3626" s="26"/>
      <c r="T3626" s="26"/>
      <c r="U3626" s="26"/>
      <c r="V3626" s="26"/>
    </row>
    <row r="3627" spans="1:22" ht="14">
      <c r="A3627" s="24" t="s">
        <v>13682</v>
      </c>
      <c r="B3627" s="25" t="s">
        <v>13639</v>
      </c>
      <c r="C3627" s="25" t="s">
        <v>13681</v>
      </c>
      <c r="D3627" s="25" t="s">
        <v>373</v>
      </c>
      <c r="E3627" s="26" t="s">
        <v>364</v>
      </c>
      <c r="F3627" s="26"/>
      <c r="G3627" s="27"/>
      <c r="H3627" s="27"/>
      <c r="I3627" s="26"/>
      <c r="J3627" s="24"/>
      <c r="K3627" s="26"/>
      <c r="L3627" s="26"/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</row>
    <row r="3628" spans="1:22" ht="14">
      <c r="A3628" s="24" t="s">
        <v>13685</v>
      </c>
      <c r="B3628" s="25" t="s">
        <v>13639</v>
      </c>
      <c r="C3628" s="25" t="s">
        <v>13684</v>
      </c>
      <c r="D3628" s="25" t="s">
        <v>373</v>
      </c>
      <c r="E3628" s="26" t="s">
        <v>364</v>
      </c>
      <c r="F3628" s="26"/>
      <c r="G3628" s="27"/>
      <c r="H3628" s="27"/>
      <c r="I3628" s="26"/>
      <c r="J3628" s="24"/>
      <c r="K3628" s="26"/>
      <c r="L3628" s="26"/>
      <c r="M3628" s="26"/>
      <c r="N3628" s="26"/>
      <c r="O3628" s="26"/>
      <c r="P3628" s="26"/>
      <c r="Q3628" s="26"/>
      <c r="R3628" s="26"/>
      <c r="S3628" s="26"/>
      <c r="T3628" s="26"/>
      <c r="U3628" s="26"/>
      <c r="V3628" s="26"/>
    </row>
    <row r="3629" spans="1:22" ht="14">
      <c r="A3629" s="24" t="s">
        <v>10346</v>
      </c>
      <c r="B3629" s="25" t="s">
        <v>10307</v>
      </c>
      <c r="C3629" s="25" t="s">
        <v>10345</v>
      </c>
      <c r="D3629" s="25" t="s">
        <v>221</v>
      </c>
      <c r="E3629" s="26" t="s">
        <v>212</v>
      </c>
      <c r="F3629" s="26"/>
      <c r="G3629" s="27"/>
      <c r="H3629" s="27"/>
      <c r="I3629" s="26"/>
      <c r="J3629" s="24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</row>
    <row r="3630" spans="1:22" ht="14">
      <c r="A3630" s="24" t="s">
        <v>10349</v>
      </c>
      <c r="B3630" s="25" t="s">
        <v>10307</v>
      </c>
      <c r="C3630" s="25" t="s">
        <v>10348</v>
      </c>
      <c r="D3630" s="25" t="s">
        <v>535</v>
      </c>
      <c r="E3630" s="26" t="s">
        <v>212</v>
      </c>
      <c r="F3630" s="26"/>
      <c r="G3630" s="27"/>
      <c r="H3630" s="27"/>
      <c r="I3630" s="26"/>
      <c r="J3630" s="24"/>
      <c r="K3630" s="26"/>
      <c r="L3630" s="26"/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</row>
    <row r="3631" spans="1:22" ht="14">
      <c r="A3631" s="24" t="s">
        <v>15643</v>
      </c>
      <c r="B3631" s="25" t="s">
        <v>7273</v>
      </c>
      <c r="C3631" s="25" t="s">
        <v>15642</v>
      </c>
      <c r="D3631" s="25" t="s">
        <v>221</v>
      </c>
      <c r="E3631" s="26" t="s">
        <v>364</v>
      </c>
      <c r="F3631" s="26"/>
      <c r="G3631" s="27"/>
      <c r="H3631" s="27"/>
      <c r="I3631" s="26"/>
      <c r="J3631" s="24"/>
      <c r="K3631" s="26"/>
      <c r="L3631" s="26"/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</row>
    <row r="3632" spans="1:22" ht="14">
      <c r="A3632" s="24" t="s">
        <v>9460</v>
      </c>
      <c r="B3632" s="25" t="s">
        <v>9192</v>
      </c>
      <c r="C3632" s="25" t="s">
        <v>9459</v>
      </c>
      <c r="D3632" s="25" t="s">
        <v>215</v>
      </c>
      <c r="E3632" s="26" t="s">
        <v>364</v>
      </c>
      <c r="F3632" s="26"/>
      <c r="G3632" s="27"/>
      <c r="H3632" s="27"/>
      <c r="I3632" s="26"/>
      <c r="J3632" s="24"/>
      <c r="K3632" s="26"/>
      <c r="L3632" s="26"/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</row>
    <row r="3633" spans="1:22" ht="14">
      <c r="A3633" s="24" t="s">
        <v>12538</v>
      </c>
      <c r="B3633" s="25" t="s">
        <v>12501</v>
      </c>
      <c r="C3633" s="25" t="s">
        <v>12537</v>
      </c>
      <c r="D3633" s="25" t="s">
        <v>535</v>
      </c>
      <c r="E3633" s="26" t="s">
        <v>212</v>
      </c>
      <c r="F3633" s="26"/>
      <c r="G3633" s="27"/>
      <c r="H3633" s="27"/>
      <c r="I3633" s="26"/>
      <c r="J3633" s="24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</row>
    <row r="3634" spans="1:22" ht="14">
      <c r="A3634" s="24" t="s">
        <v>9463</v>
      </c>
      <c r="B3634" s="25" t="s">
        <v>9192</v>
      </c>
      <c r="C3634" s="25" t="s">
        <v>9462</v>
      </c>
      <c r="D3634" s="25" t="s">
        <v>9194</v>
      </c>
      <c r="E3634" s="26" t="s">
        <v>364</v>
      </c>
      <c r="F3634" s="26"/>
      <c r="G3634" s="27"/>
      <c r="H3634" s="27"/>
      <c r="I3634" s="26"/>
      <c r="J3634" s="24"/>
      <c r="K3634" s="26"/>
      <c r="L3634" s="26"/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</row>
    <row r="3635" spans="1:22" ht="14">
      <c r="A3635" s="24" t="s">
        <v>9466</v>
      </c>
      <c r="B3635" s="25" t="s">
        <v>9192</v>
      </c>
      <c r="C3635" s="25" t="s">
        <v>9465</v>
      </c>
      <c r="D3635" s="25" t="s">
        <v>4027</v>
      </c>
      <c r="E3635" s="26" t="s">
        <v>364</v>
      </c>
      <c r="F3635" s="26"/>
      <c r="G3635" s="27"/>
      <c r="H3635" s="27"/>
      <c r="I3635" s="26"/>
      <c r="J3635" s="24"/>
      <c r="K3635" s="26"/>
      <c r="L3635" s="26"/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</row>
    <row r="3636" spans="1:22" ht="14">
      <c r="A3636" s="24" t="s">
        <v>6570</v>
      </c>
      <c r="B3636" s="25" t="s">
        <v>6274</v>
      </c>
      <c r="C3636" s="25" t="s">
        <v>6569</v>
      </c>
      <c r="D3636" s="25" t="s">
        <v>1022</v>
      </c>
      <c r="E3636" s="26" t="s">
        <v>364</v>
      </c>
      <c r="F3636" s="26"/>
      <c r="G3636" s="27"/>
      <c r="H3636" s="27"/>
      <c r="I3636" s="26"/>
      <c r="J3636" s="24"/>
      <c r="K3636" s="26"/>
      <c r="L3636" s="26"/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</row>
    <row r="3637" spans="1:22" ht="14">
      <c r="A3637" s="24" t="s">
        <v>9469</v>
      </c>
      <c r="B3637" s="25" t="s">
        <v>9192</v>
      </c>
      <c r="C3637" s="25" t="s">
        <v>9468</v>
      </c>
      <c r="D3637" s="25" t="s">
        <v>9194</v>
      </c>
      <c r="E3637" s="26" t="s">
        <v>364</v>
      </c>
      <c r="F3637" s="26"/>
      <c r="G3637" s="27"/>
      <c r="H3637" s="27"/>
      <c r="I3637" s="26"/>
      <c r="J3637" s="24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</row>
    <row r="3638" spans="1:22" ht="14">
      <c r="A3638" s="24" t="s">
        <v>13176</v>
      </c>
      <c r="B3638" s="25" t="s">
        <v>12964</v>
      </c>
      <c r="C3638" s="25" t="s">
        <v>13175</v>
      </c>
      <c r="D3638" s="25" t="s">
        <v>535</v>
      </c>
      <c r="E3638" s="26" t="s">
        <v>364</v>
      </c>
      <c r="F3638" s="26"/>
      <c r="G3638" s="27"/>
      <c r="H3638" s="27"/>
      <c r="I3638" s="26"/>
      <c r="J3638" s="24"/>
      <c r="K3638" s="26"/>
      <c r="L3638" s="26"/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</row>
    <row r="3639" spans="1:22" ht="14">
      <c r="A3639" s="24" t="s">
        <v>14150</v>
      </c>
      <c r="B3639" s="25" t="s">
        <v>14143</v>
      </c>
      <c r="C3639" s="25" t="s">
        <v>14149</v>
      </c>
      <c r="D3639" s="25" t="s">
        <v>221</v>
      </c>
      <c r="E3639" s="26" t="s">
        <v>212</v>
      </c>
      <c r="F3639" s="26"/>
      <c r="G3639" s="27"/>
      <c r="H3639" s="27"/>
      <c r="I3639" s="26"/>
      <c r="J3639" s="24"/>
      <c r="K3639" s="26"/>
      <c r="L3639" s="26"/>
      <c r="M3639" s="26"/>
      <c r="N3639" s="26"/>
      <c r="O3639" s="26"/>
      <c r="P3639" s="26"/>
      <c r="Q3639" s="26"/>
      <c r="R3639" s="26"/>
      <c r="S3639" s="26"/>
      <c r="T3639" s="26"/>
      <c r="U3639" s="26"/>
      <c r="V3639" s="26"/>
    </row>
    <row r="3640" spans="1:22" ht="14">
      <c r="A3640" s="24" t="s">
        <v>2303</v>
      </c>
      <c r="B3640" s="25" t="s">
        <v>2157</v>
      </c>
      <c r="C3640" s="25" t="s">
        <v>2302</v>
      </c>
      <c r="D3640" s="25" t="s">
        <v>221</v>
      </c>
      <c r="E3640" s="26" t="s">
        <v>364</v>
      </c>
      <c r="F3640" s="26"/>
      <c r="G3640" s="27"/>
      <c r="H3640" s="27"/>
      <c r="I3640" s="26"/>
      <c r="J3640" s="24"/>
      <c r="K3640" s="26"/>
      <c r="L3640" s="26"/>
      <c r="M3640" s="26"/>
      <c r="N3640" s="26"/>
      <c r="O3640" s="26"/>
      <c r="P3640" s="26"/>
      <c r="Q3640" s="26"/>
      <c r="R3640" s="26"/>
      <c r="S3640" s="26"/>
      <c r="T3640" s="26"/>
      <c r="U3640" s="26"/>
      <c r="V3640" s="26"/>
    </row>
    <row r="3641" spans="1:22" ht="14">
      <c r="A3641" s="24" t="s">
        <v>2306</v>
      </c>
      <c r="B3641" s="25" t="s">
        <v>2157</v>
      </c>
      <c r="C3641" s="25" t="s">
        <v>2305</v>
      </c>
      <c r="D3641" s="25" t="s">
        <v>535</v>
      </c>
      <c r="E3641" s="26" t="s">
        <v>364</v>
      </c>
      <c r="F3641" s="26"/>
      <c r="G3641" s="27"/>
      <c r="H3641" s="27"/>
      <c r="I3641" s="26"/>
      <c r="J3641" s="24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</row>
    <row r="3642" spans="1:22" ht="14">
      <c r="A3642" s="24" t="s">
        <v>15390</v>
      </c>
      <c r="B3642" s="25" t="s">
        <v>3475</v>
      </c>
      <c r="C3642" s="25" t="s">
        <v>15389</v>
      </c>
      <c r="D3642" s="25" t="s">
        <v>1022</v>
      </c>
      <c r="E3642" s="26" t="s">
        <v>364</v>
      </c>
      <c r="F3642" s="26"/>
      <c r="G3642" s="27"/>
      <c r="H3642" s="27"/>
      <c r="I3642" s="26"/>
      <c r="J3642" s="24"/>
      <c r="K3642" s="26"/>
      <c r="L3642" s="26"/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</row>
    <row r="3643" spans="1:22" ht="14">
      <c r="A3643" s="24" t="s">
        <v>14632</v>
      </c>
      <c r="B3643" s="25" t="s">
        <v>14162</v>
      </c>
      <c r="C3643" s="25" t="s">
        <v>14631</v>
      </c>
      <c r="D3643" s="25" t="s">
        <v>3041</v>
      </c>
      <c r="E3643" s="26" t="s">
        <v>212</v>
      </c>
      <c r="F3643" s="26"/>
      <c r="G3643" s="27"/>
      <c r="H3643" s="27"/>
      <c r="I3643" s="26"/>
      <c r="J3643" s="24"/>
      <c r="K3643" s="26"/>
      <c r="L3643" s="26"/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</row>
    <row r="3644" spans="1:22" ht="14">
      <c r="A3644" s="24" t="s">
        <v>14635</v>
      </c>
      <c r="B3644" s="25" t="s">
        <v>14162</v>
      </c>
      <c r="C3644" s="25" t="s">
        <v>14634</v>
      </c>
      <c r="D3644" s="25" t="s">
        <v>3041</v>
      </c>
      <c r="E3644" s="26" t="s">
        <v>212</v>
      </c>
      <c r="F3644" s="26"/>
      <c r="G3644" s="27"/>
      <c r="H3644" s="27"/>
      <c r="I3644" s="26"/>
      <c r="J3644" s="24"/>
      <c r="K3644" s="26"/>
      <c r="L3644" s="26"/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</row>
    <row r="3645" spans="1:22" ht="14">
      <c r="A3645" s="24" t="s">
        <v>2941</v>
      </c>
      <c r="B3645" s="25" t="s">
        <v>2913</v>
      </c>
      <c r="C3645" s="25" t="s">
        <v>2940</v>
      </c>
      <c r="D3645" s="25" t="s">
        <v>995</v>
      </c>
      <c r="E3645" s="26" t="s">
        <v>364</v>
      </c>
      <c r="F3645" s="26"/>
      <c r="G3645" s="27"/>
      <c r="H3645" s="27"/>
      <c r="I3645" s="26"/>
      <c r="J3645" s="24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</row>
    <row r="3646" spans="1:22" ht="14">
      <c r="A3646" s="24" t="s">
        <v>11029</v>
      </c>
      <c r="B3646" s="25" t="s">
        <v>10873</v>
      </c>
      <c r="C3646" s="25" t="s">
        <v>11028</v>
      </c>
      <c r="D3646" s="25" t="s">
        <v>221</v>
      </c>
      <c r="E3646" s="26" t="s">
        <v>364</v>
      </c>
      <c r="F3646" s="26"/>
      <c r="G3646" s="27"/>
      <c r="H3646" s="27"/>
      <c r="I3646" s="26"/>
      <c r="J3646" s="24"/>
      <c r="K3646" s="26"/>
      <c r="L3646" s="26"/>
      <c r="M3646" s="26"/>
      <c r="N3646" s="26"/>
      <c r="O3646" s="26"/>
      <c r="P3646" s="26"/>
      <c r="Q3646" s="26"/>
      <c r="R3646" s="26"/>
      <c r="S3646" s="26"/>
      <c r="T3646" s="26"/>
      <c r="U3646" s="26"/>
      <c r="V3646" s="26"/>
    </row>
    <row r="3647" spans="1:22" ht="14">
      <c r="A3647" s="24" t="s">
        <v>15854</v>
      </c>
      <c r="B3647" s="25" t="s">
        <v>13700</v>
      </c>
      <c r="C3647" s="25" t="s">
        <v>15853</v>
      </c>
      <c r="D3647" s="25" t="s">
        <v>221</v>
      </c>
      <c r="E3647" s="26" t="s">
        <v>364</v>
      </c>
      <c r="F3647" s="26"/>
      <c r="G3647" s="27"/>
      <c r="H3647" s="27"/>
      <c r="I3647" s="26"/>
      <c r="J3647" s="24"/>
      <c r="K3647" s="26"/>
      <c r="L3647" s="26"/>
      <c r="M3647" s="26"/>
      <c r="N3647" s="26"/>
      <c r="O3647" s="26"/>
      <c r="P3647" s="26"/>
      <c r="Q3647" s="26"/>
      <c r="R3647" s="26"/>
      <c r="S3647" s="26"/>
      <c r="T3647" s="26"/>
      <c r="U3647" s="26"/>
      <c r="V3647" s="26"/>
    </row>
    <row r="3648" spans="1:22" ht="14">
      <c r="A3648" s="24" t="s">
        <v>14153</v>
      </c>
      <c r="B3648" s="25" t="s">
        <v>14143</v>
      </c>
      <c r="C3648" s="25" t="s">
        <v>14152</v>
      </c>
      <c r="D3648" s="25" t="s">
        <v>221</v>
      </c>
      <c r="E3648" s="26" t="s">
        <v>212</v>
      </c>
      <c r="F3648" s="26"/>
      <c r="G3648" s="27"/>
      <c r="H3648" s="27"/>
      <c r="I3648" s="26"/>
      <c r="J3648" s="24"/>
      <c r="K3648" s="26"/>
      <c r="L3648" s="26"/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</row>
    <row r="3649" spans="1:22" ht="14">
      <c r="A3649" s="24" t="s">
        <v>4206</v>
      </c>
      <c r="B3649" s="25" t="s">
        <v>4003</v>
      </c>
      <c r="C3649" s="25" t="s">
        <v>4205</v>
      </c>
      <c r="D3649" s="25" t="s">
        <v>373</v>
      </c>
      <c r="E3649" s="26" t="s">
        <v>212</v>
      </c>
      <c r="F3649" s="26"/>
      <c r="G3649" s="27"/>
      <c r="H3649" s="27"/>
      <c r="I3649" s="26"/>
      <c r="J3649" s="24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</row>
    <row r="3650" spans="1:22" ht="14">
      <c r="A3650" s="24" t="s">
        <v>9472</v>
      </c>
      <c r="B3650" s="25" t="s">
        <v>9192</v>
      </c>
      <c r="C3650" s="25" t="s">
        <v>9471</v>
      </c>
      <c r="D3650" s="25" t="s">
        <v>215</v>
      </c>
      <c r="E3650" s="26" t="s">
        <v>364</v>
      </c>
      <c r="F3650" s="26"/>
      <c r="G3650" s="27"/>
      <c r="H3650" s="27"/>
      <c r="I3650" s="26"/>
      <c r="J3650" s="24"/>
      <c r="K3650" s="26"/>
      <c r="L3650" s="26"/>
      <c r="M3650" s="26"/>
      <c r="N3650" s="26"/>
      <c r="O3650" s="26"/>
      <c r="P3650" s="26"/>
      <c r="Q3650" s="26"/>
      <c r="R3650" s="26"/>
      <c r="S3650" s="26"/>
      <c r="T3650" s="26"/>
      <c r="U3650" s="26"/>
      <c r="V3650" s="26"/>
    </row>
    <row r="3651" spans="1:22" ht="14">
      <c r="A3651" s="24" t="s">
        <v>9475</v>
      </c>
      <c r="B3651" s="25" t="s">
        <v>9192</v>
      </c>
      <c r="C3651" s="25" t="s">
        <v>9474</v>
      </c>
      <c r="D3651" s="25" t="s">
        <v>3457</v>
      </c>
      <c r="E3651" s="26" t="s">
        <v>364</v>
      </c>
      <c r="F3651" s="26"/>
      <c r="G3651" s="27"/>
      <c r="H3651" s="27"/>
      <c r="I3651" s="26"/>
      <c r="J3651" s="24"/>
      <c r="K3651" s="26"/>
      <c r="L3651" s="26"/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</row>
    <row r="3652" spans="1:22" ht="14">
      <c r="A3652" s="24" t="s">
        <v>9478</v>
      </c>
      <c r="B3652" s="25" t="s">
        <v>9192</v>
      </c>
      <c r="C3652" s="25" t="s">
        <v>9477</v>
      </c>
      <c r="D3652" s="25" t="s">
        <v>9194</v>
      </c>
      <c r="E3652" s="26" t="s">
        <v>364</v>
      </c>
      <c r="F3652" s="26"/>
      <c r="G3652" s="27"/>
      <c r="H3652" s="27"/>
      <c r="I3652" s="26"/>
      <c r="J3652" s="24"/>
      <c r="K3652" s="26"/>
      <c r="L3652" s="26"/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</row>
    <row r="3653" spans="1:22" ht="14">
      <c r="A3653" s="24" t="s">
        <v>9481</v>
      </c>
      <c r="B3653" s="25" t="s">
        <v>9192</v>
      </c>
      <c r="C3653" s="25" t="s">
        <v>9480</v>
      </c>
      <c r="D3653" s="25" t="s">
        <v>4027</v>
      </c>
      <c r="E3653" s="26" t="s">
        <v>364</v>
      </c>
      <c r="F3653" s="26"/>
      <c r="G3653" s="27"/>
      <c r="H3653" s="27"/>
      <c r="I3653" s="26"/>
      <c r="J3653" s="24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</row>
    <row r="3654" spans="1:22" ht="14">
      <c r="A3654" s="24" t="s">
        <v>9484</v>
      </c>
      <c r="B3654" s="25" t="s">
        <v>9192</v>
      </c>
      <c r="C3654" s="25" t="s">
        <v>9483</v>
      </c>
      <c r="D3654" s="25" t="s">
        <v>9194</v>
      </c>
      <c r="E3654" s="26" t="s">
        <v>364</v>
      </c>
      <c r="F3654" s="26"/>
      <c r="G3654" s="27"/>
      <c r="H3654" s="27"/>
      <c r="I3654" s="26"/>
      <c r="J3654" s="24"/>
      <c r="K3654" s="26"/>
      <c r="L3654" s="26"/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</row>
    <row r="3655" spans="1:22" ht="14">
      <c r="A3655" s="24" t="s">
        <v>9487</v>
      </c>
      <c r="B3655" s="25" t="s">
        <v>9192</v>
      </c>
      <c r="C3655" s="25" t="s">
        <v>9486</v>
      </c>
      <c r="D3655" s="25" t="s">
        <v>2556</v>
      </c>
      <c r="E3655" s="26" t="s">
        <v>364</v>
      </c>
      <c r="F3655" s="26"/>
      <c r="G3655" s="27"/>
      <c r="H3655" s="27"/>
      <c r="I3655" s="26"/>
      <c r="J3655" s="24"/>
      <c r="K3655" s="26"/>
      <c r="L3655" s="26"/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</row>
    <row r="3656" spans="1:22" ht="14">
      <c r="A3656" s="24" t="s">
        <v>9490</v>
      </c>
      <c r="B3656" s="25" t="s">
        <v>9192</v>
      </c>
      <c r="C3656" s="25" t="s">
        <v>9489</v>
      </c>
      <c r="D3656" s="25" t="s">
        <v>9194</v>
      </c>
      <c r="E3656" s="26" t="s">
        <v>364</v>
      </c>
      <c r="F3656" s="26"/>
      <c r="G3656" s="27"/>
      <c r="H3656" s="27"/>
      <c r="I3656" s="26"/>
      <c r="J3656" s="24"/>
      <c r="K3656" s="26"/>
      <c r="L3656" s="26"/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</row>
    <row r="3657" spans="1:22" ht="14">
      <c r="A3657" s="24" t="s">
        <v>9493</v>
      </c>
      <c r="B3657" s="25" t="s">
        <v>9192</v>
      </c>
      <c r="C3657" s="25" t="s">
        <v>9492</v>
      </c>
      <c r="D3657" s="25" t="s">
        <v>9194</v>
      </c>
      <c r="E3657" s="26" t="s">
        <v>364</v>
      </c>
      <c r="F3657" s="26"/>
      <c r="G3657" s="27"/>
      <c r="H3657" s="27"/>
      <c r="I3657" s="26"/>
      <c r="J3657" s="24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</row>
    <row r="3658" spans="1:22" ht="14">
      <c r="A3658" s="24" t="s">
        <v>9496</v>
      </c>
      <c r="B3658" s="25" t="s">
        <v>9192</v>
      </c>
      <c r="C3658" s="25" t="s">
        <v>9495</v>
      </c>
      <c r="D3658" s="25" t="s">
        <v>4027</v>
      </c>
      <c r="E3658" s="26" t="s">
        <v>364</v>
      </c>
      <c r="F3658" s="26"/>
      <c r="G3658" s="27"/>
      <c r="H3658" s="27"/>
      <c r="I3658" s="26"/>
      <c r="J3658" s="24"/>
      <c r="K3658" s="26"/>
      <c r="L3658" s="26"/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</row>
    <row r="3659" spans="1:22" ht="14">
      <c r="A3659" s="24" t="s">
        <v>9499</v>
      </c>
      <c r="B3659" s="25" t="s">
        <v>9192</v>
      </c>
      <c r="C3659" s="25" t="s">
        <v>9498</v>
      </c>
      <c r="D3659" s="25" t="s">
        <v>9194</v>
      </c>
      <c r="E3659" s="26" t="s">
        <v>364</v>
      </c>
      <c r="F3659" s="26"/>
      <c r="G3659" s="27"/>
      <c r="H3659" s="27"/>
      <c r="I3659" s="26"/>
      <c r="J3659" s="24"/>
      <c r="K3659" s="26"/>
      <c r="L3659" s="26"/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</row>
    <row r="3660" spans="1:22" ht="14">
      <c r="A3660" s="24" t="s">
        <v>9502</v>
      </c>
      <c r="B3660" s="25" t="s">
        <v>9192</v>
      </c>
      <c r="C3660" s="25" t="s">
        <v>9501</v>
      </c>
      <c r="D3660" s="25" t="s">
        <v>9194</v>
      </c>
      <c r="E3660" s="26" t="s">
        <v>364</v>
      </c>
      <c r="F3660" s="26"/>
      <c r="G3660" s="27"/>
      <c r="H3660" s="27"/>
      <c r="I3660" s="26"/>
      <c r="J3660" s="24"/>
      <c r="K3660" s="26"/>
      <c r="L3660" s="26"/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</row>
    <row r="3661" spans="1:22" ht="14">
      <c r="A3661" s="24" t="s">
        <v>5241</v>
      </c>
      <c r="B3661" s="25" t="s">
        <v>5240</v>
      </c>
      <c r="C3661" s="25" t="s">
        <v>5239</v>
      </c>
      <c r="D3661" s="25" t="s">
        <v>221</v>
      </c>
      <c r="E3661" s="26" t="s">
        <v>364</v>
      </c>
      <c r="F3661" s="26"/>
      <c r="G3661" s="27"/>
      <c r="H3661" s="27"/>
      <c r="I3661" s="26"/>
      <c r="J3661" s="24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</row>
    <row r="3662" spans="1:22" ht="14">
      <c r="A3662" s="24" t="s">
        <v>13179</v>
      </c>
      <c r="B3662" s="25" t="s">
        <v>12964</v>
      </c>
      <c r="C3662" s="25" t="s">
        <v>13178</v>
      </c>
      <c r="D3662" s="25" t="s">
        <v>378</v>
      </c>
      <c r="E3662" s="26" t="s">
        <v>364</v>
      </c>
      <c r="F3662" s="26"/>
      <c r="G3662" s="27"/>
      <c r="H3662" s="27"/>
      <c r="I3662" s="26"/>
      <c r="J3662" s="24"/>
      <c r="K3662" s="26"/>
      <c r="L3662" s="26"/>
      <c r="M3662" s="26"/>
      <c r="N3662" s="26"/>
      <c r="O3662" s="26"/>
      <c r="P3662" s="26"/>
      <c r="Q3662" s="26"/>
      <c r="R3662" s="26"/>
      <c r="S3662" s="26"/>
      <c r="T3662" s="26"/>
      <c r="U3662" s="26"/>
      <c r="V3662" s="26"/>
    </row>
    <row r="3663" spans="1:22" ht="14">
      <c r="A3663" s="24" t="s">
        <v>13182</v>
      </c>
      <c r="B3663" s="25" t="s">
        <v>12964</v>
      </c>
      <c r="C3663" s="25" t="s">
        <v>13181</v>
      </c>
      <c r="D3663" s="25" t="s">
        <v>229</v>
      </c>
      <c r="E3663" s="26" t="s">
        <v>364</v>
      </c>
      <c r="F3663" s="26"/>
      <c r="G3663" s="27"/>
      <c r="H3663" s="27"/>
      <c r="I3663" s="26"/>
      <c r="J3663" s="24"/>
      <c r="K3663" s="26"/>
      <c r="L3663" s="26"/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</row>
    <row r="3664" spans="1:22" ht="14">
      <c r="A3664" s="24" t="s">
        <v>13185</v>
      </c>
      <c r="B3664" s="25" t="s">
        <v>12964</v>
      </c>
      <c r="C3664" s="25" t="s">
        <v>13184</v>
      </c>
      <c r="D3664" s="25" t="s">
        <v>378</v>
      </c>
      <c r="E3664" s="26" t="s">
        <v>364</v>
      </c>
      <c r="F3664" s="26"/>
      <c r="G3664" s="27"/>
      <c r="H3664" s="27"/>
      <c r="I3664" s="26"/>
      <c r="J3664" s="24"/>
      <c r="K3664" s="26"/>
      <c r="L3664" s="26"/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</row>
    <row r="3665" spans="1:22" ht="14">
      <c r="A3665" s="24" t="s">
        <v>13188</v>
      </c>
      <c r="B3665" s="25" t="s">
        <v>12964</v>
      </c>
      <c r="C3665" s="25" t="s">
        <v>13187</v>
      </c>
      <c r="D3665" s="25" t="s">
        <v>373</v>
      </c>
      <c r="E3665" s="26" t="s">
        <v>364</v>
      </c>
      <c r="F3665" s="26"/>
      <c r="G3665" s="27"/>
      <c r="H3665" s="27"/>
      <c r="I3665" s="26"/>
      <c r="J3665" s="24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</row>
    <row r="3666" spans="1:22" ht="14">
      <c r="A3666" s="24" t="s">
        <v>13191</v>
      </c>
      <c r="B3666" s="25" t="s">
        <v>12964</v>
      </c>
      <c r="C3666" s="25" t="s">
        <v>13190</v>
      </c>
      <c r="D3666" s="25" t="s">
        <v>221</v>
      </c>
      <c r="E3666" s="26" t="s">
        <v>364</v>
      </c>
      <c r="F3666" s="26"/>
      <c r="G3666" s="27"/>
      <c r="H3666" s="27"/>
      <c r="I3666" s="26"/>
      <c r="J3666" s="24"/>
      <c r="K3666" s="26"/>
      <c r="L3666" s="26"/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</row>
    <row r="3667" spans="1:22" ht="14">
      <c r="A3667" s="24" t="s">
        <v>13194</v>
      </c>
      <c r="B3667" s="25" t="s">
        <v>12964</v>
      </c>
      <c r="C3667" s="25" t="s">
        <v>13193</v>
      </c>
      <c r="D3667" s="25" t="s">
        <v>2556</v>
      </c>
      <c r="E3667" s="26" t="s">
        <v>364</v>
      </c>
      <c r="F3667" s="26"/>
      <c r="G3667" s="27"/>
      <c r="H3667" s="27"/>
      <c r="I3667" s="26"/>
      <c r="J3667" s="24"/>
      <c r="K3667" s="26"/>
      <c r="L3667" s="26"/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</row>
    <row r="3668" spans="1:22" ht="14">
      <c r="A3668" s="24" t="s">
        <v>13197</v>
      </c>
      <c r="B3668" s="25" t="s">
        <v>12964</v>
      </c>
      <c r="C3668" s="25" t="s">
        <v>13196</v>
      </c>
      <c r="D3668" s="25" t="s">
        <v>229</v>
      </c>
      <c r="E3668" s="26" t="s">
        <v>364</v>
      </c>
      <c r="F3668" s="26"/>
      <c r="G3668" s="27"/>
      <c r="H3668" s="27"/>
      <c r="I3668" s="26"/>
      <c r="J3668" s="24"/>
      <c r="K3668" s="26"/>
      <c r="L3668" s="26"/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</row>
    <row r="3669" spans="1:22" ht="14">
      <c r="A3669" s="24" t="s">
        <v>13200</v>
      </c>
      <c r="B3669" s="25" t="s">
        <v>12964</v>
      </c>
      <c r="C3669" s="25" t="s">
        <v>13199</v>
      </c>
      <c r="D3669" s="25" t="s">
        <v>535</v>
      </c>
      <c r="E3669" s="26" t="s">
        <v>364</v>
      </c>
      <c r="F3669" s="26"/>
      <c r="G3669" s="27"/>
      <c r="H3669" s="27"/>
      <c r="I3669" s="26"/>
      <c r="J3669" s="24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</row>
    <row r="3670" spans="1:22" ht="14">
      <c r="A3670" s="24" t="s">
        <v>13203</v>
      </c>
      <c r="B3670" s="25" t="s">
        <v>12964</v>
      </c>
      <c r="C3670" s="25" t="s">
        <v>13202</v>
      </c>
      <c r="D3670" s="25" t="s">
        <v>2556</v>
      </c>
      <c r="E3670" s="26" t="s">
        <v>364</v>
      </c>
      <c r="F3670" s="26"/>
      <c r="G3670" s="27"/>
      <c r="H3670" s="27"/>
      <c r="I3670" s="26"/>
      <c r="J3670" s="24"/>
      <c r="K3670" s="26"/>
      <c r="L3670" s="26"/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</row>
    <row r="3671" spans="1:22" ht="14">
      <c r="A3671" s="24" t="s">
        <v>5476</v>
      </c>
      <c r="B3671" s="25" t="s">
        <v>5244</v>
      </c>
      <c r="C3671" s="25" t="s">
        <v>5475</v>
      </c>
      <c r="D3671" s="25" t="s">
        <v>3041</v>
      </c>
      <c r="E3671" s="26" t="s">
        <v>364</v>
      </c>
      <c r="F3671" s="26"/>
      <c r="G3671" s="27"/>
      <c r="H3671" s="27"/>
      <c r="I3671" s="26"/>
      <c r="J3671" s="24"/>
      <c r="K3671" s="26"/>
      <c r="L3671" s="26"/>
      <c r="M3671" s="26"/>
      <c r="N3671" s="26"/>
      <c r="O3671" s="26"/>
      <c r="P3671" s="26"/>
      <c r="Q3671" s="26"/>
      <c r="R3671" s="26"/>
      <c r="S3671" s="26"/>
      <c r="T3671" s="26"/>
      <c r="U3671" s="26"/>
      <c r="V3671" s="26"/>
    </row>
    <row r="3672" spans="1:22" ht="14">
      <c r="A3672" s="24" t="s">
        <v>5479</v>
      </c>
      <c r="B3672" s="25" t="s">
        <v>5244</v>
      </c>
      <c r="C3672" s="25" t="s">
        <v>5478</v>
      </c>
      <c r="D3672" s="25" t="s">
        <v>221</v>
      </c>
      <c r="E3672" s="26" t="s">
        <v>364</v>
      </c>
      <c r="F3672" s="26"/>
      <c r="G3672" s="27"/>
      <c r="H3672" s="27"/>
      <c r="I3672" s="26"/>
      <c r="J3672" s="24"/>
      <c r="K3672" s="26"/>
      <c r="L3672" s="26"/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</row>
    <row r="3673" spans="1:22" ht="14">
      <c r="A3673" s="24" t="s">
        <v>14638</v>
      </c>
      <c r="B3673" s="25" t="s">
        <v>14162</v>
      </c>
      <c r="C3673" s="25" t="s">
        <v>14637</v>
      </c>
      <c r="D3673" s="25" t="s">
        <v>221</v>
      </c>
      <c r="E3673" s="26" t="s">
        <v>212</v>
      </c>
      <c r="F3673" s="26"/>
      <c r="G3673" s="27"/>
      <c r="H3673" s="27"/>
      <c r="I3673" s="26"/>
      <c r="J3673" s="24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</row>
    <row r="3674" spans="1:22" ht="14">
      <c r="A3674" s="24" t="s">
        <v>14641</v>
      </c>
      <c r="B3674" s="25" t="s">
        <v>14162</v>
      </c>
      <c r="C3674" s="25" t="s">
        <v>14640</v>
      </c>
      <c r="D3674" s="25" t="s">
        <v>221</v>
      </c>
      <c r="E3674" s="26" t="s">
        <v>212</v>
      </c>
      <c r="F3674" s="26"/>
      <c r="G3674" s="27"/>
      <c r="H3674" s="27"/>
      <c r="I3674" s="26"/>
      <c r="J3674" s="24"/>
      <c r="K3674" s="26"/>
      <c r="L3674" s="26"/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</row>
    <row r="3675" spans="1:22" ht="14">
      <c r="A3675" s="24" t="s">
        <v>14644</v>
      </c>
      <c r="B3675" s="25" t="s">
        <v>14162</v>
      </c>
      <c r="C3675" s="25" t="s">
        <v>14643</v>
      </c>
      <c r="D3675" s="25" t="s">
        <v>1905</v>
      </c>
      <c r="E3675" s="26" t="s">
        <v>212</v>
      </c>
      <c r="F3675" s="26"/>
      <c r="G3675" s="27"/>
      <c r="H3675" s="27"/>
      <c r="I3675" s="26"/>
      <c r="J3675" s="24"/>
      <c r="K3675" s="26"/>
      <c r="L3675" s="26"/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</row>
    <row r="3676" spans="1:22" ht="14">
      <c r="A3676" s="24" t="s">
        <v>14647</v>
      </c>
      <c r="B3676" s="25" t="s">
        <v>14162</v>
      </c>
      <c r="C3676" s="25" t="s">
        <v>14646</v>
      </c>
      <c r="D3676" s="25" t="s">
        <v>535</v>
      </c>
      <c r="E3676" s="26" t="s">
        <v>212</v>
      </c>
      <c r="F3676" s="26"/>
      <c r="G3676" s="27"/>
      <c r="H3676" s="27"/>
      <c r="I3676" s="26"/>
      <c r="J3676" s="24"/>
      <c r="K3676" s="26"/>
      <c r="L3676" s="26"/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</row>
    <row r="3677" spans="1:22" ht="14">
      <c r="A3677" s="24" t="s">
        <v>935</v>
      </c>
      <c r="B3677" s="25" t="s">
        <v>769</v>
      </c>
      <c r="C3677" s="25" t="s">
        <v>934</v>
      </c>
      <c r="D3677" s="25" t="s">
        <v>221</v>
      </c>
      <c r="E3677" s="26" t="s">
        <v>212</v>
      </c>
      <c r="F3677" s="26"/>
      <c r="G3677" s="27"/>
      <c r="H3677" s="27"/>
      <c r="I3677" s="26"/>
      <c r="J3677" s="24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</row>
    <row r="3678" spans="1:22" ht="14">
      <c r="A3678" s="24" t="s">
        <v>4209</v>
      </c>
      <c r="B3678" s="25" t="s">
        <v>4003</v>
      </c>
      <c r="C3678" s="25" t="s">
        <v>4208</v>
      </c>
      <c r="D3678" s="25" t="s">
        <v>221</v>
      </c>
      <c r="E3678" s="26" t="s">
        <v>212</v>
      </c>
      <c r="F3678" s="26"/>
      <c r="G3678" s="27"/>
      <c r="H3678" s="27"/>
      <c r="I3678" s="26"/>
      <c r="J3678" s="24"/>
      <c r="K3678" s="26"/>
      <c r="L3678" s="26"/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</row>
    <row r="3679" spans="1:22" ht="14">
      <c r="A3679" s="24" t="s">
        <v>4212</v>
      </c>
      <c r="B3679" s="25" t="s">
        <v>4003</v>
      </c>
      <c r="C3679" s="25" t="s">
        <v>4211</v>
      </c>
      <c r="D3679" s="25" t="s">
        <v>535</v>
      </c>
      <c r="E3679" s="26" t="s">
        <v>212</v>
      </c>
      <c r="F3679" s="26"/>
      <c r="G3679" s="27"/>
      <c r="H3679" s="27"/>
      <c r="I3679" s="26"/>
      <c r="J3679" s="24"/>
      <c r="K3679" s="26"/>
      <c r="L3679" s="26"/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</row>
    <row r="3680" spans="1:22" ht="14">
      <c r="A3680" s="24" t="s">
        <v>11238</v>
      </c>
      <c r="B3680" s="25" t="s">
        <v>11171</v>
      </c>
      <c r="C3680" s="25" t="s">
        <v>11237</v>
      </c>
      <c r="D3680" s="25" t="s">
        <v>535</v>
      </c>
      <c r="E3680" s="26" t="s">
        <v>212</v>
      </c>
      <c r="F3680" s="26"/>
      <c r="G3680" s="27"/>
      <c r="H3680" s="27"/>
      <c r="I3680" s="26"/>
      <c r="J3680" s="24"/>
      <c r="K3680" s="26"/>
      <c r="L3680" s="26"/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</row>
    <row r="3681" spans="1:22" ht="14">
      <c r="A3681" s="24" t="s">
        <v>2309</v>
      </c>
      <c r="B3681" s="25" t="s">
        <v>2157</v>
      </c>
      <c r="C3681" s="25" t="s">
        <v>2308</v>
      </c>
      <c r="D3681" s="25" t="s">
        <v>221</v>
      </c>
      <c r="E3681" s="26" t="s">
        <v>364</v>
      </c>
      <c r="F3681" s="26"/>
      <c r="G3681" s="27"/>
      <c r="H3681" s="27"/>
      <c r="I3681" s="26"/>
      <c r="J3681" s="24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</row>
    <row r="3682" spans="1:22" ht="14">
      <c r="A3682" s="24" t="s">
        <v>2312</v>
      </c>
      <c r="B3682" s="25" t="s">
        <v>2157</v>
      </c>
      <c r="C3682" s="25" t="s">
        <v>2311</v>
      </c>
      <c r="D3682" s="25" t="s">
        <v>535</v>
      </c>
      <c r="E3682" s="26" t="s">
        <v>364</v>
      </c>
      <c r="F3682" s="26"/>
      <c r="G3682" s="27"/>
      <c r="H3682" s="27"/>
      <c r="I3682" s="26"/>
      <c r="J3682" s="24"/>
      <c r="K3682" s="26"/>
      <c r="L3682" s="26"/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</row>
    <row r="3683" spans="1:22" ht="14">
      <c r="A3683" s="24" t="s">
        <v>11987</v>
      </c>
      <c r="B3683" s="25" t="s">
        <v>11956</v>
      </c>
      <c r="C3683" s="25" t="s">
        <v>11986</v>
      </c>
      <c r="D3683" s="25" t="s">
        <v>229</v>
      </c>
      <c r="E3683" s="26" t="s">
        <v>364</v>
      </c>
      <c r="F3683" s="26"/>
      <c r="G3683" s="27"/>
      <c r="H3683" s="27"/>
      <c r="I3683" s="26"/>
      <c r="J3683" s="24"/>
      <c r="K3683" s="26"/>
      <c r="L3683" s="26"/>
      <c r="M3683" s="26"/>
      <c r="N3683" s="26"/>
      <c r="O3683" s="26"/>
      <c r="P3683" s="26"/>
      <c r="Q3683" s="26"/>
      <c r="R3683" s="26"/>
      <c r="S3683" s="26"/>
      <c r="T3683" s="26"/>
      <c r="U3683" s="26"/>
      <c r="V3683" s="26"/>
    </row>
    <row r="3684" spans="1:22" ht="14">
      <c r="A3684" s="24" t="s">
        <v>11990</v>
      </c>
      <c r="B3684" s="25" t="s">
        <v>11956</v>
      </c>
      <c r="C3684" s="25" t="s">
        <v>11989</v>
      </c>
      <c r="D3684" s="25" t="s">
        <v>535</v>
      </c>
      <c r="E3684" s="26" t="s">
        <v>364</v>
      </c>
      <c r="F3684" s="26"/>
      <c r="G3684" s="27"/>
      <c r="H3684" s="27"/>
      <c r="I3684" s="26"/>
      <c r="J3684" s="24"/>
      <c r="K3684" s="26"/>
      <c r="L3684" s="26"/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</row>
    <row r="3685" spans="1:22" ht="14">
      <c r="A3685" s="24" t="s">
        <v>11996</v>
      </c>
      <c r="B3685" s="25" t="s">
        <v>11956</v>
      </c>
      <c r="C3685" s="25" t="s">
        <v>11995</v>
      </c>
      <c r="D3685" s="25" t="s">
        <v>535</v>
      </c>
      <c r="E3685" s="26" t="s">
        <v>364</v>
      </c>
      <c r="F3685" s="26"/>
      <c r="G3685" s="27"/>
      <c r="H3685" s="27"/>
      <c r="I3685" s="26"/>
      <c r="J3685" s="24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</row>
    <row r="3686" spans="1:22" ht="14">
      <c r="A3686" s="24" t="s">
        <v>11999</v>
      </c>
      <c r="B3686" s="25" t="s">
        <v>11956</v>
      </c>
      <c r="C3686" s="25" t="s">
        <v>11998</v>
      </c>
      <c r="D3686" s="25" t="s">
        <v>373</v>
      </c>
      <c r="E3686" s="26" t="s">
        <v>364</v>
      </c>
      <c r="F3686" s="26"/>
      <c r="G3686" s="27"/>
      <c r="H3686" s="27"/>
      <c r="I3686" s="26"/>
      <c r="J3686" s="24"/>
      <c r="K3686" s="26"/>
      <c r="L3686" s="26"/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</row>
    <row r="3687" spans="1:22" ht="14">
      <c r="A3687" s="24" t="s">
        <v>15775</v>
      </c>
      <c r="B3687" s="25" t="s">
        <v>11956</v>
      </c>
      <c r="C3687" s="25" t="s">
        <v>15774</v>
      </c>
      <c r="D3687" s="25" t="s">
        <v>373</v>
      </c>
      <c r="E3687" s="26" t="s">
        <v>364</v>
      </c>
      <c r="F3687" s="26"/>
      <c r="G3687" s="27"/>
      <c r="H3687" s="27"/>
      <c r="I3687" s="26"/>
      <c r="J3687" s="24"/>
      <c r="K3687" s="26"/>
      <c r="L3687" s="26"/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</row>
    <row r="3688" spans="1:22" ht="14">
      <c r="A3688" s="24" t="s">
        <v>12002</v>
      </c>
      <c r="B3688" s="25" t="s">
        <v>11956</v>
      </c>
      <c r="C3688" s="25" t="s">
        <v>12001</v>
      </c>
      <c r="D3688" s="25" t="s">
        <v>373</v>
      </c>
      <c r="E3688" s="26" t="s">
        <v>364</v>
      </c>
      <c r="F3688" s="26"/>
      <c r="G3688" s="27"/>
      <c r="H3688" s="27"/>
      <c r="I3688" s="26"/>
      <c r="J3688" s="24"/>
      <c r="K3688" s="26"/>
      <c r="L3688" s="26"/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</row>
    <row r="3689" spans="1:22" ht="14">
      <c r="A3689" s="24" t="s">
        <v>15772</v>
      </c>
      <c r="B3689" s="25" t="s">
        <v>11956</v>
      </c>
      <c r="C3689" s="25" t="s">
        <v>15771</v>
      </c>
      <c r="D3689" s="25" t="s">
        <v>373</v>
      </c>
      <c r="E3689" s="26" t="s">
        <v>364</v>
      </c>
      <c r="F3689" s="26"/>
      <c r="G3689" s="27"/>
      <c r="H3689" s="27"/>
      <c r="I3689" s="26"/>
      <c r="J3689" s="24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</row>
    <row r="3690" spans="1:22" ht="14">
      <c r="A3690" s="24" t="s">
        <v>11993</v>
      </c>
      <c r="B3690" s="25" t="s">
        <v>11956</v>
      </c>
      <c r="C3690" s="25" t="s">
        <v>11992</v>
      </c>
      <c r="D3690" s="25" t="s">
        <v>373</v>
      </c>
      <c r="E3690" s="26" t="s">
        <v>364</v>
      </c>
      <c r="F3690" s="26"/>
      <c r="G3690" s="27"/>
      <c r="H3690" s="27"/>
      <c r="I3690" s="26"/>
      <c r="J3690" s="24"/>
      <c r="K3690" s="26"/>
      <c r="L3690" s="26"/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</row>
    <row r="3691" spans="1:22" ht="14">
      <c r="A3691" s="24" t="s">
        <v>15778</v>
      </c>
      <c r="B3691" s="25" t="s">
        <v>11956</v>
      </c>
      <c r="C3691" s="25" t="s">
        <v>15777</v>
      </c>
      <c r="D3691" s="25" t="s">
        <v>373</v>
      </c>
      <c r="E3691" s="26" t="s">
        <v>364</v>
      </c>
      <c r="F3691" s="26"/>
      <c r="G3691" s="27"/>
      <c r="H3691" s="27"/>
      <c r="I3691" s="26"/>
      <c r="J3691" s="24"/>
      <c r="K3691" s="26"/>
      <c r="L3691" s="26"/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</row>
    <row r="3692" spans="1:22" ht="14">
      <c r="A3692" s="24" t="s">
        <v>11120</v>
      </c>
      <c r="B3692" s="25" t="s">
        <v>11065</v>
      </c>
      <c r="C3692" s="25" t="s">
        <v>11119</v>
      </c>
      <c r="D3692" s="25" t="s">
        <v>229</v>
      </c>
      <c r="E3692" s="26" t="s">
        <v>212</v>
      </c>
      <c r="F3692" s="26"/>
      <c r="G3692" s="27"/>
      <c r="H3692" s="27"/>
      <c r="I3692" s="26"/>
      <c r="J3692" s="24"/>
      <c r="K3692" s="26"/>
      <c r="L3692" s="26"/>
      <c r="M3692" s="26"/>
      <c r="N3692" s="26"/>
      <c r="O3692" s="26"/>
      <c r="P3692" s="26"/>
      <c r="Q3692" s="26"/>
      <c r="R3692" s="26"/>
      <c r="S3692" s="26"/>
      <c r="T3692" s="26"/>
      <c r="U3692" s="26"/>
      <c r="V3692" s="26"/>
    </row>
    <row r="3693" spans="1:22" ht="14">
      <c r="A3693" s="24" t="s">
        <v>11123</v>
      </c>
      <c r="B3693" s="25" t="s">
        <v>11065</v>
      </c>
      <c r="C3693" s="25" t="s">
        <v>11122</v>
      </c>
      <c r="D3693" s="25" t="s">
        <v>229</v>
      </c>
      <c r="E3693" s="26" t="s">
        <v>212</v>
      </c>
      <c r="F3693" s="26"/>
      <c r="G3693" s="27"/>
      <c r="H3693" s="27"/>
      <c r="I3693" s="26"/>
      <c r="J3693" s="24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</row>
    <row r="3694" spans="1:22" ht="14">
      <c r="A3694" s="24" t="s">
        <v>12140</v>
      </c>
      <c r="B3694" s="25" t="s">
        <v>12025</v>
      </c>
      <c r="C3694" s="25" t="s">
        <v>12139</v>
      </c>
      <c r="D3694" s="25" t="s">
        <v>221</v>
      </c>
      <c r="E3694" s="26" t="s">
        <v>212</v>
      </c>
      <c r="F3694" s="26"/>
      <c r="G3694" s="27"/>
      <c r="H3694" s="27"/>
      <c r="I3694" s="26"/>
      <c r="J3694" s="24"/>
      <c r="K3694" s="26"/>
      <c r="L3694" s="26"/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</row>
    <row r="3695" spans="1:22" ht="14">
      <c r="A3695" s="24" t="s">
        <v>12143</v>
      </c>
      <c r="B3695" s="25" t="s">
        <v>12025</v>
      </c>
      <c r="C3695" s="25" t="s">
        <v>12142</v>
      </c>
      <c r="D3695" s="25" t="s">
        <v>221</v>
      </c>
      <c r="E3695" s="26" t="s">
        <v>212</v>
      </c>
      <c r="F3695" s="26"/>
      <c r="G3695" s="27"/>
      <c r="H3695" s="27"/>
      <c r="I3695" s="26"/>
      <c r="J3695" s="24"/>
      <c r="K3695" s="26"/>
      <c r="L3695" s="26"/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</row>
    <row r="3696" spans="1:22" ht="14">
      <c r="A3696" s="24" t="s">
        <v>12146</v>
      </c>
      <c r="B3696" s="25" t="s">
        <v>12025</v>
      </c>
      <c r="C3696" s="25" t="s">
        <v>12145</v>
      </c>
      <c r="D3696" s="25" t="s">
        <v>221</v>
      </c>
      <c r="E3696" s="26" t="s">
        <v>212</v>
      </c>
      <c r="F3696" s="26"/>
      <c r="G3696" s="27"/>
      <c r="H3696" s="27"/>
      <c r="I3696" s="26"/>
      <c r="J3696" s="24"/>
      <c r="K3696" s="26"/>
      <c r="L3696" s="26"/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</row>
    <row r="3697" spans="1:22" ht="14">
      <c r="A3697" s="24" t="s">
        <v>4497</v>
      </c>
      <c r="B3697" s="25" t="s">
        <v>4309</v>
      </c>
      <c r="C3697" s="25" t="s">
        <v>4496</v>
      </c>
      <c r="D3697" s="25" t="s">
        <v>221</v>
      </c>
      <c r="E3697" s="26" t="s">
        <v>364</v>
      </c>
      <c r="F3697" s="26"/>
      <c r="G3697" s="27"/>
      <c r="H3697" s="27"/>
      <c r="I3697" s="26"/>
      <c r="J3697" s="24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</row>
    <row r="3698" spans="1:22" ht="14">
      <c r="A3698" s="24" t="s">
        <v>8248</v>
      </c>
      <c r="B3698" s="25" t="s">
        <v>8136</v>
      </c>
      <c r="C3698" s="25" t="s">
        <v>8247</v>
      </c>
      <c r="D3698" s="25" t="s">
        <v>373</v>
      </c>
      <c r="E3698" s="26" t="s">
        <v>364</v>
      </c>
      <c r="F3698" s="26"/>
      <c r="G3698" s="27"/>
      <c r="H3698" s="27"/>
      <c r="I3698" s="26"/>
      <c r="J3698" s="24"/>
      <c r="K3698" s="26"/>
      <c r="L3698" s="26"/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</row>
    <row r="3699" spans="1:22" ht="14">
      <c r="A3699" s="24" t="s">
        <v>1085</v>
      </c>
      <c r="B3699" s="25" t="s">
        <v>1050</v>
      </c>
      <c r="C3699" s="25" t="s">
        <v>1084</v>
      </c>
      <c r="D3699" s="25" t="s">
        <v>1052</v>
      </c>
      <c r="E3699" s="26" t="s">
        <v>364</v>
      </c>
      <c r="F3699" s="26"/>
      <c r="G3699" s="27"/>
      <c r="H3699" s="27"/>
      <c r="I3699" s="26"/>
      <c r="J3699" s="24"/>
      <c r="K3699" s="26"/>
      <c r="L3699" s="26"/>
      <c r="M3699" s="26"/>
      <c r="N3699" s="26"/>
      <c r="O3699" s="26"/>
      <c r="P3699" s="26"/>
      <c r="Q3699" s="26"/>
      <c r="R3699" s="26"/>
      <c r="S3699" s="26"/>
      <c r="T3699" s="26"/>
      <c r="U3699" s="26"/>
      <c r="V3699" s="26"/>
    </row>
    <row r="3700" spans="1:22" ht="14">
      <c r="A3700" s="24" t="s">
        <v>15008</v>
      </c>
      <c r="B3700" s="25" t="s">
        <v>14822</v>
      </c>
      <c r="C3700" s="25" t="s">
        <v>15007</v>
      </c>
      <c r="D3700" s="25" t="s">
        <v>535</v>
      </c>
      <c r="E3700" s="26" t="s">
        <v>364</v>
      </c>
      <c r="F3700" s="26"/>
      <c r="G3700" s="27"/>
      <c r="H3700" s="27"/>
      <c r="I3700" s="26"/>
      <c r="J3700" s="24"/>
      <c r="K3700" s="26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</row>
    <row r="3701" spans="1:22" ht="14">
      <c r="A3701" s="24" t="s">
        <v>15011</v>
      </c>
      <c r="B3701" s="25" t="s">
        <v>14822</v>
      </c>
      <c r="C3701" s="25" t="s">
        <v>15010</v>
      </c>
      <c r="D3701" s="25" t="s">
        <v>373</v>
      </c>
      <c r="E3701" s="26" t="s">
        <v>364</v>
      </c>
      <c r="F3701" s="26"/>
      <c r="G3701" s="27"/>
      <c r="H3701" s="27"/>
      <c r="I3701" s="26"/>
      <c r="J3701" s="24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</row>
    <row r="3702" spans="1:22" ht="14">
      <c r="A3702" s="24" t="s">
        <v>15014</v>
      </c>
      <c r="B3702" s="25" t="s">
        <v>14822</v>
      </c>
      <c r="C3702" s="25" t="s">
        <v>15013</v>
      </c>
      <c r="D3702" s="25" t="s">
        <v>1022</v>
      </c>
      <c r="E3702" s="26" t="s">
        <v>364</v>
      </c>
      <c r="F3702" s="26"/>
      <c r="G3702" s="27"/>
      <c r="H3702" s="27"/>
      <c r="I3702" s="26"/>
      <c r="J3702" s="24"/>
      <c r="K3702" s="26"/>
      <c r="L3702" s="26"/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</row>
    <row r="3703" spans="1:22" ht="14">
      <c r="A3703" s="24" t="s">
        <v>15017</v>
      </c>
      <c r="B3703" s="25" t="s">
        <v>14822</v>
      </c>
      <c r="C3703" s="25" t="s">
        <v>15016</v>
      </c>
      <c r="D3703" s="25" t="s">
        <v>535</v>
      </c>
      <c r="E3703" s="26" t="s">
        <v>364</v>
      </c>
      <c r="F3703" s="26"/>
      <c r="G3703" s="27"/>
      <c r="H3703" s="27"/>
      <c r="I3703" s="26"/>
      <c r="J3703" s="24"/>
      <c r="K3703" s="26"/>
      <c r="L3703" s="26"/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</row>
    <row r="3704" spans="1:22" ht="14">
      <c r="A3704" s="24" t="s">
        <v>15020</v>
      </c>
      <c r="B3704" s="25" t="s">
        <v>14822</v>
      </c>
      <c r="C3704" s="25" t="s">
        <v>15019</v>
      </c>
      <c r="D3704" s="25" t="s">
        <v>373</v>
      </c>
      <c r="E3704" s="26" t="s">
        <v>364</v>
      </c>
      <c r="F3704" s="26"/>
      <c r="G3704" s="27"/>
      <c r="H3704" s="27"/>
      <c r="I3704" s="26"/>
      <c r="J3704" s="24"/>
      <c r="K3704" s="26"/>
      <c r="L3704" s="26"/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</row>
    <row r="3705" spans="1:22" ht="14">
      <c r="A3705" s="24" t="s">
        <v>8108</v>
      </c>
      <c r="B3705" s="25" t="s">
        <v>8023</v>
      </c>
      <c r="C3705" s="25" t="s">
        <v>8107</v>
      </c>
      <c r="D3705" s="25" t="s">
        <v>221</v>
      </c>
      <c r="E3705" s="26" t="s">
        <v>364</v>
      </c>
      <c r="F3705" s="26"/>
      <c r="G3705" s="27"/>
      <c r="H3705" s="27"/>
      <c r="I3705" s="26"/>
      <c r="J3705" s="24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</row>
    <row r="3706" spans="1:22" ht="14">
      <c r="A3706" s="24" t="s">
        <v>8111</v>
      </c>
      <c r="B3706" s="25" t="s">
        <v>8023</v>
      </c>
      <c r="C3706" s="25" t="s">
        <v>8110</v>
      </c>
      <c r="D3706" s="25" t="s">
        <v>756</v>
      </c>
      <c r="E3706" s="26" t="s">
        <v>364</v>
      </c>
      <c r="F3706" s="26"/>
      <c r="G3706" s="27"/>
      <c r="H3706" s="27"/>
      <c r="I3706" s="26"/>
      <c r="J3706" s="24"/>
      <c r="K3706" s="26"/>
      <c r="L3706" s="26"/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</row>
    <row r="3707" spans="1:22" ht="14">
      <c r="A3707" s="24" t="s">
        <v>10352</v>
      </c>
      <c r="B3707" s="25" t="s">
        <v>10307</v>
      </c>
      <c r="C3707" s="25" t="s">
        <v>10351</v>
      </c>
      <c r="D3707" s="25" t="s">
        <v>221</v>
      </c>
      <c r="E3707" s="26" t="s">
        <v>212</v>
      </c>
      <c r="F3707" s="26"/>
      <c r="G3707" s="27"/>
      <c r="H3707" s="27"/>
      <c r="I3707" s="26"/>
      <c r="J3707" s="24"/>
      <c r="K3707" s="26"/>
      <c r="L3707" s="26"/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</row>
    <row r="3708" spans="1:22" ht="14">
      <c r="A3708" s="24" t="s">
        <v>15023</v>
      </c>
      <c r="B3708" s="25" t="s">
        <v>14822</v>
      </c>
      <c r="C3708" s="25" t="s">
        <v>15022</v>
      </c>
      <c r="D3708" s="25" t="s">
        <v>985</v>
      </c>
      <c r="E3708" s="26" t="s">
        <v>364</v>
      </c>
      <c r="F3708" s="26"/>
      <c r="G3708" s="27"/>
      <c r="H3708" s="27"/>
      <c r="I3708" s="26"/>
      <c r="J3708" s="24"/>
      <c r="K3708" s="26"/>
      <c r="L3708" s="26"/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</row>
    <row r="3709" spans="1:22" ht="14">
      <c r="A3709" s="24" t="s">
        <v>1547</v>
      </c>
      <c r="B3709" s="25" t="s">
        <v>1114</v>
      </c>
      <c r="C3709" s="25" t="s">
        <v>1546</v>
      </c>
      <c r="D3709" s="25" t="s">
        <v>221</v>
      </c>
      <c r="E3709" s="26" t="s">
        <v>212</v>
      </c>
      <c r="F3709" s="26"/>
      <c r="G3709" s="27"/>
      <c r="H3709" s="27"/>
      <c r="I3709" s="26"/>
      <c r="J3709" s="24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</row>
    <row r="3710" spans="1:22" ht="14">
      <c r="A3710" s="24" t="s">
        <v>1550</v>
      </c>
      <c r="B3710" s="25" t="s">
        <v>1114</v>
      </c>
      <c r="C3710" s="25" t="s">
        <v>1549</v>
      </c>
      <c r="D3710" s="25" t="s">
        <v>535</v>
      </c>
      <c r="E3710" s="26" t="s">
        <v>212</v>
      </c>
      <c r="F3710" s="26"/>
      <c r="G3710" s="27"/>
      <c r="H3710" s="27"/>
      <c r="I3710" s="26"/>
      <c r="J3710" s="24"/>
      <c r="K3710" s="26"/>
      <c r="L3710" s="26"/>
      <c r="M3710" s="26"/>
      <c r="N3710" s="26"/>
      <c r="O3710" s="26"/>
      <c r="P3710" s="26"/>
      <c r="Q3710" s="26"/>
      <c r="R3710" s="26"/>
      <c r="S3710" s="26"/>
      <c r="T3710" s="26"/>
      <c r="U3710" s="26"/>
      <c r="V3710" s="26"/>
    </row>
    <row r="3711" spans="1:22" ht="14">
      <c r="A3711" s="24" t="s">
        <v>1553</v>
      </c>
      <c r="B3711" s="25" t="s">
        <v>1114</v>
      </c>
      <c r="C3711" s="25" t="s">
        <v>1552</v>
      </c>
      <c r="D3711" s="25" t="s">
        <v>215</v>
      </c>
      <c r="E3711" s="26" t="s">
        <v>212</v>
      </c>
      <c r="F3711" s="26"/>
      <c r="G3711" s="27"/>
      <c r="H3711" s="27"/>
      <c r="I3711" s="26"/>
      <c r="J3711" s="24"/>
      <c r="K3711" s="26"/>
      <c r="L3711" s="26"/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</row>
    <row r="3712" spans="1:22" ht="14">
      <c r="A3712" s="24" t="s">
        <v>1556</v>
      </c>
      <c r="B3712" s="25" t="s">
        <v>1114</v>
      </c>
      <c r="C3712" s="25" t="s">
        <v>1555</v>
      </c>
      <c r="D3712" s="25" t="s">
        <v>221</v>
      </c>
      <c r="E3712" s="26" t="s">
        <v>212</v>
      </c>
      <c r="F3712" s="26"/>
      <c r="G3712" s="27"/>
      <c r="H3712" s="27"/>
      <c r="I3712" s="26"/>
      <c r="J3712" s="24"/>
      <c r="K3712" s="26"/>
      <c r="L3712" s="26"/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</row>
    <row r="3713" spans="1:22" ht="14">
      <c r="A3713" s="24" t="s">
        <v>1559</v>
      </c>
      <c r="B3713" s="25" t="s">
        <v>1114</v>
      </c>
      <c r="C3713" s="25" t="s">
        <v>1558</v>
      </c>
      <c r="D3713" s="25" t="s">
        <v>535</v>
      </c>
      <c r="E3713" s="26" t="s">
        <v>212</v>
      </c>
      <c r="F3713" s="26"/>
      <c r="G3713" s="27"/>
      <c r="H3713" s="27"/>
      <c r="I3713" s="26"/>
      <c r="J3713" s="24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</row>
    <row r="3714" spans="1:22" ht="14">
      <c r="A3714" s="24" t="s">
        <v>2850</v>
      </c>
      <c r="B3714" s="25" t="s">
        <v>2716</v>
      </c>
      <c r="C3714" s="25" t="s">
        <v>2849</v>
      </c>
      <c r="D3714" s="25" t="s">
        <v>221</v>
      </c>
      <c r="E3714" s="26" t="s">
        <v>364</v>
      </c>
      <c r="F3714" s="26"/>
      <c r="G3714" s="27"/>
      <c r="H3714" s="27"/>
      <c r="I3714" s="26"/>
      <c r="J3714" s="24"/>
      <c r="K3714" s="26"/>
      <c r="L3714" s="26"/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</row>
    <row r="3715" spans="1:22" ht="14">
      <c r="A3715" s="24" t="s">
        <v>2853</v>
      </c>
      <c r="B3715" s="25" t="s">
        <v>2716</v>
      </c>
      <c r="C3715" s="25" t="s">
        <v>2852</v>
      </c>
      <c r="D3715" s="25" t="s">
        <v>378</v>
      </c>
      <c r="E3715" s="26" t="s">
        <v>364</v>
      </c>
      <c r="F3715" s="26"/>
      <c r="G3715" s="27"/>
      <c r="H3715" s="27"/>
      <c r="I3715" s="26"/>
      <c r="J3715" s="24"/>
      <c r="K3715" s="26"/>
      <c r="L3715" s="26"/>
      <c r="M3715" s="26"/>
      <c r="N3715" s="26"/>
      <c r="O3715" s="26"/>
      <c r="P3715" s="26"/>
      <c r="Q3715" s="26"/>
      <c r="R3715" s="26"/>
      <c r="S3715" s="26"/>
      <c r="T3715" s="26"/>
      <c r="U3715" s="26"/>
      <c r="V3715" s="26"/>
    </row>
    <row r="3716" spans="1:22" ht="14">
      <c r="A3716" s="24" t="s">
        <v>2856</v>
      </c>
      <c r="B3716" s="25" t="s">
        <v>2716</v>
      </c>
      <c r="C3716" s="25" t="s">
        <v>2855</v>
      </c>
      <c r="D3716" s="25" t="s">
        <v>535</v>
      </c>
      <c r="E3716" s="26" t="s">
        <v>364</v>
      </c>
      <c r="F3716" s="26"/>
      <c r="G3716" s="27"/>
      <c r="H3716" s="27"/>
      <c r="I3716" s="26"/>
      <c r="J3716" s="24"/>
      <c r="K3716" s="26"/>
      <c r="L3716" s="26"/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</row>
    <row r="3717" spans="1:22" ht="14">
      <c r="A3717" s="24" t="s">
        <v>2859</v>
      </c>
      <c r="B3717" s="25" t="s">
        <v>2716</v>
      </c>
      <c r="C3717" s="25" t="s">
        <v>2858</v>
      </c>
      <c r="D3717" s="25" t="s">
        <v>373</v>
      </c>
      <c r="E3717" s="26" t="s">
        <v>364</v>
      </c>
      <c r="F3717" s="26"/>
      <c r="G3717" s="27"/>
      <c r="H3717" s="27"/>
      <c r="I3717" s="26"/>
      <c r="J3717" s="24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</row>
    <row r="3718" spans="1:22" ht="14">
      <c r="A3718" s="24" t="s">
        <v>2862</v>
      </c>
      <c r="B3718" s="25" t="s">
        <v>2716</v>
      </c>
      <c r="C3718" s="25" t="s">
        <v>2861</v>
      </c>
      <c r="D3718" s="25" t="s">
        <v>221</v>
      </c>
      <c r="E3718" s="26" t="s">
        <v>364</v>
      </c>
      <c r="F3718" s="26"/>
      <c r="G3718" s="27"/>
      <c r="H3718" s="27"/>
      <c r="I3718" s="26"/>
      <c r="J3718" s="24"/>
      <c r="K3718" s="26"/>
      <c r="L3718" s="26"/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</row>
    <row r="3719" spans="1:22" ht="14">
      <c r="A3719" s="24" t="s">
        <v>2865</v>
      </c>
      <c r="B3719" s="25" t="s">
        <v>2716</v>
      </c>
      <c r="C3719" s="25" t="s">
        <v>2864</v>
      </c>
      <c r="D3719" s="25" t="s">
        <v>378</v>
      </c>
      <c r="E3719" s="26" t="s">
        <v>364</v>
      </c>
      <c r="F3719" s="26"/>
      <c r="G3719" s="27"/>
      <c r="H3719" s="27"/>
      <c r="I3719" s="26"/>
      <c r="J3719" s="24"/>
      <c r="K3719" s="26"/>
      <c r="L3719" s="26"/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</row>
    <row r="3720" spans="1:22" ht="14">
      <c r="A3720" s="24" t="s">
        <v>2868</v>
      </c>
      <c r="B3720" s="25" t="s">
        <v>2716</v>
      </c>
      <c r="C3720" s="25" t="s">
        <v>2867</v>
      </c>
      <c r="D3720" s="25" t="s">
        <v>535</v>
      </c>
      <c r="E3720" s="26" t="s">
        <v>364</v>
      </c>
      <c r="F3720" s="26"/>
      <c r="G3720" s="27"/>
      <c r="H3720" s="27"/>
      <c r="I3720" s="26"/>
      <c r="J3720" s="24"/>
      <c r="K3720" s="26"/>
      <c r="L3720" s="26"/>
      <c r="M3720" s="26"/>
      <c r="N3720" s="26"/>
      <c r="O3720" s="26"/>
      <c r="P3720" s="26"/>
      <c r="Q3720" s="26"/>
      <c r="R3720" s="26"/>
      <c r="S3720" s="26"/>
      <c r="T3720" s="26"/>
      <c r="U3720" s="26"/>
      <c r="V3720" s="26"/>
    </row>
    <row r="3721" spans="1:22" ht="14">
      <c r="A3721" s="24" t="s">
        <v>2871</v>
      </c>
      <c r="B3721" s="25" t="s">
        <v>2716</v>
      </c>
      <c r="C3721" s="25" t="s">
        <v>2870</v>
      </c>
      <c r="D3721" s="25" t="s">
        <v>221</v>
      </c>
      <c r="E3721" s="26" t="s">
        <v>364</v>
      </c>
      <c r="F3721" s="26"/>
      <c r="G3721" s="27"/>
      <c r="H3721" s="27"/>
      <c r="I3721" s="26"/>
      <c r="J3721" s="24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</row>
    <row r="3722" spans="1:22" ht="14">
      <c r="A3722" s="24" t="s">
        <v>2874</v>
      </c>
      <c r="B3722" s="25" t="s">
        <v>2716</v>
      </c>
      <c r="C3722" s="25" t="s">
        <v>2873</v>
      </c>
      <c r="D3722" s="25" t="s">
        <v>535</v>
      </c>
      <c r="E3722" s="26" t="s">
        <v>364</v>
      </c>
      <c r="F3722" s="26"/>
      <c r="G3722" s="27"/>
      <c r="H3722" s="27"/>
      <c r="I3722" s="26"/>
      <c r="J3722" s="24"/>
      <c r="K3722" s="26"/>
      <c r="L3722" s="26"/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</row>
    <row r="3723" spans="1:22" ht="14">
      <c r="A3723" s="24" t="s">
        <v>2877</v>
      </c>
      <c r="B3723" s="25" t="s">
        <v>2716</v>
      </c>
      <c r="C3723" s="25" t="s">
        <v>2876</v>
      </c>
      <c r="D3723" s="25" t="s">
        <v>229</v>
      </c>
      <c r="E3723" s="26" t="s">
        <v>364</v>
      </c>
      <c r="F3723" s="26"/>
      <c r="G3723" s="27"/>
      <c r="H3723" s="27"/>
      <c r="I3723" s="26"/>
      <c r="J3723" s="24"/>
      <c r="K3723" s="26"/>
      <c r="L3723" s="26"/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</row>
    <row r="3724" spans="1:22" ht="14">
      <c r="A3724" s="24" t="s">
        <v>2880</v>
      </c>
      <c r="B3724" s="25" t="s">
        <v>2716</v>
      </c>
      <c r="C3724" s="25" t="s">
        <v>2879</v>
      </c>
      <c r="D3724" s="25" t="s">
        <v>221</v>
      </c>
      <c r="E3724" s="26" t="s">
        <v>364</v>
      </c>
      <c r="F3724" s="26"/>
      <c r="G3724" s="27"/>
      <c r="H3724" s="27"/>
      <c r="I3724" s="26"/>
      <c r="J3724" s="24"/>
      <c r="K3724" s="26"/>
      <c r="L3724" s="26"/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</row>
    <row r="3725" spans="1:22" ht="14">
      <c r="A3725" s="24" t="s">
        <v>2883</v>
      </c>
      <c r="B3725" s="25" t="s">
        <v>2716</v>
      </c>
      <c r="C3725" s="25" t="s">
        <v>2882</v>
      </c>
      <c r="D3725" s="25" t="s">
        <v>535</v>
      </c>
      <c r="E3725" s="26" t="s">
        <v>364</v>
      </c>
      <c r="F3725" s="26"/>
      <c r="G3725" s="27"/>
      <c r="H3725" s="27"/>
      <c r="I3725" s="26"/>
      <c r="J3725" s="24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</row>
    <row r="3726" spans="1:22" ht="14">
      <c r="A3726" s="24" t="s">
        <v>8607</v>
      </c>
      <c r="B3726" s="25" t="s">
        <v>8543</v>
      </c>
      <c r="C3726" s="25" t="s">
        <v>8606</v>
      </c>
      <c r="D3726" s="25" t="s">
        <v>221</v>
      </c>
      <c r="E3726" s="26" t="s">
        <v>212</v>
      </c>
      <c r="F3726" s="26"/>
      <c r="G3726" s="27"/>
      <c r="H3726" s="27"/>
      <c r="I3726" s="26"/>
      <c r="J3726" s="24"/>
      <c r="K3726" s="26"/>
      <c r="L3726" s="26"/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</row>
    <row r="3727" spans="1:22" ht="14">
      <c r="A3727" s="24" t="s">
        <v>8610</v>
      </c>
      <c r="B3727" s="25" t="s">
        <v>8543</v>
      </c>
      <c r="C3727" s="25" t="s">
        <v>8609</v>
      </c>
      <c r="D3727" s="25" t="s">
        <v>221</v>
      </c>
      <c r="E3727" s="26" t="s">
        <v>212</v>
      </c>
      <c r="F3727" s="26"/>
      <c r="G3727" s="27"/>
      <c r="H3727" s="27"/>
      <c r="I3727" s="26"/>
      <c r="J3727" s="24"/>
      <c r="K3727" s="26"/>
      <c r="L3727" s="26"/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</row>
    <row r="3728" spans="1:22" ht="14">
      <c r="A3728" s="24" t="s">
        <v>9104</v>
      </c>
      <c r="B3728" s="25" t="s">
        <v>8975</v>
      </c>
      <c r="C3728" s="25" t="s">
        <v>9103</v>
      </c>
      <c r="D3728" s="25" t="s">
        <v>221</v>
      </c>
      <c r="E3728" s="26" t="s">
        <v>212</v>
      </c>
      <c r="F3728" s="26"/>
      <c r="G3728" s="27"/>
      <c r="H3728" s="27"/>
      <c r="I3728" s="26"/>
      <c r="J3728" s="24"/>
      <c r="K3728" s="26"/>
      <c r="L3728" s="26"/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</row>
    <row r="3729" spans="1:22" ht="14">
      <c r="A3729" s="24" t="s">
        <v>9107</v>
      </c>
      <c r="B3729" s="25" t="s">
        <v>8975</v>
      </c>
      <c r="C3729" s="25" t="s">
        <v>9106</v>
      </c>
      <c r="D3729" s="25" t="s">
        <v>535</v>
      </c>
      <c r="E3729" s="26" t="s">
        <v>212</v>
      </c>
      <c r="F3729" s="26"/>
      <c r="G3729" s="27"/>
      <c r="H3729" s="27"/>
      <c r="I3729" s="26"/>
      <c r="J3729" s="24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</row>
    <row r="3730" spans="1:22" ht="14">
      <c r="A3730" s="24" t="s">
        <v>6573</v>
      </c>
      <c r="B3730" s="25" t="s">
        <v>6274</v>
      </c>
      <c r="C3730" s="25" t="s">
        <v>6572</v>
      </c>
      <c r="D3730" s="25" t="s">
        <v>1022</v>
      </c>
      <c r="E3730" s="26" t="s">
        <v>364</v>
      </c>
      <c r="F3730" s="26"/>
      <c r="G3730" s="27"/>
      <c r="H3730" s="27"/>
      <c r="I3730" s="26"/>
      <c r="J3730" s="24"/>
      <c r="K3730" s="26"/>
      <c r="L3730" s="26"/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</row>
    <row r="3731" spans="1:22" ht="14">
      <c r="A3731" s="24" t="s">
        <v>8613</v>
      </c>
      <c r="B3731" s="25" t="s">
        <v>8543</v>
      </c>
      <c r="C3731" s="25" t="s">
        <v>8612</v>
      </c>
      <c r="D3731" s="25" t="s">
        <v>221</v>
      </c>
      <c r="E3731" s="26" t="s">
        <v>212</v>
      </c>
      <c r="F3731" s="26"/>
      <c r="G3731" s="27"/>
      <c r="H3731" s="27"/>
      <c r="I3731" s="26"/>
      <c r="J3731" s="24"/>
      <c r="K3731" s="26"/>
      <c r="L3731" s="26"/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</row>
    <row r="3732" spans="1:22" ht="14">
      <c r="A3732" s="24" t="s">
        <v>5174</v>
      </c>
      <c r="B3732" s="25" t="s">
        <v>5155</v>
      </c>
      <c r="C3732" s="25" t="s">
        <v>5173</v>
      </c>
      <c r="D3732" s="25" t="s">
        <v>221</v>
      </c>
      <c r="E3732" s="26" t="s">
        <v>364</v>
      </c>
      <c r="F3732" s="26"/>
      <c r="G3732" s="27"/>
      <c r="H3732" s="27"/>
      <c r="I3732" s="26"/>
      <c r="J3732" s="24"/>
      <c r="K3732" s="26"/>
      <c r="L3732" s="26"/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</row>
    <row r="3733" spans="1:22" ht="14">
      <c r="A3733" s="24" t="s">
        <v>5177</v>
      </c>
      <c r="B3733" s="25" t="s">
        <v>5155</v>
      </c>
      <c r="C3733" s="25" t="s">
        <v>5176</v>
      </c>
      <c r="D3733" s="25" t="s">
        <v>221</v>
      </c>
      <c r="E3733" s="26" t="s">
        <v>364</v>
      </c>
      <c r="F3733" s="26"/>
      <c r="G3733" s="27"/>
      <c r="H3733" s="27"/>
      <c r="I3733" s="26"/>
      <c r="J3733" s="24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</row>
    <row r="3734" spans="1:22" ht="14">
      <c r="A3734" s="24" t="s">
        <v>9505</v>
      </c>
      <c r="B3734" s="25" t="s">
        <v>9192</v>
      </c>
      <c r="C3734" s="25" t="s">
        <v>9504</v>
      </c>
      <c r="D3734" s="25" t="s">
        <v>4037</v>
      </c>
      <c r="E3734" s="26" t="s">
        <v>364</v>
      </c>
      <c r="F3734" s="26"/>
      <c r="G3734" s="27"/>
      <c r="H3734" s="27"/>
      <c r="I3734" s="26"/>
      <c r="J3734" s="24"/>
      <c r="K3734" s="26"/>
      <c r="L3734" s="26"/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</row>
    <row r="3735" spans="1:22" ht="14">
      <c r="A3735" s="24" t="s">
        <v>5180</v>
      </c>
      <c r="B3735" s="25" t="s">
        <v>5155</v>
      </c>
      <c r="C3735" s="25" t="s">
        <v>5179</v>
      </c>
      <c r="D3735" s="25" t="s">
        <v>221</v>
      </c>
      <c r="E3735" s="26" t="s">
        <v>364</v>
      </c>
      <c r="F3735" s="26"/>
      <c r="G3735" s="27"/>
      <c r="H3735" s="27"/>
      <c r="I3735" s="26"/>
      <c r="J3735" s="24"/>
      <c r="K3735" s="26"/>
      <c r="L3735" s="26"/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</row>
    <row r="3736" spans="1:22" ht="14">
      <c r="A3736" s="24" t="s">
        <v>11657</v>
      </c>
      <c r="B3736" s="25" t="s">
        <v>11584</v>
      </c>
      <c r="C3736" s="25" t="s">
        <v>11656</v>
      </c>
      <c r="D3736" s="25" t="s">
        <v>1022</v>
      </c>
      <c r="E3736" s="26" t="s">
        <v>212</v>
      </c>
      <c r="F3736" s="26"/>
      <c r="G3736" s="27"/>
      <c r="H3736" s="27"/>
      <c r="I3736" s="26"/>
      <c r="J3736" s="24"/>
      <c r="K3736" s="26"/>
      <c r="L3736" s="26"/>
      <c r="M3736" s="26"/>
      <c r="N3736" s="26"/>
      <c r="O3736" s="26"/>
      <c r="P3736" s="26"/>
      <c r="Q3736" s="26"/>
      <c r="R3736" s="26"/>
      <c r="S3736" s="26"/>
      <c r="T3736" s="26"/>
      <c r="U3736" s="26"/>
      <c r="V3736" s="26"/>
    </row>
    <row r="3737" spans="1:22" ht="14">
      <c r="A3737" s="24" t="s">
        <v>11660</v>
      </c>
      <c r="B3737" s="25" t="s">
        <v>11584</v>
      </c>
      <c r="C3737" s="25" t="s">
        <v>11659</v>
      </c>
      <c r="D3737" s="25" t="s">
        <v>373</v>
      </c>
      <c r="E3737" s="26" t="s">
        <v>212</v>
      </c>
      <c r="F3737" s="26"/>
      <c r="G3737" s="27"/>
      <c r="H3737" s="27"/>
      <c r="I3737" s="26"/>
      <c r="J3737" s="24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</row>
    <row r="3738" spans="1:22" ht="14">
      <c r="A3738" s="24" t="s">
        <v>698</v>
      </c>
      <c r="B3738" s="25" t="s">
        <v>371</v>
      </c>
      <c r="C3738" s="25" t="s">
        <v>697</v>
      </c>
      <c r="D3738" s="25" t="s">
        <v>668</v>
      </c>
      <c r="E3738" s="26" t="s">
        <v>212</v>
      </c>
      <c r="F3738" s="26"/>
      <c r="G3738" s="27"/>
      <c r="H3738" s="27"/>
      <c r="I3738" s="26"/>
      <c r="J3738" s="24"/>
      <c r="K3738" s="26"/>
      <c r="L3738" s="26"/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</row>
    <row r="3739" spans="1:22" ht="14">
      <c r="A3739" s="24" t="s">
        <v>701</v>
      </c>
      <c r="B3739" s="25" t="s">
        <v>371</v>
      </c>
      <c r="C3739" s="25" t="s">
        <v>700</v>
      </c>
      <c r="D3739" s="25" t="s">
        <v>221</v>
      </c>
      <c r="E3739" s="26" t="s">
        <v>212</v>
      </c>
      <c r="F3739" s="26"/>
      <c r="G3739" s="27"/>
      <c r="H3739" s="27"/>
      <c r="I3739" s="26"/>
      <c r="J3739" s="24"/>
      <c r="K3739" s="26"/>
      <c r="L3739" s="26"/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</row>
    <row r="3740" spans="1:22" ht="14">
      <c r="A3740" s="24" t="s">
        <v>704</v>
      </c>
      <c r="B3740" s="25" t="s">
        <v>371</v>
      </c>
      <c r="C3740" s="25" t="s">
        <v>703</v>
      </c>
      <c r="D3740" s="25" t="s">
        <v>531</v>
      </c>
      <c r="E3740" s="26" t="s">
        <v>212</v>
      </c>
      <c r="F3740" s="26"/>
      <c r="G3740" s="27"/>
      <c r="H3740" s="27"/>
      <c r="I3740" s="26"/>
      <c r="J3740" s="24"/>
      <c r="K3740" s="26"/>
      <c r="L3740" s="26"/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</row>
    <row r="3741" spans="1:22" ht="14">
      <c r="A3741" s="24" t="s">
        <v>707</v>
      </c>
      <c r="B3741" s="25" t="s">
        <v>371</v>
      </c>
      <c r="C3741" s="25" t="s">
        <v>706</v>
      </c>
      <c r="D3741" s="25" t="s">
        <v>535</v>
      </c>
      <c r="E3741" s="26" t="s">
        <v>212</v>
      </c>
      <c r="F3741" s="26"/>
      <c r="G3741" s="27"/>
      <c r="H3741" s="27"/>
      <c r="I3741" s="26"/>
      <c r="J3741" s="24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</row>
    <row r="3742" spans="1:22" ht="14">
      <c r="A3742" s="24" t="s">
        <v>710</v>
      </c>
      <c r="B3742" s="25" t="s">
        <v>371</v>
      </c>
      <c r="C3742" s="25" t="s">
        <v>709</v>
      </c>
      <c r="D3742" s="25" t="s">
        <v>531</v>
      </c>
      <c r="E3742" s="26" t="s">
        <v>212</v>
      </c>
      <c r="F3742" s="26"/>
      <c r="G3742" s="27"/>
      <c r="H3742" s="27"/>
      <c r="I3742" s="26"/>
      <c r="J3742" s="24"/>
      <c r="K3742" s="26"/>
      <c r="L3742" s="26"/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</row>
    <row r="3743" spans="1:22" ht="14">
      <c r="A3743" s="24" t="s">
        <v>713</v>
      </c>
      <c r="B3743" s="25" t="s">
        <v>371</v>
      </c>
      <c r="C3743" s="25" t="s">
        <v>712</v>
      </c>
      <c r="D3743" s="25" t="s">
        <v>531</v>
      </c>
      <c r="E3743" s="26" t="s">
        <v>212</v>
      </c>
      <c r="F3743" s="26"/>
      <c r="G3743" s="27"/>
      <c r="H3743" s="27"/>
      <c r="I3743" s="26"/>
      <c r="J3743" s="24"/>
      <c r="K3743" s="26"/>
      <c r="L3743" s="26"/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</row>
    <row r="3744" spans="1:22" ht="14">
      <c r="A3744" s="24" t="s">
        <v>716</v>
      </c>
      <c r="B3744" s="25" t="s">
        <v>371</v>
      </c>
      <c r="C3744" s="25" t="s">
        <v>715</v>
      </c>
      <c r="D3744" s="25" t="s">
        <v>215</v>
      </c>
      <c r="E3744" s="26" t="s">
        <v>212</v>
      </c>
      <c r="F3744" s="26"/>
      <c r="G3744" s="27"/>
      <c r="H3744" s="27"/>
      <c r="I3744" s="26"/>
      <c r="J3744" s="24"/>
      <c r="K3744" s="26"/>
      <c r="L3744" s="26"/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</row>
    <row r="3745" spans="1:22" ht="14">
      <c r="A3745" s="24" t="s">
        <v>7764</v>
      </c>
      <c r="B3745" s="25" t="s">
        <v>7582</v>
      </c>
      <c r="C3745" s="25" t="s">
        <v>7763</v>
      </c>
      <c r="D3745" s="25" t="s">
        <v>2556</v>
      </c>
      <c r="E3745" s="26" t="s">
        <v>212</v>
      </c>
      <c r="F3745" s="26"/>
      <c r="G3745" s="27"/>
      <c r="H3745" s="27"/>
      <c r="I3745" s="26"/>
      <c r="J3745" s="24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</row>
    <row r="3746" spans="1:22" ht="14">
      <c r="A3746" s="24" t="s">
        <v>7767</v>
      </c>
      <c r="B3746" s="25" t="s">
        <v>7582</v>
      </c>
      <c r="C3746" s="25" t="s">
        <v>7766</v>
      </c>
      <c r="D3746" s="25" t="s">
        <v>7596</v>
      </c>
      <c r="E3746" s="26" t="s">
        <v>212</v>
      </c>
      <c r="F3746" s="26"/>
      <c r="G3746" s="27"/>
      <c r="H3746" s="27"/>
      <c r="I3746" s="26"/>
      <c r="J3746" s="24"/>
      <c r="K3746" s="26"/>
      <c r="L3746" s="26"/>
      <c r="M3746" s="26"/>
      <c r="N3746" s="26"/>
      <c r="O3746" s="26"/>
      <c r="P3746" s="26"/>
      <c r="Q3746" s="26"/>
      <c r="R3746" s="26"/>
      <c r="S3746" s="26"/>
      <c r="T3746" s="26"/>
      <c r="U3746" s="26"/>
      <c r="V3746" s="26"/>
    </row>
    <row r="3747" spans="1:22" ht="14">
      <c r="A3747" s="24" t="s">
        <v>7770</v>
      </c>
      <c r="B3747" s="25" t="s">
        <v>7582</v>
      </c>
      <c r="C3747" s="25" t="s">
        <v>7769</v>
      </c>
      <c r="D3747" s="25" t="s">
        <v>221</v>
      </c>
      <c r="E3747" s="26" t="s">
        <v>212</v>
      </c>
      <c r="F3747" s="26"/>
      <c r="G3747" s="27"/>
      <c r="H3747" s="27"/>
      <c r="I3747" s="26"/>
      <c r="J3747" s="24"/>
      <c r="K3747" s="26"/>
      <c r="L3747" s="26"/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</row>
    <row r="3748" spans="1:22" ht="14">
      <c r="A3748" s="24" t="s">
        <v>7773</v>
      </c>
      <c r="B3748" s="25" t="s">
        <v>7582</v>
      </c>
      <c r="C3748" s="25" t="s">
        <v>7772</v>
      </c>
      <c r="D3748" s="25" t="s">
        <v>229</v>
      </c>
      <c r="E3748" s="26" t="s">
        <v>212</v>
      </c>
      <c r="F3748" s="26"/>
      <c r="G3748" s="27"/>
      <c r="H3748" s="27"/>
      <c r="I3748" s="26"/>
      <c r="J3748" s="24"/>
      <c r="K3748" s="26"/>
      <c r="L3748" s="26"/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</row>
    <row r="3749" spans="1:22" ht="14">
      <c r="A3749" s="24" t="s">
        <v>4500</v>
      </c>
      <c r="B3749" s="25" t="s">
        <v>4309</v>
      </c>
      <c r="C3749" s="25" t="s">
        <v>4499</v>
      </c>
      <c r="D3749" s="25" t="s">
        <v>229</v>
      </c>
      <c r="E3749" s="26" t="s">
        <v>364</v>
      </c>
      <c r="F3749" s="26"/>
      <c r="G3749" s="27"/>
      <c r="H3749" s="27"/>
      <c r="I3749" s="26"/>
      <c r="J3749" s="24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</row>
    <row r="3750" spans="1:22" ht="14">
      <c r="A3750" s="24" t="s">
        <v>4503</v>
      </c>
      <c r="B3750" s="25" t="s">
        <v>4309</v>
      </c>
      <c r="C3750" s="25" t="s">
        <v>4502</v>
      </c>
      <c r="D3750" s="25" t="s">
        <v>535</v>
      </c>
      <c r="E3750" s="26" t="s">
        <v>364</v>
      </c>
      <c r="F3750" s="26"/>
      <c r="G3750" s="27"/>
      <c r="H3750" s="27"/>
      <c r="I3750" s="26"/>
      <c r="J3750" s="24"/>
      <c r="K3750" s="26"/>
      <c r="L3750" s="26"/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</row>
    <row r="3751" spans="1:22" ht="14">
      <c r="A3751" s="24" t="s">
        <v>4506</v>
      </c>
      <c r="B3751" s="25" t="s">
        <v>4309</v>
      </c>
      <c r="C3751" s="25" t="s">
        <v>4505</v>
      </c>
      <c r="D3751" s="25" t="s">
        <v>373</v>
      </c>
      <c r="E3751" s="26" t="s">
        <v>364</v>
      </c>
      <c r="F3751" s="26"/>
      <c r="G3751" s="27"/>
      <c r="H3751" s="27"/>
      <c r="I3751" s="26"/>
      <c r="J3751" s="24"/>
      <c r="K3751" s="26"/>
      <c r="L3751" s="26"/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</row>
    <row r="3752" spans="1:22" ht="14">
      <c r="A3752" s="24" t="s">
        <v>11663</v>
      </c>
      <c r="B3752" s="25" t="s">
        <v>11584</v>
      </c>
      <c r="C3752" s="25" t="s">
        <v>11662</v>
      </c>
      <c r="D3752" s="25" t="s">
        <v>1022</v>
      </c>
      <c r="E3752" s="26" t="s">
        <v>212</v>
      </c>
      <c r="F3752" s="26"/>
      <c r="G3752" s="27"/>
      <c r="H3752" s="27"/>
      <c r="I3752" s="26"/>
      <c r="J3752" s="24"/>
      <c r="K3752" s="26"/>
      <c r="L3752" s="26"/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</row>
    <row r="3753" spans="1:22" ht="14">
      <c r="A3753" s="24" t="s">
        <v>11666</v>
      </c>
      <c r="B3753" s="25" t="s">
        <v>11584</v>
      </c>
      <c r="C3753" s="25" t="s">
        <v>11665</v>
      </c>
      <c r="D3753" s="25" t="s">
        <v>373</v>
      </c>
      <c r="E3753" s="26" t="s">
        <v>212</v>
      </c>
      <c r="F3753" s="26"/>
      <c r="G3753" s="27"/>
      <c r="H3753" s="27"/>
      <c r="I3753" s="26"/>
      <c r="J3753" s="24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</row>
    <row r="3754" spans="1:22" ht="14">
      <c r="A3754" s="24" t="s">
        <v>9880</v>
      </c>
      <c r="B3754" s="25" t="s">
        <v>9864</v>
      </c>
      <c r="C3754" s="25" t="s">
        <v>9879</v>
      </c>
      <c r="D3754" s="25" t="s">
        <v>221</v>
      </c>
      <c r="E3754" s="26" t="s">
        <v>962</v>
      </c>
      <c r="F3754" s="26"/>
      <c r="G3754" s="27"/>
      <c r="H3754" s="27"/>
      <c r="I3754" s="26"/>
      <c r="J3754" s="24"/>
      <c r="K3754" s="26"/>
      <c r="L3754" s="26"/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</row>
    <row r="3755" spans="1:22" ht="14">
      <c r="A3755" s="24" t="s">
        <v>1562</v>
      </c>
      <c r="B3755" s="25" t="s">
        <v>1114</v>
      </c>
      <c r="C3755" s="25" t="s">
        <v>1561</v>
      </c>
      <c r="D3755" s="25" t="s">
        <v>221</v>
      </c>
      <c r="E3755" s="26" t="s">
        <v>212</v>
      </c>
      <c r="F3755" s="26"/>
      <c r="G3755" s="27"/>
      <c r="H3755" s="27"/>
      <c r="I3755" s="26"/>
      <c r="J3755" s="24"/>
      <c r="K3755" s="26"/>
      <c r="L3755" s="26"/>
      <c r="M3755" s="26"/>
      <c r="N3755" s="26"/>
      <c r="O3755" s="26"/>
      <c r="P3755" s="26"/>
      <c r="Q3755" s="26"/>
      <c r="R3755" s="26"/>
      <c r="S3755" s="26"/>
      <c r="T3755" s="26"/>
      <c r="U3755" s="26"/>
      <c r="V3755" s="26"/>
    </row>
    <row r="3756" spans="1:22" ht="14">
      <c r="A3756" s="24" t="s">
        <v>1565</v>
      </c>
      <c r="B3756" s="25" t="s">
        <v>1114</v>
      </c>
      <c r="C3756" s="25" t="s">
        <v>1564</v>
      </c>
      <c r="D3756" s="25" t="s">
        <v>535</v>
      </c>
      <c r="E3756" s="26" t="s">
        <v>212</v>
      </c>
      <c r="F3756" s="26"/>
      <c r="G3756" s="27"/>
      <c r="H3756" s="27"/>
      <c r="I3756" s="26"/>
      <c r="J3756" s="24"/>
      <c r="K3756" s="26"/>
      <c r="L3756" s="26"/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</row>
    <row r="3757" spans="1:22" ht="14">
      <c r="A3757" s="24" t="s">
        <v>9508</v>
      </c>
      <c r="B3757" s="25" t="s">
        <v>9192</v>
      </c>
      <c r="C3757" s="25" t="s">
        <v>9507</v>
      </c>
      <c r="D3757" s="25" t="s">
        <v>215</v>
      </c>
      <c r="E3757" s="26" t="s">
        <v>364</v>
      </c>
      <c r="F3757" s="26"/>
      <c r="G3757" s="27"/>
      <c r="H3757" s="27"/>
      <c r="I3757" s="26"/>
      <c r="J3757" s="24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</row>
    <row r="3758" spans="1:22" ht="14">
      <c r="A3758" s="24" t="s">
        <v>9511</v>
      </c>
      <c r="B3758" s="25" t="s">
        <v>9192</v>
      </c>
      <c r="C3758" s="25" t="s">
        <v>9510</v>
      </c>
      <c r="D3758" s="25" t="s">
        <v>9194</v>
      </c>
      <c r="E3758" s="26" t="s">
        <v>364</v>
      </c>
      <c r="F3758" s="26"/>
      <c r="G3758" s="27"/>
      <c r="H3758" s="27"/>
      <c r="I3758" s="26"/>
      <c r="J3758" s="24"/>
      <c r="K3758" s="26"/>
      <c r="L3758" s="26"/>
      <c r="M3758" s="26"/>
      <c r="N3758" s="26"/>
      <c r="O3758" s="26"/>
      <c r="P3758" s="26"/>
      <c r="Q3758" s="26"/>
      <c r="R3758" s="26"/>
      <c r="S3758" s="26"/>
      <c r="T3758" s="26"/>
      <c r="U3758" s="26"/>
      <c r="V3758" s="26"/>
    </row>
    <row r="3759" spans="1:22" ht="14">
      <c r="A3759" s="24" t="s">
        <v>9514</v>
      </c>
      <c r="B3759" s="25" t="s">
        <v>9192</v>
      </c>
      <c r="C3759" s="25" t="s">
        <v>9513</v>
      </c>
      <c r="D3759" s="25" t="s">
        <v>4027</v>
      </c>
      <c r="E3759" s="26" t="s">
        <v>364</v>
      </c>
      <c r="F3759" s="26"/>
      <c r="G3759" s="27"/>
      <c r="H3759" s="27"/>
      <c r="I3759" s="26"/>
      <c r="J3759" s="24"/>
      <c r="K3759" s="26"/>
      <c r="L3759" s="26"/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</row>
    <row r="3760" spans="1:22" ht="14">
      <c r="A3760" s="24" t="s">
        <v>2109</v>
      </c>
      <c r="B3760" s="25" t="s">
        <v>1995</v>
      </c>
      <c r="C3760" s="25" t="s">
        <v>2108</v>
      </c>
      <c r="D3760" s="25" t="s">
        <v>221</v>
      </c>
      <c r="E3760" s="26" t="s">
        <v>364</v>
      </c>
      <c r="F3760" s="26"/>
      <c r="G3760" s="27"/>
      <c r="H3760" s="27"/>
      <c r="I3760" s="26"/>
      <c r="J3760" s="24"/>
      <c r="K3760" s="26"/>
      <c r="L3760" s="26"/>
      <c r="M3760" s="26"/>
      <c r="N3760" s="26"/>
      <c r="O3760" s="26"/>
      <c r="P3760" s="26"/>
      <c r="Q3760" s="26"/>
      <c r="R3760" s="26"/>
      <c r="S3760" s="26"/>
      <c r="T3760" s="26"/>
      <c r="U3760" s="26"/>
      <c r="V3760" s="26"/>
    </row>
    <row r="3761" spans="1:22" ht="14">
      <c r="A3761" s="24" t="s">
        <v>2112</v>
      </c>
      <c r="B3761" s="25" t="s">
        <v>1995</v>
      </c>
      <c r="C3761" s="25" t="s">
        <v>2111</v>
      </c>
      <c r="D3761" s="25"/>
      <c r="E3761" s="26" t="s">
        <v>364</v>
      </c>
      <c r="F3761" s="26"/>
      <c r="G3761" s="27"/>
      <c r="H3761" s="27"/>
      <c r="I3761" s="26"/>
      <c r="J3761" s="24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</row>
    <row r="3762" spans="1:22" ht="14">
      <c r="A3762" s="24" t="s">
        <v>2115</v>
      </c>
      <c r="B3762" s="25" t="s">
        <v>1995</v>
      </c>
      <c r="C3762" s="25" t="s">
        <v>2114</v>
      </c>
      <c r="D3762" s="25" t="s">
        <v>215</v>
      </c>
      <c r="E3762" s="26" t="s">
        <v>364</v>
      </c>
      <c r="F3762" s="26"/>
      <c r="G3762" s="27"/>
      <c r="H3762" s="27"/>
      <c r="I3762" s="26"/>
      <c r="J3762" s="24"/>
      <c r="K3762" s="26"/>
      <c r="L3762" s="26"/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</row>
    <row r="3763" spans="1:22" ht="14">
      <c r="A3763" s="24" t="s">
        <v>2118</v>
      </c>
      <c r="B3763" s="25" t="s">
        <v>1995</v>
      </c>
      <c r="C3763" s="25" t="s">
        <v>2117</v>
      </c>
      <c r="D3763" s="25" t="s">
        <v>2085</v>
      </c>
      <c r="E3763" s="26" t="s">
        <v>364</v>
      </c>
      <c r="F3763" s="26"/>
      <c r="G3763" s="27"/>
      <c r="H3763" s="27"/>
      <c r="I3763" s="26"/>
      <c r="J3763" s="24"/>
      <c r="K3763" s="26"/>
      <c r="L3763" s="26"/>
      <c r="M3763" s="26"/>
      <c r="N3763" s="26"/>
      <c r="O3763" s="26"/>
      <c r="P3763" s="26"/>
      <c r="Q3763" s="26"/>
      <c r="R3763" s="26"/>
      <c r="S3763" s="26"/>
      <c r="T3763" s="26"/>
      <c r="U3763" s="26"/>
      <c r="V3763" s="26"/>
    </row>
    <row r="3764" spans="1:22" ht="14">
      <c r="A3764" s="24" t="s">
        <v>11478</v>
      </c>
      <c r="B3764" s="25" t="s">
        <v>11309</v>
      </c>
      <c r="C3764" s="25" t="s">
        <v>11477</v>
      </c>
      <c r="D3764" s="25" t="s">
        <v>378</v>
      </c>
      <c r="E3764" s="26" t="s">
        <v>364</v>
      </c>
      <c r="F3764" s="26"/>
      <c r="G3764" s="27"/>
      <c r="H3764" s="27"/>
      <c r="I3764" s="26"/>
      <c r="J3764" s="24"/>
      <c r="K3764" s="26"/>
      <c r="L3764" s="26"/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</row>
    <row r="3765" spans="1:22" ht="14">
      <c r="A3765" s="24" t="s">
        <v>11481</v>
      </c>
      <c r="B3765" s="25" t="s">
        <v>11309</v>
      </c>
      <c r="C3765" s="25" t="s">
        <v>11480</v>
      </c>
      <c r="D3765" s="25" t="s">
        <v>373</v>
      </c>
      <c r="E3765" s="26" t="s">
        <v>364</v>
      </c>
      <c r="F3765" s="26"/>
      <c r="G3765" s="27"/>
      <c r="H3765" s="27"/>
      <c r="I3765" s="26"/>
      <c r="J3765" s="24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</row>
    <row r="3766" spans="1:22" ht="14">
      <c r="A3766" s="24" t="s">
        <v>15748</v>
      </c>
      <c r="B3766" s="25" t="s">
        <v>11309</v>
      </c>
      <c r="C3766" s="25" t="s">
        <v>15747</v>
      </c>
      <c r="D3766" s="25" t="s">
        <v>221</v>
      </c>
      <c r="E3766" s="26" t="s">
        <v>364</v>
      </c>
      <c r="F3766" s="26"/>
      <c r="G3766" s="27"/>
      <c r="H3766" s="27"/>
      <c r="I3766" s="26"/>
      <c r="J3766" s="24"/>
      <c r="K3766" s="26"/>
      <c r="L3766" s="26"/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</row>
    <row r="3767" spans="1:22" ht="14">
      <c r="A3767" s="24" t="s">
        <v>15751</v>
      </c>
      <c r="B3767" s="25" t="s">
        <v>11309</v>
      </c>
      <c r="C3767" s="25" t="s">
        <v>15750</v>
      </c>
      <c r="D3767" s="25" t="s">
        <v>221</v>
      </c>
      <c r="E3767" s="26" t="s">
        <v>364</v>
      </c>
      <c r="F3767" s="26"/>
      <c r="G3767" s="27"/>
      <c r="H3767" s="27"/>
      <c r="I3767" s="26"/>
      <c r="J3767" s="24"/>
      <c r="K3767" s="26"/>
      <c r="L3767" s="26"/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</row>
    <row r="3768" spans="1:22" ht="14">
      <c r="A3768" s="24" t="s">
        <v>11484</v>
      </c>
      <c r="B3768" s="25" t="s">
        <v>11309</v>
      </c>
      <c r="C3768" s="25" t="s">
        <v>11483</v>
      </c>
      <c r="D3768" s="25" t="s">
        <v>378</v>
      </c>
      <c r="E3768" s="26" t="s">
        <v>364</v>
      </c>
      <c r="F3768" s="26"/>
      <c r="G3768" s="27"/>
      <c r="H3768" s="27"/>
      <c r="I3768" s="26"/>
      <c r="J3768" s="24"/>
      <c r="K3768" s="26"/>
      <c r="L3768" s="26"/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</row>
    <row r="3769" spans="1:22" ht="14">
      <c r="A3769" s="24" t="s">
        <v>4215</v>
      </c>
      <c r="B3769" s="25" t="s">
        <v>4003</v>
      </c>
      <c r="C3769" s="25" t="s">
        <v>4214</v>
      </c>
      <c r="D3769" s="25" t="s">
        <v>215</v>
      </c>
      <c r="E3769" s="26" t="s">
        <v>212</v>
      </c>
      <c r="F3769" s="26"/>
      <c r="G3769" s="27"/>
      <c r="H3769" s="27"/>
      <c r="I3769" s="26"/>
      <c r="J3769" s="24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</row>
    <row r="3770" spans="1:22" ht="14">
      <c r="A3770" s="24" t="s">
        <v>4218</v>
      </c>
      <c r="B3770" s="25" t="s">
        <v>4003</v>
      </c>
      <c r="C3770" s="25" t="s">
        <v>4217</v>
      </c>
      <c r="D3770" s="25" t="s">
        <v>373</v>
      </c>
      <c r="E3770" s="26" t="s">
        <v>212</v>
      </c>
      <c r="F3770" s="26"/>
      <c r="G3770" s="27"/>
      <c r="H3770" s="27"/>
      <c r="I3770" s="26"/>
      <c r="J3770" s="24"/>
      <c r="K3770" s="26"/>
      <c r="L3770" s="26"/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</row>
    <row r="3771" spans="1:22" ht="14">
      <c r="A3771" s="24" t="s">
        <v>4221</v>
      </c>
      <c r="B3771" s="25" t="s">
        <v>4003</v>
      </c>
      <c r="C3771" s="25" t="s">
        <v>4220</v>
      </c>
      <c r="D3771" s="25" t="s">
        <v>221</v>
      </c>
      <c r="E3771" s="26" t="s">
        <v>212</v>
      </c>
      <c r="F3771" s="26"/>
      <c r="G3771" s="27"/>
      <c r="H3771" s="27"/>
      <c r="I3771" s="26"/>
      <c r="J3771" s="24"/>
      <c r="K3771" s="26"/>
      <c r="L3771" s="26"/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</row>
    <row r="3772" spans="1:22" ht="14">
      <c r="A3772" s="24" t="s">
        <v>4224</v>
      </c>
      <c r="B3772" s="25" t="s">
        <v>4003</v>
      </c>
      <c r="C3772" s="25" t="s">
        <v>4223</v>
      </c>
      <c r="D3772" s="25" t="s">
        <v>4027</v>
      </c>
      <c r="E3772" s="26" t="s">
        <v>212</v>
      </c>
      <c r="F3772" s="26"/>
      <c r="G3772" s="27"/>
      <c r="H3772" s="27"/>
      <c r="I3772" s="26"/>
      <c r="J3772" s="24"/>
      <c r="K3772" s="26"/>
      <c r="L3772" s="26"/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</row>
    <row r="3773" spans="1:22" ht="14">
      <c r="A3773" s="24" t="s">
        <v>4227</v>
      </c>
      <c r="B3773" s="25" t="s">
        <v>4003</v>
      </c>
      <c r="C3773" s="25" t="s">
        <v>4226</v>
      </c>
      <c r="D3773" s="25" t="s">
        <v>535</v>
      </c>
      <c r="E3773" s="26" t="s">
        <v>212</v>
      </c>
      <c r="F3773" s="26"/>
      <c r="G3773" s="27"/>
      <c r="H3773" s="27"/>
      <c r="I3773" s="26"/>
      <c r="J3773" s="24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</row>
    <row r="3774" spans="1:22" ht="14">
      <c r="A3774" s="24" t="s">
        <v>4230</v>
      </c>
      <c r="B3774" s="25" t="s">
        <v>4003</v>
      </c>
      <c r="C3774" s="25" t="s">
        <v>4229</v>
      </c>
      <c r="D3774" s="25" t="s">
        <v>215</v>
      </c>
      <c r="E3774" s="26" t="s">
        <v>212</v>
      </c>
      <c r="F3774" s="26"/>
      <c r="G3774" s="27"/>
      <c r="H3774" s="27"/>
      <c r="I3774" s="26"/>
      <c r="J3774" s="24"/>
      <c r="K3774" s="26"/>
      <c r="L3774" s="26"/>
      <c r="M3774" s="26"/>
      <c r="N3774" s="26"/>
      <c r="O3774" s="26"/>
      <c r="P3774" s="26"/>
      <c r="Q3774" s="26"/>
      <c r="R3774" s="26"/>
      <c r="S3774" s="26"/>
      <c r="T3774" s="26"/>
      <c r="U3774" s="26"/>
      <c r="V3774" s="26"/>
    </row>
    <row r="3775" spans="1:22" ht="14">
      <c r="A3775" s="24" t="s">
        <v>4233</v>
      </c>
      <c r="B3775" s="25" t="s">
        <v>4003</v>
      </c>
      <c r="C3775" s="25" t="s">
        <v>4232</v>
      </c>
      <c r="D3775" s="25" t="s">
        <v>668</v>
      </c>
      <c r="E3775" s="26" t="s">
        <v>212</v>
      </c>
      <c r="F3775" s="26"/>
      <c r="G3775" s="27"/>
      <c r="H3775" s="27"/>
      <c r="I3775" s="26"/>
      <c r="J3775" s="24"/>
      <c r="K3775" s="26"/>
      <c r="L3775" s="26"/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</row>
    <row r="3776" spans="1:22" ht="14">
      <c r="A3776" s="24" t="s">
        <v>6082</v>
      </c>
      <c r="B3776" s="25" t="s">
        <v>5869</v>
      </c>
      <c r="C3776" s="25" t="s">
        <v>6081</v>
      </c>
      <c r="D3776" s="25" t="s">
        <v>221</v>
      </c>
      <c r="E3776" s="26" t="s">
        <v>364</v>
      </c>
      <c r="F3776" s="26"/>
      <c r="G3776" s="27"/>
      <c r="H3776" s="27"/>
      <c r="I3776" s="26"/>
      <c r="J3776" s="24"/>
      <c r="K3776" s="26"/>
      <c r="L3776" s="26"/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</row>
    <row r="3777" spans="1:22" ht="14">
      <c r="A3777" s="24" t="s">
        <v>6085</v>
      </c>
      <c r="B3777" s="25" t="s">
        <v>5869</v>
      </c>
      <c r="C3777" s="25" t="s">
        <v>6084</v>
      </c>
      <c r="D3777" s="25" t="s">
        <v>535</v>
      </c>
      <c r="E3777" s="26" t="s">
        <v>364</v>
      </c>
      <c r="F3777" s="26"/>
      <c r="G3777" s="27"/>
      <c r="H3777" s="27"/>
      <c r="I3777" s="26"/>
      <c r="J3777" s="24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</row>
    <row r="3778" spans="1:22" ht="14">
      <c r="A3778" s="24" t="s">
        <v>15512</v>
      </c>
      <c r="B3778" s="25" t="s">
        <v>5869</v>
      </c>
      <c r="C3778" s="25" t="s">
        <v>15511</v>
      </c>
      <c r="D3778" s="25" t="s">
        <v>221</v>
      </c>
      <c r="E3778" s="26" t="s">
        <v>364</v>
      </c>
      <c r="F3778" s="26"/>
      <c r="G3778" s="27"/>
      <c r="H3778" s="27"/>
      <c r="I3778" s="26"/>
      <c r="J3778" s="24"/>
      <c r="K3778" s="26"/>
      <c r="L3778" s="26"/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</row>
    <row r="3779" spans="1:22" ht="14">
      <c r="A3779" s="24" t="s">
        <v>14650</v>
      </c>
      <c r="B3779" s="25" t="s">
        <v>14162</v>
      </c>
      <c r="C3779" s="25" t="s">
        <v>14649</v>
      </c>
      <c r="D3779" s="25" t="s">
        <v>8992</v>
      </c>
      <c r="E3779" s="26" t="s">
        <v>212</v>
      </c>
      <c r="F3779" s="26"/>
      <c r="G3779" s="27"/>
      <c r="H3779" s="27"/>
      <c r="I3779" s="26"/>
      <c r="J3779" s="24"/>
      <c r="K3779" s="26"/>
      <c r="L3779" s="26"/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</row>
    <row r="3780" spans="1:22" ht="14">
      <c r="A3780" s="24" t="s">
        <v>14653</v>
      </c>
      <c r="B3780" s="25" t="s">
        <v>14162</v>
      </c>
      <c r="C3780" s="25" t="s">
        <v>14652</v>
      </c>
      <c r="D3780" s="25" t="s">
        <v>221</v>
      </c>
      <c r="E3780" s="26" t="s">
        <v>212</v>
      </c>
      <c r="F3780" s="26"/>
      <c r="G3780" s="27"/>
      <c r="H3780" s="27"/>
      <c r="I3780" s="26"/>
      <c r="J3780" s="24"/>
      <c r="K3780" s="26"/>
      <c r="L3780" s="26"/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</row>
    <row r="3781" spans="1:22" ht="14">
      <c r="A3781" s="24" t="s">
        <v>14656</v>
      </c>
      <c r="B3781" s="25" t="s">
        <v>14162</v>
      </c>
      <c r="C3781" s="25" t="s">
        <v>14655</v>
      </c>
      <c r="D3781" s="25" t="s">
        <v>221</v>
      </c>
      <c r="E3781" s="26" t="s">
        <v>212</v>
      </c>
      <c r="F3781" s="26"/>
      <c r="G3781" s="27"/>
      <c r="H3781" s="27"/>
      <c r="I3781" s="26"/>
      <c r="J3781" s="24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</row>
    <row r="3782" spans="1:22" ht="14">
      <c r="A3782" s="24" t="s">
        <v>14659</v>
      </c>
      <c r="B3782" s="25" t="s">
        <v>14162</v>
      </c>
      <c r="C3782" s="25" t="s">
        <v>14658</v>
      </c>
      <c r="D3782" s="25" t="s">
        <v>1905</v>
      </c>
      <c r="E3782" s="26" t="s">
        <v>212</v>
      </c>
      <c r="F3782" s="26"/>
      <c r="G3782" s="27"/>
      <c r="H3782" s="27"/>
      <c r="I3782" s="26"/>
      <c r="J3782" s="24"/>
      <c r="K3782" s="26"/>
      <c r="L3782" s="26"/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</row>
    <row r="3783" spans="1:22" ht="14">
      <c r="A3783" s="24" t="s">
        <v>14662</v>
      </c>
      <c r="B3783" s="25" t="s">
        <v>14162</v>
      </c>
      <c r="C3783" s="25" t="s">
        <v>14661</v>
      </c>
      <c r="D3783" s="25" t="s">
        <v>535</v>
      </c>
      <c r="E3783" s="26" t="s">
        <v>212</v>
      </c>
      <c r="F3783" s="26"/>
      <c r="G3783" s="27"/>
      <c r="H3783" s="27"/>
      <c r="I3783" s="26"/>
      <c r="J3783" s="24"/>
      <c r="K3783" s="26"/>
      <c r="L3783" s="26"/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</row>
    <row r="3784" spans="1:22" ht="14">
      <c r="A3784" s="24" t="s">
        <v>10569</v>
      </c>
      <c r="B3784" s="25" t="s">
        <v>10385</v>
      </c>
      <c r="C3784" s="25" t="s">
        <v>10568</v>
      </c>
      <c r="D3784" s="25" t="s">
        <v>221</v>
      </c>
      <c r="E3784" s="26" t="s">
        <v>364</v>
      </c>
      <c r="F3784" s="26"/>
      <c r="G3784" s="27"/>
      <c r="H3784" s="27"/>
      <c r="I3784" s="26"/>
      <c r="J3784" s="24"/>
      <c r="K3784" s="26"/>
      <c r="L3784" s="26"/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</row>
    <row r="3785" spans="1:22" ht="14">
      <c r="A3785" s="24" t="s">
        <v>10572</v>
      </c>
      <c r="B3785" s="25" t="s">
        <v>10385</v>
      </c>
      <c r="C3785" s="25" t="s">
        <v>10571</v>
      </c>
      <c r="D3785" s="25" t="s">
        <v>229</v>
      </c>
      <c r="E3785" s="26" t="s">
        <v>364</v>
      </c>
      <c r="F3785" s="26"/>
      <c r="G3785" s="27"/>
      <c r="H3785" s="27"/>
      <c r="I3785" s="26"/>
      <c r="J3785" s="24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</row>
    <row r="3786" spans="1:22" ht="14">
      <c r="A3786" s="24" t="s">
        <v>10575</v>
      </c>
      <c r="B3786" s="25" t="s">
        <v>10385</v>
      </c>
      <c r="C3786" s="25" t="s">
        <v>10574</v>
      </c>
      <c r="D3786" s="25" t="s">
        <v>535</v>
      </c>
      <c r="E3786" s="26" t="s">
        <v>364</v>
      </c>
      <c r="F3786" s="26"/>
      <c r="G3786" s="27"/>
      <c r="H3786" s="27"/>
      <c r="I3786" s="26"/>
      <c r="J3786" s="24"/>
      <c r="K3786" s="26"/>
      <c r="L3786" s="26"/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</row>
    <row r="3787" spans="1:22" ht="14">
      <c r="A3787" s="24" t="s">
        <v>10578</v>
      </c>
      <c r="B3787" s="25" t="s">
        <v>10385</v>
      </c>
      <c r="C3787" s="25" t="s">
        <v>10577</v>
      </c>
      <c r="D3787" s="25" t="s">
        <v>215</v>
      </c>
      <c r="E3787" s="26" t="s">
        <v>364</v>
      </c>
      <c r="F3787" s="26"/>
      <c r="G3787" s="27"/>
      <c r="H3787" s="27"/>
      <c r="I3787" s="26"/>
      <c r="J3787" s="24"/>
      <c r="K3787" s="26"/>
      <c r="L3787" s="26"/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</row>
    <row r="3788" spans="1:22" ht="14">
      <c r="A3788" s="24" t="s">
        <v>10581</v>
      </c>
      <c r="B3788" s="25" t="s">
        <v>10385</v>
      </c>
      <c r="C3788" s="25" t="s">
        <v>10580</v>
      </c>
      <c r="D3788" s="25" t="s">
        <v>535</v>
      </c>
      <c r="E3788" s="26" t="s">
        <v>364</v>
      </c>
      <c r="F3788" s="26"/>
      <c r="G3788" s="27"/>
      <c r="H3788" s="27"/>
      <c r="I3788" s="26"/>
      <c r="J3788" s="24"/>
      <c r="K3788" s="26"/>
      <c r="L3788" s="26"/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</row>
    <row r="3789" spans="1:22" ht="14">
      <c r="A3789" s="24" t="s">
        <v>10584</v>
      </c>
      <c r="B3789" s="25" t="s">
        <v>10385</v>
      </c>
      <c r="C3789" s="25" t="s">
        <v>10583</v>
      </c>
      <c r="D3789" s="25" t="s">
        <v>215</v>
      </c>
      <c r="E3789" s="26" t="s">
        <v>364</v>
      </c>
      <c r="F3789" s="26"/>
      <c r="G3789" s="27"/>
      <c r="H3789" s="27"/>
      <c r="I3789" s="26"/>
      <c r="J3789" s="24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</row>
    <row r="3790" spans="1:22" ht="14">
      <c r="A3790" s="24" t="s">
        <v>6658</v>
      </c>
      <c r="B3790" s="25" t="s">
        <v>6639</v>
      </c>
      <c r="C3790" s="25" t="s">
        <v>6657</v>
      </c>
      <c r="D3790" s="25" t="s">
        <v>373</v>
      </c>
      <c r="E3790" s="26" t="s">
        <v>962</v>
      </c>
      <c r="F3790" s="26"/>
      <c r="G3790" s="27"/>
      <c r="H3790" s="27"/>
      <c r="I3790" s="26"/>
      <c r="J3790" s="24"/>
      <c r="K3790" s="26"/>
      <c r="L3790" s="26"/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</row>
    <row r="3791" spans="1:22" ht="14">
      <c r="A3791" s="24" t="s">
        <v>10587</v>
      </c>
      <c r="B3791" s="25" t="s">
        <v>10385</v>
      </c>
      <c r="C3791" s="25" t="s">
        <v>10586</v>
      </c>
      <c r="D3791" s="25" t="s">
        <v>221</v>
      </c>
      <c r="E3791" s="26" t="s">
        <v>364</v>
      </c>
      <c r="F3791" s="26"/>
      <c r="G3791" s="27"/>
      <c r="H3791" s="27"/>
      <c r="I3791" s="26"/>
      <c r="J3791" s="24"/>
      <c r="K3791" s="26"/>
      <c r="L3791" s="26"/>
      <c r="M3791" s="26"/>
      <c r="N3791" s="26"/>
      <c r="O3791" s="26"/>
      <c r="P3791" s="26"/>
      <c r="Q3791" s="26"/>
      <c r="R3791" s="26"/>
      <c r="S3791" s="26"/>
      <c r="T3791" s="26"/>
      <c r="U3791" s="26"/>
      <c r="V3791" s="26"/>
    </row>
    <row r="3792" spans="1:22" ht="14">
      <c r="A3792" s="24" t="s">
        <v>10590</v>
      </c>
      <c r="B3792" s="25" t="s">
        <v>10385</v>
      </c>
      <c r="C3792" s="25" t="s">
        <v>10589</v>
      </c>
      <c r="D3792" s="25" t="s">
        <v>229</v>
      </c>
      <c r="E3792" s="26" t="s">
        <v>364</v>
      </c>
      <c r="F3792" s="26"/>
      <c r="G3792" s="27"/>
      <c r="H3792" s="27"/>
      <c r="I3792" s="26"/>
      <c r="J3792" s="24"/>
      <c r="K3792" s="26"/>
      <c r="L3792" s="26"/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</row>
    <row r="3793" spans="1:22" ht="14">
      <c r="A3793" s="24" t="s">
        <v>10593</v>
      </c>
      <c r="B3793" s="25" t="s">
        <v>10385</v>
      </c>
      <c r="C3793" s="25" t="s">
        <v>10592</v>
      </c>
      <c r="D3793" s="25" t="s">
        <v>535</v>
      </c>
      <c r="E3793" s="26" t="s">
        <v>364</v>
      </c>
      <c r="F3793" s="26"/>
      <c r="G3793" s="27"/>
      <c r="H3793" s="27"/>
      <c r="I3793" s="26"/>
      <c r="J3793" s="24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</row>
    <row r="3794" spans="1:22" ht="14">
      <c r="A3794" s="24" t="s">
        <v>10596</v>
      </c>
      <c r="B3794" s="25" t="s">
        <v>10385</v>
      </c>
      <c r="C3794" s="25" t="s">
        <v>10595</v>
      </c>
      <c r="D3794" s="25" t="s">
        <v>215</v>
      </c>
      <c r="E3794" s="26" t="s">
        <v>364</v>
      </c>
      <c r="F3794" s="26"/>
      <c r="G3794" s="27"/>
      <c r="H3794" s="27"/>
      <c r="I3794" s="26"/>
      <c r="J3794" s="24"/>
      <c r="K3794" s="26"/>
      <c r="L3794" s="26"/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</row>
    <row r="3795" spans="1:22" ht="14">
      <c r="A3795" s="24" t="s">
        <v>10599</v>
      </c>
      <c r="B3795" s="25" t="s">
        <v>10385</v>
      </c>
      <c r="C3795" s="25" t="s">
        <v>10598</v>
      </c>
      <c r="D3795" s="25" t="s">
        <v>215</v>
      </c>
      <c r="E3795" s="26" t="s">
        <v>364</v>
      </c>
      <c r="F3795" s="26"/>
      <c r="G3795" s="27"/>
      <c r="H3795" s="27"/>
      <c r="I3795" s="26"/>
      <c r="J3795" s="24"/>
      <c r="K3795" s="26"/>
      <c r="L3795" s="26"/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</row>
    <row r="3796" spans="1:22" ht="14">
      <c r="A3796" s="24" t="s">
        <v>9753</v>
      </c>
      <c r="B3796" s="25" t="s">
        <v>9614</v>
      </c>
      <c r="C3796" s="25" t="s">
        <v>9752</v>
      </c>
      <c r="D3796" s="25" t="s">
        <v>3239</v>
      </c>
      <c r="E3796" s="26" t="s">
        <v>364</v>
      </c>
      <c r="F3796" s="26"/>
      <c r="G3796" s="27"/>
      <c r="H3796" s="27"/>
      <c r="I3796" s="26"/>
      <c r="J3796" s="24"/>
      <c r="K3796" s="26"/>
      <c r="L3796" s="26"/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</row>
    <row r="3797" spans="1:22" ht="14">
      <c r="A3797" s="24" t="s">
        <v>9756</v>
      </c>
      <c r="B3797" s="25" t="s">
        <v>9614</v>
      </c>
      <c r="C3797" s="25" t="s">
        <v>9755</v>
      </c>
      <c r="D3797" s="25" t="s">
        <v>3239</v>
      </c>
      <c r="E3797" s="26" t="s">
        <v>364</v>
      </c>
      <c r="F3797" s="26"/>
      <c r="G3797" s="27"/>
      <c r="H3797" s="27"/>
      <c r="I3797" s="26"/>
      <c r="J3797" s="24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</row>
    <row r="3798" spans="1:22" ht="14">
      <c r="A3798" s="24" t="s">
        <v>9759</v>
      </c>
      <c r="B3798" s="25" t="s">
        <v>9614</v>
      </c>
      <c r="C3798" s="25" t="s">
        <v>9758</v>
      </c>
      <c r="D3798" s="25" t="s">
        <v>3239</v>
      </c>
      <c r="E3798" s="26" t="s">
        <v>364</v>
      </c>
      <c r="F3798" s="26"/>
      <c r="G3798" s="27"/>
      <c r="H3798" s="27"/>
      <c r="I3798" s="26"/>
      <c r="J3798" s="24"/>
      <c r="K3798" s="26"/>
      <c r="L3798" s="26"/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</row>
    <row r="3799" spans="1:22" ht="14">
      <c r="A3799" s="24" t="s">
        <v>964</v>
      </c>
      <c r="B3799" s="25" t="s">
        <v>963</v>
      </c>
      <c r="C3799" s="25" t="s">
        <v>961</v>
      </c>
      <c r="D3799" s="25" t="s">
        <v>221</v>
      </c>
      <c r="E3799" s="26" t="s">
        <v>962</v>
      </c>
      <c r="F3799" s="26"/>
      <c r="G3799" s="27"/>
      <c r="H3799" s="27"/>
      <c r="I3799" s="26"/>
      <c r="J3799" s="24"/>
      <c r="K3799" s="26"/>
      <c r="L3799" s="26"/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</row>
    <row r="3800" spans="1:22" ht="14">
      <c r="A3800" s="24" t="s">
        <v>15913</v>
      </c>
      <c r="B3800" s="25" t="s">
        <v>15912</v>
      </c>
      <c r="C3800" s="25" t="s">
        <v>15911</v>
      </c>
      <c r="D3800" s="25" t="s">
        <v>221</v>
      </c>
      <c r="E3800" s="26" t="s">
        <v>364</v>
      </c>
      <c r="F3800" s="26"/>
      <c r="G3800" s="27"/>
      <c r="H3800" s="27"/>
      <c r="I3800" s="26"/>
      <c r="J3800" s="24"/>
      <c r="K3800" s="26"/>
      <c r="L3800" s="26"/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</row>
    <row r="3801" spans="1:22" ht="14">
      <c r="A3801" s="24" t="s">
        <v>2944</v>
      </c>
      <c r="B3801" s="25" t="s">
        <v>2913</v>
      </c>
      <c r="C3801" s="25" t="s">
        <v>2943</v>
      </c>
      <c r="D3801" s="25" t="s">
        <v>373</v>
      </c>
      <c r="E3801" s="26" t="s">
        <v>364</v>
      </c>
      <c r="F3801" s="26"/>
      <c r="G3801" s="27"/>
      <c r="H3801" s="27"/>
      <c r="I3801" s="26"/>
      <c r="J3801" s="24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</row>
    <row r="3802" spans="1:22" ht="14">
      <c r="A3802" s="24" t="s">
        <v>11791</v>
      </c>
      <c r="B3802" s="25" t="s">
        <v>11778</v>
      </c>
      <c r="C3802" s="25" t="s">
        <v>11790</v>
      </c>
      <c r="D3802" s="25" t="s">
        <v>756</v>
      </c>
      <c r="E3802" s="26" t="s">
        <v>364</v>
      </c>
      <c r="F3802" s="26"/>
      <c r="G3802" s="27"/>
      <c r="H3802" s="27"/>
      <c r="I3802" s="26"/>
      <c r="J3802" s="24"/>
      <c r="K3802" s="26"/>
      <c r="L3802" s="26"/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</row>
    <row r="3803" spans="1:22" ht="14">
      <c r="A3803" s="24" t="s">
        <v>11794</v>
      </c>
      <c r="B3803" s="25" t="s">
        <v>11778</v>
      </c>
      <c r="C3803" s="25" t="s">
        <v>11793</v>
      </c>
      <c r="D3803" s="25" t="s">
        <v>756</v>
      </c>
      <c r="E3803" s="26" t="s">
        <v>364</v>
      </c>
      <c r="F3803" s="26"/>
      <c r="G3803" s="27"/>
      <c r="H3803" s="27"/>
      <c r="I3803" s="26"/>
      <c r="J3803" s="24"/>
      <c r="K3803" s="26"/>
      <c r="L3803" s="26"/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</row>
    <row r="3804" spans="1:22" ht="14">
      <c r="A3804" s="24" t="s">
        <v>11797</v>
      </c>
      <c r="B3804" s="25" t="s">
        <v>11778</v>
      </c>
      <c r="C3804" s="25" t="s">
        <v>11796</v>
      </c>
      <c r="D3804" s="25" t="s">
        <v>756</v>
      </c>
      <c r="E3804" s="26" t="s">
        <v>364</v>
      </c>
      <c r="F3804" s="26"/>
      <c r="G3804" s="27"/>
      <c r="H3804" s="27"/>
      <c r="I3804" s="26"/>
      <c r="J3804" s="24"/>
      <c r="K3804" s="26"/>
      <c r="L3804" s="26"/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</row>
    <row r="3805" spans="1:22" ht="14">
      <c r="A3805" s="24" t="s">
        <v>8462</v>
      </c>
      <c r="B3805" s="25" t="s">
        <v>8302</v>
      </c>
      <c r="C3805" s="25" t="s">
        <v>8461</v>
      </c>
      <c r="D3805" s="25" t="s">
        <v>535</v>
      </c>
      <c r="E3805" s="26" t="s">
        <v>212</v>
      </c>
      <c r="F3805" s="26"/>
      <c r="G3805" s="27"/>
      <c r="H3805" s="27"/>
      <c r="I3805" s="26"/>
      <c r="J3805" s="24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</row>
    <row r="3806" spans="1:22" ht="14">
      <c r="A3806" s="24" t="s">
        <v>8465</v>
      </c>
      <c r="B3806" s="25" t="s">
        <v>8302</v>
      </c>
      <c r="C3806" s="25" t="s">
        <v>8464</v>
      </c>
      <c r="D3806" s="25" t="s">
        <v>535</v>
      </c>
      <c r="E3806" s="26" t="s">
        <v>212</v>
      </c>
      <c r="F3806" s="26"/>
      <c r="G3806" s="27"/>
      <c r="H3806" s="27"/>
      <c r="I3806" s="26"/>
      <c r="J3806" s="24"/>
      <c r="K3806" s="26"/>
      <c r="L3806" s="26"/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</row>
    <row r="3807" spans="1:22" ht="14">
      <c r="A3807" s="24" t="s">
        <v>5066</v>
      </c>
      <c r="B3807" s="25" t="s">
        <v>4960</v>
      </c>
      <c r="C3807" s="25" t="s">
        <v>5065</v>
      </c>
      <c r="D3807" s="25" t="s">
        <v>221</v>
      </c>
      <c r="E3807" s="26" t="s">
        <v>364</v>
      </c>
      <c r="F3807" s="26"/>
      <c r="G3807" s="27"/>
      <c r="H3807" s="27"/>
      <c r="I3807" s="26"/>
      <c r="J3807" s="24"/>
      <c r="K3807" s="26"/>
      <c r="L3807" s="26"/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</row>
    <row r="3808" spans="1:22" ht="14">
      <c r="A3808" s="24" t="s">
        <v>5069</v>
      </c>
      <c r="B3808" s="25" t="s">
        <v>4960</v>
      </c>
      <c r="C3808" s="25" t="s">
        <v>5068</v>
      </c>
      <c r="D3808" s="25" t="s">
        <v>229</v>
      </c>
      <c r="E3808" s="26" t="s">
        <v>364</v>
      </c>
      <c r="F3808" s="26"/>
      <c r="G3808" s="27"/>
      <c r="H3808" s="27"/>
      <c r="I3808" s="26"/>
      <c r="J3808" s="24"/>
      <c r="K3808" s="26"/>
      <c r="L3808" s="26"/>
      <c r="M3808" s="26"/>
      <c r="N3808" s="26"/>
      <c r="O3808" s="26"/>
      <c r="P3808" s="26"/>
      <c r="Q3808" s="26"/>
      <c r="R3808" s="26"/>
      <c r="S3808" s="26"/>
      <c r="T3808" s="26"/>
      <c r="U3808" s="26"/>
      <c r="V3808" s="26"/>
    </row>
    <row r="3809" spans="1:22" ht="14">
      <c r="A3809" s="24" t="s">
        <v>5072</v>
      </c>
      <c r="B3809" s="25" t="s">
        <v>4960</v>
      </c>
      <c r="C3809" s="25" t="s">
        <v>5071</v>
      </c>
      <c r="D3809" s="25" t="s">
        <v>535</v>
      </c>
      <c r="E3809" s="26" t="s">
        <v>364</v>
      </c>
      <c r="F3809" s="26"/>
      <c r="G3809" s="27"/>
      <c r="H3809" s="27"/>
      <c r="I3809" s="26"/>
      <c r="J3809" s="24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</row>
    <row r="3810" spans="1:22" ht="14">
      <c r="A3810" s="24" t="s">
        <v>5075</v>
      </c>
      <c r="B3810" s="25" t="s">
        <v>4960</v>
      </c>
      <c r="C3810" s="25" t="s">
        <v>5074</v>
      </c>
      <c r="D3810" s="25" t="s">
        <v>221</v>
      </c>
      <c r="E3810" s="26" t="s">
        <v>364</v>
      </c>
      <c r="F3810" s="26"/>
      <c r="G3810" s="27"/>
      <c r="H3810" s="27"/>
      <c r="I3810" s="26"/>
      <c r="J3810" s="24"/>
      <c r="K3810" s="26"/>
      <c r="L3810" s="26"/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</row>
    <row r="3811" spans="1:22" ht="14">
      <c r="A3811" s="24" t="s">
        <v>5078</v>
      </c>
      <c r="B3811" s="25" t="s">
        <v>4960</v>
      </c>
      <c r="C3811" s="25" t="s">
        <v>5077</v>
      </c>
      <c r="D3811" s="25" t="s">
        <v>221</v>
      </c>
      <c r="E3811" s="26" t="s">
        <v>364</v>
      </c>
      <c r="F3811" s="26"/>
      <c r="G3811" s="27"/>
      <c r="H3811" s="27"/>
      <c r="I3811" s="26"/>
      <c r="J3811" s="24"/>
      <c r="K3811" s="26"/>
      <c r="L3811" s="26"/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</row>
    <row r="3812" spans="1:22" ht="14">
      <c r="A3812" s="24" t="s">
        <v>5081</v>
      </c>
      <c r="B3812" s="25" t="s">
        <v>4960</v>
      </c>
      <c r="C3812" s="25" t="s">
        <v>5080</v>
      </c>
      <c r="D3812" s="25" t="s">
        <v>535</v>
      </c>
      <c r="E3812" s="26" t="s">
        <v>364</v>
      </c>
      <c r="F3812" s="26"/>
      <c r="G3812" s="27"/>
      <c r="H3812" s="27"/>
      <c r="I3812" s="26"/>
      <c r="J3812" s="24"/>
      <c r="K3812" s="26"/>
      <c r="L3812" s="26"/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</row>
    <row r="3813" spans="1:22" ht="14">
      <c r="A3813" s="24" t="s">
        <v>11572</v>
      </c>
      <c r="B3813" s="25" t="s">
        <v>11556</v>
      </c>
      <c r="C3813" s="25" t="s">
        <v>11571</v>
      </c>
      <c r="D3813" s="25" t="s">
        <v>221</v>
      </c>
      <c r="E3813" s="26" t="s">
        <v>212</v>
      </c>
      <c r="F3813" s="26"/>
      <c r="G3813" s="27"/>
      <c r="H3813" s="27"/>
      <c r="I3813" s="26"/>
      <c r="J3813" s="24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</row>
    <row r="3814" spans="1:22" ht="14">
      <c r="A3814" s="24" t="s">
        <v>8832</v>
      </c>
      <c r="B3814" s="25" t="s">
        <v>8690</v>
      </c>
      <c r="C3814" s="25" t="s">
        <v>8831</v>
      </c>
      <c r="D3814" s="25" t="s">
        <v>221</v>
      </c>
      <c r="E3814" s="26" t="s">
        <v>364</v>
      </c>
      <c r="F3814" s="26"/>
      <c r="G3814" s="27"/>
      <c r="H3814" s="27"/>
      <c r="I3814" s="26"/>
      <c r="J3814" s="24"/>
      <c r="K3814" s="26"/>
      <c r="L3814" s="26"/>
      <c r="M3814" s="26"/>
      <c r="N3814" s="26"/>
      <c r="O3814" s="26"/>
      <c r="P3814" s="26"/>
      <c r="Q3814" s="26"/>
      <c r="R3814" s="26"/>
      <c r="S3814" s="26"/>
      <c r="T3814" s="26"/>
      <c r="U3814" s="26"/>
      <c r="V3814" s="26"/>
    </row>
    <row r="3815" spans="1:22" ht="14">
      <c r="A3815" s="24" t="s">
        <v>8835</v>
      </c>
      <c r="B3815" s="25" t="s">
        <v>8690</v>
      </c>
      <c r="C3815" s="25" t="s">
        <v>8834</v>
      </c>
      <c r="D3815" s="25" t="s">
        <v>229</v>
      </c>
      <c r="E3815" s="26" t="s">
        <v>364</v>
      </c>
      <c r="F3815" s="26"/>
      <c r="G3815" s="27"/>
      <c r="H3815" s="27"/>
      <c r="I3815" s="26"/>
      <c r="J3815" s="24"/>
      <c r="K3815" s="26"/>
      <c r="L3815" s="26"/>
      <c r="M3815" s="26"/>
      <c r="N3815" s="26"/>
      <c r="O3815" s="26"/>
      <c r="P3815" s="26"/>
      <c r="Q3815" s="26"/>
      <c r="R3815" s="26"/>
      <c r="S3815" s="26"/>
      <c r="T3815" s="26"/>
      <c r="U3815" s="26"/>
      <c r="V3815" s="26"/>
    </row>
    <row r="3816" spans="1:22" ht="14">
      <c r="A3816" s="24" t="s">
        <v>8838</v>
      </c>
      <c r="B3816" s="25" t="s">
        <v>8690</v>
      </c>
      <c r="C3816" s="25" t="s">
        <v>8837</v>
      </c>
      <c r="D3816" s="25" t="s">
        <v>535</v>
      </c>
      <c r="E3816" s="26" t="s">
        <v>364</v>
      </c>
      <c r="F3816" s="26"/>
      <c r="G3816" s="27"/>
      <c r="H3816" s="27"/>
      <c r="I3816" s="26"/>
      <c r="J3816" s="24"/>
      <c r="K3816" s="26"/>
      <c r="L3816" s="26"/>
      <c r="M3816" s="26"/>
      <c r="N3816" s="26"/>
      <c r="O3816" s="26"/>
      <c r="P3816" s="26"/>
      <c r="Q3816" s="26"/>
      <c r="R3816" s="26"/>
      <c r="S3816" s="26"/>
      <c r="T3816" s="26"/>
      <c r="U3816" s="26"/>
      <c r="V3816" s="26"/>
    </row>
    <row r="3817" spans="1:22" ht="14">
      <c r="A3817" s="24" t="s">
        <v>12892</v>
      </c>
      <c r="B3817" s="25" t="s">
        <v>12674</v>
      </c>
      <c r="C3817" s="25" t="s">
        <v>12891</v>
      </c>
      <c r="D3817" s="25" t="s">
        <v>12679</v>
      </c>
      <c r="E3817" s="26" t="s">
        <v>212</v>
      </c>
      <c r="F3817" s="26"/>
      <c r="G3817" s="27"/>
      <c r="H3817" s="27"/>
      <c r="I3817" s="26"/>
      <c r="J3817" s="24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</row>
    <row r="3818" spans="1:22" ht="14">
      <c r="A3818" s="24" t="s">
        <v>3891</v>
      </c>
      <c r="B3818" s="25" t="s">
        <v>3475</v>
      </c>
      <c r="C3818" s="25" t="s">
        <v>3890</v>
      </c>
      <c r="D3818" s="25" t="s">
        <v>221</v>
      </c>
      <c r="E3818" s="26" t="s">
        <v>364</v>
      </c>
      <c r="F3818" s="26"/>
      <c r="G3818" s="27"/>
      <c r="H3818" s="27"/>
      <c r="I3818" s="26"/>
      <c r="J3818" s="24"/>
      <c r="K3818" s="26"/>
      <c r="L3818" s="26"/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</row>
    <row r="3819" spans="1:22" ht="14">
      <c r="A3819" s="24" t="s">
        <v>3894</v>
      </c>
      <c r="B3819" s="25" t="s">
        <v>3475</v>
      </c>
      <c r="C3819" s="25" t="s">
        <v>3893</v>
      </c>
      <c r="D3819" s="25" t="s">
        <v>229</v>
      </c>
      <c r="E3819" s="26" t="s">
        <v>364</v>
      </c>
      <c r="F3819" s="26"/>
      <c r="G3819" s="27"/>
      <c r="H3819" s="27"/>
      <c r="I3819" s="26"/>
      <c r="J3819" s="24"/>
      <c r="K3819" s="26"/>
      <c r="L3819" s="26"/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</row>
    <row r="3820" spans="1:22" ht="14">
      <c r="A3820" s="24" t="s">
        <v>3897</v>
      </c>
      <c r="B3820" s="25" t="s">
        <v>3475</v>
      </c>
      <c r="C3820" s="25" t="s">
        <v>3896</v>
      </c>
      <c r="D3820" s="25" t="s">
        <v>535</v>
      </c>
      <c r="E3820" s="26" t="s">
        <v>364</v>
      </c>
      <c r="F3820" s="26"/>
      <c r="G3820" s="27"/>
      <c r="H3820" s="27"/>
      <c r="I3820" s="26"/>
      <c r="J3820" s="24"/>
      <c r="K3820" s="26"/>
      <c r="L3820" s="26"/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</row>
    <row r="3821" spans="1:22" ht="14">
      <c r="A3821" s="24" t="s">
        <v>3900</v>
      </c>
      <c r="B3821" s="25" t="s">
        <v>3475</v>
      </c>
      <c r="C3821" s="25" t="s">
        <v>3899</v>
      </c>
      <c r="D3821" s="25" t="s">
        <v>221</v>
      </c>
      <c r="E3821" s="26" t="s">
        <v>364</v>
      </c>
      <c r="F3821" s="26"/>
      <c r="G3821" s="27"/>
      <c r="H3821" s="27"/>
      <c r="I3821" s="26"/>
      <c r="J3821" s="24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</row>
    <row r="3822" spans="1:22" ht="14">
      <c r="A3822" s="24" t="s">
        <v>3903</v>
      </c>
      <c r="B3822" s="25" t="s">
        <v>3475</v>
      </c>
      <c r="C3822" s="25" t="s">
        <v>3902</v>
      </c>
      <c r="D3822" s="25" t="s">
        <v>229</v>
      </c>
      <c r="E3822" s="26" t="s">
        <v>364</v>
      </c>
      <c r="F3822" s="26"/>
      <c r="G3822" s="27"/>
      <c r="H3822" s="27"/>
      <c r="I3822" s="26"/>
      <c r="J3822" s="24"/>
      <c r="K3822" s="26"/>
      <c r="L3822" s="26"/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</row>
    <row r="3823" spans="1:22" ht="14">
      <c r="A3823" s="24" t="s">
        <v>3906</v>
      </c>
      <c r="B3823" s="25" t="s">
        <v>3475</v>
      </c>
      <c r="C3823" s="25" t="s">
        <v>3905</v>
      </c>
      <c r="D3823" s="25" t="s">
        <v>535</v>
      </c>
      <c r="E3823" s="26" t="s">
        <v>364</v>
      </c>
      <c r="F3823" s="26"/>
      <c r="G3823" s="27"/>
      <c r="H3823" s="27"/>
      <c r="I3823" s="26"/>
      <c r="J3823" s="24"/>
      <c r="K3823" s="26"/>
      <c r="L3823" s="26"/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</row>
    <row r="3824" spans="1:22" ht="14">
      <c r="A3824" s="24" t="s">
        <v>3909</v>
      </c>
      <c r="B3824" s="25" t="s">
        <v>3475</v>
      </c>
      <c r="C3824" s="25" t="s">
        <v>3908</v>
      </c>
      <c r="D3824" s="25" t="s">
        <v>221</v>
      </c>
      <c r="E3824" s="26" t="s">
        <v>364</v>
      </c>
      <c r="F3824" s="26"/>
      <c r="G3824" s="27"/>
      <c r="H3824" s="27"/>
      <c r="I3824" s="26"/>
      <c r="J3824" s="24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</row>
    <row r="3825" spans="1:22" ht="14">
      <c r="A3825" s="24" t="s">
        <v>3912</v>
      </c>
      <c r="B3825" s="25" t="s">
        <v>3475</v>
      </c>
      <c r="C3825" s="25" t="s">
        <v>3911</v>
      </c>
      <c r="D3825" s="25" t="s">
        <v>229</v>
      </c>
      <c r="E3825" s="26" t="s">
        <v>364</v>
      </c>
      <c r="F3825" s="26"/>
      <c r="G3825" s="27"/>
      <c r="H3825" s="27"/>
      <c r="I3825" s="26"/>
      <c r="J3825" s="24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</row>
    <row r="3826" spans="1:22" ht="14">
      <c r="A3826" s="24" t="s">
        <v>3915</v>
      </c>
      <c r="B3826" s="25" t="s">
        <v>3475</v>
      </c>
      <c r="C3826" s="25" t="s">
        <v>3914</v>
      </c>
      <c r="D3826" s="25" t="s">
        <v>535</v>
      </c>
      <c r="E3826" s="26" t="s">
        <v>364</v>
      </c>
      <c r="F3826" s="26"/>
      <c r="G3826" s="27"/>
      <c r="H3826" s="27"/>
      <c r="I3826" s="26"/>
      <c r="J3826" s="24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</row>
    <row r="3827" spans="1:22" ht="14">
      <c r="A3827" s="24" t="s">
        <v>3918</v>
      </c>
      <c r="B3827" s="25" t="s">
        <v>3475</v>
      </c>
      <c r="C3827" s="25" t="s">
        <v>3917</v>
      </c>
      <c r="D3827" s="25" t="s">
        <v>531</v>
      </c>
      <c r="E3827" s="26" t="s">
        <v>364</v>
      </c>
      <c r="F3827" s="26"/>
      <c r="G3827" s="27"/>
      <c r="H3827" s="27"/>
      <c r="I3827" s="26"/>
      <c r="J3827" s="24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</row>
    <row r="3828" spans="1:22" ht="14">
      <c r="A3828" s="24" t="s">
        <v>3921</v>
      </c>
      <c r="B3828" s="25" t="s">
        <v>3475</v>
      </c>
      <c r="C3828" s="25" t="s">
        <v>3920</v>
      </c>
      <c r="D3828" s="25" t="s">
        <v>221</v>
      </c>
      <c r="E3828" s="26" t="s">
        <v>364</v>
      </c>
      <c r="F3828" s="26"/>
      <c r="G3828" s="27"/>
      <c r="H3828" s="27"/>
      <c r="I3828" s="26"/>
      <c r="J3828" s="24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</row>
    <row r="3829" spans="1:22" ht="14">
      <c r="A3829" s="24" t="s">
        <v>3924</v>
      </c>
      <c r="B3829" s="25" t="s">
        <v>3475</v>
      </c>
      <c r="C3829" s="25" t="s">
        <v>3923</v>
      </c>
      <c r="D3829" s="25" t="s">
        <v>535</v>
      </c>
      <c r="E3829" s="26" t="s">
        <v>364</v>
      </c>
      <c r="F3829" s="26"/>
      <c r="G3829" s="27"/>
      <c r="H3829" s="27"/>
      <c r="I3829" s="26"/>
      <c r="J3829" s="24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</row>
    <row r="3830" spans="1:22" ht="14">
      <c r="A3830" s="24" t="s">
        <v>3927</v>
      </c>
      <c r="B3830" s="25" t="s">
        <v>3475</v>
      </c>
      <c r="C3830" s="25" t="s">
        <v>3926</v>
      </c>
      <c r="D3830" s="25" t="s">
        <v>531</v>
      </c>
      <c r="E3830" s="26" t="s">
        <v>364</v>
      </c>
      <c r="F3830" s="26"/>
      <c r="G3830" s="27"/>
      <c r="H3830" s="27"/>
      <c r="I3830" s="26"/>
      <c r="J3830" s="24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</row>
    <row r="3831" spans="1:22" ht="14">
      <c r="A3831" s="24" t="s">
        <v>11898</v>
      </c>
      <c r="B3831" s="25" t="s">
        <v>11897</v>
      </c>
      <c r="C3831" s="25" t="s">
        <v>11896</v>
      </c>
      <c r="D3831" s="25" t="s">
        <v>1022</v>
      </c>
      <c r="E3831" s="26" t="s">
        <v>962</v>
      </c>
      <c r="F3831" s="26"/>
      <c r="G3831" s="27"/>
      <c r="H3831" s="27"/>
      <c r="I3831" s="26"/>
      <c r="J3831" s="24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</row>
    <row r="3832" spans="1:22" ht="14">
      <c r="A3832" s="24" t="s">
        <v>11901</v>
      </c>
      <c r="B3832" s="25" t="s">
        <v>11897</v>
      </c>
      <c r="C3832" s="25" t="s">
        <v>11900</v>
      </c>
      <c r="D3832" s="25" t="s">
        <v>2085</v>
      </c>
      <c r="E3832" s="26" t="s">
        <v>962</v>
      </c>
      <c r="F3832" s="26"/>
      <c r="G3832" s="27"/>
      <c r="H3832" s="27"/>
      <c r="I3832" s="26"/>
      <c r="J3832" s="24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</row>
    <row r="3833" spans="1:22" ht="14">
      <c r="A3833" s="24" t="s">
        <v>11904</v>
      </c>
      <c r="B3833" s="25" t="s">
        <v>11897</v>
      </c>
      <c r="C3833" s="25" t="s">
        <v>11903</v>
      </c>
      <c r="D3833" s="25" t="s">
        <v>373</v>
      </c>
      <c r="E3833" s="26" t="s">
        <v>962</v>
      </c>
      <c r="F3833" s="26"/>
      <c r="G3833" s="27"/>
      <c r="H3833" s="27"/>
      <c r="I3833" s="26"/>
      <c r="J3833" s="24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</row>
    <row r="3834" spans="1:22" ht="14">
      <c r="A3834" s="24" t="s">
        <v>11907</v>
      </c>
      <c r="B3834" s="25" t="s">
        <v>11897</v>
      </c>
      <c r="C3834" s="25" t="s">
        <v>11906</v>
      </c>
      <c r="D3834" s="25" t="s">
        <v>1022</v>
      </c>
      <c r="E3834" s="26" t="s">
        <v>962</v>
      </c>
      <c r="F3834" s="26"/>
      <c r="G3834" s="27"/>
      <c r="H3834" s="27"/>
      <c r="I3834" s="26"/>
      <c r="J3834" s="24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</row>
    <row r="3835" spans="1:22" ht="14">
      <c r="A3835" s="24" t="s">
        <v>11910</v>
      </c>
      <c r="B3835" s="25" t="s">
        <v>11897</v>
      </c>
      <c r="C3835" s="25" t="s">
        <v>11909</v>
      </c>
      <c r="D3835" s="25" t="s">
        <v>2085</v>
      </c>
      <c r="E3835" s="26" t="s">
        <v>962</v>
      </c>
      <c r="F3835" s="26"/>
      <c r="G3835" s="27"/>
      <c r="H3835" s="27"/>
      <c r="I3835" s="26"/>
      <c r="J3835" s="24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</row>
    <row r="3836" spans="1:22" ht="14">
      <c r="A3836" s="24" t="s">
        <v>11910</v>
      </c>
      <c r="B3836" s="25" t="s">
        <v>11897</v>
      </c>
      <c r="C3836" s="25" t="s">
        <v>11912</v>
      </c>
      <c r="D3836" s="25" t="s">
        <v>2085</v>
      </c>
      <c r="E3836" s="26" t="s">
        <v>962</v>
      </c>
      <c r="F3836" s="26"/>
      <c r="G3836" s="27"/>
      <c r="H3836" s="27"/>
      <c r="I3836" s="26"/>
      <c r="J3836" s="24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</row>
    <row r="3837" spans="1:22" ht="14">
      <c r="A3837" s="24" t="s">
        <v>11914</v>
      </c>
      <c r="B3837" s="25" t="s">
        <v>11897</v>
      </c>
      <c r="C3837" s="25" t="s">
        <v>11913</v>
      </c>
      <c r="D3837" s="25" t="s">
        <v>373</v>
      </c>
      <c r="E3837" s="26" t="s">
        <v>962</v>
      </c>
      <c r="F3837" s="26"/>
      <c r="G3837" s="27"/>
      <c r="H3837" s="27"/>
      <c r="I3837" s="26"/>
      <c r="J3837" s="24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</row>
    <row r="3838" spans="1:22" ht="14">
      <c r="A3838" s="24" t="s">
        <v>11917</v>
      </c>
      <c r="B3838" s="25" t="s">
        <v>11897</v>
      </c>
      <c r="C3838" s="25" t="s">
        <v>11916</v>
      </c>
      <c r="D3838" s="25" t="s">
        <v>11918</v>
      </c>
      <c r="E3838" s="26" t="s">
        <v>962</v>
      </c>
      <c r="F3838" s="26"/>
      <c r="G3838" s="27"/>
      <c r="H3838" s="27"/>
      <c r="I3838" s="26"/>
      <c r="J3838" s="24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</row>
    <row r="3839" spans="1:22" ht="14">
      <c r="A3839" s="24" t="s">
        <v>11921</v>
      </c>
      <c r="B3839" s="25" t="s">
        <v>11897</v>
      </c>
      <c r="C3839" s="25" t="s">
        <v>11920</v>
      </c>
      <c r="D3839" s="25" t="s">
        <v>11922</v>
      </c>
      <c r="E3839" s="26" t="s">
        <v>962</v>
      </c>
      <c r="F3839" s="26"/>
      <c r="G3839" s="27"/>
      <c r="H3839" s="27"/>
      <c r="I3839" s="26"/>
      <c r="J3839" s="24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</row>
    <row r="3840" spans="1:22" ht="14">
      <c r="A3840" s="24" t="s">
        <v>15760</v>
      </c>
      <c r="B3840" s="25" t="s">
        <v>11897</v>
      </c>
      <c r="C3840" s="25" t="s">
        <v>15759</v>
      </c>
      <c r="D3840" s="25" t="s">
        <v>1022</v>
      </c>
      <c r="E3840" s="26" t="s">
        <v>962</v>
      </c>
      <c r="F3840" s="26"/>
      <c r="G3840" s="27"/>
      <c r="H3840" s="27"/>
      <c r="I3840" s="26"/>
      <c r="J3840" s="24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</row>
    <row r="3841" spans="1:22" ht="14">
      <c r="A3841" s="24" t="s">
        <v>11925</v>
      </c>
      <c r="B3841" s="25" t="s">
        <v>11897</v>
      </c>
      <c r="C3841" s="25" t="s">
        <v>11924</v>
      </c>
      <c r="D3841" s="25" t="s">
        <v>221</v>
      </c>
      <c r="E3841" s="26" t="s">
        <v>962</v>
      </c>
      <c r="F3841" s="26"/>
      <c r="G3841" s="27"/>
      <c r="H3841" s="27"/>
      <c r="I3841" s="26"/>
      <c r="J3841" s="24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</row>
    <row r="3842" spans="1:22" ht="14">
      <c r="A3842" s="24" t="s">
        <v>11928</v>
      </c>
      <c r="B3842" s="25" t="s">
        <v>11897</v>
      </c>
      <c r="C3842" s="25" t="s">
        <v>11927</v>
      </c>
      <c r="D3842" s="25" t="s">
        <v>373</v>
      </c>
      <c r="E3842" s="26" t="s">
        <v>962</v>
      </c>
      <c r="F3842" s="26"/>
      <c r="G3842" s="27"/>
      <c r="H3842" s="27"/>
      <c r="I3842" s="26"/>
      <c r="J3842" s="24"/>
      <c r="K3842" s="26"/>
      <c r="L3842" s="26"/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</row>
    <row r="3843" spans="1:22" ht="14">
      <c r="A3843" s="24" t="s">
        <v>7776</v>
      </c>
      <c r="B3843" s="25" t="s">
        <v>7582</v>
      </c>
      <c r="C3843" s="25" t="s">
        <v>7775</v>
      </c>
      <c r="D3843" s="25" t="s">
        <v>221</v>
      </c>
      <c r="E3843" s="26" t="s">
        <v>212</v>
      </c>
      <c r="F3843" s="26"/>
      <c r="G3843" s="27"/>
      <c r="H3843" s="27"/>
      <c r="I3843" s="26"/>
      <c r="J3843" s="24"/>
      <c r="K3843" s="26"/>
      <c r="L3843" s="26"/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</row>
    <row r="3844" spans="1:22" ht="14">
      <c r="A3844" s="24" t="s">
        <v>7779</v>
      </c>
      <c r="B3844" s="25" t="s">
        <v>7582</v>
      </c>
      <c r="C3844" s="25" t="s">
        <v>7778</v>
      </c>
      <c r="D3844" s="25" t="s">
        <v>2556</v>
      </c>
      <c r="E3844" s="26" t="s">
        <v>212</v>
      </c>
      <c r="F3844" s="26"/>
      <c r="G3844" s="27"/>
      <c r="H3844" s="27"/>
      <c r="I3844" s="26"/>
      <c r="J3844" s="24"/>
      <c r="K3844" s="26"/>
      <c r="L3844" s="26"/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</row>
    <row r="3845" spans="1:22" ht="14">
      <c r="A3845" s="24" t="s">
        <v>7782</v>
      </c>
      <c r="B3845" s="25" t="s">
        <v>7582</v>
      </c>
      <c r="C3845" s="25" t="s">
        <v>7781</v>
      </c>
      <c r="D3845" s="25" t="s">
        <v>7596</v>
      </c>
      <c r="E3845" s="26" t="s">
        <v>212</v>
      </c>
      <c r="F3845" s="26"/>
      <c r="G3845" s="27"/>
      <c r="H3845" s="27"/>
      <c r="I3845" s="26"/>
      <c r="J3845" s="24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</row>
    <row r="3846" spans="1:22" ht="14">
      <c r="A3846" s="24" t="s">
        <v>7785</v>
      </c>
      <c r="B3846" s="25" t="s">
        <v>7582</v>
      </c>
      <c r="C3846" s="25" t="s">
        <v>7784</v>
      </c>
      <c r="D3846" s="25" t="s">
        <v>229</v>
      </c>
      <c r="E3846" s="26" t="s">
        <v>212</v>
      </c>
      <c r="F3846" s="26"/>
      <c r="G3846" s="27"/>
      <c r="H3846" s="27"/>
      <c r="I3846" s="26"/>
      <c r="J3846" s="24"/>
      <c r="K3846" s="26"/>
      <c r="L3846" s="26"/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</row>
    <row r="3847" spans="1:22" ht="14">
      <c r="A3847" s="24" t="s">
        <v>14121</v>
      </c>
      <c r="B3847" s="25" t="s">
        <v>14099</v>
      </c>
      <c r="C3847" s="25" t="s">
        <v>14120</v>
      </c>
      <c r="D3847" s="25" t="s">
        <v>2556</v>
      </c>
      <c r="E3847" s="26" t="s">
        <v>364</v>
      </c>
      <c r="F3847" s="26"/>
      <c r="G3847" s="27"/>
      <c r="H3847" s="27"/>
      <c r="I3847" s="26"/>
      <c r="J3847" s="24"/>
      <c r="K3847" s="26"/>
      <c r="L3847" s="26"/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</row>
    <row r="3848" spans="1:22" ht="14">
      <c r="A3848" s="24" t="s">
        <v>7788</v>
      </c>
      <c r="B3848" s="25" t="s">
        <v>7582</v>
      </c>
      <c r="C3848" s="25" t="s">
        <v>7787</v>
      </c>
      <c r="D3848" s="25" t="s">
        <v>221</v>
      </c>
      <c r="E3848" s="26" t="s">
        <v>212</v>
      </c>
      <c r="F3848" s="26"/>
      <c r="G3848" s="27"/>
      <c r="H3848" s="27"/>
      <c r="I3848" s="26"/>
      <c r="J3848" s="24"/>
      <c r="K3848" s="26"/>
      <c r="L3848" s="26"/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</row>
    <row r="3849" spans="1:22" ht="14">
      <c r="A3849" s="24" t="s">
        <v>7791</v>
      </c>
      <c r="B3849" s="25" t="s">
        <v>7582</v>
      </c>
      <c r="C3849" s="25" t="s">
        <v>7790</v>
      </c>
      <c r="D3849" s="25" t="s">
        <v>229</v>
      </c>
      <c r="E3849" s="26" t="s">
        <v>212</v>
      </c>
      <c r="F3849" s="26"/>
      <c r="G3849" s="27"/>
      <c r="H3849" s="27"/>
      <c r="I3849" s="26"/>
      <c r="J3849" s="24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</row>
    <row r="3850" spans="1:22" ht="14">
      <c r="A3850" s="24" t="s">
        <v>8251</v>
      </c>
      <c r="B3850" s="25" t="s">
        <v>8136</v>
      </c>
      <c r="C3850" s="25" t="s">
        <v>8250</v>
      </c>
      <c r="D3850" s="25" t="s">
        <v>221</v>
      </c>
      <c r="E3850" s="26" t="s">
        <v>364</v>
      </c>
      <c r="F3850" s="26"/>
      <c r="G3850" s="27"/>
      <c r="H3850" s="27"/>
      <c r="I3850" s="26"/>
      <c r="J3850" s="24"/>
      <c r="K3850" s="26"/>
      <c r="L3850" s="26"/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</row>
    <row r="3851" spans="1:22" ht="14">
      <c r="A3851" s="24" t="s">
        <v>8254</v>
      </c>
      <c r="B3851" s="25" t="s">
        <v>8136</v>
      </c>
      <c r="C3851" s="25" t="s">
        <v>8253</v>
      </c>
      <c r="D3851" s="25" t="s">
        <v>229</v>
      </c>
      <c r="E3851" s="26" t="s">
        <v>364</v>
      </c>
      <c r="F3851" s="26"/>
      <c r="G3851" s="27"/>
      <c r="H3851" s="27"/>
      <c r="I3851" s="26"/>
      <c r="J3851" s="24"/>
      <c r="K3851" s="26"/>
      <c r="L3851" s="26"/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</row>
    <row r="3852" spans="1:22" ht="14">
      <c r="A3852" s="24" t="s">
        <v>8257</v>
      </c>
      <c r="B3852" s="25" t="s">
        <v>8136</v>
      </c>
      <c r="C3852" s="25" t="s">
        <v>8256</v>
      </c>
      <c r="D3852" s="25" t="s">
        <v>535</v>
      </c>
      <c r="E3852" s="26" t="s">
        <v>364</v>
      </c>
      <c r="F3852" s="26"/>
      <c r="G3852" s="27"/>
      <c r="H3852" s="27"/>
      <c r="I3852" s="26"/>
      <c r="J3852" s="24"/>
      <c r="K3852" s="26"/>
      <c r="L3852" s="26"/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</row>
    <row r="3853" spans="1:22" ht="14">
      <c r="A3853" s="24" t="s">
        <v>12895</v>
      </c>
      <c r="B3853" s="25" t="s">
        <v>12674</v>
      </c>
      <c r="C3853" s="25" t="s">
        <v>12894</v>
      </c>
      <c r="D3853" s="25" t="s">
        <v>221</v>
      </c>
      <c r="E3853" s="26" t="s">
        <v>212</v>
      </c>
      <c r="F3853" s="26"/>
      <c r="G3853" s="27"/>
      <c r="H3853" s="27"/>
      <c r="I3853" s="26"/>
      <c r="J3853" s="24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</row>
    <row r="3854" spans="1:22" ht="14">
      <c r="A3854" s="24" t="s">
        <v>12898</v>
      </c>
      <c r="B3854" s="25" t="s">
        <v>12674</v>
      </c>
      <c r="C3854" s="25" t="s">
        <v>12897</v>
      </c>
      <c r="D3854" s="25" t="s">
        <v>12679</v>
      </c>
      <c r="E3854" s="26" t="s">
        <v>212</v>
      </c>
      <c r="F3854" s="26"/>
      <c r="G3854" s="27"/>
      <c r="H3854" s="27"/>
      <c r="I3854" s="26"/>
      <c r="J3854" s="24"/>
      <c r="K3854" s="26"/>
      <c r="L3854" s="26"/>
      <c r="M3854" s="26"/>
      <c r="N3854" s="26"/>
      <c r="O3854" s="26"/>
      <c r="P3854" s="26"/>
      <c r="Q3854" s="26"/>
      <c r="R3854" s="26"/>
      <c r="S3854" s="26"/>
      <c r="T3854" s="26"/>
      <c r="U3854" s="26"/>
      <c r="V3854" s="26"/>
    </row>
    <row r="3855" spans="1:22" ht="14">
      <c r="A3855" s="24" t="s">
        <v>5482</v>
      </c>
      <c r="B3855" s="25" t="s">
        <v>5244</v>
      </c>
      <c r="C3855" s="25" t="s">
        <v>5481</v>
      </c>
      <c r="D3855" s="25" t="s">
        <v>215</v>
      </c>
      <c r="E3855" s="26" t="s">
        <v>364</v>
      </c>
      <c r="F3855" s="26"/>
      <c r="G3855" s="27"/>
      <c r="H3855" s="27"/>
      <c r="I3855" s="26"/>
      <c r="J3855" s="24"/>
      <c r="K3855" s="26"/>
      <c r="L3855" s="26"/>
      <c r="M3855" s="26"/>
      <c r="N3855" s="26"/>
      <c r="O3855" s="26"/>
      <c r="P3855" s="26"/>
      <c r="Q3855" s="26"/>
      <c r="R3855" s="26"/>
      <c r="S3855" s="26"/>
      <c r="T3855" s="26"/>
      <c r="U3855" s="26"/>
      <c r="V3855" s="26"/>
    </row>
    <row r="3856" spans="1:22" ht="14">
      <c r="A3856" s="24" t="s">
        <v>5485</v>
      </c>
      <c r="B3856" s="25" t="s">
        <v>5244</v>
      </c>
      <c r="C3856" s="25" t="s">
        <v>5484</v>
      </c>
      <c r="D3856" s="25" t="s">
        <v>3041</v>
      </c>
      <c r="E3856" s="26" t="s">
        <v>364</v>
      </c>
      <c r="F3856" s="26"/>
      <c r="G3856" s="27"/>
      <c r="H3856" s="27"/>
      <c r="I3856" s="26"/>
      <c r="J3856" s="24"/>
      <c r="K3856" s="26"/>
      <c r="L3856" s="26"/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</row>
    <row r="3857" spans="1:22" ht="14">
      <c r="A3857" s="24" t="s">
        <v>5488</v>
      </c>
      <c r="B3857" s="25" t="s">
        <v>5244</v>
      </c>
      <c r="C3857" s="25" t="s">
        <v>5487</v>
      </c>
      <c r="D3857" s="25" t="s">
        <v>221</v>
      </c>
      <c r="E3857" s="26" t="s">
        <v>364</v>
      </c>
      <c r="F3857" s="26"/>
      <c r="G3857" s="27"/>
      <c r="H3857" s="27"/>
      <c r="I3857" s="26"/>
      <c r="J3857" s="24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</row>
    <row r="3858" spans="1:22" ht="14">
      <c r="A3858" s="24" t="s">
        <v>5491</v>
      </c>
      <c r="B3858" s="25" t="s">
        <v>5244</v>
      </c>
      <c r="C3858" s="25" t="s">
        <v>5490</v>
      </c>
      <c r="D3858" s="25" t="s">
        <v>229</v>
      </c>
      <c r="E3858" s="26" t="s">
        <v>364</v>
      </c>
      <c r="F3858" s="26"/>
      <c r="G3858" s="27"/>
      <c r="H3858" s="27"/>
      <c r="I3858" s="26"/>
      <c r="J3858" s="24"/>
      <c r="K3858" s="26"/>
      <c r="L3858" s="26"/>
      <c r="M3858" s="26"/>
      <c r="N3858" s="26"/>
      <c r="O3858" s="26"/>
      <c r="P3858" s="26"/>
      <c r="Q3858" s="26"/>
      <c r="R3858" s="26"/>
      <c r="S3858" s="26"/>
      <c r="T3858" s="26"/>
      <c r="U3858" s="26"/>
      <c r="V3858" s="26"/>
    </row>
    <row r="3859" spans="1:22" ht="14">
      <c r="A3859" s="24" t="s">
        <v>5494</v>
      </c>
      <c r="B3859" s="25" t="s">
        <v>5244</v>
      </c>
      <c r="C3859" s="25" t="s">
        <v>5493</v>
      </c>
      <c r="D3859" s="25" t="s">
        <v>535</v>
      </c>
      <c r="E3859" s="26" t="s">
        <v>364</v>
      </c>
      <c r="F3859" s="26"/>
      <c r="G3859" s="27"/>
      <c r="H3859" s="27"/>
      <c r="I3859" s="26"/>
      <c r="J3859" s="24"/>
      <c r="K3859" s="26"/>
      <c r="L3859" s="26"/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</row>
    <row r="3860" spans="1:22" ht="14">
      <c r="A3860" s="24" t="s">
        <v>5497</v>
      </c>
      <c r="B3860" s="25" t="s">
        <v>5244</v>
      </c>
      <c r="C3860" s="25" t="s">
        <v>5496</v>
      </c>
      <c r="D3860" s="25" t="s">
        <v>502</v>
      </c>
      <c r="E3860" s="26" t="s">
        <v>364</v>
      </c>
      <c r="F3860" s="26"/>
      <c r="G3860" s="27"/>
      <c r="H3860" s="27"/>
      <c r="I3860" s="26"/>
      <c r="J3860" s="24"/>
      <c r="K3860" s="26"/>
      <c r="L3860" s="26"/>
      <c r="M3860" s="26"/>
      <c r="N3860" s="26"/>
      <c r="O3860" s="26"/>
      <c r="P3860" s="26"/>
      <c r="Q3860" s="26"/>
      <c r="R3860" s="26"/>
      <c r="S3860" s="26"/>
      <c r="T3860" s="26"/>
      <c r="U3860" s="26"/>
      <c r="V3860" s="26"/>
    </row>
    <row r="3861" spans="1:22" ht="14">
      <c r="A3861" s="24" t="s">
        <v>5500</v>
      </c>
      <c r="B3861" s="25" t="s">
        <v>5244</v>
      </c>
      <c r="C3861" s="25" t="s">
        <v>5499</v>
      </c>
      <c r="D3861" s="25" t="s">
        <v>215</v>
      </c>
      <c r="E3861" s="26" t="s">
        <v>364</v>
      </c>
      <c r="F3861" s="26"/>
      <c r="G3861" s="27"/>
      <c r="H3861" s="27"/>
      <c r="I3861" s="26"/>
      <c r="J3861" s="24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</row>
    <row r="3862" spans="1:22" ht="14">
      <c r="A3862" s="24" t="s">
        <v>5503</v>
      </c>
      <c r="B3862" s="25" t="s">
        <v>5244</v>
      </c>
      <c r="C3862" s="25" t="s">
        <v>5502</v>
      </c>
      <c r="D3862" s="25" t="s">
        <v>221</v>
      </c>
      <c r="E3862" s="26" t="s">
        <v>364</v>
      </c>
      <c r="F3862" s="26"/>
      <c r="G3862" s="27"/>
      <c r="H3862" s="27"/>
      <c r="I3862" s="26"/>
      <c r="J3862" s="24"/>
      <c r="K3862" s="26"/>
      <c r="L3862" s="26"/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</row>
    <row r="3863" spans="1:22" ht="14">
      <c r="A3863" s="24" t="s">
        <v>5506</v>
      </c>
      <c r="B3863" s="25" t="s">
        <v>5244</v>
      </c>
      <c r="C3863" s="25" t="s">
        <v>5505</v>
      </c>
      <c r="D3863" s="25" t="s">
        <v>221</v>
      </c>
      <c r="E3863" s="26" t="s">
        <v>364</v>
      </c>
      <c r="F3863" s="26"/>
      <c r="G3863" s="27"/>
      <c r="H3863" s="27"/>
      <c r="I3863" s="26"/>
      <c r="J3863" s="24"/>
      <c r="K3863" s="26"/>
      <c r="L3863" s="26"/>
      <c r="M3863" s="26"/>
      <c r="N3863" s="26"/>
      <c r="O3863" s="26"/>
      <c r="P3863" s="26"/>
      <c r="Q3863" s="26"/>
      <c r="R3863" s="26"/>
      <c r="S3863" s="26"/>
      <c r="T3863" s="26"/>
      <c r="U3863" s="26"/>
      <c r="V3863" s="26"/>
    </row>
    <row r="3864" spans="1:22" ht="14">
      <c r="A3864" s="24" t="s">
        <v>5509</v>
      </c>
      <c r="B3864" s="25" t="s">
        <v>5244</v>
      </c>
      <c r="C3864" s="25" t="s">
        <v>5508</v>
      </c>
      <c r="D3864" s="25" t="s">
        <v>229</v>
      </c>
      <c r="E3864" s="26" t="s">
        <v>364</v>
      </c>
      <c r="F3864" s="26"/>
      <c r="G3864" s="27"/>
      <c r="H3864" s="27"/>
      <c r="I3864" s="26"/>
      <c r="J3864" s="24"/>
      <c r="K3864" s="26"/>
      <c r="L3864" s="26"/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</row>
    <row r="3865" spans="1:22" ht="14">
      <c r="A3865" s="24" t="s">
        <v>941</v>
      </c>
      <c r="B3865" s="25" t="s">
        <v>769</v>
      </c>
      <c r="C3865" s="25" t="s">
        <v>940</v>
      </c>
      <c r="D3865" s="25" t="s">
        <v>221</v>
      </c>
      <c r="E3865" s="26" t="s">
        <v>212</v>
      </c>
      <c r="F3865" s="26"/>
      <c r="G3865" s="27"/>
      <c r="H3865" s="27"/>
      <c r="I3865" s="26"/>
      <c r="J3865" s="24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</row>
    <row r="3866" spans="1:22" ht="14">
      <c r="A3866" s="24" t="s">
        <v>938</v>
      </c>
      <c r="B3866" s="25" t="s">
        <v>769</v>
      </c>
      <c r="C3866" s="25" t="s">
        <v>937</v>
      </c>
      <c r="D3866" s="25" t="s">
        <v>221</v>
      </c>
      <c r="E3866" s="26" t="s">
        <v>212</v>
      </c>
      <c r="F3866" s="26"/>
      <c r="G3866" s="27"/>
      <c r="H3866" s="27"/>
      <c r="I3866" s="26"/>
      <c r="J3866" s="24"/>
      <c r="K3866" s="26"/>
      <c r="L3866" s="26"/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</row>
    <row r="3867" spans="1:22" ht="14">
      <c r="A3867" s="24" t="s">
        <v>11032</v>
      </c>
      <c r="B3867" s="25" t="s">
        <v>10873</v>
      </c>
      <c r="C3867" s="25" t="s">
        <v>11031</v>
      </c>
      <c r="D3867" s="25" t="s">
        <v>229</v>
      </c>
      <c r="E3867" s="26" t="s">
        <v>364</v>
      </c>
      <c r="F3867" s="26"/>
      <c r="G3867" s="27"/>
      <c r="H3867" s="27"/>
      <c r="I3867" s="26"/>
      <c r="J3867" s="24"/>
      <c r="K3867" s="26"/>
      <c r="L3867" s="26"/>
      <c r="M3867" s="26"/>
      <c r="N3867" s="26"/>
      <c r="O3867" s="26"/>
      <c r="P3867" s="26"/>
      <c r="Q3867" s="26"/>
      <c r="R3867" s="26"/>
      <c r="S3867" s="26"/>
      <c r="T3867" s="26"/>
      <c r="U3867" s="26"/>
      <c r="V3867" s="26"/>
    </row>
    <row r="3868" spans="1:22" ht="14">
      <c r="A3868" s="24" t="s">
        <v>11035</v>
      </c>
      <c r="B3868" s="25" t="s">
        <v>10873</v>
      </c>
      <c r="C3868" s="25" t="s">
        <v>11034</v>
      </c>
      <c r="D3868" s="25" t="s">
        <v>535</v>
      </c>
      <c r="E3868" s="26" t="s">
        <v>364</v>
      </c>
      <c r="F3868" s="26"/>
      <c r="G3868" s="27"/>
      <c r="H3868" s="27"/>
      <c r="I3868" s="26"/>
      <c r="J3868" s="24"/>
      <c r="K3868" s="26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</row>
    <row r="3869" spans="1:22" ht="14">
      <c r="A3869" s="24" t="s">
        <v>11038</v>
      </c>
      <c r="B3869" s="25" t="s">
        <v>10873</v>
      </c>
      <c r="C3869" s="25" t="s">
        <v>11037</v>
      </c>
      <c r="D3869" s="25" t="s">
        <v>985</v>
      </c>
      <c r="E3869" s="26" t="s">
        <v>364</v>
      </c>
      <c r="F3869" s="26"/>
      <c r="G3869" s="27"/>
      <c r="H3869" s="27"/>
      <c r="I3869" s="26"/>
      <c r="J3869" s="24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</row>
    <row r="3870" spans="1:22" ht="14">
      <c r="A3870" s="24" t="s">
        <v>3257</v>
      </c>
      <c r="B3870" s="25" t="s">
        <v>3120</v>
      </c>
      <c r="C3870" s="25" t="s">
        <v>3256</v>
      </c>
      <c r="D3870" s="25" t="s">
        <v>221</v>
      </c>
      <c r="E3870" s="26" t="s">
        <v>212</v>
      </c>
      <c r="F3870" s="26"/>
      <c r="G3870" s="27"/>
      <c r="H3870" s="27"/>
      <c r="I3870" s="26"/>
      <c r="J3870" s="24"/>
      <c r="K3870" s="26"/>
      <c r="L3870" s="26"/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</row>
    <row r="3871" spans="1:22" ht="14">
      <c r="A3871" s="24" t="s">
        <v>10602</v>
      </c>
      <c r="B3871" s="25" t="s">
        <v>10385</v>
      </c>
      <c r="C3871" s="25" t="s">
        <v>10601</v>
      </c>
      <c r="D3871" s="25" t="s">
        <v>215</v>
      </c>
      <c r="E3871" s="26" t="s">
        <v>364</v>
      </c>
      <c r="F3871" s="26"/>
      <c r="G3871" s="27"/>
      <c r="H3871" s="27"/>
      <c r="I3871" s="26"/>
      <c r="J3871" s="24"/>
      <c r="K3871" s="26"/>
      <c r="L3871" s="26"/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</row>
    <row r="3872" spans="1:22" ht="14">
      <c r="A3872" s="24" t="s">
        <v>10605</v>
      </c>
      <c r="B3872" s="25" t="s">
        <v>10385</v>
      </c>
      <c r="C3872" s="25" t="s">
        <v>10604</v>
      </c>
      <c r="D3872" s="25" t="s">
        <v>215</v>
      </c>
      <c r="E3872" s="26" t="s">
        <v>364</v>
      </c>
      <c r="F3872" s="26"/>
      <c r="G3872" s="27"/>
      <c r="H3872" s="27"/>
      <c r="I3872" s="26"/>
      <c r="J3872" s="24"/>
      <c r="K3872" s="26"/>
      <c r="L3872" s="26"/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</row>
    <row r="3873" spans="1:22" ht="14">
      <c r="A3873" s="24" t="s">
        <v>10608</v>
      </c>
      <c r="B3873" s="25" t="s">
        <v>10385</v>
      </c>
      <c r="C3873" s="25" t="s">
        <v>10607</v>
      </c>
      <c r="D3873" s="25" t="s">
        <v>3801</v>
      </c>
      <c r="E3873" s="26" t="s">
        <v>364</v>
      </c>
      <c r="F3873" s="26"/>
      <c r="G3873" s="27"/>
      <c r="H3873" s="27"/>
      <c r="I3873" s="26"/>
      <c r="J3873" s="24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</row>
    <row r="3874" spans="1:22" ht="14">
      <c r="A3874" s="24" t="s">
        <v>10611</v>
      </c>
      <c r="B3874" s="25" t="s">
        <v>10385</v>
      </c>
      <c r="C3874" s="25" t="s">
        <v>10610</v>
      </c>
      <c r="D3874" s="25" t="s">
        <v>373</v>
      </c>
      <c r="E3874" s="26" t="s">
        <v>364</v>
      </c>
      <c r="F3874" s="26"/>
      <c r="G3874" s="27"/>
      <c r="H3874" s="27"/>
      <c r="I3874" s="26"/>
      <c r="J3874" s="24"/>
      <c r="K3874" s="26"/>
      <c r="L3874" s="26"/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</row>
    <row r="3875" spans="1:22" ht="14">
      <c r="A3875" s="24" t="s">
        <v>13896</v>
      </c>
      <c r="B3875" s="25" t="s">
        <v>13700</v>
      </c>
      <c r="C3875" s="25" t="s">
        <v>13895</v>
      </c>
      <c r="D3875" s="25" t="s">
        <v>221</v>
      </c>
      <c r="E3875" s="26" t="s">
        <v>364</v>
      </c>
      <c r="F3875" s="26"/>
      <c r="G3875" s="27"/>
      <c r="H3875" s="27"/>
      <c r="I3875" s="26"/>
      <c r="J3875" s="24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</row>
    <row r="3876" spans="1:22" ht="14">
      <c r="A3876" s="24" t="s">
        <v>13899</v>
      </c>
      <c r="B3876" s="25" t="s">
        <v>13700</v>
      </c>
      <c r="C3876" s="25" t="s">
        <v>13898</v>
      </c>
      <c r="D3876" s="25" t="s">
        <v>229</v>
      </c>
      <c r="E3876" s="26" t="s">
        <v>364</v>
      </c>
      <c r="F3876" s="26"/>
      <c r="G3876" s="27"/>
      <c r="H3876" s="27"/>
      <c r="I3876" s="26"/>
      <c r="J3876" s="24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</row>
    <row r="3877" spans="1:22" ht="14">
      <c r="A3877" s="24" t="s">
        <v>13902</v>
      </c>
      <c r="B3877" s="25" t="s">
        <v>13700</v>
      </c>
      <c r="C3877" s="25" t="s">
        <v>13901</v>
      </c>
      <c r="D3877" s="25" t="s">
        <v>535</v>
      </c>
      <c r="E3877" s="26" t="s">
        <v>364</v>
      </c>
      <c r="F3877" s="26"/>
      <c r="G3877" s="27"/>
      <c r="H3877" s="27"/>
      <c r="I3877" s="26"/>
      <c r="J3877" s="24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</row>
    <row r="3878" spans="1:22" ht="14">
      <c r="A3878" s="24" t="s">
        <v>13905</v>
      </c>
      <c r="B3878" s="25" t="s">
        <v>13700</v>
      </c>
      <c r="C3878" s="25" t="s">
        <v>13904</v>
      </c>
      <c r="D3878" s="25" t="s">
        <v>221</v>
      </c>
      <c r="E3878" s="26" t="s">
        <v>364</v>
      </c>
      <c r="F3878" s="26"/>
      <c r="G3878" s="27"/>
      <c r="H3878" s="27"/>
      <c r="I3878" s="26"/>
      <c r="J3878" s="24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</row>
    <row r="3879" spans="1:22" ht="14">
      <c r="A3879" s="24" t="s">
        <v>13908</v>
      </c>
      <c r="B3879" s="25" t="s">
        <v>13700</v>
      </c>
      <c r="C3879" s="25" t="s">
        <v>13907</v>
      </c>
      <c r="D3879" s="25" t="s">
        <v>535</v>
      </c>
      <c r="E3879" s="26" t="s">
        <v>364</v>
      </c>
      <c r="F3879" s="26"/>
      <c r="G3879" s="27"/>
      <c r="H3879" s="27"/>
      <c r="I3879" s="26"/>
      <c r="J3879" s="24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</row>
    <row r="3880" spans="1:22" ht="14">
      <c r="A3880" s="24" t="s">
        <v>1711</v>
      </c>
      <c r="B3880" s="25" t="s">
        <v>1704</v>
      </c>
      <c r="C3880" s="25" t="s">
        <v>1710</v>
      </c>
      <c r="D3880" s="25" t="s">
        <v>221</v>
      </c>
      <c r="E3880" s="26" t="s">
        <v>364</v>
      </c>
      <c r="F3880" s="26"/>
      <c r="G3880" s="27"/>
      <c r="H3880" s="27"/>
      <c r="I3880" s="26"/>
      <c r="J3880" s="24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</row>
    <row r="3881" spans="1:22" ht="14">
      <c r="A3881" s="24" t="s">
        <v>1711</v>
      </c>
      <c r="B3881" s="25" t="s">
        <v>4309</v>
      </c>
      <c r="C3881" s="25" t="s">
        <v>4508</v>
      </c>
      <c r="D3881" s="25" t="s">
        <v>221</v>
      </c>
      <c r="E3881" s="26" t="s">
        <v>364</v>
      </c>
      <c r="F3881" s="26"/>
      <c r="G3881" s="27"/>
      <c r="H3881" s="27"/>
      <c r="I3881" s="26"/>
      <c r="J3881" s="24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</row>
    <row r="3882" spans="1:22" ht="14">
      <c r="A3882" s="24" t="s">
        <v>4511</v>
      </c>
      <c r="B3882" s="25" t="s">
        <v>4309</v>
      </c>
      <c r="C3882" s="25" t="s">
        <v>4510</v>
      </c>
      <c r="D3882" s="25" t="s">
        <v>2814</v>
      </c>
      <c r="E3882" s="26" t="s">
        <v>364</v>
      </c>
      <c r="F3882" s="26"/>
      <c r="G3882" s="27"/>
      <c r="H3882" s="27"/>
      <c r="I3882" s="26"/>
      <c r="J3882" s="24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</row>
    <row r="3883" spans="1:22" ht="14">
      <c r="A3883" s="24" t="s">
        <v>1714</v>
      </c>
      <c r="B3883" s="25" t="s">
        <v>1704</v>
      </c>
      <c r="C3883" s="25" t="s">
        <v>1713</v>
      </c>
      <c r="D3883" s="25" t="s">
        <v>535</v>
      </c>
      <c r="E3883" s="26" t="s">
        <v>364</v>
      </c>
      <c r="F3883" s="26"/>
      <c r="G3883" s="27"/>
      <c r="H3883" s="27"/>
      <c r="I3883" s="26"/>
      <c r="J3883" s="24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</row>
    <row r="3884" spans="1:22" ht="14">
      <c r="A3884" s="24" t="s">
        <v>1714</v>
      </c>
      <c r="B3884" s="25" t="s">
        <v>4309</v>
      </c>
      <c r="C3884" s="25" t="s">
        <v>4513</v>
      </c>
      <c r="D3884" s="25" t="s">
        <v>535</v>
      </c>
      <c r="E3884" s="26" t="s">
        <v>364</v>
      </c>
      <c r="F3884" s="26"/>
      <c r="G3884" s="27"/>
      <c r="H3884" s="27"/>
      <c r="I3884" s="26"/>
      <c r="J3884" s="24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</row>
    <row r="3885" spans="1:22" ht="14">
      <c r="A3885" s="24" t="s">
        <v>1714</v>
      </c>
      <c r="B3885" s="25" t="s">
        <v>12025</v>
      </c>
      <c r="C3885" s="25" t="s">
        <v>12148</v>
      </c>
      <c r="D3885" s="25" t="s">
        <v>535</v>
      </c>
      <c r="E3885" s="26" t="s">
        <v>212</v>
      </c>
      <c r="F3885" s="26"/>
      <c r="G3885" s="27"/>
      <c r="H3885" s="27"/>
      <c r="I3885" s="26"/>
      <c r="J3885" s="24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</row>
    <row r="3886" spans="1:22" ht="14">
      <c r="A3886" s="24" t="s">
        <v>15927</v>
      </c>
      <c r="B3886" s="25" t="s">
        <v>8637</v>
      </c>
      <c r="C3886" s="25" t="s">
        <v>15926</v>
      </c>
      <c r="D3886" s="25" t="s">
        <v>985</v>
      </c>
      <c r="E3886" s="26" t="s">
        <v>364</v>
      </c>
      <c r="F3886" s="26"/>
      <c r="G3886" s="27"/>
      <c r="H3886" s="27"/>
      <c r="I3886" s="26"/>
      <c r="J3886" s="24"/>
      <c r="K3886" s="26"/>
      <c r="L3886" s="26"/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</row>
    <row r="3887" spans="1:22" ht="14">
      <c r="A3887" s="24" t="s">
        <v>1717</v>
      </c>
      <c r="B3887" s="25" t="s">
        <v>1704</v>
      </c>
      <c r="C3887" s="25" t="s">
        <v>1716</v>
      </c>
      <c r="D3887" s="25" t="s">
        <v>221</v>
      </c>
      <c r="E3887" s="26" t="s">
        <v>364</v>
      </c>
      <c r="F3887" s="26"/>
      <c r="G3887" s="27"/>
      <c r="H3887" s="27"/>
      <c r="I3887" s="26"/>
      <c r="J3887" s="24"/>
      <c r="K3887" s="26"/>
      <c r="L3887" s="26"/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</row>
    <row r="3888" spans="1:22" ht="14">
      <c r="A3888" s="24" t="s">
        <v>12151</v>
      </c>
      <c r="B3888" s="25" t="s">
        <v>12025</v>
      </c>
      <c r="C3888" s="25" t="s">
        <v>12150</v>
      </c>
      <c r="D3888" s="25" t="s">
        <v>535</v>
      </c>
      <c r="E3888" s="26" t="s">
        <v>212</v>
      </c>
      <c r="F3888" s="26"/>
      <c r="G3888" s="27"/>
      <c r="H3888" s="27"/>
      <c r="I3888" s="26"/>
      <c r="J3888" s="24"/>
      <c r="K3888" s="26"/>
      <c r="L3888" s="26"/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</row>
    <row r="3889" spans="1:22" ht="14">
      <c r="A3889" s="24" t="s">
        <v>15894</v>
      </c>
      <c r="B3889" s="25" t="s">
        <v>8637</v>
      </c>
      <c r="C3889" s="25" t="s">
        <v>15893</v>
      </c>
      <c r="D3889" s="25" t="s">
        <v>221</v>
      </c>
      <c r="E3889" s="26" t="s">
        <v>364</v>
      </c>
      <c r="F3889" s="26"/>
      <c r="G3889" s="27"/>
      <c r="H3889" s="27"/>
      <c r="I3889" s="26"/>
      <c r="J3889" s="24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</row>
    <row r="3890" spans="1:22" ht="14">
      <c r="A3890" s="24" t="s">
        <v>1720</v>
      </c>
      <c r="B3890" s="25" t="s">
        <v>1704</v>
      </c>
      <c r="C3890" s="25" t="s">
        <v>1719</v>
      </c>
      <c r="D3890" s="25" t="s">
        <v>221</v>
      </c>
      <c r="E3890" s="26" t="s">
        <v>364</v>
      </c>
      <c r="F3890" s="26"/>
      <c r="G3890" s="27"/>
      <c r="H3890" s="27"/>
      <c r="I3890" s="26"/>
      <c r="J3890" s="24"/>
      <c r="K3890" s="26"/>
      <c r="L3890" s="26"/>
      <c r="M3890" s="26"/>
      <c r="N3890" s="26"/>
      <c r="O3890" s="26"/>
      <c r="P3890" s="26"/>
      <c r="Q3890" s="26"/>
      <c r="R3890" s="26"/>
      <c r="S3890" s="26"/>
      <c r="T3890" s="26"/>
      <c r="U3890" s="26"/>
      <c r="V3890" s="26"/>
    </row>
    <row r="3891" spans="1:22" ht="14">
      <c r="A3891" s="24" t="s">
        <v>10614</v>
      </c>
      <c r="B3891" s="25" t="s">
        <v>10385</v>
      </c>
      <c r="C3891" s="25" t="s">
        <v>10613</v>
      </c>
      <c r="D3891" s="25" t="s">
        <v>2814</v>
      </c>
      <c r="E3891" s="26" t="s">
        <v>364</v>
      </c>
      <c r="F3891" s="26"/>
      <c r="G3891" s="27"/>
      <c r="H3891" s="27"/>
      <c r="I3891" s="26"/>
      <c r="J3891" s="24"/>
      <c r="K3891" s="26"/>
      <c r="L3891" s="26"/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</row>
    <row r="3892" spans="1:22" ht="14">
      <c r="A3892" s="24" t="s">
        <v>10617</v>
      </c>
      <c r="B3892" s="25" t="s">
        <v>10385</v>
      </c>
      <c r="C3892" s="25" t="s">
        <v>10616</v>
      </c>
      <c r="D3892" s="25" t="s">
        <v>4037</v>
      </c>
      <c r="E3892" s="26" t="s">
        <v>364</v>
      </c>
      <c r="F3892" s="26"/>
      <c r="G3892" s="27"/>
      <c r="H3892" s="27"/>
      <c r="I3892" s="26"/>
      <c r="J3892" s="24"/>
      <c r="K3892" s="26"/>
      <c r="L3892" s="26"/>
      <c r="M3892" s="26"/>
      <c r="N3892" s="26"/>
      <c r="O3892" s="26"/>
      <c r="P3892" s="26"/>
      <c r="Q3892" s="26"/>
      <c r="R3892" s="26"/>
      <c r="S3892" s="26"/>
      <c r="T3892" s="26"/>
      <c r="U3892" s="26"/>
      <c r="V3892" s="26"/>
    </row>
    <row r="3893" spans="1:22" ht="14">
      <c r="A3893" s="24" t="s">
        <v>1723</v>
      </c>
      <c r="B3893" s="25" t="s">
        <v>1704</v>
      </c>
      <c r="C3893" s="25" t="s">
        <v>1722</v>
      </c>
      <c r="D3893" s="25" t="s">
        <v>535</v>
      </c>
      <c r="E3893" s="26" t="s">
        <v>364</v>
      </c>
      <c r="F3893" s="26"/>
      <c r="G3893" s="27"/>
      <c r="H3893" s="27"/>
      <c r="I3893" s="26"/>
      <c r="J3893" s="24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</row>
    <row r="3894" spans="1:22" ht="14">
      <c r="A3894" s="24" t="s">
        <v>10620</v>
      </c>
      <c r="B3894" s="25" t="s">
        <v>10385</v>
      </c>
      <c r="C3894" s="25" t="s">
        <v>10619</v>
      </c>
      <c r="D3894" s="25" t="s">
        <v>373</v>
      </c>
      <c r="E3894" s="26" t="s">
        <v>364</v>
      </c>
      <c r="F3894" s="26"/>
      <c r="G3894" s="27"/>
      <c r="H3894" s="27"/>
      <c r="I3894" s="26"/>
      <c r="J3894" s="24"/>
      <c r="K3894" s="26"/>
      <c r="L3894" s="26"/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</row>
    <row r="3895" spans="1:22" ht="14">
      <c r="A3895" s="24" t="s">
        <v>1726</v>
      </c>
      <c r="B3895" s="25" t="s">
        <v>1704</v>
      </c>
      <c r="C3895" s="25" t="s">
        <v>1725</v>
      </c>
      <c r="D3895" s="25" t="s">
        <v>221</v>
      </c>
      <c r="E3895" s="26" t="s">
        <v>364</v>
      </c>
      <c r="F3895" s="26"/>
      <c r="G3895" s="27"/>
      <c r="H3895" s="27"/>
      <c r="I3895" s="26"/>
      <c r="J3895" s="24"/>
      <c r="K3895" s="26"/>
      <c r="L3895" s="26"/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</row>
    <row r="3896" spans="1:22" ht="14">
      <c r="A3896" s="24" t="s">
        <v>4516</v>
      </c>
      <c r="B3896" s="25" t="s">
        <v>4309</v>
      </c>
      <c r="C3896" s="25" t="s">
        <v>4515</v>
      </c>
      <c r="D3896" s="25" t="s">
        <v>221</v>
      </c>
      <c r="E3896" s="26" t="s">
        <v>364</v>
      </c>
      <c r="F3896" s="26"/>
      <c r="G3896" s="27"/>
      <c r="H3896" s="27"/>
      <c r="I3896" s="26"/>
      <c r="J3896" s="24"/>
      <c r="K3896" s="26"/>
      <c r="L3896" s="26"/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</row>
    <row r="3897" spans="1:22" ht="14">
      <c r="A3897" s="24" t="s">
        <v>4519</v>
      </c>
      <c r="B3897" s="25" t="s">
        <v>4309</v>
      </c>
      <c r="C3897" s="25" t="s">
        <v>4518</v>
      </c>
      <c r="D3897" s="25" t="s">
        <v>2814</v>
      </c>
      <c r="E3897" s="26" t="s">
        <v>364</v>
      </c>
      <c r="F3897" s="26"/>
      <c r="G3897" s="27"/>
      <c r="H3897" s="27"/>
      <c r="I3897" s="26"/>
      <c r="J3897" s="24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</row>
    <row r="3898" spans="1:22" ht="14">
      <c r="A3898" s="24" t="s">
        <v>4522</v>
      </c>
      <c r="B3898" s="25" t="s">
        <v>4309</v>
      </c>
      <c r="C3898" s="25" t="s">
        <v>4521</v>
      </c>
      <c r="D3898" s="25" t="s">
        <v>535</v>
      </c>
      <c r="E3898" s="26" t="s">
        <v>364</v>
      </c>
      <c r="F3898" s="26"/>
      <c r="G3898" s="27"/>
      <c r="H3898" s="27"/>
      <c r="I3898" s="26"/>
      <c r="J3898" s="24"/>
      <c r="K3898" s="26"/>
      <c r="L3898" s="26"/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</row>
    <row r="3899" spans="1:22" ht="14">
      <c r="A3899" s="24" t="s">
        <v>8650</v>
      </c>
      <c r="B3899" s="25" t="s">
        <v>8637</v>
      </c>
      <c r="C3899" s="25" t="s">
        <v>8649</v>
      </c>
      <c r="D3899" s="25" t="s">
        <v>535</v>
      </c>
      <c r="E3899" s="26" t="s">
        <v>364</v>
      </c>
      <c r="F3899" s="26"/>
      <c r="G3899" s="27"/>
      <c r="H3899" s="27"/>
      <c r="I3899" s="26"/>
      <c r="J3899" s="24"/>
      <c r="K3899" s="26"/>
      <c r="L3899" s="26"/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</row>
    <row r="3900" spans="1:22" ht="14">
      <c r="A3900" s="24" t="s">
        <v>13911</v>
      </c>
      <c r="B3900" s="25" t="s">
        <v>13700</v>
      </c>
      <c r="C3900" s="25" t="s">
        <v>13910</v>
      </c>
      <c r="D3900" s="25" t="s">
        <v>215</v>
      </c>
      <c r="E3900" s="26" t="s">
        <v>364</v>
      </c>
      <c r="F3900" s="26"/>
      <c r="G3900" s="27"/>
      <c r="H3900" s="27"/>
      <c r="I3900" s="26"/>
      <c r="J3900" s="24"/>
      <c r="K3900" s="26"/>
      <c r="L3900" s="26"/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</row>
    <row r="3901" spans="1:22" ht="14">
      <c r="A3901" s="24" t="s">
        <v>13914</v>
      </c>
      <c r="B3901" s="25" t="s">
        <v>13700</v>
      </c>
      <c r="C3901" s="25" t="s">
        <v>13913</v>
      </c>
      <c r="D3901" s="25" t="s">
        <v>215</v>
      </c>
      <c r="E3901" s="26" t="s">
        <v>364</v>
      </c>
      <c r="F3901" s="26"/>
      <c r="G3901" s="27"/>
      <c r="H3901" s="27"/>
      <c r="I3901" s="26"/>
      <c r="J3901" s="24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</row>
    <row r="3902" spans="1:22" ht="14">
      <c r="A3902" s="24" t="s">
        <v>10623</v>
      </c>
      <c r="B3902" s="25" t="s">
        <v>10385</v>
      </c>
      <c r="C3902" s="25" t="s">
        <v>10622</v>
      </c>
      <c r="D3902" s="25" t="s">
        <v>215</v>
      </c>
      <c r="E3902" s="26" t="s">
        <v>364</v>
      </c>
      <c r="F3902" s="26"/>
      <c r="G3902" s="27"/>
      <c r="H3902" s="27"/>
      <c r="I3902" s="26"/>
      <c r="J3902" s="24"/>
      <c r="K3902" s="26"/>
      <c r="L3902" s="26"/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</row>
    <row r="3903" spans="1:22" ht="14">
      <c r="A3903" s="24" t="s">
        <v>13917</v>
      </c>
      <c r="B3903" s="25" t="s">
        <v>13700</v>
      </c>
      <c r="C3903" s="25" t="s">
        <v>13916</v>
      </c>
      <c r="D3903" s="25" t="s">
        <v>535</v>
      </c>
      <c r="E3903" s="26" t="s">
        <v>364</v>
      </c>
      <c r="F3903" s="26"/>
      <c r="G3903" s="27"/>
      <c r="H3903" s="27"/>
      <c r="I3903" s="26"/>
      <c r="J3903" s="24"/>
      <c r="K3903" s="26"/>
      <c r="L3903" s="26"/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</row>
    <row r="3904" spans="1:22" ht="14">
      <c r="A3904" s="24" t="s">
        <v>10626</v>
      </c>
      <c r="B3904" s="25" t="s">
        <v>10385</v>
      </c>
      <c r="C3904" s="25" t="s">
        <v>10625</v>
      </c>
      <c r="D3904" s="25" t="s">
        <v>3801</v>
      </c>
      <c r="E3904" s="26" t="s">
        <v>364</v>
      </c>
      <c r="F3904" s="26"/>
      <c r="G3904" s="27"/>
      <c r="H3904" s="27"/>
      <c r="I3904" s="26"/>
      <c r="J3904" s="24"/>
      <c r="K3904" s="26"/>
      <c r="L3904" s="26"/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</row>
    <row r="3905" spans="1:22" ht="14">
      <c r="A3905" s="24" t="s">
        <v>13920</v>
      </c>
      <c r="B3905" s="25" t="s">
        <v>13700</v>
      </c>
      <c r="C3905" s="25" t="s">
        <v>13919</v>
      </c>
      <c r="D3905" s="25" t="s">
        <v>221</v>
      </c>
      <c r="E3905" s="26" t="s">
        <v>364</v>
      </c>
      <c r="F3905" s="26"/>
      <c r="G3905" s="27"/>
      <c r="H3905" s="27"/>
      <c r="I3905" s="26"/>
      <c r="J3905" s="24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</row>
    <row r="3906" spans="1:22" ht="14">
      <c r="A3906" s="24" t="s">
        <v>11487</v>
      </c>
      <c r="B3906" s="25" t="s">
        <v>11309</v>
      </c>
      <c r="C3906" s="25" t="s">
        <v>11486</v>
      </c>
      <c r="D3906" s="25" t="s">
        <v>221</v>
      </c>
      <c r="E3906" s="26" t="s">
        <v>364</v>
      </c>
      <c r="F3906" s="26"/>
      <c r="G3906" s="27"/>
      <c r="H3906" s="27"/>
      <c r="I3906" s="26"/>
      <c r="J3906" s="24"/>
      <c r="K3906" s="26"/>
      <c r="L3906" s="26"/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</row>
    <row r="3907" spans="1:22" ht="14">
      <c r="A3907" s="24" t="s">
        <v>11487</v>
      </c>
      <c r="B3907" s="25" t="s">
        <v>13700</v>
      </c>
      <c r="C3907" s="25" t="s">
        <v>13922</v>
      </c>
      <c r="D3907" s="25" t="s">
        <v>221</v>
      </c>
      <c r="E3907" s="26" t="s">
        <v>364</v>
      </c>
      <c r="F3907" s="26"/>
      <c r="G3907" s="27"/>
      <c r="H3907" s="27"/>
      <c r="I3907" s="26"/>
      <c r="J3907" s="24"/>
      <c r="K3907" s="26"/>
      <c r="L3907" s="26"/>
      <c r="M3907" s="26"/>
      <c r="N3907" s="26"/>
      <c r="O3907" s="26"/>
      <c r="P3907" s="26"/>
      <c r="Q3907" s="26"/>
      <c r="R3907" s="26"/>
      <c r="S3907" s="26"/>
      <c r="T3907" s="26"/>
      <c r="U3907" s="26"/>
      <c r="V3907" s="26"/>
    </row>
    <row r="3908" spans="1:22" ht="14">
      <c r="A3908" s="24" t="s">
        <v>4525</v>
      </c>
      <c r="B3908" s="25" t="s">
        <v>4309</v>
      </c>
      <c r="C3908" s="25" t="s">
        <v>4524</v>
      </c>
      <c r="D3908" s="25" t="s">
        <v>1022</v>
      </c>
      <c r="E3908" s="26" t="s">
        <v>364</v>
      </c>
      <c r="F3908" s="26"/>
      <c r="G3908" s="27"/>
      <c r="H3908" s="27"/>
      <c r="I3908" s="26"/>
      <c r="J3908" s="24"/>
      <c r="K3908" s="26"/>
      <c r="L3908" s="26"/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</row>
    <row r="3909" spans="1:22" ht="14">
      <c r="A3909" s="24" t="s">
        <v>5968</v>
      </c>
      <c r="B3909" s="25" t="s">
        <v>5869</v>
      </c>
      <c r="C3909" s="25" t="s">
        <v>5967</v>
      </c>
      <c r="D3909" s="25" t="s">
        <v>221</v>
      </c>
      <c r="E3909" s="26" t="s">
        <v>364</v>
      </c>
      <c r="F3909" s="26"/>
      <c r="G3909" s="27"/>
      <c r="H3909" s="27"/>
      <c r="I3909" s="26"/>
      <c r="J3909" s="24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</row>
    <row r="3910" spans="1:22" ht="14">
      <c r="A3910" s="24" t="s">
        <v>5971</v>
      </c>
      <c r="B3910" s="25" t="s">
        <v>5869</v>
      </c>
      <c r="C3910" s="25" t="s">
        <v>5970</v>
      </c>
      <c r="D3910" s="25" t="s">
        <v>535</v>
      </c>
      <c r="E3910" s="26" t="s">
        <v>364</v>
      </c>
      <c r="F3910" s="26"/>
      <c r="G3910" s="27"/>
      <c r="H3910" s="27"/>
      <c r="I3910" s="26"/>
      <c r="J3910" s="24"/>
      <c r="K3910" s="26"/>
      <c r="L3910" s="26"/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</row>
    <row r="3911" spans="1:22" ht="14">
      <c r="A3911" s="24" t="s">
        <v>15488</v>
      </c>
      <c r="B3911" s="25" t="s">
        <v>5869</v>
      </c>
      <c r="C3911" s="25" t="s">
        <v>15487</v>
      </c>
      <c r="D3911" s="25" t="s">
        <v>221</v>
      </c>
      <c r="E3911" s="26" t="s">
        <v>364</v>
      </c>
      <c r="F3911" s="26"/>
      <c r="G3911" s="27"/>
      <c r="H3911" s="27"/>
      <c r="I3911" s="26"/>
      <c r="J3911" s="24"/>
      <c r="K3911" s="26"/>
      <c r="L3911" s="26"/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</row>
    <row r="3912" spans="1:22" ht="14">
      <c r="A3912" s="24" t="s">
        <v>4528</v>
      </c>
      <c r="B3912" s="25" t="s">
        <v>4309</v>
      </c>
      <c r="C3912" s="25" t="s">
        <v>4527</v>
      </c>
      <c r="D3912" s="25" t="s">
        <v>373</v>
      </c>
      <c r="E3912" s="26" t="s">
        <v>364</v>
      </c>
      <c r="F3912" s="26"/>
      <c r="G3912" s="27"/>
      <c r="H3912" s="27"/>
      <c r="I3912" s="26"/>
      <c r="J3912" s="24"/>
      <c r="K3912" s="26"/>
      <c r="L3912" s="26"/>
      <c r="M3912" s="26"/>
      <c r="N3912" s="26"/>
      <c r="O3912" s="26"/>
      <c r="P3912" s="26"/>
      <c r="Q3912" s="26"/>
      <c r="R3912" s="26"/>
      <c r="S3912" s="26"/>
      <c r="T3912" s="26"/>
      <c r="U3912" s="26"/>
      <c r="V3912" s="26"/>
    </row>
    <row r="3913" spans="1:22" ht="14">
      <c r="A3913" s="24" t="s">
        <v>11490</v>
      </c>
      <c r="B3913" s="25" t="s">
        <v>11309</v>
      </c>
      <c r="C3913" s="25" t="s">
        <v>11489</v>
      </c>
      <c r="D3913" s="25" t="s">
        <v>378</v>
      </c>
      <c r="E3913" s="26" t="s">
        <v>364</v>
      </c>
      <c r="F3913" s="26"/>
      <c r="G3913" s="27"/>
      <c r="H3913" s="27"/>
      <c r="I3913" s="26"/>
      <c r="J3913" s="24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</row>
    <row r="3914" spans="1:22" ht="14">
      <c r="A3914" s="24" t="s">
        <v>13925</v>
      </c>
      <c r="B3914" s="25" t="s">
        <v>13700</v>
      </c>
      <c r="C3914" s="25" t="s">
        <v>13924</v>
      </c>
      <c r="D3914" s="25" t="s">
        <v>373</v>
      </c>
      <c r="E3914" s="26" t="s">
        <v>364</v>
      </c>
      <c r="F3914" s="26"/>
      <c r="G3914" s="27"/>
      <c r="H3914" s="27"/>
      <c r="I3914" s="26"/>
      <c r="J3914" s="24"/>
      <c r="K3914" s="26"/>
      <c r="L3914" s="26"/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</row>
    <row r="3915" spans="1:22" ht="14">
      <c r="A3915" s="24" t="s">
        <v>13928</v>
      </c>
      <c r="B3915" s="25" t="s">
        <v>13700</v>
      </c>
      <c r="C3915" s="25" t="s">
        <v>13927</v>
      </c>
      <c r="D3915" s="25" t="s">
        <v>221</v>
      </c>
      <c r="E3915" s="26" t="s">
        <v>364</v>
      </c>
      <c r="F3915" s="26"/>
      <c r="G3915" s="27"/>
      <c r="H3915" s="27"/>
      <c r="I3915" s="26"/>
      <c r="J3915" s="24"/>
      <c r="K3915" s="26"/>
      <c r="L3915" s="26"/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</row>
    <row r="3916" spans="1:22" ht="14">
      <c r="A3916" s="24" t="s">
        <v>13931</v>
      </c>
      <c r="B3916" s="25" t="s">
        <v>13700</v>
      </c>
      <c r="C3916" s="25" t="s">
        <v>13930</v>
      </c>
      <c r="D3916" s="25" t="s">
        <v>221</v>
      </c>
      <c r="E3916" s="26" t="s">
        <v>364</v>
      </c>
      <c r="F3916" s="26"/>
      <c r="G3916" s="27"/>
      <c r="H3916" s="27"/>
      <c r="I3916" s="26"/>
      <c r="J3916" s="24"/>
      <c r="K3916" s="26"/>
      <c r="L3916" s="26"/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</row>
    <row r="3917" spans="1:22" ht="14">
      <c r="A3917" s="24" t="s">
        <v>13934</v>
      </c>
      <c r="B3917" s="25" t="s">
        <v>13700</v>
      </c>
      <c r="C3917" s="25" t="s">
        <v>13933</v>
      </c>
      <c r="D3917" s="25" t="s">
        <v>373</v>
      </c>
      <c r="E3917" s="26" t="s">
        <v>364</v>
      </c>
      <c r="F3917" s="26"/>
      <c r="G3917" s="27"/>
      <c r="H3917" s="27"/>
      <c r="I3917" s="26"/>
      <c r="J3917" s="24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</row>
    <row r="3918" spans="1:22" ht="14">
      <c r="A3918" s="24" t="s">
        <v>13937</v>
      </c>
      <c r="B3918" s="25" t="s">
        <v>13700</v>
      </c>
      <c r="C3918" s="25" t="s">
        <v>13936</v>
      </c>
      <c r="D3918" s="25" t="s">
        <v>221</v>
      </c>
      <c r="E3918" s="26" t="s">
        <v>364</v>
      </c>
      <c r="F3918" s="26"/>
      <c r="G3918" s="27"/>
      <c r="H3918" s="27"/>
      <c r="I3918" s="26"/>
      <c r="J3918" s="24"/>
      <c r="K3918" s="26"/>
      <c r="L3918" s="26"/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</row>
    <row r="3919" spans="1:22" ht="14">
      <c r="A3919" s="24" t="s">
        <v>13940</v>
      </c>
      <c r="B3919" s="25" t="s">
        <v>13700</v>
      </c>
      <c r="C3919" s="25" t="s">
        <v>13939</v>
      </c>
      <c r="D3919" s="25" t="s">
        <v>215</v>
      </c>
      <c r="E3919" s="26" t="s">
        <v>364</v>
      </c>
      <c r="F3919" s="26"/>
      <c r="G3919" s="27"/>
      <c r="H3919" s="27"/>
      <c r="I3919" s="26"/>
      <c r="J3919" s="24"/>
      <c r="K3919" s="26"/>
      <c r="L3919" s="26"/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</row>
    <row r="3920" spans="1:22" ht="14">
      <c r="A3920" s="24" t="s">
        <v>13943</v>
      </c>
      <c r="B3920" s="25" t="s">
        <v>13700</v>
      </c>
      <c r="C3920" s="25" t="s">
        <v>13942</v>
      </c>
      <c r="D3920" s="25" t="s">
        <v>229</v>
      </c>
      <c r="E3920" s="26" t="s">
        <v>364</v>
      </c>
      <c r="F3920" s="26"/>
      <c r="G3920" s="27"/>
      <c r="H3920" s="27"/>
      <c r="I3920" s="26"/>
      <c r="J3920" s="24"/>
      <c r="K3920" s="26"/>
      <c r="L3920" s="26"/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</row>
    <row r="3921" spans="1:22" ht="14">
      <c r="A3921" s="24" t="s">
        <v>15839</v>
      </c>
      <c r="B3921" s="25" t="s">
        <v>13700</v>
      </c>
      <c r="C3921" s="25" t="s">
        <v>15838</v>
      </c>
      <c r="D3921" s="25" t="s">
        <v>221</v>
      </c>
      <c r="E3921" s="26" t="s">
        <v>364</v>
      </c>
      <c r="F3921" s="26"/>
      <c r="G3921" s="27"/>
      <c r="H3921" s="27"/>
      <c r="I3921" s="26"/>
      <c r="J3921" s="24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</row>
    <row r="3922" spans="1:22" ht="14">
      <c r="A3922" s="24" t="s">
        <v>13946</v>
      </c>
      <c r="B3922" s="25" t="s">
        <v>13700</v>
      </c>
      <c r="C3922" s="25" t="s">
        <v>13945</v>
      </c>
      <c r="D3922" s="25" t="s">
        <v>2556</v>
      </c>
      <c r="E3922" s="26" t="s">
        <v>364</v>
      </c>
      <c r="F3922" s="26"/>
      <c r="G3922" s="27"/>
      <c r="H3922" s="27"/>
      <c r="I3922" s="26"/>
      <c r="J3922" s="24"/>
      <c r="K3922" s="26"/>
      <c r="L3922" s="26"/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</row>
    <row r="3923" spans="1:22" ht="14">
      <c r="A3923" s="24" t="s">
        <v>13949</v>
      </c>
      <c r="B3923" s="25" t="s">
        <v>13700</v>
      </c>
      <c r="C3923" s="25" t="s">
        <v>13948</v>
      </c>
      <c r="D3923" s="25" t="s">
        <v>221</v>
      </c>
      <c r="E3923" s="26" t="s">
        <v>364</v>
      </c>
      <c r="F3923" s="26"/>
      <c r="G3923" s="27"/>
      <c r="H3923" s="27"/>
      <c r="I3923" s="26"/>
      <c r="J3923" s="24"/>
      <c r="K3923" s="26"/>
      <c r="L3923" s="26"/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</row>
    <row r="3924" spans="1:22" ht="14">
      <c r="A3924" s="24" t="s">
        <v>1729</v>
      </c>
      <c r="B3924" s="25" t="s">
        <v>1704</v>
      </c>
      <c r="C3924" s="25" t="s">
        <v>1728</v>
      </c>
      <c r="D3924" s="25" t="s">
        <v>221</v>
      </c>
      <c r="E3924" s="26" t="s">
        <v>364</v>
      </c>
      <c r="F3924" s="26"/>
      <c r="G3924" s="27"/>
      <c r="H3924" s="27"/>
      <c r="I3924" s="26"/>
      <c r="J3924" s="24"/>
      <c r="K3924" s="26"/>
      <c r="L3924" s="26"/>
      <c r="M3924" s="26"/>
      <c r="N3924" s="26"/>
      <c r="O3924" s="26"/>
      <c r="P3924" s="26"/>
      <c r="Q3924" s="26"/>
      <c r="R3924" s="26"/>
      <c r="S3924" s="26"/>
      <c r="T3924" s="26"/>
      <c r="U3924" s="26"/>
      <c r="V3924" s="26"/>
    </row>
    <row r="3925" spans="1:22" ht="14">
      <c r="A3925" s="24" t="s">
        <v>1732</v>
      </c>
      <c r="B3925" s="25" t="s">
        <v>1704</v>
      </c>
      <c r="C3925" s="25" t="s">
        <v>1731</v>
      </c>
      <c r="D3925" s="25" t="s">
        <v>221</v>
      </c>
      <c r="E3925" s="26" t="s">
        <v>364</v>
      </c>
      <c r="F3925" s="26"/>
      <c r="G3925" s="27"/>
      <c r="H3925" s="27"/>
      <c r="I3925" s="26"/>
      <c r="J3925" s="24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</row>
    <row r="3926" spans="1:22" ht="14">
      <c r="A3926" s="24" t="s">
        <v>13952</v>
      </c>
      <c r="B3926" s="25" t="s">
        <v>13700</v>
      </c>
      <c r="C3926" s="25" t="s">
        <v>13951</v>
      </c>
      <c r="D3926" s="25" t="s">
        <v>221</v>
      </c>
      <c r="E3926" s="26" t="s">
        <v>364</v>
      </c>
      <c r="F3926" s="26"/>
      <c r="G3926" s="27"/>
      <c r="H3926" s="27"/>
      <c r="I3926" s="26"/>
      <c r="J3926" s="24"/>
      <c r="K3926" s="26"/>
      <c r="L3926" s="26"/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</row>
    <row r="3927" spans="1:22" ht="14">
      <c r="A3927" s="24" t="s">
        <v>13955</v>
      </c>
      <c r="B3927" s="25" t="s">
        <v>13700</v>
      </c>
      <c r="C3927" s="25" t="s">
        <v>13954</v>
      </c>
      <c r="D3927" s="25" t="s">
        <v>215</v>
      </c>
      <c r="E3927" s="26" t="s">
        <v>364</v>
      </c>
      <c r="F3927" s="26"/>
      <c r="G3927" s="27"/>
      <c r="H3927" s="27"/>
      <c r="I3927" s="26"/>
      <c r="J3927" s="24"/>
      <c r="K3927" s="26"/>
      <c r="L3927" s="26"/>
      <c r="M3927" s="26"/>
      <c r="N3927" s="26"/>
      <c r="O3927" s="26"/>
      <c r="P3927" s="26"/>
      <c r="Q3927" s="26"/>
      <c r="R3927" s="26"/>
      <c r="S3927" s="26"/>
      <c r="T3927" s="26"/>
      <c r="U3927" s="26"/>
      <c r="V3927" s="26"/>
    </row>
    <row r="3928" spans="1:22" ht="14">
      <c r="A3928" s="24" t="s">
        <v>13958</v>
      </c>
      <c r="B3928" s="25" t="s">
        <v>13700</v>
      </c>
      <c r="C3928" s="25" t="s">
        <v>13957</v>
      </c>
      <c r="D3928" s="25" t="s">
        <v>229</v>
      </c>
      <c r="E3928" s="26" t="s">
        <v>364</v>
      </c>
      <c r="F3928" s="26"/>
      <c r="G3928" s="27"/>
      <c r="H3928" s="27"/>
      <c r="I3928" s="26"/>
      <c r="J3928" s="24"/>
      <c r="K3928" s="26"/>
      <c r="L3928" s="26"/>
      <c r="M3928" s="26"/>
      <c r="N3928" s="26"/>
      <c r="O3928" s="26"/>
      <c r="P3928" s="26"/>
      <c r="Q3928" s="26"/>
      <c r="R3928" s="26"/>
      <c r="S3928" s="26"/>
      <c r="T3928" s="26"/>
      <c r="U3928" s="26"/>
      <c r="V3928" s="26"/>
    </row>
    <row r="3929" spans="1:22" ht="14">
      <c r="A3929" s="24" t="s">
        <v>13961</v>
      </c>
      <c r="B3929" s="25" t="s">
        <v>13700</v>
      </c>
      <c r="C3929" s="25" t="s">
        <v>13960</v>
      </c>
      <c r="D3929" s="25" t="s">
        <v>535</v>
      </c>
      <c r="E3929" s="26" t="s">
        <v>364</v>
      </c>
      <c r="F3929" s="26"/>
      <c r="G3929" s="27"/>
      <c r="H3929" s="27"/>
      <c r="I3929" s="26"/>
      <c r="J3929" s="24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</row>
    <row r="3930" spans="1:22" ht="14">
      <c r="A3930" s="24" t="s">
        <v>11493</v>
      </c>
      <c r="B3930" s="25" t="s">
        <v>11309</v>
      </c>
      <c r="C3930" s="25" t="s">
        <v>11492</v>
      </c>
      <c r="D3930" s="25" t="s">
        <v>3558</v>
      </c>
      <c r="E3930" s="26" t="s">
        <v>364</v>
      </c>
      <c r="F3930" s="26"/>
      <c r="G3930" s="27"/>
      <c r="H3930" s="27"/>
      <c r="I3930" s="26"/>
      <c r="J3930" s="24"/>
      <c r="K3930" s="26"/>
      <c r="L3930" s="26"/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</row>
    <row r="3931" spans="1:22" ht="14">
      <c r="A3931" s="24" t="s">
        <v>1735</v>
      </c>
      <c r="B3931" s="25" t="s">
        <v>1704</v>
      </c>
      <c r="C3931" s="25" t="s">
        <v>1734</v>
      </c>
      <c r="D3931" s="25" t="s">
        <v>221</v>
      </c>
      <c r="E3931" s="26" t="s">
        <v>364</v>
      </c>
      <c r="F3931" s="26"/>
      <c r="G3931" s="27"/>
      <c r="H3931" s="27"/>
      <c r="I3931" s="26"/>
      <c r="J3931" s="24"/>
      <c r="K3931" s="26"/>
      <c r="L3931" s="26"/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</row>
    <row r="3932" spans="1:22" ht="14">
      <c r="A3932" s="24" t="s">
        <v>1735</v>
      </c>
      <c r="B3932" s="25" t="s">
        <v>5869</v>
      </c>
      <c r="C3932" s="25" t="s">
        <v>6087</v>
      </c>
      <c r="D3932" s="25" t="s">
        <v>221</v>
      </c>
      <c r="E3932" s="26" t="s">
        <v>364</v>
      </c>
      <c r="F3932" s="26"/>
      <c r="G3932" s="27"/>
      <c r="H3932" s="27"/>
      <c r="I3932" s="26"/>
      <c r="J3932" s="24"/>
      <c r="K3932" s="26"/>
      <c r="L3932" s="26"/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</row>
    <row r="3933" spans="1:22" ht="14">
      <c r="A3933" s="24" t="s">
        <v>1735</v>
      </c>
      <c r="B3933" s="25" t="s">
        <v>11309</v>
      </c>
      <c r="C3933" s="25" t="s">
        <v>11495</v>
      </c>
      <c r="D3933" s="25" t="s">
        <v>221</v>
      </c>
      <c r="E3933" s="26" t="s">
        <v>364</v>
      </c>
      <c r="F3933" s="26"/>
      <c r="G3933" s="27"/>
      <c r="H3933" s="27"/>
      <c r="I3933" s="26"/>
      <c r="J3933" s="24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</row>
    <row r="3934" spans="1:22" ht="14">
      <c r="A3934" s="24" t="s">
        <v>1735</v>
      </c>
      <c r="B3934" s="25" t="s">
        <v>12184</v>
      </c>
      <c r="C3934" s="25" t="s">
        <v>12250</v>
      </c>
      <c r="D3934" s="25" t="s">
        <v>221</v>
      </c>
      <c r="E3934" s="26" t="s">
        <v>364</v>
      </c>
      <c r="F3934" s="26"/>
      <c r="G3934" s="27"/>
      <c r="H3934" s="27"/>
      <c r="I3934" s="26"/>
      <c r="J3934" s="24"/>
      <c r="K3934" s="26"/>
      <c r="L3934" s="26"/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</row>
    <row r="3935" spans="1:22" ht="14">
      <c r="A3935" s="24" t="s">
        <v>1735</v>
      </c>
      <c r="B3935" s="25" t="s">
        <v>1016</v>
      </c>
      <c r="C3935" s="25" t="s">
        <v>15222</v>
      </c>
      <c r="D3935" s="25" t="s">
        <v>221</v>
      </c>
      <c r="E3935" s="26" t="s">
        <v>364</v>
      </c>
      <c r="F3935" s="26"/>
      <c r="G3935" s="27"/>
      <c r="H3935" s="27"/>
      <c r="I3935" s="26"/>
      <c r="J3935" s="24"/>
      <c r="K3935" s="26"/>
      <c r="L3935" s="26"/>
      <c r="M3935" s="26"/>
      <c r="N3935" s="26"/>
      <c r="O3935" s="26"/>
      <c r="P3935" s="26"/>
      <c r="Q3935" s="26"/>
      <c r="R3935" s="26"/>
      <c r="S3935" s="26"/>
      <c r="T3935" s="26"/>
      <c r="U3935" s="26"/>
      <c r="V3935" s="26"/>
    </row>
    <row r="3936" spans="1:22" ht="14">
      <c r="A3936" s="24" t="s">
        <v>4531</v>
      </c>
      <c r="B3936" s="25" t="s">
        <v>4309</v>
      </c>
      <c r="C3936" s="25" t="s">
        <v>4530</v>
      </c>
      <c r="D3936" s="25" t="s">
        <v>1022</v>
      </c>
      <c r="E3936" s="26" t="s">
        <v>364</v>
      </c>
      <c r="F3936" s="26"/>
      <c r="G3936" s="27"/>
      <c r="H3936" s="27"/>
      <c r="I3936" s="26"/>
      <c r="J3936" s="24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</row>
    <row r="3937" spans="1:22" ht="14">
      <c r="A3937" s="24" t="s">
        <v>4534</v>
      </c>
      <c r="B3937" s="25" t="s">
        <v>4309</v>
      </c>
      <c r="C3937" s="25" t="s">
        <v>4533</v>
      </c>
      <c r="D3937" s="25" t="s">
        <v>215</v>
      </c>
      <c r="E3937" s="26" t="s">
        <v>364</v>
      </c>
      <c r="F3937" s="26"/>
      <c r="G3937" s="27"/>
      <c r="H3937" s="27"/>
      <c r="I3937" s="26"/>
      <c r="J3937" s="24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</row>
    <row r="3938" spans="1:22" ht="14">
      <c r="A3938" s="24" t="s">
        <v>4534</v>
      </c>
      <c r="B3938" s="25" t="s">
        <v>11309</v>
      </c>
      <c r="C3938" s="25" t="s">
        <v>11497</v>
      </c>
      <c r="D3938" s="25" t="s">
        <v>215</v>
      </c>
      <c r="E3938" s="26" t="s">
        <v>364</v>
      </c>
      <c r="F3938" s="26"/>
      <c r="G3938" s="27"/>
      <c r="H3938" s="27"/>
      <c r="I3938" s="26"/>
      <c r="J3938" s="24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</row>
    <row r="3939" spans="1:22" ht="14">
      <c r="A3939" s="24" t="s">
        <v>11500</v>
      </c>
      <c r="B3939" s="25" t="s">
        <v>11309</v>
      </c>
      <c r="C3939" s="25" t="s">
        <v>11499</v>
      </c>
      <c r="D3939" s="25" t="s">
        <v>229</v>
      </c>
      <c r="E3939" s="26" t="s">
        <v>364</v>
      </c>
      <c r="F3939" s="26"/>
      <c r="G3939" s="27"/>
      <c r="H3939" s="27"/>
      <c r="I3939" s="26"/>
      <c r="J3939" s="24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</row>
    <row r="3940" spans="1:22" ht="14">
      <c r="A3940" s="24" t="s">
        <v>1695</v>
      </c>
      <c r="B3940" s="25" t="s">
        <v>1664</v>
      </c>
      <c r="C3940" s="25" t="s">
        <v>1694</v>
      </c>
      <c r="D3940" s="25" t="s">
        <v>535</v>
      </c>
      <c r="E3940" s="26" t="s">
        <v>364</v>
      </c>
      <c r="F3940" s="26"/>
      <c r="G3940" s="27"/>
      <c r="H3940" s="27"/>
      <c r="I3940" s="26"/>
      <c r="J3940" s="24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</row>
    <row r="3941" spans="1:22" ht="14">
      <c r="A3941" s="24" t="s">
        <v>1695</v>
      </c>
      <c r="B3941" s="25" t="s">
        <v>1704</v>
      </c>
      <c r="C3941" s="25" t="s">
        <v>1737</v>
      </c>
      <c r="D3941" s="25" t="s">
        <v>535</v>
      </c>
      <c r="E3941" s="26" t="s">
        <v>364</v>
      </c>
      <c r="F3941" s="26"/>
      <c r="G3941" s="27"/>
      <c r="H3941" s="27"/>
      <c r="I3941" s="26"/>
      <c r="J3941" s="24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</row>
    <row r="3942" spans="1:22" ht="14">
      <c r="A3942" s="24" t="s">
        <v>1695</v>
      </c>
      <c r="B3942" s="25" t="s">
        <v>5869</v>
      </c>
      <c r="C3942" s="25" t="s">
        <v>6089</v>
      </c>
      <c r="D3942" s="25" t="s">
        <v>535</v>
      </c>
      <c r="E3942" s="26" t="s">
        <v>364</v>
      </c>
      <c r="F3942" s="26"/>
      <c r="G3942" s="27"/>
      <c r="H3942" s="27"/>
      <c r="I3942" s="26"/>
      <c r="J3942" s="24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</row>
    <row r="3943" spans="1:22" ht="14">
      <c r="A3943" s="24" t="s">
        <v>1695</v>
      </c>
      <c r="B3943" s="25" t="s">
        <v>11309</v>
      </c>
      <c r="C3943" s="25" t="s">
        <v>11502</v>
      </c>
      <c r="D3943" s="25" t="s">
        <v>535</v>
      </c>
      <c r="E3943" s="26" t="s">
        <v>364</v>
      </c>
      <c r="F3943" s="26"/>
      <c r="G3943" s="27"/>
      <c r="H3943" s="27"/>
      <c r="I3943" s="26"/>
      <c r="J3943" s="24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</row>
    <row r="3944" spans="1:22" ht="14">
      <c r="A3944" s="24" t="s">
        <v>4537</v>
      </c>
      <c r="B3944" s="25" t="s">
        <v>4309</v>
      </c>
      <c r="C3944" s="25" t="s">
        <v>4536</v>
      </c>
      <c r="D3944" s="25" t="s">
        <v>373</v>
      </c>
      <c r="E3944" s="26" t="s">
        <v>364</v>
      </c>
      <c r="F3944" s="26"/>
      <c r="G3944" s="27"/>
      <c r="H3944" s="27"/>
      <c r="I3944" s="26"/>
      <c r="J3944" s="24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</row>
    <row r="3945" spans="1:22" ht="14">
      <c r="A3945" s="24" t="s">
        <v>1698</v>
      </c>
      <c r="B3945" s="25" t="s">
        <v>1664</v>
      </c>
      <c r="C3945" s="25" t="s">
        <v>1697</v>
      </c>
      <c r="D3945" s="25" t="s">
        <v>985</v>
      </c>
      <c r="E3945" s="26" t="s">
        <v>364</v>
      </c>
      <c r="F3945" s="26"/>
      <c r="G3945" s="27"/>
      <c r="H3945" s="27"/>
      <c r="I3945" s="26"/>
      <c r="J3945" s="24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</row>
    <row r="3946" spans="1:22" ht="14">
      <c r="A3946" s="24" t="s">
        <v>1740</v>
      </c>
      <c r="B3946" s="25" t="s">
        <v>1704</v>
      </c>
      <c r="C3946" s="25" t="s">
        <v>1739</v>
      </c>
      <c r="D3946" s="25" t="s">
        <v>221</v>
      </c>
      <c r="E3946" s="26" t="s">
        <v>364</v>
      </c>
      <c r="F3946" s="26"/>
      <c r="G3946" s="27"/>
      <c r="H3946" s="27"/>
      <c r="I3946" s="26"/>
      <c r="J3946" s="24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</row>
    <row r="3947" spans="1:22" ht="14">
      <c r="A3947" s="24" t="s">
        <v>13970</v>
      </c>
      <c r="B3947" s="25" t="s">
        <v>13700</v>
      </c>
      <c r="C3947" s="25" t="s">
        <v>13969</v>
      </c>
      <c r="D3947" s="25" t="s">
        <v>221</v>
      </c>
      <c r="E3947" s="26" t="s">
        <v>364</v>
      </c>
      <c r="F3947" s="26"/>
      <c r="G3947" s="27"/>
      <c r="H3947" s="27"/>
      <c r="I3947" s="26"/>
      <c r="J3947" s="24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</row>
    <row r="3948" spans="1:22" ht="14">
      <c r="A3948" s="24" t="s">
        <v>1740</v>
      </c>
      <c r="B3948" s="25" t="s">
        <v>1995</v>
      </c>
      <c r="C3948" s="25" t="s">
        <v>15282</v>
      </c>
      <c r="D3948" s="25" t="s">
        <v>221</v>
      </c>
      <c r="E3948" s="26" t="s">
        <v>364</v>
      </c>
      <c r="F3948" s="26"/>
      <c r="G3948" s="27"/>
      <c r="H3948" s="27"/>
      <c r="I3948" s="26"/>
      <c r="J3948" s="24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</row>
    <row r="3949" spans="1:22" ht="14">
      <c r="A3949" s="24" t="s">
        <v>1740</v>
      </c>
      <c r="B3949" s="25" t="s">
        <v>5869</v>
      </c>
      <c r="C3949" s="25" t="s">
        <v>15514</v>
      </c>
      <c r="D3949" s="25" t="s">
        <v>221</v>
      </c>
      <c r="E3949" s="26" t="s">
        <v>364</v>
      </c>
      <c r="F3949" s="26"/>
      <c r="G3949" s="27"/>
      <c r="H3949" s="27"/>
      <c r="I3949" s="26"/>
      <c r="J3949" s="24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</row>
    <row r="3950" spans="1:22" ht="14">
      <c r="A3950" s="24" t="s">
        <v>1740</v>
      </c>
      <c r="B3950" s="25" t="s">
        <v>8637</v>
      </c>
      <c r="C3950" s="25" t="s">
        <v>15692</v>
      </c>
      <c r="D3950" s="25" t="s">
        <v>221</v>
      </c>
      <c r="E3950" s="26" t="s">
        <v>364</v>
      </c>
      <c r="F3950" s="26"/>
      <c r="G3950" s="27"/>
      <c r="H3950" s="27"/>
      <c r="I3950" s="26"/>
      <c r="J3950" s="24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</row>
    <row r="3951" spans="1:22" ht="14">
      <c r="A3951" s="24" t="s">
        <v>1740</v>
      </c>
      <c r="B3951" s="25" t="s">
        <v>13700</v>
      </c>
      <c r="C3951" s="25" t="s">
        <v>15856</v>
      </c>
      <c r="D3951" s="25" t="s">
        <v>221</v>
      </c>
      <c r="E3951" s="26" t="s">
        <v>364</v>
      </c>
      <c r="F3951" s="26"/>
      <c r="G3951" s="27"/>
      <c r="H3951" s="27"/>
      <c r="I3951" s="26"/>
      <c r="J3951" s="24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</row>
    <row r="3952" spans="1:22" ht="14">
      <c r="A3952" s="24" t="s">
        <v>2121</v>
      </c>
      <c r="B3952" s="25" t="s">
        <v>1995</v>
      </c>
      <c r="C3952" s="25" t="s">
        <v>2120</v>
      </c>
      <c r="D3952" s="25" t="s">
        <v>221</v>
      </c>
      <c r="E3952" s="26" t="s">
        <v>364</v>
      </c>
      <c r="F3952" s="26"/>
      <c r="G3952" s="27"/>
      <c r="H3952" s="27"/>
      <c r="I3952" s="26"/>
      <c r="J3952" s="24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</row>
    <row r="3953" spans="1:22" ht="14">
      <c r="A3953" s="24" t="s">
        <v>13964</v>
      </c>
      <c r="B3953" s="25" t="s">
        <v>13700</v>
      </c>
      <c r="C3953" s="25" t="s">
        <v>13963</v>
      </c>
      <c r="D3953" s="25" t="s">
        <v>2556</v>
      </c>
      <c r="E3953" s="26" t="s">
        <v>364</v>
      </c>
      <c r="F3953" s="26"/>
      <c r="G3953" s="27"/>
      <c r="H3953" s="27"/>
      <c r="I3953" s="26"/>
      <c r="J3953" s="24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</row>
    <row r="3954" spans="1:22" ht="14">
      <c r="A3954" s="24" t="s">
        <v>4540</v>
      </c>
      <c r="B3954" s="25" t="s">
        <v>4309</v>
      </c>
      <c r="C3954" s="25" t="s">
        <v>4539</v>
      </c>
      <c r="D3954" s="25" t="s">
        <v>1022</v>
      </c>
      <c r="E3954" s="26" t="s">
        <v>364</v>
      </c>
      <c r="F3954" s="26"/>
      <c r="G3954" s="27"/>
      <c r="H3954" s="27"/>
      <c r="I3954" s="26"/>
      <c r="J3954" s="24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</row>
    <row r="3955" spans="1:22" ht="14">
      <c r="A3955" s="24" t="s">
        <v>4543</v>
      </c>
      <c r="B3955" s="25" t="s">
        <v>4309</v>
      </c>
      <c r="C3955" s="25" t="s">
        <v>4542</v>
      </c>
      <c r="D3955" s="25" t="s">
        <v>373</v>
      </c>
      <c r="E3955" s="26" t="s">
        <v>364</v>
      </c>
      <c r="F3955" s="26"/>
      <c r="G3955" s="27"/>
      <c r="H3955" s="27"/>
      <c r="I3955" s="26"/>
      <c r="J3955" s="24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</row>
    <row r="3956" spans="1:22" ht="14">
      <c r="A3956" s="24" t="s">
        <v>4546</v>
      </c>
      <c r="B3956" s="25" t="s">
        <v>4309</v>
      </c>
      <c r="C3956" s="25" t="s">
        <v>4545</v>
      </c>
      <c r="D3956" s="25" t="s">
        <v>1022</v>
      </c>
      <c r="E3956" s="26" t="s">
        <v>364</v>
      </c>
      <c r="F3956" s="26"/>
      <c r="G3956" s="27"/>
      <c r="H3956" s="27"/>
      <c r="I3956" s="26"/>
      <c r="J3956" s="24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</row>
    <row r="3957" spans="1:22" ht="14">
      <c r="A3957" s="24" t="s">
        <v>4549</v>
      </c>
      <c r="B3957" s="25" t="s">
        <v>4309</v>
      </c>
      <c r="C3957" s="25" t="s">
        <v>4548</v>
      </c>
      <c r="D3957" s="25" t="s">
        <v>215</v>
      </c>
      <c r="E3957" s="26" t="s">
        <v>364</v>
      </c>
      <c r="F3957" s="26"/>
      <c r="G3957" s="27"/>
      <c r="H3957" s="27"/>
      <c r="I3957" s="26"/>
      <c r="J3957" s="24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</row>
    <row r="3958" spans="1:22" ht="14">
      <c r="A3958" s="24" t="s">
        <v>4552</v>
      </c>
      <c r="B3958" s="25" t="s">
        <v>4309</v>
      </c>
      <c r="C3958" s="25" t="s">
        <v>4551</v>
      </c>
      <c r="D3958" s="25" t="s">
        <v>2085</v>
      </c>
      <c r="E3958" s="26" t="s">
        <v>364</v>
      </c>
      <c r="F3958" s="26"/>
      <c r="G3958" s="27"/>
      <c r="H3958" s="27"/>
      <c r="I3958" s="26"/>
      <c r="J3958" s="24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</row>
    <row r="3959" spans="1:22" ht="14">
      <c r="A3959" s="24" t="s">
        <v>4555</v>
      </c>
      <c r="B3959" s="25" t="s">
        <v>4309</v>
      </c>
      <c r="C3959" s="25" t="s">
        <v>4554</v>
      </c>
      <c r="D3959" s="25" t="s">
        <v>373</v>
      </c>
      <c r="E3959" s="26" t="s">
        <v>364</v>
      </c>
      <c r="F3959" s="26"/>
      <c r="G3959" s="27"/>
      <c r="H3959" s="27"/>
      <c r="I3959" s="26"/>
      <c r="J3959" s="24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</row>
    <row r="3960" spans="1:22" ht="14">
      <c r="A3960" s="24" t="s">
        <v>15423</v>
      </c>
      <c r="B3960" s="25" t="s">
        <v>4309</v>
      </c>
      <c r="C3960" s="25" t="s">
        <v>15422</v>
      </c>
      <c r="D3960" s="25" t="s">
        <v>1022</v>
      </c>
      <c r="E3960" s="26" t="s">
        <v>364</v>
      </c>
      <c r="F3960" s="26"/>
      <c r="G3960" s="27"/>
      <c r="H3960" s="27"/>
      <c r="I3960" s="26"/>
      <c r="J3960" s="24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</row>
    <row r="3961" spans="1:22" ht="14">
      <c r="A3961" s="24" t="s">
        <v>8681</v>
      </c>
      <c r="B3961" s="25" t="s">
        <v>8656</v>
      </c>
      <c r="C3961" s="25" t="s">
        <v>8680</v>
      </c>
      <c r="D3961" s="25" t="s">
        <v>1022</v>
      </c>
      <c r="E3961" s="26" t="s">
        <v>364</v>
      </c>
      <c r="F3961" s="26"/>
      <c r="G3961" s="27"/>
      <c r="H3961" s="27"/>
      <c r="I3961" s="26"/>
      <c r="J3961" s="24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</row>
    <row r="3962" spans="1:22" ht="14">
      <c r="A3962" s="24" t="s">
        <v>8684</v>
      </c>
      <c r="B3962" s="25" t="s">
        <v>8656</v>
      </c>
      <c r="C3962" s="25" t="s">
        <v>8683</v>
      </c>
      <c r="D3962" s="25" t="s">
        <v>1022</v>
      </c>
      <c r="E3962" s="26" t="s">
        <v>364</v>
      </c>
      <c r="F3962" s="26"/>
      <c r="G3962" s="27"/>
      <c r="H3962" s="27"/>
      <c r="I3962" s="26"/>
      <c r="J3962" s="24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</row>
    <row r="3963" spans="1:22" ht="14">
      <c r="A3963" s="24" t="s">
        <v>13967</v>
      </c>
      <c r="B3963" s="25" t="s">
        <v>13700</v>
      </c>
      <c r="C3963" s="25" t="s">
        <v>13966</v>
      </c>
      <c r="D3963" s="25" t="s">
        <v>221</v>
      </c>
      <c r="E3963" s="26" t="s">
        <v>364</v>
      </c>
      <c r="F3963" s="26"/>
      <c r="G3963" s="27"/>
      <c r="H3963" s="27"/>
      <c r="I3963" s="26"/>
      <c r="J3963" s="24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</row>
    <row r="3964" spans="1:22" ht="14">
      <c r="A3964" s="24" t="s">
        <v>15876</v>
      </c>
      <c r="B3964" s="25" t="s">
        <v>5869</v>
      </c>
      <c r="C3964" s="25" t="s">
        <v>15875</v>
      </c>
      <c r="D3964" s="25" t="s">
        <v>221</v>
      </c>
      <c r="E3964" s="26" t="s">
        <v>364</v>
      </c>
      <c r="F3964" s="26"/>
      <c r="G3964" s="27"/>
      <c r="H3964" s="27"/>
      <c r="I3964" s="26"/>
      <c r="J3964" s="24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</row>
    <row r="3965" spans="1:22" ht="14">
      <c r="A3965" s="24" t="s">
        <v>4558</v>
      </c>
      <c r="B3965" s="25" t="s">
        <v>4309</v>
      </c>
      <c r="C3965" s="25" t="s">
        <v>4557</v>
      </c>
      <c r="D3965" s="25" t="s">
        <v>221</v>
      </c>
      <c r="E3965" s="26" t="s">
        <v>364</v>
      </c>
      <c r="F3965" s="26"/>
      <c r="G3965" s="27"/>
      <c r="H3965" s="27"/>
      <c r="I3965" s="26"/>
      <c r="J3965" s="24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</row>
    <row r="3966" spans="1:22" ht="14">
      <c r="A3966" s="24" t="s">
        <v>8260</v>
      </c>
      <c r="B3966" s="25" t="s">
        <v>8136</v>
      </c>
      <c r="C3966" s="25" t="s">
        <v>8259</v>
      </c>
      <c r="D3966" s="25" t="s">
        <v>756</v>
      </c>
      <c r="E3966" s="26" t="s">
        <v>364</v>
      </c>
      <c r="F3966" s="26"/>
      <c r="G3966" s="27"/>
      <c r="H3966" s="27"/>
      <c r="I3966" s="26"/>
      <c r="J3966" s="24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</row>
    <row r="3967" spans="1:22" ht="14">
      <c r="A3967" s="24" t="s">
        <v>4236</v>
      </c>
      <c r="B3967" s="25" t="s">
        <v>4003</v>
      </c>
      <c r="C3967" s="25" t="s">
        <v>4235</v>
      </c>
      <c r="D3967" s="25" t="s">
        <v>1022</v>
      </c>
      <c r="E3967" s="26" t="s">
        <v>212</v>
      </c>
      <c r="F3967" s="26"/>
      <c r="G3967" s="27"/>
      <c r="H3967" s="27"/>
      <c r="I3967" s="26"/>
      <c r="J3967" s="24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</row>
    <row r="3968" spans="1:22" ht="14">
      <c r="A3968" s="24" t="s">
        <v>9762</v>
      </c>
      <c r="B3968" s="25" t="s">
        <v>9614</v>
      </c>
      <c r="C3968" s="25" t="s">
        <v>9761</v>
      </c>
      <c r="D3968" s="25" t="s">
        <v>3239</v>
      </c>
      <c r="E3968" s="26" t="s">
        <v>364</v>
      </c>
      <c r="F3968" s="26"/>
      <c r="G3968" s="27"/>
      <c r="H3968" s="27"/>
      <c r="I3968" s="26"/>
      <c r="J3968" s="24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</row>
    <row r="3969" spans="1:22" ht="14">
      <c r="A3969" s="24" t="s">
        <v>13688</v>
      </c>
      <c r="B3969" s="25" t="s">
        <v>13639</v>
      </c>
      <c r="C3969" s="25" t="s">
        <v>13687</v>
      </c>
      <c r="D3969" s="25" t="s">
        <v>373</v>
      </c>
      <c r="E3969" s="26" t="s">
        <v>364</v>
      </c>
      <c r="F3969" s="26"/>
      <c r="G3969" s="27"/>
      <c r="H3969" s="27"/>
      <c r="I3969" s="26"/>
      <c r="J3969" s="24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</row>
    <row r="3970" spans="1:22" ht="14">
      <c r="A3970" s="24" t="s">
        <v>9765</v>
      </c>
      <c r="B3970" s="25" t="s">
        <v>9614</v>
      </c>
      <c r="C3970" s="25" t="s">
        <v>9764</v>
      </c>
      <c r="D3970" s="25" t="s">
        <v>3239</v>
      </c>
      <c r="E3970" s="26" t="s">
        <v>364</v>
      </c>
      <c r="F3970" s="26"/>
      <c r="G3970" s="27"/>
      <c r="H3970" s="27"/>
      <c r="I3970" s="26"/>
      <c r="J3970" s="24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</row>
    <row r="3971" spans="1:22" ht="14">
      <c r="A3971" s="24" t="s">
        <v>15824</v>
      </c>
      <c r="B3971" s="25" t="s">
        <v>13639</v>
      </c>
      <c r="C3971" s="25" t="s">
        <v>15823</v>
      </c>
      <c r="D3971" s="25" t="s">
        <v>373</v>
      </c>
      <c r="E3971" s="26" t="s">
        <v>364</v>
      </c>
      <c r="F3971" s="26"/>
      <c r="G3971" s="27"/>
      <c r="H3971" s="27"/>
      <c r="I3971" s="26"/>
      <c r="J3971" s="24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</row>
    <row r="3972" spans="1:22" ht="14">
      <c r="A3972" s="24" t="s">
        <v>8616</v>
      </c>
      <c r="B3972" s="25" t="s">
        <v>8543</v>
      </c>
      <c r="C3972" s="25" t="s">
        <v>8615</v>
      </c>
      <c r="D3972" s="25" t="s">
        <v>221</v>
      </c>
      <c r="E3972" s="26" t="s">
        <v>212</v>
      </c>
      <c r="F3972" s="26"/>
      <c r="G3972" s="27"/>
      <c r="H3972" s="27"/>
      <c r="I3972" s="26"/>
      <c r="J3972" s="24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</row>
    <row r="3973" spans="1:22" ht="14">
      <c r="A3973" s="24" t="s">
        <v>11168</v>
      </c>
      <c r="B3973" s="25" t="s">
        <v>11140</v>
      </c>
      <c r="C3973" s="25" t="s">
        <v>11167</v>
      </c>
      <c r="D3973" s="25" t="s">
        <v>221</v>
      </c>
      <c r="E3973" s="26" t="s">
        <v>364</v>
      </c>
      <c r="F3973" s="26"/>
      <c r="G3973" s="27"/>
      <c r="H3973" s="27"/>
      <c r="I3973" s="26"/>
      <c r="J3973" s="24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</row>
    <row r="3974" spans="1:22" ht="14">
      <c r="A3974" s="24" t="s">
        <v>15538</v>
      </c>
      <c r="B3974" s="25" t="s">
        <v>6117</v>
      </c>
      <c r="C3974" s="25" t="s">
        <v>15537</v>
      </c>
      <c r="D3974" s="25" t="s">
        <v>373</v>
      </c>
      <c r="E3974" s="26" t="s">
        <v>364</v>
      </c>
      <c r="F3974" s="26"/>
      <c r="G3974" s="27"/>
      <c r="H3974" s="27"/>
      <c r="I3974" s="26"/>
      <c r="J3974" s="24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</row>
    <row r="3975" spans="1:22" ht="14">
      <c r="A3975" s="24" t="s">
        <v>1821</v>
      </c>
      <c r="B3975" s="25" t="s">
        <v>1814</v>
      </c>
      <c r="C3975" s="25" t="s">
        <v>1820</v>
      </c>
      <c r="D3975" s="25" t="s">
        <v>221</v>
      </c>
      <c r="E3975" s="26" t="s">
        <v>1813</v>
      </c>
      <c r="F3975" s="26"/>
      <c r="G3975" s="27"/>
      <c r="H3975" s="27"/>
      <c r="I3975" s="26"/>
      <c r="J3975" s="24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</row>
    <row r="3976" spans="1:22" ht="14">
      <c r="A3976" s="24" t="s">
        <v>10274</v>
      </c>
      <c r="B3976" s="25" t="s">
        <v>10102</v>
      </c>
      <c r="C3976" s="25" t="s">
        <v>10273</v>
      </c>
      <c r="D3976" s="25" t="s">
        <v>373</v>
      </c>
      <c r="E3976" s="26" t="s">
        <v>364</v>
      </c>
      <c r="F3976" s="26"/>
      <c r="G3976" s="27"/>
      <c r="H3976" s="27"/>
      <c r="I3976" s="26"/>
      <c r="J3976" s="24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</row>
    <row r="3977" spans="1:22" ht="14">
      <c r="A3977" s="24" t="s">
        <v>10277</v>
      </c>
      <c r="B3977" s="25" t="s">
        <v>10102</v>
      </c>
      <c r="C3977" s="25" t="s">
        <v>10276</v>
      </c>
      <c r="D3977" s="25" t="s">
        <v>373</v>
      </c>
      <c r="E3977" s="26" t="s">
        <v>364</v>
      </c>
      <c r="F3977" s="26"/>
      <c r="G3977" s="27"/>
      <c r="H3977" s="27"/>
      <c r="I3977" s="26"/>
      <c r="J3977" s="24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</row>
    <row r="3978" spans="1:22" ht="14">
      <c r="A3978" s="24" t="s">
        <v>10280</v>
      </c>
      <c r="B3978" s="25" t="s">
        <v>10102</v>
      </c>
      <c r="C3978" s="25" t="s">
        <v>10279</v>
      </c>
      <c r="D3978" s="25" t="s">
        <v>373</v>
      </c>
      <c r="E3978" s="26" t="s">
        <v>364</v>
      </c>
      <c r="F3978" s="26"/>
      <c r="G3978" s="27"/>
      <c r="H3978" s="27"/>
      <c r="I3978" s="26"/>
      <c r="J3978" s="24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</row>
    <row r="3979" spans="1:22" ht="14">
      <c r="A3979" s="24" t="s">
        <v>10283</v>
      </c>
      <c r="B3979" s="25" t="s">
        <v>10102</v>
      </c>
      <c r="C3979" s="25" t="s">
        <v>10282</v>
      </c>
      <c r="D3979" s="25" t="s">
        <v>373</v>
      </c>
      <c r="E3979" s="26" t="s">
        <v>364</v>
      </c>
      <c r="F3979" s="26"/>
      <c r="G3979" s="27"/>
      <c r="H3979" s="27"/>
      <c r="I3979" s="26"/>
      <c r="J3979" s="24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</row>
    <row r="3980" spans="1:22" ht="14">
      <c r="A3980" s="24" t="s">
        <v>13391</v>
      </c>
      <c r="B3980" s="25" t="s">
        <v>13381</v>
      </c>
      <c r="C3980" s="25" t="s">
        <v>13390</v>
      </c>
      <c r="D3980" s="25" t="s">
        <v>1022</v>
      </c>
      <c r="E3980" s="26" t="s">
        <v>364</v>
      </c>
      <c r="F3980" s="26"/>
      <c r="G3980" s="27"/>
      <c r="H3980" s="27"/>
      <c r="I3980" s="26"/>
      <c r="J3980" s="24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</row>
    <row r="3981" spans="1:22" ht="14">
      <c r="A3981" s="24" t="s">
        <v>4803</v>
      </c>
      <c r="B3981" s="25" t="s">
        <v>4714</v>
      </c>
      <c r="C3981" s="25" t="s">
        <v>4802</v>
      </c>
      <c r="D3981" s="25" t="s">
        <v>221</v>
      </c>
      <c r="E3981" s="26" t="s">
        <v>962</v>
      </c>
      <c r="F3981" s="26"/>
      <c r="G3981" s="27"/>
      <c r="H3981" s="27"/>
      <c r="I3981" s="26"/>
      <c r="J3981" s="24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</row>
    <row r="3982" spans="1:22" ht="14">
      <c r="A3982" s="24" t="s">
        <v>10355</v>
      </c>
      <c r="B3982" s="25" t="s">
        <v>10307</v>
      </c>
      <c r="C3982" s="25" t="s">
        <v>10354</v>
      </c>
      <c r="D3982" s="25" t="s">
        <v>221</v>
      </c>
      <c r="E3982" s="26" t="s">
        <v>212</v>
      </c>
      <c r="F3982" s="26"/>
      <c r="G3982" s="27"/>
      <c r="H3982" s="27"/>
      <c r="I3982" s="26"/>
      <c r="J3982" s="24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</row>
    <row r="3983" spans="1:22" ht="14">
      <c r="A3983" s="24" t="s">
        <v>3066</v>
      </c>
      <c r="B3983" s="25" t="s">
        <v>2956</v>
      </c>
      <c r="C3983" s="25" t="s">
        <v>3065</v>
      </c>
      <c r="D3983" s="25" t="s">
        <v>221</v>
      </c>
      <c r="E3983" s="26" t="s">
        <v>212</v>
      </c>
      <c r="F3983" s="26"/>
      <c r="G3983" s="27"/>
      <c r="H3983" s="27"/>
      <c r="I3983" s="26"/>
      <c r="J3983" s="24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</row>
    <row r="3984" spans="1:22" ht="14">
      <c r="A3984" s="24" t="s">
        <v>3069</v>
      </c>
      <c r="B3984" s="25" t="s">
        <v>2956</v>
      </c>
      <c r="C3984" s="25" t="s">
        <v>3068</v>
      </c>
      <c r="D3984" s="25" t="s">
        <v>535</v>
      </c>
      <c r="E3984" s="26" t="s">
        <v>212</v>
      </c>
      <c r="F3984" s="26"/>
      <c r="G3984" s="27"/>
      <c r="H3984" s="27"/>
      <c r="I3984" s="26"/>
      <c r="J3984" s="24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</row>
    <row r="3985" spans="1:22" ht="14">
      <c r="A3985" s="24" t="s">
        <v>3072</v>
      </c>
      <c r="B3985" s="25" t="s">
        <v>2956</v>
      </c>
      <c r="C3985" s="25" t="s">
        <v>3071</v>
      </c>
      <c r="D3985" s="25" t="s">
        <v>221</v>
      </c>
      <c r="E3985" s="26" t="s">
        <v>212</v>
      </c>
      <c r="F3985" s="26"/>
      <c r="G3985" s="27"/>
      <c r="H3985" s="27"/>
      <c r="I3985" s="26"/>
      <c r="J3985" s="24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</row>
    <row r="3986" spans="1:22" ht="14">
      <c r="A3986" s="24" t="s">
        <v>3075</v>
      </c>
      <c r="B3986" s="25" t="s">
        <v>2956</v>
      </c>
      <c r="C3986" s="25" t="s">
        <v>3074</v>
      </c>
      <c r="D3986" s="25" t="s">
        <v>535</v>
      </c>
      <c r="E3986" s="26" t="s">
        <v>212</v>
      </c>
      <c r="F3986" s="26"/>
      <c r="G3986" s="27"/>
      <c r="H3986" s="27"/>
      <c r="I3986" s="26"/>
      <c r="J3986" s="24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</row>
    <row r="3987" spans="1:22" ht="14">
      <c r="A3987" s="24" t="s">
        <v>3078</v>
      </c>
      <c r="B3987" s="25" t="s">
        <v>2956</v>
      </c>
      <c r="C3987" s="25" t="s">
        <v>3077</v>
      </c>
      <c r="D3987" s="25" t="s">
        <v>2958</v>
      </c>
      <c r="E3987" s="26" t="s">
        <v>212</v>
      </c>
      <c r="F3987" s="26"/>
      <c r="G3987" s="27"/>
      <c r="H3987" s="27"/>
      <c r="I3987" s="26"/>
      <c r="J3987" s="24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</row>
    <row r="3988" spans="1:22" ht="14">
      <c r="A3988" s="24" t="s">
        <v>3081</v>
      </c>
      <c r="B3988" s="25" t="s">
        <v>2956</v>
      </c>
      <c r="C3988" s="25" t="s">
        <v>3080</v>
      </c>
      <c r="D3988" s="25" t="s">
        <v>535</v>
      </c>
      <c r="E3988" s="26" t="s">
        <v>212</v>
      </c>
      <c r="F3988" s="26"/>
      <c r="G3988" s="27"/>
      <c r="H3988" s="27"/>
      <c r="I3988" s="26"/>
      <c r="J3988" s="24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</row>
    <row r="3989" spans="1:22" ht="14">
      <c r="A3989" s="24" t="s">
        <v>3084</v>
      </c>
      <c r="B3989" s="25" t="s">
        <v>2956</v>
      </c>
      <c r="C3989" s="25" t="s">
        <v>3083</v>
      </c>
      <c r="D3989" s="25" t="s">
        <v>535</v>
      </c>
      <c r="E3989" s="26" t="s">
        <v>212</v>
      </c>
      <c r="F3989" s="26"/>
      <c r="G3989" s="27"/>
      <c r="H3989" s="27"/>
      <c r="I3989" s="26"/>
      <c r="J3989" s="24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</row>
    <row r="3990" spans="1:22" ht="14">
      <c r="A3990" s="24" t="s">
        <v>3087</v>
      </c>
      <c r="B3990" s="25" t="s">
        <v>2956</v>
      </c>
      <c r="C3990" s="25" t="s">
        <v>3086</v>
      </c>
      <c r="D3990" s="25" t="s">
        <v>535</v>
      </c>
      <c r="E3990" s="26" t="s">
        <v>212</v>
      </c>
      <c r="F3990" s="26"/>
      <c r="G3990" s="27"/>
      <c r="H3990" s="27"/>
      <c r="I3990" s="26"/>
      <c r="J3990" s="24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</row>
    <row r="3991" spans="1:22" ht="14">
      <c r="A3991" s="24" t="s">
        <v>3090</v>
      </c>
      <c r="B3991" s="25" t="s">
        <v>2956</v>
      </c>
      <c r="C3991" s="25" t="s">
        <v>3089</v>
      </c>
      <c r="D3991" s="25" t="s">
        <v>535</v>
      </c>
      <c r="E3991" s="26" t="s">
        <v>212</v>
      </c>
      <c r="F3991" s="26"/>
      <c r="G3991" s="27"/>
      <c r="H3991" s="27"/>
      <c r="I3991" s="26"/>
      <c r="J3991" s="24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</row>
    <row r="3992" spans="1:22" ht="14">
      <c r="A3992" s="24" t="s">
        <v>3093</v>
      </c>
      <c r="B3992" s="25" t="s">
        <v>2956</v>
      </c>
      <c r="C3992" s="25" t="s">
        <v>3092</v>
      </c>
      <c r="D3992" s="25" t="s">
        <v>535</v>
      </c>
      <c r="E3992" s="26" t="s">
        <v>212</v>
      </c>
      <c r="F3992" s="26"/>
      <c r="G3992" s="27"/>
      <c r="H3992" s="27"/>
      <c r="I3992" s="26"/>
      <c r="J3992" s="24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</row>
    <row r="3993" spans="1:22" ht="14">
      <c r="A3993" s="24" t="s">
        <v>3096</v>
      </c>
      <c r="B3993" s="25" t="s">
        <v>2956</v>
      </c>
      <c r="C3993" s="25" t="s">
        <v>3095</v>
      </c>
      <c r="D3993" s="25" t="s">
        <v>535</v>
      </c>
      <c r="E3993" s="26" t="s">
        <v>212</v>
      </c>
      <c r="F3993" s="26"/>
      <c r="G3993" s="27"/>
      <c r="H3993" s="27"/>
      <c r="I3993" s="26"/>
      <c r="J3993" s="24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</row>
    <row r="3994" spans="1:22" ht="14">
      <c r="A3994" s="24" t="s">
        <v>3098</v>
      </c>
      <c r="B3994" s="25" t="s">
        <v>2956</v>
      </c>
      <c r="C3994" s="25"/>
      <c r="D3994" s="25" t="s">
        <v>3041</v>
      </c>
      <c r="E3994" s="26" t="s">
        <v>212</v>
      </c>
      <c r="F3994" s="26"/>
      <c r="G3994" s="27"/>
      <c r="H3994" s="27"/>
      <c r="I3994" s="26"/>
      <c r="J3994" s="24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</row>
    <row r="3995" spans="1:22" ht="14">
      <c r="A3995" s="24" t="s">
        <v>3099</v>
      </c>
      <c r="B3995" s="25" t="s">
        <v>2956</v>
      </c>
      <c r="C3995" s="25"/>
      <c r="D3995" s="25" t="s">
        <v>3041</v>
      </c>
      <c r="E3995" s="26" t="s">
        <v>212</v>
      </c>
      <c r="F3995" s="26"/>
      <c r="G3995" s="27"/>
      <c r="H3995" s="27"/>
      <c r="I3995" s="26"/>
      <c r="J3995" s="24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</row>
    <row r="3996" spans="1:22" ht="14">
      <c r="A3996" s="24" t="s">
        <v>3101</v>
      </c>
      <c r="B3996" s="25" t="s">
        <v>2956</v>
      </c>
      <c r="C3996" s="25" t="s">
        <v>3100</v>
      </c>
      <c r="D3996" s="25" t="s">
        <v>535</v>
      </c>
      <c r="E3996" s="26" t="s">
        <v>212</v>
      </c>
      <c r="F3996" s="26"/>
      <c r="G3996" s="27"/>
      <c r="H3996" s="27"/>
      <c r="I3996" s="26"/>
      <c r="J3996" s="24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</row>
    <row r="3997" spans="1:22" ht="14">
      <c r="A3997" s="24" t="s">
        <v>3104</v>
      </c>
      <c r="B3997" s="25" t="s">
        <v>2956</v>
      </c>
      <c r="C3997" s="25" t="s">
        <v>3103</v>
      </c>
      <c r="D3997" s="25" t="s">
        <v>535</v>
      </c>
      <c r="E3997" s="26" t="s">
        <v>212</v>
      </c>
      <c r="F3997" s="26"/>
      <c r="G3997" s="27"/>
      <c r="H3997" s="27"/>
      <c r="I3997" s="26"/>
      <c r="J3997" s="24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</row>
    <row r="3998" spans="1:22" ht="14">
      <c r="A3998" s="24" t="s">
        <v>15476</v>
      </c>
      <c r="B3998" s="25" t="s">
        <v>5634</v>
      </c>
      <c r="C3998" s="25" t="s">
        <v>15475</v>
      </c>
      <c r="D3998" s="25" t="s">
        <v>221</v>
      </c>
      <c r="E3998" s="26" t="s">
        <v>364</v>
      </c>
      <c r="F3998" s="26"/>
      <c r="G3998" s="27"/>
      <c r="H3998" s="27"/>
      <c r="I3998" s="26"/>
      <c r="J3998" s="24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</row>
    <row r="3999" spans="1:22" ht="14">
      <c r="A3999" s="24" t="s">
        <v>15479</v>
      </c>
      <c r="B3999" s="25" t="s">
        <v>5634</v>
      </c>
      <c r="C3999" s="25" t="s">
        <v>15478</v>
      </c>
      <c r="D3999" s="25" t="s">
        <v>221</v>
      </c>
      <c r="E3999" s="26" t="s">
        <v>364</v>
      </c>
      <c r="F3999" s="26"/>
      <c r="G3999" s="27"/>
      <c r="H3999" s="27"/>
      <c r="I3999" s="26"/>
      <c r="J3999" s="24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</row>
    <row r="4000" spans="1:22" ht="14">
      <c r="A4000" s="24" t="s">
        <v>15482</v>
      </c>
      <c r="B4000" s="25" t="s">
        <v>5634</v>
      </c>
      <c r="C4000" s="25" t="s">
        <v>15481</v>
      </c>
      <c r="D4000" s="25" t="s">
        <v>221</v>
      </c>
      <c r="E4000" s="26" t="s">
        <v>364</v>
      </c>
      <c r="F4000" s="26"/>
      <c r="G4000" s="27"/>
      <c r="H4000" s="27"/>
      <c r="I4000" s="26"/>
      <c r="J4000" s="24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</row>
    <row r="4001" spans="1:22" ht="14">
      <c r="A4001" s="24" t="s">
        <v>5512</v>
      </c>
      <c r="B4001" s="25" t="s">
        <v>5244</v>
      </c>
      <c r="C4001" s="25" t="s">
        <v>5511</v>
      </c>
      <c r="D4001" s="25" t="s">
        <v>3041</v>
      </c>
      <c r="E4001" s="26" t="s">
        <v>364</v>
      </c>
      <c r="F4001" s="26"/>
      <c r="G4001" s="27"/>
      <c r="H4001" s="27"/>
      <c r="I4001" s="26"/>
      <c r="J4001" s="24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</row>
    <row r="4002" spans="1:22" ht="14">
      <c r="A4002" s="24" t="s">
        <v>5515</v>
      </c>
      <c r="B4002" s="25" t="s">
        <v>5244</v>
      </c>
      <c r="C4002" s="25" t="s">
        <v>5514</v>
      </c>
      <c r="D4002" s="25" t="s">
        <v>221</v>
      </c>
      <c r="E4002" s="26" t="s">
        <v>364</v>
      </c>
      <c r="F4002" s="26"/>
      <c r="G4002" s="27"/>
      <c r="H4002" s="27"/>
      <c r="I4002" s="26"/>
      <c r="J4002" s="24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</row>
    <row r="4003" spans="1:22" ht="14">
      <c r="A4003" s="24" t="s">
        <v>5518</v>
      </c>
      <c r="B4003" s="25" t="s">
        <v>5244</v>
      </c>
      <c r="C4003" s="25" t="s">
        <v>5517</v>
      </c>
      <c r="D4003" s="25" t="s">
        <v>535</v>
      </c>
      <c r="E4003" s="26" t="s">
        <v>364</v>
      </c>
      <c r="F4003" s="26"/>
      <c r="G4003" s="27"/>
      <c r="H4003" s="27"/>
      <c r="I4003" s="26"/>
      <c r="J4003" s="24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</row>
    <row r="4004" spans="1:22" ht="14">
      <c r="A4004" s="24" t="s">
        <v>5521</v>
      </c>
      <c r="B4004" s="25" t="s">
        <v>5244</v>
      </c>
      <c r="C4004" s="25" t="s">
        <v>5520</v>
      </c>
      <c r="D4004" s="25" t="s">
        <v>221</v>
      </c>
      <c r="E4004" s="26" t="s">
        <v>364</v>
      </c>
      <c r="F4004" s="26"/>
      <c r="G4004" s="27"/>
      <c r="H4004" s="27"/>
      <c r="I4004" s="26"/>
      <c r="J4004" s="24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</row>
    <row r="4005" spans="1:22" ht="14">
      <c r="A4005" s="24" t="s">
        <v>4806</v>
      </c>
      <c r="B4005" s="25" t="s">
        <v>4714</v>
      </c>
      <c r="C4005" s="25" t="s">
        <v>4805</v>
      </c>
      <c r="D4005" s="25" t="s">
        <v>221</v>
      </c>
      <c r="E4005" s="26" t="s">
        <v>962</v>
      </c>
      <c r="F4005" s="26"/>
      <c r="G4005" s="27"/>
      <c r="H4005" s="27"/>
      <c r="I4005" s="26"/>
      <c r="J4005" s="24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</row>
    <row r="4006" spans="1:22" ht="14">
      <c r="A4006" s="24" t="s">
        <v>12494</v>
      </c>
      <c r="B4006" s="25" t="s">
        <v>12493</v>
      </c>
      <c r="C4006" s="25" t="s">
        <v>12492</v>
      </c>
      <c r="D4006" s="25" t="s">
        <v>221</v>
      </c>
      <c r="E4006" s="26" t="s">
        <v>962</v>
      </c>
      <c r="F4006" s="26"/>
      <c r="G4006" s="27"/>
      <c r="H4006" s="27"/>
      <c r="I4006" s="26"/>
      <c r="J4006" s="24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</row>
    <row r="4007" spans="1:22" ht="14">
      <c r="A4007" s="24" t="s">
        <v>2315</v>
      </c>
      <c r="B4007" s="25" t="s">
        <v>2157</v>
      </c>
      <c r="C4007" s="25" t="s">
        <v>2314</v>
      </c>
      <c r="D4007" s="25" t="s">
        <v>221</v>
      </c>
      <c r="E4007" s="26" t="s">
        <v>364</v>
      </c>
      <c r="F4007" s="26"/>
      <c r="G4007" s="27"/>
      <c r="H4007" s="27"/>
      <c r="I4007" s="26"/>
      <c r="J4007" s="24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</row>
    <row r="4008" spans="1:22" ht="14">
      <c r="A4008" s="24" t="s">
        <v>2318</v>
      </c>
      <c r="B4008" s="25" t="s">
        <v>2157</v>
      </c>
      <c r="C4008" s="25" t="s">
        <v>2317</v>
      </c>
      <c r="D4008" s="25" t="s">
        <v>535</v>
      </c>
      <c r="E4008" s="26" t="s">
        <v>364</v>
      </c>
      <c r="F4008" s="26"/>
      <c r="G4008" s="27"/>
      <c r="H4008" s="27"/>
      <c r="I4008" s="26"/>
      <c r="J4008" s="24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</row>
    <row r="4009" spans="1:22" ht="14">
      <c r="A4009" s="24" t="s">
        <v>11505</v>
      </c>
      <c r="B4009" s="25" t="s">
        <v>11309</v>
      </c>
      <c r="C4009" s="25" t="s">
        <v>11504</v>
      </c>
      <c r="D4009" s="25"/>
      <c r="E4009" s="26" t="s">
        <v>364</v>
      </c>
      <c r="F4009" s="26"/>
      <c r="G4009" s="27"/>
      <c r="H4009" s="27"/>
      <c r="I4009" s="26"/>
      <c r="J4009" s="24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</row>
    <row r="4010" spans="1:22" ht="14">
      <c r="A4010" s="24" t="s">
        <v>10358</v>
      </c>
      <c r="B4010" s="25" t="s">
        <v>10307</v>
      </c>
      <c r="C4010" s="25" t="s">
        <v>10357</v>
      </c>
      <c r="D4010" s="25" t="s">
        <v>221</v>
      </c>
      <c r="E4010" s="26" t="s">
        <v>212</v>
      </c>
      <c r="F4010" s="26"/>
      <c r="G4010" s="27"/>
      <c r="H4010" s="27"/>
      <c r="I4010" s="26"/>
      <c r="J4010" s="24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</row>
    <row r="4011" spans="1:22" ht="14">
      <c r="A4011" s="24" t="s">
        <v>5206</v>
      </c>
      <c r="B4011" s="25" t="s">
        <v>5199</v>
      </c>
      <c r="C4011" s="25" t="s">
        <v>5205</v>
      </c>
      <c r="D4011" s="25" t="s">
        <v>373</v>
      </c>
      <c r="E4011" s="26" t="s">
        <v>364</v>
      </c>
      <c r="F4011" s="26"/>
      <c r="G4011" s="27"/>
      <c r="H4011" s="27"/>
      <c r="I4011" s="26"/>
      <c r="J4011" s="24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</row>
    <row r="4012" spans="1:22" ht="14">
      <c r="A4012" s="24" t="s">
        <v>10361</v>
      </c>
      <c r="B4012" s="25" t="s">
        <v>10307</v>
      </c>
      <c r="C4012" s="25" t="s">
        <v>10360</v>
      </c>
      <c r="D4012" s="25" t="s">
        <v>221</v>
      </c>
      <c r="E4012" s="26" t="s">
        <v>212</v>
      </c>
      <c r="F4012" s="26"/>
      <c r="G4012" s="27"/>
      <c r="H4012" s="27"/>
      <c r="I4012" s="26"/>
      <c r="J4012" s="24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</row>
    <row r="4013" spans="1:22" ht="14">
      <c r="A4013" s="24" t="s">
        <v>10364</v>
      </c>
      <c r="B4013" s="25" t="s">
        <v>10307</v>
      </c>
      <c r="C4013" s="25" t="s">
        <v>10363</v>
      </c>
      <c r="D4013" s="25" t="s">
        <v>535</v>
      </c>
      <c r="E4013" s="26" t="s">
        <v>212</v>
      </c>
      <c r="F4013" s="26"/>
      <c r="G4013" s="27"/>
      <c r="H4013" s="27"/>
      <c r="I4013" s="26"/>
      <c r="J4013" s="24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</row>
    <row r="4014" spans="1:22" ht="14">
      <c r="A4014" s="24" t="s">
        <v>11041</v>
      </c>
      <c r="B4014" s="25" t="s">
        <v>10873</v>
      </c>
      <c r="C4014" s="25" t="s">
        <v>11040</v>
      </c>
      <c r="D4014" s="25" t="s">
        <v>221</v>
      </c>
      <c r="E4014" s="26" t="s">
        <v>364</v>
      </c>
      <c r="F4014" s="26"/>
      <c r="G4014" s="27"/>
      <c r="H4014" s="27"/>
      <c r="I4014" s="26"/>
      <c r="J4014" s="24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</row>
    <row r="4015" spans="1:22" ht="14">
      <c r="A4015" s="24" t="s">
        <v>11044</v>
      </c>
      <c r="B4015" s="25" t="s">
        <v>10873</v>
      </c>
      <c r="C4015" s="25" t="s">
        <v>11043</v>
      </c>
      <c r="D4015" s="25" t="s">
        <v>229</v>
      </c>
      <c r="E4015" s="26" t="s">
        <v>364</v>
      </c>
      <c r="F4015" s="26"/>
      <c r="G4015" s="27"/>
      <c r="H4015" s="27"/>
      <c r="I4015" s="26"/>
      <c r="J4015" s="24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</row>
    <row r="4016" spans="1:22" ht="14">
      <c r="A4016" s="24" t="s">
        <v>11047</v>
      </c>
      <c r="B4016" s="25" t="s">
        <v>10873</v>
      </c>
      <c r="C4016" s="25" t="s">
        <v>11046</v>
      </c>
      <c r="D4016" s="25" t="s">
        <v>535</v>
      </c>
      <c r="E4016" s="26" t="s">
        <v>364</v>
      </c>
      <c r="F4016" s="26"/>
      <c r="G4016" s="27"/>
      <c r="H4016" s="27"/>
      <c r="I4016" s="26"/>
      <c r="J4016" s="24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</row>
    <row r="4017" spans="1:22" ht="14">
      <c r="A4017" s="24" t="s">
        <v>3930</v>
      </c>
      <c r="B4017" s="25" t="s">
        <v>3475</v>
      </c>
      <c r="C4017" s="25" t="s">
        <v>3929</v>
      </c>
      <c r="D4017" s="25" t="s">
        <v>221</v>
      </c>
      <c r="E4017" s="26" t="s">
        <v>364</v>
      </c>
      <c r="F4017" s="26"/>
      <c r="G4017" s="27"/>
      <c r="H4017" s="27"/>
      <c r="I4017" s="26"/>
      <c r="J4017" s="24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</row>
    <row r="4018" spans="1:22" ht="14">
      <c r="A4018" s="24" t="s">
        <v>3933</v>
      </c>
      <c r="B4018" s="25" t="s">
        <v>3475</v>
      </c>
      <c r="C4018" s="25" t="s">
        <v>3932</v>
      </c>
      <c r="D4018" s="25" t="s">
        <v>229</v>
      </c>
      <c r="E4018" s="26" t="s">
        <v>364</v>
      </c>
      <c r="F4018" s="26"/>
      <c r="G4018" s="27"/>
      <c r="H4018" s="27"/>
      <c r="I4018" s="26"/>
      <c r="J4018" s="24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</row>
    <row r="4019" spans="1:22" ht="14">
      <c r="A4019" s="24" t="s">
        <v>3936</v>
      </c>
      <c r="B4019" s="25" t="s">
        <v>3475</v>
      </c>
      <c r="C4019" s="25" t="s">
        <v>3935</v>
      </c>
      <c r="D4019" s="25" t="s">
        <v>535</v>
      </c>
      <c r="E4019" s="26" t="s">
        <v>364</v>
      </c>
      <c r="F4019" s="26"/>
      <c r="G4019" s="27"/>
      <c r="H4019" s="27"/>
      <c r="I4019" s="26"/>
      <c r="J4019" s="24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</row>
    <row r="4020" spans="1:22" ht="14">
      <c r="A4020" s="24" t="s">
        <v>14124</v>
      </c>
      <c r="B4020" s="25" t="s">
        <v>14099</v>
      </c>
      <c r="C4020" s="25" t="s">
        <v>14123</v>
      </c>
      <c r="D4020" s="25" t="s">
        <v>2556</v>
      </c>
      <c r="E4020" s="26" t="s">
        <v>364</v>
      </c>
      <c r="F4020" s="26"/>
      <c r="G4020" s="27"/>
      <c r="H4020" s="27"/>
      <c r="I4020" s="26"/>
      <c r="J4020" s="24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</row>
    <row r="4021" spans="1:22" ht="14">
      <c r="A4021" s="24" t="s">
        <v>5084</v>
      </c>
      <c r="B4021" s="25" t="s">
        <v>4960</v>
      </c>
      <c r="C4021" s="25" t="s">
        <v>5083</v>
      </c>
      <c r="D4021" s="25" t="s">
        <v>535</v>
      </c>
      <c r="E4021" s="26" t="s">
        <v>364</v>
      </c>
      <c r="F4021" s="26"/>
      <c r="G4021" s="27"/>
      <c r="H4021" s="27"/>
      <c r="I4021" s="26"/>
      <c r="J4021" s="24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</row>
    <row r="4022" spans="1:22" ht="14">
      <c r="A4022" s="24" t="s">
        <v>11508</v>
      </c>
      <c r="B4022" s="25" t="s">
        <v>11309</v>
      </c>
      <c r="C4022" s="25" t="s">
        <v>11507</v>
      </c>
      <c r="D4022" s="25" t="s">
        <v>378</v>
      </c>
      <c r="E4022" s="26" t="s">
        <v>364</v>
      </c>
      <c r="F4022" s="26"/>
      <c r="G4022" s="27"/>
      <c r="H4022" s="27"/>
      <c r="I4022" s="26"/>
      <c r="J4022" s="24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</row>
    <row r="4023" spans="1:22" ht="14">
      <c r="A4023" s="24" t="s">
        <v>11511</v>
      </c>
      <c r="B4023" s="25" t="s">
        <v>11309</v>
      </c>
      <c r="C4023" s="25" t="s">
        <v>11510</v>
      </c>
      <c r="D4023" s="25" t="s">
        <v>221</v>
      </c>
      <c r="E4023" s="26" t="s">
        <v>364</v>
      </c>
      <c r="F4023" s="26"/>
      <c r="G4023" s="27"/>
      <c r="H4023" s="27"/>
      <c r="I4023" s="26"/>
      <c r="J4023" s="24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</row>
    <row r="4024" spans="1:22" ht="14">
      <c r="A4024" s="24" t="s">
        <v>11514</v>
      </c>
      <c r="B4024" s="25" t="s">
        <v>11309</v>
      </c>
      <c r="C4024" s="25" t="s">
        <v>11513</v>
      </c>
      <c r="D4024" s="25" t="s">
        <v>221</v>
      </c>
      <c r="E4024" s="26" t="s">
        <v>364</v>
      </c>
      <c r="F4024" s="26"/>
      <c r="G4024" s="27"/>
      <c r="H4024" s="27"/>
      <c r="I4024" s="26"/>
      <c r="J4024" s="24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</row>
    <row r="4025" spans="1:22" ht="14">
      <c r="A4025" s="24" t="s">
        <v>11517</v>
      </c>
      <c r="B4025" s="25" t="s">
        <v>11309</v>
      </c>
      <c r="C4025" s="25" t="s">
        <v>11516</v>
      </c>
      <c r="D4025" s="25" t="s">
        <v>378</v>
      </c>
      <c r="E4025" s="26" t="s">
        <v>364</v>
      </c>
      <c r="F4025" s="26"/>
      <c r="G4025" s="27"/>
      <c r="H4025" s="27"/>
      <c r="I4025" s="26"/>
      <c r="J4025" s="24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</row>
    <row r="4026" spans="1:22" ht="14">
      <c r="A4026" s="24" t="s">
        <v>11520</v>
      </c>
      <c r="B4026" s="25" t="s">
        <v>11309</v>
      </c>
      <c r="C4026" s="25" t="s">
        <v>11519</v>
      </c>
      <c r="D4026" s="25" t="s">
        <v>535</v>
      </c>
      <c r="E4026" s="26" t="s">
        <v>364</v>
      </c>
      <c r="F4026" s="26"/>
      <c r="G4026" s="27"/>
      <c r="H4026" s="27"/>
      <c r="I4026" s="26"/>
      <c r="J4026" s="24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</row>
    <row r="4027" spans="1:22" ht="14">
      <c r="A4027" s="24" t="s">
        <v>11523</v>
      </c>
      <c r="B4027" s="25" t="s">
        <v>11309</v>
      </c>
      <c r="C4027" s="25" t="s">
        <v>11522</v>
      </c>
      <c r="D4027" s="25" t="s">
        <v>215</v>
      </c>
      <c r="E4027" s="26" t="s">
        <v>364</v>
      </c>
      <c r="F4027" s="26"/>
      <c r="G4027" s="27"/>
      <c r="H4027" s="27"/>
      <c r="I4027" s="26"/>
      <c r="J4027" s="24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</row>
    <row r="4028" spans="1:22" ht="14">
      <c r="A4028" s="24" t="s">
        <v>11526</v>
      </c>
      <c r="B4028" s="25" t="s">
        <v>11309</v>
      </c>
      <c r="C4028" s="25" t="s">
        <v>11525</v>
      </c>
      <c r="D4028" s="25" t="s">
        <v>378</v>
      </c>
      <c r="E4028" s="26" t="s">
        <v>364</v>
      </c>
      <c r="F4028" s="26"/>
      <c r="G4028" s="27"/>
      <c r="H4028" s="27"/>
      <c r="I4028" s="26"/>
      <c r="J4028" s="24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</row>
    <row r="4029" spans="1:22" ht="14">
      <c r="A4029" s="24" t="s">
        <v>11529</v>
      </c>
      <c r="B4029" s="25" t="s">
        <v>11309</v>
      </c>
      <c r="C4029" s="25" t="s">
        <v>11528</v>
      </c>
      <c r="D4029" s="25" t="s">
        <v>229</v>
      </c>
      <c r="E4029" s="26" t="s">
        <v>364</v>
      </c>
      <c r="F4029" s="26"/>
      <c r="G4029" s="27"/>
      <c r="H4029" s="27"/>
      <c r="I4029" s="26"/>
      <c r="J4029" s="24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</row>
    <row r="4030" spans="1:22" ht="14">
      <c r="A4030" s="24" t="s">
        <v>11532</v>
      </c>
      <c r="B4030" s="25" t="s">
        <v>11309</v>
      </c>
      <c r="C4030" s="25" t="s">
        <v>11531</v>
      </c>
      <c r="D4030" s="25" t="s">
        <v>535</v>
      </c>
      <c r="E4030" s="26" t="s">
        <v>364</v>
      </c>
      <c r="F4030" s="26"/>
      <c r="G4030" s="27"/>
      <c r="H4030" s="27"/>
      <c r="I4030" s="26"/>
      <c r="J4030" s="24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</row>
    <row r="4031" spans="1:22" ht="14">
      <c r="A4031" s="24" t="s">
        <v>11535</v>
      </c>
      <c r="B4031" s="25" t="s">
        <v>11309</v>
      </c>
      <c r="C4031" s="25" t="s">
        <v>11534</v>
      </c>
      <c r="D4031" s="25" t="s">
        <v>995</v>
      </c>
      <c r="E4031" s="26" t="s">
        <v>364</v>
      </c>
      <c r="F4031" s="26"/>
      <c r="G4031" s="27"/>
      <c r="H4031" s="27"/>
      <c r="I4031" s="26"/>
      <c r="J4031" s="24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</row>
    <row r="4032" spans="1:22" ht="14">
      <c r="A4032" s="24" t="s">
        <v>11538</v>
      </c>
      <c r="B4032" s="25" t="s">
        <v>11309</v>
      </c>
      <c r="C4032" s="25" t="s">
        <v>11537</v>
      </c>
      <c r="D4032" s="25" t="s">
        <v>215</v>
      </c>
      <c r="E4032" s="26" t="s">
        <v>364</v>
      </c>
      <c r="F4032" s="26"/>
      <c r="G4032" s="27"/>
      <c r="H4032" s="27"/>
      <c r="I4032" s="26"/>
      <c r="J4032" s="24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</row>
    <row r="4033" spans="1:22" ht="14">
      <c r="A4033" s="24" t="s">
        <v>11541</v>
      </c>
      <c r="B4033" s="25" t="s">
        <v>11309</v>
      </c>
      <c r="C4033" s="25" t="s">
        <v>11540</v>
      </c>
      <c r="D4033" s="25" t="s">
        <v>221</v>
      </c>
      <c r="E4033" s="26" t="s">
        <v>364</v>
      </c>
      <c r="F4033" s="26"/>
      <c r="G4033" s="27"/>
      <c r="H4033" s="27"/>
      <c r="I4033" s="26"/>
      <c r="J4033" s="24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</row>
    <row r="4034" spans="1:22" ht="14">
      <c r="A4034" s="24" t="s">
        <v>11544</v>
      </c>
      <c r="B4034" s="25" t="s">
        <v>11309</v>
      </c>
      <c r="C4034" s="25" t="s">
        <v>11543</v>
      </c>
      <c r="D4034" s="25" t="s">
        <v>535</v>
      </c>
      <c r="E4034" s="26" t="s">
        <v>364</v>
      </c>
      <c r="F4034" s="26"/>
      <c r="G4034" s="27"/>
      <c r="H4034" s="27"/>
      <c r="I4034" s="26"/>
      <c r="J4034" s="24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</row>
    <row r="4035" spans="1:22" ht="14">
      <c r="A4035" s="24" t="s">
        <v>11547</v>
      </c>
      <c r="B4035" s="25" t="s">
        <v>11309</v>
      </c>
      <c r="C4035" s="25" t="s">
        <v>11546</v>
      </c>
      <c r="D4035" s="25" t="s">
        <v>378</v>
      </c>
      <c r="E4035" s="26" t="s">
        <v>364</v>
      </c>
      <c r="F4035" s="26"/>
      <c r="G4035" s="27"/>
      <c r="H4035" s="27"/>
      <c r="I4035" s="26"/>
      <c r="J4035" s="24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</row>
    <row r="4036" spans="1:22" ht="14">
      <c r="A4036" s="24" t="s">
        <v>9768</v>
      </c>
      <c r="B4036" s="25" t="s">
        <v>9614</v>
      </c>
      <c r="C4036" s="25" t="s">
        <v>9767</v>
      </c>
      <c r="D4036" s="25" t="s">
        <v>3239</v>
      </c>
      <c r="E4036" s="26" t="s">
        <v>364</v>
      </c>
      <c r="F4036" s="26"/>
      <c r="G4036" s="27"/>
      <c r="H4036" s="27"/>
      <c r="I4036" s="26"/>
      <c r="J4036" s="24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</row>
    <row r="4037" spans="1:22" ht="14">
      <c r="A4037" s="24" t="s">
        <v>9771</v>
      </c>
      <c r="B4037" s="25" t="s">
        <v>9614</v>
      </c>
      <c r="C4037" s="25" t="s">
        <v>9770</v>
      </c>
      <c r="D4037" s="25" t="s">
        <v>3239</v>
      </c>
      <c r="E4037" s="26" t="s">
        <v>364</v>
      </c>
      <c r="F4037" s="26"/>
      <c r="G4037" s="27"/>
      <c r="H4037" s="27"/>
      <c r="I4037" s="26"/>
      <c r="J4037" s="24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</row>
    <row r="4038" spans="1:22" ht="14">
      <c r="A4038" s="24" t="s">
        <v>331</v>
      </c>
      <c r="B4038" s="25" t="s">
        <v>213</v>
      </c>
      <c r="C4038" s="25" t="s">
        <v>330</v>
      </c>
      <c r="D4038" s="25" t="s">
        <v>215</v>
      </c>
      <c r="E4038" s="26" t="s">
        <v>212</v>
      </c>
      <c r="F4038" s="26"/>
      <c r="G4038" s="27"/>
      <c r="H4038" s="27"/>
      <c r="I4038" s="26"/>
      <c r="J4038" s="24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</row>
    <row r="4039" spans="1:22" ht="14">
      <c r="A4039" s="24" t="s">
        <v>334</v>
      </c>
      <c r="B4039" s="25" t="s">
        <v>213</v>
      </c>
      <c r="C4039" s="25" t="s">
        <v>333</v>
      </c>
      <c r="D4039" s="25" t="s">
        <v>221</v>
      </c>
      <c r="E4039" s="26" t="s">
        <v>212</v>
      </c>
      <c r="F4039" s="26"/>
      <c r="G4039" s="27"/>
      <c r="H4039" s="27"/>
      <c r="I4039" s="26"/>
      <c r="J4039" s="24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</row>
    <row r="4040" spans="1:22" ht="14">
      <c r="A4040" s="24" t="s">
        <v>340</v>
      </c>
      <c r="B4040" s="25" t="s">
        <v>213</v>
      </c>
      <c r="C4040" s="25" t="s">
        <v>339</v>
      </c>
      <c r="D4040" s="25" t="s">
        <v>229</v>
      </c>
      <c r="E4040" s="26" t="s">
        <v>212</v>
      </c>
      <c r="F4040" s="26"/>
      <c r="G4040" s="27"/>
      <c r="H4040" s="27"/>
      <c r="I4040" s="26"/>
      <c r="J4040" s="24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</row>
    <row r="4041" spans="1:22" ht="14">
      <c r="A4041" s="24" t="s">
        <v>337</v>
      </c>
      <c r="B4041" s="25" t="s">
        <v>213</v>
      </c>
      <c r="C4041" s="25" t="s">
        <v>336</v>
      </c>
      <c r="D4041" s="25" t="s">
        <v>221</v>
      </c>
      <c r="E4041" s="26" t="s">
        <v>212</v>
      </c>
      <c r="F4041" s="26"/>
      <c r="G4041" s="27"/>
      <c r="H4041" s="27"/>
      <c r="I4041" s="26"/>
      <c r="J4041" s="24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</row>
    <row r="4042" spans="1:22" ht="14">
      <c r="A4042" s="24" t="s">
        <v>11931</v>
      </c>
      <c r="B4042" s="25" t="s">
        <v>11897</v>
      </c>
      <c r="C4042" s="25" t="s">
        <v>11930</v>
      </c>
      <c r="D4042" s="25" t="s">
        <v>1022</v>
      </c>
      <c r="E4042" s="26" t="s">
        <v>962</v>
      </c>
      <c r="F4042" s="26"/>
      <c r="G4042" s="27"/>
      <c r="H4042" s="27"/>
      <c r="I4042" s="26"/>
      <c r="J4042" s="24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</row>
    <row r="4043" spans="1:22" ht="14">
      <c r="A4043" s="24" t="s">
        <v>1743</v>
      </c>
      <c r="B4043" s="25" t="s">
        <v>1704</v>
      </c>
      <c r="C4043" s="25" t="s">
        <v>1742</v>
      </c>
      <c r="D4043" s="25" t="s">
        <v>221</v>
      </c>
      <c r="E4043" s="26" t="s">
        <v>364</v>
      </c>
      <c r="F4043" s="26"/>
      <c r="G4043" s="27"/>
      <c r="H4043" s="27"/>
      <c r="I4043" s="26"/>
      <c r="J4043" s="24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</row>
    <row r="4044" spans="1:22" ht="14">
      <c r="A4044" s="24" t="s">
        <v>1746</v>
      </c>
      <c r="B4044" s="25" t="s">
        <v>1704</v>
      </c>
      <c r="C4044" s="25" t="s">
        <v>1745</v>
      </c>
      <c r="D4044" s="25" t="s">
        <v>221</v>
      </c>
      <c r="E4044" s="26" t="s">
        <v>364</v>
      </c>
      <c r="F4044" s="26"/>
      <c r="G4044" s="27"/>
      <c r="H4044" s="27"/>
      <c r="I4044" s="26"/>
      <c r="J4044" s="24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</row>
    <row r="4045" spans="1:22" ht="14">
      <c r="A4045" s="24" t="s">
        <v>1749</v>
      </c>
      <c r="B4045" s="25" t="s">
        <v>1704</v>
      </c>
      <c r="C4045" s="25" t="s">
        <v>1748</v>
      </c>
      <c r="D4045" s="25" t="s">
        <v>221</v>
      </c>
      <c r="E4045" s="26" t="s">
        <v>364</v>
      </c>
      <c r="F4045" s="26"/>
      <c r="G4045" s="27"/>
      <c r="H4045" s="27"/>
      <c r="I4045" s="26"/>
      <c r="J4045" s="24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</row>
    <row r="4046" spans="1:22" ht="14">
      <c r="A4046" s="24" t="s">
        <v>1752</v>
      </c>
      <c r="B4046" s="25" t="s">
        <v>1704</v>
      </c>
      <c r="C4046" s="25" t="s">
        <v>1751</v>
      </c>
      <c r="D4046" s="25" t="s">
        <v>221</v>
      </c>
      <c r="E4046" s="26" t="s">
        <v>364</v>
      </c>
      <c r="F4046" s="26"/>
      <c r="G4046" s="27"/>
      <c r="H4046" s="27"/>
      <c r="I4046" s="26"/>
      <c r="J4046" s="24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</row>
    <row r="4047" spans="1:22" ht="14">
      <c r="A4047" s="24" t="s">
        <v>1755</v>
      </c>
      <c r="B4047" s="25" t="s">
        <v>1704</v>
      </c>
      <c r="C4047" s="25" t="s">
        <v>1754</v>
      </c>
      <c r="D4047" s="25" t="s">
        <v>221</v>
      </c>
      <c r="E4047" s="26" t="s">
        <v>364</v>
      </c>
      <c r="F4047" s="26"/>
      <c r="G4047" s="27"/>
      <c r="H4047" s="27"/>
      <c r="I4047" s="26"/>
      <c r="J4047" s="24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</row>
    <row r="4048" spans="1:22" ht="14">
      <c r="A4048" s="24" t="s">
        <v>1758</v>
      </c>
      <c r="B4048" s="25" t="s">
        <v>1704</v>
      </c>
      <c r="C4048" s="25" t="s">
        <v>1757</v>
      </c>
      <c r="D4048" s="25" t="s">
        <v>535</v>
      </c>
      <c r="E4048" s="26" t="s">
        <v>364</v>
      </c>
      <c r="F4048" s="26"/>
      <c r="G4048" s="27"/>
      <c r="H4048" s="27"/>
      <c r="I4048" s="26"/>
      <c r="J4048" s="24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</row>
    <row r="4049" spans="1:22" ht="14">
      <c r="A4049" s="24" t="s">
        <v>1761</v>
      </c>
      <c r="B4049" s="25" t="s">
        <v>1704</v>
      </c>
      <c r="C4049" s="25" t="s">
        <v>1760</v>
      </c>
      <c r="D4049" s="25" t="s">
        <v>221</v>
      </c>
      <c r="E4049" s="26" t="s">
        <v>364</v>
      </c>
      <c r="F4049" s="26"/>
      <c r="G4049" s="27"/>
      <c r="H4049" s="27"/>
      <c r="I4049" s="26"/>
      <c r="J4049" s="24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</row>
    <row r="4050" spans="1:22" ht="14">
      <c r="A4050" s="24" t="s">
        <v>1764</v>
      </c>
      <c r="B4050" s="25" t="s">
        <v>1704</v>
      </c>
      <c r="C4050" s="25" t="s">
        <v>1763</v>
      </c>
      <c r="D4050" s="25" t="s">
        <v>221</v>
      </c>
      <c r="E4050" s="26" t="s">
        <v>364</v>
      </c>
      <c r="F4050" s="26"/>
      <c r="G4050" s="27"/>
      <c r="H4050" s="27"/>
      <c r="I4050" s="26"/>
      <c r="J4050" s="24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</row>
    <row r="4051" spans="1:22" ht="14">
      <c r="A4051" s="24" t="s">
        <v>1767</v>
      </c>
      <c r="B4051" s="25" t="s">
        <v>1704</v>
      </c>
      <c r="C4051" s="25" t="s">
        <v>1766</v>
      </c>
      <c r="D4051" s="25" t="s">
        <v>229</v>
      </c>
      <c r="E4051" s="26" t="s">
        <v>364</v>
      </c>
      <c r="F4051" s="26"/>
      <c r="G4051" s="27"/>
      <c r="H4051" s="27"/>
      <c r="I4051" s="26"/>
      <c r="J4051" s="24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</row>
    <row r="4052" spans="1:22" ht="14">
      <c r="A4052" s="24" t="s">
        <v>1770</v>
      </c>
      <c r="B4052" s="25" t="s">
        <v>1704</v>
      </c>
      <c r="C4052" s="25" t="s">
        <v>1769</v>
      </c>
      <c r="D4052" s="25" t="s">
        <v>535</v>
      </c>
      <c r="E4052" s="26" t="s">
        <v>364</v>
      </c>
      <c r="F4052" s="26"/>
      <c r="G4052" s="27"/>
      <c r="H4052" s="27"/>
      <c r="I4052" s="26"/>
      <c r="J4052" s="24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</row>
    <row r="4053" spans="1:22" ht="14">
      <c r="A4053" s="24" t="s">
        <v>1773</v>
      </c>
      <c r="B4053" s="25" t="s">
        <v>1704</v>
      </c>
      <c r="C4053" s="25" t="s">
        <v>1772</v>
      </c>
      <c r="D4053" s="25" t="s">
        <v>221</v>
      </c>
      <c r="E4053" s="26" t="s">
        <v>364</v>
      </c>
      <c r="F4053" s="26"/>
      <c r="G4053" s="27"/>
      <c r="H4053" s="27"/>
      <c r="I4053" s="26"/>
      <c r="J4053" s="24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</row>
    <row r="4054" spans="1:22" ht="14">
      <c r="A4054" s="24" t="s">
        <v>1776</v>
      </c>
      <c r="B4054" s="25" t="s">
        <v>1704</v>
      </c>
      <c r="C4054" s="25" t="s">
        <v>1775</v>
      </c>
      <c r="D4054" s="25" t="s">
        <v>221</v>
      </c>
      <c r="E4054" s="26" t="s">
        <v>364</v>
      </c>
      <c r="F4054" s="26"/>
      <c r="G4054" s="27"/>
      <c r="H4054" s="27"/>
      <c r="I4054" s="26"/>
      <c r="J4054" s="24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</row>
    <row r="4055" spans="1:22" ht="14">
      <c r="A4055" s="24" t="s">
        <v>1779</v>
      </c>
      <c r="B4055" s="25" t="s">
        <v>1704</v>
      </c>
      <c r="C4055" s="25" t="s">
        <v>1778</v>
      </c>
      <c r="D4055" s="25" t="s">
        <v>229</v>
      </c>
      <c r="E4055" s="26" t="s">
        <v>364</v>
      </c>
      <c r="F4055" s="26"/>
      <c r="G4055" s="27"/>
      <c r="H4055" s="27"/>
      <c r="I4055" s="26"/>
      <c r="J4055" s="24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</row>
    <row r="4056" spans="1:22" ht="14">
      <c r="A4056" s="24" t="s">
        <v>1782</v>
      </c>
      <c r="B4056" s="25" t="s">
        <v>1704</v>
      </c>
      <c r="C4056" s="25" t="s">
        <v>1781</v>
      </c>
      <c r="D4056" s="25" t="s">
        <v>1783</v>
      </c>
      <c r="E4056" s="26" t="s">
        <v>364</v>
      </c>
      <c r="F4056" s="26"/>
      <c r="G4056" s="27"/>
      <c r="H4056" s="27"/>
      <c r="I4056" s="26"/>
      <c r="J4056" s="24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</row>
    <row r="4057" spans="1:22" ht="14">
      <c r="A4057" s="24" t="s">
        <v>1786</v>
      </c>
      <c r="B4057" s="25" t="s">
        <v>1704</v>
      </c>
      <c r="C4057" s="25" t="s">
        <v>1785</v>
      </c>
      <c r="D4057" s="25" t="s">
        <v>535</v>
      </c>
      <c r="E4057" s="26" t="s">
        <v>364</v>
      </c>
      <c r="F4057" s="26"/>
      <c r="G4057" s="27"/>
      <c r="H4057" s="27"/>
      <c r="I4057" s="26"/>
      <c r="J4057" s="24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</row>
    <row r="4058" spans="1:22" ht="14">
      <c r="A4058" s="24" t="s">
        <v>1789</v>
      </c>
      <c r="B4058" s="25" t="s">
        <v>1704</v>
      </c>
      <c r="C4058" s="25" t="s">
        <v>1788</v>
      </c>
      <c r="D4058" s="25" t="s">
        <v>221</v>
      </c>
      <c r="E4058" s="26" t="s">
        <v>364</v>
      </c>
      <c r="F4058" s="26"/>
      <c r="G4058" s="27"/>
      <c r="H4058" s="27"/>
      <c r="I4058" s="26"/>
      <c r="J4058" s="24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</row>
    <row r="4059" spans="1:22" ht="14">
      <c r="A4059" s="24" t="s">
        <v>1792</v>
      </c>
      <c r="B4059" s="25" t="s">
        <v>1704</v>
      </c>
      <c r="C4059" s="25" t="s">
        <v>1791</v>
      </c>
      <c r="D4059" s="25" t="s">
        <v>221</v>
      </c>
      <c r="E4059" s="26" t="s">
        <v>364</v>
      </c>
      <c r="F4059" s="26"/>
      <c r="G4059" s="27"/>
      <c r="H4059" s="27"/>
      <c r="I4059" s="26"/>
      <c r="J4059" s="24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</row>
    <row r="4060" spans="1:22" ht="14">
      <c r="A4060" s="24" t="s">
        <v>1795</v>
      </c>
      <c r="B4060" s="25" t="s">
        <v>1704</v>
      </c>
      <c r="C4060" s="25" t="s">
        <v>1794</v>
      </c>
      <c r="D4060" s="25" t="s">
        <v>535</v>
      </c>
      <c r="E4060" s="26" t="s">
        <v>364</v>
      </c>
      <c r="F4060" s="26"/>
      <c r="G4060" s="27"/>
      <c r="H4060" s="27"/>
      <c r="I4060" s="26"/>
      <c r="J4060" s="24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</row>
    <row r="4061" spans="1:22" ht="14">
      <c r="A4061" s="24" t="s">
        <v>1798</v>
      </c>
      <c r="B4061" s="25" t="s">
        <v>1704</v>
      </c>
      <c r="C4061" s="25" t="s">
        <v>1797</v>
      </c>
      <c r="D4061" s="25" t="s">
        <v>221</v>
      </c>
      <c r="E4061" s="26" t="s">
        <v>364</v>
      </c>
      <c r="F4061" s="26"/>
      <c r="G4061" s="27"/>
      <c r="H4061" s="27"/>
      <c r="I4061" s="26"/>
      <c r="J4061" s="24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</row>
    <row r="4062" spans="1:22" ht="14">
      <c r="A4062" s="24" t="s">
        <v>6913</v>
      </c>
      <c r="B4062" s="25" t="s">
        <v>6909</v>
      </c>
      <c r="C4062" s="25" t="s">
        <v>6912</v>
      </c>
      <c r="D4062" s="25" t="s">
        <v>221</v>
      </c>
      <c r="E4062" s="26" t="s">
        <v>364</v>
      </c>
      <c r="F4062" s="26"/>
      <c r="G4062" s="27"/>
      <c r="H4062" s="27"/>
      <c r="I4062" s="26"/>
      <c r="J4062" s="24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</row>
    <row r="4063" spans="1:22" ht="14">
      <c r="A4063" s="24" t="s">
        <v>15757</v>
      </c>
      <c r="B4063" s="25" t="s">
        <v>6909</v>
      </c>
      <c r="C4063" s="25" t="s">
        <v>15756</v>
      </c>
      <c r="D4063" s="25" t="s">
        <v>221</v>
      </c>
      <c r="E4063" s="26" t="s">
        <v>364</v>
      </c>
      <c r="F4063" s="26"/>
      <c r="G4063" s="27"/>
      <c r="H4063" s="27"/>
      <c r="I4063" s="26"/>
      <c r="J4063" s="24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</row>
    <row r="4064" spans="1:22" ht="14">
      <c r="A4064" s="24" t="s">
        <v>11739</v>
      </c>
      <c r="B4064" s="25" t="s">
        <v>11678</v>
      </c>
      <c r="C4064" s="25" t="s">
        <v>11738</v>
      </c>
      <c r="D4064" s="25" t="s">
        <v>221</v>
      </c>
      <c r="E4064" s="26" t="s">
        <v>212</v>
      </c>
      <c r="F4064" s="26"/>
      <c r="G4064" s="27"/>
      <c r="H4064" s="27"/>
      <c r="I4064" s="26"/>
      <c r="J4064" s="24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</row>
    <row r="4065" spans="1:22" ht="14">
      <c r="A4065" s="24" t="s">
        <v>343</v>
      </c>
      <c r="B4065" s="25" t="s">
        <v>213</v>
      </c>
      <c r="C4065" s="25" t="s">
        <v>342</v>
      </c>
      <c r="D4065" s="25" t="s">
        <v>215</v>
      </c>
      <c r="E4065" s="26" t="s">
        <v>212</v>
      </c>
      <c r="F4065" s="26"/>
      <c r="G4065" s="27"/>
      <c r="H4065" s="27"/>
      <c r="I4065" s="26"/>
      <c r="J4065" s="24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</row>
    <row r="4066" spans="1:22" ht="14">
      <c r="A4066" s="24" t="s">
        <v>346</v>
      </c>
      <c r="B4066" s="25" t="s">
        <v>213</v>
      </c>
      <c r="C4066" s="25" t="s">
        <v>345</v>
      </c>
      <c r="D4066" s="25" t="s">
        <v>221</v>
      </c>
      <c r="E4066" s="26" t="s">
        <v>212</v>
      </c>
      <c r="F4066" s="26"/>
      <c r="G4066" s="27"/>
      <c r="H4066" s="27"/>
      <c r="I4066" s="26"/>
      <c r="J4066" s="24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</row>
    <row r="4067" spans="1:22" ht="14">
      <c r="A4067" s="24" t="s">
        <v>352</v>
      </c>
      <c r="B4067" s="25" t="s">
        <v>213</v>
      </c>
      <c r="C4067" s="25" t="s">
        <v>351</v>
      </c>
      <c r="D4067" s="25" t="s">
        <v>229</v>
      </c>
      <c r="E4067" s="26" t="s">
        <v>212</v>
      </c>
      <c r="F4067" s="26"/>
      <c r="G4067" s="27"/>
      <c r="H4067" s="27"/>
      <c r="I4067" s="26"/>
      <c r="J4067" s="24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</row>
    <row r="4068" spans="1:22" ht="14">
      <c r="A4068" s="24" t="s">
        <v>349</v>
      </c>
      <c r="B4068" s="25" t="s">
        <v>213</v>
      </c>
      <c r="C4068" s="25" t="s">
        <v>348</v>
      </c>
      <c r="D4068" s="25" t="s">
        <v>221</v>
      </c>
      <c r="E4068" s="26" t="s">
        <v>212</v>
      </c>
      <c r="F4068" s="26"/>
      <c r="G4068" s="27"/>
      <c r="H4068" s="27"/>
      <c r="I4068" s="26"/>
      <c r="J4068" s="24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</row>
    <row r="4069" spans="1:22" ht="14">
      <c r="A4069" s="24" t="s">
        <v>5183</v>
      </c>
      <c r="B4069" s="25" t="s">
        <v>5155</v>
      </c>
      <c r="C4069" s="25" t="s">
        <v>5182</v>
      </c>
      <c r="D4069" s="25" t="s">
        <v>221</v>
      </c>
      <c r="E4069" s="26" t="s">
        <v>364</v>
      </c>
      <c r="F4069" s="26"/>
      <c r="G4069" s="27"/>
      <c r="H4069" s="27"/>
      <c r="I4069" s="26"/>
      <c r="J4069" s="24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</row>
    <row r="4070" spans="1:22" ht="14">
      <c r="A4070" s="24" t="s">
        <v>11934</v>
      </c>
      <c r="B4070" s="25" t="s">
        <v>11897</v>
      </c>
      <c r="C4070" s="25" t="s">
        <v>11933</v>
      </c>
      <c r="D4070" s="25" t="s">
        <v>221</v>
      </c>
      <c r="E4070" s="26" t="s">
        <v>962</v>
      </c>
      <c r="F4070" s="26"/>
      <c r="G4070" s="27"/>
      <c r="H4070" s="27"/>
      <c r="I4070" s="26"/>
      <c r="J4070" s="24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</row>
    <row r="4071" spans="1:22" ht="14">
      <c r="A4071" s="24" t="s">
        <v>11937</v>
      </c>
      <c r="B4071" s="25" t="s">
        <v>11897</v>
      </c>
      <c r="C4071" s="25" t="s">
        <v>11936</v>
      </c>
      <c r="D4071" s="25" t="s">
        <v>229</v>
      </c>
      <c r="E4071" s="26" t="s">
        <v>962</v>
      </c>
      <c r="F4071" s="26"/>
      <c r="G4071" s="27"/>
      <c r="H4071" s="27"/>
      <c r="I4071" s="26"/>
      <c r="J4071" s="24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</row>
    <row r="4072" spans="1:22" ht="14">
      <c r="A4072" s="24" t="s">
        <v>12154</v>
      </c>
      <c r="B4072" s="25" t="s">
        <v>12025</v>
      </c>
      <c r="C4072" s="25" t="s">
        <v>12153</v>
      </c>
      <c r="D4072" s="25" t="s">
        <v>535</v>
      </c>
      <c r="E4072" s="26" t="s">
        <v>212</v>
      </c>
      <c r="F4072" s="26"/>
      <c r="G4072" s="27"/>
      <c r="H4072" s="27"/>
      <c r="I4072" s="26"/>
      <c r="J4072" s="24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</row>
    <row r="4073" spans="1:22" ht="14">
      <c r="A4073" s="24" t="s">
        <v>12157</v>
      </c>
      <c r="B4073" s="25" t="s">
        <v>12025</v>
      </c>
      <c r="C4073" s="25" t="s">
        <v>12156</v>
      </c>
      <c r="D4073" s="25" t="s">
        <v>535</v>
      </c>
      <c r="E4073" s="26" t="s">
        <v>212</v>
      </c>
      <c r="F4073" s="26"/>
      <c r="G4073" s="27"/>
      <c r="H4073" s="27"/>
      <c r="I4073" s="26"/>
      <c r="J4073" s="24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</row>
    <row r="4074" spans="1:22" ht="14">
      <c r="A4074" s="24" t="s">
        <v>4809</v>
      </c>
      <c r="B4074" s="25" t="s">
        <v>4714</v>
      </c>
      <c r="C4074" s="25" t="s">
        <v>4808</v>
      </c>
      <c r="D4074" s="25" t="s">
        <v>229</v>
      </c>
      <c r="E4074" s="26" t="s">
        <v>962</v>
      </c>
      <c r="F4074" s="26"/>
      <c r="G4074" s="27"/>
      <c r="H4074" s="27"/>
      <c r="I4074" s="26"/>
      <c r="J4074" s="24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</row>
    <row r="4075" spans="1:22" ht="14">
      <c r="A4075" s="24" t="s">
        <v>4812</v>
      </c>
      <c r="B4075" s="25" t="s">
        <v>4714</v>
      </c>
      <c r="C4075" s="25" t="s">
        <v>4811</v>
      </c>
      <c r="D4075" s="25" t="s">
        <v>535</v>
      </c>
      <c r="E4075" s="26" t="s">
        <v>962</v>
      </c>
      <c r="F4075" s="26"/>
      <c r="G4075" s="27"/>
      <c r="H4075" s="27"/>
      <c r="I4075" s="26"/>
      <c r="J4075" s="24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</row>
    <row r="4076" spans="1:22" ht="14">
      <c r="A4076" s="24" t="s">
        <v>15695</v>
      </c>
      <c r="B4076" s="25" t="s">
        <v>8637</v>
      </c>
      <c r="C4076" s="25" t="s">
        <v>15694</v>
      </c>
      <c r="D4076" s="25" t="s">
        <v>1022</v>
      </c>
      <c r="E4076" s="26" t="s">
        <v>364</v>
      </c>
      <c r="F4076" s="26"/>
      <c r="G4076" s="27"/>
      <c r="H4076" s="27"/>
      <c r="I4076" s="26"/>
      <c r="J4076" s="24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</row>
    <row r="4077" spans="1:22" ht="14">
      <c r="A4077" s="24" t="s">
        <v>14665</v>
      </c>
      <c r="B4077" s="25" t="s">
        <v>14162</v>
      </c>
      <c r="C4077" s="25" t="s">
        <v>14664</v>
      </c>
      <c r="D4077" s="25" t="s">
        <v>221</v>
      </c>
      <c r="E4077" s="26" t="s">
        <v>212</v>
      </c>
      <c r="F4077" s="26"/>
      <c r="G4077" s="27"/>
      <c r="H4077" s="27"/>
      <c r="I4077" s="26"/>
      <c r="J4077" s="24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</row>
    <row r="4078" spans="1:22" ht="14">
      <c r="A4078" s="24" t="s">
        <v>14668</v>
      </c>
      <c r="B4078" s="25" t="s">
        <v>14162</v>
      </c>
      <c r="C4078" s="25" t="s">
        <v>14667</v>
      </c>
      <c r="D4078" s="25" t="s">
        <v>221</v>
      </c>
      <c r="E4078" s="26" t="s">
        <v>212</v>
      </c>
      <c r="F4078" s="26"/>
      <c r="G4078" s="27"/>
      <c r="H4078" s="27"/>
      <c r="I4078" s="26"/>
      <c r="J4078" s="24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</row>
    <row r="4079" spans="1:22" ht="14">
      <c r="A4079" s="24" t="s">
        <v>14671</v>
      </c>
      <c r="B4079" s="25" t="s">
        <v>14162</v>
      </c>
      <c r="C4079" s="25" t="s">
        <v>14670</v>
      </c>
      <c r="D4079" s="25" t="s">
        <v>1905</v>
      </c>
      <c r="E4079" s="26" t="s">
        <v>212</v>
      </c>
      <c r="F4079" s="26"/>
      <c r="G4079" s="27"/>
      <c r="H4079" s="27"/>
      <c r="I4079" s="26"/>
      <c r="J4079" s="24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</row>
    <row r="4080" spans="1:22" ht="14">
      <c r="A4080" s="24" t="s">
        <v>9990</v>
      </c>
      <c r="B4080" s="25" t="s">
        <v>9887</v>
      </c>
      <c r="C4080" s="25" t="s">
        <v>9989</v>
      </c>
      <c r="D4080" s="25" t="s">
        <v>221</v>
      </c>
      <c r="E4080" s="26" t="s">
        <v>212</v>
      </c>
      <c r="F4080" s="26"/>
      <c r="G4080" s="27"/>
      <c r="H4080" s="27"/>
      <c r="I4080" s="26"/>
      <c r="J4080" s="24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</row>
    <row r="4081" spans="1:22" ht="14">
      <c r="A4081" s="24" t="s">
        <v>7794</v>
      </c>
      <c r="B4081" s="25" t="s">
        <v>7582</v>
      </c>
      <c r="C4081" s="25" t="s">
        <v>7793</v>
      </c>
      <c r="D4081" s="25" t="s">
        <v>221</v>
      </c>
      <c r="E4081" s="26" t="s">
        <v>212</v>
      </c>
      <c r="F4081" s="26"/>
      <c r="G4081" s="27"/>
      <c r="H4081" s="27"/>
      <c r="I4081" s="26"/>
      <c r="J4081" s="24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</row>
    <row r="4082" spans="1:22" ht="14">
      <c r="A4082" s="24" t="s">
        <v>7797</v>
      </c>
      <c r="B4082" s="25" t="s">
        <v>7582</v>
      </c>
      <c r="C4082" s="25" t="s">
        <v>7796</v>
      </c>
      <c r="D4082" s="25" t="s">
        <v>229</v>
      </c>
      <c r="E4082" s="26" t="s">
        <v>212</v>
      </c>
      <c r="F4082" s="26"/>
      <c r="G4082" s="27"/>
      <c r="H4082" s="27"/>
      <c r="I4082" s="26"/>
      <c r="J4082" s="24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</row>
    <row r="4083" spans="1:22" ht="14">
      <c r="A4083" s="24" t="s">
        <v>7800</v>
      </c>
      <c r="B4083" s="25" t="s">
        <v>7582</v>
      </c>
      <c r="C4083" s="25" t="s">
        <v>7799</v>
      </c>
      <c r="D4083" s="25" t="s">
        <v>3801</v>
      </c>
      <c r="E4083" s="26" t="s">
        <v>212</v>
      </c>
      <c r="F4083" s="26"/>
      <c r="G4083" s="27"/>
      <c r="H4083" s="27"/>
      <c r="I4083" s="26"/>
      <c r="J4083" s="24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</row>
    <row r="4084" spans="1:22" ht="14">
      <c r="A4084" s="24" t="s">
        <v>9774</v>
      </c>
      <c r="B4084" s="25" t="s">
        <v>9614</v>
      </c>
      <c r="C4084" s="25" t="s">
        <v>9773</v>
      </c>
      <c r="D4084" s="25" t="s">
        <v>3239</v>
      </c>
      <c r="E4084" s="26" t="s">
        <v>364</v>
      </c>
      <c r="F4084" s="26"/>
      <c r="G4084" s="27"/>
      <c r="H4084" s="27"/>
      <c r="I4084" s="26"/>
      <c r="J4084" s="24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</row>
    <row r="4085" spans="1:22" ht="14">
      <c r="A4085" s="24" t="s">
        <v>15713</v>
      </c>
      <c r="B4085" s="25" t="s">
        <v>9614</v>
      </c>
      <c r="C4085" s="25" t="s">
        <v>15712</v>
      </c>
      <c r="D4085" s="25" t="s">
        <v>3239</v>
      </c>
      <c r="E4085" s="26" t="s">
        <v>364</v>
      </c>
      <c r="F4085" s="26"/>
      <c r="G4085" s="27"/>
      <c r="H4085" s="27"/>
      <c r="I4085" s="26"/>
      <c r="J4085" s="24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</row>
    <row r="4086" spans="1:22" ht="14">
      <c r="A4086" s="24" t="s">
        <v>944</v>
      </c>
      <c r="B4086" s="25" t="s">
        <v>769</v>
      </c>
      <c r="C4086" s="25" t="s">
        <v>943</v>
      </c>
      <c r="D4086" s="25" t="s">
        <v>221</v>
      </c>
      <c r="E4086" s="26" t="s">
        <v>212</v>
      </c>
      <c r="F4086" s="26"/>
      <c r="G4086" s="27"/>
      <c r="H4086" s="27"/>
      <c r="I4086" s="26"/>
      <c r="J4086" s="24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</row>
    <row r="4087" spans="1:22" ht="14">
      <c r="A4087" s="24" t="s">
        <v>950</v>
      </c>
      <c r="B4087" s="25" t="s">
        <v>769</v>
      </c>
      <c r="C4087" s="25" t="s">
        <v>949</v>
      </c>
      <c r="D4087" s="25" t="s">
        <v>221</v>
      </c>
      <c r="E4087" s="26" t="s">
        <v>212</v>
      </c>
      <c r="F4087" s="26"/>
      <c r="G4087" s="27"/>
      <c r="H4087" s="27"/>
      <c r="I4087" s="26"/>
      <c r="J4087" s="24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</row>
    <row r="4088" spans="1:22" ht="14">
      <c r="A4088" s="24" t="s">
        <v>947</v>
      </c>
      <c r="B4088" s="25" t="s">
        <v>769</v>
      </c>
      <c r="C4088" s="25" t="s">
        <v>946</v>
      </c>
      <c r="D4088" s="25" t="s">
        <v>221</v>
      </c>
      <c r="E4088" s="26" t="s">
        <v>212</v>
      </c>
      <c r="F4088" s="26"/>
      <c r="G4088" s="27"/>
      <c r="H4088" s="27"/>
      <c r="I4088" s="26"/>
      <c r="J4088" s="24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</row>
    <row r="4089" spans="1:22" ht="14">
      <c r="A4089" s="24" t="s">
        <v>2321</v>
      </c>
      <c r="B4089" s="25" t="s">
        <v>2157</v>
      </c>
      <c r="C4089" s="25" t="s">
        <v>2320</v>
      </c>
      <c r="D4089" s="25" t="s">
        <v>535</v>
      </c>
      <c r="E4089" s="26" t="s">
        <v>364</v>
      </c>
      <c r="F4089" s="26"/>
      <c r="G4089" s="27"/>
      <c r="H4089" s="27"/>
      <c r="I4089" s="26"/>
      <c r="J4089" s="24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</row>
    <row r="4090" spans="1:22" ht="14">
      <c r="A4090" s="24" t="s">
        <v>5152</v>
      </c>
      <c r="B4090" s="25" t="s">
        <v>5145</v>
      </c>
      <c r="C4090" s="25" t="s">
        <v>5151</v>
      </c>
      <c r="D4090" s="25" t="s">
        <v>535</v>
      </c>
      <c r="E4090" s="26" t="s">
        <v>364</v>
      </c>
      <c r="F4090" s="26"/>
      <c r="G4090" s="27"/>
      <c r="H4090" s="27"/>
      <c r="I4090" s="26"/>
      <c r="J4090" s="24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</row>
    <row r="4091" spans="1:22" ht="14">
      <c r="A4091" s="24" t="s">
        <v>14674</v>
      </c>
      <c r="B4091" s="25" t="s">
        <v>14162</v>
      </c>
      <c r="C4091" s="25" t="s">
        <v>14673</v>
      </c>
      <c r="D4091" s="25" t="s">
        <v>221</v>
      </c>
      <c r="E4091" s="26" t="s">
        <v>212</v>
      </c>
      <c r="F4091" s="26"/>
      <c r="G4091" s="27"/>
      <c r="H4091" s="27"/>
      <c r="I4091" s="26"/>
      <c r="J4091" s="24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</row>
    <row r="4092" spans="1:22" ht="14">
      <c r="A4092" s="24" t="s">
        <v>14677</v>
      </c>
      <c r="B4092" s="25" t="s">
        <v>14162</v>
      </c>
      <c r="C4092" s="25" t="s">
        <v>14676</v>
      </c>
      <c r="D4092" s="25" t="s">
        <v>221</v>
      </c>
      <c r="E4092" s="26" t="s">
        <v>212</v>
      </c>
      <c r="F4092" s="26"/>
      <c r="G4092" s="27"/>
      <c r="H4092" s="27"/>
      <c r="I4092" s="26"/>
      <c r="J4092" s="24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</row>
    <row r="4093" spans="1:22" ht="14">
      <c r="A4093" s="24" t="s">
        <v>14680</v>
      </c>
      <c r="B4093" s="25" t="s">
        <v>14162</v>
      </c>
      <c r="C4093" s="25" t="s">
        <v>14679</v>
      </c>
      <c r="D4093" s="25" t="s">
        <v>1905</v>
      </c>
      <c r="E4093" s="26" t="s">
        <v>212</v>
      </c>
      <c r="F4093" s="26"/>
      <c r="G4093" s="27"/>
      <c r="H4093" s="27"/>
      <c r="I4093" s="26"/>
      <c r="J4093" s="24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</row>
    <row r="4094" spans="1:22" ht="14">
      <c r="A4094" s="24" t="s">
        <v>9536</v>
      </c>
      <c r="B4094" s="25" t="s">
        <v>9529</v>
      </c>
      <c r="C4094" s="25" t="s">
        <v>9535</v>
      </c>
      <c r="D4094" s="25" t="s">
        <v>221</v>
      </c>
      <c r="E4094" s="26" t="s">
        <v>364</v>
      </c>
      <c r="F4094" s="26"/>
      <c r="G4094" s="27"/>
      <c r="H4094" s="27"/>
      <c r="I4094" s="26"/>
      <c r="J4094" s="24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</row>
    <row r="4095" spans="1:22" ht="14">
      <c r="A4095" s="24" t="s">
        <v>9539</v>
      </c>
      <c r="B4095" s="25" t="s">
        <v>9529</v>
      </c>
      <c r="C4095" s="25" t="s">
        <v>9538</v>
      </c>
      <c r="D4095" s="25" t="s">
        <v>221</v>
      </c>
      <c r="E4095" s="26" t="s">
        <v>364</v>
      </c>
      <c r="F4095" s="26"/>
      <c r="G4095" s="27"/>
      <c r="H4095" s="27"/>
      <c r="I4095" s="26"/>
      <c r="J4095" s="24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</row>
    <row r="4096" spans="1:22" ht="14">
      <c r="A4096" s="24" t="s">
        <v>9542</v>
      </c>
      <c r="B4096" s="25" t="s">
        <v>9529</v>
      </c>
      <c r="C4096" s="25" t="s">
        <v>9541</v>
      </c>
      <c r="D4096" s="25" t="s">
        <v>221</v>
      </c>
      <c r="E4096" s="26" t="s">
        <v>364</v>
      </c>
      <c r="F4096" s="26"/>
      <c r="G4096" s="27"/>
      <c r="H4096" s="27"/>
      <c r="I4096" s="26"/>
      <c r="J4096" s="24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</row>
    <row r="4097" spans="1:22" ht="14">
      <c r="A4097" s="24" t="s">
        <v>9545</v>
      </c>
      <c r="B4097" s="25" t="s">
        <v>9529</v>
      </c>
      <c r="C4097" s="25" t="s">
        <v>9544</v>
      </c>
      <c r="D4097" s="25" t="s">
        <v>229</v>
      </c>
      <c r="E4097" s="26" t="s">
        <v>364</v>
      </c>
      <c r="F4097" s="26"/>
      <c r="G4097" s="27"/>
      <c r="H4097" s="27"/>
      <c r="I4097" s="26"/>
      <c r="J4097" s="24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</row>
    <row r="4098" spans="1:22" ht="14">
      <c r="A4098" s="24" t="s">
        <v>9548</v>
      </c>
      <c r="B4098" s="25" t="s">
        <v>9529</v>
      </c>
      <c r="C4098" s="25" t="s">
        <v>9547</v>
      </c>
      <c r="D4098" s="25" t="s">
        <v>221</v>
      </c>
      <c r="E4098" s="26" t="s">
        <v>364</v>
      </c>
      <c r="F4098" s="26"/>
      <c r="G4098" s="27"/>
      <c r="H4098" s="27"/>
      <c r="I4098" s="26"/>
      <c r="J4098" s="24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</row>
    <row r="4099" spans="1:22" ht="14">
      <c r="A4099" s="24" t="s">
        <v>9551</v>
      </c>
      <c r="B4099" s="25" t="s">
        <v>9529</v>
      </c>
      <c r="C4099" s="25" t="s">
        <v>9550</v>
      </c>
      <c r="D4099" s="25" t="s">
        <v>221</v>
      </c>
      <c r="E4099" s="26" t="s">
        <v>364</v>
      </c>
      <c r="F4099" s="26"/>
      <c r="G4099" s="27"/>
      <c r="H4099" s="27"/>
      <c r="I4099" s="26"/>
      <c r="J4099" s="24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</row>
    <row r="4100" spans="1:22" ht="14">
      <c r="A4100" s="24" t="s">
        <v>9554</v>
      </c>
      <c r="B4100" s="25" t="s">
        <v>9529</v>
      </c>
      <c r="C4100" s="25" t="s">
        <v>9553</v>
      </c>
      <c r="D4100" s="25" t="s">
        <v>229</v>
      </c>
      <c r="E4100" s="26" t="s">
        <v>364</v>
      </c>
      <c r="F4100" s="26"/>
      <c r="G4100" s="27"/>
      <c r="H4100" s="27"/>
      <c r="I4100" s="26"/>
      <c r="J4100" s="24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</row>
    <row r="4101" spans="1:22" ht="14">
      <c r="A4101" s="24" t="s">
        <v>9557</v>
      </c>
      <c r="B4101" s="25" t="s">
        <v>9529</v>
      </c>
      <c r="C4101" s="25" t="s">
        <v>9556</v>
      </c>
      <c r="D4101" s="25" t="s">
        <v>221</v>
      </c>
      <c r="E4101" s="26" t="s">
        <v>364</v>
      </c>
      <c r="F4101" s="26"/>
      <c r="G4101" s="27"/>
      <c r="H4101" s="27"/>
      <c r="I4101" s="26"/>
      <c r="J4101" s="24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</row>
    <row r="4102" spans="1:22" ht="14">
      <c r="A4102" s="24" t="s">
        <v>9560</v>
      </c>
      <c r="B4102" s="25" t="s">
        <v>9529</v>
      </c>
      <c r="C4102" s="25" t="s">
        <v>9559</v>
      </c>
      <c r="D4102" s="25" t="s">
        <v>221</v>
      </c>
      <c r="E4102" s="26" t="s">
        <v>364</v>
      </c>
      <c r="F4102" s="26"/>
      <c r="G4102" s="27"/>
      <c r="H4102" s="27"/>
      <c r="I4102" s="26"/>
      <c r="J4102" s="24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</row>
    <row r="4103" spans="1:22" ht="14">
      <c r="A4103" s="24" t="s">
        <v>9563</v>
      </c>
      <c r="B4103" s="25" t="s">
        <v>9529</v>
      </c>
      <c r="C4103" s="25" t="s">
        <v>9562</v>
      </c>
      <c r="D4103" s="25" t="s">
        <v>221</v>
      </c>
      <c r="E4103" s="26" t="s">
        <v>364</v>
      </c>
      <c r="F4103" s="26"/>
      <c r="G4103" s="27"/>
      <c r="H4103" s="27"/>
      <c r="I4103" s="26"/>
      <c r="J4103" s="24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</row>
    <row r="4104" spans="1:22" ht="14">
      <c r="A4104" s="24" t="s">
        <v>9566</v>
      </c>
      <c r="B4104" s="25" t="s">
        <v>9529</v>
      </c>
      <c r="C4104" s="25" t="s">
        <v>9565</v>
      </c>
      <c r="D4104" s="25" t="s">
        <v>221</v>
      </c>
      <c r="E4104" s="26" t="s">
        <v>364</v>
      </c>
      <c r="F4104" s="26"/>
      <c r="G4104" s="27"/>
      <c r="H4104" s="27"/>
      <c r="I4104" s="26"/>
      <c r="J4104" s="24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</row>
    <row r="4105" spans="1:22" ht="14">
      <c r="A4105" s="24" t="s">
        <v>9569</v>
      </c>
      <c r="B4105" s="25" t="s">
        <v>9529</v>
      </c>
      <c r="C4105" s="25" t="s">
        <v>9568</v>
      </c>
      <c r="D4105" s="25" t="s">
        <v>221</v>
      </c>
      <c r="E4105" s="26" t="s">
        <v>364</v>
      </c>
      <c r="F4105" s="26"/>
      <c r="G4105" s="27"/>
      <c r="H4105" s="27"/>
      <c r="I4105" s="26"/>
      <c r="J4105" s="24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</row>
    <row r="4106" spans="1:22" ht="14">
      <c r="A4106" s="24" t="s">
        <v>9572</v>
      </c>
      <c r="B4106" s="25" t="s">
        <v>9529</v>
      </c>
      <c r="C4106" s="25" t="s">
        <v>9571</v>
      </c>
      <c r="D4106" s="25" t="s">
        <v>229</v>
      </c>
      <c r="E4106" s="26" t="s">
        <v>364</v>
      </c>
      <c r="F4106" s="26"/>
      <c r="G4106" s="27"/>
      <c r="H4106" s="27"/>
      <c r="I4106" s="26"/>
      <c r="J4106" s="24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</row>
    <row r="4107" spans="1:22" ht="14">
      <c r="A4107" s="24" t="s">
        <v>9575</v>
      </c>
      <c r="B4107" s="25" t="s">
        <v>9529</v>
      </c>
      <c r="C4107" s="25" t="s">
        <v>9574</v>
      </c>
      <c r="D4107" s="25" t="s">
        <v>221</v>
      </c>
      <c r="E4107" s="26" t="s">
        <v>364</v>
      </c>
      <c r="F4107" s="26"/>
      <c r="G4107" s="27"/>
      <c r="H4107" s="27"/>
      <c r="I4107" s="26"/>
      <c r="J4107" s="24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</row>
    <row r="4108" spans="1:22" ht="14">
      <c r="A4108" s="24" t="s">
        <v>9578</v>
      </c>
      <c r="B4108" s="25" t="s">
        <v>9529</v>
      </c>
      <c r="C4108" s="25" t="s">
        <v>9577</v>
      </c>
      <c r="D4108" s="25" t="s">
        <v>229</v>
      </c>
      <c r="E4108" s="26" t="s">
        <v>364</v>
      </c>
      <c r="F4108" s="26"/>
      <c r="G4108" s="27"/>
      <c r="H4108" s="27"/>
      <c r="I4108" s="26"/>
      <c r="J4108" s="24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</row>
    <row r="4109" spans="1:22" ht="14">
      <c r="A4109" s="24" t="s">
        <v>9581</v>
      </c>
      <c r="B4109" s="25" t="s">
        <v>9529</v>
      </c>
      <c r="C4109" s="25" t="s">
        <v>9580</v>
      </c>
      <c r="D4109" s="25" t="s">
        <v>221</v>
      </c>
      <c r="E4109" s="26" t="s">
        <v>364</v>
      </c>
      <c r="F4109" s="26"/>
      <c r="G4109" s="27"/>
      <c r="H4109" s="27"/>
      <c r="I4109" s="26"/>
      <c r="J4109" s="24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</row>
    <row r="4110" spans="1:22" ht="14">
      <c r="A4110" s="24" t="s">
        <v>9584</v>
      </c>
      <c r="B4110" s="25" t="s">
        <v>9529</v>
      </c>
      <c r="C4110" s="25" t="s">
        <v>9583</v>
      </c>
      <c r="D4110" s="25" t="s">
        <v>221</v>
      </c>
      <c r="E4110" s="26" t="s">
        <v>364</v>
      </c>
      <c r="F4110" s="26"/>
      <c r="G4110" s="27"/>
      <c r="H4110" s="27"/>
      <c r="I4110" s="26"/>
      <c r="J4110" s="24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</row>
    <row r="4111" spans="1:22" ht="14">
      <c r="A4111" s="24" t="s">
        <v>9587</v>
      </c>
      <c r="B4111" s="25" t="s">
        <v>9529</v>
      </c>
      <c r="C4111" s="25" t="s">
        <v>9586</v>
      </c>
      <c r="D4111" s="25" t="s">
        <v>221</v>
      </c>
      <c r="E4111" s="26" t="s">
        <v>364</v>
      </c>
      <c r="F4111" s="26"/>
      <c r="G4111" s="27"/>
      <c r="H4111" s="27"/>
      <c r="I4111" s="26"/>
      <c r="J4111" s="24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</row>
    <row r="4112" spans="1:22" ht="14">
      <c r="A4112" s="24" t="s">
        <v>9590</v>
      </c>
      <c r="B4112" s="25" t="s">
        <v>9529</v>
      </c>
      <c r="C4112" s="25" t="s">
        <v>9589</v>
      </c>
      <c r="D4112" s="25" t="s">
        <v>221</v>
      </c>
      <c r="E4112" s="26" t="s">
        <v>364</v>
      </c>
      <c r="F4112" s="26"/>
      <c r="G4112" s="27"/>
      <c r="H4112" s="27"/>
      <c r="I4112" s="26"/>
      <c r="J4112" s="24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</row>
    <row r="4113" spans="1:22" ht="14">
      <c r="A4113" s="24" t="s">
        <v>9593</v>
      </c>
      <c r="B4113" s="25" t="s">
        <v>9529</v>
      </c>
      <c r="C4113" s="25" t="s">
        <v>9592</v>
      </c>
      <c r="D4113" s="25" t="s">
        <v>221</v>
      </c>
      <c r="E4113" s="26" t="s">
        <v>364</v>
      </c>
      <c r="F4113" s="26"/>
      <c r="G4113" s="27"/>
      <c r="H4113" s="27"/>
      <c r="I4113" s="26"/>
      <c r="J4113" s="24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</row>
    <row r="4114" spans="1:22" ht="14">
      <c r="A4114" s="24" t="s">
        <v>9596</v>
      </c>
      <c r="B4114" s="25" t="s">
        <v>9529</v>
      </c>
      <c r="C4114" s="25" t="s">
        <v>9595</v>
      </c>
      <c r="D4114" s="25" t="s">
        <v>229</v>
      </c>
      <c r="E4114" s="26" t="s">
        <v>364</v>
      </c>
      <c r="F4114" s="26"/>
      <c r="G4114" s="27"/>
      <c r="H4114" s="27"/>
      <c r="I4114" s="26"/>
      <c r="J4114" s="24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</row>
    <row r="4115" spans="1:22" ht="14">
      <c r="A4115" s="24" t="s">
        <v>9599</v>
      </c>
      <c r="B4115" s="25" t="s">
        <v>9529</v>
      </c>
      <c r="C4115" s="25" t="s">
        <v>9598</v>
      </c>
      <c r="D4115" s="25" t="s">
        <v>221</v>
      </c>
      <c r="E4115" s="26" t="s">
        <v>364</v>
      </c>
      <c r="F4115" s="26"/>
      <c r="G4115" s="27"/>
      <c r="H4115" s="27"/>
      <c r="I4115" s="26"/>
      <c r="J4115" s="24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</row>
    <row r="4116" spans="1:22" ht="14">
      <c r="A4116" s="24" t="s">
        <v>9602</v>
      </c>
      <c r="B4116" s="25" t="s">
        <v>9529</v>
      </c>
      <c r="C4116" s="25" t="s">
        <v>9601</v>
      </c>
      <c r="D4116" s="25" t="s">
        <v>221</v>
      </c>
      <c r="E4116" s="26" t="s">
        <v>364</v>
      </c>
      <c r="F4116" s="26"/>
      <c r="G4116" s="27"/>
      <c r="H4116" s="27"/>
      <c r="I4116" s="26"/>
      <c r="J4116" s="24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</row>
    <row r="4117" spans="1:22" ht="14">
      <c r="A4117" s="24" t="s">
        <v>4239</v>
      </c>
      <c r="B4117" s="25" t="s">
        <v>4003</v>
      </c>
      <c r="C4117" s="25" t="s">
        <v>4238</v>
      </c>
      <c r="D4117" s="25" t="s">
        <v>215</v>
      </c>
      <c r="E4117" s="26" t="s">
        <v>212</v>
      </c>
      <c r="F4117" s="26"/>
      <c r="G4117" s="27"/>
      <c r="H4117" s="27"/>
      <c r="I4117" s="26"/>
      <c r="J4117" s="24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</row>
    <row r="4118" spans="1:22" ht="14">
      <c r="A4118" s="24" t="s">
        <v>14683</v>
      </c>
      <c r="B4118" s="25" t="s">
        <v>14162</v>
      </c>
      <c r="C4118" s="25" t="s">
        <v>14682</v>
      </c>
      <c r="D4118" s="25" t="s">
        <v>221</v>
      </c>
      <c r="E4118" s="26" t="s">
        <v>212</v>
      </c>
      <c r="F4118" s="26"/>
      <c r="G4118" s="27"/>
      <c r="H4118" s="27"/>
      <c r="I4118" s="26"/>
      <c r="J4118" s="24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</row>
    <row r="4119" spans="1:22" ht="14">
      <c r="A4119" s="24" t="s">
        <v>14686</v>
      </c>
      <c r="B4119" s="25" t="s">
        <v>14162</v>
      </c>
      <c r="C4119" s="25" t="s">
        <v>14685</v>
      </c>
      <c r="D4119" s="25" t="s">
        <v>221</v>
      </c>
      <c r="E4119" s="26" t="s">
        <v>212</v>
      </c>
      <c r="F4119" s="26"/>
      <c r="G4119" s="27"/>
      <c r="H4119" s="27"/>
      <c r="I4119" s="26"/>
      <c r="J4119" s="24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</row>
    <row r="4120" spans="1:22" ht="14">
      <c r="A4120" s="24" t="s">
        <v>14689</v>
      </c>
      <c r="B4120" s="25" t="s">
        <v>14162</v>
      </c>
      <c r="C4120" s="25" t="s">
        <v>14688</v>
      </c>
      <c r="D4120" s="25" t="s">
        <v>1905</v>
      </c>
      <c r="E4120" s="26" t="s">
        <v>212</v>
      </c>
      <c r="F4120" s="26"/>
      <c r="G4120" s="27"/>
      <c r="H4120" s="27"/>
      <c r="I4120" s="26"/>
      <c r="J4120" s="24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</row>
    <row r="4121" spans="1:22" ht="14">
      <c r="A4121" s="24" t="s">
        <v>14692</v>
      </c>
      <c r="B4121" s="25" t="s">
        <v>14162</v>
      </c>
      <c r="C4121" s="25" t="s">
        <v>14691</v>
      </c>
      <c r="D4121" s="25" t="s">
        <v>535</v>
      </c>
      <c r="E4121" s="26" t="s">
        <v>212</v>
      </c>
      <c r="F4121" s="26"/>
      <c r="G4121" s="27"/>
      <c r="H4121" s="27"/>
      <c r="I4121" s="26"/>
      <c r="J4121" s="24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</row>
    <row r="4122" spans="1:22" ht="14">
      <c r="A4122" s="24" t="s">
        <v>13479</v>
      </c>
      <c r="B4122" s="25" t="s">
        <v>13397</v>
      </c>
      <c r="C4122" s="25" t="s">
        <v>13478</v>
      </c>
      <c r="D4122" s="25" t="s">
        <v>221</v>
      </c>
      <c r="E4122" s="26" t="s">
        <v>364</v>
      </c>
      <c r="F4122" s="26"/>
      <c r="G4122" s="27"/>
      <c r="H4122" s="27"/>
      <c r="I4122" s="26"/>
      <c r="J4122" s="24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</row>
    <row r="4123" spans="1:22" ht="14">
      <c r="A4123" s="24" t="s">
        <v>13482</v>
      </c>
      <c r="B4123" s="25" t="s">
        <v>13397</v>
      </c>
      <c r="C4123" s="25" t="s">
        <v>13481</v>
      </c>
      <c r="D4123" s="25" t="s">
        <v>221</v>
      </c>
      <c r="E4123" s="26" t="s">
        <v>364</v>
      </c>
      <c r="F4123" s="26"/>
      <c r="G4123" s="27"/>
      <c r="H4123" s="27"/>
      <c r="I4123" s="26"/>
      <c r="J4123" s="24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</row>
    <row r="4124" spans="1:22" ht="14">
      <c r="A4124" s="24" t="s">
        <v>13485</v>
      </c>
      <c r="B4124" s="25" t="s">
        <v>13397</v>
      </c>
      <c r="C4124" s="25" t="s">
        <v>13484</v>
      </c>
      <c r="D4124" s="25" t="s">
        <v>229</v>
      </c>
      <c r="E4124" s="26" t="s">
        <v>364</v>
      </c>
      <c r="F4124" s="26"/>
      <c r="G4124" s="27"/>
      <c r="H4124" s="27"/>
      <c r="I4124" s="26"/>
      <c r="J4124" s="24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</row>
    <row r="4125" spans="1:22" ht="14">
      <c r="A4125" s="24" t="s">
        <v>13488</v>
      </c>
      <c r="B4125" s="25" t="s">
        <v>13397</v>
      </c>
      <c r="C4125" s="25" t="s">
        <v>13487</v>
      </c>
      <c r="D4125" s="25" t="s">
        <v>535</v>
      </c>
      <c r="E4125" s="26" t="s">
        <v>364</v>
      </c>
      <c r="F4125" s="26"/>
      <c r="G4125" s="27"/>
      <c r="H4125" s="27"/>
      <c r="I4125" s="26"/>
      <c r="J4125" s="24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</row>
    <row r="4126" spans="1:22" ht="14">
      <c r="A4126" s="24" t="s">
        <v>13491</v>
      </c>
      <c r="B4126" s="25" t="s">
        <v>13397</v>
      </c>
      <c r="C4126" s="25" t="s">
        <v>13490</v>
      </c>
      <c r="D4126" s="25" t="s">
        <v>373</v>
      </c>
      <c r="E4126" s="26" t="s">
        <v>364</v>
      </c>
      <c r="F4126" s="26"/>
      <c r="G4126" s="27"/>
      <c r="H4126" s="27"/>
      <c r="I4126" s="26"/>
      <c r="J4126" s="24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</row>
    <row r="4127" spans="1:22" ht="14">
      <c r="A4127" s="24" t="s">
        <v>13494</v>
      </c>
      <c r="B4127" s="25" t="s">
        <v>13397</v>
      </c>
      <c r="C4127" s="25" t="s">
        <v>13493</v>
      </c>
      <c r="D4127" s="25" t="s">
        <v>221</v>
      </c>
      <c r="E4127" s="26" t="s">
        <v>364</v>
      </c>
      <c r="F4127" s="26"/>
      <c r="G4127" s="27"/>
      <c r="H4127" s="27"/>
      <c r="I4127" s="26"/>
      <c r="J4127" s="24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</row>
    <row r="4128" spans="1:22" ht="14">
      <c r="A4128" s="24" t="s">
        <v>13497</v>
      </c>
      <c r="B4128" s="25" t="s">
        <v>13397</v>
      </c>
      <c r="C4128" s="25" t="s">
        <v>13496</v>
      </c>
      <c r="D4128" s="25" t="s">
        <v>221</v>
      </c>
      <c r="E4128" s="26" t="s">
        <v>364</v>
      </c>
      <c r="F4128" s="26"/>
      <c r="G4128" s="27"/>
      <c r="H4128" s="27"/>
      <c r="I4128" s="26"/>
      <c r="J4128" s="24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</row>
    <row r="4129" spans="1:22" ht="14">
      <c r="A4129" s="24" t="s">
        <v>13500</v>
      </c>
      <c r="B4129" s="25" t="s">
        <v>13397</v>
      </c>
      <c r="C4129" s="25" t="s">
        <v>13499</v>
      </c>
      <c r="D4129" s="25" t="s">
        <v>229</v>
      </c>
      <c r="E4129" s="26" t="s">
        <v>364</v>
      </c>
      <c r="F4129" s="26"/>
      <c r="G4129" s="27"/>
      <c r="H4129" s="27"/>
      <c r="I4129" s="26"/>
      <c r="J4129" s="24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</row>
    <row r="4130" spans="1:22" ht="14">
      <c r="A4130" s="24" t="s">
        <v>13503</v>
      </c>
      <c r="B4130" s="25" t="s">
        <v>13397</v>
      </c>
      <c r="C4130" s="25" t="s">
        <v>13502</v>
      </c>
      <c r="D4130" s="25" t="s">
        <v>535</v>
      </c>
      <c r="E4130" s="26" t="s">
        <v>364</v>
      </c>
      <c r="F4130" s="26"/>
      <c r="G4130" s="27"/>
      <c r="H4130" s="27"/>
      <c r="I4130" s="26"/>
      <c r="J4130" s="24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</row>
    <row r="4131" spans="1:22" ht="14">
      <c r="A4131" s="24" t="s">
        <v>13506</v>
      </c>
      <c r="B4131" s="25" t="s">
        <v>13397</v>
      </c>
      <c r="C4131" s="25" t="s">
        <v>13505</v>
      </c>
      <c r="D4131" s="25" t="s">
        <v>215</v>
      </c>
      <c r="E4131" s="26" t="s">
        <v>364</v>
      </c>
      <c r="F4131" s="26"/>
      <c r="G4131" s="27"/>
      <c r="H4131" s="27"/>
      <c r="I4131" s="26"/>
      <c r="J4131" s="24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</row>
    <row r="4132" spans="1:22" ht="14">
      <c r="A4132" s="24" t="s">
        <v>12541</v>
      </c>
      <c r="B4132" s="25" t="s">
        <v>12501</v>
      </c>
      <c r="C4132" s="25" t="s">
        <v>12540</v>
      </c>
      <c r="D4132" s="25" t="s">
        <v>535</v>
      </c>
      <c r="E4132" s="26" t="s">
        <v>212</v>
      </c>
      <c r="F4132" s="26"/>
      <c r="G4132" s="27"/>
      <c r="H4132" s="27"/>
      <c r="I4132" s="26"/>
      <c r="J4132" s="24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</row>
    <row r="4133" spans="1:22" ht="14">
      <c r="A4133" s="24" t="s">
        <v>4242</v>
      </c>
      <c r="B4133" s="25" t="s">
        <v>4003</v>
      </c>
      <c r="C4133" s="25" t="s">
        <v>4241</v>
      </c>
      <c r="D4133" s="25" t="s">
        <v>4037</v>
      </c>
      <c r="E4133" s="26" t="s">
        <v>212</v>
      </c>
      <c r="F4133" s="26"/>
      <c r="G4133" s="27"/>
      <c r="H4133" s="27"/>
      <c r="I4133" s="26"/>
      <c r="J4133" s="24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</row>
    <row r="4134" spans="1:22" ht="14">
      <c r="A4134" s="24" t="s">
        <v>12160</v>
      </c>
      <c r="B4134" s="25" t="s">
        <v>12025</v>
      </c>
      <c r="C4134" s="25" t="s">
        <v>12159</v>
      </c>
      <c r="D4134" s="25" t="s">
        <v>221</v>
      </c>
      <c r="E4134" s="26" t="s">
        <v>212</v>
      </c>
      <c r="F4134" s="26"/>
      <c r="G4134" s="27"/>
      <c r="H4134" s="27"/>
      <c r="I4134" s="26"/>
      <c r="J4134" s="24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</row>
    <row r="4135" spans="1:22" ht="14">
      <c r="A4135" s="24" t="s">
        <v>12163</v>
      </c>
      <c r="B4135" s="25" t="s">
        <v>12025</v>
      </c>
      <c r="C4135" s="25" t="s">
        <v>12162</v>
      </c>
      <c r="D4135" s="25" t="s">
        <v>221</v>
      </c>
      <c r="E4135" s="26" t="s">
        <v>212</v>
      </c>
      <c r="F4135" s="26"/>
      <c r="G4135" s="27"/>
      <c r="H4135" s="27"/>
      <c r="I4135" s="26"/>
      <c r="J4135" s="24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</row>
    <row r="4136" spans="1:22" ht="14">
      <c r="A4136" s="24" t="s">
        <v>15026</v>
      </c>
      <c r="B4136" s="25" t="s">
        <v>14822</v>
      </c>
      <c r="C4136" s="25" t="s">
        <v>15025</v>
      </c>
      <c r="D4136" s="25" t="s">
        <v>221</v>
      </c>
      <c r="E4136" s="26" t="s">
        <v>364</v>
      </c>
      <c r="F4136" s="26"/>
      <c r="G4136" s="27"/>
      <c r="H4136" s="27"/>
      <c r="I4136" s="26"/>
      <c r="J4136" s="24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</row>
    <row r="4137" spans="1:22" ht="14">
      <c r="A4137" s="24" t="s">
        <v>1568</v>
      </c>
      <c r="B4137" s="25" t="s">
        <v>1114</v>
      </c>
      <c r="C4137" s="25" t="s">
        <v>1567</v>
      </c>
      <c r="D4137" s="25" t="s">
        <v>221</v>
      </c>
      <c r="E4137" s="26" t="s">
        <v>212</v>
      </c>
      <c r="F4137" s="26"/>
      <c r="G4137" s="27"/>
      <c r="H4137" s="27"/>
      <c r="I4137" s="26"/>
      <c r="J4137" s="24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</row>
    <row r="4138" spans="1:22" ht="14">
      <c r="A4138" s="24" t="s">
        <v>1571</v>
      </c>
      <c r="B4138" s="25" t="s">
        <v>1114</v>
      </c>
      <c r="C4138" s="25" t="s">
        <v>1570</v>
      </c>
      <c r="D4138" s="25" t="s">
        <v>535</v>
      </c>
      <c r="E4138" s="26" t="s">
        <v>212</v>
      </c>
      <c r="F4138" s="26"/>
      <c r="G4138" s="27"/>
      <c r="H4138" s="27"/>
      <c r="I4138" s="26"/>
      <c r="J4138" s="24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</row>
    <row r="4139" spans="1:22" ht="14">
      <c r="A4139" s="24" t="s">
        <v>9993</v>
      </c>
      <c r="B4139" s="25" t="s">
        <v>9887</v>
      </c>
      <c r="C4139" s="25" t="s">
        <v>9992</v>
      </c>
      <c r="D4139" s="25" t="s">
        <v>221</v>
      </c>
      <c r="E4139" s="26" t="s">
        <v>212</v>
      </c>
      <c r="F4139" s="26"/>
      <c r="G4139" s="27"/>
      <c r="H4139" s="27"/>
      <c r="I4139" s="26"/>
      <c r="J4139" s="24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</row>
    <row r="4140" spans="1:22" ht="14">
      <c r="A4140" s="24" t="s">
        <v>8468</v>
      </c>
      <c r="B4140" s="25" t="s">
        <v>8302</v>
      </c>
      <c r="C4140" s="25" t="s">
        <v>8467</v>
      </c>
      <c r="D4140" s="25" t="s">
        <v>2556</v>
      </c>
      <c r="E4140" s="26" t="s">
        <v>212</v>
      </c>
      <c r="F4140" s="26"/>
      <c r="G4140" s="27"/>
      <c r="H4140" s="27"/>
      <c r="I4140" s="26"/>
      <c r="J4140" s="24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</row>
    <row r="4141" spans="1:22" ht="14">
      <c r="A4141" s="24" t="s">
        <v>8471</v>
      </c>
      <c r="B4141" s="25" t="s">
        <v>8302</v>
      </c>
      <c r="C4141" s="25" t="s">
        <v>8470</v>
      </c>
      <c r="D4141" s="25" t="s">
        <v>535</v>
      </c>
      <c r="E4141" s="26" t="s">
        <v>212</v>
      </c>
      <c r="F4141" s="26"/>
      <c r="G4141" s="27"/>
      <c r="H4141" s="27"/>
      <c r="I4141" s="26"/>
      <c r="J4141" s="24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</row>
    <row r="4142" spans="1:22" ht="14">
      <c r="A4142" s="24" t="s">
        <v>8474</v>
      </c>
      <c r="B4142" s="25" t="s">
        <v>8302</v>
      </c>
      <c r="C4142" s="25" t="s">
        <v>8473</v>
      </c>
      <c r="D4142" s="25" t="s">
        <v>535</v>
      </c>
      <c r="E4142" s="26" t="s">
        <v>212</v>
      </c>
      <c r="F4142" s="26"/>
      <c r="G4142" s="27"/>
      <c r="H4142" s="27"/>
      <c r="I4142" s="26"/>
      <c r="J4142" s="24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</row>
    <row r="4143" spans="1:22" ht="14">
      <c r="A4143" s="24" t="s">
        <v>8477</v>
      </c>
      <c r="B4143" s="25" t="s">
        <v>8302</v>
      </c>
      <c r="C4143" s="25" t="s">
        <v>8476</v>
      </c>
      <c r="D4143" s="25" t="s">
        <v>2958</v>
      </c>
      <c r="E4143" s="26" t="s">
        <v>212</v>
      </c>
      <c r="F4143" s="26"/>
      <c r="G4143" s="27"/>
      <c r="H4143" s="27"/>
      <c r="I4143" s="26"/>
      <c r="J4143" s="24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</row>
    <row r="4144" spans="1:22" ht="14">
      <c r="A4144" s="24" t="s">
        <v>7987</v>
      </c>
      <c r="B4144" s="25" t="s">
        <v>7869</v>
      </c>
      <c r="C4144" s="25" t="s">
        <v>7986</v>
      </c>
      <c r="D4144" s="25" t="s">
        <v>221</v>
      </c>
      <c r="E4144" s="26" t="s">
        <v>212</v>
      </c>
      <c r="F4144" s="26"/>
      <c r="G4144" s="27"/>
      <c r="H4144" s="27"/>
      <c r="I4144" s="26"/>
      <c r="J4144" s="24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</row>
    <row r="4145" spans="1:22" ht="14">
      <c r="A4145" s="24" t="s">
        <v>7990</v>
      </c>
      <c r="B4145" s="25" t="s">
        <v>7869</v>
      </c>
      <c r="C4145" s="25" t="s">
        <v>7989</v>
      </c>
      <c r="D4145" s="25" t="s">
        <v>535</v>
      </c>
      <c r="E4145" s="26" t="s">
        <v>212</v>
      </c>
      <c r="F4145" s="26"/>
      <c r="G4145" s="27"/>
      <c r="H4145" s="27"/>
      <c r="I4145" s="26"/>
      <c r="J4145" s="24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</row>
    <row r="4146" spans="1:22" ht="14">
      <c r="A4146" s="24" t="s">
        <v>8114</v>
      </c>
      <c r="B4146" s="25" t="s">
        <v>8023</v>
      </c>
      <c r="C4146" s="25" t="s">
        <v>8113</v>
      </c>
      <c r="D4146" s="25" t="s">
        <v>221</v>
      </c>
      <c r="E4146" s="26" t="s">
        <v>364</v>
      </c>
      <c r="F4146" s="26"/>
      <c r="G4146" s="27"/>
      <c r="H4146" s="27"/>
      <c r="I4146" s="26"/>
      <c r="J4146" s="24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</row>
    <row r="4147" spans="1:22" ht="14">
      <c r="A4147" s="24" t="s">
        <v>8117</v>
      </c>
      <c r="B4147" s="25" t="s">
        <v>8023</v>
      </c>
      <c r="C4147" s="25" t="s">
        <v>8116</v>
      </c>
      <c r="D4147" s="25" t="s">
        <v>756</v>
      </c>
      <c r="E4147" s="26" t="s">
        <v>364</v>
      </c>
      <c r="F4147" s="26"/>
      <c r="G4147" s="27"/>
      <c r="H4147" s="27"/>
      <c r="I4147" s="26"/>
      <c r="J4147" s="24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</row>
    <row r="4148" spans="1:22" ht="14">
      <c r="A4148" s="24" t="s">
        <v>9996</v>
      </c>
      <c r="B4148" s="25" t="s">
        <v>9887</v>
      </c>
      <c r="C4148" s="25" t="s">
        <v>9995</v>
      </c>
      <c r="D4148" s="25" t="s">
        <v>221</v>
      </c>
      <c r="E4148" s="26" t="s">
        <v>212</v>
      </c>
      <c r="F4148" s="26"/>
      <c r="G4148" s="27"/>
      <c r="H4148" s="27"/>
      <c r="I4148" s="26"/>
      <c r="J4148" s="24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</row>
    <row r="4149" spans="1:22" ht="14">
      <c r="A4149" s="24" t="s">
        <v>9999</v>
      </c>
      <c r="B4149" s="25" t="s">
        <v>9887</v>
      </c>
      <c r="C4149" s="25" t="s">
        <v>9998</v>
      </c>
      <c r="D4149" s="25" t="s">
        <v>535</v>
      </c>
      <c r="E4149" s="26" t="s">
        <v>212</v>
      </c>
      <c r="F4149" s="26"/>
      <c r="G4149" s="27"/>
      <c r="H4149" s="27"/>
      <c r="I4149" s="26"/>
      <c r="J4149" s="24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</row>
    <row r="4150" spans="1:22" ht="14">
      <c r="A4150" s="24" t="s">
        <v>10002</v>
      </c>
      <c r="B4150" s="25" t="s">
        <v>9887</v>
      </c>
      <c r="C4150" s="25" t="s">
        <v>10001</v>
      </c>
      <c r="D4150" s="25" t="s">
        <v>535</v>
      </c>
      <c r="E4150" s="26" t="s">
        <v>212</v>
      </c>
      <c r="F4150" s="26"/>
      <c r="G4150" s="27"/>
      <c r="H4150" s="27"/>
      <c r="I4150" s="26"/>
      <c r="J4150" s="24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</row>
    <row r="4151" spans="1:22" ht="14">
      <c r="A4151" s="24" t="s">
        <v>719</v>
      </c>
      <c r="B4151" s="25" t="s">
        <v>371</v>
      </c>
      <c r="C4151" s="25" t="s">
        <v>718</v>
      </c>
      <c r="D4151" s="25" t="s">
        <v>668</v>
      </c>
      <c r="E4151" s="26" t="s">
        <v>212</v>
      </c>
      <c r="F4151" s="26"/>
      <c r="G4151" s="27"/>
      <c r="H4151" s="27"/>
      <c r="I4151" s="26"/>
      <c r="J4151" s="24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</row>
    <row r="4152" spans="1:22" ht="14">
      <c r="A4152" s="24" t="s">
        <v>722</v>
      </c>
      <c r="B4152" s="25" t="s">
        <v>371</v>
      </c>
      <c r="C4152" s="25" t="s">
        <v>721</v>
      </c>
      <c r="D4152" s="25" t="s">
        <v>221</v>
      </c>
      <c r="E4152" s="26" t="s">
        <v>212</v>
      </c>
      <c r="F4152" s="26"/>
      <c r="G4152" s="27"/>
      <c r="H4152" s="27"/>
      <c r="I4152" s="26"/>
      <c r="J4152" s="24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</row>
    <row r="4153" spans="1:22" ht="14">
      <c r="A4153" s="24" t="s">
        <v>725</v>
      </c>
      <c r="B4153" s="25" t="s">
        <v>371</v>
      </c>
      <c r="C4153" s="25" t="s">
        <v>724</v>
      </c>
      <c r="D4153" s="25" t="s">
        <v>531</v>
      </c>
      <c r="E4153" s="26" t="s">
        <v>212</v>
      </c>
      <c r="F4153" s="26"/>
      <c r="G4153" s="27"/>
      <c r="H4153" s="27"/>
      <c r="I4153" s="26"/>
      <c r="J4153" s="24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</row>
    <row r="4154" spans="1:22" ht="14">
      <c r="A4154" s="24" t="s">
        <v>728</v>
      </c>
      <c r="B4154" s="25" t="s">
        <v>371</v>
      </c>
      <c r="C4154" s="25" t="s">
        <v>727</v>
      </c>
      <c r="D4154" s="25" t="s">
        <v>535</v>
      </c>
      <c r="E4154" s="26" t="s">
        <v>212</v>
      </c>
      <c r="F4154" s="26"/>
      <c r="G4154" s="27"/>
      <c r="H4154" s="27"/>
      <c r="I4154" s="26"/>
      <c r="J4154" s="24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</row>
    <row r="4155" spans="1:22" ht="14">
      <c r="A4155" s="24" t="s">
        <v>731</v>
      </c>
      <c r="B4155" s="25" t="s">
        <v>371</v>
      </c>
      <c r="C4155" s="25" t="s">
        <v>730</v>
      </c>
      <c r="D4155" s="25" t="s">
        <v>531</v>
      </c>
      <c r="E4155" s="26" t="s">
        <v>212</v>
      </c>
      <c r="F4155" s="26"/>
      <c r="G4155" s="27"/>
      <c r="H4155" s="27"/>
      <c r="I4155" s="26"/>
      <c r="J4155" s="24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</row>
    <row r="4156" spans="1:22" ht="14">
      <c r="A4156" s="24" t="s">
        <v>734</v>
      </c>
      <c r="B4156" s="25" t="s">
        <v>371</v>
      </c>
      <c r="C4156" s="25" t="s">
        <v>733</v>
      </c>
      <c r="D4156" s="25" t="s">
        <v>531</v>
      </c>
      <c r="E4156" s="26" t="s">
        <v>212</v>
      </c>
      <c r="F4156" s="26"/>
      <c r="G4156" s="27"/>
      <c r="H4156" s="27"/>
      <c r="I4156" s="26"/>
      <c r="J4156" s="24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</row>
    <row r="4157" spans="1:22" ht="14">
      <c r="A4157" s="24" t="s">
        <v>737</v>
      </c>
      <c r="B4157" s="25" t="s">
        <v>371</v>
      </c>
      <c r="C4157" s="25" t="s">
        <v>736</v>
      </c>
      <c r="D4157" s="25" t="s">
        <v>215</v>
      </c>
      <c r="E4157" s="26" t="s">
        <v>212</v>
      </c>
      <c r="F4157" s="26"/>
      <c r="G4157" s="27"/>
      <c r="H4157" s="27"/>
      <c r="I4157" s="26"/>
      <c r="J4157" s="24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</row>
    <row r="4158" spans="1:22" ht="14">
      <c r="A4158" s="24" t="s">
        <v>5524</v>
      </c>
      <c r="B4158" s="25" t="s">
        <v>5244</v>
      </c>
      <c r="C4158" s="25" t="s">
        <v>5523</v>
      </c>
      <c r="D4158" s="25" t="s">
        <v>3041</v>
      </c>
      <c r="E4158" s="26" t="s">
        <v>364</v>
      </c>
      <c r="F4158" s="26"/>
      <c r="G4158" s="27"/>
      <c r="H4158" s="27"/>
      <c r="I4158" s="26"/>
      <c r="J4158" s="24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</row>
    <row r="4159" spans="1:22" ht="14">
      <c r="A4159" s="24" t="s">
        <v>5527</v>
      </c>
      <c r="B4159" s="25" t="s">
        <v>5244</v>
      </c>
      <c r="C4159" s="25" t="s">
        <v>5526</v>
      </c>
      <c r="D4159" s="25" t="s">
        <v>221</v>
      </c>
      <c r="E4159" s="26" t="s">
        <v>364</v>
      </c>
      <c r="F4159" s="26"/>
      <c r="G4159" s="27"/>
      <c r="H4159" s="27"/>
      <c r="I4159" s="26"/>
      <c r="J4159" s="24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</row>
    <row r="4160" spans="1:22" ht="14">
      <c r="A4160" s="24" t="s">
        <v>5530</v>
      </c>
      <c r="B4160" s="25" t="s">
        <v>5244</v>
      </c>
      <c r="C4160" s="25" t="s">
        <v>5529</v>
      </c>
      <c r="D4160" s="25" t="s">
        <v>535</v>
      </c>
      <c r="E4160" s="26" t="s">
        <v>364</v>
      </c>
      <c r="F4160" s="26"/>
      <c r="G4160" s="27"/>
      <c r="H4160" s="27"/>
      <c r="I4160" s="26"/>
      <c r="J4160" s="24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</row>
    <row r="4161" spans="1:22" ht="14">
      <c r="A4161" s="24" t="s">
        <v>7803</v>
      </c>
      <c r="B4161" s="25" t="s">
        <v>7582</v>
      </c>
      <c r="C4161" s="25" t="s">
        <v>7802</v>
      </c>
      <c r="D4161" s="25" t="s">
        <v>221</v>
      </c>
      <c r="E4161" s="26" t="s">
        <v>212</v>
      </c>
      <c r="F4161" s="26"/>
      <c r="G4161" s="27"/>
      <c r="H4161" s="27"/>
      <c r="I4161" s="26"/>
      <c r="J4161" s="24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</row>
    <row r="4162" spans="1:22" ht="14">
      <c r="A4162" s="24" t="s">
        <v>9110</v>
      </c>
      <c r="B4162" s="25" t="s">
        <v>8975</v>
      </c>
      <c r="C4162" s="25" t="s">
        <v>9109</v>
      </c>
      <c r="D4162" s="25" t="s">
        <v>1052</v>
      </c>
      <c r="E4162" s="26" t="s">
        <v>212</v>
      </c>
      <c r="F4162" s="26"/>
      <c r="G4162" s="27"/>
      <c r="H4162" s="27"/>
      <c r="I4162" s="26"/>
      <c r="J4162" s="24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</row>
    <row r="4163" spans="1:22" ht="14">
      <c r="A4163" s="24" t="s">
        <v>9113</v>
      </c>
      <c r="B4163" s="25" t="s">
        <v>8975</v>
      </c>
      <c r="C4163" s="25" t="s">
        <v>9112</v>
      </c>
      <c r="D4163" s="25" t="s">
        <v>221</v>
      </c>
      <c r="E4163" s="26" t="s">
        <v>212</v>
      </c>
      <c r="F4163" s="26"/>
      <c r="G4163" s="27"/>
      <c r="H4163" s="27"/>
      <c r="I4163" s="26"/>
      <c r="J4163" s="24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</row>
    <row r="4164" spans="1:22" ht="14">
      <c r="A4164" s="24" t="s">
        <v>9116</v>
      </c>
      <c r="B4164" s="25" t="s">
        <v>8975</v>
      </c>
      <c r="C4164" s="25" t="s">
        <v>9115</v>
      </c>
      <c r="D4164" s="25" t="s">
        <v>8992</v>
      </c>
      <c r="E4164" s="26" t="s">
        <v>212</v>
      </c>
      <c r="F4164" s="26"/>
      <c r="G4164" s="27"/>
      <c r="H4164" s="27"/>
      <c r="I4164" s="26"/>
      <c r="J4164" s="24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</row>
    <row r="4165" spans="1:22" ht="14">
      <c r="A4165" s="24" t="s">
        <v>9119</v>
      </c>
      <c r="B4165" s="25" t="s">
        <v>8975</v>
      </c>
      <c r="C4165" s="25" t="s">
        <v>9118</v>
      </c>
      <c r="D4165" s="25" t="s">
        <v>535</v>
      </c>
      <c r="E4165" s="26" t="s">
        <v>212</v>
      </c>
      <c r="F4165" s="26"/>
      <c r="G4165" s="27"/>
      <c r="H4165" s="27"/>
      <c r="I4165" s="26"/>
      <c r="J4165" s="24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</row>
    <row r="4166" spans="1:22" ht="14">
      <c r="A4166" s="24" t="s">
        <v>9122</v>
      </c>
      <c r="B4166" s="25" t="s">
        <v>8975</v>
      </c>
      <c r="C4166" s="25" t="s">
        <v>9121</v>
      </c>
      <c r="D4166" s="25" t="s">
        <v>1052</v>
      </c>
      <c r="E4166" s="26" t="s">
        <v>212</v>
      </c>
      <c r="F4166" s="26"/>
      <c r="G4166" s="27"/>
      <c r="H4166" s="27"/>
      <c r="I4166" s="26"/>
      <c r="J4166" s="24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</row>
    <row r="4167" spans="1:22" ht="14">
      <c r="A4167" s="24" t="s">
        <v>9777</v>
      </c>
      <c r="B4167" s="25" t="s">
        <v>9614</v>
      </c>
      <c r="C4167" s="25" t="s">
        <v>9776</v>
      </c>
      <c r="D4167" s="25" t="s">
        <v>3239</v>
      </c>
      <c r="E4167" s="26" t="s">
        <v>364</v>
      </c>
      <c r="F4167" s="26"/>
      <c r="G4167" s="27"/>
      <c r="H4167" s="27"/>
      <c r="I4167" s="26"/>
      <c r="J4167" s="24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</row>
    <row r="4168" spans="1:22" ht="14">
      <c r="A4168" s="24" t="s">
        <v>9780</v>
      </c>
      <c r="B4168" s="25" t="s">
        <v>9614</v>
      </c>
      <c r="C4168" s="25" t="s">
        <v>9779</v>
      </c>
      <c r="D4168" s="25" t="s">
        <v>3239</v>
      </c>
      <c r="E4168" s="26" t="s">
        <v>364</v>
      </c>
      <c r="F4168" s="26"/>
      <c r="G4168" s="27"/>
      <c r="H4168" s="27"/>
      <c r="I4168" s="26"/>
      <c r="J4168" s="24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</row>
    <row r="4169" spans="1:22" ht="14">
      <c r="A4169" s="24" t="s">
        <v>5087</v>
      </c>
      <c r="B4169" s="25" t="s">
        <v>4960</v>
      </c>
      <c r="C4169" s="25" t="s">
        <v>5086</v>
      </c>
      <c r="D4169" s="25" t="s">
        <v>535</v>
      </c>
      <c r="E4169" s="26" t="s">
        <v>364</v>
      </c>
      <c r="F4169" s="26"/>
      <c r="G4169" s="27"/>
      <c r="H4169" s="27"/>
      <c r="I4169" s="26"/>
      <c r="J4169" s="24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</row>
    <row r="4170" spans="1:22" ht="14">
      <c r="A4170" s="24" t="s">
        <v>4561</v>
      </c>
      <c r="B4170" s="25" t="s">
        <v>4309</v>
      </c>
      <c r="C4170" s="25" t="s">
        <v>4560</v>
      </c>
      <c r="D4170" s="25" t="s">
        <v>229</v>
      </c>
      <c r="E4170" s="26" t="s">
        <v>364</v>
      </c>
      <c r="F4170" s="26"/>
      <c r="G4170" s="27"/>
      <c r="H4170" s="27"/>
      <c r="I4170" s="26"/>
      <c r="J4170" s="24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</row>
    <row r="4171" spans="1:22" ht="14">
      <c r="A4171" s="24" t="s">
        <v>4564</v>
      </c>
      <c r="B4171" s="25" t="s">
        <v>4309</v>
      </c>
      <c r="C4171" s="25" t="s">
        <v>4563</v>
      </c>
      <c r="D4171" s="25" t="s">
        <v>535</v>
      </c>
      <c r="E4171" s="26" t="s">
        <v>364</v>
      </c>
      <c r="F4171" s="26"/>
      <c r="G4171" s="27"/>
      <c r="H4171" s="27"/>
      <c r="I4171" s="26"/>
      <c r="J4171" s="24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</row>
    <row r="4172" spans="1:22" ht="14">
      <c r="A4172" s="24" t="s">
        <v>4567</v>
      </c>
      <c r="B4172" s="25" t="s">
        <v>4309</v>
      </c>
      <c r="C4172" s="25" t="s">
        <v>4566</v>
      </c>
      <c r="D4172" s="25" t="s">
        <v>373</v>
      </c>
      <c r="E4172" s="26" t="s">
        <v>364</v>
      </c>
      <c r="F4172" s="26"/>
      <c r="G4172" s="27"/>
      <c r="H4172" s="27"/>
      <c r="I4172" s="26"/>
      <c r="J4172" s="24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</row>
    <row r="4173" spans="1:22" ht="14">
      <c r="A4173" s="24" t="s">
        <v>14695</v>
      </c>
      <c r="B4173" s="25" t="s">
        <v>14162</v>
      </c>
      <c r="C4173" s="25" t="s">
        <v>14694</v>
      </c>
      <c r="D4173" s="25" t="s">
        <v>1905</v>
      </c>
      <c r="E4173" s="26" t="s">
        <v>212</v>
      </c>
      <c r="F4173" s="26"/>
      <c r="G4173" s="27"/>
      <c r="H4173" s="27"/>
      <c r="I4173" s="26"/>
      <c r="J4173" s="24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</row>
    <row r="4174" spans="1:22" ht="14">
      <c r="A4174" s="24" t="s">
        <v>14698</v>
      </c>
      <c r="B4174" s="25" t="s">
        <v>14162</v>
      </c>
      <c r="C4174" s="25" t="s">
        <v>14697</v>
      </c>
      <c r="D4174" s="25" t="s">
        <v>535</v>
      </c>
      <c r="E4174" s="26" t="s">
        <v>212</v>
      </c>
      <c r="F4174" s="26"/>
      <c r="G4174" s="27"/>
      <c r="H4174" s="27"/>
      <c r="I4174" s="26"/>
      <c r="J4174" s="24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</row>
    <row r="4175" spans="1:22" ht="14">
      <c r="A4175" s="24" t="s">
        <v>2124</v>
      </c>
      <c r="B4175" s="25" t="s">
        <v>1995</v>
      </c>
      <c r="C4175" s="25" t="s">
        <v>2123</v>
      </c>
      <c r="D4175" s="25" t="s">
        <v>373</v>
      </c>
      <c r="E4175" s="26" t="s">
        <v>364</v>
      </c>
      <c r="F4175" s="26"/>
      <c r="G4175" s="27"/>
      <c r="H4175" s="27"/>
      <c r="I4175" s="26"/>
      <c r="J4175" s="24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</row>
    <row r="4176" spans="1:22" ht="14">
      <c r="A4176" s="24" t="s">
        <v>2127</v>
      </c>
      <c r="B4176" s="25" t="s">
        <v>1995</v>
      </c>
      <c r="C4176" s="25" t="s">
        <v>2126</v>
      </c>
      <c r="D4176" s="25" t="s">
        <v>373</v>
      </c>
      <c r="E4176" s="26" t="s">
        <v>364</v>
      </c>
      <c r="F4176" s="26"/>
      <c r="G4176" s="27"/>
      <c r="H4176" s="27"/>
      <c r="I4176" s="26"/>
      <c r="J4176" s="24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</row>
    <row r="4177" spans="1:22" ht="14">
      <c r="A4177" s="24" t="s">
        <v>2130</v>
      </c>
      <c r="B4177" s="25" t="s">
        <v>1995</v>
      </c>
      <c r="C4177" s="25" t="s">
        <v>2129</v>
      </c>
      <c r="D4177" s="25" t="s">
        <v>535</v>
      </c>
      <c r="E4177" s="26" t="s">
        <v>364</v>
      </c>
      <c r="F4177" s="26"/>
      <c r="G4177" s="27"/>
      <c r="H4177" s="27"/>
      <c r="I4177" s="26"/>
      <c r="J4177" s="24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</row>
    <row r="4178" spans="1:22" ht="14">
      <c r="A4178" s="24" t="s">
        <v>2133</v>
      </c>
      <c r="B4178" s="25" t="s">
        <v>1995</v>
      </c>
      <c r="C4178" s="25" t="s">
        <v>2132</v>
      </c>
      <c r="D4178" s="25" t="s">
        <v>985</v>
      </c>
      <c r="E4178" s="26" t="s">
        <v>364</v>
      </c>
      <c r="F4178" s="26"/>
      <c r="G4178" s="27"/>
      <c r="H4178" s="27"/>
      <c r="I4178" s="26"/>
      <c r="J4178" s="24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</row>
    <row r="4179" spans="1:22" ht="14">
      <c r="A4179" s="24" t="s">
        <v>953</v>
      </c>
      <c r="B4179" s="25" t="s">
        <v>769</v>
      </c>
      <c r="C4179" s="25" t="s">
        <v>952</v>
      </c>
      <c r="D4179" s="25" t="s">
        <v>221</v>
      </c>
      <c r="E4179" s="26" t="s">
        <v>212</v>
      </c>
      <c r="F4179" s="26"/>
      <c r="G4179" s="27"/>
      <c r="H4179" s="27"/>
      <c r="I4179" s="26"/>
      <c r="J4179" s="24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</row>
    <row r="4180" spans="1:22" ht="14">
      <c r="A4180" s="24" t="s">
        <v>9517</v>
      </c>
      <c r="B4180" s="25" t="s">
        <v>9192</v>
      </c>
      <c r="C4180" s="25" t="s">
        <v>9516</v>
      </c>
      <c r="D4180" s="25" t="s">
        <v>4037</v>
      </c>
      <c r="E4180" s="26" t="s">
        <v>364</v>
      </c>
      <c r="F4180" s="26"/>
      <c r="G4180" s="27"/>
      <c r="H4180" s="27"/>
      <c r="I4180" s="26"/>
      <c r="J4180" s="24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</row>
    <row r="4181" spans="1:22" ht="14">
      <c r="A4181" s="24" t="s">
        <v>2947</v>
      </c>
      <c r="B4181" s="25" t="s">
        <v>2913</v>
      </c>
      <c r="C4181" s="25" t="s">
        <v>2946</v>
      </c>
      <c r="D4181" s="25" t="s">
        <v>995</v>
      </c>
      <c r="E4181" s="26" t="s">
        <v>364</v>
      </c>
      <c r="F4181" s="26"/>
      <c r="G4181" s="27"/>
      <c r="H4181" s="27"/>
      <c r="I4181" s="26"/>
      <c r="J4181" s="24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</row>
    <row r="4182" spans="1:22" ht="14">
      <c r="A4182" s="24" t="s">
        <v>11050</v>
      </c>
      <c r="B4182" s="25" t="s">
        <v>10873</v>
      </c>
      <c r="C4182" s="25" t="s">
        <v>11049</v>
      </c>
      <c r="D4182" s="25" t="s">
        <v>221</v>
      </c>
      <c r="E4182" s="26" t="s">
        <v>364</v>
      </c>
      <c r="F4182" s="26"/>
      <c r="G4182" s="27"/>
      <c r="H4182" s="27"/>
      <c r="I4182" s="26"/>
      <c r="J4182" s="24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</row>
    <row r="4183" spans="1:22" ht="14">
      <c r="A4183" s="24" t="s">
        <v>2324</v>
      </c>
      <c r="B4183" s="25" t="s">
        <v>2157</v>
      </c>
      <c r="C4183" s="25" t="s">
        <v>2323</v>
      </c>
      <c r="D4183" s="25" t="s">
        <v>221</v>
      </c>
      <c r="E4183" s="26" t="s">
        <v>364</v>
      </c>
      <c r="F4183" s="26"/>
      <c r="G4183" s="27"/>
      <c r="H4183" s="27"/>
      <c r="I4183" s="26"/>
      <c r="J4183" s="24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</row>
    <row r="4184" spans="1:22" ht="14">
      <c r="A4184" s="24" t="s">
        <v>2327</v>
      </c>
      <c r="B4184" s="25" t="s">
        <v>2157</v>
      </c>
      <c r="C4184" s="25" t="s">
        <v>2326</v>
      </c>
      <c r="D4184" s="25" t="s">
        <v>535</v>
      </c>
      <c r="E4184" s="26" t="s">
        <v>364</v>
      </c>
      <c r="F4184" s="26"/>
      <c r="G4184" s="27"/>
      <c r="H4184" s="27"/>
      <c r="I4184" s="26"/>
      <c r="J4184" s="24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</row>
    <row r="4185" spans="1:22" ht="14">
      <c r="A4185" s="24" t="s">
        <v>2330</v>
      </c>
      <c r="B4185" s="25" t="s">
        <v>2157</v>
      </c>
      <c r="C4185" s="25" t="s">
        <v>2329</v>
      </c>
      <c r="D4185" s="25" t="s">
        <v>215</v>
      </c>
      <c r="E4185" s="26" t="s">
        <v>364</v>
      </c>
      <c r="F4185" s="26"/>
      <c r="G4185" s="27"/>
      <c r="H4185" s="27"/>
      <c r="I4185" s="26"/>
      <c r="J4185" s="24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</row>
    <row r="4186" spans="1:22" ht="14">
      <c r="A4186" s="24" t="s">
        <v>2333</v>
      </c>
      <c r="B4186" s="25" t="s">
        <v>2157</v>
      </c>
      <c r="C4186" s="25" t="s">
        <v>2332</v>
      </c>
      <c r="D4186" s="25" t="s">
        <v>2174</v>
      </c>
      <c r="E4186" s="26" t="s">
        <v>364</v>
      </c>
      <c r="F4186" s="26"/>
      <c r="G4186" s="27"/>
      <c r="H4186" s="27"/>
      <c r="I4186" s="26"/>
      <c r="J4186" s="24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</row>
    <row r="4187" spans="1:22" ht="14">
      <c r="A4187" s="24" t="s">
        <v>2336</v>
      </c>
      <c r="B4187" s="25" t="s">
        <v>2157</v>
      </c>
      <c r="C4187" s="25" t="s">
        <v>2335</v>
      </c>
      <c r="D4187" s="25" t="s">
        <v>221</v>
      </c>
      <c r="E4187" s="26" t="s">
        <v>364</v>
      </c>
      <c r="F4187" s="26"/>
      <c r="G4187" s="27"/>
      <c r="H4187" s="27"/>
      <c r="I4187" s="26"/>
      <c r="J4187" s="24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</row>
    <row r="4188" spans="1:22" ht="14">
      <c r="A4188" s="24" t="s">
        <v>2339</v>
      </c>
      <c r="B4188" s="25" t="s">
        <v>2157</v>
      </c>
      <c r="C4188" s="25" t="s">
        <v>2338</v>
      </c>
      <c r="D4188" s="25" t="s">
        <v>535</v>
      </c>
      <c r="E4188" s="26" t="s">
        <v>364</v>
      </c>
      <c r="F4188" s="26"/>
      <c r="G4188" s="27"/>
      <c r="H4188" s="27"/>
      <c r="I4188" s="26"/>
      <c r="J4188" s="24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</row>
    <row r="4189" spans="1:22" ht="14">
      <c r="A4189" s="24" t="s">
        <v>2342</v>
      </c>
      <c r="B4189" s="25" t="s">
        <v>2157</v>
      </c>
      <c r="C4189" s="25" t="s">
        <v>2341</v>
      </c>
      <c r="D4189" s="25" t="s">
        <v>373</v>
      </c>
      <c r="E4189" s="26" t="s">
        <v>364</v>
      </c>
      <c r="F4189" s="26"/>
      <c r="G4189" s="27"/>
      <c r="H4189" s="27"/>
      <c r="I4189" s="26"/>
      <c r="J4189" s="24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</row>
    <row r="4190" spans="1:22" ht="14">
      <c r="A4190" s="24" t="s">
        <v>2348</v>
      </c>
      <c r="B4190" s="25" t="s">
        <v>2157</v>
      </c>
      <c r="C4190" s="25" t="s">
        <v>2347</v>
      </c>
      <c r="D4190" s="25" t="s">
        <v>229</v>
      </c>
      <c r="E4190" s="26" t="s">
        <v>364</v>
      </c>
      <c r="F4190" s="26"/>
      <c r="G4190" s="27"/>
      <c r="H4190" s="27"/>
      <c r="I4190" s="26"/>
      <c r="J4190" s="24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</row>
    <row r="4191" spans="1:22" ht="14">
      <c r="A4191" s="24" t="s">
        <v>2351</v>
      </c>
      <c r="B4191" s="25" t="s">
        <v>2157</v>
      </c>
      <c r="C4191" s="25" t="s">
        <v>2350</v>
      </c>
      <c r="D4191" s="25" t="s">
        <v>2174</v>
      </c>
      <c r="E4191" s="26" t="s">
        <v>364</v>
      </c>
      <c r="F4191" s="26"/>
      <c r="G4191" s="27"/>
      <c r="H4191" s="27"/>
      <c r="I4191" s="26"/>
      <c r="J4191" s="24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</row>
    <row r="4192" spans="1:22" ht="14">
      <c r="A4192" s="24" t="s">
        <v>14156</v>
      </c>
      <c r="B4192" s="25" t="s">
        <v>14143</v>
      </c>
      <c r="C4192" s="25" t="s">
        <v>14155</v>
      </c>
      <c r="D4192" s="25" t="s">
        <v>221</v>
      </c>
      <c r="E4192" s="26" t="s">
        <v>212</v>
      </c>
      <c r="F4192" s="26"/>
      <c r="G4192" s="27"/>
      <c r="H4192" s="27"/>
      <c r="I4192" s="26"/>
      <c r="J4192" s="24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</row>
    <row r="4193" spans="1:22" ht="14">
      <c r="A4193" s="24" t="s">
        <v>13206</v>
      </c>
      <c r="B4193" s="25" t="s">
        <v>12964</v>
      </c>
      <c r="C4193" s="25" t="s">
        <v>13205</v>
      </c>
      <c r="D4193" s="25" t="s">
        <v>378</v>
      </c>
      <c r="E4193" s="26" t="s">
        <v>364</v>
      </c>
      <c r="F4193" s="26"/>
      <c r="G4193" s="27"/>
      <c r="H4193" s="27"/>
      <c r="I4193" s="26"/>
      <c r="J4193" s="24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</row>
    <row r="4194" spans="1:22" ht="14">
      <c r="A4194" s="24" t="s">
        <v>13209</v>
      </c>
      <c r="B4194" s="25" t="s">
        <v>12964</v>
      </c>
      <c r="C4194" s="25" t="s">
        <v>13208</v>
      </c>
      <c r="D4194" s="25" t="s">
        <v>221</v>
      </c>
      <c r="E4194" s="26" t="s">
        <v>364</v>
      </c>
      <c r="F4194" s="26"/>
      <c r="G4194" s="27"/>
      <c r="H4194" s="27"/>
      <c r="I4194" s="26"/>
      <c r="J4194" s="24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</row>
    <row r="4195" spans="1:22" ht="14">
      <c r="A4195" s="24" t="s">
        <v>13212</v>
      </c>
      <c r="B4195" s="25" t="s">
        <v>12964</v>
      </c>
      <c r="C4195" s="25" t="s">
        <v>13211</v>
      </c>
      <c r="D4195" s="25" t="s">
        <v>2556</v>
      </c>
      <c r="E4195" s="26" t="s">
        <v>364</v>
      </c>
      <c r="F4195" s="26"/>
      <c r="G4195" s="27"/>
      <c r="H4195" s="27"/>
      <c r="I4195" s="26"/>
      <c r="J4195" s="24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</row>
    <row r="4196" spans="1:22" ht="14">
      <c r="A4196" s="24" t="s">
        <v>13215</v>
      </c>
      <c r="B4196" s="25" t="s">
        <v>12964</v>
      </c>
      <c r="C4196" s="25" t="s">
        <v>13214</v>
      </c>
      <c r="D4196" s="25" t="s">
        <v>229</v>
      </c>
      <c r="E4196" s="26" t="s">
        <v>364</v>
      </c>
      <c r="F4196" s="26"/>
      <c r="G4196" s="27"/>
      <c r="H4196" s="27"/>
      <c r="I4196" s="26"/>
      <c r="J4196" s="24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</row>
    <row r="4197" spans="1:22" ht="14">
      <c r="A4197" s="24" t="s">
        <v>13218</v>
      </c>
      <c r="B4197" s="25" t="s">
        <v>12964</v>
      </c>
      <c r="C4197" s="25" t="s">
        <v>13217</v>
      </c>
      <c r="D4197" s="25" t="s">
        <v>535</v>
      </c>
      <c r="E4197" s="26" t="s">
        <v>364</v>
      </c>
      <c r="F4197" s="26"/>
      <c r="G4197" s="27"/>
      <c r="H4197" s="27"/>
      <c r="I4197" s="26"/>
      <c r="J4197" s="24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</row>
    <row r="4198" spans="1:22" ht="14">
      <c r="A4198" s="24" t="s">
        <v>13691</v>
      </c>
      <c r="B4198" s="25" t="s">
        <v>13639</v>
      </c>
      <c r="C4198" s="25" t="s">
        <v>13690</v>
      </c>
      <c r="D4198" s="25" t="s">
        <v>373</v>
      </c>
      <c r="E4198" s="26" t="s">
        <v>364</v>
      </c>
      <c r="F4198" s="26"/>
      <c r="G4198" s="27"/>
      <c r="H4198" s="27"/>
      <c r="I4198" s="26"/>
      <c r="J4198" s="24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</row>
    <row r="4199" spans="1:22" ht="14">
      <c r="A4199" s="24" t="s">
        <v>13694</v>
      </c>
      <c r="B4199" s="25" t="s">
        <v>13639</v>
      </c>
      <c r="C4199" s="25" t="s">
        <v>13693</v>
      </c>
      <c r="D4199" s="25" t="s">
        <v>373</v>
      </c>
      <c r="E4199" s="26" t="s">
        <v>364</v>
      </c>
      <c r="F4199" s="26"/>
      <c r="G4199" s="27"/>
      <c r="H4199" s="27"/>
      <c r="I4199" s="26"/>
      <c r="J4199" s="24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</row>
    <row r="4200" spans="1:22" ht="14">
      <c r="A4200" s="24" t="s">
        <v>5533</v>
      </c>
      <c r="B4200" s="25" t="s">
        <v>5244</v>
      </c>
      <c r="C4200" s="25" t="s">
        <v>5532</v>
      </c>
      <c r="D4200" s="25" t="s">
        <v>215</v>
      </c>
      <c r="E4200" s="26" t="s">
        <v>364</v>
      </c>
      <c r="F4200" s="26"/>
      <c r="G4200" s="27"/>
      <c r="H4200" s="27"/>
      <c r="I4200" s="26"/>
      <c r="J4200" s="24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</row>
    <row r="4201" spans="1:22" ht="14">
      <c r="A4201" s="24" t="s">
        <v>5536</v>
      </c>
      <c r="B4201" s="25" t="s">
        <v>5244</v>
      </c>
      <c r="C4201" s="25" t="s">
        <v>5535</v>
      </c>
      <c r="D4201" s="25" t="s">
        <v>3041</v>
      </c>
      <c r="E4201" s="26" t="s">
        <v>364</v>
      </c>
      <c r="F4201" s="26"/>
      <c r="G4201" s="27"/>
      <c r="H4201" s="27"/>
      <c r="I4201" s="26"/>
      <c r="J4201" s="24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</row>
    <row r="4202" spans="1:22" ht="14">
      <c r="A4202" s="24" t="s">
        <v>5539</v>
      </c>
      <c r="B4202" s="25" t="s">
        <v>5244</v>
      </c>
      <c r="C4202" s="25" t="s">
        <v>5538</v>
      </c>
      <c r="D4202" s="25" t="s">
        <v>221</v>
      </c>
      <c r="E4202" s="26" t="s">
        <v>364</v>
      </c>
      <c r="F4202" s="26"/>
      <c r="G4202" s="27"/>
      <c r="H4202" s="27"/>
      <c r="I4202" s="26"/>
      <c r="J4202" s="24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</row>
    <row r="4203" spans="1:22" ht="14">
      <c r="A4203" s="24" t="s">
        <v>5542</v>
      </c>
      <c r="B4203" s="25" t="s">
        <v>5244</v>
      </c>
      <c r="C4203" s="25" t="s">
        <v>5541</v>
      </c>
      <c r="D4203" s="25" t="s">
        <v>535</v>
      </c>
      <c r="E4203" s="26" t="s">
        <v>364</v>
      </c>
      <c r="F4203" s="26"/>
      <c r="G4203" s="27"/>
      <c r="H4203" s="27"/>
      <c r="I4203" s="26"/>
      <c r="J4203" s="24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</row>
    <row r="4204" spans="1:22" ht="14">
      <c r="A4204" s="24" t="s">
        <v>5545</v>
      </c>
      <c r="B4204" s="25" t="s">
        <v>5244</v>
      </c>
      <c r="C4204" s="25" t="s">
        <v>5544</v>
      </c>
      <c r="D4204" s="25" t="s">
        <v>215</v>
      </c>
      <c r="E4204" s="26" t="s">
        <v>364</v>
      </c>
      <c r="F4204" s="26"/>
      <c r="G4204" s="27"/>
      <c r="H4204" s="27"/>
      <c r="I4204" s="26"/>
      <c r="J4204" s="24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</row>
    <row r="4205" spans="1:22" ht="14">
      <c r="A4205" s="24" t="s">
        <v>5548</v>
      </c>
      <c r="B4205" s="25" t="s">
        <v>5244</v>
      </c>
      <c r="C4205" s="25" t="s">
        <v>5547</v>
      </c>
      <c r="D4205" s="25" t="s">
        <v>215</v>
      </c>
      <c r="E4205" s="26" t="s">
        <v>364</v>
      </c>
      <c r="F4205" s="26"/>
      <c r="G4205" s="27"/>
      <c r="H4205" s="27"/>
      <c r="I4205" s="26"/>
      <c r="J4205" s="24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</row>
    <row r="4206" spans="1:22" ht="14">
      <c r="A4206" s="24" t="s">
        <v>9783</v>
      </c>
      <c r="B4206" s="25" t="s">
        <v>9614</v>
      </c>
      <c r="C4206" s="25" t="s">
        <v>9782</v>
      </c>
      <c r="D4206" s="25" t="s">
        <v>3239</v>
      </c>
      <c r="E4206" s="26" t="s">
        <v>364</v>
      </c>
      <c r="F4206" s="26"/>
      <c r="G4206" s="27"/>
      <c r="H4206" s="27"/>
      <c r="I4206" s="26"/>
      <c r="J4206" s="24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</row>
    <row r="4207" spans="1:22" ht="14">
      <c r="A4207" s="24" t="s">
        <v>9786</v>
      </c>
      <c r="B4207" s="25" t="s">
        <v>9614</v>
      </c>
      <c r="C4207" s="25" t="s">
        <v>9785</v>
      </c>
      <c r="D4207" s="25" t="s">
        <v>3239</v>
      </c>
      <c r="E4207" s="26" t="s">
        <v>364</v>
      </c>
      <c r="F4207" s="26"/>
      <c r="G4207" s="27"/>
      <c r="H4207" s="27"/>
      <c r="I4207" s="26"/>
      <c r="J4207" s="24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</row>
    <row r="4208" spans="1:22" ht="14">
      <c r="A4208" s="24" t="s">
        <v>9789</v>
      </c>
      <c r="B4208" s="25" t="s">
        <v>9614</v>
      </c>
      <c r="C4208" s="25" t="s">
        <v>9788</v>
      </c>
      <c r="D4208" s="25" t="s">
        <v>3239</v>
      </c>
      <c r="E4208" s="26" t="s">
        <v>364</v>
      </c>
      <c r="F4208" s="26"/>
      <c r="G4208" s="27"/>
      <c r="H4208" s="27"/>
      <c r="I4208" s="26"/>
      <c r="J4208" s="24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</row>
    <row r="4209" spans="1:22" ht="14">
      <c r="A4209" s="24" t="s">
        <v>10367</v>
      </c>
      <c r="B4209" s="25" t="s">
        <v>10307</v>
      </c>
      <c r="C4209" s="25" t="s">
        <v>10366</v>
      </c>
      <c r="D4209" s="25" t="s">
        <v>221</v>
      </c>
      <c r="E4209" s="26" t="s">
        <v>212</v>
      </c>
      <c r="F4209" s="26"/>
      <c r="G4209" s="27"/>
      <c r="H4209" s="27"/>
      <c r="I4209" s="26"/>
      <c r="J4209" s="24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</row>
    <row r="4210" spans="1:22" ht="14">
      <c r="A4210" s="24" t="s">
        <v>8480</v>
      </c>
      <c r="B4210" s="25" t="s">
        <v>8302</v>
      </c>
      <c r="C4210" s="25" t="s">
        <v>8479</v>
      </c>
      <c r="D4210" s="25" t="s">
        <v>2556</v>
      </c>
      <c r="E4210" s="26" t="s">
        <v>212</v>
      </c>
      <c r="F4210" s="26"/>
      <c r="G4210" s="27"/>
      <c r="H4210" s="27"/>
      <c r="I4210" s="26"/>
      <c r="J4210" s="24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</row>
    <row r="4211" spans="1:22" ht="14">
      <c r="A4211" s="24" t="s">
        <v>8483</v>
      </c>
      <c r="B4211" s="25" t="s">
        <v>8302</v>
      </c>
      <c r="C4211" s="25" t="s">
        <v>8482</v>
      </c>
      <c r="D4211" s="25" t="s">
        <v>535</v>
      </c>
      <c r="E4211" s="26" t="s">
        <v>212</v>
      </c>
      <c r="F4211" s="26"/>
      <c r="G4211" s="27"/>
      <c r="H4211" s="27"/>
      <c r="I4211" s="26"/>
      <c r="J4211" s="24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</row>
    <row r="4212" spans="1:22" ht="14">
      <c r="A4212" s="24" t="s">
        <v>8486</v>
      </c>
      <c r="B4212" s="25" t="s">
        <v>8302</v>
      </c>
      <c r="C4212" s="25" t="s">
        <v>8485</v>
      </c>
      <c r="D4212" s="25" t="s">
        <v>535</v>
      </c>
      <c r="E4212" s="26" t="s">
        <v>212</v>
      </c>
      <c r="F4212" s="26"/>
      <c r="G4212" s="27"/>
      <c r="H4212" s="27"/>
      <c r="I4212" s="26"/>
      <c r="J4212" s="24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</row>
    <row r="4213" spans="1:22" ht="14">
      <c r="A4213" s="24" t="s">
        <v>9792</v>
      </c>
      <c r="B4213" s="25" t="s">
        <v>9614</v>
      </c>
      <c r="C4213" s="25" t="s">
        <v>9791</v>
      </c>
      <c r="D4213" s="25" t="s">
        <v>3239</v>
      </c>
      <c r="E4213" s="26" t="s">
        <v>364</v>
      </c>
      <c r="F4213" s="26"/>
      <c r="G4213" s="27"/>
      <c r="H4213" s="27"/>
      <c r="I4213" s="26"/>
      <c r="J4213" s="24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</row>
    <row r="4214" spans="1:22" ht="14">
      <c r="A4214" s="24" t="s">
        <v>9795</v>
      </c>
      <c r="B4214" s="25" t="s">
        <v>9614</v>
      </c>
      <c r="C4214" s="25" t="s">
        <v>9794</v>
      </c>
      <c r="D4214" s="25" t="s">
        <v>3239</v>
      </c>
      <c r="E4214" s="26" t="s">
        <v>364</v>
      </c>
      <c r="F4214" s="26"/>
      <c r="G4214" s="27"/>
      <c r="H4214" s="27"/>
      <c r="I4214" s="26"/>
      <c r="J4214" s="24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</row>
    <row r="4215" spans="1:22" ht="14">
      <c r="A4215" s="24" t="s">
        <v>11053</v>
      </c>
      <c r="B4215" s="25" t="s">
        <v>10873</v>
      </c>
      <c r="C4215" s="25" t="s">
        <v>11052</v>
      </c>
      <c r="D4215" s="25" t="s">
        <v>229</v>
      </c>
      <c r="E4215" s="26" t="s">
        <v>364</v>
      </c>
      <c r="F4215" s="26"/>
      <c r="G4215" s="27"/>
      <c r="H4215" s="27"/>
      <c r="I4215" s="26"/>
      <c r="J4215" s="24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</row>
    <row r="4216" spans="1:22" ht="14">
      <c r="A4216" s="24" t="s">
        <v>11056</v>
      </c>
      <c r="B4216" s="25" t="s">
        <v>10873</v>
      </c>
      <c r="C4216" s="25" t="s">
        <v>11055</v>
      </c>
      <c r="D4216" s="25" t="s">
        <v>535</v>
      </c>
      <c r="E4216" s="26" t="s">
        <v>364</v>
      </c>
      <c r="F4216" s="26"/>
      <c r="G4216" s="27"/>
      <c r="H4216" s="27"/>
      <c r="I4216" s="26"/>
      <c r="J4216" s="24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</row>
    <row r="4217" spans="1:22" ht="14">
      <c r="A4217" s="24" t="s">
        <v>11059</v>
      </c>
      <c r="B4217" s="25" t="s">
        <v>10873</v>
      </c>
      <c r="C4217" s="25" t="s">
        <v>11058</v>
      </c>
      <c r="D4217" s="25" t="s">
        <v>985</v>
      </c>
      <c r="E4217" s="26" t="s">
        <v>364</v>
      </c>
      <c r="F4217" s="26"/>
      <c r="G4217" s="27"/>
      <c r="H4217" s="27"/>
      <c r="I4217" s="26"/>
      <c r="J4217" s="24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</row>
    <row r="4218" spans="1:22" ht="14">
      <c r="A4218" s="24" t="s">
        <v>3260</v>
      </c>
      <c r="B4218" s="25" t="s">
        <v>3120</v>
      </c>
      <c r="C4218" s="25" t="s">
        <v>3259</v>
      </c>
      <c r="D4218" s="25" t="s">
        <v>221</v>
      </c>
      <c r="E4218" s="26" t="s">
        <v>212</v>
      </c>
      <c r="F4218" s="26"/>
      <c r="G4218" s="27"/>
      <c r="H4218" s="27"/>
      <c r="I4218" s="26"/>
      <c r="J4218" s="24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</row>
    <row r="4219" spans="1:22" ht="14">
      <c r="A4219" s="24" t="s">
        <v>3263</v>
      </c>
      <c r="B4219" s="25" t="s">
        <v>3120</v>
      </c>
      <c r="C4219" s="25" t="s">
        <v>3262</v>
      </c>
      <c r="D4219" s="25" t="s">
        <v>229</v>
      </c>
      <c r="E4219" s="26" t="s">
        <v>212</v>
      </c>
      <c r="F4219" s="26"/>
      <c r="G4219" s="27"/>
      <c r="H4219" s="27"/>
      <c r="I4219" s="26"/>
      <c r="J4219" s="24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</row>
    <row r="4220" spans="1:22" ht="14">
      <c r="A4220" s="24" t="s">
        <v>3266</v>
      </c>
      <c r="B4220" s="25" t="s">
        <v>3120</v>
      </c>
      <c r="C4220" s="25" t="s">
        <v>3265</v>
      </c>
      <c r="D4220" s="25" t="s">
        <v>535</v>
      </c>
      <c r="E4220" s="26" t="s">
        <v>212</v>
      </c>
      <c r="F4220" s="26"/>
      <c r="G4220" s="27"/>
      <c r="H4220" s="27"/>
      <c r="I4220" s="26"/>
      <c r="J4220" s="24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</row>
    <row r="4221" spans="1:22" ht="14">
      <c r="A4221" s="24" t="s">
        <v>3269</v>
      </c>
      <c r="B4221" s="25" t="s">
        <v>3120</v>
      </c>
      <c r="C4221" s="25" t="s">
        <v>3268</v>
      </c>
      <c r="D4221" s="25" t="s">
        <v>221</v>
      </c>
      <c r="E4221" s="26" t="s">
        <v>212</v>
      </c>
      <c r="F4221" s="26"/>
      <c r="G4221" s="27"/>
      <c r="H4221" s="27"/>
      <c r="I4221" s="26"/>
      <c r="J4221" s="24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</row>
    <row r="4222" spans="1:22" ht="14">
      <c r="A4222" s="24" t="s">
        <v>3272</v>
      </c>
      <c r="B4222" s="25" t="s">
        <v>3120</v>
      </c>
      <c r="C4222" s="25" t="s">
        <v>3271</v>
      </c>
      <c r="D4222" s="25" t="s">
        <v>3239</v>
      </c>
      <c r="E4222" s="26" t="s">
        <v>212</v>
      </c>
      <c r="F4222" s="26"/>
      <c r="G4222" s="27"/>
      <c r="H4222" s="27"/>
      <c r="I4222" s="26"/>
      <c r="J4222" s="24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</row>
    <row r="4223" spans="1:22" ht="14">
      <c r="A4223" s="24" t="s">
        <v>3275</v>
      </c>
      <c r="B4223" s="25" t="s">
        <v>3120</v>
      </c>
      <c r="C4223" s="25" t="s">
        <v>3274</v>
      </c>
      <c r="D4223" s="25" t="s">
        <v>535</v>
      </c>
      <c r="E4223" s="26" t="s">
        <v>212</v>
      </c>
      <c r="F4223" s="26"/>
      <c r="G4223" s="27"/>
      <c r="H4223" s="27"/>
      <c r="I4223" s="26"/>
      <c r="J4223" s="24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</row>
    <row r="4224" spans="1:22" ht="14">
      <c r="A4224" s="24" t="s">
        <v>3278</v>
      </c>
      <c r="B4224" s="25" t="s">
        <v>3120</v>
      </c>
      <c r="C4224" s="25" t="s">
        <v>3277</v>
      </c>
      <c r="D4224" s="25" t="s">
        <v>373</v>
      </c>
      <c r="E4224" s="26" t="s">
        <v>212</v>
      </c>
      <c r="F4224" s="26"/>
      <c r="G4224" s="27"/>
      <c r="H4224" s="27"/>
      <c r="I4224" s="26"/>
      <c r="J4224" s="24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</row>
    <row r="4225" spans="1:22" ht="14">
      <c r="A4225" s="24" t="s">
        <v>3281</v>
      </c>
      <c r="B4225" s="25" t="s">
        <v>3120</v>
      </c>
      <c r="C4225" s="25" t="s">
        <v>3280</v>
      </c>
      <c r="D4225" s="25" t="s">
        <v>229</v>
      </c>
      <c r="E4225" s="26" t="s">
        <v>212</v>
      </c>
      <c r="F4225" s="26"/>
      <c r="G4225" s="27"/>
      <c r="H4225" s="27"/>
      <c r="I4225" s="26"/>
      <c r="J4225" s="24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</row>
    <row r="4226" spans="1:22" ht="14">
      <c r="A4226" s="24" t="s">
        <v>3284</v>
      </c>
      <c r="B4226" s="25" t="s">
        <v>3120</v>
      </c>
      <c r="C4226" s="25" t="s">
        <v>3283</v>
      </c>
      <c r="D4226" s="25" t="s">
        <v>373</v>
      </c>
      <c r="E4226" s="26" t="s">
        <v>212</v>
      </c>
      <c r="F4226" s="26"/>
      <c r="G4226" s="27"/>
      <c r="H4226" s="27"/>
      <c r="I4226" s="26"/>
      <c r="J4226" s="24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</row>
    <row r="4227" spans="1:22" ht="14">
      <c r="A4227" s="24" t="s">
        <v>3287</v>
      </c>
      <c r="B4227" s="25" t="s">
        <v>3120</v>
      </c>
      <c r="C4227" s="25" t="s">
        <v>3286</v>
      </c>
      <c r="D4227" s="25" t="s">
        <v>221</v>
      </c>
      <c r="E4227" s="26" t="s">
        <v>212</v>
      </c>
      <c r="F4227" s="26"/>
      <c r="G4227" s="27"/>
      <c r="H4227" s="27"/>
      <c r="I4227" s="26"/>
      <c r="J4227" s="24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</row>
    <row r="4228" spans="1:22" ht="14">
      <c r="A4228" s="24" t="s">
        <v>3290</v>
      </c>
      <c r="B4228" s="25" t="s">
        <v>3120</v>
      </c>
      <c r="C4228" s="25" t="s">
        <v>3289</v>
      </c>
      <c r="D4228" s="25" t="s">
        <v>563</v>
      </c>
      <c r="E4228" s="26" t="s">
        <v>212</v>
      </c>
      <c r="F4228" s="26"/>
      <c r="G4228" s="27"/>
      <c r="H4228" s="27"/>
      <c r="I4228" s="26"/>
      <c r="J4228" s="24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</row>
    <row r="4229" spans="1:22" ht="14">
      <c r="A4229" s="24" t="s">
        <v>3293</v>
      </c>
      <c r="B4229" s="25" t="s">
        <v>3120</v>
      </c>
      <c r="C4229" s="25" t="s">
        <v>3292</v>
      </c>
      <c r="D4229" s="25" t="s">
        <v>535</v>
      </c>
      <c r="E4229" s="26" t="s">
        <v>212</v>
      </c>
      <c r="F4229" s="26"/>
      <c r="G4229" s="27"/>
      <c r="H4229" s="27"/>
      <c r="I4229" s="26"/>
      <c r="J4229" s="24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</row>
    <row r="4230" spans="1:22" ht="14">
      <c r="A4230" s="24" t="s">
        <v>3296</v>
      </c>
      <c r="B4230" s="25" t="s">
        <v>3120</v>
      </c>
      <c r="C4230" s="25" t="s">
        <v>3295</v>
      </c>
      <c r="D4230" s="25" t="s">
        <v>373</v>
      </c>
      <c r="E4230" s="26" t="s">
        <v>212</v>
      </c>
      <c r="F4230" s="26"/>
      <c r="G4230" s="27"/>
      <c r="H4230" s="27"/>
      <c r="I4230" s="26"/>
      <c r="J4230" s="24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</row>
    <row r="4231" spans="1:22" ht="14">
      <c r="A4231" s="24" t="s">
        <v>11950</v>
      </c>
      <c r="B4231" s="25" t="s">
        <v>11940</v>
      </c>
      <c r="C4231" s="25" t="s">
        <v>11949</v>
      </c>
      <c r="D4231" s="25" t="s">
        <v>373</v>
      </c>
      <c r="E4231" s="26" t="s">
        <v>364</v>
      </c>
      <c r="F4231" s="26"/>
      <c r="G4231" s="27"/>
      <c r="H4231" s="27"/>
      <c r="I4231" s="26"/>
      <c r="J4231" s="24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</row>
    <row r="4232" spans="1:22" ht="14">
      <c r="A4232" s="24" t="s">
        <v>8959</v>
      </c>
      <c r="B4232" s="25" t="s">
        <v>8859</v>
      </c>
      <c r="C4232" s="25" t="s">
        <v>8958</v>
      </c>
      <c r="D4232" s="25" t="s">
        <v>221</v>
      </c>
      <c r="E4232" s="26" t="s">
        <v>364</v>
      </c>
      <c r="F4232" s="26"/>
      <c r="G4232" s="27"/>
      <c r="H4232" s="27"/>
      <c r="I4232" s="26"/>
      <c r="J4232" s="24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</row>
    <row r="4233" spans="1:22" ht="14">
      <c r="A4233" s="24" t="s">
        <v>8962</v>
      </c>
      <c r="B4233" s="25" t="s">
        <v>8859</v>
      </c>
      <c r="C4233" s="25" t="s">
        <v>8961</v>
      </c>
      <c r="D4233" s="25" t="s">
        <v>229</v>
      </c>
      <c r="E4233" s="26" t="s">
        <v>364</v>
      </c>
      <c r="F4233" s="26"/>
      <c r="G4233" s="27"/>
      <c r="H4233" s="27"/>
      <c r="I4233" s="26"/>
      <c r="J4233" s="24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</row>
    <row r="4234" spans="1:22" ht="14">
      <c r="A4234" s="24" t="s">
        <v>8965</v>
      </c>
      <c r="B4234" s="25" t="s">
        <v>8859</v>
      </c>
      <c r="C4234" s="25" t="s">
        <v>8964</v>
      </c>
      <c r="D4234" s="25" t="s">
        <v>535</v>
      </c>
      <c r="E4234" s="26" t="s">
        <v>364</v>
      </c>
      <c r="F4234" s="26"/>
      <c r="G4234" s="27"/>
      <c r="H4234" s="27"/>
      <c r="I4234" s="26"/>
      <c r="J4234" s="24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</row>
    <row r="4235" spans="1:22" ht="14">
      <c r="A4235" s="24" t="s">
        <v>8968</v>
      </c>
      <c r="B4235" s="25" t="s">
        <v>8859</v>
      </c>
      <c r="C4235" s="25" t="s">
        <v>8967</v>
      </c>
      <c r="D4235" s="25" t="s">
        <v>221</v>
      </c>
      <c r="E4235" s="26" t="s">
        <v>364</v>
      </c>
      <c r="F4235" s="26"/>
      <c r="G4235" s="27"/>
      <c r="H4235" s="27"/>
      <c r="I4235" s="26"/>
      <c r="J4235" s="24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</row>
    <row r="4236" spans="1:22" ht="14">
      <c r="A4236" s="24" t="s">
        <v>15541</v>
      </c>
      <c r="B4236" s="25" t="s">
        <v>6117</v>
      </c>
      <c r="C4236" s="25" t="s">
        <v>15540</v>
      </c>
      <c r="D4236" s="25" t="s">
        <v>373</v>
      </c>
      <c r="E4236" s="26" t="s">
        <v>364</v>
      </c>
      <c r="F4236" s="26"/>
      <c r="G4236" s="27"/>
      <c r="H4236" s="27"/>
      <c r="I4236" s="26"/>
      <c r="J4236" s="24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</row>
    <row r="4237" spans="1:22" ht="14">
      <c r="A4237" s="24" t="s">
        <v>11669</v>
      </c>
      <c r="B4237" s="25" t="s">
        <v>11584</v>
      </c>
      <c r="C4237" s="25" t="s">
        <v>11668</v>
      </c>
      <c r="D4237" s="25" t="s">
        <v>373</v>
      </c>
      <c r="E4237" s="26" t="s">
        <v>212</v>
      </c>
      <c r="F4237" s="26"/>
      <c r="G4237" s="27"/>
      <c r="H4237" s="27"/>
      <c r="I4237" s="26"/>
      <c r="J4237" s="24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</row>
    <row r="4238" spans="1:22" ht="14">
      <c r="A4238" s="24" t="s">
        <v>11241</v>
      </c>
      <c r="B4238" s="25" t="s">
        <v>11171</v>
      </c>
      <c r="C4238" s="25" t="s">
        <v>11240</v>
      </c>
      <c r="D4238" s="25" t="s">
        <v>221</v>
      </c>
      <c r="E4238" s="26" t="s">
        <v>212</v>
      </c>
      <c r="F4238" s="26"/>
      <c r="G4238" s="27"/>
      <c r="H4238" s="27"/>
      <c r="I4238" s="26"/>
      <c r="J4238" s="24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</row>
    <row r="4239" spans="1:22" ht="14">
      <c r="A4239" s="24" t="s">
        <v>1574</v>
      </c>
      <c r="B4239" s="25" t="s">
        <v>1114</v>
      </c>
      <c r="C4239" s="25" t="s">
        <v>1573</v>
      </c>
      <c r="D4239" s="25" t="s">
        <v>221</v>
      </c>
      <c r="E4239" s="26" t="s">
        <v>212</v>
      </c>
      <c r="F4239" s="26"/>
      <c r="G4239" s="27"/>
      <c r="H4239" s="27"/>
      <c r="I4239" s="26"/>
      <c r="J4239" s="24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</row>
    <row r="4240" spans="1:22" ht="14">
      <c r="A4240" s="24" t="s">
        <v>1577</v>
      </c>
      <c r="B4240" s="25" t="s">
        <v>1114</v>
      </c>
      <c r="C4240" s="25" t="s">
        <v>1576</v>
      </c>
      <c r="D4240" s="25" t="s">
        <v>535</v>
      </c>
      <c r="E4240" s="26" t="s">
        <v>212</v>
      </c>
      <c r="F4240" s="26"/>
      <c r="G4240" s="27"/>
      <c r="H4240" s="27"/>
      <c r="I4240" s="26"/>
      <c r="J4240" s="24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</row>
    <row r="4241" spans="1:22" ht="14">
      <c r="A4241" s="24" t="s">
        <v>12901</v>
      </c>
      <c r="B4241" s="25" t="s">
        <v>12674</v>
      </c>
      <c r="C4241" s="25" t="s">
        <v>12900</v>
      </c>
      <c r="D4241" s="25" t="s">
        <v>221</v>
      </c>
      <c r="E4241" s="26" t="s">
        <v>212</v>
      </c>
      <c r="F4241" s="26"/>
      <c r="G4241" s="27"/>
      <c r="H4241" s="27"/>
      <c r="I4241" s="26"/>
      <c r="J4241" s="24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</row>
    <row r="4242" spans="1:22" ht="14">
      <c r="A4242" s="24" t="s">
        <v>12904</v>
      </c>
      <c r="B4242" s="25" t="s">
        <v>12674</v>
      </c>
      <c r="C4242" s="25" t="s">
        <v>12903</v>
      </c>
      <c r="D4242" s="25" t="s">
        <v>12679</v>
      </c>
      <c r="E4242" s="26" t="s">
        <v>212</v>
      </c>
      <c r="F4242" s="26"/>
      <c r="G4242" s="27"/>
      <c r="H4242" s="27"/>
      <c r="I4242" s="26"/>
      <c r="J4242" s="24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</row>
    <row r="4243" spans="1:22" ht="14">
      <c r="A4243" s="24" t="s">
        <v>5551</v>
      </c>
      <c r="B4243" s="25" t="s">
        <v>5244</v>
      </c>
      <c r="C4243" s="25" t="s">
        <v>5550</v>
      </c>
      <c r="D4243" s="25" t="s">
        <v>221</v>
      </c>
      <c r="E4243" s="26" t="s">
        <v>364</v>
      </c>
      <c r="F4243" s="26"/>
      <c r="G4243" s="27"/>
      <c r="H4243" s="27"/>
      <c r="I4243" s="26"/>
      <c r="J4243" s="24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</row>
    <row r="4244" spans="1:22" ht="14">
      <c r="A4244" s="24" t="s">
        <v>6576</v>
      </c>
      <c r="B4244" s="25" t="s">
        <v>6274</v>
      </c>
      <c r="C4244" s="25" t="s">
        <v>6575</v>
      </c>
      <c r="D4244" s="25" t="s">
        <v>373</v>
      </c>
      <c r="E4244" s="26" t="s">
        <v>364</v>
      </c>
      <c r="F4244" s="26"/>
      <c r="G4244" s="27"/>
      <c r="H4244" s="27"/>
      <c r="I4244" s="26"/>
      <c r="J4244" s="24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</row>
    <row r="4245" spans="1:22" ht="14">
      <c r="A4245" s="24" t="s">
        <v>6579</v>
      </c>
      <c r="B4245" s="25" t="s">
        <v>6274</v>
      </c>
      <c r="C4245" s="25" t="s">
        <v>6578</v>
      </c>
      <c r="D4245" s="25" t="s">
        <v>229</v>
      </c>
      <c r="E4245" s="26" t="s">
        <v>364</v>
      </c>
      <c r="F4245" s="26"/>
      <c r="G4245" s="27"/>
      <c r="H4245" s="27"/>
      <c r="I4245" s="26"/>
      <c r="J4245" s="24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</row>
    <row r="4246" spans="1:22" ht="14">
      <c r="A4246" s="24" t="s">
        <v>6582</v>
      </c>
      <c r="B4246" s="25" t="s">
        <v>6274</v>
      </c>
      <c r="C4246" s="25" t="s">
        <v>6581</v>
      </c>
      <c r="D4246" s="25" t="s">
        <v>373</v>
      </c>
      <c r="E4246" s="26" t="s">
        <v>364</v>
      </c>
      <c r="F4246" s="26"/>
      <c r="G4246" s="27"/>
      <c r="H4246" s="27"/>
      <c r="I4246" s="26"/>
      <c r="J4246" s="24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</row>
    <row r="4247" spans="1:22" ht="14">
      <c r="A4247" s="24" t="s">
        <v>9798</v>
      </c>
      <c r="B4247" s="25" t="s">
        <v>9614</v>
      </c>
      <c r="C4247" s="25" t="s">
        <v>9797</v>
      </c>
      <c r="D4247" s="25" t="s">
        <v>3239</v>
      </c>
      <c r="E4247" s="26" t="s">
        <v>364</v>
      </c>
      <c r="F4247" s="26"/>
      <c r="G4247" s="27"/>
      <c r="H4247" s="27"/>
      <c r="I4247" s="26"/>
      <c r="J4247" s="24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</row>
    <row r="4248" spans="1:22" ht="14">
      <c r="A4248" s="24" t="s">
        <v>9801</v>
      </c>
      <c r="B4248" s="25" t="s">
        <v>9614</v>
      </c>
      <c r="C4248" s="25" t="s">
        <v>9800</v>
      </c>
      <c r="D4248" s="25" t="s">
        <v>3239</v>
      </c>
      <c r="E4248" s="26" t="s">
        <v>364</v>
      </c>
      <c r="F4248" s="26"/>
      <c r="G4248" s="27"/>
      <c r="H4248" s="27"/>
      <c r="I4248" s="26"/>
      <c r="J4248" s="24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</row>
    <row r="4249" spans="1:22" ht="14">
      <c r="A4249" s="24" t="s">
        <v>10005</v>
      </c>
      <c r="B4249" s="25" t="s">
        <v>9887</v>
      </c>
      <c r="C4249" s="25" t="s">
        <v>10004</v>
      </c>
      <c r="D4249" s="25" t="s">
        <v>3801</v>
      </c>
      <c r="E4249" s="26" t="s">
        <v>212</v>
      </c>
      <c r="F4249" s="26"/>
      <c r="G4249" s="27"/>
      <c r="H4249" s="27"/>
      <c r="I4249" s="26"/>
      <c r="J4249" s="24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</row>
    <row r="4250" spans="1:22" ht="14">
      <c r="A4250" s="24" t="s">
        <v>10008</v>
      </c>
      <c r="B4250" s="25" t="s">
        <v>9887</v>
      </c>
      <c r="C4250" s="25" t="s">
        <v>10007</v>
      </c>
      <c r="D4250" s="25" t="s">
        <v>3801</v>
      </c>
      <c r="E4250" s="26" t="s">
        <v>212</v>
      </c>
      <c r="F4250" s="26"/>
      <c r="G4250" s="27"/>
      <c r="H4250" s="27"/>
      <c r="I4250" s="26"/>
      <c r="J4250" s="24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</row>
    <row r="4251" spans="1:22" ht="14">
      <c r="A4251" s="24" t="s">
        <v>9125</v>
      </c>
      <c r="B4251" s="25" t="s">
        <v>8975</v>
      </c>
      <c r="C4251" s="25" t="s">
        <v>9124</v>
      </c>
      <c r="D4251" s="25" t="s">
        <v>1052</v>
      </c>
      <c r="E4251" s="26" t="s">
        <v>212</v>
      </c>
      <c r="F4251" s="26"/>
      <c r="G4251" s="27"/>
      <c r="H4251" s="27"/>
      <c r="I4251" s="26"/>
      <c r="J4251" s="24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</row>
    <row r="4252" spans="1:22" ht="14">
      <c r="A4252" s="24" t="s">
        <v>9128</v>
      </c>
      <c r="B4252" s="25" t="s">
        <v>8975</v>
      </c>
      <c r="C4252" s="25" t="s">
        <v>9127</v>
      </c>
      <c r="D4252" s="25" t="s">
        <v>221</v>
      </c>
      <c r="E4252" s="26" t="s">
        <v>212</v>
      </c>
      <c r="F4252" s="26"/>
      <c r="G4252" s="27"/>
      <c r="H4252" s="27"/>
      <c r="I4252" s="26"/>
      <c r="J4252" s="24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</row>
    <row r="4253" spans="1:22" ht="14">
      <c r="A4253" s="24" t="s">
        <v>9131</v>
      </c>
      <c r="B4253" s="25" t="s">
        <v>8975</v>
      </c>
      <c r="C4253" s="25" t="s">
        <v>9130</v>
      </c>
      <c r="D4253" s="25" t="s">
        <v>8992</v>
      </c>
      <c r="E4253" s="26" t="s">
        <v>212</v>
      </c>
      <c r="F4253" s="26"/>
      <c r="G4253" s="27"/>
      <c r="H4253" s="27"/>
      <c r="I4253" s="26"/>
      <c r="J4253" s="24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</row>
    <row r="4254" spans="1:22" ht="14">
      <c r="A4254" s="24" t="s">
        <v>9134</v>
      </c>
      <c r="B4254" s="25" t="s">
        <v>8975</v>
      </c>
      <c r="C4254" s="25" t="s">
        <v>9133</v>
      </c>
      <c r="D4254" s="25" t="s">
        <v>535</v>
      </c>
      <c r="E4254" s="26" t="s">
        <v>212</v>
      </c>
      <c r="F4254" s="26"/>
      <c r="G4254" s="27"/>
      <c r="H4254" s="27"/>
      <c r="I4254" s="26"/>
      <c r="J4254" s="24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</row>
    <row r="4255" spans="1:22" ht="14">
      <c r="A4255" s="24" t="s">
        <v>9137</v>
      </c>
      <c r="B4255" s="25" t="s">
        <v>8975</v>
      </c>
      <c r="C4255" s="25" t="s">
        <v>9136</v>
      </c>
      <c r="D4255" s="25" t="s">
        <v>1052</v>
      </c>
      <c r="E4255" s="26" t="s">
        <v>212</v>
      </c>
      <c r="F4255" s="26"/>
      <c r="G4255" s="27"/>
      <c r="H4255" s="27"/>
      <c r="I4255" s="26"/>
      <c r="J4255" s="24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</row>
    <row r="4256" spans="1:22" ht="14">
      <c r="A4256" s="24" t="s">
        <v>13697</v>
      </c>
      <c r="B4256" s="25" t="s">
        <v>13639</v>
      </c>
      <c r="C4256" s="25" t="s">
        <v>13696</v>
      </c>
      <c r="D4256" s="25" t="s">
        <v>373</v>
      </c>
      <c r="E4256" s="26" t="s">
        <v>364</v>
      </c>
      <c r="F4256" s="26"/>
      <c r="G4256" s="27"/>
      <c r="H4256" s="27"/>
      <c r="I4256" s="26"/>
      <c r="J4256" s="24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</row>
    <row r="4257" spans="1:22" ht="14">
      <c r="A4257" s="24" t="s">
        <v>13221</v>
      </c>
      <c r="B4257" s="25" t="s">
        <v>12964</v>
      </c>
      <c r="C4257" s="25" t="s">
        <v>13220</v>
      </c>
      <c r="D4257" s="25" t="s">
        <v>535</v>
      </c>
      <c r="E4257" s="26" t="s">
        <v>364</v>
      </c>
      <c r="F4257" s="26"/>
      <c r="G4257" s="27"/>
      <c r="H4257" s="27"/>
      <c r="I4257" s="26"/>
      <c r="J4257" s="24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</row>
    <row r="4258" spans="1:22" ht="14">
      <c r="A4258" s="24" t="s">
        <v>11062</v>
      </c>
      <c r="B4258" s="25" t="s">
        <v>10873</v>
      </c>
      <c r="C4258" s="25" t="s">
        <v>11061</v>
      </c>
      <c r="D4258" s="25" t="s">
        <v>221</v>
      </c>
      <c r="E4258" s="26" t="s">
        <v>364</v>
      </c>
      <c r="F4258" s="26"/>
      <c r="G4258" s="27"/>
      <c r="H4258" s="27"/>
      <c r="I4258" s="26"/>
      <c r="J4258" s="24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</row>
    <row r="4259" spans="1:22" ht="14">
      <c r="A4259" s="24" t="s">
        <v>6585</v>
      </c>
      <c r="B4259" s="25" t="s">
        <v>6274</v>
      </c>
      <c r="C4259" s="25" t="s">
        <v>6584</v>
      </c>
      <c r="D4259" s="25" t="s">
        <v>1022</v>
      </c>
      <c r="E4259" s="26" t="s">
        <v>364</v>
      </c>
      <c r="F4259" s="26"/>
      <c r="G4259" s="27"/>
      <c r="H4259" s="27"/>
      <c r="I4259" s="26"/>
      <c r="J4259" s="24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</row>
    <row r="4260" spans="1:22" ht="14">
      <c r="A4260" s="24" t="s">
        <v>2886</v>
      </c>
      <c r="B4260" s="25" t="s">
        <v>2716</v>
      </c>
      <c r="C4260" s="25" t="s">
        <v>2885</v>
      </c>
      <c r="D4260" s="25" t="s">
        <v>221</v>
      </c>
      <c r="E4260" s="26" t="s">
        <v>364</v>
      </c>
      <c r="F4260" s="26"/>
      <c r="G4260" s="27"/>
      <c r="H4260" s="27"/>
      <c r="I4260" s="26"/>
      <c r="J4260" s="24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</row>
    <row r="4261" spans="1:22" ht="14">
      <c r="A4261" s="24" t="s">
        <v>11742</v>
      </c>
      <c r="B4261" s="25" t="s">
        <v>11678</v>
      </c>
      <c r="C4261" s="25" t="s">
        <v>11741</v>
      </c>
      <c r="D4261" s="25" t="s">
        <v>221</v>
      </c>
      <c r="E4261" s="26" t="s">
        <v>212</v>
      </c>
      <c r="F4261" s="26"/>
      <c r="G4261" s="27"/>
      <c r="H4261" s="27"/>
      <c r="I4261" s="26"/>
      <c r="J4261" s="24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</row>
    <row r="4262" spans="1:22" ht="14">
      <c r="A4262" s="24" t="s">
        <v>4245</v>
      </c>
      <c r="B4262" s="25" t="s">
        <v>4003</v>
      </c>
      <c r="C4262" s="25" t="s">
        <v>4244</v>
      </c>
      <c r="D4262" s="25" t="s">
        <v>221</v>
      </c>
      <c r="E4262" s="26" t="s">
        <v>212</v>
      </c>
      <c r="F4262" s="26"/>
      <c r="G4262" s="27"/>
      <c r="H4262" s="27"/>
      <c r="I4262" s="26"/>
      <c r="J4262" s="24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</row>
    <row r="4263" spans="1:22" ht="14">
      <c r="A4263" s="24" t="s">
        <v>8687</v>
      </c>
      <c r="B4263" s="25" t="s">
        <v>8656</v>
      </c>
      <c r="C4263" s="25" t="s">
        <v>8686</v>
      </c>
      <c r="D4263" s="25" t="s">
        <v>221</v>
      </c>
      <c r="E4263" s="26" t="s">
        <v>364</v>
      </c>
      <c r="F4263" s="26"/>
      <c r="G4263" s="27"/>
      <c r="H4263" s="27"/>
      <c r="I4263" s="26"/>
      <c r="J4263" s="24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</row>
    <row r="4264" spans="1:22" ht="14">
      <c r="A4264" s="24" t="s">
        <v>3939</v>
      </c>
      <c r="B4264" s="25" t="s">
        <v>3475</v>
      </c>
      <c r="C4264" s="25" t="s">
        <v>3938</v>
      </c>
      <c r="D4264" s="25" t="s">
        <v>221</v>
      </c>
      <c r="E4264" s="26" t="s">
        <v>364</v>
      </c>
      <c r="F4264" s="26"/>
      <c r="G4264" s="27"/>
      <c r="H4264" s="27"/>
      <c r="I4264" s="26"/>
      <c r="J4264" s="24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</row>
    <row r="4265" spans="1:22" ht="14">
      <c r="A4265" s="24" t="s">
        <v>3939</v>
      </c>
      <c r="B4265" s="25" t="s">
        <v>3475</v>
      </c>
      <c r="C4265" s="25" t="s">
        <v>3941</v>
      </c>
      <c r="D4265" s="25" t="s">
        <v>221</v>
      </c>
      <c r="E4265" s="26" t="s">
        <v>364</v>
      </c>
      <c r="F4265" s="26"/>
      <c r="G4265" s="27"/>
      <c r="H4265" s="27"/>
      <c r="I4265" s="26"/>
      <c r="J4265" s="24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</row>
    <row r="4266" spans="1:22" ht="14">
      <c r="A4266" s="24" t="s">
        <v>3943</v>
      </c>
      <c r="B4266" s="25" t="s">
        <v>3475</v>
      </c>
      <c r="C4266" s="25" t="s">
        <v>3942</v>
      </c>
      <c r="D4266" s="25" t="s">
        <v>221</v>
      </c>
      <c r="E4266" s="26" t="s">
        <v>364</v>
      </c>
      <c r="F4266" s="26"/>
      <c r="G4266" s="27"/>
      <c r="H4266" s="27"/>
      <c r="I4266" s="26"/>
      <c r="J4266" s="24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</row>
    <row r="4267" spans="1:22" ht="14">
      <c r="A4267" s="24" t="s">
        <v>3946</v>
      </c>
      <c r="B4267" s="25" t="s">
        <v>3475</v>
      </c>
      <c r="C4267" s="25" t="s">
        <v>3945</v>
      </c>
      <c r="D4267" s="25" t="s">
        <v>378</v>
      </c>
      <c r="E4267" s="26" t="s">
        <v>364</v>
      </c>
      <c r="F4267" s="26"/>
      <c r="G4267" s="27"/>
      <c r="H4267" s="27"/>
      <c r="I4267" s="26"/>
      <c r="J4267" s="24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</row>
    <row r="4268" spans="1:22" ht="14">
      <c r="A4268" s="24" t="s">
        <v>3949</v>
      </c>
      <c r="B4268" s="25" t="s">
        <v>3475</v>
      </c>
      <c r="C4268" s="25" t="s">
        <v>3948</v>
      </c>
      <c r="D4268" s="25" t="s">
        <v>576</v>
      </c>
      <c r="E4268" s="26" t="s">
        <v>364</v>
      </c>
      <c r="F4268" s="26"/>
      <c r="G4268" s="27"/>
      <c r="H4268" s="27"/>
      <c r="I4268" s="26"/>
      <c r="J4268" s="24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</row>
    <row r="4269" spans="1:22" ht="14">
      <c r="A4269" s="24" t="s">
        <v>3952</v>
      </c>
      <c r="B4269" s="25" t="s">
        <v>3475</v>
      </c>
      <c r="C4269" s="25" t="s">
        <v>3951</v>
      </c>
      <c r="D4269" s="25" t="s">
        <v>221</v>
      </c>
      <c r="E4269" s="26" t="s">
        <v>364</v>
      </c>
      <c r="F4269" s="26"/>
      <c r="G4269" s="27"/>
      <c r="H4269" s="27"/>
      <c r="I4269" s="26"/>
      <c r="J4269" s="24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</row>
    <row r="4270" spans="1:22" ht="14">
      <c r="A4270" s="24" t="s">
        <v>3955</v>
      </c>
      <c r="B4270" s="25" t="s">
        <v>3475</v>
      </c>
      <c r="C4270" s="25" t="s">
        <v>3954</v>
      </c>
      <c r="D4270" s="25" t="s">
        <v>215</v>
      </c>
      <c r="E4270" s="26" t="s">
        <v>364</v>
      </c>
      <c r="F4270" s="26"/>
      <c r="G4270" s="27"/>
      <c r="H4270" s="27"/>
      <c r="I4270" s="26"/>
      <c r="J4270" s="24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</row>
    <row r="4271" spans="1:22" ht="14">
      <c r="A4271" s="24" t="s">
        <v>3958</v>
      </c>
      <c r="B4271" s="25" t="s">
        <v>3475</v>
      </c>
      <c r="C4271" s="25" t="s">
        <v>3957</v>
      </c>
      <c r="D4271" s="25" t="s">
        <v>756</v>
      </c>
      <c r="E4271" s="26" t="s">
        <v>364</v>
      </c>
      <c r="F4271" s="26"/>
      <c r="G4271" s="27"/>
      <c r="H4271" s="27"/>
      <c r="I4271" s="26"/>
      <c r="J4271" s="24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</row>
    <row r="4272" spans="1:22" ht="14">
      <c r="A4272" s="24" t="s">
        <v>3961</v>
      </c>
      <c r="B4272" s="25" t="s">
        <v>3475</v>
      </c>
      <c r="C4272" s="25" t="s">
        <v>3960</v>
      </c>
      <c r="D4272" s="25" t="s">
        <v>221</v>
      </c>
      <c r="E4272" s="26" t="s">
        <v>364</v>
      </c>
      <c r="F4272" s="26"/>
      <c r="G4272" s="27"/>
      <c r="H4272" s="27"/>
      <c r="I4272" s="26"/>
      <c r="J4272" s="24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</row>
    <row r="4273" spans="1:22" ht="14">
      <c r="A4273" s="24" t="s">
        <v>3964</v>
      </c>
      <c r="B4273" s="25" t="s">
        <v>3475</v>
      </c>
      <c r="C4273" s="25" t="s">
        <v>3963</v>
      </c>
      <c r="D4273" s="25" t="s">
        <v>215</v>
      </c>
      <c r="E4273" s="26" t="s">
        <v>364</v>
      </c>
      <c r="F4273" s="26"/>
      <c r="G4273" s="27"/>
      <c r="H4273" s="27"/>
      <c r="I4273" s="26"/>
      <c r="J4273" s="24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</row>
    <row r="4274" spans="1:22" ht="14">
      <c r="A4274" s="24" t="s">
        <v>3967</v>
      </c>
      <c r="B4274" s="25" t="s">
        <v>3475</v>
      </c>
      <c r="C4274" s="25" t="s">
        <v>3966</v>
      </c>
      <c r="D4274" s="25" t="s">
        <v>502</v>
      </c>
      <c r="E4274" s="26" t="s">
        <v>364</v>
      </c>
      <c r="F4274" s="26"/>
      <c r="G4274" s="27"/>
      <c r="H4274" s="27"/>
      <c r="I4274" s="26"/>
      <c r="J4274" s="24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</row>
    <row r="4275" spans="1:22" ht="14">
      <c r="A4275" s="24" t="s">
        <v>3970</v>
      </c>
      <c r="B4275" s="25" t="s">
        <v>3475</v>
      </c>
      <c r="C4275" s="25" t="s">
        <v>3969</v>
      </c>
      <c r="D4275" s="25" t="s">
        <v>229</v>
      </c>
      <c r="E4275" s="26" t="s">
        <v>364</v>
      </c>
      <c r="F4275" s="26"/>
      <c r="G4275" s="27"/>
      <c r="H4275" s="27"/>
      <c r="I4275" s="26"/>
      <c r="J4275" s="24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</row>
    <row r="4276" spans="1:22" ht="14">
      <c r="A4276" s="24" t="s">
        <v>3973</v>
      </c>
      <c r="B4276" s="25" t="s">
        <v>3475</v>
      </c>
      <c r="C4276" s="25" t="s">
        <v>3972</v>
      </c>
      <c r="D4276" s="25" t="s">
        <v>756</v>
      </c>
      <c r="E4276" s="26" t="s">
        <v>364</v>
      </c>
      <c r="F4276" s="26"/>
      <c r="G4276" s="27"/>
      <c r="H4276" s="27"/>
      <c r="I4276" s="26"/>
      <c r="J4276" s="24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</row>
    <row r="4277" spans="1:22" ht="14">
      <c r="A4277" s="24" t="s">
        <v>3976</v>
      </c>
      <c r="B4277" s="25" t="s">
        <v>3475</v>
      </c>
      <c r="C4277" s="25" t="s">
        <v>3975</v>
      </c>
      <c r="D4277" s="25" t="s">
        <v>756</v>
      </c>
      <c r="E4277" s="26" t="s">
        <v>364</v>
      </c>
      <c r="F4277" s="26"/>
      <c r="G4277" s="27"/>
      <c r="H4277" s="27"/>
      <c r="I4277" s="26"/>
      <c r="J4277" s="24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</row>
    <row r="4278" spans="1:22" ht="14">
      <c r="A4278" s="24" t="s">
        <v>3979</v>
      </c>
      <c r="B4278" s="25" t="s">
        <v>3475</v>
      </c>
      <c r="C4278" s="25" t="s">
        <v>3978</v>
      </c>
      <c r="D4278" s="25" t="s">
        <v>221</v>
      </c>
      <c r="E4278" s="26" t="s">
        <v>364</v>
      </c>
      <c r="F4278" s="26"/>
      <c r="G4278" s="27"/>
      <c r="H4278" s="27"/>
      <c r="I4278" s="26"/>
      <c r="J4278" s="24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</row>
    <row r="4279" spans="1:22" ht="14">
      <c r="A4279" s="24" t="s">
        <v>3982</v>
      </c>
      <c r="B4279" s="25" t="s">
        <v>3475</v>
      </c>
      <c r="C4279" s="25" t="s">
        <v>3981</v>
      </c>
      <c r="D4279" s="25" t="s">
        <v>373</v>
      </c>
      <c r="E4279" s="26" t="s">
        <v>364</v>
      </c>
      <c r="F4279" s="26"/>
      <c r="G4279" s="27"/>
      <c r="H4279" s="27"/>
      <c r="I4279" s="26"/>
      <c r="J4279" s="24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</row>
    <row r="4280" spans="1:22" ht="14">
      <c r="A4280" s="24" t="s">
        <v>3985</v>
      </c>
      <c r="B4280" s="25" t="s">
        <v>3475</v>
      </c>
      <c r="C4280" s="25" t="s">
        <v>3984</v>
      </c>
      <c r="D4280" s="25" t="s">
        <v>221</v>
      </c>
      <c r="E4280" s="26" t="s">
        <v>364</v>
      </c>
      <c r="F4280" s="26"/>
      <c r="G4280" s="27"/>
      <c r="H4280" s="27"/>
      <c r="I4280" s="26"/>
      <c r="J4280" s="24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</row>
    <row r="4281" spans="1:22" ht="14">
      <c r="A4281" s="24" t="s">
        <v>3988</v>
      </c>
      <c r="B4281" s="25" t="s">
        <v>3475</v>
      </c>
      <c r="C4281" s="25" t="s">
        <v>3987</v>
      </c>
      <c r="D4281" s="25" t="s">
        <v>215</v>
      </c>
      <c r="E4281" s="26" t="s">
        <v>364</v>
      </c>
      <c r="F4281" s="26"/>
      <c r="G4281" s="27"/>
      <c r="H4281" s="27"/>
      <c r="I4281" s="26"/>
      <c r="J4281" s="24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</row>
    <row r="4282" spans="1:22" ht="14">
      <c r="A4282" s="24" t="s">
        <v>3991</v>
      </c>
      <c r="B4282" s="25" t="s">
        <v>3475</v>
      </c>
      <c r="C4282" s="25" t="s">
        <v>3990</v>
      </c>
      <c r="D4282" s="25" t="s">
        <v>756</v>
      </c>
      <c r="E4282" s="26" t="s">
        <v>364</v>
      </c>
      <c r="F4282" s="26"/>
      <c r="G4282" s="27"/>
      <c r="H4282" s="27"/>
      <c r="I4282" s="26"/>
      <c r="J4282" s="24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</row>
    <row r="4283" spans="1:22" ht="14">
      <c r="A4283" s="24" t="s">
        <v>3994</v>
      </c>
      <c r="B4283" s="25" t="s">
        <v>3475</v>
      </c>
      <c r="C4283" s="25" t="s">
        <v>3993</v>
      </c>
      <c r="D4283" s="25" t="s">
        <v>1022</v>
      </c>
      <c r="E4283" s="26" t="s">
        <v>364</v>
      </c>
      <c r="F4283" s="26"/>
      <c r="G4283" s="27"/>
      <c r="H4283" s="27"/>
      <c r="I4283" s="26"/>
      <c r="J4283" s="24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</row>
    <row r="4284" spans="1:22" ht="14">
      <c r="A4284" s="24" t="s">
        <v>3997</v>
      </c>
      <c r="B4284" s="25" t="s">
        <v>3475</v>
      </c>
      <c r="C4284" s="25" t="s">
        <v>3996</v>
      </c>
      <c r="D4284" s="25" t="s">
        <v>2556</v>
      </c>
      <c r="E4284" s="26" t="s">
        <v>364</v>
      </c>
      <c r="F4284" s="26"/>
      <c r="G4284" s="27"/>
      <c r="H4284" s="27"/>
      <c r="I4284" s="26"/>
      <c r="J4284" s="24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</row>
    <row r="4285" spans="1:22" ht="14">
      <c r="A4285" s="24" t="s">
        <v>4000</v>
      </c>
      <c r="B4285" s="25" t="s">
        <v>3475</v>
      </c>
      <c r="C4285" s="25" t="s">
        <v>3999</v>
      </c>
      <c r="D4285" s="25" t="s">
        <v>221</v>
      </c>
      <c r="E4285" s="26" t="s">
        <v>364</v>
      </c>
      <c r="F4285" s="26"/>
      <c r="G4285" s="27"/>
      <c r="H4285" s="27"/>
      <c r="I4285" s="26"/>
      <c r="J4285" s="24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</row>
    <row r="4286" spans="1:22" ht="14">
      <c r="A4286" s="24" t="s">
        <v>998</v>
      </c>
      <c r="B4286" s="25" t="s">
        <v>967</v>
      </c>
      <c r="C4286" s="25" t="s">
        <v>997</v>
      </c>
      <c r="D4286" s="25" t="s">
        <v>221</v>
      </c>
      <c r="E4286" s="26" t="s">
        <v>212</v>
      </c>
      <c r="F4286" s="26"/>
      <c r="G4286" s="27"/>
      <c r="H4286" s="27"/>
      <c r="I4286" s="26"/>
      <c r="J4286" s="24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</row>
    <row r="4287" spans="1:22" ht="14">
      <c r="A4287" s="24" t="s">
        <v>11745</v>
      </c>
      <c r="B4287" s="25" t="s">
        <v>11678</v>
      </c>
      <c r="C4287" s="25" t="s">
        <v>11744</v>
      </c>
      <c r="D4287" s="25" t="s">
        <v>221</v>
      </c>
      <c r="E4287" s="26" t="s">
        <v>212</v>
      </c>
      <c r="F4287" s="26"/>
      <c r="G4287" s="27"/>
      <c r="H4287" s="27"/>
      <c r="I4287" s="26"/>
      <c r="J4287" s="24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</row>
    <row r="4288" spans="1:22" ht="14">
      <c r="A4288" s="24" t="s">
        <v>7384</v>
      </c>
      <c r="B4288" s="25" t="s">
        <v>7290</v>
      </c>
      <c r="C4288" s="25" t="s">
        <v>7383</v>
      </c>
      <c r="D4288" s="25" t="s">
        <v>229</v>
      </c>
      <c r="E4288" s="26" t="s">
        <v>364</v>
      </c>
      <c r="F4288" s="26"/>
      <c r="G4288" s="27"/>
      <c r="H4288" s="27"/>
      <c r="I4288" s="26"/>
      <c r="J4288" s="24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</row>
    <row r="4289" spans="1:22" ht="14">
      <c r="A4289" s="24" t="s">
        <v>7387</v>
      </c>
      <c r="B4289" s="25" t="s">
        <v>7290</v>
      </c>
      <c r="C4289" s="25" t="s">
        <v>7386</v>
      </c>
      <c r="D4289" s="25" t="s">
        <v>535</v>
      </c>
      <c r="E4289" s="26" t="s">
        <v>364</v>
      </c>
      <c r="F4289" s="26"/>
      <c r="G4289" s="27"/>
      <c r="H4289" s="27"/>
      <c r="I4289" s="26"/>
      <c r="J4289" s="24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</row>
    <row r="4290" spans="1:22" ht="14">
      <c r="A4290" s="24" t="s">
        <v>7390</v>
      </c>
      <c r="B4290" s="25" t="s">
        <v>7290</v>
      </c>
      <c r="C4290" s="25" t="s">
        <v>7389</v>
      </c>
      <c r="D4290" s="25" t="s">
        <v>995</v>
      </c>
      <c r="E4290" s="26" t="s">
        <v>364</v>
      </c>
      <c r="F4290" s="26"/>
      <c r="G4290" s="27"/>
      <c r="H4290" s="27"/>
      <c r="I4290" s="26"/>
      <c r="J4290" s="24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</row>
    <row r="4291" spans="1:22" ht="14">
      <c r="A4291" s="24" t="s">
        <v>7393</v>
      </c>
      <c r="B4291" s="25" t="s">
        <v>7290</v>
      </c>
      <c r="C4291" s="25" t="s">
        <v>7392</v>
      </c>
      <c r="D4291" s="25" t="s">
        <v>215</v>
      </c>
      <c r="E4291" s="26" t="s">
        <v>364</v>
      </c>
      <c r="F4291" s="26"/>
      <c r="G4291" s="27"/>
      <c r="H4291" s="27"/>
      <c r="I4291" s="26"/>
      <c r="J4291" s="24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</row>
    <row r="4292" spans="1:22" ht="14">
      <c r="A4292" s="24" t="s">
        <v>7421</v>
      </c>
      <c r="B4292" s="25" t="s">
        <v>7417</v>
      </c>
      <c r="C4292" s="25" t="s">
        <v>7420</v>
      </c>
      <c r="D4292" s="25" t="s">
        <v>995</v>
      </c>
      <c r="E4292" s="26" t="s">
        <v>364</v>
      </c>
      <c r="F4292" s="26"/>
      <c r="G4292" s="27"/>
      <c r="H4292" s="27"/>
      <c r="I4292" s="26"/>
      <c r="J4292" s="24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</row>
    <row r="4293" spans="1:22" ht="14">
      <c r="A4293" s="24" t="s">
        <v>7424</v>
      </c>
      <c r="B4293" s="25" t="s">
        <v>7417</v>
      </c>
      <c r="C4293" s="25" t="s">
        <v>7423</v>
      </c>
      <c r="D4293" s="25" t="s">
        <v>995</v>
      </c>
      <c r="E4293" s="26" t="s">
        <v>364</v>
      </c>
      <c r="F4293" s="26"/>
      <c r="G4293" s="27"/>
      <c r="H4293" s="27"/>
      <c r="I4293" s="26"/>
      <c r="J4293" s="24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</row>
    <row r="4294" spans="1:22" ht="14">
      <c r="A4294" s="24" t="s">
        <v>7396</v>
      </c>
      <c r="B4294" s="25" t="s">
        <v>7290</v>
      </c>
      <c r="C4294" s="25" t="s">
        <v>7395</v>
      </c>
      <c r="D4294" s="25" t="s">
        <v>229</v>
      </c>
      <c r="E4294" s="26" t="s">
        <v>364</v>
      </c>
      <c r="F4294" s="26"/>
      <c r="G4294" s="27"/>
      <c r="H4294" s="27"/>
      <c r="I4294" s="26"/>
      <c r="J4294" s="24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</row>
    <row r="4295" spans="1:22" ht="14">
      <c r="A4295" s="24" t="s">
        <v>7399</v>
      </c>
      <c r="B4295" s="25" t="s">
        <v>7290</v>
      </c>
      <c r="C4295" s="25" t="s">
        <v>7398</v>
      </c>
      <c r="D4295" s="25" t="s">
        <v>535</v>
      </c>
      <c r="E4295" s="26" t="s">
        <v>364</v>
      </c>
      <c r="F4295" s="26"/>
      <c r="G4295" s="27"/>
      <c r="H4295" s="27"/>
      <c r="I4295" s="26"/>
      <c r="J4295" s="24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</row>
    <row r="4296" spans="1:22" ht="14">
      <c r="A4296" s="24" t="s">
        <v>7402</v>
      </c>
      <c r="B4296" s="25" t="s">
        <v>7290</v>
      </c>
      <c r="C4296" s="25" t="s">
        <v>7401</v>
      </c>
      <c r="D4296" s="25" t="s">
        <v>995</v>
      </c>
      <c r="E4296" s="26" t="s">
        <v>364</v>
      </c>
      <c r="F4296" s="26"/>
      <c r="G4296" s="27"/>
      <c r="H4296" s="27"/>
      <c r="I4296" s="26"/>
      <c r="J4296" s="24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</row>
    <row r="4297" spans="1:22" ht="14">
      <c r="A4297" s="24" t="s">
        <v>7427</v>
      </c>
      <c r="B4297" s="25" t="s">
        <v>7417</v>
      </c>
      <c r="C4297" s="25" t="s">
        <v>7426</v>
      </c>
      <c r="D4297" s="25" t="s">
        <v>995</v>
      </c>
      <c r="E4297" s="26" t="s">
        <v>364</v>
      </c>
      <c r="F4297" s="26"/>
      <c r="G4297" s="27"/>
      <c r="H4297" s="27"/>
      <c r="I4297" s="26"/>
      <c r="J4297" s="24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</row>
    <row r="4298" spans="1:22" ht="14">
      <c r="A4298" s="24" t="s">
        <v>12166</v>
      </c>
      <c r="B4298" s="25" t="s">
        <v>12025</v>
      </c>
      <c r="C4298" s="25" t="s">
        <v>12165</v>
      </c>
      <c r="D4298" s="25" t="s">
        <v>535</v>
      </c>
      <c r="E4298" s="26" t="s">
        <v>212</v>
      </c>
      <c r="F4298" s="26"/>
      <c r="G4298" s="27"/>
      <c r="H4298" s="27"/>
      <c r="I4298" s="26"/>
      <c r="J4298" s="24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</row>
    <row r="4299" spans="1:22" ht="14">
      <c r="A4299" s="24" t="s">
        <v>12169</v>
      </c>
      <c r="B4299" s="25" t="s">
        <v>12025</v>
      </c>
      <c r="C4299" s="25" t="s">
        <v>12168</v>
      </c>
      <c r="D4299" s="25" t="s">
        <v>535</v>
      </c>
      <c r="E4299" s="26" t="s">
        <v>212</v>
      </c>
      <c r="F4299" s="26"/>
      <c r="G4299" s="27"/>
      <c r="H4299" s="27"/>
      <c r="I4299" s="26"/>
      <c r="J4299" s="24"/>
      <c r="K4299" s="26"/>
      <c r="L4299" s="26"/>
      <c r="M4299" s="26"/>
      <c r="N4299" s="26"/>
      <c r="O4299" s="26"/>
      <c r="P4299" s="26"/>
      <c r="Q4299" s="26"/>
      <c r="R4299" s="26"/>
      <c r="S4299" s="26"/>
      <c r="T4299" s="26"/>
      <c r="U4299" s="26"/>
      <c r="V4299" s="26"/>
    </row>
    <row r="4300" spans="1:22" ht="14">
      <c r="A4300" s="24" t="s">
        <v>7405</v>
      </c>
      <c r="B4300" s="25" t="s">
        <v>7290</v>
      </c>
      <c r="C4300" s="25" t="s">
        <v>7404</v>
      </c>
      <c r="D4300" s="25" t="s">
        <v>215</v>
      </c>
      <c r="E4300" s="26" t="s">
        <v>364</v>
      </c>
      <c r="F4300" s="26"/>
      <c r="G4300" s="27"/>
      <c r="H4300" s="27"/>
      <c r="I4300" s="26"/>
      <c r="J4300" s="24"/>
      <c r="K4300" s="26"/>
      <c r="L4300" s="26"/>
      <c r="M4300" s="26"/>
      <c r="N4300" s="26"/>
      <c r="O4300" s="26"/>
      <c r="P4300" s="26"/>
      <c r="Q4300" s="26"/>
      <c r="R4300" s="26"/>
      <c r="S4300" s="26"/>
      <c r="T4300" s="26"/>
      <c r="U4300" s="26"/>
      <c r="V4300" s="26"/>
    </row>
    <row r="4301" spans="1:22" ht="14">
      <c r="A4301" s="24" t="s">
        <v>13509</v>
      </c>
      <c r="B4301" s="25" t="s">
        <v>13397</v>
      </c>
      <c r="C4301" s="25" t="s">
        <v>13508</v>
      </c>
      <c r="D4301" s="25" t="s">
        <v>221</v>
      </c>
      <c r="E4301" s="26" t="s">
        <v>364</v>
      </c>
      <c r="F4301" s="26"/>
      <c r="G4301" s="27"/>
      <c r="H4301" s="27"/>
      <c r="I4301" s="26"/>
      <c r="J4301" s="24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</row>
    <row r="4302" spans="1:22" ht="14">
      <c r="A4302" s="24" t="s">
        <v>1580</v>
      </c>
      <c r="B4302" s="25" t="s">
        <v>1114</v>
      </c>
      <c r="C4302" s="25" t="s">
        <v>1579</v>
      </c>
      <c r="D4302" s="25" t="s">
        <v>215</v>
      </c>
      <c r="E4302" s="26" t="s">
        <v>212</v>
      </c>
      <c r="F4302" s="26"/>
      <c r="G4302" s="27"/>
      <c r="H4302" s="27"/>
      <c r="I4302" s="26"/>
      <c r="J4302" s="24"/>
      <c r="K4302" s="26"/>
      <c r="L4302" s="26"/>
      <c r="M4302" s="26"/>
      <c r="N4302" s="26"/>
      <c r="O4302" s="26"/>
      <c r="P4302" s="26"/>
      <c r="Q4302" s="26"/>
      <c r="R4302" s="26"/>
      <c r="S4302" s="26"/>
      <c r="T4302" s="26"/>
      <c r="U4302" s="26"/>
      <c r="V4302" s="26"/>
    </row>
    <row r="4303" spans="1:22" ht="14">
      <c r="A4303" s="24" t="s">
        <v>1583</v>
      </c>
      <c r="B4303" s="25" t="s">
        <v>1114</v>
      </c>
      <c r="C4303" s="25" t="s">
        <v>1582</v>
      </c>
      <c r="D4303" s="25" t="s">
        <v>215</v>
      </c>
      <c r="E4303" s="26" t="s">
        <v>212</v>
      </c>
      <c r="F4303" s="26"/>
      <c r="G4303" s="27"/>
      <c r="H4303" s="27"/>
      <c r="I4303" s="26"/>
      <c r="J4303" s="24"/>
      <c r="K4303" s="26"/>
      <c r="L4303" s="26"/>
      <c r="M4303" s="26"/>
      <c r="N4303" s="26"/>
      <c r="O4303" s="26"/>
      <c r="P4303" s="26"/>
      <c r="Q4303" s="26"/>
      <c r="R4303" s="26"/>
      <c r="S4303" s="26"/>
      <c r="T4303" s="26"/>
      <c r="U4303" s="26"/>
      <c r="V4303" s="26"/>
    </row>
    <row r="4304" spans="1:22" ht="14">
      <c r="A4304" s="24" t="s">
        <v>1586</v>
      </c>
      <c r="B4304" s="25" t="s">
        <v>1114</v>
      </c>
      <c r="C4304" s="25" t="s">
        <v>1585</v>
      </c>
      <c r="D4304" s="25" t="s">
        <v>221</v>
      </c>
      <c r="E4304" s="26" t="s">
        <v>212</v>
      </c>
      <c r="F4304" s="26"/>
      <c r="G4304" s="27"/>
      <c r="H4304" s="27"/>
      <c r="I4304" s="26"/>
      <c r="J4304" s="24"/>
      <c r="K4304" s="26"/>
      <c r="L4304" s="26"/>
      <c r="M4304" s="26"/>
      <c r="N4304" s="26"/>
      <c r="O4304" s="26"/>
      <c r="P4304" s="26"/>
      <c r="Q4304" s="26"/>
      <c r="R4304" s="26"/>
      <c r="S4304" s="26"/>
      <c r="T4304" s="26"/>
      <c r="U4304" s="26"/>
      <c r="V4304" s="26"/>
    </row>
    <row r="4305" spans="1:22" ht="14">
      <c r="A4305" s="24" t="s">
        <v>1589</v>
      </c>
      <c r="B4305" s="25" t="s">
        <v>1114</v>
      </c>
      <c r="C4305" s="25" t="s">
        <v>1588</v>
      </c>
      <c r="D4305" s="25" t="s">
        <v>535</v>
      </c>
      <c r="E4305" s="26" t="s">
        <v>212</v>
      </c>
      <c r="F4305" s="26"/>
      <c r="G4305" s="27"/>
      <c r="H4305" s="27"/>
      <c r="I4305" s="26"/>
      <c r="J4305" s="24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</row>
    <row r="4306" spans="1:22" ht="14">
      <c r="A4306" s="24" t="s">
        <v>5200</v>
      </c>
      <c r="B4306" s="25" t="s">
        <v>5199</v>
      </c>
      <c r="C4306" s="25" t="s">
        <v>5198</v>
      </c>
      <c r="D4306" s="25" t="s">
        <v>1022</v>
      </c>
      <c r="E4306" s="26" t="s">
        <v>364</v>
      </c>
      <c r="F4306" s="26"/>
      <c r="G4306" s="27"/>
      <c r="H4306" s="27"/>
      <c r="I4306" s="26"/>
      <c r="J4306" s="24"/>
      <c r="K4306" s="26"/>
      <c r="L4306" s="26"/>
      <c r="M4306" s="26"/>
      <c r="N4306" s="26"/>
      <c r="O4306" s="26"/>
      <c r="P4306" s="26"/>
      <c r="Q4306" s="26"/>
      <c r="R4306" s="26"/>
      <c r="S4306" s="26"/>
      <c r="T4306" s="26"/>
      <c r="U4306" s="26"/>
      <c r="V4306" s="26"/>
    </row>
    <row r="4307" spans="1:22" ht="14">
      <c r="A4307" s="24" t="s">
        <v>5203</v>
      </c>
      <c r="B4307" s="25" t="s">
        <v>5199</v>
      </c>
      <c r="C4307" s="25" t="s">
        <v>5202</v>
      </c>
      <c r="D4307" s="25" t="s">
        <v>373</v>
      </c>
      <c r="E4307" s="26" t="s">
        <v>364</v>
      </c>
      <c r="F4307" s="26"/>
      <c r="G4307" s="27"/>
      <c r="H4307" s="27"/>
      <c r="I4307" s="26"/>
      <c r="J4307" s="24"/>
      <c r="K4307" s="26"/>
      <c r="L4307" s="26"/>
      <c r="M4307" s="26"/>
      <c r="N4307" s="26"/>
      <c r="O4307" s="26"/>
      <c r="P4307" s="26"/>
      <c r="Q4307" s="26"/>
      <c r="R4307" s="26"/>
      <c r="S4307" s="26"/>
      <c r="T4307" s="26"/>
      <c r="U4307" s="26"/>
      <c r="V4307" s="26"/>
    </row>
    <row r="4308" spans="1:22" ht="14">
      <c r="A4308" s="24" t="s">
        <v>15921</v>
      </c>
      <c r="B4308" s="25" t="s">
        <v>15920</v>
      </c>
      <c r="C4308" s="25" t="s">
        <v>15919</v>
      </c>
      <c r="D4308" s="25" t="s">
        <v>1022</v>
      </c>
      <c r="E4308" s="26" t="s">
        <v>364</v>
      </c>
      <c r="F4308" s="26"/>
      <c r="G4308" s="27"/>
      <c r="H4308" s="27"/>
      <c r="I4308" s="26"/>
      <c r="J4308" s="24"/>
      <c r="K4308" s="26"/>
      <c r="L4308" s="26"/>
      <c r="M4308" s="26"/>
      <c r="N4308" s="26"/>
      <c r="O4308" s="26"/>
      <c r="P4308" s="26"/>
      <c r="Q4308" s="26"/>
      <c r="R4308" s="26"/>
      <c r="S4308" s="26"/>
      <c r="T4308" s="26"/>
      <c r="U4308" s="26"/>
      <c r="V4308" s="26"/>
    </row>
    <row r="4309" spans="1:22" ht="14">
      <c r="A4309" s="24" t="s">
        <v>11137</v>
      </c>
      <c r="B4309" s="25" t="s">
        <v>11136</v>
      </c>
      <c r="C4309" s="25" t="s">
        <v>11135</v>
      </c>
      <c r="D4309" s="25" t="s">
        <v>221</v>
      </c>
      <c r="E4309" s="26" t="s">
        <v>364</v>
      </c>
      <c r="F4309" s="26"/>
      <c r="G4309" s="27"/>
      <c r="H4309" s="27"/>
      <c r="I4309" s="26"/>
      <c r="J4309" s="24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</row>
    <row r="4310" spans="1:22" ht="14">
      <c r="A4310" s="24" t="s">
        <v>10011</v>
      </c>
      <c r="B4310" s="25" t="s">
        <v>9887</v>
      </c>
      <c r="C4310" s="25" t="s">
        <v>10010</v>
      </c>
      <c r="D4310" s="25" t="s">
        <v>215</v>
      </c>
      <c r="E4310" s="26" t="s">
        <v>212</v>
      </c>
      <c r="F4310" s="26"/>
      <c r="G4310" s="27"/>
      <c r="H4310" s="27"/>
      <c r="I4310" s="26"/>
      <c r="J4310" s="24"/>
      <c r="K4310" s="26"/>
      <c r="L4310" s="26"/>
      <c r="M4310" s="26"/>
      <c r="N4310" s="26"/>
      <c r="O4310" s="26"/>
      <c r="P4310" s="26"/>
      <c r="Q4310" s="26"/>
      <c r="R4310" s="26"/>
      <c r="S4310" s="26"/>
      <c r="T4310" s="26"/>
      <c r="U4310" s="26"/>
      <c r="V4310" s="26"/>
    </row>
    <row r="4311" spans="1:22" ht="14">
      <c r="A4311" s="24" t="s">
        <v>10014</v>
      </c>
      <c r="B4311" s="25" t="s">
        <v>9887</v>
      </c>
      <c r="C4311" s="25" t="s">
        <v>10013</v>
      </c>
      <c r="D4311" s="25" t="s">
        <v>215</v>
      </c>
      <c r="E4311" s="26" t="s">
        <v>212</v>
      </c>
      <c r="F4311" s="26"/>
      <c r="G4311" s="27"/>
      <c r="H4311" s="27"/>
      <c r="I4311" s="26"/>
      <c r="J4311" s="24"/>
      <c r="K4311" s="26"/>
      <c r="L4311" s="26"/>
      <c r="M4311" s="26"/>
      <c r="N4311" s="26"/>
      <c r="O4311" s="26"/>
      <c r="P4311" s="26"/>
      <c r="Q4311" s="26"/>
      <c r="R4311" s="26"/>
      <c r="S4311" s="26"/>
      <c r="T4311" s="26"/>
      <c r="U4311" s="26"/>
      <c r="V4311" s="26"/>
    </row>
    <row r="4312" spans="1:22" ht="14">
      <c r="A4312" s="24" t="s">
        <v>11672</v>
      </c>
      <c r="B4312" s="25" t="s">
        <v>11584</v>
      </c>
      <c r="C4312" s="25" t="s">
        <v>11671</v>
      </c>
      <c r="D4312" s="25" t="s">
        <v>373</v>
      </c>
      <c r="E4312" s="26" t="s">
        <v>212</v>
      </c>
      <c r="F4312" s="26"/>
      <c r="G4312" s="27"/>
      <c r="H4312" s="27"/>
      <c r="I4312" s="26"/>
      <c r="J4312" s="24"/>
      <c r="K4312" s="26"/>
      <c r="L4312" s="26"/>
      <c r="M4312" s="26"/>
      <c r="N4312" s="26"/>
      <c r="O4312" s="26"/>
      <c r="P4312" s="26"/>
      <c r="Q4312" s="26"/>
      <c r="R4312" s="26"/>
      <c r="S4312" s="26"/>
      <c r="T4312" s="26"/>
      <c r="U4312" s="26"/>
      <c r="V4312" s="26"/>
    </row>
    <row r="4313" spans="1:22" ht="14">
      <c r="A4313" s="24" t="s">
        <v>1001</v>
      </c>
      <c r="B4313" s="25" t="s">
        <v>967</v>
      </c>
      <c r="C4313" s="25" t="s">
        <v>1000</v>
      </c>
      <c r="D4313" s="25" t="s">
        <v>221</v>
      </c>
      <c r="E4313" s="26" t="s">
        <v>212</v>
      </c>
      <c r="F4313" s="26"/>
      <c r="G4313" s="27"/>
      <c r="H4313" s="27"/>
      <c r="I4313" s="26"/>
      <c r="J4313" s="24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</row>
    <row r="4314" spans="1:22" ht="14">
      <c r="A4314" s="24" t="s">
        <v>15559</v>
      </c>
      <c r="B4314" s="25" t="s">
        <v>6639</v>
      </c>
      <c r="C4314" s="25" t="s">
        <v>15558</v>
      </c>
      <c r="D4314" s="25" t="s">
        <v>373</v>
      </c>
      <c r="E4314" s="26" t="s">
        <v>962</v>
      </c>
      <c r="F4314" s="26"/>
      <c r="G4314" s="27"/>
      <c r="H4314" s="27"/>
      <c r="I4314" s="26"/>
      <c r="J4314" s="24"/>
      <c r="K4314" s="26"/>
      <c r="L4314" s="26"/>
      <c r="M4314" s="26"/>
      <c r="N4314" s="26"/>
      <c r="O4314" s="26"/>
      <c r="P4314" s="26"/>
      <c r="Q4314" s="26"/>
      <c r="R4314" s="26"/>
      <c r="S4314" s="26"/>
      <c r="T4314" s="26"/>
      <c r="U4314" s="26"/>
      <c r="V4314" s="26"/>
    </row>
    <row r="4315" spans="1:22" ht="14">
      <c r="A4315" s="24" t="s">
        <v>7102</v>
      </c>
      <c r="B4315" s="25" t="s">
        <v>3351</v>
      </c>
      <c r="C4315" s="25" t="s">
        <v>7101</v>
      </c>
      <c r="D4315" s="25" t="s">
        <v>985</v>
      </c>
      <c r="E4315" s="26" t="s">
        <v>962</v>
      </c>
      <c r="F4315" s="26"/>
      <c r="G4315" s="27"/>
      <c r="H4315" s="27"/>
      <c r="I4315" s="26"/>
      <c r="J4315" s="24"/>
      <c r="K4315" s="26"/>
      <c r="L4315" s="26"/>
      <c r="M4315" s="26"/>
      <c r="N4315" s="26"/>
      <c r="O4315" s="26"/>
      <c r="P4315" s="26"/>
      <c r="Q4315" s="26"/>
      <c r="R4315" s="26"/>
      <c r="S4315" s="26"/>
      <c r="T4315" s="26"/>
      <c r="U4315" s="26"/>
      <c r="V4315" s="26"/>
    </row>
    <row r="4316" spans="1:22" ht="14">
      <c r="A4316" s="24" t="s">
        <v>3299</v>
      </c>
      <c r="B4316" s="25" t="s">
        <v>3120</v>
      </c>
      <c r="C4316" s="25" t="s">
        <v>3298</v>
      </c>
      <c r="D4316" s="25" t="s">
        <v>2556</v>
      </c>
      <c r="E4316" s="26" t="s">
        <v>212</v>
      </c>
      <c r="F4316" s="26"/>
      <c r="G4316" s="27"/>
      <c r="H4316" s="27"/>
      <c r="I4316" s="26"/>
      <c r="J4316" s="24"/>
      <c r="K4316" s="26"/>
      <c r="L4316" s="26"/>
      <c r="M4316" s="26"/>
      <c r="N4316" s="26"/>
      <c r="O4316" s="26"/>
      <c r="P4316" s="26"/>
      <c r="Q4316" s="26"/>
      <c r="R4316" s="26"/>
      <c r="S4316" s="26"/>
      <c r="T4316" s="26"/>
      <c r="U4316" s="26"/>
      <c r="V4316" s="26"/>
    </row>
    <row r="4317" spans="1:22" ht="14">
      <c r="A4317" s="24" t="s">
        <v>2354</v>
      </c>
      <c r="B4317" s="25" t="s">
        <v>2157</v>
      </c>
      <c r="C4317" s="25" t="s">
        <v>2353</v>
      </c>
      <c r="D4317" s="25" t="s">
        <v>535</v>
      </c>
      <c r="E4317" s="26" t="s">
        <v>364</v>
      </c>
      <c r="F4317" s="26"/>
      <c r="G4317" s="27"/>
      <c r="H4317" s="27"/>
      <c r="I4317" s="26"/>
      <c r="J4317" s="24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</row>
    <row r="4318" spans="1:22" ht="14">
      <c r="A4318" s="24" t="s">
        <v>11291</v>
      </c>
      <c r="B4318" s="25" t="s">
        <v>11272</v>
      </c>
      <c r="C4318" s="25" t="s">
        <v>11290</v>
      </c>
      <c r="D4318" s="25" t="s">
        <v>535</v>
      </c>
      <c r="E4318" s="26" t="s">
        <v>212</v>
      </c>
      <c r="F4318" s="26"/>
      <c r="G4318" s="27"/>
      <c r="H4318" s="27"/>
      <c r="I4318" s="26"/>
      <c r="J4318" s="24"/>
      <c r="K4318" s="26"/>
      <c r="L4318" s="26"/>
      <c r="M4318" s="26"/>
      <c r="N4318" s="26"/>
      <c r="O4318" s="26"/>
      <c r="P4318" s="26"/>
      <c r="Q4318" s="26"/>
      <c r="R4318" s="26"/>
      <c r="S4318" s="26"/>
      <c r="T4318" s="26"/>
      <c r="U4318" s="26"/>
      <c r="V4318" s="26"/>
    </row>
    <row r="4319" spans="1:22" ht="14">
      <c r="A4319" s="24" t="s">
        <v>11294</v>
      </c>
      <c r="B4319" s="25" t="s">
        <v>11272</v>
      </c>
      <c r="C4319" s="25" t="s">
        <v>11293</v>
      </c>
      <c r="D4319" s="25" t="s">
        <v>535</v>
      </c>
      <c r="E4319" s="26" t="s">
        <v>212</v>
      </c>
      <c r="F4319" s="26"/>
      <c r="G4319" s="27"/>
      <c r="H4319" s="27"/>
      <c r="I4319" s="26"/>
      <c r="J4319" s="24"/>
      <c r="K4319" s="26"/>
      <c r="L4319" s="26"/>
      <c r="M4319" s="26"/>
      <c r="N4319" s="26"/>
      <c r="O4319" s="26"/>
      <c r="P4319" s="26"/>
      <c r="Q4319" s="26"/>
      <c r="R4319" s="26"/>
      <c r="S4319" s="26"/>
      <c r="T4319" s="26"/>
      <c r="U4319" s="26"/>
      <c r="V4319" s="26"/>
    </row>
    <row r="4320" spans="1:22" ht="14">
      <c r="A4320" s="24" t="s">
        <v>1088</v>
      </c>
      <c r="B4320" s="25" t="s">
        <v>1050</v>
      </c>
      <c r="C4320" s="25" t="s">
        <v>1087</v>
      </c>
      <c r="D4320" s="25" t="s">
        <v>1052</v>
      </c>
      <c r="E4320" s="26" t="s">
        <v>364</v>
      </c>
      <c r="F4320" s="26"/>
      <c r="G4320" s="27"/>
      <c r="H4320" s="27"/>
      <c r="I4320" s="26"/>
      <c r="J4320" s="24"/>
      <c r="K4320" s="26"/>
      <c r="L4320" s="26"/>
      <c r="M4320" s="26"/>
      <c r="N4320" s="26"/>
      <c r="O4320" s="26"/>
      <c r="P4320" s="26"/>
      <c r="Q4320" s="26"/>
      <c r="R4320" s="26"/>
      <c r="S4320" s="26"/>
      <c r="T4320" s="26"/>
      <c r="U4320" s="26"/>
      <c r="V4320" s="26"/>
    </row>
    <row r="4321" spans="1:22" ht="14">
      <c r="A4321" s="24" t="s">
        <v>10370</v>
      </c>
      <c r="B4321" s="25" t="s">
        <v>10307</v>
      </c>
      <c r="C4321" s="25" t="s">
        <v>10369</v>
      </c>
      <c r="D4321" s="25" t="s">
        <v>221</v>
      </c>
      <c r="E4321" s="26" t="s">
        <v>212</v>
      </c>
      <c r="F4321" s="26"/>
      <c r="G4321" s="27"/>
      <c r="H4321" s="27"/>
      <c r="I4321" s="26"/>
      <c r="J4321" s="24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</row>
    <row r="4322" spans="1:22" ht="14">
      <c r="A4322" s="24" t="s">
        <v>5090</v>
      </c>
      <c r="B4322" s="25" t="s">
        <v>4960</v>
      </c>
      <c r="C4322" s="25" t="s">
        <v>5089</v>
      </c>
      <c r="D4322" s="25" t="s">
        <v>221</v>
      </c>
      <c r="E4322" s="26" t="s">
        <v>364</v>
      </c>
      <c r="F4322" s="26"/>
      <c r="G4322" s="27"/>
      <c r="H4322" s="27"/>
      <c r="I4322" s="26"/>
      <c r="J4322" s="24"/>
      <c r="K4322" s="26"/>
      <c r="L4322" s="26"/>
      <c r="M4322" s="26"/>
      <c r="N4322" s="26"/>
      <c r="O4322" s="26"/>
      <c r="P4322" s="26"/>
      <c r="Q4322" s="26"/>
      <c r="R4322" s="26"/>
      <c r="S4322" s="26"/>
      <c r="T4322" s="26"/>
      <c r="U4322" s="26"/>
      <c r="V4322" s="26"/>
    </row>
    <row r="4323" spans="1:22" ht="14">
      <c r="A4323" s="24" t="s">
        <v>5093</v>
      </c>
      <c r="B4323" s="25" t="s">
        <v>4960</v>
      </c>
      <c r="C4323" s="25" t="s">
        <v>5092</v>
      </c>
      <c r="D4323" s="25" t="s">
        <v>535</v>
      </c>
      <c r="E4323" s="26" t="s">
        <v>364</v>
      </c>
      <c r="F4323" s="26"/>
      <c r="G4323" s="27"/>
      <c r="H4323" s="27"/>
      <c r="I4323" s="26"/>
      <c r="J4323" s="24"/>
      <c r="K4323" s="26"/>
      <c r="L4323" s="26"/>
      <c r="M4323" s="26"/>
      <c r="N4323" s="26"/>
      <c r="O4323" s="26"/>
      <c r="P4323" s="26"/>
      <c r="Q4323" s="26"/>
      <c r="R4323" s="26"/>
      <c r="S4323" s="26"/>
      <c r="T4323" s="26"/>
      <c r="U4323" s="26"/>
      <c r="V4323" s="26"/>
    </row>
    <row r="4324" spans="1:22" ht="14">
      <c r="A4324" s="24" t="s">
        <v>4878</v>
      </c>
      <c r="B4324" s="25" t="s">
        <v>4871</v>
      </c>
      <c r="C4324" s="25" t="s">
        <v>4877</v>
      </c>
      <c r="D4324" s="25" t="s">
        <v>221</v>
      </c>
      <c r="E4324" s="26" t="s">
        <v>364</v>
      </c>
      <c r="F4324" s="26"/>
      <c r="G4324" s="27"/>
      <c r="H4324" s="27"/>
      <c r="I4324" s="26"/>
      <c r="J4324" s="24"/>
      <c r="K4324" s="26"/>
      <c r="L4324" s="26"/>
      <c r="M4324" s="26"/>
      <c r="N4324" s="26"/>
      <c r="O4324" s="26"/>
      <c r="P4324" s="26"/>
      <c r="Q4324" s="26"/>
      <c r="R4324" s="26"/>
      <c r="S4324" s="26"/>
      <c r="T4324" s="26"/>
      <c r="U4324" s="26"/>
      <c r="V4324" s="26"/>
    </row>
    <row r="4325" spans="1:22" ht="14">
      <c r="A4325" s="24" t="s">
        <v>4881</v>
      </c>
      <c r="B4325" s="25" t="s">
        <v>4871</v>
      </c>
      <c r="C4325" s="25" t="s">
        <v>4880</v>
      </c>
      <c r="D4325" s="25" t="s">
        <v>373</v>
      </c>
      <c r="E4325" s="26" t="s">
        <v>364</v>
      </c>
      <c r="F4325" s="26"/>
      <c r="G4325" s="27"/>
      <c r="H4325" s="27"/>
      <c r="I4325" s="26"/>
      <c r="J4325" s="24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</row>
    <row r="4326" spans="1:22" ht="14">
      <c r="A4326" s="24" t="s">
        <v>1801</v>
      </c>
      <c r="B4326" s="25" t="s">
        <v>1704</v>
      </c>
      <c r="C4326" s="25" t="s">
        <v>1800</v>
      </c>
      <c r="D4326" s="25" t="s">
        <v>229</v>
      </c>
      <c r="E4326" s="26" t="s">
        <v>364</v>
      </c>
      <c r="F4326" s="26"/>
      <c r="G4326" s="27"/>
      <c r="H4326" s="27"/>
      <c r="I4326" s="26"/>
      <c r="J4326" s="24"/>
      <c r="K4326" s="26"/>
      <c r="L4326" s="26"/>
      <c r="M4326" s="26"/>
      <c r="N4326" s="26"/>
      <c r="O4326" s="26"/>
      <c r="P4326" s="26"/>
      <c r="Q4326" s="26"/>
      <c r="R4326" s="26"/>
      <c r="S4326" s="26"/>
      <c r="T4326" s="26"/>
      <c r="U4326" s="26"/>
      <c r="V4326" s="26"/>
    </row>
    <row r="4327" spans="1:22" ht="14">
      <c r="A4327" s="24" t="s">
        <v>1804</v>
      </c>
      <c r="B4327" s="25" t="s">
        <v>1704</v>
      </c>
      <c r="C4327" s="25" t="s">
        <v>1803</v>
      </c>
      <c r="D4327" s="25" t="s">
        <v>1783</v>
      </c>
      <c r="E4327" s="26" t="s">
        <v>364</v>
      </c>
      <c r="F4327" s="26"/>
      <c r="G4327" s="27"/>
      <c r="H4327" s="27"/>
      <c r="I4327" s="26"/>
      <c r="J4327" s="24"/>
      <c r="K4327" s="26"/>
      <c r="L4327" s="26"/>
      <c r="M4327" s="26"/>
      <c r="N4327" s="26"/>
      <c r="O4327" s="26"/>
      <c r="P4327" s="26"/>
      <c r="Q4327" s="26"/>
      <c r="R4327" s="26"/>
      <c r="S4327" s="26"/>
      <c r="T4327" s="26"/>
      <c r="U4327" s="26"/>
      <c r="V4327" s="26"/>
    </row>
    <row r="4328" spans="1:22" ht="14">
      <c r="A4328" s="24" t="s">
        <v>1807</v>
      </c>
      <c r="B4328" s="25" t="s">
        <v>1704</v>
      </c>
      <c r="C4328" s="25" t="s">
        <v>1806</v>
      </c>
      <c r="D4328" s="25" t="s">
        <v>535</v>
      </c>
      <c r="E4328" s="26" t="s">
        <v>364</v>
      </c>
      <c r="F4328" s="26"/>
      <c r="G4328" s="27"/>
      <c r="H4328" s="27"/>
      <c r="I4328" s="26"/>
      <c r="J4328" s="24"/>
      <c r="K4328" s="26"/>
      <c r="L4328" s="26"/>
      <c r="M4328" s="26"/>
      <c r="N4328" s="26"/>
      <c r="O4328" s="26"/>
      <c r="P4328" s="26"/>
      <c r="Q4328" s="26"/>
      <c r="R4328" s="26"/>
      <c r="S4328" s="26"/>
      <c r="T4328" s="26"/>
      <c r="U4328" s="26"/>
      <c r="V4328" s="26"/>
    </row>
    <row r="4329" spans="1:22" ht="14">
      <c r="A4329" s="24" t="s">
        <v>1810</v>
      </c>
      <c r="B4329" s="25" t="s">
        <v>1704</v>
      </c>
      <c r="C4329" s="25" t="s">
        <v>1809</v>
      </c>
      <c r="D4329" s="25" t="s">
        <v>985</v>
      </c>
      <c r="E4329" s="26" t="s">
        <v>364</v>
      </c>
      <c r="F4329" s="26"/>
      <c r="G4329" s="27"/>
      <c r="H4329" s="27"/>
      <c r="I4329" s="26"/>
      <c r="J4329" s="24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</row>
    <row r="4330" spans="1:22" ht="14">
      <c r="A4330" s="24" t="s">
        <v>11675</v>
      </c>
      <c r="B4330" s="25" t="s">
        <v>11584</v>
      </c>
      <c r="C4330" s="25" t="s">
        <v>11674</v>
      </c>
      <c r="D4330" s="25" t="s">
        <v>1022</v>
      </c>
      <c r="E4330" s="26" t="s">
        <v>212</v>
      </c>
      <c r="F4330" s="26"/>
      <c r="G4330" s="27"/>
      <c r="H4330" s="27"/>
      <c r="I4330" s="26"/>
      <c r="J4330" s="24"/>
      <c r="K4330" s="26"/>
      <c r="L4330" s="26"/>
      <c r="M4330" s="26"/>
      <c r="N4330" s="26"/>
      <c r="O4330" s="26"/>
      <c r="P4330" s="26"/>
      <c r="Q4330" s="26"/>
      <c r="R4330" s="26"/>
      <c r="S4330" s="26"/>
      <c r="T4330" s="26"/>
      <c r="U4330" s="26"/>
      <c r="V4330" s="26"/>
    </row>
    <row r="4331" spans="1:22" ht="14">
      <c r="A4331" s="24" t="s">
        <v>6588</v>
      </c>
      <c r="B4331" s="25" t="s">
        <v>6274</v>
      </c>
      <c r="C4331" s="25" t="s">
        <v>6587</v>
      </c>
      <c r="D4331" s="25" t="s">
        <v>215</v>
      </c>
      <c r="E4331" s="26" t="s">
        <v>364</v>
      </c>
      <c r="F4331" s="26"/>
      <c r="G4331" s="27"/>
      <c r="H4331" s="27"/>
      <c r="I4331" s="26"/>
      <c r="J4331" s="24"/>
      <c r="K4331" s="26"/>
      <c r="L4331" s="26"/>
      <c r="M4331" s="26"/>
      <c r="N4331" s="26"/>
      <c r="O4331" s="26"/>
      <c r="P4331" s="26"/>
      <c r="Q4331" s="26"/>
      <c r="R4331" s="26"/>
      <c r="S4331" s="26"/>
      <c r="T4331" s="26"/>
      <c r="U4331" s="26"/>
      <c r="V4331" s="26"/>
    </row>
    <row r="4332" spans="1:22" ht="14">
      <c r="A4332" s="24" t="s">
        <v>6591</v>
      </c>
      <c r="B4332" s="25" t="s">
        <v>6274</v>
      </c>
      <c r="C4332" s="25" t="s">
        <v>6590</v>
      </c>
      <c r="D4332" s="25" t="s">
        <v>221</v>
      </c>
      <c r="E4332" s="26" t="s">
        <v>364</v>
      </c>
      <c r="F4332" s="26"/>
      <c r="G4332" s="27"/>
      <c r="H4332" s="27"/>
      <c r="I4332" s="26"/>
      <c r="J4332" s="24"/>
      <c r="K4332" s="26"/>
      <c r="L4332" s="26"/>
      <c r="M4332" s="26"/>
      <c r="N4332" s="26"/>
      <c r="O4332" s="26"/>
      <c r="P4332" s="26"/>
      <c r="Q4332" s="26"/>
      <c r="R4332" s="26"/>
      <c r="S4332" s="26"/>
      <c r="T4332" s="26"/>
      <c r="U4332" s="26"/>
      <c r="V4332" s="26"/>
    </row>
    <row r="4333" spans="1:22" ht="14">
      <c r="A4333" s="24" t="s">
        <v>6594</v>
      </c>
      <c r="B4333" s="25" t="s">
        <v>6274</v>
      </c>
      <c r="C4333" s="25" t="s">
        <v>6593</v>
      </c>
      <c r="D4333" s="25" t="s">
        <v>221</v>
      </c>
      <c r="E4333" s="26" t="s">
        <v>364</v>
      </c>
      <c r="F4333" s="26"/>
      <c r="G4333" s="27"/>
      <c r="H4333" s="27"/>
      <c r="I4333" s="26"/>
      <c r="J4333" s="24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</row>
    <row r="4334" spans="1:22" ht="14">
      <c r="A4334" s="24" t="s">
        <v>6597</v>
      </c>
      <c r="B4334" s="25" t="s">
        <v>6274</v>
      </c>
      <c r="C4334" s="25" t="s">
        <v>6596</v>
      </c>
      <c r="D4334" s="25" t="s">
        <v>229</v>
      </c>
      <c r="E4334" s="26" t="s">
        <v>364</v>
      </c>
      <c r="F4334" s="26"/>
      <c r="G4334" s="27"/>
      <c r="H4334" s="27"/>
      <c r="I4334" s="26"/>
      <c r="J4334" s="24"/>
      <c r="K4334" s="26"/>
      <c r="L4334" s="26"/>
      <c r="M4334" s="26"/>
      <c r="N4334" s="26"/>
      <c r="O4334" s="26"/>
      <c r="P4334" s="26"/>
      <c r="Q4334" s="26"/>
      <c r="R4334" s="26"/>
      <c r="S4334" s="26"/>
      <c r="T4334" s="26"/>
      <c r="U4334" s="26"/>
      <c r="V4334" s="26"/>
    </row>
    <row r="4335" spans="1:22" ht="14">
      <c r="A4335" s="24" t="s">
        <v>6600</v>
      </c>
      <c r="B4335" s="25" t="s">
        <v>6274</v>
      </c>
      <c r="C4335" s="25" t="s">
        <v>6599</v>
      </c>
      <c r="D4335" s="25" t="s">
        <v>535</v>
      </c>
      <c r="E4335" s="26" t="s">
        <v>364</v>
      </c>
      <c r="F4335" s="26"/>
      <c r="G4335" s="27"/>
      <c r="H4335" s="27"/>
      <c r="I4335" s="26"/>
      <c r="J4335" s="24"/>
      <c r="K4335" s="26"/>
      <c r="L4335" s="26"/>
      <c r="M4335" s="26"/>
      <c r="N4335" s="26"/>
      <c r="O4335" s="26"/>
      <c r="P4335" s="26"/>
      <c r="Q4335" s="26"/>
      <c r="R4335" s="26"/>
      <c r="S4335" s="26"/>
      <c r="T4335" s="26"/>
      <c r="U4335" s="26"/>
      <c r="V4335" s="26"/>
    </row>
    <row r="4336" spans="1:22" ht="14">
      <c r="A4336" s="24" t="s">
        <v>6603</v>
      </c>
      <c r="B4336" s="25" t="s">
        <v>6274</v>
      </c>
      <c r="C4336" s="25" t="s">
        <v>6602</v>
      </c>
      <c r="D4336" s="25" t="s">
        <v>535</v>
      </c>
      <c r="E4336" s="26" t="s">
        <v>364</v>
      </c>
      <c r="F4336" s="26"/>
      <c r="G4336" s="27"/>
      <c r="H4336" s="27"/>
      <c r="I4336" s="26"/>
      <c r="J4336" s="24"/>
      <c r="K4336" s="26"/>
      <c r="L4336" s="26"/>
      <c r="M4336" s="26"/>
      <c r="N4336" s="26"/>
      <c r="O4336" s="26"/>
      <c r="P4336" s="26"/>
      <c r="Q4336" s="26"/>
      <c r="R4336" s="26"/>
      <c r="S4336" s="26"/>
      <c r="T4336" s="26"/>
      <c r="U4336" s="26"/>
      <c r="V4336" s="26"/>
    </row>
    <row r="4337" spans="1:22" ht="14">
      <c r="A4337" s="24" t="s">
        <v>6606</v>
      </c>
      <c r="B4337" s="25" t="s">
        <v>6274</v>
      </c>
      <c r="C4337" s="25" t="s">
        <v>6605</v>
      </c>
      <c r="D4337" s="25" t="s">
        <v>985</v>
      </c>
      <c r="E4337" s="26" t="s">
        <v>364</v>
      </c>
      <c r="F4337" s="26"/>
      <c r="G4337" s="27"/>
      <c r="H4337" s="27"/>
      <c r="I4337" s="26"/>
      <c r="J4337" s="24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</row>
    <row r="4338" spans="1:22" ht="14">
      <c r="A4338" s="24" t="s">
        <v>6609</v>
      </c>
      <c r="B4338" s="25" t="s">
        <v>6274</v>
      </c>
      <c r="C4338" s="25" t="s">
        <v>6608</v>
      </c>
      <c r="D4338" s="25" t="s">
        <v>535</v>
      </c>
      <c r="E4338" s="26" t="s">
        <v>364</v>
      </c>
      <c r="F4338" s="26"/>
      <c r="G4338" s="27"/>
      <c r="H4338" s="27"/>
      <c r="I4338" s="26"/>
      <c r="J4338" s="24"/>
      <c r="K4338" s="26"/>
      <c r="L4338" s="26"/>
      <c r="M4338" s="26"/>
      <c r="N4338" s="26"/>
      <c r="O4338" s="26"/>
      <c r="P4338" s="26"/>
      <c r="Q4338" s="26"/>
      <c r="R4338" s="26"/>
      <c r="S4338" s="26"/>
      <c r="T4338" s="26"/>
      <c r="U4338" s="26"/>
      <c r="V4338" s="26"/>
    </row>
    <row r="4339" spans="1:22" ht="14">
      <c r="A4339" s="24" t="s">
        <v>6612</v>
      </c>
      <c r="B4339" s="25" t="s">
        <v>6274</v>
      </c>
      <c r="C4339" s="25" t="s">
        <v>6611</v>
      </c>
      <c r="D4339" s="25" t="s">
        <v>985</v>
      </c>
      <c r="E4339" s="26" t="s">
        <v>364</v>
      </c>
      <c r="F4339" s="26"/>
      <c r="G4339" s="27"/>
      <c r="H4339" s="27"/>
      <c r="I4339" s="26"/>
      <c r="J4339" s="24"/>
      <c r="K4339" s="26"/>
      <c r="L4339" s="26"/>
      <c r="M4339" s="26"/>
      <c r="N4339" s="26"/>
      <c r="O4339" s="26"/>
      <c r="P4339" s="26"/>
      <c r="Q4339" s="26"/>
      <c r="R4339" s="26"/>
      <c r="S4339" s="26"/>
      <c r="T4339" s="26"/>
      <c r="U4339" s="26"/>
      <c r="V4339" s="26"/>
    </row>
    <row r="4340" spans="1:22" ht="14">
      <c r="A4340" s="24" t="s">
        <v>6615</v>
      </c>
      <c r="B4340" s="25" t="s">
        <v>6274</v>
      </c>
      <c r="C4340" s="25" t="s">
        <v>6614</v>
      </c>
      <c r="D4340" s="25" t="s">
        <v>215</v>
      </c>
      <c r="E4340" s="26" t="s">
        <v>364</v>
      </c>
      <c r="F4340" s="26"/>
      <c r="G4340" s="27"/>
      <c r="H4340" s="27"/>
      <c r="I4340" s="26"/>
      <c r="J4340" s="24"/>
      <c r="K4340" s="26"/>
      <c r="L4340" s="26"/>
      <c r="M4340" s="26"/>
      <c r="N4340" s="26"/>
      <c r="O4340" s="26"/>
      <c r="P4340" s="26"/>
      <c r="Q4340" s="26"/>
      <c r="R4340" s="26"/>
      <c r="S4340" s="26"/>
      <c r="T4340" s="26"/>
      <c r="U4340" s="26"/>
      <c r="V4340" s="26"/>
    </row>
    <row r="4341" spans="1:22" ht="14">
      <c r="A4341" s="24" t="s">
        <v>6618</v>
      </c>
      <c r="B4341" s="25" t="s">
        <v>6274</v>
      </c>
      <c r="C4341" s="25" t="s">
        <v>6617</v>
      </c>
      <c r="D4341" s="25" t="s">
        <v>229</v>
      </c>
      <c r="E4341" s="26" t="s">
        <v>364</v>
      </c>
      <c r="F4341" s="26"/>
      <c r="G4341" s="27"/>
      <c r="H4341" s="27"/>
      <c r="I4341" s="26"/>
      <c r="J4341" s="24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</row>
    <row r="4342" spans="1:22" ht="14">
      <c r="A4342" s="24" t="s">
        <v>6621</v>
      </c>
      <c r="B4342" s="25" t="s">
        <v>6274</v>
      </c>
      <c r="C4342" s="25" t="s">
        <v>6620</v>
      </c>
      <c r="D4342" s="25" t="s">
        <v>535</v>
      </c>
      <c r="E4342" s="26" t="s">
        <v>364</v>
      </c>
      <c r="F4342" s="26"/>
      <c r="G4342" s="27"/>
      <c r="H4342" s="27"/>
      <c r="I4342" s="26"/>
      <c r="J4342" s="24"/>
      <c r="K4342" s="26"/>
      <c r="L4342" s="26"/>
      <c r="M4342" s="26"/>
      <c r="N4342" s="26"/>
      <c r="O4342" s="26"/>
      <c r="P4342" s="26"/>
      <c r="Q4342" s="26"/>
      <c r="R4342" s="26"/>
      <c r="S4342" s="26"/>
      <c r="T4342" s="26"/>
      <c r="U4342" s="26"/>
      <c r="V4342" s="26"/>
    </row>
    <row r="4343" spans="1:22" ht="14">
      <c r="A4343" s="24" t="s">
        <v>6624</v>
      </c>
      <c r="B4343" s="25" t="s">
        <v>6274</v>
      </c>
      <c r="C4343" s="25" t="s">
        <v>6623</v>
      </c>
      <c r="D4343" s="25" t="s">
        <v>985</v>
      </c>
      <c r="E4343" s="26" t="s">
        <v>364</v>
      </c>
      <c r="F4343" s="26"/>
      <c r="G4343" s="27"/>
      <c r="H4343" s="27"/>
      <c r="I4343" s="26"/>
      <c r="J4343" s="24"/>
      <c r="K4343" s="26"/>
      <c r="L4343" s="26"/>
      <c r="M4343" s="26"/>
      <c r="N4343" s="26"/>
      <c r="O4343" s="26"/>
      <c r="P4343" s="26"/>
      <c r="Q4343" s="26"/>
      <c r="R4343" s="26"/>
      <c r="S4343" s="26"/>
      <c r="T4343" s="26"/>
      <c r="U4343" s="26"/>
      <c r="V4343" s="26"/>
    </row>
    <row r="4344" spans="1:22" ht="14">
      <c r="A4344" s="24" t="s">
        <v>9140</v>
      </c>
      <c r="B4344" s="25" t="s">
        <v>8975</v>
      </c>
      <c r="C4344" s="25" t="s">
        <v>9139</v>
      </c>
      <c r="D4344" s="25" t="s">
        <v>3239</v>
      </c>
      <c r="E4344" s="26" t="s">
        <v>212</v>
      </c>
      <c r="F4344" s="26"/>
      <c r="G4344" s="27"/>
      <c r="H4344" s="27"/>
      <c r="I4344" s="26"/>
      <c r="J4344" s="24"/>
      <c r="K4344" s="26"/>
      <c r="L4344" s="26"/>
      <c r="M4344" s="26"/>
      <c r="N4344" s="26"/>
      <c r="O4344" s="26"/>
      <c r="P4344" s="26"/>
      <c r="Q4344" s="26"/>
      <c r="R4344" s="26"/>
      <c r="S4344" s="26"/>
      <c r="T4344" s="26"/>
      <c r="U4344" s="26"/>
      <c r="V4344" s="26"/>
    </row>
    <row r="4345" spans="1:22" ht="14">
      <c r="A4345" s="24" t="s">
        <v>2582</v>
      </c>
      <c r="B4345" s="25" t="s">
        <v>2418</v>
      </c>
      <c r="C4345" s="25" t="s">
        <v>2581</v>
      </c>
      <c r="D4345" s="25" t="s">
        <v>221</v>
      </c>
      <c r="E4345" s="26" t="s">
        <v>364</v>
      </c>
      <c r="F4345" s="26"/>
      <c r="G4345" s="27"/>
      <c r="H4345" s="27"/>
      <c r="I4345" s="26"/>
      <c r="J4345" s="24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</row>
    <row r="4346" spans="1:22" ht="14">
      <c r="A4346" s="24" t="s">
        <v>11953</v>
      </c>
      <c r="B4346" s="25" t="s">
        <v>11940</v>
      </c>
      <c r="C4346" s="25" t="s">
        <v>11952</v>
      </c>
      <c r="D4346" s="25" t="s">
        <v>985</v>
      </c>
      <c r="E4346" s="26" t="s">
        <v>364</v>
      </c>
      <c r="F4346" s="26"/>
      <c r="G4346" s="27"/>
      <c r="H4346" s="27"/>
      <c r="I4346" s="26"/>
      <c r="J4346" s="24"/>
      <c r="K4346" s="26"/>
      <c r="L4346" s="26"/>
      <c r="M4346" s="26"/>
      <c r="N4346" s="26"/>
      <c r="O4346" s="26"/>
      <c r="P4346" s="26"/>
      <c r="Q4346" s="26"/>
      <c r="R4346" s="26"/>
      <c r="S4346" s="26"/>
      <c r="T4346" s="26"/>
      <c r="U4346" s="26"/>
      <c r="V4346" s="26"/>
    </row>
    <row r="4347" spans="1:22" ht="14">
      <c r="A4347" s="24" t="s">
        <v>14701</v>
      </c>
      <c r="B4347" s="25" t="s">
        <v>14162</v>
      </c>
      <c r="C4347" s="25" t="s">
        <v>14700</v>
      </c>
      <c r="D4347" s="25" t="s">
        <v>221</v>
      </c>
      <c r="E4347" s="26" t="s">
        <v>212</v>
      </c>
      <c r="F4347" s="26"/>
      <c r="G4347" s="27"/>
      <c r="H4347" s="27"/>
      <c r="I4347" s="26"/>
      <c r="J4347" s="24"/>
      <c r="K4347" s="26"/>
      <c r="L4347" s="26"/>
      <c r="M4347" s="26"/>
      <c r="N4347" s="26"/>
      <c r="O4347" s="26"/>
      <c r="P4347" s="26"/>
      <c r="Q4347" s="26"/>
      <c r="R4347" s="26"/>
      <c r="S4347" s="26"/>
      <c r="T4347" s="26"/>
      <c r="U4347" s="26"/>
      <c r="V4347" s="26"/>
    </row>
    <row r="4348" spans="1:22" ht="14">
      <c r="A4348" s="24" t="s">
        <v>14704</v>
      </c>
      <c r="B4348" s="25" t="s">
        <v>14162</v>
      </c>
      <c r="C4348" s="25" t="s">
        <v>14703</v>
      </c>
      <c r="D4348" s="25" t="s">
        <v>1905</v>
      </c>
      <c r="E4348" s="26" t="s">
        <v>212</v>
      </c>
      <c r="F4348" s="26"/>
      <c r="G4348" s="27"/>
      <c r="H4348" s="27"/>
      <c r="I4348" s="26"/>
      <c r="J4348" s="24"/>
      <c r="K4348" s="26"/>
      <c r="L4348" s="26"/>
      <c r="M4348" s="26"/>
      <c r="N4348" s="26"/>
      <c r="O4348" s="26"/>
      <c r="P4348" s="26"/>
      <c r="Q4348" s="26"/>
      <c r="R4348" s="26"/>
      <c r="S4348" s="26"/>
      <c r="T4348" s="26"/>
      <c r="U4348" s="26"/>
      <c r="V4348" s="26"/>
    </row>
    <row r="4349" spans="1:22" ht="14">
      <c r="A4349" s="24" t="s">
        <v>14707</v>
      </c>
      <c r="B4349" s="25" t="s">
        <v>14162</v>
      </c>
      <c r="C4349" s="25" t="s">
        <v>14706</v>
      </c>
      <c r="D4349" s="25" t="s">
        <v>535</v>
      </c>
      <c r="E4349" s="26" t="s">
        <v>212</v>
      </c>
      <c r="F4349" s="26"/>
      <c r="G4349" s="27"/>
      <c r="H4349" s="27"/>
      <c r="I4349" s="26"/>
      <c r="J4349" s="24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</row>
    <row r="4350" spans="1:22" ht="14">
      <c r="A4350" s="24" t="s">
        <v>5625</v>
      </c>
      <c r="B4350" s="25" t="s">
        <v>5612</v>
      </c>
      <c r="C4350" s="25" t="s">
        <v>5624</v>
      </c>
      <c r="D4350" s="25" t="s">
        <v>373</v>
      </c>
      <c r="E4350" s="26" t="s">
        <v>364</v>
      </c>
      <c r="F4350" s="26"/>
      <c r="G4350" s="27"/>
      <c r="H4350" s="27"/>
      <c r="I4350" s="26"/>
      <c r="J4350" s="24"/>
      <c r="K4350" s="26"/>
      <c r="L4350" s="26"/>
      <c r="M4350" s="26"/>
      <c r="N4350" s="26"/>
      <c r="O4350" s="26"/>
      <c r="P4350" s="26"/>
      <c r="Q4350" s="26"/>
      <c r="R4350" s="26"/>
      <c r="S4350" s="26"/>
      <c r="T4350" s="26"/>
      <c r="U4350" s="26"/>
      <c r="V4350" s="26"/>
    </row>
    <row r="4351" spans="1:22" ht="14">
      <c r="A4351" s="24" t="s">
        <v>5812</v>
      </c>
      <c r="B4351" s="25" t="s">
        <v>5634</v>
      </c>
      <c r="C4351" s="25" t="s">
        <v>5811</v>
      </c>
      <c r="D4351" s="25" t="s">
        <v>221</v>
      </c>
      <c r="E4351" s="26" t="s">
        <v>364</v>
      </c>
      <c r="F4351" s="26"/>
      <c r="G4351" s="27"/>
      <c r="H4351" s="27"/>
      <c r="I4351" s="26"/>
      <c r="J4351" s="24"/>
      <c r="K4351" s="26"/>
      <c r="L4351" s="26"/>
      <c r="M4351" s="26"/>
      <c r="N4351" s="26"/>
      <c r="O4351" s="26"/>
      <c r="P4351" s="26"/>
      <c r="Q4351" s="26"/>
      <c r="R4351" s="26"/>
      <c r="S4351" s="26"/>
      <c r="T4351" s="26"/>
      <c r="U4351" s="26"/>
      <c r="V4351" s="26"/>
    </row>
    <row r="4352" spans="1:22" ht="14">
      <c r="A4352" s="24" t="s">
        <v>5628</v>
      </c>
      <c r="B4352" s="25" t="s">
        <v>5612</v>
      </c>
      <c r="C4352" s="25" t="s">
        <v>5627</v>
      </c>
      <c r="D4352" s="25"/>
      <c r="E4352" s="26" t="s">
        <v>364</v>
      </c>
      <c r="F4352" s="26"/>
      <c r="G4352" s="27"/>
      <c r="H4352" s="27"/>
      <c r="I4352" s="26"/>
      <c r="J4352" s="24"/>
      <c r="K4352" s="26"/>
      <c r="L4352" s="26"/>
      <c r="M4352" s="26"/>
      <c r="N4352" s="26"/>
      <c r="O4352" s="26"/>
      <c r="P4352" s="26"/>
      <c r="Q4352" s="26"/>
      <c r="R4352" s="26"/>
      <c r="S4352" s="26"/>
      <c r="T4352" s="26"/>
      <c r="U4352" s="26"/>
      <c r="V4352" s="26"/>
    </row>
    <row r="4353" spans="1:22" ht="14">
      <c r="A4353" s="24" t="s">
        <v>5815</v>
      </c>
      <c r="B4353" s="25" t="s">
        <v>5634</v>
      </c>
      <c r="C4353" s="25" t="s">
        <v>5814</v>
      </c>
      <c r="D4353" s="25" t="s">
        <v>378</v>
      </c>
      <c r="E4353" s="26" t="s">
        <v>364</v>
      </c>
      <c r="F4353" s="26"/>
      <c r="G4353" s="27"/>
      <c r="H4353" s="27"/>
      <c r="I4353" s="26"/>
      <c r="J4353" s="24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</row>
    <row r="4354" spans="1:22" ht="14">
      <c r="A4354" s="24" t="s">
        <v>5818</v>
      </c>
      <c r="B4354" s="25" t="s">
        <v>5634</v>
      </c>
      <c r="C4354" s="25" t="s">
        <v>5817</v>
      </c>
      <c r="D4354" s="25" t="s">
        <v>229</v>
      </c>
      <c r="E4354" s="26" t="s">
        <v>364</v>
      </c>
      <c r="F4354" s="26"/>
      <c r="G4354" s="27"/>
      <c r="H4354" s="27"/>
      <c r="I4354" s="26"/>
      <c r="J4354" s="24"/>
      <c r="K4354" s="26"/>
      <c r="L4354" s="26"/>
      <c r="M4354" s="26"/>
      <c r="N4354" s="26"/>
      <c r="O4354" s="26"/>
      <c r="P4354" s="26"/>
      <c r="Q4354" s="26"/>
      <c r="R4354" s="26"/>
      <c r="S4354" s="26"/>
      <c r="T4354" s="26"/>
      <c r="U4354" s="26"/>
      <c r="V4354" s="26"/>
    </row>
    <row r="4355" spans="1:22" ht="14">
      <c r="A4355" s="24" t="s">
        <v>5821</v>
      </c>
      <c r="B4355" s="25" t="s">
        <v>5634</v>
      </c>
      <c r="C4355" s="25" t="s">
        <v>5820</v>
      </c>
      <c r="D4355" s="25" t="s">
        <v>535</v>
      </c>
      <c r="E4355" s="26" t="s">
        <v>364</v>
      </c>
      <c r="F4355" s="26"/>
      <c r="G4355" s="27"/>
      <c r="H4355" s="27"/>
      <c r="I4355" s="26"/>
      <c r="J4355" s="24"/>
      <c r="K4355" s="26"/>
      <c r="L4355" s="26"/>
      <c r="M4355" s="26"/>
      <c r="N4355" s="26"/>
      <c r="O4355" s="26"/>
      <c r="P4355" s="26"/>
      <c r="Q4355" s="26"/>
      <c r="R4355" s="26"/>
      <c r="S4355" s="26"/>
      <c r="T4355" s="26"/>
      <c r="U4355" s="26"/>
      <c r="V4355" s="26"/>
    </row>
    <row r="4356" spans="1:22" ht="14">
      <c r="A4356" s="24" t="s">
        <v>5824</v>
      </c>
      <c r="B4356" s="25" t="s">
        <v>5634</v>
      </c>
      <c r="C4356" s="25" t="s">
        <v>5823</v>
      </c>
      <c r="D4356" s="25" t="s">
        <v>221</v>
      </c>
      <c r="E4356" s="26" t="s">
        <v>364</v>
      </c>
      <c r="F4356" s="26"/>
      <c r="G4356" s="27"/>
      <c r="H4356" s="27"/>
      <c r="I4356" s="26"/>
      <c r="J4356" s="24"/>
      <c r="K4356" s="26"/>
      <c r="L4356" s="26"/>
      <c r="M4356" s="26"/>
      <c r="N4356" s="26"/>
      <c r="O4356" s="26"/>
      <c r="P4356" s="26"/>
      <c r="Q4356" s="26"/>
      <c r="R4356" s="26"/>
      <c r="S4356" s="26"/>
      <c r="T4356" s="26"/>
      <c r="U4356" s="26"/>
      <c r="V4356" s="26"/>
    </row>
    <row r="4357" spans="1:22" ht="14">
      <c r="A4357" s="24" t="s">
        <v>5827</v>
      </c>
      <c r="B4357" s="25" t="s">
        <v>5634</v>
      </c>
      <c r="C4357" s="25" t="s">
        <v>5826</v>
      </c>
      <c r="D4357" s="25" t="s">
        <v>229</v>
      </c>
      <c r="E4357" s="26" t="s">
        <v>364</v>
      </c>
      <c r="F4357" s="26"/>
      <c r="G4357" s="27"/>
      <c r="H4357" s="27"/>
      <c r="I4357" s="26"/>
      <c r="J4357" s="24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</row>
    <row r="4358" spans="1:22" ht="14">
      <c r="A4358" s="24" t="s">
        <v>5830</v>
      </c>
      <c r="B4358" s="25" t="s">
        <v>5634</v>
      </c>
      <c r="C4358" s="25" t="s">
        <v>5829</v>
      </c>
      <c r="D4358" s="25" t="s">
        <v>535</v>
      </c>
      <c r="E4358" s="26" t="s">
        <v>364</v>
      </c>
      <c r="F4358" s="26"/>
      <c r="G4358" s="27"/>
      <c r="H4358" s="27"/>
      <c r="I4358" s="26"/>
      <c r="J4358" s="24"/>
      <c r="K4358" s="26"/>
      <c r="L4358" s="26"/>
      <c r="M4358" s="26"/>
      <c r="N4358" s="26"/>
      <c r="O4358" s="26"/>
      <c r="P4358" s="26"/>
      <c r="Q4358" s="26"/>
      <c r="R4358" s="26"/>
      <c r="S4358" s="26"/>
      <c r="T4358" s="26"/>
      <c r="U4358" s="26"/>
      <c r="V4358" s="26"/>
    </row>
    <row r="4359" spans="1:22" ht="14">
      <c r="A4359" s="24" t="s">
        <v>5833</v>
      </c>
      <c r="B4359" s="25" t="s">
        <v>5634</v>
      </c>
      <c r="C4359" s="25" t="s">
        <v>5832</v>
      </c>
      <c r="D4359" s="25" t="s">
        <v>221</v>
      </c>
      <c r="E4359" s="26" t="s">
        <v>364</v>
      </c>
      <c r="F4359" s="26"/>
      <c r="G4359" s="27"/>
      <c r="H4359" s="27"/>
      <c r="I4359" s="26"/>
      <c r="J4359" s="24"/>
      <c r="K4359" s="26"/>
      <c r="L4359" s="26"/>
      <c r="M4359" s="26"/>
      <c r="N4359" s="26"/>
      <c r="O4359" s="26"/>
      <c r="P4359" s="26"/>
      <c r="Q4359" s="26"/>
      <c r="R4359" s="26"/>
      <c r="S4359" s="26"/>
      <c r="T4359" s="26"/>
      <c r="U4359" s="26"/>
      <c r="V4359" s="26"/>
    </row>
    <row r="4360" spans="1:22" ht="14">
      <c r="A4360" s="24" t="s">
        <v>5836</v>
      </c>
      <c r="B4360" s="25" t="s">
        <v>5634</v>
      </c>
      <c r="C4360" s="25" t="s">
        <v>5835</v>
      </c>
      <c r="D4360" s="25" t="s">
        <v>229</v>
      </c>
      <c r="E4360" s="26" t="s">
        <v>364</v>
      </c>
      <c r="F4360" s="26"/>
      <c r="G4360" s="27"/>
      <c r="H4360" s="27"/>
      <c r="I4360" s="26"/>
      <c r="J4360" s="24"/>
      <c r="K4360" s="26"/>
      <c r="L4360" s="26"/>
      <c r="M4360" s="26"/>
      <c r="N4360" s="26"/>
      <c r="O4360" s="26"/>
      <c r="P4360" s="26"/>
      <c r="Q4360" s="26"/>
      <c r="R4360" s="26"/>
      <c r="S4360" s="26"/>
      <c r="T4360" s="26"/>
      <c r="U4360" s="26"/>
      <c r="V4360" s="26"/>
    </row>
    <row r="4361" spans="1:22" ht="14">
      <c r="A4361" s="24" t="s">
        <v>5839</v>
      </c>
      <c r="B4361" s="25" t="s">
        <v>5634</v>
      </c>
      <c r="C4361" s="25" t="s">
        <v>5838</v>
      </c>
      <c r="D4361" s="25" t="s">
        <v>535</v>
      </c>
      <c r="E4361" s="26" t="s">
        <v>364</v>
      </c>
      <c r="F4361" s="26"/>
      <c r="G4361" s="27"/>
      <c r="H4361" s="27"/>
      <c r="I4361" s="26"/>
      <c r="J4361" s="24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</row>
    <row r="4362" spans="1:22" ht="14">
      <c r="A4362" s="24" t="s">
        <v>5842</v>
      </c>
      <c r="B4362" s="25" t="s">
        <v>5634</v>
      </c>
      <c r="C4362" s="25" t="s">
        <v>5841</v>
      </c>
      <c r="D4362" s="25" t="s">
        <v>221</v>
      </c>
      <c r="E4362" s="26" t="s">
        <v>364</v>
      </c>
      <c r="F4362" s="26"/>
      <c r="G4362" s="27"/>
      <c r="H4362" s="27"/>
      <c r="I4362" s="26"/>
      <c r="J4362" s="24"/>
      <c r="K4362" s="26"/>
      <c r="L4362" s="26"/>
      <c r="M4362" s="26"/>
      <c r="N4362" s="26"/>
      <c r="O4362" s="26"/>
      <c r="P4362" s="26"/>
      <c r="Q4362" s="26"/>
      <c r="R4362" s="26"/>
      <c r="S4362" s="26"/>
      <c r="T4362" s="26"/>
      <c r="U4362" s="26"/>
      <c r="V4362" s="26"/>
    </row>
    <row r="4363" spans="1:22" ht="14">
      <c r="A4363" s="24" t="s">
        <v>5845</v>
      </c>
      <c r="B4363" s="25" t="s">
        <v>5634</v>
      </c>
      <c r="C4363" s="25" t="s">
        <v>5844</v>
      </c>
      <c r="D4363" s="25" t="s">
        <v>535</v>
      </c>
      <c r="E4363" s="26" t="s">
        <v>364</v>
      </c>
      <c r="F4363" s="26"/>
      <c r="G4363" s="27"/>
      <c r="H4363" s="27"/>
      <c r="I4363" s="26"/>
      <c r="J4363" s="24"/>
      <c r="K4363" s="26"/>
      <c r="L4363" s="26"/>
      <c r="M4363" s="26"/>
      <c r="N4363" s="26"/>
      <c r="O4363" s="26"/>
      <c r="P4363" s="26"/>
      <c r="Q4363" s="26"/>
      <c r="R4363" s="26"/>
      <c r="S4363" s="26"/>
      <c r="T4363" s="26"/>
      <c r="U4363" s="26"/>
      <c r="V4363" s="26"/>
    </row>
    <row r="4364" spans="1:22" ht="14">
      <c r="A4364" s="24" t="s">
        <v>5848</v>
      </c>
      <c r="B4364" s="25" t="s">
        <v>5634</v>
      </c>
      <c r="C4364" s="25" t="s">
        <v>5847</v>
      </c>
      <c r="D4364" s="25" t="s">
        <v>229</v>
      </c>
      <c r="E4364" s="26" t="s">
        <v>364</v>
      </c>
      <c r="F4364" s="26"/>
      <c r="G4364" s="27"/>
      <c r="H4364" s="27"/>
      <c r="I4364" s="26"/>
      <c r="J4364" s="24"/>
      <c r="K4364" s="26"/>
      <c r="L4364" s="26"/>
      <c r="M4364" s="26"/>
      <c r="N4364" s="26"/>
      <c r="O4364" s="26"/>
      <c r="P4364" s="26"/>
      <c r="Q4364" s="26"/>
      <c r="R4364" s="26"/>
      <c r="S4364" s="26"/>
      <c r="T4364" s="26"/>
      <c r="U4364" s="26"/>
      <c r="V4364" s="26"/>
    </row>
    <row r="4365" spans="1:22" ht="14">
      <c r="A4365" s="24" t="s">
        <v>5851</v>
      </c>
      <c r="B4365" s="25" t="s">
        <v>5634</v>
      </c>
      <c r="C4365" s="25" t="s">
        <v>5850</v>
      </c>
      <c r="D4365" s="25" t="s">
        <v>221</v>
      </c>
      <c r="E4365" s="26" t="s">
        <v>364</v>
      </c>
      <c r="F4365" s="26"/>
      <c r="G4365" s="27"/>
      <c r="H4365" s="27"/>
      <c r="I4365" s="26"/>
      <c r="J4365" s="24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</row>
    <row r="4366" spans="1:22" ht="14">
      <c r="A4366" s="24" t="s">
        <v>5854</v>
      </c>
      <c r="B4366" s="25" t="s">
        <v>5634</v>
      </c>
      <c r="C4366" s="25" t="s">
        <v>5853</v>
      </c>
      <c r="D4366" s="25" t="s">
        <v>229</v>
      </c>
      <c r="E4366" s="26" t="s">
        <v>364</v>
      </c>
      <c r="F4366" s="26"/>
      <c r="G4366" s="27"/>
      <c r="H4366" s="27"/>
      <c r="I4366" s="26"/>
      <c r="J4366" s="24"/>
      <c r="K4366" s="26"/>
      <c r="L4366" s="26"/>
      <c r="M4366" s="26"/>
      <c r="N4366" s="26"/>
      <c r="O4366" s="26"/>
      <c r="P4366" s="26"/>
      <c r="Q4366" s="26"/>
      <c r="R4366" s="26"/>
      <c r="S4366" s="26"/>
      <c r="T4366" s="26"/>
      <c r="U4366" s="26"/>
      <c r="V4366" s="26"/>
    </row>
    <row r="4367" spans="1:22" ht="14">
      <c r="A4367" s="24" t="s">
        <v>5857</v>
      </c>
      <c r="B4367" s="25" t="s">
        <v>5634</v>
      </c>
      <c r="C4367" s="25" t="s">
        <v>5856</v>
      </c>
      <c r="D4367" s="25" t="s">
        <v>535</v>
      </c>
      <c r="E4367" s="26" t="s">
        <v>364</v>
      </c>
      <c r="F4367" s="26"/>
      <c r="G4367" s="27"/>
      <c r="H4367" s="27"/>
      <c r="I4367" s="26"/>
      <c r="J4367" s="24"/>
      <c r="K4367" s="26"/>
      <c r="L4367" s="26"/>
      <c r="M4367" s="26"/>
      <c r="N4367" s="26"/>
      <c r="O4367" s="26"/>
      <c r="P4367" s="26"/>
      <c r="Q4367" s="26"/>
      <c r="R4367" s="26"/>
      <c r="S4367" s="26"/>
      <c r="T4367" s="26"/>
      <c r="U4367" s="26"/>
      <c r="V4367" s="26"/>
    </row>
    <row r="4368" spans="1:22" ht="14">
      <c r="A4368" s="24" t="s">
        <v>10017</v>
      </c>
      <c r="B4368" s="25" t="s">
        <v>9887</v>
      </c>
      <c r="C4368" s="25" t="s">
        <v>10016</v>
      </c>
      <c r="D4368" s="25" t="s">
        <v>3801</v>
      </c>
      <c r="E4368" s="26" t="s">
        <v>212</v>
      </c>
      <c r="F4368" s="26"/>
      <c r="G4368" s="27"/>
      <c r="H4368" s="27"/>
      <c r="I4368" s="26"/>
      <c r="J4368" s="24"/>
      <c r="K4368" s="26"/>
      <c r="L4368" s="26"/>
      <c r="M4368" s="26"/>
      <c r="N4368" s="26"/>
      <c r="O4368" s="26"/>
      <c r="P4368" s="26"/>
      <c r="Q4368" s="26"/>
      <c r="R4368" s="26"/>
      <c r="S4368" s="26"/>
      <c r="T4368" s="26"/>
      <c r="U4368" s="26"/>
      <c r="V4368" s="26"/>
    </row>
    <row r="4369" spans="1:22" ht="14">
      <c r="A4369" s="24" t="s">
        <v>9804</v>
      </c>
      <c r="B4369" s="25" t="s">
        <v>9614</v>
      </c>
      <c r="C4369" s="25" t="s">
        <v>9803</v>
      </c>
      <c r="D4369" s="25" t="s">
        <v>3239</v>
      </c>
      <c r="E4369" s="26" t="s">
        <v>364</v>
      </c>
      <c r="F4369" s="26"/>
      <c r="G4369" s="27"/>
      <c r="H4369" s="27"/>
      <c r="I4369" s="26"/>
      <c r="J4369" s="24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</row>
    <row r="4370" spans="1:22" ht="14">
      <c r="A4370" s="24" t="s">
        <v>12907</v>
      </c>
      <c r="B4370" s="25" t="s">
        <v>12674</v>
      </c>
      <c r="C4370" s="25" t="s">
        <v>12906</v>
      </c>
      <c r="D4370" s="25" t="s">
        <v>221</v>
      </c>
      <c r="E4370" s="26" t="s">
        <v>212</v>
      </c>
      <c r="F4370" s="26"/>
      <c r="G4370" s="27"/>
      <c r="H4370" s="27"/>
      <c r="I4370" s="26"/>
      <c r="J4370" s="24"/>
      <c r="K4370" s="26"/>
      <c r="L4370" s="26"/>
      <c r="M4370" s="26"/>
      <c r="N4370" s="26"/>
      <c r="O4370" s="26"/>
      <c r="P4370" s="26"/>
      <c r="Q4370" s="26"/>
      <c r="R4370" s="26"/>
      <c r="S4370" s="26"/>
      <c r="T4370" s="26"/>
      <c r="U4370" s="26"/>
      <c r="V4370" s="26"/>
    </row>
    <row r="4371" spans="1:22" ht="14">
      <c r="A4371" s="24" t="s">
        <v>12910</v>
      </c>
      <c r="B4371" s="25" t="s">
        <v>12674</v>
      </c>
      <c r="C4371" s="25" t="s">
        <v>12909</v>
      </c>
      <c r="D4371" s="25" t="s">
        <v>12679</v>
      </c>
      <c r="E4371" s="26" t="s">
        <v>212</v>
      </c>
      <c r="F4371" s="26"/>
      <c r="G4371" s="27"/>
      <c r="H4371" s="27"/>
      <c r="I4371" s="26"/>
      <c r="J4371" s="24"/>
      <c r="K4371" s="26"/>
      <c r="L4371" s="26"/>
      <c r="M4371" s="26"/>
      <c r="N4371" s="26"/>
      <c r="O4371" s="26"/>
      <c r="P4371" s="26"/>
      <c r="Q4371" s="26"/>
      <c r="R4371" s="26"/>
      <c r="S4371" s="26"/>
      <c r="T4371" s="26"/>
      <c r="U4371" s="26"/>
      <c r="V4371" s="26"/>
    </row>
    <row r="4372" spans="1:22" ht="14">
      <c r="A4372" s="24" t="s">
        <v>10020</v>
      </c>
      <c r="B4372" s="25" t="s">
        <v>9887</v>
      </c>
      <c r="C4372" s="25" t="s">
        <v>10019</v>
      </c>
      <c r="D4372" s="25" t="s">
        <v>229</v>
      </c>
      <c r="E4372" s="26" t="s">
        <v>212</v>
      </c>
      <c r="F4372" s="26"/>
      <c r="G4372" s="27"/>
      <c r="H4372" s="27"/>
      <c r="I4372" s="26"/>
      <c r="J4372" s="24"/>
      <c r="K4372" s="26"/>
      <c r="L4372" s="26"/>
      <c r="M4372" s="26"/>
      <c r="N4372" s="26"/>
      <c r="O4372" s="26"/>
      <c r="P4372" s="26"/>
      <c r="Q4372" s="26"/>
      <c r="R4372" s="26"/>
      <c r="S4372" s="26"/>
      <c r="T4372" s="26"/>
      <c r="U4372" s="26"/>
      <c r="V4372" s="26"/>
    </row>
    <row r="4373" spans="1:22" ht="14">
      <c r="A4373" s="24" t="s">
        <v>13224</v>
      </c>
      <c r="B4373" s="25" t="s">
        <v>12964</v>
      </c>
      <c r="C4373" s="25" t="s">
        <v>13223</v>
      </c>
      <c r="D4373" s="25" t="s">
        <v>221</v>
      </c>
      <c r="E4373" s="26" t="s">
        <v>364</v>
      </c>
      <c r="F4373" s="26"/>
      <c r="G4373" s="27"/>
      <c r="H4373" s="27"/>
      <c r="I4373" s="26"/>
      <c r="J4373" s="24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</row>
    <row r="4374" spans="1:22" ht="14">
      <c r="A4374" s="24" t="s">
        <v>13227</v>
      </c>
      <c r="B4374" s="25" t="s">
        <v>12964</v>
      </c>
      <c r="C4374" s="25" t="s">
        <v>13226</v>
      </c>
      <c r="D4374" s="25" t="s">
        <v>535</v>
      </c>
      <c r="E4374" s="26" t="s">
        <v>364</v>
      </c>
      <c r="F4374" s="26"/>
      <c r="G4374" s="27"/>
      <c r="H4374" s="27"/>
      <c r="I4374" s="26"/>
      <c r="J4374" s="24"/>
      <c r="K4374" s="26"/>
      <c r="L4374" s="26"/>
      <c r="M4374" s="26"/>
      <c r="N4374" s="26"/>
      <c r="O4374" s="26"/>
      <c r="P4374" s="26"/>
      <c r="Q4374" s="26"/>
      <c r="R4374" s="26"/>
      <c r="S4374" s="26"/>
      <c r="T4374" s="26"/>
      <c r="U4374" s="26"/>
      <c r="V4374" s="26"/>
    </row>
    <row r="4375" spans="1:22" ht="14">
      <c r="A4375" s="24" t="s">
        <v>10286</v>
      </c>
      <c r="B4375" s="25" t="s">
        <v>10102</v>
      </c>
      <c r="C4375" s="25" t="s">
        <v>10285</v>
      </c>
      <c r="D4375" s="25" t="s">
        <v>229</v>
      </c>
      <c r="E4375" s="26" t="s">
        <v>364</v>
      </c>
      <c r="F4375" s="26"/>
      <c r="G4375" s="27"/>
      <c r="H4375" s="27"/>
      <c r="I4375" s="26"/>
      <c r="J4375" s="24"/>
      <c r="K4375" s="26"/>
      <c r="L4375" s="26"/>
      <c r="M4375" s="26"/>
      <c r="N4375" s="26"/>
      <c r="O4375" s="26"/>
      <c r="P4375" s="26"/>
      <c r="Q4375" s="26"/>
      <c r="R4375" s="26"/>
      <c r="S4375" s="26"/>
      <c r="T4375" s="26"/>
      <c r="U4375" s="26"/>
      <c r="V4375" s="26"/>
    </row>
    <row r="4376" spans="1:22" ht="14">
      <c r="A4376" s="24" t="s">
        <v>10289</v>
      </c>
      <c r="B4376" s="25" t="s">
        <v>10102</v>
      </c>
      <c r="C4376" s="25" t="s">
        <v>10288</v>
      </c>
      <c r="D4376" s="25" t="s">
        <v>535</v>
      </c>
      <c r="E4376" s="26" t="s">
        <v>364</v>
      </c>
      <c r="F4376" s="26"/>
      <c r="G4376" s="27"/>
      <c r="H4376" s="27"/>
      <c r="I4376" s="26"/>
      <c r="J4376" s="24"/>
      <c r="K4376" s="26"/>
      <c r="L4376" s="26"/>
      <c r="M4376" s="26"/>
      <c r="N4376" s="26"/>
      <c r="O4376" s="26"/>
      <c r="P4376" s="26"/>
      <c r="Q4376" s="26"/>
      <c r="R4376" s="26"/>
      <c r="S4376" s="26"/>
      <c r="T4376" s="26"/>
      <c r="U4376" s="26"/>
      <c r="V4376" s="26"/>
    </row>
    <row r="4377" spans="1:22" ht="14">
      <c r="A4377" s="24" t="s">
        <v>10292</v>
      </c>
      <c r="B4377" s="25" t="s">
        <v>10102</v>
      </c>
      <c r="C4377" s="25" t="s">
        <v>10291</v>
      </c>
      <c r="D4377" s="25" t="s">
        <v>985</v>
      </c>
      <c r="E4377" s="26" t="s">
        <v>364</v>
      </c>
      <c r="F4377" s="26"/>
      <c r="G4377" s="27"/>
      <c r="H4377" s="27"/>
      <c r="I4377" s="26"/>
      <c r="J4377" s="24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</row>
    <row r="4378" spans="1:22" ht="14">
      <c r="A4378" s="24" t="s">
        <v>10295</v>
      </c>
      <c r="B4378" s="25" t="s">
        <v>10102</v>
      </c>
      <c r="C4378" s="25" t="s">
        <v>10294</v>
      </c>
      <c r="D4378" s="25" t="s">
        <v>985</v>
      </c>
      <c r="E4378" s="26" t="s">
        <v>364</v>
      </c>
      <c r="F4378" s="26"/>
      <c r="G4378" s="27"/>
      <c r="H4378" s="27"/>
      <c r="I4378" s="26"/>
      <c r="J4378" s="24"/>
      <c r="K4378" s="26"/>
      <c r="L4378" s="26"/>
      <c r="M4378" s="26"/>
      <c r="N4378" s="26"/>
      <c r="O4378" s="26"/>
      <c r="P4378" s="26"/>
      <c r="Q4378" s="26"/>
      <c r="R4378" s="26"/>
      <c r="S4378" s="26"/>
      <c r="T4378" s="26"/>
      <c r="U4378" s="26"/>
      <c r="V4378" s="26"/>
    </row>
    <row r="4379" spans="1:22" ht="14">
      <c r="A4379" s="24" t="s">
        <v>12253</v>
      </c>
      <c r="B4379" s="25" t="s">
        <v>12184</v>
      </c>
      <c r="C4379" s="25" t="s">
        <v>12252</v>
      </c>
      <c r="D4379" s="25" t="s">
        <v>215</v>
      </c>
      <c r="E4379" s="26" t="s">
        <v>364</v>
      </c>
      <c r="F4379" s="26"/>
      <c r="G4379" s="27"/>
      <c r="H4379" s="27"/>
      <c r="I4379" s="26"/>
      <c r="J4379" s="24"/>
      <c r="K4379" s="26"/>
      <c r="L4379" s="26"/>
      <c r="M4379" s="26"/>
      <c r="N4379" s="26"/>
      <c r="O4379" s="26"/>
      <c r="P4379" s="26"/>
      <c r="Q4379" s="26"/>
      <c r="R4379" s="26"/>
      <c r="S4379" s="26"/>
      <c r="T4379" s="26"/>
      <c r="U4379" s="26"/>
      <c r="V4379" s="26"/>
    </row>
    <row r="4380" spans="1:22" ht="14">
      <c r="A4380" s="24" t="s">
        <v>12256</v>
      </c>
      <c r="B4380" s="25" t="s">
        <v>12184</v>
      </c>
      <c r="C4380" s="25" t="s">
        <v>12255</v>
      </c>
      <c r="D4380" s="25" t="s">
        <v>215</v>
      </c>
      <c r="E4380" s="26" t="s">
        <v>364</v>
      </c>
      <c r="F4380" s="26"/>
      <c r="G4380" s="27"/>
      <c r="H4380" s="27"/>
      <c r="I4380" s="26"/>
      <c r="J4380" s="24"/>
      <c r="K4380" s="26"/>
      <c r="L4380" s="26"/>
      <c r="M4380" s="26"/>
      <c r="N4380" s="26"/>
      <c r="O4380" s="26"/>
      <c r="P4380" s="26"/>
      <c r="Q4380" s="26"/>
      <c r="R4380" s="26"/>
      <c r="S4380" s="26"/>
      <c r="T4380" s="26"/>
      <c r="U4380" s="26"/>
      <c r="V4380" s="26"/>
    </row>
    <row r="4381" spans="1:22" ht="14">
      <c r="A4381" s="24" t="s">
        <v>12259</v>
      </c>
      <c r="B4381" s="25" t="s">
        <v>12184</v>
      </c>
      <c r="C4381" s="25" t="s">
        <v>12258</v>
      </c>
      <c r="D4381" s="25" t="s">
        <v>221</v>
      </c>
      <c r="E4381" s="26" t="s">
        <v>364</v>
      </c>
      <c r="F4381" s="26"/>
      <c r="G4381" s="27"/>
      <c r="H4381" s="27"/>
      <c r="I4381" s="26"/>
      <c r="J4381" s="24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</row>
    <row r="4382" spans="1:22" ht="14">
      <c r="A4382" s="24" t="s">
        <v>12259</v>
      </c>
      <c r="B4382" s="25" t="s">
        <v>12184</v>
      </c>
      <c r="C4382" s="25" t="s">
        <v>12261</v>
      </c>
      <c r="D4382" s="25" t="s">
        <v>221</v>
      </c>
      <c r="E4382" s="26" t="s">
        <v>364</v>
      </c>
      <c r="F4382" s="26"/>
      <c r="G4382" s="27"/>
      <c r="H4382" s="27"/>
      <c r="I4382" s="26"/>
      <c r="J4382" s="24"/>
      <c r="K4382" s="26"/>
      <c r="L4382" s="26"/>
      <c r="M4382" s="26"/>
      <c r="N4382" s="26"/>
      <c r="O4382" s="26"/>
      <c r="P4382" s="26"/>
      <c r="Q4382" s="26"/>
      <c r="R4382" s="26"/>
      <c r="S4382" s="26"/>
      <c r="T4382" s="26"/>
      <c r="U4382" s="26"/>
      <c r="V4382" s="26"/>
    </row>
    <row r="4383" spans="1:22" ht="14">
      <c r="A4383" s="24" t="s">
        <v>12263</v>
      </c>
      <c r="B4383" s="25" t="s">
        <v>12184</v>
      </c>
      <c r="C4383" s="25" t="s">
        <v>12262</v>
      </c>
      <c r="D4383" s="25" t="s">
        <v>229</v>
      </c>
      <c r="E4383" s="26" t="s">
        <v>364</v>
      </c>
      <c r="F4383" s="26"/>
      <c r="G4383" s="27"/>
      <c r="H4383" s="27"/>
      <c r="I4383" s="26"/>
      <c r="J4383" s="24"/>
      <c r="K4383" s="26"/>
      <c r="L4383" s="26"/>
      <c r="M4383" s="26"/>
      <c r="N4383" s="26"/>
      <c r="O4383" s="26"/>
      <c r="P4383" s="26"/>
      <c r="Q4383" s="26"/>
      <c r="R4383" s="26"/>
      <c r="S4383" s="26"/>
      <c r="T4383" s="26"/>
      <c r="U4383" s="26"/>
      <c r="V4383" s="26"/>
    </row>
    <row r="4384" spans="1:22" ht="14">
      <c r="A4384" s="24" t="s">
        <v>12266</v>
      </c>
      <c r="B4384" s="25" t="s">
        <v>12184</v>
      </c>
      <c r="C4384" s="25" t="s">
        <v>12265</v>
      </c>
      <c r="D4384" s="25" t="s">
        <v>535</v>
      </c>
      <c r="E4384" s="26" t="s">
        <v>364</v>
      </c>
      <c r="F4384" s="26"/>
      <c r="G4384" s="27"/>
      <c r="H4384" s="27"/>
      <c r="I4384" s="26"/>
      <c r="J4384" s="24"/>
      <c r="K4384" s="26"/>
      <c r="L4384" s="26"/>
      <c r="M4384" s="26"/>
      <c r="N4384" s="26"/>
      <c r="O4384" s="26"/>
      <c r="P4384" s="26"/>
      <c r="Q4384" s="26"/>
      <c r="R4384" s="26"/>
      <c r="S4384" s="26"/>
      <c r="T4384" s="26"/>
      <c r="U4384" s="26"/>
      <c r="V4384" s="26"/>
    </row>
    <row r="4385" spans="1:22" ht="14">
      <c r="A4385" s="24" t="s">
        <v>12266</v>
      </c>
      <c r="B4385" s="25" t="s">
        <v>12184</v>
      </c>
      <c r="C4385" s="25" t="s">
        <v>12268</v>
      </c>
      <c r="D4385" s="25" t="s">
        <v>535</v>
      </c>
      <c r="E4385" s="26" t="s">
        <v>364</v>
      </c>
      <c r="F4385" s="26"/>
      <c r="G4385" s="27"/>
      <c r="H4385" s="27"/>
      <c r="I4385" s="26"/>
      <c r="J4385" s="24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</row>
    <row r="4386" spans="1:22" ht="14">
      <c r="A4386" s="24" t="s">
        <v>12270</v>
      </c>
      <c r="B4386" s="25" t="s">
        <v>12184</v>
      </c>
      <c r="C4386" s="25" t="s">
        <v>12269</v>
      </c>
      <c r="D4386" s="25" t="s">
        <v>215</v>
      </c>
      <c r="E4386" s="26" t="s">
        <v>364</v>
      </c>
      <c r="F4386" s="26"/>
      <c r="G4386" s="27"/>
      <c r="H4386" s="27"/>
      <c r="I4386" s="26"/>
      <c r="J4386" s="24"/>
      <c r="K4386" s="26"/>
      <c r="L4386" s="26"/>
      <c r="M4386" s="26"/>
      <c r="N4386" s="26"/>
      <c r="O4386" s="26"/>
      <c r="P4386" s="26"/>
      <c r="Q4386" s="26"/>
      <c r="R4386" s="26"/>
      <c r="S4386" s="26"/>
      <c r="T4386" s="26"/>
      <c r="U4386" s="26"/>
      <c r="V4386" s="26"/>
    </row>
    <row r="4387" spans="1:22" ht="14">
      <c r="A4387" s="24" t="s">
        <v>12273</v>
      </c>
      <c r="B4387" s="25" t="s">
        <v>12184</v>
      </c>
      <c r="C4387" s="25" t="s">
        <v>12272</v>
      </c>
      <c r="D4387" s="25" t="s">
        <v>215</v>
      </c>
      <c r="E4387" s="26" t="s">
        <v>364</v>
      </c>
      <c r="F4387" s="26"/>
      <c r="G4387" s="27"/>
      <c r="H4387" s="27"/>
      <c r="I4387" s="26"/>
      <c r="J4387" s="24"/>
      <c r="K4387" s="26"/>
      <c r="L4387" s="26"/>
      <c r="M4387" s="26"/>
      <c r="N4387" s="26"/>
      <c r="O4387" s="26"/>
      <c r="P4387" s="26"/>
      <c r="Q4387" s="26"/>
      <c r="R4387" s="26"/>
      <c r="S4387" s="26"/>
      <c r="T4387" s="26"/>
      <c r="U4387" s="26"/>
      <c r="V4387" s="26"/>
    </row>
    <row r="4388" spans="1:22" ht="14">
      <c r="A4388" s="24" t="s">
        <v>12276</v>
      </c>
      <c r="B4388" s="25" t="s">
        <v>12184</v>
      </c>
      <c r="C4388" s="25" t="s">
        <v>12275</v>
      </c>
      <c r="D4388" s="25" t="s">
        <v>221</v>
      </c>
      <c r="E4388" s="26" t="s">
        <v>364</v>
      </c>
      <c r="F4388" s="26"/>
      <c r="G4388" s="27"/>
      <c r="H4388" s="27"/>
      <c r="I4388" s="26"/>
      <c r="J4388" s="24"/>
      <c r="K4388" s="26"/>
      <c r="L4388" s="26"/>
      <c r="M4388" s="26"/>
      <c r="N4388" s="26"/>
      <c r="O4388" s="26"/>
      <c r="P4388" s="26"/>
      <c r="Q4388" s="26"/>
      <c r="R4388" s="26"/>
      <c r="S4388" s="26"/>
      <c r="T4388" s="26"/>
      <c r="U4388" s="26"/>
      <c r="V4388" s="26"/>
    </row>
    <row r="4389" spans="1:22" ht="14">
      <c r="A4389" s="24" t="s">
        <v>12279</v>
      </c>
      <c r="B4389" s="25" t="s">
        <v>12184</v>
      </c>
      <c r="C4389" s="25" t="s">
        <v>12278</v>
      </c>
      <c r="D4389" s="25" t="s">
        <v>229</v>
      </c>
      <c r="E4389" s="26" t="s">
        <v>364</v>
      </c>
      <c r="F4389" s="26"/>
      <c r="G4389" s="27"/>
      <c r="H4389" s="27"/>
      <c r="I4389" s="26"/>
      <c r="J4389" s="24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</row>
    <row r="4390" spans="1:22" ht="14">
      <c r="A4390" s="24" t="s">
        <v>12282</v>
      </c>
      <c r="B4390" s="25" t="s">
        <v>12184</v>
      </c>
      <c r="C4390" s="25" t="s">
        <v>12281</v>
      </c>
      <c r="D4390" s="25" t="s">
        <v>535</v>
      </c>
      <c r="E4390" s="26" t="s">
        <v>364</v>
      </c>
      <c r="F4390" s="26"/>
      <c r="G4390" s="27"/>
      <c r="H4390" s="27"/>
      <c r="I4390" s="26"/>
      <c r="J4390" s="24"/>
      <c r="K4390" s="26"/>
      <c r="L4390" s="26"/>
      <c r="M4390" s="26"/>
      <c r="N4390" s="26"/>
      <c r="O4390" s="26"/>
      <c r="P4390" s="26"/>
      <c r="Q4390" s="26"/>
      <c r="R4390" s="26"/>
      <c r="S4390" s="26"/>
      <c r="T4390" s="26"/>
      <c r="U4390" s="26"/>
      <c r="V4390" s="26"/>
    </row>
    <row r="4391" spans="1:22" ht="14">
      <c r="A4391" s="24" t="s">
        <v>12285</v>
      </c>
      <c r="B4391" s="25" t="s">
        <v>12184</v>
      </c>
      <c r="C4391" s="25" t="s">
        <v>12284</v>
      </c>
      <c r="D4391" s="25" t="s">
        <v>221</v>
      </c>
      <c r="E4391" s="26" t="s">
        <v>364</v>
      </c>
      <c r="F4391" s="26"/>
      <c r="G4391" s="27"/>
      <c r="H4391" s="27"/>
      <c r="I4391" s="26"/>
      <c r="J4391" s="24"/>
      <c r="K4391" s="26"/>
      <c r="L4391" s="26"/>
      <c r="M4391" s="26"/>
      <c r="N4391" s="26"/>
      <c r="O4391" s="26"/>
      <c r="P4391" s="26"/>
      <c r="Q4391" s="26"/>
      <c r="R4391" s="26"/>
      <c r="S4391" s="26"/>
      <c r="T4391" s="26"/>
      <c r="U4391" s="26"/>
      <c r="V4391" s="26"/>
    </row>
    <row r="4392" spans="1:22" ht="14">
      <c r="A4392" s="24" t="s">
        <v>12288</v>
      </c>
      <c r="B4392" s="25" t="s">
        <v>12184</v>
      </c>
      <c r="C4392" s="25" t="s">
        <v>12287</v>
      </c>
      <c r="D4392" s="25" t="s">
        <v>229</v>
      </c>
      <c r="E4392" s="26" t="s">
        <v>364</v>
      </c>
      <c r="F4392" s="26"/>
      <c r="G4392" s="27"/>
      <c r="H4392" s="27"/>
      <c r="I4392" s="26"/>
      <c r="J4392" s="24"/>
      <c r="K4392" s="26"/>
      <c r="L4392" s="26"/>
      <c r="M4392" s="26"/>
      <c r="N4392" s="26"/>
      <c r="O4392" s="26"/>
      <c r="P4392" s="26"/>
      <c r="Q4392" s="26"/>
      <c r="R4392" s="26"/>
      <c r="S4392" s="26"/>
      <c r="T4392" s="26"/>
      <c r="U4392" s="26"/>
      <c r="V4392" s="26"/>
    </row>
    <row r="4393" spans="1:22" ht="14">
      <c r="A4393" s="24" t="s">
        <v>12291</v>
      </c>
      <c r="B4393" s="25" t="s">
        <v>12184</v>
      </c>
      <c r="C4393" s="25" t="s">
        <v>12290</v>
      </c>
      <c r="D4393" s="25" t="s">
        <v>535</v>
      </c>
      <c r="E4393" s="26" t="s">
        <v>364</v>
      </c>
      <c r="F4393" s="26"/>
      <c r="G4393" s="27"/>
      <c r="H4393" s="27"/>
      <c r="I4393" s="26"/>
      <c r="J4393" s="24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</row>
    <row r="4394" spans="1:22" ht="14">
      <c r="A4394" s="24" t="s">
        <v>12294</v>
      </c>
      <c r="B4394" s="25" t="s">
        <v>12184</v>
      </c>
      <c r="C4394" s="25" t="s">
        <v>12293</v>
      </c>
      <c r="D4394" s="25" t="s">
        <v>215</v>
      </c>
      <c r="E4394" s="26" t="s">
        <v>364</v>
      </c>
      <c r="F4394" s="26"/>
      <c r="G4394" s="27"/>
      <c r="H4394" s="27"/>
      <c r="I4394" s="26"/>
      <c r="J4394" s="24"/>
      <c r="K4394" s="26"/>
      <c r="L4394" s="26"/>
      <c r="M4394" s="26"/>
      <c r="N4394" s="26"/>
      <c r="O4394" s="26"/>
      <c r="P4394" s="26"/>
      <c r="Q4394" s="26"/>
      <c r="R4394" s="26"/>
      <c r="S4394" s="26"/>
      <c r="T4394" s="26"/>
      <c r="U4394" s="26"/>
      <c r="V4394" s="26"/>
    </row>
    <row r="4395" spans="1:22" ht="14">
      <c r="A4395" s="24" t="s">
        <v>12297</v>
      </c>
      <c r="B4395" s="25" t="s">
        <v>12184</v>
      </c>
      <c r="C4395" s="25" t="s">
        <v>12296</v>
      </c>
      <c r="D4395" s="25" t="s">
        <v>215</v>
      </c>
      <c r="E4395" s="26" t="s">
        <v>364</v>
      </c>
      <c r="F4395" s="26"/>
      <c r="G4395" s="27"/>
      <c r="H4395" s="27"/>
      <c r="I4395" s="26"/>
      <c r="J4395" s="24"/>
      <c r="K4395" s="26"/>
      <c r="L4395" s="26"/>
      <c r="M4395" s="26"/>
      <c r="N4395" s="26"/>
      <c r="O4395" s="26"/>
      <c r="P4395" s="26"/>
      <c r="Q4395" s="26"/>
      <c r="R4395" s="26"/>
      <c r="S4395" s="26"/>
      <c r="T4395" s="26"/>
      <c r="U4395" s="26"/>
      <c r="V4395" s="26"/>
    </row>
    <row r="4396" spans="1:22" ht="14">
      <c r="A4396" s="24" t="s">
        <v>12300</v>
      </c>
      <c r="B4396" s="25" t="s">
        <v>12184</v>
      </c>
      <c r="C4396" s="25" t="s">
        <v>12299</v>
      </c>
      <c r="D4396" s="25" t="s">
        <v>221</v>
      </c>
      <c r="E4396" s="26" t="s">
        <v>364</v>
      </c>
      <c r="F4396" s="26"/>
      <c r="G4396" s="27"/>
      <c r="H4396" s="27"/>
      <c r="I4396" s="26"/>
      <c r="J4396" s="24"/>
      <c r="K4396" s="26"/>
      <c r="L4396" s="26"/>
      <c r="M4396" s="26"/>
      <c r="N4396" s="26"/>
      <c r="O4396" s="26"/>
      <c r="P4396" s="26"/>
      <c r="Q4396" s="26"/>
      <c r="R4396" s="26"/>
      <c r="S4396" s="26"/>
      <c r="T4396" s="26"/>
      <c r="U4396" s="26"/>
      <c r="V4396" s="26"/>
    </row>
    <row r="4397" spans="1:22" ht="14">
      <c r="A4397" s="24" t="s">
        <v>12303</v>
      </c>
      <c r="B4397" s="25" t="s">
        <v>12184</v>
      </c>
      <c r="C4397" s="25" t="s">
        <v>12302</v>
      </c>
      <c r="D4397" s="25"/>
      <c r="E4397" s="26" t="s">
        <v>364</v>
      </c>
      <c r="F4397" s="26"/>
      <c r="G4397" s="27"/>
      <c r="H4397" s="27"/>
      <c r="I4397" s="26"/>
      <c r="J4397" s="24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</row>
    <row r="4398" spans="1:22" ht="14">
      <c r="A4398" s="24" t="s">
        <v>12306</v>
      </c>
      <c r="B4398" s="25" t="s">
        <v>12184</v>
      </c>
      <c r="C4398" s="25" t="s">
        <v>12305</v>
      </c>
      <c r="D4398" s="25" t="s">
        <v>229</v>
      </c>
      <c r="E4398" s="26" t="s">
        <v>364</v>
      </c>
      <c r="F4398" s="26"/>
      <c r="G4398" s="27"/>
      <c r="H4398" s="27"/>
      <c r="I4398" s="26"/>
      <c r="J4398" s="24"/>
      <c r="K4398" s="26"/>
      <c r="L4398" s="26"/>
      <c r="M4398" s="26"/>
      <c r="N4398" s="26"/>
      <c r="O4398" s="26"/>
      <c r="P4398" s="26"/>
      <c r="Q4398" s="26"/>
      <c r="R4398" s="26"/>
      <c r="S4398" s="26"/>
      <c r="T4398" s="26"/>
      <c r="U4398" s="26"/>
      <c r="V4398" s="26"/>
    </row>
    <row r="4399" spans="1:22" ht="14">
      <c r="A4399" s="24" t="s">
        <v>12309</v>
      </c>
      <c r="B4399" s="25" t="s">
        <v>12184</v>
      </c>
      <c r="C4399" s="25" t="s">
        <v>12308</v>
      </c>
      <c r="D4399" s="25" t="s">
        <v>535</v>
      </c>
      <c r="E4399" s="26" t="s">
        <v>364</v>
      </c>
      <c r="F4399" s="26"/>
      <c r="G4399" s="27"/>
      <c r="H4399" s="27"/>
      <c r="I4399" s="26"/>
      <c r="J4399" s="24"/>
      <c r="K4399" s="26"/>
      <c r="L4399" s="26"/>
      <c r="M4399" s="26"/>
      <c r="N4399" s="26"/>
      <c r="O4399" s="26"/>
      <c r="P4399" s="26"/>
      <c r="Q4399" s="26"/>
      <c r="R4399" s="26"/>
      <c r="S4399" s="26"/>
      <c r="T4399" s="26"/>
      <c r="U4399" s="26"/>
      <c r="V4399" s="26"/>
    </row>
    <row r="4400" spans="1:22" ht="14">
      <c r="A4400" s="24" t="s">
        <v>12312</v>
      </c>
      <c r="B4400" s="25" t="s">
        <v>12184</v>
      </c>
      <c r="C4400" s="25" t="s">
        <v>12311</v>
      </c>
      <c r="D4400" s="25"/>
      <c r="E4400" s="26" t="s">
        <v>364</v>
      </c>
      <c r="F4400" s="26"/>
      <c r="G4400" s="27"/>
      <c r="H4400" s="27"/>
      <c r="I4400" s="26"/>
      <c r="J4400" s="24"/>
      <c r="K4400" s="26"/>
      <c r="L4400" s="26"/>
      <c r="M4400" s="26"/>
      <c r="N4400" s="26"/>
      <c r="O4400" s="26"/>
      <c r="P4400" s="26"/>
      <c r="Q4400" s="26"/>
      <c r="R4400" s="26"/>
      <c r="S4400" s="26"/>
      <c r="T4400" s="26"/>
      <c r="U4400" s="26"/>
      <c r="V4400" s="26"/>
    </row>
    <row r="4401" spans="1:22" ht="14">
      <c r="A4401" s="24" t="s">
        <v>12315</v>
      </c>
      <c r="B4401" s="25" t="s">
        <v>12184</v>
      </c>
      <c r="C4401" s="25" t="s">
        <v>12314</v>
      </c>
      <c r="D4401" s="25" t="s">
        <v>215</v>
      </c>
      <c r="E4401" s="26" t="s">
        <v>364</v>
      </c>
      <c r="F4401" s="26"/>
      <c r="G4401" s="27"/>
      <c r="H4401" s="27"/>
      <c r="I4401" s="26"/>
      <c r="J4401" s="24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</row>
    <row r="4402" spans="1:22" ht="14">
      <c r="A4402" s="24" t="s">
        <v>12318</v>
      </c>
      <c r="B4402" s="25" t="s">
        <v>12184</v>
      </c>
      <c r="C4402" s="25" t="s">
        <v>12317</v>
      </c>
      <c r="D4402" s="25" t="s">
        <v>215</v>
      </c>
      <c r="E4402" s="26" t="s">
        <v>364</v>
      </c>
      <c r="F4402" s="26"/>
      <c r="G4402" s="27"/>
      <c r="H4402" s="27"/>
      <c r="I4402" s="26"/>
      <c r="J4402" s="24"/>
      <c r="K4402" s="26"/>
      <c r="L4402" s="26"/>
      <c r="M4402" s="26"/>
      <c r="N4402" s="26"/>
      <c r="O4402" s="26"/>
      <c r="P4402" s="26"/>
      <c r="Q4402" s="26"/>
      <c r="R4402" s="26"/>
      <c r="S4402" s="26"/>
      <c r="T4402" s="26"/>
      <c r="U4402" s="26"/>
      <c r="V4402" s="26"/>
    </row>
    <row r="4403" spans="1:22" ht="14">
      <c r="A4403" s="24" t="s">
        <v>12321</v>
      </c>
      <c r="B4403" s="25" t="s">
        <v>12184</v>
      </c>
      <c r="C4403" s="25" t="s">
        <v>12320</v>
      </c>
      <c r="D4403" s="25" t="s">
        <v>221</v>
      </c>
      <c r="E4403" s="26" t="s">
        <v>364</v>
      </c>
      <c r="F4403" s="26"/>
      <c r="G4403" s="27"/>
      <c r="H4403" s="27"/>
      <c r="I4403" s="26"/>
      <c r="J4403" s="24"/>
      <c r="K4403" s="26"/>
      <c r="L4403" s="26"/>
      <c r="M4403" s="26"/>
      <c r="N4403" s="26"/>
      <c r="O4403" s="26"/>
      <c r="P4403" s="26"/>
      <c r="Q4403" s="26"/>
      <c r="R4403" s="26"/>
      <c r="S4403" s="26"/>
      <c r="T4403" s="26"/>
      <c r="U4403" s="26"/>
      <c r="V4403" s="26"/>
    </row>
    <row r="4404" spans="1:22" ht="14">
      <c r="A4404" s="24" t="s">
        <v>12324</v>
      </c>
      <c r="B4404" s="25" t="s">
        <v>12184</v>
      </c>
      <c r="C4404" s="25" t="s">
        <v>12323</v>
      </c>
      <c r="D4404" s="25"/>
      <c r="E4404" s="26" t="s">
        <v>364</v>
      </c>
      <c r="F4404" s="26"/>
      <c r="G4404" s="27"/>
      <c r="H4404" s="27"/>
      <c r="I4404" s="26"/>
      <c r="J4404" s="24"/>
      <c r="K4404" s="26"/>
      <c r="L4404" s="26"/>
      <c r="M4404" s="26"/>
      <c r="N4404" s="26"/>
      <c r="O4404" s="26"/>
      <c r="P4404" s="26"/>
      <c r="Q4404" s="26"/>
      <c r="R4404" s="26"/>
      <c r="S4404" s="26"/>
      <c r="T4404" s="26"/>
      <c r="U4404" s="26"/>
      <c r="V4404" s="26"/>
    </row>
    <row r="4405" spans="1:22" ht="14">
      <c r="A4405" s="24" t="s">
        <v>12327</v>
      </c>
      <c r="B4405" s="25" t="s">
        <v>12184</v>
      </c>
      <c r="C4405" s="25" t="s">
        <v>12326</v>
      </c>
      <c r="D4405" s="25" t="s">
        <v>229</v>
      </c>
      <c r="E4405" s="26" t="s">
        <v>364</v>
      </c>
      <c r="F4405" s="26"/>
      <c r="G4405" s="27"/>
      <c r="H4405" s="27"/>
      <c r="I4405" s="26"/>
      <c r="J4405" s="24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</row>
    <row r="4406" spans="1:22" ht="14">
      <c r="A4406" s="24" t="s">
        <v>12330</v>
      </c>
      <c r="B4406" s="25" t="s">
        <v>12184</v>
      </c>
      <c r="C4406" s="25" t="s">
        <v>12329</v>
      </c>
      <c r="D4406" s="25" t="s">
        <v>535</v>
      </c>
      <c r="E4406" s="26" t="s">
        <v>364</v>
      </c>
      <c r="F4406" s="26"/>
      <c r="G4406" s="27"/>
      <c r="H4406" s="27"/>
      <c r="I4406" s="26"/>
      <c r="J4406" s="24"/>
      <c r="K4406" s="26"/>
      <c r="L4406" s="26"/>
      <c r="M4406" s="26"/>
      <c r="N4406" s="26"/>
      <c r="O4406" s="26"/>
      <c r="P4406" s="26"/>
      <c r="Q4406" s="26"/>
      <c r="R4406" s="26"/>
      <c r="S4406" s="26"/>
      <c r="T4406" s="26"/>
      <c r="U4406" s="26"/>
      <c r="V4406" s="26"/>
    </row>
    <row r="4407" spans="1:22" ht="14">
      <c r="A4407" s="24" t="s">
        <v>12333</v>
      </c>
      <c r="B4407" s="25" t="s">
        <v>12184</v>
      </c>
      <c r="C4407" s="25" t="s">
        <v>12332</v>
      </c>
      <c r="D4407" s="25" t="s">
        <v>229</v>
      </c>
      <c r="E4407" s="26" t="s">
        <v>364</v>
      </c>
      <c r="F4407" s="26"/>
      <c r="G4407" s="27"/>
      <c r="H4407" s="27"/>
      <c r="I4407" s="26"/>
      <c r="J4407" s="24"/>
      <c r="K4407" s="26"/>
      <c r="L4407" s="26"/>
      <c r="M4407" s="26"/>
      <c r="N4407" s="26"/>
      <c r="O4407" s="26"/>
      <c r="P4407" s="26"/>
      <c r="Q4407" s="26"/>
      <c r="R4407" s="26"/>
      <c r="S4407" s="26"/>
      <c r="T4407" s="26"/>
      <c r="U4407" s="26"/>
      <c r="V4407" s="26"/>
    </row>
    <row r="4408" spans="1:22" ht="14">
      <c r="A4408" s="24" t="s">
        <v>9807</v>
      </c>
      <c r="B4408" s="25" t="s">
        <v>9614</v>
      </c>
      <c r="C4408" s="25" t="s">
        <v>9806</v>
      </c>
      <c r="D4408" s="25" t="s">
        <v>3239</v>
      </c>
      <c r="E4408" s="26" t="s">
        <v>364</v>
      </c>
      <c r="F4408" s="26"/>
      <c r="G4408" s="27"/>
      <c r="H4408" s="27"/>
      <c r="I4408" s="26"/>
      <c r="J4408" s="24"/>
      <c r="K4408" s="26"/>
      <c r="L4408" s="26"/>
      <c r="M4408" s="26"/>
      <c r="N4408" s="26"/>
      <c r="O4408" s="26"/>
      <c r="P4408" s="26"/>
      <c r="Q4408" s="26"/>
      <c r="R4408" s="26"/>
      <c r="S4408" s="26"/>
      <c r="T4408" s="26"/>
      <c r="U4408" s="26"/>
      <c r="V4408" s="26"/>
    </row>
    <row r="4409" spans="1:22" ht="14">
      <c r="A4409" s="24" t="s">
        <v>1592</v>
      </c>
      <c r="B4409" s="25" t="s">
        <v>1114</v>
      </c>
      <c r="C4409" s="25" t="s">
        <v>1591</v>
      </c>
      <c r="D4409" s="25" t="s">
        <v>221</v>
      </c>
      <c r="E4409" s="26" t="s">
        <v>212</v>
      </c>
      <c r="F4409" s="26"/>
      <c r="G4409" s="27"/>
      <c r="H4409" s="27"/>
      <c r="I4409" s="26"/>
      <c r="J4409" s="24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</row>
    <row r="4410" spans="1:22" ht="14">
      <c r="A4410" s="24" t="s">
        <v>3302</v>
      </c>
      <c r="B4410" s="25" t="s">
        <v>3120</v>
      </c>
      <c r="C4410" s="25" t="s">
        <v>3301</v>
      </c>
      <c r="D4410" s="25" t="s">
        <v>221</v>
      </c>
      <c r="E4410" s="26" t="s">
        <v>212</v>
      </c>
      <c r="F4410" s="26"/>
      <c r="G4410" s="27"/>
      <c r="H4410" s="27"/>
      <c r="I4410" s="26"/>
      <c r="J4410" s="24"/>
      <c r="K4410" s="26"/>
      <c r="L4410" s="26"/>
      <c r="M4410" s="26"/>
      <c r="N4410" s="26"/>
      <c r="O4410" s="26"/>
      <c r="P4410" s="26"/>
      <c r="Q4410" s="26"/>
      <c r="R4410" s="26"/>
      <c r="S4410" s="26"/>
      <c r="T4410" s="26"/>
      <c r="U4410" s="26"/>
      <c r="V4410" s="26"/>
    </row>
    <row r="4411" spans="1:22" ht="14">
      <c r="A4411" s="24" t="s">
        <v>3305</v>
      </c>
      <c r="B4411" s="25" t="s">
        <v>3120</v>
      </c>
      <c r="C4411" s="25" t="s">
        <v>3304</v>
      </c>
      <c r="D4411" s="25" t="s">
        <v>535</v>
      </c>
      <c r="E4411" s="26" t="s">
        <v>212</v>
      </c>
      <c r="F4411" s="26"/>
      <c r="G4411" s="27"/>
      <c r="H4411" s="27"/>
      <c r="I4411" s="26"/>
      <c r="J4411" s="24"/>
      <c r="K4411" s="26"/>
      <c r="L4411" s="26"/>
      <c r="M4411" s="26"/>
      <c r="N4411" s="26"/>
      <c r="O4411" s="26"/>
      <c r="P4411" s="26"/>
      <c r="Q4411" s="26"/>
      <c r="R4411" s="26"/>
      <c r="S4411" s="26"/>
      <c r="T4411" s="26"/>
      <c r="U4411" s="26"/>
      <c r="V4411" s="26"/>
    </row>
    <row r="4412" spans="1:22" ht="14">
      <c r="A4412" s="24" t="s">
        <v>11126</v>
      </c>
      <c r="B4412" s="25" t="s">
        <v>11065</v>
      </c>
      <c r="C4412" s="25" t="s">
        <v>11125</v>
      </c>
      <c r="D4412" s="25" t="s">
        <v>229</v>
      </c>
      <c r="E4412" s="26" t="s">
        <v>212</v>
      </c>
      <c r="F4412" s="26"/>
      <c r="G4412" s="27"/>
      <c r="H4412" s="27"/>
      <c r="I4412" s="26"/>
      <c r="J4412" s="24"/>
      <c r="K4412" s="26"/>
      <c r="L4412" s="26"/>
      <c r="M4412" s="26"/>
      <c r="N4412" s="26"/>
      <c r="O4412" s="26"/>
      <c r="P4412" s="26"/>
      <c r="Q4412" s="26"/>
      <c r="R4412" s="26"/>
      <c r="S4412" s="26"/>
      <c r="T4412" s="26"/>
      <c r="U4412" s="26"/>
      <c r="V4412" s="26"/>
    </row>
    <row r="4413" spans="1:22" ht="14">
      <c r="A4413" s="24" t="s">
        <v>11129</v>
      </c>
      <c r="B4413" s="25" t="s">
        <v>11065</v>
      </c>
      <c r="C4413" s="25" t="s">
        <v>11128</v>
      </c>
      <c r="D4413" s="25" t="s">
        <v>229</v>
      </c>
      <c r="E4413" s="26" t="s">
        <v>212</v>
      </c>
      <c r="F4413" s="26"/>
      <c r="G4413" s="27"/>
      <c r="H4413" s="27"/>
      <c r="I4413" s="26"/>
      <c r="J4413" s="24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</row>
    <row r="4414" spans="1:22" ht="14">
      <c r="A4414" s="24" t="s">
        <v>15640</v>
      </c>
      <c r="B4414" s="25" t="s">
        <v>7269</v>
      </c>
      <c r="C4414" s="25" t="s">
        <v>15639</v>
      </c>
      <c r="D4414" s="25" t="s">
        <v>221</v>
      </c>
      <c r="E4414" s="26" t="s">
        <v>364</v>
      </c>
      <c r="F4414" s="26"/>
      <c r="G4414" s="27"/>
      <c r="H4414" s="27"/>
      <c r="I4414" s="26"/>
      <c r="J4414" s="24"/>
      <c r="K4414" s="26"/>
      <c r="L4414" s="26"/>
      <c r="M4414" s="26"/>
      <c r="N4414" s="26"/>
      <c r="O4414" s="26"/>
      <c r="P4414" s="26"/>
      <c r="Q4414" s="26"/>
      <c r="R4414" s="26"/>
      <c r="S4414" s="26"/>
      <c r="T4414" s="26"/>
      <c r="U4414" s="26"/>
      <c r="V4414" s="26"/>
    </row>
    <row r="4415" spans="1:22" ht="14">
      <c r="A4415" s="24" t="s">
        <v>12913</v>
      </c>
      <c r="B4415" s="25" t="s">
        <v>12674</v>
      </c>
      <c r="C4415" s="25" t="s">
        <v>12912</v>
      </c>
      <c r="D4415" s="25" t="s">
        <v>221</v>
      </c>
      <c r="E4415" s="26" t="s">
        <v>212</v>
      </c>
      <c r="F4415" s="26"/>
      <c r="G4415" s="27"/>
      <c r="H4415" s="27"/>
      <c r="I4415" s="26"/>
      <c r="J4415" s="24"/>
      <c r="K4415" s="26"/>
      <c r="L4415" s="26"/>
      <c r="M4415" s="26"/>
      <c r="N4415" s="26"/>
      <c r="O4415" s="26"/>
      <c r="P4415" s="26"/>
      <c r="Q4415" s="26"/>
      <c r="R4415" s="26"/>
      <c r="S4415" s="26"/>
      <c r="T4415" s="26"/>
      <c r="U4415" s="26"/>
      <c r="V4415" s="26"/>
    </row>
    <row r="4416" spans="1:22" ht="14">
      <c r="A4416" s="24" t="s">
        <v>12916</v>
      </c>
      <c r="B4416" s="25" t="s">
        <v>12674</v>
      </c>
      <c r="C4416" s="25" t="s">
        <v>12915</v>
      </c>
      <c r="D4416" s="25" t="s">
        <v>12679</v>
      </c>
      <c r="E4416" s="26" t="s">
        <v>212</v>
      </c>
      <c r="F4416" s="26"/>
      <c r="G4416" s="27"/>
      <c r="H4416" s="27"/>
      <c r="I4416" s="26"/>
      <c r="J4416" s="24"/>
      <c r="K4416" s="26"/>
      <c r="L4416" s="26"/>
      <c r="M4416" s="26"/>
      <c r="N4416" s="26"/>
      <c r="O4416" s="26"/>
      <c r="P4416" s="26"/>
      <c r="Q4416" s="26"/>
      <c r="R4416" s="26"/>
      <c r="S4416" s="26"/>
      <c r="T4416" s="26"/>
      <c r="U4416" s="26"/>
      <c r="V4416" s="26"/>
    </row>
    <row r="4417" spans="1:22" ht="14">
      <c r="A4417" s="24" t="s">
        <v>5631</v>
      </c>
      <c r="B4417" s="25" t="s">
        <v>5612</v>
      </c>
      <c r="C4417" s="25" t="s">
        <v>5630</v>
      </c>
      <c r="D4417" s="25" t="s">
        <v>221</v>
      </c>
      <c r="E4417" s="26" t="s">
        <v>364</v>
      </c>
      <c r="F4417" s="26"/>
      <c r="G4417" s="27"/>
      <c r="H4417" s="27"/>
      <c r="I4417" s="26"/>
      <c r="J4417" s="24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</row>
    <row r="4418" spans="1:22" ht="14">
      <c r="A4418" s="24" t="s">
        <v>2357</v>
      </c>
      <c r="B4418" s="25" t="s">
        <v>2157</v>
      </c>
      <c r="C4418" s="25" t="s">
        <v>2356</v>
      </c>
      <c r="D4418" s="25" t="s">
        <v>221</v>
      </c>
      <c r="E4418" s="26" t="s">
        <v>364</v>
      </c>
      <c r="F4418" s="26"/>
      <c r="G4418" s="27"/>
      <c r="H4418" s="27"/>
      <c r="I4418" s="26"/>
      <c r="J4418" s="24"/>
      <c r="K4418" s="26"/>
      <c r="L4418" s="26"/>
      <c r="M4418" s="26"/>
      <c r="N4418" s="26"/>
      <c r="O4418" s="26"/>
      <c r="P4418" s="26"/>
      <c r="Q4418" s="26"/>
      <c r="R4418" s="26"/>
      <c r="S4418" s="26"/>
      <c r="T4418" s="26"/>
      <c r="U4418" s="26"/>
      <c r="V4418" s="26"/>
    </row>
    <row r="4419" spans="1:22" ht="14">
      <c r="A4419" s="24" t="s">
        <v>2360</v>
      </c>
      <c r="B4419" s="25" t="s">
        <v>2157</v>
      </c>
      <c r="C4419" s="25" t="s">
        <v>2359</v>
      </c>
      <c r="D4419" s="25" t="s">
        <v>535</v>
      </c>
      <c r="E4419" s="26" t="s">
        <v>364</v>
      </c>
      <c r="F4419" s="26"/>
      <c r="G4419" s="27"/>
      <c r="H4419" s="27"/>
      <c r="I4419" s="26"/>
      <c r="J4419" s="24"/>
      <c r="K4419" s="26"/>
      <c r="L4419" s="26"/>
      <c r="M4419" s="26"/>
      <c r="N4419" s="26"/>
      <c r="O4419" s="26"/>
      <c r="P4419" s="26"/>
      <c r="Q4419" s="26"/>
      <c r="R4419" s="26"/>
      <c r="S4419" s="26"/>
      <c r="T4419" s="26"/>
      <c r="U4419" s="26"/>
      <c r="V4419" s="26"/>
    </row>
    <row r="4420" spans="1:22" ht="14">
      <c r="A4420" s="24" t="s">
        <v>4248</v>
      </c>
      <c r="B4420" s="25" t="s">
        <v>4003</v>
      </c>
      <c r="C4420" s="25" t="s">
        <v>4247</v>
      </c>
      <c r="D4420" s="25" t="s">
        <v>215</v>
      </c>
      <c r="E4420" s="26" t="s">
        <v>212</v>
      </c>
      <c r="F4420" s="26"/>
      <c r="G4420" s="27"/>
      <c r="H4420" s="27"/>
      <c r="I4420" s="26"/>
      <c r="J4420" s="24"/>
      <c r="K4420" s="26"/>
      <c r="L4420" s="26"/>
      <c r="M4420" s="26"/>
      <c r="N4420" s="26"/>
      <c r="O4420" s="26"/>
      <c r="P4420" s="26"/>
      <c r="Q4420" s="26"/>
      <c r="R4420" s="26"/>
      <c r="S4420" s="26"/>
      <c r="T4420" s="26"/>
      <c r="U4420" s="26"/>
      <c r="V4420" s="26"/>
    </row>
    <row r="4421" spans="1:22" ht="14">
      <c r="A4421" s="24" t="s">
        <v>9810</v>
      </c>
      <c r="B4421" s="25" t="s">
        <v>9614</v>
      </c>
      <c r="C4421" s="25" t="s">
        <v>9809</v>
      </c>
      <c r="D4421" s="25" t="s">
        <v>3239</v>
      </c>
      <c r="E4421" s="26" t="s">
        <v>364</v>
      </c>
      <c r="F4421" s="26"/>
      <c r="G4421" s="27"/>
      <c r="H4421" s="27"/>
      <c r="I4421" s="26"/>
      <c r="J4421" s="24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</row>
    <row r="4422" spans="1:22" ht="14">
      <c r="A4422" s="24" t="s">
        <v>9813</v>
      </c>
      <c r="B4422" s="25" t="s">
        <v>9614</v>
      </c>
      <c r="C4422" s="25" t="s">
        <v>9812</v>
      </c>
      <c r="D4422" s="25" t="s">
        <v>3239</v>
      </c>
      <c r="E4422" s="26" t="s">
        <v>364</v>
      </c>
      <c r="F4422" s="26"/>
      <c r="G4422" s="27"/>
      <c r="H4422" s="27"/>
      <c r="I4422" s="26"/>
      <c r="J4422" s="24"/>
      <c r="K4422" s="26"/>
      <c r="L4422" s="26"/>
      <c r="M4422" s="26"/>
      <c r="N4422" s="26"/>
      <c r="O4422" s="26"/>
      <c r="P4422" s="26"/>
      <c r="Q4422" s="26"/>
      <c r="R4422" s="26"/>
      <c r="S4422" s="26"/>
      <c r="T4422" s="26"/>
      <c r="U4422" s="26"/>
      <c r="V4422" s="26"/>
    </row>
    <row r="4423" spans="1:22" ht="14">
      <c r="A4423" s="24" t="s">
        <v>1595</v>
      </c>
      <c r="B4423" s="25" t="s">
        <v>1114</v>
      </c>
      <c r="C4423" s="25" t="s">
        <v>1594</v>
      </c>
      <c r="D4423" s="25" t="s">
        <v>221</v>
      </c>
      <c r="E4423" s="26" t="s">
        <v>212</v>
      </c>
      <c r="F4423" s="26"/>
      <c r="G4423" s="27"/>
      <c r="H4423" s="27"/>
      <c r="I4423" s="26"/>
      <c r="J4423" s="24"/>
      <c r="K4423" s="26"/>
      <c r="L4423" s="26"/>
      <c r="M4423" s="26"/>
      <c r="N4423" s="26"/>
      <c r="O4423" s="26"/>
      <c r="P4423" s="26"/>
      <c r="Q4423" s="26"/>
      <c r="R4423" s="26"/>
      <c r="S4423" s="26"/>
      <c r="T4423" s="26"/>
      <c r="U4423" s="26"/>
      <c r="V4423" s="26"/>
    </row>
    <row r="4424" spans="1:22" ht="14">
      <c r="A4424" s="24" t="s">
        <v>1598</v>
      </c>
      <c r="B4424" s="25" t="s">
        <v>1114</v>
      </c>
      <c r="C4424" s="25" t="s">
        <v>1597</v>
      </c>
      <c r="D4424" s="25" t="s">
        <v>535</v>
      </c>
      <c r="E4424" s="26" t="s">
        <v>212</v>
      </c>
      <c r="F4424" s="26"/>
      <c r="G4424" s="27"/>
      <c r="H4424" s="27"/>
      <c r="I4424" s="26"/>
      <c r="J4424" s="24"/>
      <c r="K4424" s="26"/>
      <c r="L4424" s="26"/>
      <c r="M4424" s="26"/>
      <c r="N4424" s="26"/>
      <c r="O4424" s="26"/>
      <c r="P4424" s="26"/>
      <c r="Q4424" s="26"/>
      <c r="R4424" s="26"/>
      <c r="S4424" s="26"/>
      <c r="T4424" s="26"/>
      <c r="U4424" s="26"/>
      <c r="V4424" s="26"/>
    </row>
    <row r="4425" spans="1:22" ht="14">
      <c r="A4425" s="24" t="s">
        <v>10629</v>
      </c>
      <c r="B4425" s="25" t="s">
        <v>10385</v>
      </c>
      <c r="C4425" s="25" t="s">
        <v>10628</v>
      </c>
      <c r="D4425" s="25" t="s">
        <v>221</v>
      </c>
      <c r="E4425" s="26" t="s">
        <v>364</v>
      </c>
      <c r="F4425" s="26"/>
      <c r="G4425" s="27"/>
      <c r="H4425" s="27"/>
      <c r="I4425" s="26"/>
      <c r="J4425" s="24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</row>
    <row r="4426" spans="1:22" ht="14">
      <c r="A4426" s="24" t="s">
        <v>10632</v>
      </c>
      <c r="B4426" s="25" t="s">
        <v>10385</v>
      </c>
      <c r="C4426" s="25" t="s">
        <v>10631</v>
      </c>
      <c r="D4426" s="25" t="s">
        <v>229</v>
      </c>
      <c r="E4426" s="26" t="s">
        <v>364</v>
      </c>
      <c r="F4426" s="26"/>
      <c r="G4426" s="27"/>
      <c r="H4426" s="27"/>
      <c r="I4426" s="26"/>
      <c r="J4426" s="24"/>
      <c r="K4426" s="26"/>
      <c r="L4426" s="26"/>
      <c r="M4426" s="26"/>
      <c r="N4426" s="26"/>
      <c r="O4426" s="26"/>
      <c r="P4426" s="26"/>
      <c r="Q4426" s="26"/>
      <c r="R4426" s="26"/>
      <c r="S4426" s="26"/>
      <c r="T4426" s="26"/>
      <c r="U4426" s="26"/>
      <c r="V4426" s="26"/>
    </row>
    <row r="4427" spans="1:22" ht="14">
      <c r="A4427" s="24" t="s">
        <v>10635</v>
      </c>
      <c r="B4427" s="25" t="s">
        <v>10385</v>
      </c>
      <c r="C4427" s="25" t="s">
        <v>10634</v>
      </c>
      <c r="D4427" s="25" t="s">
        <v>535</v>
      </c>
      <c r="E4427" s="26" t="s">
        <v>364</v>
      </c>
      <c r="F4427" s="26"/>
      <c r="G4427" s="27"/>
      <c r="H4427" s="27"/>
      <c r="I4427" s="26"/>
      <c r="J4427" s="24"/>
      <c r="K4427" s="26"/>
      <c r="L4427" s="26"/>
      <c r="M4427" s="26"/>
      <c r="N4427" s="26"/>
      <c r="O4427" s="26"/>
      <c r="P4427" s="26"/>
      <c r="Q4427" s="26"/>
      <c r="R4427" s="26"/>
      <c r="S4427" s="26"/>
      <c r="T4427" s="26"/>
      <c r="U4427" s="26"/>
      <c r="V4427" s="26"/>
    </row>
    <row r="4428" spans="1:22" ht="14">
      <c r="A4428" s="24" t="s">
        <v>10638</v>
      </c>
      <c r="B4428" s="25" t="s">
        <v>10385</v>
      </c>
      <c r="C4428" s="25" t="s">
        <v>10637</v>
      </c>
      <c r="D4428" s="25" t="s">
        <v>215</v>
      </c>
      <c r="E4428" s="26" t="s">
        <v>364</v>
      </c>
      <c r="F4428" s="26"/>
      <c r="G4428" s="27"/>
      <c r="H4428" s="27"/>
      <c r="I4428" s="26"/>
      <c r="J4428" s="24"/>
      <c r="K4428" s="26"/>
      <c r="L4428" s="26"/>
      <c r="M4428" s="26"/>
      <c r="N4428" s="26"/>
      <c r="O4428" s="26"/>
      <c r="P4428" s="26"/>
      <c r="Q4428" s="26"/>
      <c r="R4428" s="26"/>
      <c r="S4428" s="26"/>
      <c r="T4428" s="26"/>
      <c r="U4428" s="26"/>
      <c r="V4428" s="26"/>
    </row>
    <row r="4429" spans="1:22" ht="14">
      <c r="A4429" s="24" t="s">
        <v>10641</v>
      </c>
      <c r="B4429" s="25" t="s">
        <v>10385</v>
      </c>
      <c r="C4429" s="25" t="s">
        <v>10640</v>
      </c>
      <c r="D4429" s="25" t="s">
        <v>215</v>
      </c>
      <c r="E4429" s="26" t="s">
        <v>364</v>
      </c>
      <c r="F4429" s="26"/>
      <c r="G4429" s="27"/>
      <c r="H4429" s="27"/>
      <c r="I4429" s="26"/>
      <c r="J4429" s="24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</row>
    <row r="4430" spans="1:22" ht="14">
      <c r="A4430" s="24" t="s">
        <v>7408</v>
      </c>
      <c r="B4430" s="25" t="s">
        <v>7290</v>
      </c>
      <c r="C4430" s="25" t="s">
        <v>7407</v>
      </c>
      <c r="D4430" s="25" t="s">
        <v>229</v>
      </c>
      <c r="E4430" s="26" t="s">
        <v>364</v>
      </c>
      <c r="F4430" s="26"/>
      <c r="G4430" s="27"/>
      <c r="H4430" s="27"/>
      <c r="I4430" s="26"/>
      <c r="J4430" s="24"/>
      <c r="K4430" s="26"/>
      <c r="L4430" s="26"/>
      <c r="M4430" s="26"/>
      <c r="N4430" s="26"/>
      <c r="O4430" s="26"/>
      <c r="P4430" s="26"/>
      <c r="Q4430" s="26"/>
      <c r="R4430" s="26"/>
      <c r="S4430" s="26"/>
      <c r="T4430" s="26"/>
      <c r="U4430" s="26"/>
      <c r="V4430" s="26"/>
    </row>
    <row r="4431" spans="1:22" ht="14">
      <c r="A4431" s="24" t="s">
        <v>7411</v>
      </c>
      <c r="B4431" s="25" t="s">
        <v>7290</v>
      </c>
      <c r="C4431" s="25" t="s">
        <v>7410</v>
      </c>
      <c r="D4431" s="25" t="s">
        <v>535</v>
      </c>
      <c r="E4431" s="26" t="s">
        <v>364</v>
      </c>
      <c r="F4431" s="26"/>
      <c r="G4431" s="27"/>
      <c r="H4431" s="27"/>
      <c r="I4431" s="26"/>
      <c r="J4431" s="24"/>
      <c r="K4431" s="26"/>
      <c r="L4431" s="26"/>
      <c r="M4431" s="26"/>
      <c r="N4431" s="26"/>
      <c r="O4431" s="26"/>
      <c r="P4431" s="26"/>
      <c r="Q4431" s="26"/>
      <c r="R4431" s="26"/>
      <c r="S4431" s="26"/>
      <c r="T4431" s="26"/>
      <c r="U4431" s="26"/>
      <c r="V4431" s="26"/>
    </row>
    <row r="4432" spans="1:22" ht="14">
      <c r="A4432" s="24" t="s">
        <v>7414</v>
      </c>
      <c r="B4432" s="25" t="s">
        <v>7290</v>
      </c>
      <c r="C4432" s="25" t="s">
        <v>7413</v>
      </c>
      <c r="D4432" s="25" t="s">
        <v>995</v>
      </c>
      <c r="E4432" s="26" t="s">
        <v>364</v>
      </c>
      <c r="F4432" s="26"/>
      <c r="G4432" s="27"/>
      <c r="H4432" s="27"/>
      <c r="I4432" s="26"/>
      <c r="J4432" s="24"/>
      <c r="K4432" s="26"/>
      <c r="L4432" s="26"/>
      <c r="M4432" s="26"/>
      <c r="N4432" s="26"/>
      <c r="O4432" s="26"/>
      <c r="P4432" s="26"/>
      <c r="Q4432" s="26"/>
      <c r="R4432" s="26"/>
      <c r="S4432" s="26"/>
      <c r="T4432" s="26"/>
      <c r="U4432" s="26"/>
      <c r="V4432" s="26"/>
    </row>
    <row r="4433" spans="1:22" ht="14">
      <c r="A4433" s="24" t="s">
        <v>4251</v>
      </c>
      <c r="B4433" s="25" t="s">
        <v>4003</v>
      </c>
      <c r="C4433" s="25" t="s">
        <v>4250</v>
      </c>
      <c r="D4433" s="25" t="s">
        <v>2556</v>
      </c>
      <c r="E4433" s="26" t="s">
        <v>212</v>
      </c>
      <c r="F4433" s="26"/>
      <c r="G4433" s="27"/>
      <c r="H4433" s="27"/>
      <c r="I4433" s="26"/>
      <c r="J4433" s="24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</row>
    <row r="4434" spans="1:22" ht="14">
      <c r="A4434" s="24" t="s">
        <v>4254</v>
      </c>
      <c r="B4434" s="25" t="s">
        <v>4003</v>
      </c>
      <c r="C4434" s="25" t="s">
        <v>4253</v>
      </c>
      <c r="D4434" s="25" t="s">
        <v>4128</v>
      </c>
      <c r="E4434" s="26" t="s">
        <v>212</v>
      </c>
      <c r="F4434" s="26"/>
      <c r="G4434" s="27"/>
      <c r="H4434" s="27"/>
      <c r="I4434" s="26"/>
      <c r="J4434" s="24"/>
      <c r="K4434" s="26"/>
      <c r="L4434" s="26"/>
      <c r="M4434" s="26"/>
      <c r="N4434" s="26"/>
      <c r="O4434" s="26"/>
      <c r="P4434" s="26"/>
      <c r="Q4434" s="26"/>
      <c r="R4434" s="26"/>
      <c r="S4434" s="26"/>
      <c r="T4434" s="26"/>
      <c r="U4434" s="26"/>
      <c r="V4434" s="26"/>
    </row>
    <row r="4435" spans="1:22" ht="14">
      <c r="A4435" s="24" t="s">
        <v>4257</v>
      </c>
      <c r="B4435" s="25" t="s">
        <v>4003</v>
      </c>
      <c r="C4435" s="25" t="s">
        <v>4256</v>
      </c>
      <c r="D4435" s="25" t="s">
        <v>4128</v>
      </c>
      <c r="E4435" s="26" t="s">
        <v>212</v>
      </c>
      <c r="F4435" s="26"/>
      <c r="G4435" s="27"/>
      <c r="H4435" s="27"/>
      <c r="I4435" s="26"/>
      <c r="J4435" s="24"/>
      <c r="K4435" s="26"/>
      <c r="L4435" s="26"/>
      <c r="M4435" s="26"/>
      <c r="N4435" s="26"/>
      <c r="O4435" s="26"/>
      <c r="P4435" s="26"/>
      <c r="Q4435" s="26"/>
      <c r="R4435" s="26"/>
      <c r="S4435" s="26"/>
      <c r="T4435" s="26"/>
      <c r="U4435" s="26"/>
      <c r="V4435" s="26"/>
    </row>
    <row r="4436" spans="1:22" ht="14">
      <c r="A4436" s="24" t="s">
        <v>11748</v>
      </c>
      <c r="B4436" s="25" t="s">
        <v>11678</v>
      </c>
      <c r="C4436" s="25" t="s">
        <v>11747</v>
      </c>
      <c r="D4436" s="25" t="s">
        <v>373</v>
      </c>
      <c r="E4436" s="26" t="s">
        <v>212</v>
      </c>
      <c r="F4436" s="26"/>
      <c r="G4436" s="27"/>
      <c r="H4436" s="27"/>
      <c r="I4436" s="26"/>
      <c r="J4436" s="24"/>
      <c r="K4436" s="26"/>
      <c r="L4436" s="26"/>
      <c r="M4436" s="26"/>
      <c r="N4436" s="26"/>
      <c r="O4436" s="26"/>
      <c r="P4436" s="26"/>
      <c r="Q4436" s="26"/>
      <c r="R4436" s="26"/>
      <c r="S4436" s="26"/>
      <c r="T4436" s="26"/>
      <c r="U4436" s="26"/>
      <c r="V4436" s="26"/>
    </row>
    <row r="4437" spans="1:22" ht="14">
      <c r="A4437" s="24" t="s">
        <v>1601</v>
      </c>
      <c r="B4437" s="25" t="s">
        <v>1114</v>
      </c>
      <c r="C4437" s="25" t="s">
        <v>1600</v>
      </c>
      <c r="D4437" s="25" t="s">
        <v>221</v>
      </c>
      <c r="E4437" s="26" t="s">
        <v>212</v>
      </c>
      <c r="F4437" s="26"/>
      <c r="G4437" s="27"/>
      <c r="H4437" s="27"/>
      <c r="I4437" s="26"/>
      <c r="J4437" s="24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</row>
    <row r="4438" spans="1:22" ht="14">
      <c r="A4438" s="24" t="s">
        <v>1604</v>
      </c>
      <c r="B4438" s="25" t="s">
        <v>1114</v>
      </c>
      <c r="C4438" s="25" t="s">
        <v>1603</v>
      </c>
      <c r="D4438" s="25" t="s">
        <v>535</v>
      </c>
      <c r="E4438" s="26" t="s">
        <v>212</v>
      </c>
      <c r="F4438" s="26"/>
      <c r="G4438" s="27"/>
      <c r="H4438" s="27"/>
      <c r="I4438" s="26"/>
      <c r="J4438" s="24"/>
      <c r="K4438" s="26"/>
      <c r="L4438" s="26"/>
      <c r="M4438" s="26"/>
      <c r="N4438" s="26"/>
      <c r="O4438" s="26"/>
      <c r="P4438" s="26"/>
      <c r="Q4438" s="26"/>
      <c r="R4438" s="26"/>
      <c r="S4438" s="26"/>
      <c r="T4438" s="26"/>
      <c r="U4438" s="26"/>
      <c r="V4438" s="26"/>
    </row>
    <row r="4439" spans="1:22" ht="14">
      <c r="A4439" s="24" t="s">
        <v>12400</v>
      </c>
      <c r="B4439" s="25" t="s">
        <v>12387</v>
      </c>
      <c r="C4439" s="25" t="s">
        <v>12399</v>
      </c>
      <c r="D4439" s="25" t="s">
        <v>221</v>
      </c>
      <c r="E4439" s="26" t="s">
        <v>364</v>
      </c>
      <c r="F4439" s="26"/>
      <c r="G4439" s="27"/>
      <c r="H4439" s="27"/>
      <c r="I4439" s="26"/>
      <c r="J4439" s="24"/>
      <c r="K4439" s="26"/>
      <c r="L4439" s="26"/>
      <c r="M4439" s="26"/>
      <c r="N4439" s="26"/>
      <c r="O4439" s="26"/>
      <c r="P4439" s="26"/>
      <c r="Q4439" s="26"/>
      <c r="R4439" s="26"/>
      <c r="S4439" s="26"/>
      <c r="T4439" s="26"/>
      <c r="U4439" s="26"/>
      <c r="V4439" s="26"/>
    </row>
    <row r="4440" spans="1:22" ht="14">
      <c r="A4440" s="24" t="s">
        <v>12403</v>
      </c>
      <c r="B4440" s="25" t="s">
        <v>12387</v>
      </c>
      <c r="C4440" s="25" t="s">
        <v>12402</v>
      </c>
      <c r="D4440" s="25" t="s">
        <v>229</v>
      </c>
      <c r="E4440" s="26" t="s">
        <v>364</v>
      </c>
      <c r="F4440" s="26"/>
      <c r="G4440" s="27"/>
      <c r="H4440" s="27"/>
      <c r="I4440" s="26"/>
      <c r="J4440" s="24"/>
      <c r="K4440" s="26"/>
      <c r="L4440" s="26"/>
      <c r="M4440" s="26"/>
      <c r="N4440" s="26"/>
      <c r="O4440" s="26"/>
      <c r="P4440" s="26"/>
      <c r="Q4440" s="26"/>
      <c r="R4440" s="26"/>
      <c r="S4440" s="26"/>
      <c r="T4440" s="26"/>
      <c r="U4440" s="26"/>
      <c r="V4440" s="26"/>
    </row>
    <row r="4441" spans="1:22" ht="14">
      <c r="A4441" s="24" t="s">
        <v>12406</v>
      </c>
      <c r="B4441" s="25" t="s">
        <v>12387</v>
      </c>
      <c r="C4441" s="25" t="s">
        <v>12405</v>
      </c>
      <c r="D4441" s="25" t="s">
        <v>535</v>
      </c>
      <c r="E4441" s="26" t="s">
        <v>364</v>
      </c>
      <c r="F4441" s="26"/>
      <c r="G4441" s="27"/>
      <c r="H4441" s="27"/>
      <c r="I4441" s="26"/>
      <c r="J4441" s="24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</row>
    <row r="4442" spans="1:22" ht="14">
      <c r="A4442" s="24" t="s">
        <v>12409</v>
      </c>
      <c r="B4442" s="25" t="s">
        <v>12387</v>
      </c>
      <c r="C4442" s="25" t="s">
        <v>12408</v>
      </c>
      <c r="D4442" s="25" t="s">
        <v>221</v>
      </c>
      <c r="E4442" s="26" t="s">
        <v>364</v>
      </c>
      <c r="F4442" s="26"/>
      <c r="G4442" s="27"/>
      <c r="H4442" s="27"/>
      <c r="I4442" s="26"/>
      <c r="J4442" s="24"/>
      <c r="K4442" s="26"/>
      <c r="L4442" s="26"/>
      <c r="M4442" s="26"/>
      <c r="N4442" s="26"/>
      <c r="O4442" s="26"/>
      <c r="P4442" s="26"/>
      <c r="Q4442" s="26"/>
      <c r="R4442" s="26"/>
      <c r="S4442" s="26"/>
      <c r="T4442" s="26"/>
      <c r="U4442" s="26"/>
      <c r="V4442" s="26"/>
    </row>
    <row r="4443" spans="1:22" ht="14">
      <c r="A4443" s="24" t="s">
        <v>12412</v>
      </c>
      <c r="B4443" s="25" t="s">
        <v>12387</v>
      </c>
      <c r="C4443" s="25" t="s">
        <v>12411</v>
      </c>
      <c r="D4443" s="25" t="s">
        <v>229</v>
      </c>
      <c r="E4443" s="26" t="s">
        <v>364</v>
      </c>
      <c r="F4443" s="26"/>
      <c r="G4443" s="27"/>
      <c r="H4443" s="27"/>
      <c r="I4443" s="26"/>
      <c r="J4443" s="24"/>
      <c r="K4443" s="26"/>
      <c r="L4443" s="26"/>
      <c r="M4443" s="26"/>
      <c r="N4443" s="26"/>
      <c r="O4443" s="26"/>
      <c r="P4443" s="26"/>
      <c r="Q4443" s="26"/>
      <c r="R4443" s="26"/>
      <c r="S4443" s="26"/>
      <c r="T4443" s="26"/>
      <c r="U4443" s="26"/>
      <c r="V4443" s="26"/>
    </row>
    <row r="4444" spans="1:22" ht="14">
      <c r="A4444" s="24" t="s">
        <v>12415</v>
      </c>
      <c r="B4444" s="25" t="s">
        <v>12387</v>
      </c>
      <c r="C4444" s="25" t="s">
        <v>12414</v>
      </c>
      <c r="D4444" s="25" t="s">
        <v>535</v>
      </c>
      <c r="E4444" s="26" t="s">
        <v>364</v>
      </c>
      <c r="F4444" s="26"/>
      <c r="G4444" s="27"/>
      <c r="H4444" s="27"/>
      <c r="I4444" s="26"/>
      <c r="J4444" s="24"/>
      <c r="K4444" s="26"/>
      <c r="L4444" s="26"/>
      <c r="M4444" s="26"/>
      <c r="N4444" s="26"/>
      <c r="O4444" s="26"/>
      <c r="P4444" s="26"/>
      <c r="Q4444" s="26"/>
      <c r="R4444" s="26"/>
      <c r="S4444" s="26"/>
      <c r="T4444" s="26"/>
      <c r="U4444" s="26"/>
      <c r="V4444" s="26"/>
    </row>
    <row r="4445" spans="1:22" ht="14">
      <c r="A4445" s="24" t="s">
        <v>14127</v>
      </c>
      <c r="B4445" s="25" t="s">
        <v>14099</v>
      </c>
      <c r="C4445" s="25" t="s">
        <v>14126</v>
      </c>
      <c r="D4445" s="25" t="s">
        <v>2556</v>
      </c>
      <c r="E4445" s="26" t="s">
        <v>364</v>
      </c>
      <c r="F4445" s="26"/>
      <c r="G4445" s="27"/>
      <c r="H4445" s="27"/>
      <c r="I4445" s="26"/>
      <c r="J4445" s="24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</row>
    <row r="4446" spans="1:22" ht="14">
      <c r="A4446" s="24" t="s">
        <v>13230</v>
      </c>
      <c r="B4446" s="25" t="s">
        <v>12964</v>
      </c>
      <c r="C4446" s="25" t="s">
        <v>13229</v>
      </c>
      <c r="D4446" s="25" t="s">
        <v>535</v>
      </c>
      <c r="E4446" s="26" t="s">
        <v>364</v>
      </c>
      <c r="F4446" s="26"/>
      <c r="G4446" s="27"/>
      <c r="H4446" s="27"/>
      <c r="I4446" s="26"/>
      <c r="J4446" s="24"/>
      <c r="K4446" s="26"/>
      <c r="L4446" s="26"/>
      <c r="M4446" s="26"/>
      <c r="N4446" s="26"/>
      <c r="O4446" s="26"/>
      <c r="P4446" s="26"/>
      <c r="Q4446" s="26"/>
      <c r="R4446" s="26"/>
      <c r="S4446" s="26"/>
      <c r="T4446" s="26"/>
      <c r="U4446" s="26"/>
      <c r="V4446" s="26"/>
    </row>
    <row r="4447" spans="1:22" ht="14">
      <c r="A4447" s="24" t="s">
        <v>13233</v>
      </c>
      <c r="B4447" s="25" t="s">
        <v>12964</v>
      </c>
      <c r="C4447" s="25" t="s">
        <v>13232</v>
      </c>
      <c r="D4447" s="25" t="s">
        <v>378</v>
      </c>
      <c r="E4447" s="26" t="s">
        <v>364</v>
      </c>
      <c r="F4447" s="26"/>
      <c r="G4447" s="27"/>
      <c r="H4447" s="27"/>
      <c r="I4447" s="26"/>
      <c r="J4447" s="24"/>
      <c r="K4447" s="26"/>
      <c r="L4447" s="26"/>
      <c r="M4447" s="26"/>
      <c r="N4447" s="26"/>
      <c r="O4447" s="26"/>
      <c r="P4447" s="26"/>
      <c r="Q4447" s="26"/>
      <c r="R4447" s="26"/>
      <c r="S4447" s="26"/>
      <c r="T4447" s="26"/>
      <c r="U4447" s="26"/>
      <c r="V4447" s="26"/>
    </row>
    <row r="4448" spans="1:22" ht="14">
      <c r="A4448" s="24" t="s">
        <v>13236</v>
      </c>
      <c r="B4448" s="25" t="s">
        <v>12964</v>
      </c>
      <c r="C4448" s="25" t="s">
        <v>13235</v>
      </c>
      <c r="D4448" s="25" t="s">
        <v>2556</v>
      </c>
      <c r="E4448" s="26" t="s">
        <v>364</v>
      </c>
      <c r="F4448" s="26"/>
      <c r="G4448" s="27"/>
      <c r="H4448" s="27"/>
      <c r="I4448" s="26"/>
      <c r="J4448" s="24"/>
      <c r="K4448" s="26"/>
      <c r="L4448" s="26"/>
      <c r="M4448" s="26"/>
      <c r="N4448" s="26"/>
      <c r="O4448" s="26"/>
      <c r="P4448" s="26"/>
      <c r="Q4448" s="26"/>
      <c r="R4448" s="26"/>
      <c r="S4448" s="26"/>
      <c r="T4448" s="26"/>
      <c r="U4448" s="26"/>
      <c r="V4448" s="26"/>
    </row>
    <row r="4449" spans="1:22" ht="14">
      <c r="A4449" s="24" t="s">
        <v>13239</v>
      </c>
      <c r="B4449" s="25" t="s">
        <v>12964</v>
      </c>
      <c r="C4449" s="25" t="s">
        <v>13238</v>
      </c>
      <c r="D4449" s="25" t="s">
        <v>221</v>
      </c>
      <c r="E4449" s="26" t="s">
        <v>364</v>
      </c>
      <c r="F4449" s="26"/>
      <c r="G4449" s="27"/>
      <c r="H4449" s="27"/>
      <c r="I4449" s="26"/>
      <c r="J4449" s="24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</row>
    <row r="4450" spans="1:22" ht="14">
      <c r="A4450" s="24" t="s">
        <v>13242</v>
      </c>
      <c r="B4450" s="25" t="s">
        <v>12964</v>
      </c>
      <c r="C4450" s="25" t="s">
        <v>13241</v>
      </c>
      <c r="D4450" s="25" t="s">
        <v>2556</v>
      </c>
      <c r="E4450" s="26" t="s">
        <v>364</v>
      </c>
      <c r="F4450" s="26"/>
      <c r="G4450" s="27"/>
      <c r="H4450" s="27"/>
      <c r="I4450" s="26"/>
      <c r="J4450" s="24"/>
      <c r="K4450" s="26"/>
      <c r="L4450" s="26"/>
      <c r="M4450" s="26"/>
      <c r="N4450" s="26"/>
      <c r="O4450" s="26"/>
      <c r="P4450" s="26"/>
      <c r="Q4450" s="26"/>
      <c r="R4450" s="26"/>
      <c r="S4450" s="26"/>
      <c r="T4450" s="26"/>
      <c r="U4450" s="26"/>
      <c r="V4450" s="26"/>
    </row>
    <row r="4451" spans="1:22" ht="14">
      <c r="A4451" s="24" t="s">
        <v>13245</v>
      </c>
      <c r="B4451" s="25" t="s">
        <v>12964</v>
      </c>
      <c r="C4451" s="25" t="s">
        <v>13244</v>
      </c>
      <c r="D4451" s="25" t="s">
        <v>229</v>
      </c>
      <c r="E4451" s="26" t="s">
        <v>364</v>
      </c>
      <c r="F4451" s="26"/>
      <c r="G4451" s="27"/>
      <c r="H4451" s="27"/>
      <c r="I4451" s="26"/>
      <c r="J4451" s="24"/>
      <c r="K4451" s="26"/>
      <c r="L4451" s="26"/>
      <c r="M4451" s="26"/>
      <c r="N4451" s="26"/>
      <c r="O4451" s="26"/>
      <c r="P4451" s="26"/>
      <c r="Q4451" s="26"/>
      <c r="R4451" s="26"/>
      <c r="S4451" s="26"/>
      <c r="T4451" s="26"/>
      <c r="U4451" s="26"/>
      <c r="V4451" s="26"/>
    </row>
    <row r="4452" spans="1:22" ht="14">
      <c r="A4452" s="24" t="s">
        <v>13248</v>
      </c>
      <c r="B4452" s="25" t="s">
        <v>12964</v>
      </c>
      <c r="C4452" s="25" t="s">
        <v>13247</v>
      </c>
      <c r="D4452" s="25" t="s">
        <v>535</v>
      </c>
      <c r="E4452" s="26" t="s">
        <v>364</v>
      </c>
      <c r="F4452" s="26"/>
      <c r="G4452" s="27"/>
      <c r="H4452" s="27"/>
      <c r="I4452" s="26"/>
      <c r="J4452" s="24"/>
      <c r="K4452" s="26"/>
      <c r="L4452" s="26"/>
      <c r="M4452" s="26"/>
      <c r="N4452" s="26"/>
      <c r="O4452" s="26"/>
      <c r="P4452" s="26"/>
      <c r="Q4452" s="26"/>
      <c r="R4452" s="26"/>
      <c r="S4452" s="26"/>
      <c r="T4452" s="26"/>
      <c r="U4452" s="26"/>
      <c r="V4452" s="26"/>
    </row>
    <row r="4453" spans="1:22" ht="14">
      <c r="A4453" s="24" t="s">
        <v>13251</v>
      </c>
      <c r="B4453" s="25" t="s">
        <v>12964</v>
      </c>
      <c r="C4453" s="25" t="s">
        <v>13250</v>
      </c>
      <c r="D4453" s="25" t="s">
        <v>221</v>
      </c>
      <c r="E4453" s="26" t="s">
        <v>364</v>
      </c>
      <c r="F4453" s="26"/>
      <c r="G4453" s="27"/>
      <c r="H4453" s="27"/>
      <c r="I4453" s="26"/>
      <c r="J4453" s="24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</row>
    <row r="4454" spans="1:22" ht="14">
      <c r="A4454" s="24" t="s">
        <v>13254</v>
      </c>
      <c r="B4454" s="25" t="s">
        <v>12964</v>
      </c>
      <c r="C4454" s="25" t="s">
        <v>13253</v>
      </c>
      <c r="D4454" s="25" t="s">
        <v>2556</v>
      </c>
      <c r="E4454" s="26" t="s">
        <v>364</v>
      </c>
      <c r="F4454" s="26"/>
      <c r="G4454" s="27"/>
      <c r="H4454" s="27"/>
      <c r="I4454" s="26"/>
      <c r="J4454" s="24"/>
      <c r="K4454" s="26"/>
      <c r="L4454" s="26"/>
      <c r="M4454" s="26"/>
      <c r="N4454" s="26"/>
      <c r="O4454" s="26"/>
      <c r="P4454" s="26"/>
      <c r="Q4454" s="26"/>
      <c r="R4454" s="26"/>
      <c r="S4454" s="26"/>
      <c r="T4454" s="26"/>
      <c r="U4454" s="26"/>
      <c r="V4454" s="26"/>
    </row>
    <row r="4455" spans="1:22" ht="14">
      <c r="A4455" s="24" t="s">
        <v>13257</v>
      </c>
      <c r="B4455" s="25" t="s">
        <v>12964</v>
      </c>
      <c r="C4455" s="25" t="s">
        <v>13256</v>
      </c>
      <c r="D4455" s="25" t="s">
        <v>2556</v>
      </c>
      <c r="E4455" s="26" t="s">
        <v>364</v>
      </c>
      <c r="F4455" s="26"/>
      <c r="G4455" s="27"/>
      <c r="H4455" s="27"/>
      <c r="I4455" s="26"/>
      <c r="J4455" s="24"/>
      <c r="K4455" s="26"/>
      <c r="L4455" s="26"/>
      <c r="M4455" s="26"/>
      <c r="N4455" s="26"/>
      <c r="O4455" s="26"/>
      <c r="P4455" s="26"/>
      <c r="Q4455" s="26"/>
      <c r="R4455" s="26"/>
      <c r="S4455" s="26"/>
      <c r="T4455" s="26"/>
      <c r="U4455" s="26"/>
      <c r="V4455" s="26"/>
    </row>
    <row r="4456" spans="1:22" ht="14">
      <c r="A4456" s="24" t="s">
        <v>13260</v>
      </c>
      <c r="B4456" s="25" t="s">
        <v>12964</v>
      </c>
      <c r="C4456" s="25" t="s">
        <v>13259</v>
      </c>
      <c r="D4456" s="25" t="s">
        <v>535</v>
      </c>
      <c r="E4456" s="26" t="s">
        <v>364</v>
      </c>
      <c r="F4456" s="26"/>
      <c r="G4456" s="27"/>
      <c r="H4456" s="27"/>
      <c r="I4456" s="26"/>
      <c r="J4456" s="24"/>
      <c r="K4456" s="26"/>
      <c r="L4456" s="26"/>
      <c r="M4456" s="26"/>
      <c r="N4456" s="26"/>
      <c r="O4456" s="26"/>
      <c r="P4456" s="26"/>
      <c r="Q4456" s="26"/>
      <c r="R4456" s="26"/>
      <c r="S4456" s="26"/>
      <c r="T4456" s="26"/>
      <c r="U4456" s="26"/>
      <c r="V4456" s="26"/>
    </row>
    <row r="4457" spans="1:22" ht="14">
      <c r="A4457" s="24" t="s">
        <v>9816</v>
      </c>
      <c r="B4457" s="25" t="s">
        <v>9614</v>
      </c>
      <c r="C4457" s="25" t="s">
        <v>9815</v>
      </c>
      <c r="D4457" s="25" t="s">
        <v>3239</v>
      </c>
      <c r="E4457" s="26" t="s">
        <v>364</v>
      </c>
      <c r="F4457" s="26"/>
      <c r="G4457" s="27"/>
      <c r="H4457" s="27"/>
      <c r="I4457" s="26"/>
      <c r="J4457" s="24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</row>
    <row r="4458" spans="1:22" ht="14">
      <c r="A4458" s="24" t="s">
        <v>9819</v>
      </c>
      <c r="B4458" s="25" t="s">
        <v>9614</v>
      </c>
      <c r="C4458" s="25" t="s">
        <v>9818</v>
      </c>
      <c r="D4458" s="25" t="s">
        <v>3239</v>
      </c>
      <c r="E4458" s="26" t="s">
        <v>364</v>
      </c>
      <c r="F4458" s="26"/>
      <c r="G4458" s="27"/>
      <c r="H4458" s="27"/>
      <c r="I4458" s="26"/>
      <c r="J4458" s="24"/>
      <c r="K4458" s="26"/>
      <c r="L4458" s="26"/>
      <c r="M4458" s="26"/>
      <c r="N4458" s="26"/>
      <c r="O4458" s="26"/>
      <c r="P4458" s="26"/>
      <c r="Q4458" s="26"/>
      <c r="R4458" s="26"/>
      <c r="S4458" s="26"/>
      <c r="T4458" s="26"/>
      <c r="U4458" s="26"/>
      <c r="V4458" s="26"/>
    </row>
    <row r="4459" spans="1:22" ht="14">
      <c r="A4459" s="24" t="s">
        <v>10373</v>
      </c>
      <c r="B4459" s="25" t="s">
        <v>10307</v>
      </c>
      <c r="C4459" s="25" t="s">
        <v>10372</v>
      </c>
      <c r="D4459" s="25" t="s">
        <v>221</v>
      </c>
      <c r="E4459" s="26" t="s">
        <v>212</v>
      </c>
      <c r="F4459" s="26"/>
      <c r="G4459" s="27"/>
      <c r="H4459" s="27"/>
      <c r="I4459" s="26"/>
      <c r="J4459" s="24"/>
      <c r="K4459" s="26"/>
      <c r="L4459" s="26"/>
      <c r="M4459" s="26"/>
      <c r="N4459" s="26"/>
      <c r="O4459" s="26"/>
      <c r="P4459" s="26"/>
      <c r="Q4459" s="26"/>
      <c r="R4459" s="26"/>
      <c r="S4459" s="26"/>
      <c r="T4459" s="26"/>
      <c r="U4459" s="26"/>
      <c r="V4459" s="26"/>
    </row>
    <row r="4460" spans="1:22" ht="14">
      <c r="A4460" s="24" t="s">
        <v>13263</v>
      </c>
      <c r="B4460" s="25" t="s">
        <v>12964</v>
      </c>
      <c r="C4460" s="25" t="s">
        <v>13262</v>
      </c>
      <c r="D4460" s="25" t="s">
        <v>378</v>
      </c>
      <c r="E4460" s="26" t="s">
        <v>364</v>
      </c>
      <c r="F4460" s="26"/>
      <c r="G4460" s="27"/>
      <c r="H4460" s="27"/>
      <c r="I4460" s="26"/>
      <c r="J4460" s="24"/>
      <c r="K4460" s="26"/>
      <c r="L4460" s="26"/>
      <c r="M4460" s="26"/>
      <c r="N4460" s="26"/>
      <c r="O4460" s="26"/>
      <c r="P4460" s="26"/>
      <c r="Q4460" s="26"/>
      <c r="R4460" s="26"/>
      <c r="S4460" s="26"/>
      <c r="T4460" s="26"/>
      <c r="U4460" s="26"/>
      <c r="V4460" s="26"/>
    </row>
    <row r="4461" spans="1:22" ht="14">
      <c r="A4461" s="24" t="s">
        <v>13266</v>
      </c>
      <c r="B4461" s="25" t="s">
        <v>12964</v>
      </c>
      <c r="C4461" s="25" t="s">
        <v>13265</v>
      </c>
      <c r="D4461" s="25" t="s">
        <v>221</v>
      </c>
      <c r="E4461" s="26" t="s">
        <v>364</v>
      </c>
      <c r="F4461" s="26"/>
      <c r="G4461" s="27"/>
      <c r="H4461" s="27"/>
      <c r="I4461" s="26"/>
      <c r="J4461" s="24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</row>
    <row r="4462" spans="1:22" ht="14">
      <c r="A4462" s="24" t="s">
        <v>13269</v>
      </c>
      <c r="B4462" s="25" t="s">
        <v>12964</v>
      </c>
      <c r="C4462" s="25" t="s">
        <v>13268</v>
      </c>
      <c r="D4462" s="25" t="s">
        <v>2556</v>
      </c>
      <c r="E4462" s="26" t="s">
        <v>364</v>
      </c>
      <c r="F4462" s="26"/>
      <c r="G4462" s="27"/>
      <c r="H4462" s="27"/>
      <c r="I4462" s="26"/>
      <c r="J4462" s="24"/>
      <c r="K4462" s="26"/>
      <c r="L4462" s="26"/>
      <c r="M4462" s="26"/>
      <c r="N4462" s="26"/>
      <c r="O4462" s="26"/>
      <c r="P4462" s="26"/>
      <c r="Q4462" s="26"/>
      <c r="R4462" s="26"/>
      <c r="S4462" s="26"/>
      <c r="T4462" s="26"/>
      <c r="U4462" s="26"/>
      <c r="V4462" s="26"/>
    </row>
    <row r="4463" spans="1:22" ht="14">
      <c r="A4463" s="24" t="s">
        <v>13272</v>
      </c>
      <c r="B4463" s="25" t="s">
        <v>12964</v>
      </c>
      <c r="C4463" s="25" t="s">
        <v>13271</v>
      </c>
      <c r="D4463" s="25" t="s">
        <v>229</v>
      </c>
      <c r="E4463" s="26" t="s">
        <v>364</v>
      </c>
      <c r="F4463" s="26"/>
      <c r="G4463" s="27"/>
      <c r="H4463" s="27"/>
      <c r="I4463" s="26"/>
      <c r="J4463" s="24"/>
      <c r="K4463" s="26"/>
      <c r="L4463" s="26"/>
      <c r="M4463" s="26"/>
      <c r="N4463" s="26"/>
      <c r="O4463" s="26"/>
      <c r="P4463" s="26"/>
      <c r="Q4463" s="26"/>
      <c r="R4463" s="26"/>
      <c r="S4463" s="26"/>
      <c r="T4463" s="26"/>
      <c r="U4463" s="26"/>
      <c r="V4463" s="26"/>
    </row>
    <row r="4464" spans="1:22" ht="14">
      <c r="A4464" s="24" t="s">
        <v>13275</v>
      </c>
      <c r="B4464" s="25" t="s">
        <v>12964</v>
      </c>
      <c r="C4464" s="25" t="s">
        <v>13274</v>
      </c>
      <c r="D4464" s="25" t="s">
        <v>535</v>
      </c>
      <c r="E4464" s="26" t="s">
        <v>364</v>
      </c>
      <c r="F4464" s="26"/>
      <c r="G4464" s="27"/>
      <c r="H4464" s="27"/>
      <c r="I4464" s="26"/>
      <c r="J4464" s="24"/>
      <c r="K4464" s="26"/>
      <c r="L4464" s="26"/>
      <c r="M4464" s="26"/>
      <c r="N4464" s="26"/>
      <c r="O4464" s="26"/>
      <c r="P4464" s="26"/>
      <c r="Q4464" s="26"/>
      <c r="R4464" s="26"/>
      <c r="S4464" s="26"/>
      <c r="T4464" s="26"/>
      <c r="U4464" s="26"/>
      <c r="V4464" s="26"/>
    </row>
    <row r="4465" spans="1:22" ht="14">
      <c r="A4465" s="24" t="s">
        <v>13278</v>
      </c>
      <c r="B4465" s="25" t="s">
        <v>12964</v>
      </c>
      <c r="C4465" s="25" t="s">
        <v>13277</v>
      </c>
      <c r="D4465" s="25" t="s">
        <v>221</v>
      </c>
      <c r="E4465" s="26" t="s">
        <v>364</v>
      </c>
      <c r="F4465" s="26"/>
      <c r="G4465" s="27"/>
      <c r="H4465" s="27"/>
      <c r="I4465" s="26"/>
      <c r="J4465" s="24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</row>
    <row r="4466" spans="1:22" ht="14">
      <c r="A4466" s="24" t="s">
        <v>12622</v>
      </c>
      <c r="B4466" s="25" t="s">
        <v>12567</v>
      </c>
      <c r="C4466" s="25" t="s">
        <v>12621</v>
      </c>
      <c r="D4466" s="25" t="s">
        <v>221</v>
      </c>
      <c r="E4466" s="26" t="s">
        <v>364</v>
      </c>
      <c r="F4466" s="26"/>
      <c r="G4466" s="27"/>
      <c r="H4466" s="27"/>
      <c r="I4466" s="26"/>
      <c r="J4466" s="24"/>
      <c r="K4466" s="26"/>
      <c r="L4466" s="26"/>
      <c r="M4466" s="26"/>
      <c r="N4466" s="26"/>
      <c r="O4466" s="26"/>
      <c r="P4466" s="26"/>
      <c r="Q4466" s="26"/>
      <c r="R4466" s="26"/>
      <c r="S4466" s="26"/>
      <c r="T4466" s="26"/>
      <c r="U4466" s="26"/>
      <c r="V4466" s="26"/>
    </row>
    <row r="4467" spans="1:22" ht="14">
      <c r="A4467" s="24" t="s">
        <v>14710</v>
      </c>
      <c r="B4467" s="25" t="s">
        <v>14162</v>
      </c>
      <c r="C4467" s="25" t="s">
        <v>14709</v>
      </c>
      <c r="D4467" s="25" t="s">
        <v>221</v>
      </c>
      <c r="E4467" s="26" t="s">
        <v>212</v>
      </c>
      <c r="F4467" s="26"/>
      <c r="G4467" s="27"/>
      <c r="H4467" s="27"/>
      <c r="I4467" s="26"/>
      <c r="J4467" s="24"/>
      <c r="K4467" s="26"/>
      <c r="L4467" s="26"/>
      <c r="M4467" s="26"/>
      <c r="N4467" s="26"/>
      <c r="O4467" s="26"/>
      <c r="P4467" s="26"/>
      <c r="Q4467" s="26"/>
      <c r="R4467" s="26"/>
      <c r="S4467" s="26"/>
      <c r="T4467" s="26"/>
      <c r="U4467" s="26"/>
      <c r="V4467" s="26"/>
    </row>
    <row r="4468" spans="1:22" ht="14">
      <c r="A4468" s="24" t="s">
        <v>14713</v>
      </c>
      <c r="B4468" s="25" t="s">
        <v>14162</v>
      </c>
      <c r="C4468" s="25" t="s">
        <v>14712</v>
      </c>
      <c r="D4468" s="25" t="s">
        <v>221</v>
      </c>
      <c r="E4468" s="26" t="s">
        <v>212</v>
      </c>
      <c r="F4468" s="26"/>
      <c r="G4468" s="27"/>
      <c r="H4468" s="27"/>
      <c r="I4468" s="26"/>
      <c r="J4468" s="24"/>
      <c r="K4468" s="26"/>
      <c r="L4468" s="26"/>
      <c r="M4468" s="26"/>
      <c r="N4468" s="26"/>
      <c r="O4468" s="26"/>
      <c r="P4468" s="26"/>
      <c r="Q4468" s="26"/>
      <c r="R4468" s="26"/>
      <c r="S4468" s="26"/>
      <c r="T4468" s="26"/>
      <c r="U4468" s="26"/>
      <c r="V4468" s="26"/>
    </row>
    <row r="4469" spans="1:22" ht="14">
      <c r="A4469" s="24" t="s">
        <v>14716</v>
      </c>
      <c r="B4469" s="25" t="s">
        <v>14162</v>
      </c>
      <c r="C4469" s="25" t="s">
        <v>14715</v>
      </c>
      <c r="D4469" s="25" t="s">
        <v>1905</v>
      </c>
      <c r="E4469" s="26" t="s">
        <v>212</v>
      </c>
      <c r="F4469" s="26"/>
      <c r="G4469" s="27"/>
      <c r="H4469" s="27"/>
      <c r="I4469" s="26"/>
      <c r="J4469" s="24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</row>
    <row r="4470" spans="1:22" ht="14">
      <c r="A4470" s="24" t="s">
        <v>14719</v>
      </c>
      <c r="B4470" s="25" t="s">
        <v>14162</v>
      </c>
      <c r="C4470" s="25" t="s">
        <v>14718</v>
      </c>
      <c r="D4470" s="25" t="s">
        <v>535</v>
      </c>
      <c r="E4470" s="26" t="s">
        <v>212</v>
      </c>
      <c r="F4470" s="26"/>
      <c r="G4470" s="27"/>
      <c r="H4470" s="27"/>
      <c r="I4470" s="26"/>
      <c r="J4470" s="24"/>
      <c r="K4470" s="26"/>
      <c r="L4470" s="26"/>
      <c r="M4470" s="26"/>
      <c r="N4470" s="26"/>
      <c r="O4470" s="26"/>
      <c r="P4470" s="26"/>
      <c r="Q4470" s="26"/>
      <c r="R4470" s="26"/>
      <c r="S4470" s="26"/>
      <c r="T4470" s="26"/>
      <c r="U4470" s="26"/>
      <c r="V4470" s="26"/>
    </row>
    <row r="4471" spans="1:22" ht="14">
      <c r="A4471" s="24" t="s">
        <v>13512</v>
      </c>
      <c r="B4471" s="25" t="s">
        <v>13397</v>
      </c>
      <c r="C4471" s="25" t="s">
        <v>13511</v>
      </c>
      <c r="D4471" s="25" t="s">
        <v>221</v>
      </c>
      <c r="E4471" s="26" t="s">
        <v>364</v>
      </c>
      <c r="F4471" s="26"/>
      <c r="G4471" s="27"/>
      <c r="H4471" s="27"/>
      <c r="I4471" s="26"/>
      <c r="J4471" s="24"/>
      <c r="K4471" s="26"/>
      <c r="L4471" s="26"/>
      <c r="M4471" s="26"/>
      <c r="N4471" s="26"/>
      <c r="O4471" s="26"/>
      <c r="P4471" s="26"/>
      <c r="Q4471" s="26"/>
      <c r="R4471" s="26"/>
      <c r="S4471" s="26"/>
      <c r="T4471" s="26"/>
      <c r="U4471" s="26"/>
      <c r="V4471" s="26"/>
    </row>
    <row r="4472" spans="1:22" ht="14">
      <c r="A4472" s="24" t="s">
        <v>13515</v>
      </c>
      <c r="B4472" s="25" t="s">
        <v>13397</v>
      </c>
      <c r="C4472" s="25" t="s">
        <v>13514</v>
      </c>
      <c r="D4472" s="25" t="s">
        <v>229</v>
      </c>
      <c r="E4472" s="26" t="s">
        <v>364</v>
      </c>
      <c r="F4472" s="26"/>
      <c r="G4472" s="27"/>
      <c r="H4472" s="27"/>
      <c r="I4472" s="26"/>
      <c r="J4472" s="24"/>
      <c r="K4472" s="26"/>
      <c r="L4472" s="26"/>
      <c r="M4472" s="26"/>
      <c r="N4472" s="26"/>
      <c r="O4472" s="26"/>
      <c r="P4472" s="26"/>
      <c r="Q4472" s="26"/>
      <c r="R4472" s="26"/>
      <c r="S4472" s="26"/>
      <c r="T4472" s="26"/>
      <c r="U4472" s="26"/>
      <c r="V4472" s="26"/>
    </row>
    <row r="4473" spans="1:22" ht="14">
      <c r="A4473" s="24" t="s">
        <v>13518</v>
      </c>
      <c r="B4473" s="25" t="s">
        <v>13397</v>
      </c>
      <c r="C4473" s="25" t="s">
        <v>13517</v>
      </c>
      <c r="D4473" s="25" t="s">
        <v>535</v>
      </c>
      <c r="E4473" s="26" t="s">
        <v>364</v>
      </c>
      <c r="F4473" s="26"/>
      <c r="G4473" s="27"/>
      <c r="H4473" s="27"/>
      <c r="I4473" s="26"/>
      <c r="J4473" s="24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</row>
    <row r="4474" spans="1:22" ht="14">
      <c r="A4474" s="24" t="s">
        <v>14137</v>
      </c>
      <c r="B4474" s="25" t="s">
        <v>14133</v>
      </c>
      <c r="C4474" s="25" t="s">
        <v>14136</v>
      </c>
      <c r="D4474" s="25" t="s">
        <v>985</v>
      </c>
      <c r="E4474" s="26" t="s">
        <v>364</v>
      </c>
      <c r="F4474" s="26"/>
      <c r="G4474" s="27"/>
      <c r="H4474" s="27"/>
      <c r="I4474" s="26"/>
      <c r="J4474" s="24"/>
      <c r="K4474" s="26"/>
      <c r="L4474" s="26"/>
      <c r="M4474" s="26"/>
      <c r="N4474" s="26"/>
      <c r="O4474" s="26"/>
      <c r="P4474" s="26"/>
      <c r="Q4474" s="26"/>
      <c r="R4474" s="26"/>
      <c r="S4474" s="26"/>
      <c r="T4474" s="26"/>
      <c r="U4474" s="26"/>
      <c r="V4474" s="26"/>
    </row>
    <row r="4475" spans="1:22" ht="14">
      <c r="A4475" s="24" t="s">
        <v>14140</v>
      </c>
      <c r="B4475" s="25" t="s">
        <v>14133</v>
      </c>
      <c r="C4475" s="25" t="s">
        <v>14139</v>
      </c>
      <c r="D4475" s="25" t="s">
        <v>535</v>
      </c>
      <c r="E4475" s="26" t="s">
        <v>364</v>
      </c>
      <c r="F4475" s="26"/>
      <c r="G4475" s="27"/>
      <c r="H4475" s="27"/>
      <c r="I4475" s="26"/>
      <c r="J4475" s="24"/>
      <c r="K4475" s="26"/>
      <c r="L4475" s="26"/>
      <c r="M4475" s="26"/>
      <c r="N4475" s="26"/>
      <c r="O4475" s="26"/>
      <c r="P4475" s="26"/>
      <c r="Q4475" s="26"/>
      <c r="R4475" s="26"/>
      <c r="S4475" s="26"/>
      <c r="T4475" s="26"/>
      <c r="U4475" s="26"/>
      <c r="V4475" s="26"/>
    </row>
    <row r="4476" spans="1:22" ht="14">
      <c r="A4476" s="24" t="s">
        <v>12919</v>
      </c>
      <c r="B4476" s="25" t="s">
        <v>12674</v>
      </c>
      <c r="C4476" s="25" t="s">
        <v>12918</v>
      </c>
      <c r="D4476" s="25" t="s">
        <v>221</v>
      </c>
      <c r="E4476" s="26" t="s">
        <v>212</v>
      </c>
      <c r="F4476" s="26"/>
      <c r="G4476" s="27"/>
      <c r="H4476" s="27"/>
      <c r="I4476" s="26"/>
      <c r="J4476" s="24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</row>
    <row r="4477" spans="1:22" ht="14">
      <c r="A4477" s="24" t="s">
        <v>12922</v>
      </c>
      <c r="B4477" s="25" t="s">
        <v>12674</v>
      </c>
      <c r="C4477" s="25" t="s">
        <v>12921</v>
      </c>
      <c r="D4477" s="25" t="s">
        <v>12679</v>
      </c>
      <c r="E4477" s="26" t="s">
        <v>212</v>
      </c>
      <c r="F4477" s="26"/>
      <c r="G4477" s="27"/>
      <c r="H4477" s="27"/>
      <c r="I4477" s="26"/>
      <c r="J4477" s="24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</row>
    <row r="4478" spans="1:22" ht="14">
      <c r="A4478" s="24" t="s">
        <v>2136</v>
      </c>
      <c r="B4478" s="25" t="s">
        <v>1995</v>
      </c>
      <c r="C4478" s="25" t="s">
        <v>2135</v>
      </c>
      <c r="D4478" s="25" t="s">
        <v>221</v>
      </c>
      <c r="E4478" s="26" t="s">
        <v>364</v>
      </c>
      <c r="F4478" s="26"/>
      <c r="G4478" s="27"/>
      <c r="H4478" s="27"/>
      <c r="I4478" s="26"/>
      <c r="J4478" s="24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</row>
    <row r="4479" spans="1:22" ht="14">
      <c r="A4479" s="24" t="s">
        <v>2139</v>
      </c>
      <c r="B4479" s="25" t="s">
        <v>1995</v>
      </c>
      <c r="C4479" s="25" t="s">
        <v>2138</v>
      </c>
      <c r="D4479" s="25" t="s">
        <v>535</v>
      </c>
      <c r="E4479" s="26" t="s">
        <v>364</v>
      </c>
      <c r="F4479" s="26"/>
      <c r="G4479" s="27"/>
      <c r="H4479" s="27"/>
      <c r="I4479" s="26"/>
      <c r="J4479" s="24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</row>
    <row r="4480" spans="1:22" ht="14">
      <c r="A4480" s="24" t="s">
        <v>2142</v>
      </c>
      <c r="B4480" s="25" t="s">
        <v>1995</v>
      </c>
      <c r="C4480" s="25" t="s">
        <v>2141</v>
      </c>
      <c r="D4480" s="25" t="s">
        <v>221</v>
      </c>
      <c r="E4480" s="26" t="s">
        <v>364</v>
      </c>
      <c r="F4480" s="26"/>
      <c r="G4480" s="27"/>
      <c r="H4480" s="27"/>
      <c r="I4480" s="26"/>
      <c r="J4480" s="24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</row>
    <row r="4481" spans="1:22" ht="14">
      <c r="A4481" s="24" t="s">
        <v>2145</v>
      </c>
      <c r="B4481" s="25" t="s">
        <v>1995</v>
      </c>
      <c r="C4481" s="25" t="s">
        <v>2144</v>
      </c>
      <c r="D4481" s="25" t="s">
        <v>221</v>
      </c>
      <c r="E4481" s="26" t="s">
        <v>364</v>
      </c>
      <c r="F4481" s="26"/>
      <c r="G4481" s="27"/>
      <c r="H4481" s="27"/>
      <c r="I4481" s="26"/>
      <c r="J4481" s="24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</row>
    <row r="4482" spans="1:22" ht="14">
      <c r="A4482" s="24" t="s">
        <v>2148</v>
      </c>
      <c r="B4482" s="25" t="s">
        <v>1995</v>
      </c>
      <c r="C4482" s="25" t="s">
        <v>2147</v>
      </c>
      <c r="D4482" s="25" t="s">
        <v>229</v>
      </c>
      <c r="E4482" s="26" t="s">
        <v>364</v>
      </c>
      <c r="F4482" s="26"/>
      <c r="G4482" s="27"/>
      <c r="H4482" s="27"/>
      <c r="I4482" s="26"/>
      <c r="J4482" s="24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</row>
    <row r="4483" spans="1:22" ht="14">
      <c r="A4483" s="24" t="s">
        <v>2151</v>
      </c>
      <c r="B4483" s="25" t="s">
        <v>1995</v>
      </c>
      <c r="C4483" s="25" t="s">
        <v>2150</v>
      </c>
      <c r="D4483" s="25" t="s">
        <v>535</v>
      </c>
      <c r="E4483" s="26" t="s">
        <v>364</v>
      </c>
      <c r="F4483" s="26"/>
      <c r="G4483" s="27"/>
      <c r="H4483" s="27"/>
      <c r="I4483" s="26"/>
      <c r="J4483" s="24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</row>
    <row r="4484" spans="1:22" ht="14">
      <c r="A4484" s="24" t="s">
        <v>2154</v>
      </c>
      <c r="B4484" s="25" t="s">
        <v>1995</v>
      </c>
      <c r="C4484" s="25" t="s">
        <v>2153</v>
      </c>
      <c r="D4484" s="25" t="s">
        <v>229</v>
      </c>
      <c r="E4484" s="26" t="s">
        <v>364</v>
      </c>
      <c r="F4484" s="26"/>
      <c r="G4484" s="27"/>
      <c r="H4484" s="27"/>
      <c r="I4484" s="26"/>
      <c r="J4484" s="24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</row>
    <row r="4485" spans="1:22" ht="14">
      <c r="A4485" s="24" t="s">
        <v>4815</v>
      </c>
      <c r="B4485" s="25" t="s">
        <v>4714</v>
      </c>
      <c r="C4485" s="25" t="s">
        <v>4814</v>
      </c>
      <c r="D4485" s="25" t="s">
        <v>1022</v>
      </c>
      <c r="E4485" s="26" t="s">
        <v>962</v>
      </c>
      <c r="F4485" s="26"/>
      <c r="G4485" s="27"/>
      <c r="H4485" s="27"/>
      <c r="I4485" s="26"/>
      <c r="J4485" s="24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</row>
    <row r="4486" spans="1:22" ht="14">
      <c r="A4486" s="24" t="s">
        <v>1025</v>
      </c>
      <c r="B4486" s="25" t="s">
        <v>1016</v>
      </c>
      <c r="C4486" s="25" t="s">
        <v>1024</v>
      </c>
      <c r="D4486" s="25" t="s">
        <v>221</v>
      </c>
      <c r="E4486" s="26" t="s">
        <v>364</v>
      </c>
      <c r="F4486" s="26"/>
      <c r="G4486" s="27"/>
      <c r="H4486" s="27"/>
      <c r="I4486" s="26"/>
      <c r="J4486" s="24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</row>
    <row r="4487" spans="1:22" ht="14">
      <c r="A4487" s="24" t="s">
        <v>13394</v>
      </c>
      <c r="B4487" s="25" t="s">
        <v>13381</v>
      </c>
      <c r="C4487" s="25" t="s">
        <v>13393</v>
      </c>
      <c r="D4487" s="25" t="s">
        <v>1022</v>
      </c>
      <c r="E4487" s="26" t="s">
        <v>364</v>
      </c>
      <c r="F4487" s="26"/>
      <c r="G4487" s="27"/>
      <c r="H4487" s="27"/>
      <c r="I4487" s="26"/>
      <c r="J4487" s="24"/>
      <c r="K4487" s="26"/>
      <c r="L4487" s="26"/>
      <c r="M4487" s="26"/>
      <c r="N4487" s="26"/>
      <c r="O4487" s="26"/>
      <c r="P4487" s="26"/>
      <c r="Q4487" s="26"/>
      <c r="R4487" s="26"/>
      <c r="S4487" s="26"/>
      <c r="T4487" s="26"/>
      <c r="U4487" s="26"/>
      <c r="V4487" s="26"/>
    </row>
    <row r="4488" spans="1:22" ht="14">
      <c r="A4488" s="24" t="s">
        <v>1607</v>
      </c>
      <c r="B4488" s="25" t="s">
        <v>1114</v>
      </c>
      <c r="C4488" s="25" t="s">
        <v>1606</v>
      </c>
      <c r="D4488" s="25" t="s">
        <v>215</v>
      </c>
      <c r="E4488" s="26" t="s">
        <v>212</v>
      </c>
      <c r="F4488" s="26"/>
      <c r="G4488" s="27"/>
      <c r="H4488" s="27"/>
      <c r="I4488" s="26"/>
      <c r="J4488" s="24"/>
      <c r="K4488" s="26"/>
      <c r="L4488" s="26"/>
      <c r="M4488" s="26"/>
      <c r="N4488" s="26"/>
      <c r="O4488" s="26"/>
      <c r="P4488" s="26"/>
      <c r="Q4488" s="26"/>
      <c r="R4488" s="26"/>
      <c r="S4488" s="26"/>
      <c r="T4488" s="26"/>
      <c r="U4488" s="26"/>
      <c r="V4488" s="26"/>
    </row>
    <row r="4489" spans="1:22" ht="14">
      <c r="A4489" s="24" t="s">
        <v>1610</v>
      </c>
      <c r="B4489" s="25" t="s">
        <v>1114</v>
      </c>
      <c r="C4489" s="25" t="s">
        <v>1609</v>
      </c>
      <c r="D4489" s="25" t="s">
        <v>221</v>
      </c>
      <c r="E4489" s="26" t="s">
        <v>212</v>
      </c>
      <c r="F4489" s="26"/>
      <c r="G4489" s="27"/>
      <c r="H4489" s="27"/>
      <c r="I4489" s="26"/>
      <c r="J4489" s="24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</row>
    <row r="4490" spans="1:22" ht="14">
      <c r="A4490" s="24" t="s">
        <v>1613</v>
      </c>
      <c r="B4490" s="25" t="s">
        <v>1114</v>
      </c>
      <c r="C4490" s="25" t="s">
        <v>1612</v>
      </c>
      <c r="D4490" s="25" t="s">
        <v>221</v>
      </c>
      <c r="E4490" s="26" t="s">
        <v>212</v>
      </c>
      <c r="F4490" s="26"/>
      <c r="G4490" s="27"/>
      <c r="H4490" s="27"/>
      <c r="I4490" s="26"/>
      <c r="J4490" s="24"/>
      <c r="K4490" s="26"/>
      <c r="L4490" s="26"/>
      <c r="M4490" s="26"/>
      <c r="N4490" s="26"/>
      <c r="O4490" s="26"/>
      <c r="P4490" s="26"/>
      <c r="Q4490" s="26"/>
      <c r="R4490" s="26"/>
      <c r="S4490" s="26"/>
      <c r="T4490" s="26"/>
      <c r="U4490" s="26"/>
      <c r="V4490" s="26"/>
    </row>
    <row r="4491" spans="1:22" ht="14">
      <c r="A4491" s="24" t="s">
        <v>1616</v>
      </c>
      <c r="B4491" s="25" t="s">
        <v>1114</v>
      </c>
      <c r="C4491" s="25" t="s">
        <v>1615</v>
      </c>
      <c r="D4491" s="25" t="s">
        <v>221</v>
      </c>
      <c r="E4491" s="26" t="s">
        <v>212</v>
      </c>
      <c r="F4491" s="26"/>
      <c r="G4491" s="27"/>
      <c r="H4491" s="27"/>
      <c r="I4491" s="26"/>
      <c r="J4491" s="24"/>
      <c r="K4491" s="26"/>
      <c r="L4491" s="26"/>
      <c r="M4491" s="26"/>
      <c r="N4491" s="26"/>
      <c r="O4491" s="26"/>
      <c r="P4491" s="26"/>
      <c r="Q4491" s="26"/>
      <c r="R4491" s="26"/>
      <c r="S4491" s="26"/>
      <c r="T4491" s="26"/>
      <c r="U4491" s="26"/>
      <c r="V4491" s="26"/>
    </row>
    <row r="4492" spans="1:22" ht="14">
      <c r="A4492" s="24" t="s">
        <v>3308</v>
      </c>
      <c r="B4492" s="25" t="s">
        <v>3120</v>
      </c>
      <c r="C4492" s="25" t="s">
        <v>3307</v>
      </c>
      <c r="D4492" s="25" t="s">
        <v>373</v>
      </c>
      <c r="E4492" s="26" t="s">
        <v>212</v>
      </c>
      <c r="F4492" s="26"/>
      <c r="G4492" s="27"/>
      <c r="H4492" s="27"/>
      <c r="I4492" s="26"/>
      <c r="J4492" s="24"/>
      <c r="K4492" s="26"/>
      <c r="L4492" s="26"/>
      <c r="M4492" s="26"/>
      <c r="N4492" s="26"/>
      <c r="O4492" s="26"/>
      <c r="P4492" s="26"/>
      <c r="Q4492" s="26"/>
      <c r="R4492" s="26"/>
      <c r="S4492" s="26"/>
      <c r="T4492" s="26"/>
      <c r="U4492" s="26"/>
      <c r="V4492" s="26"/>
    </row>
    <row r="4493" spans="1:22" ht="14">
      <c r="A4493" s="24" t="s">
        <v>14722</v>
      </c>
      <c r="B4493" s="25" t="s">
        <v>14162</v>
      </c>
      <c r="C4493" s="25" t="s">
        <v>14721</v>
      </c>
      <c r="D4493" s="25" t="s">
        <v>1905</v>
      </c>
      <c r="E4493" s="26" t="s">
        <v>212</v>
      </c>
      <c r="F4493" s="26"/>
      <c r="G4493" s="27"/>
      <c r="H4493" s="27"/>
      <c r="I4493" s="26"/>
      <c r="J4493" s="24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</row>
    <row r="4494" spans="1:22" ht="14">
      <c r="A4494" s="24" t="s">
        <v>14725</v>
      </c>
      <c r="B4494" s="25" t="s">
        <v>14162</v>
      </c>
      <c r="C4494" s="25" t="s">
        <v>14724</v>
      </c>
      <c r="D4494" s="25" t="s">
        <v>535</v>
      </c>
      <c r="E4494" s="26" t="s">
        <v>212</v>
      </c>
      <c r="F4494" s="26"/>
      <c r="G4494" s="27"/>
      <c r="H4494" s="27"/>
      <c r="I4494" s="26"/>
      <c r="J4494" s="24"/>
      <c r="K4494" s="26"/>
      <c r="L4494" s="26"/>
      <c r="M4494" s="26"/>
      <c r="N4494" s="26"/>
      <c r="O4494" s="26"/>
      <c r="P4494" s="26"/>
      <c r="Q4494" s="26"/>
      <c r="R4494" s="26"/>
      <c r="S4494" s="26"/>
      <c r="T4494" s="26"/>
      <c r="U4494" s="26"/>
      <c r="V4494" s="26"/>
    </row>
    <row r="4495" spans="1:22" ht="14">
      <c r="A4495" s="24" t="s">
        <v>14728</v>
      </c>
      <c r="B4495" s="25" t="s">
        <v>14162</v>
      </c>
      <c r="C4495" s="25" t="s">
        <v>14727</v>
      </c>
      <c r="D4495" s="25" t="s">
        <v>535</v>
      </c>
      <c r="E4495" s="26" t="s">
        <v>212</v>
      </c>
      <c r="F4495" s="26"/>
      <c r="G4495" s="27"/>
      <c r="H4495" s="27"/>
      <c r="I4495" s="26"/>
      <c r="J4495" s="24"/>
      <c r="K4495" s="26"/>
      <c r="L4495" s="26"/>
      <c r="M4495" s="26"/>
      <c r="N4495" s="26"/>
      <c r="O4495" s="26"/>
      <c r="P4495" s="26"/>
      <c r="Q4495" s="26"/>
      <c r="R4495" s="26"/>
      <c r="S4495" s="26"/>
      <c r="T4495" s="26"/>
      <c r="U4495" s="26"/>
      <c r="V4495" s="26"/>
    </row>
    <row r="4496" spans="1:22" ht="14">
      <c r="A4496" s="24" t="s">
        <v>15933</v>
      </c>
      <c r="B4496" s="25" t="s">
        <v>740</v>
      </c>
      <c r="C4496" s="25" t="s">
        <v>15932</v>
      </c>
      <c r="D4496" s="25" t="s">
        <v>221</v>
      </c>
      <c r="E4496" s="26" t="s">
        <v>364</v>
      </c>
      <c r="F4496" s="26"/>
      <c r="G4496" s="27"/>
      <c r="H4496" s="27"/>
      <c r="I4496" s="26"/>
      <c r="J4496" s="24"/>
      <c r="K4496" s="26"/>
      <c r="L4496" s="26"/>
      <c r="M4496" s="26"/>
      <c r="N4496" s="26"/>
      <c r="O4496" s="26"/>
      <c r="P4496" s="26"/>
      <c r="Q4496" s="26"/>
      <c r="R4496" s="26"/>
      <c r="S4496" s="26"/>
      <c r="T4496" s="26"/>
      <c r="U4496" s="26"/>
      <c r="V4496" s="26"/>
    </row>
    <row r="4497" spans="1:22" ht="14">
      <c r="A4497" s="24" t="s">
        <v>744</v>
      </c>
      <c r="B4497" s="25" t="s">
        <v>740</v>
      </c>
      <c r="C4497" s="25" t="s">
        <v>743</v>
      </c>
      <c r="D4497" s="25" t="s">
        <v>221</v>
      </c>
      <c r="E4497" s="26" t="s">
        <v>364</v>
      </c>
      <c r="F4497" s="26"/>
      <c r="G4497" s="27"/>
      <c r="H4497" s="27"/>
      <c r="I4497" s="26"/>
      <c r="J4497" s="24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</row>
    <row r="4498" spans="1:22" ht="14">
      <c r="A4498" s="24" t="s">
        <v>747</v>
      </c>
      <c r="B4498" s="25" t="s">
        <v>740</v>
      </c>
      <c r="C4498" s="25" t="s">
        <v>746</v>
      </c>
      <c r="D4498" s="25" t="s">
        <v>221</v>
      </c>
      <c r="E4498" s="26" t="s">
        <v>364</v>
      </c>
      <c r="F4498" s="26"/>
      <c r="G4498" s="27"/>
      <c r="H4498" s="27"/>
      <c r="I4498" s="26"/>
      <c r="J4498" s="24"/>
      <c r="K4498" s="26"/>
      <c r="L4498" s="26"/>
      <c r="M4498" s="26"/>
      <c r="N4498" s="26"/>
      <c r="O4498" s="26"/>
      <c r="P4498" s="26"/>
      <c r="Q4498" s="26"/>
      <c r="R4498" s="26"/>
      <c r="S4498" s="26"/>
      <c r="T4498" s="26"/>
      <c r="U4498" s="26"/>
      <c r="V4498" s="26"/>
    </row>
    <row r="4499" spans="1:22" ht="14">
      <c r="A4499" s="24" t="s">
        <v>14159</v>
      </c>
      <c r="B4499" s="25" t="s">
        <v>14143</v>
      </c>
      <c r="C4499" s="25" t="s">
        <v>14158</v>
      </c>
      <c r="D4499" s="25" t="s">
        <v>221</v>
      </c>
      <c r="E4499" s="26" t="s">
        <v>212</v>
      </c>
      <c r="F4499" s="26"/>
      <c r="G4499" s="27"/>
      <c r="H4499" s="27"/>
      <c r="I4499" s="26"/>
      <c r="J4499" s="24"/>
      <c r="K4499" s="26"/>
      <c r="L4499" s="26"/>
      <c r="M4499" s="26"/>
      <c r="N4499" s="26"/>
      <c r="O4499" s="26"/>
      <c r="P4499" s="26"/>
      <c r="Q4499" s="26"/>
      <c r="R4499" s="26"/>
      <c r="S4499" s="26"/>
      <c r="T4499" s="26"/>
      <c r="U4499" s="26"/>
      <c r="V4499" s="26"/>
    </row>
    <row r="4500" spans="1:22" ht="14">
      <c r="A4500" s="24" t="s">
        <v>10298</v>
      </c>
      <c r="B4500" s="25" t="s">
        <v>10102</v>
      </c>
      <c r="C4500" s="25" t="s">
        <v>10297</v>
      </c>
      <c r="D4500" s="25" t="s">
        <v>535</v>
      </c>
      <c r="E4500" s="26" t="s">
        <v>364</v>
      </c>
      <c r="F4500" s="26"/>
      <c r="G4500" s="27"/>
      <c r="H4500" s="27"/>
      <c r="I4500" s="26"/>
      <c r="J4500" s="24"/>
      <c r="K4500" s="26"/>
      <c r="L4500" s="26"/>
      <c r="M4500" s="26"/>
      <c r="N4500" s="26"/>
      <c r="O4500" s="26"/>
      <c r="P4500" s="26"/>
      <c r="Q4500" s="26"/>
      <c r="R4500" s="26"/>
      <c r="S4500" s="26"/>
      <c r="T4500" s="26"/>
      <c r="U4500" s="26"/>
      <c r="V4500" s="26"/>
    </row>
    <row r="4501" spans="1:22" ht="14">
      <c r="A4501" s="24" t="s">
        <v>10301</v>
      </c>
      <c r="B4501" s="25" t="s">
        <v>10102</v>
      </c>
      <c r="C4501" s="25" t="s">
        <v>10300</v>
      </c>
      <c r="D4501" s="25" t="s">
        <v>373</v>
      </c>
      <c r="E4501" s="26" t="s">
        <v>364</v>
      </c>
      <c r="F4501" s="26"/>
      <c r="G4501" s="27"/>
      <c r="H4501" s="27"/>
      <c r="I4501" s="26"/>
      <c r="J4501" s="24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</row>
    <row r="4502" spans="1:22" ht="14">
      <c r="A4502" s="24" t="s">
        <v>10304</v>
      </c>
      <c r="B4502" s="25" t="s">
        <v>10102</v>
      </c>
      <c r="C4502" s="25" t="s">
        <v>10303</v>
      </c>
      <c r="D4502" s="25" t="s">
        <v>373</v>
      </c>
      <c r="E4502" s="26" t="s">
        <v>364</v>
      </c>
      <c r="F4502" s="26"/>
      <c r="G4502" s="27"/>
      <c r="H4502" s="27"/>
      <c r="I4502" s="26"/>
      <c r="J4502" s="24"/>
      <c r="K4502" s="26"/>
      <c r="L4502" s="26"/>
      <c r="M4502" s="26"/>
      <c r="N4502" s="26"/>
      <c r="O4502" s="26"/>
      <c r="P4502" s="26"/>
      <c r="Q4502" s="26"/>
      <c r="R4502" s="26"/>
      <c r="S4502" s="26"/>
      <c r="T4502" s="26"/>
      <c r="U4502" s="26"/>
      <c r="V4502" s="26"/>
    </row>
    <row r="4503" spans="1:22" ht="14">
      <c r="A4503" s="24" t="s">
        <v>11297</v>
      </c>
      <c r="B4503" s="25" t="s">
        <v>11272</v>
      </c>
      <c r="C4503" s="25" t="s">
        <v>11296</v>
      </c>
      <c r="D4503" s="25" t="s">
        <v>535</v>
      </c>
      <c r="E4503" s="26" t="s">
        <v>212</v>
      </c>
      <c r="F4503" s="26"/>
      <c r="G4503" s="27"/>
      <c r="H4503" s="27"/>
      <c r="I4503" s="26"/>
      <c r="J4503" s="24"/>
      <c r="K4503" s="26"/>
      <c r="L4503" s="26"/>
      <c r="M4503" s="26"/>
      <c r="N4503" s="26"/>
      <c r="O4503" s="26"/>
      <c r="P4503" s="26"/>
      <c r="Q4503" s="26"/>
      <c r="R4503" s="26"/>
      <c r="S4503" s="26"/>
      <c r="T4503" s="26"/>
      <c r="U4503" s="26"/>
      <c r="V4503" s="26"/>
    </row>
    <row r="4504" spans="1:22" ht="14">
      <c r="A4504" s="24" t="s">
        <v>11300</v>
      </c>
      <c r="B4504" s="25" t="s">
        <v>11272</v>
      </c>
      <c r="C4504" s="25" t="s">
        <v>11299</v>
      </c>
      <c r="D4504" s="25" t="s">
        <v>535</v>
      </c>
      <c r="E4504" s="26" t="s">
        <v>212</v>
      </c>
      <c r="F4504" s="26"/>
      <c r="G4504" s="27"/>
      <c r="H4504" s="27"/>
      <c r="I4504" s="26"/>
      <c r="J4504" s="24"/>
      <c r="K4504" s="26"/>
      <c r="L4504" s="26"/>
      <c r="M4504" s="26"/>
      <c r="N4504" s="26"/>
      <c r="O4504" s="26"/>
      <c r="P4504" s="26"/>
      <c r="Q4504" s="26"/>
      <c r="R4504" s="26"/>
      <c r="S4504" s="26"/>
      <c r="T4504" s="26"/>
      <c r="U4504" s="26"/>
      <c r="V4504" s="26"/>
    </row>
    <row r="4505" spans="1:22" ht="14">
      <c r="A4505" s="24" t="s">
        <v>15653</v>
      </c>
      <c r="B4505" s="25" t="s">
        <v>7433</v>
      </c>
      <c r="C4505" s="25" t="s">
        <v>15651</v>
      </c>
      <c r="D4505" s="25" t="s">
        <v>221</v>
      </c>
      <c r="E4505" s="26" t="s">
        <v>15652</v>
      </c>
      <c r="F4505" s="26"/>
      <c r="G4505" s="27"/>
      <c r="H4505" s="27"/>
      <c r="I4505" s="26"/>
      <c r="J4505" s="24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</row>
    <row r="4506" spans="1:22" ht="14">
      <c r="A4506" s="24" t="s">
        <v>8489</v>
      </c>
      <c r="B4506" s="25" t="s">
        <v>8302</v>
      </c>
      <c r="C4506" s="25" t="s">
        <v>8488</v>
      </c>
      <c r="D4506" s="25" t="s">
        <v>2556</v>
      </c>
      <c r="E4506" s="26" t="s">
        <v>212</v>
      </c>
      <c r="F4506" s="26"/>
      <c r="G4506" s="27"/>
      <c r="H4506" s="27"/>
      <c r="I4506" s="26"/>
      <c r="J4506" s="24"/>
      <c r="K4506" s="26"/>
      <c r="L4506" s="26"/>
      <c r="M4506" s="26"/>
      <c r="N4506" s="26"/>
      <c r="O4506" s="26"/>
      <c r="P4506" s="26"/>
      <c r="Q4506" s="26"/>
      <c r="R4506" s="26"/>
      <c r="S4506" s="26"/>
      <c r="T4506" s="26"/>
      <c r="U4506" s="26"/>
      <c r="V4506" s="26"/>
    </row>
    <row r="4507" spans="1:22" ht="14">
      <c r="A4507" s="24" t="s">
        <v>8492</v>
      </c>
      <c r="B4507" s="25" t="s">
        <v>8302</v>
      </c>
      <c r="C4507" s="25" t="s">
        <v>8491</v>
      </c>
      <c r="D4507" s="25" t="s">
        <v>535</v>
      </c>
      <c r="E4507" s="26" t="s">
        <v>212</v>
      </c>
      <c r="F4507" s="26"/>
      <c r="G4507" s="27"/>
      <c r="H4507" s="27"/>
      <c r="I4507" s="26"/>
      <c r="J4507" s="24"/>
      <c r="K4507" s="26"/>
      <c r="L4507" s="26"/>
      <c r="M4507" s="26"/>
      <c r="N4507" s="26"/>
      <c r="O4507" s="26"/>
      <c r="P4507" s="26"/>
      <c r="Q4507" s="26"/>
      <c r="R4507" s="26"/>
      <c r="S4507" s="26"/>
      <c r="T4507" s="26"/>
      <c r="U4507" s="26"/>
      <c r="V4507" s="26"/>
    </row>
    <row r="4508" spans="1:22" ht="14">
      <c r="A4508" s="24" t="s">
        <v>8495</v>
      </c>
      <c r="B4508" s="25" t="s">
        <v>8302</v>
      </c>
      <c r="C4508" s="25" t="s">
        <v>8494</v>
      </c>
      <c r="D4508" s="25" t="s">
        <v>535</v>
      </c>
      <c r="E4508" s="26" t="s">
        <v>212</v>
      </c>
      <c r="F4508" s="26"/>
      <c r="G4508" s="27"/>
      <c r="H4508" s="27"/>
      <c r="I4508" s="26"/>
      <c r="J4508" s="24"/>
      <c r="K4508" s="26"/>
      <c r="L4508" s="26"/>
      <c r="M4508" s="26"/>
      <c r="N4508" s="26"/>
      <c r="O4508" s="26"/>
      <c r="P4508" s="26"/>
      <c r="Q4508" s="26"/>
      <c r="R4508" s="26"/>
      <c r="S4508" s="26"/>
      <c r="T4508" s="26"/>
      <c r="U4508" s="26"/>
      <c r="V4508" s="26"/>
    </row>
    <row r="4509" spans="1:22" ht="14">
      <c r="A4509" s="24" t="s">
        <v>8498</v>
      </c>
      <c r="B4509" s="25" t="s">
        <v>8302</v>
      </c>
      <c r="C4509" s="25" t="s">
        <v>8497</v>
      </c>
      <c r="D4509" s="25" t="s">
        <v>535</v>
      </c>
      <c r="E4509" s="26" t="s">
        <v>212</v>
      </c>
      <c r="F4509" s="26"/>
      <c r="G4509" s="27"/>
      <c r="H4509" s="27"/>
      <c r="I4509" s="26"/>
      <c r="J4509" s="24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</row>
    <row r="4510" spans="1:22" ht="14">
      <c r="A4510" s="24" t="s">
        <v>8501</v>
      </c>
      <c r="B4510" s="25" t="s">
        <v>8302</v>
      </c>
      <c r="C4510" s="25" t="s">
        <v>8500</v>
      </c>
      <c r="D4510" s="25" t="s">
        <v>2958</v>
      </c>
      <c r="E4510" s="26" t="s">
        <v>212</v>
      </c>
      <c r="F4510" s="26"/>
      <c r="G4510" s="27"/>
      <c r="H4510" s="27"/>
      <c r="I4510" s="26"/>
      <c r="J4510" s="24"/>
      <c r="K4510" s="26"/>
      <c r="L4510" s="26"/>
      <c r="M4510" s="26"/>
      <c r="N4510" s="26"/>
      <c r="O4510" s="26"/>
      <c r="P4510" s="26"/>
      <c r="Q4510" s="26"/>
      <c r="R4510" s="26"/>
      <c r="S4510" s="26"/>
      <c r="T4510" s="26"/>
      <c r="U4510" s="26"/>
      <c r="V4510" s="26"/>
    </row>
    <row r="4511" spans="1:22" ht="14">
      <c r="A4511" s="24" t="s">
        <v>4841</v>
      </c>
      <c r="B4511" s="25" t="s">
        <v>4840</v>
      </c>
      <c r="C4511" s="25" t="s">
        <v>4839</v>
      </c>
      <c r="D4511" s="25" t="s">
        <v>221</v>
      </c>
      <c r="E4511" s="26" t="s">
        <v>364</v>
      </c>
      <c r="F4511" s="26"/>
      <c r="G4511" s="27"/>
      <c r="H4511" s="27"/>
      <c r="I4511" s="26"/>
      <c r="J4511" s="24"/>
      <c r="K4511" s="26"/>
      <c r="L4511" s="26"/>
      <c r="M4511" s="26"/>
      <c r="N4511" s="26"/>
      <c r="O4511" s="26"/>
      <c r="P4511" s="26"/>
      <c r="Q4511" s="26"/>
      <c r="R4511" s="26"/>
      <c r="S4511" s="26"/>
      <c r="T4511" s="26"/>
      <c r="U4511" s="26"/>
      <c r="V4511" s="26"/>
    </row>
    <row r="4512" spans="1:22" ht="14">
      <c r="A4512" s="24" t="s">
        <v>4844</v>
      </c>
      <c r="B4512" s="25" t="s">
        <v>4840</v>
      </c>
      <c r="C4512" s="25" t="s">
        <v>4843</v>
      </c>
      <c r="D4512" s="25" t="s">
        <v>535</v>
      </c>
      <c r="E4512" s="26" t="s">
        <v>364</v>
      </c>
      <c r="F4512" s="26"/>
      <c r="G4512" s="27"/>
      <c r="H4512" s="27"/>
      <c r="I4512" s="26"/>
      <c r="J4512" s="24"/>
      <c r="K4512" s="26"/>
      <c r="L4512" s="26"/>
      <c r="M4512" s="26"/>
      <c r="N4512" s="26"/>
      <c r="O4512" s="26"/>
      <c r="P4512" s="26"/>
      <c r="Q4512" s="26"/>
      <c r="R4512" s="26"/>
      <c r="S4512" s="26"/>
      <c r="T4512" s="26"/>
      <c r="U4512" s="26"/>
      <c r="V4512" s="26"/>
    </row>
    <row r="4513" spans="1:22" ht="14">
      <c r="A4513" s="24" t="s">
        <v>4847</v>
      </c>
      <c r="B4513" s="25" t="s">
        <v>4840</v>
      </c>
      <c r="C4513" s="25" t="s">
        <v>4846</v>
      </c>
      <c r="D4513" s="25" t="s">
        <v>221</v>
      </c>
      <c r="E4513" s="26" t="s">
        <v>364</v>
      </c>
      <c r="F4513" s="26"/>
      <c r="G4513" s="27"/>
      <c r="H4513" s="27"/>
      <c r="I4513" s="26"/>
      <c r="J4513" s="24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</row>
    <row r="4514" spans="1:22" ht="14">
      <c r="A4514" s="24" t="s">
        <v>4850</v>
      </c>
      <c r="B4514" s="25" t="s">
        <v>4840</v>
      </c>
      <c r="C4514" s="25" t="s">
        <v>4849</v>
      </c>
      <c r="D4514" s="25" t="s">
        <v>229</v>
      </c>
      <c r="E4514" s="26" t="s">
        <v>364</v>
      </c>
      <c r="F4514" s="26"/>
      <c r="G4514" s="27"/>
      <c r="H4514" s="27"/>
      <c r="I4514" s="26"/>
      <c r="J4514" s="24"/>
      <c r="K4514" s="26"/>
      <c r="L4514" s="26"/>
      <c r="M4514" s="26"/>
      <c r="N4514" s="26"/>
      <c r="O4514" s="26"/>
      <c r="P4514" s="26"/>
      <c r="Q4514" s="26"/>
      <c r="R4514" s="26"/>
      <c r="S4514" s="26"/>
      <c r="T4514" s="26"/>
      <c r="U4514" s="26"/>
      <c r="V4514" s="26"/>
    </row>
    <row r="4515" spans="1:22" ht="14">
      <c r="A4515" s="24" t="s">
        <v>4853</v>
      </c>
      <c r="B4515" s="25" t="s">
        <v>4840</v>
      </c>
      <c r="C4515" s="25" t="s">
        <v>4852</v>
      </c>
      <c r="D4515" s="25" t="s">
        <v>535</v>
      </c>
      <c r="E4515" s="26" t="s">
        <v>364</v>
      </c>
      <c r="F4515" s="26"/>
      <c r="G4515" s="27"/>
      <c r="H4515" s="27"/>
      <c r="I4515" s="26"/>
      <c r="J4515" s="24"/>
      <c r="K4515" s="26"/>
      <c r="L4515" s="26"/>
      <c r="M4515" s="26"/>
      <c r="N4515" s="26"/>
      <c r="O4515" s="26"/>
      <c r="P4515" s="26"/>
      <c r="Q4515" s="26"/>
      <c r="R4515" s="26"/>
      <c r="S4515" s="26"/>
      <c r="T4515" s="26"/>
      <c r="U4515" s="26"/>
      <c r="V4515" s="26"/>
    </row>
    <row r="4516" spans="1:22" ht="14">
      <c r="A4516" s="24" t="s">
        <v>4856</v>
      </c>
      <c r="B4516" s="25" t="s">
        <v>4840</v>
      </c>
      <c r="C4516" s="25" t="s">
        <v>4855</v>
      </c>
      <c r="D4516" s="25" t="s">
        <v>221</v>
      </c>
      <c r="E4516" s="26" t="s">
        <v>364</v>
      </c>
      <c r="F4516" s="26"/>
      <c r="G4516" s="27"/>
      <c r="H4516" s="27"/>
      <c r="I4516" s="26"/>
      <c r="J4516" s="24"/>
      <c r="K4516" s="26"/>
      <c r="L4516" s="26"/>
      <c r="M4516" s="26"/>
      <c r="N4516" s="26"/>
      <c r="O4516" s="26"/>
      <c r="P4516" s="26"/>
      <c r="Q4516" s="26"/>
      <c r="R4516" s="26"/>
      <c r="S4516" s="26"/>
      <c r="T4516" s="26"/>
      <c r="U4516" s="26"/>
      <c r="V4516" s="26"/>
    </row>
    <row r="4517" spans="1:22" ht="14">
      <c r="A4517" s="24" t="s">
        <v>4859</v>
      </c>
      <c r="B4517" s="25" t="s">
        <v>4840</v>
      </c>
      <c r="C4517" s="25" t="s">
        <v>4858</v>
      </c>
      <c r="D4517" s="25" t="s">
        <v>229</v>
      </c>
      <c r="E4517" s="26" t="s">
        <v>364</v>
      </c>
      <c r="F4517" s="26"/>
      <c r="G4517" s="27"/>
      <c r="H4517" s="27"/>
      <c r="I4517" s="26"/>
      <c r="J4517" s="24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</row>
    <row r="4518" spans="1:22" ht="14">
      <c r="A4518" s="24" t="s">
        <v>4862</v>
      </c>
      <c r="B4518" s="25" t="s">
        <v>4840</v>
      </c>
      <c r="C4518" s="25" t="s">
        <v>4861</v>
      </c>
      <c r="D4518" s="25" t="s">
        <v>535</v>
      </c>
      <c r="E4518" s="26" t="s">
        <v>364</v>
      </c>
      <c r="F4518" s="26"/>
      <c r="G4518" s="27"/>
      <c r="H4518" s="27"/>
      <c r="I4518" s="26"/>
      <c r="J4518" s="24"/>
      <c r="K4518" s="26"/>
      <c r="L4518" s="26"/>
      <c r="M4518" s="26"/>
      <c r="N4518" s="26"/>
      <c r="O4518" s="26"/>
      <c r="P4518" s="26"/>
      <c r="Q4518" s="26"/>
      <c r="R4518" s="26"/>
      <c r="S4518" s="26"/>
      <c r="T4518" s="26"/>
      <c r="U4518" s="26"/>
      <c r="V4518" s="26"/>
    </row>
    <row r="4519" spans="1:22" ht="14">
      <c r="A4519" s="24" t="s">
        <v>4865</v>
      </c>
      <c r="B4519" s="25" t="s">
        <v>4840</v>
      </c>
      <c r="C4519" s="25" t="s">
        <v>4864</v>
      </c>
      <c r="D4519" s="25" t="s">
        <v>221</v>
      </c>
      <c r="E4519" s="26" t="s">
        <v>364</v>
      </c>
      <c r="F4519" s="26"/>
      <c r="G4519" s="27"/>
      <c r="H4519" s="27"/>
      <c r="I4519" s="26"/>
      <c r="J4519" s="24"/>
      <c r="K4519" s="26"/>
      <c r="L4519" s="26"/>
      <c r="M4519" s="26"/>
      <c r="N4519" s="26"/>
      <c r="O4519" s="26"/>
      <c r="P4519" s="26"/>
      <c r="Q4519" s="26"/>
      <c r="R4519" s="26"/>
      <c r="S4519" s="26"/>
      <c r="T4519" s="26"/>
      <c r="U4519" s="26"/>
      <c r="V4519" s="26"/>
    </row>
    <row r="4520" spans="1:22" ht="14">
      <c r="A4520" s="24" t="s">
        <v>4868</v>
      </c>
      <c r="B4520" s="25" t="s">
        <v>4840</v>
      </c>
      <c r="C4520" s="25" t="s">
        <v>4867</v>
      </c>
      <c r="D4520" s="25" t="s">
        <v>535</v>
      </c>
      <c r="E4520" s="26" t="s">
        <v>364</v>
      </c>
      <c r="F4520" s="26"/>
      <c r="G4520" s="27"/>
      <c r="H4520" s="27"/>
      <c r="I4520" s="26"/>
      <c r="J4520" s="24"/>
      <c r="K4520" s="26"/>
      <c r="L4520" s="26"/>
      <c r="M4520" s="26"/>
      <c r="N4520" s="26"/>
      <c r="O4520" s="26"/>
      <c r="P4520" s="26"/>
      <c r="Q4520" s="26"/>
      <c r="R4520" s="26"/>
      <c r="S4520" s="26"/>
      <c r="T4520" s="26"/>
      <c r="U4520" s="26"/>
      <c r="V4520" s="26"/>
    </row>
    <row r="4521" spans="1:22" ht="14">
      <c r="A4521" s="24" t="s">
        <v>9143</v>
      </c>
      <c r="B4521" s="25" t="s">
        <v>8975</v>
      </c>
      <c r="C4521" s="25" t="s">
        <v>9142</v>
      </c>
      <c r="D4521" s="25" t="s">
        <v>756</v>
      </c>
      <c r="E4521" s="26" t="s">
        <v>212</v>
      </c>
      <c r="F4521" s="26"/>
      <c r="G4521" s="27"/>
      <c r="H4521" s="27"/>
      <c r="I4521" s="26"/>
      <c r="J4521" s="24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</row>
    <row r="4522" spans="1:22" ht="14">
      <c r="A4522" s="24" t="s">
        <v>10023</v>
      </c>
      <c r="B4522" s="25" t="s">
        <v>9887</v>
      </c>
      <c r="C4522" s="25" t="s">
        <v>10022</v>
      </c>
      <c r="D4522" s="25" t="s">
        <v>221</v>
      </c>
      <c r="E4522" s="26" t="s">
        <v>212</v>
      </c>
      <c r="F4522" s="26"/>
      <c r="G4522" s="27"/>
      <c r="H4522" s="27"/>
      <c r="I4522" s="26"/>
      <c r="J4522" s="24"/>
      <c r="K4522" s="26"/>
      <c r="L4522" s="26"/>
      <c r="M4522" s="26"/>
      <c r="N4522" s="26"/>
      <c r="O4522" s="26"/>
      <c r="P4522" s="26"/>
      <c r="Q4522" s="26"/>
      <c r="R4522" s="26"/>
      <c r="S4522" s="26"/>
      <c r="T4522" s="26"/>
      <c r="U4522" s="26"/>
      <c r="V4522" s="26"/>
    </row>
    <row r="4523" spans="1:22" ht="14">
      <c r="A4523" s="24" t="s">
        <v>10026</v>
      </c>
      <c r="B4523" s="25" t="s">
        <v>9887</v>
      </c>
      <c r="C4523" s="25" t="s">
        <v>10025</v>
      </c>
      <c r="D4523" s="25" t="s">
        <v>535</v>
      </c>
      <c r="E4523" s="26" t="s">
        <v>212</v>
      </c>
      <c r="F4523" s="26"/>
      <c r="G4523" s="27"/>
      <c r="H4523" s="27"/>
      <c r="I4523" s="26"/>
      <c r="J4523" s="24"/>
      <c r="K4523" s="26"/>
      <c r="L4523" s="26"/>
      <c r="M4523" s="26"/>
      <c r="N4523" s="26"/>
      <c r="O4523" s="26"/>
      <c r="P4523" s="26"/>
      <c r="Q4523" s="26"/>
      <c r="R4523" s="26"/>
      <c r="S4523" s="26"/>
      <c r="T4523" s="26"/>
      <c r="U4523" s="26"/>
      <c r="V4523" s="26"/>
    </row>
    <row r="4524" spans="1:22" ht="14">
      <c r="A4524" s="24" t="s">
        <v>11244</v>
      </c>
      <c r="B4524" s="25" t="s">
        <v>11171</v>
      </c>
      <c r="C4524" s="25" t="s">
        <v>11243</v>
      </c>
      <c r="D4524" s="25" t="s">
        <v>535</v>
      </c>
      <c r="E4524" s="26" t="s">
        <v>212</v>
      </c>
      <c r="F4524" s="26"/>
      <c r="G4524" s="27"/>
      <c r="H4524" s="27"/>
      <c r="I4524" s="26"/>
      <c r="J4524" s="24"/>
      <c r="K4524" s="26"/>
      <c r="L4524" s="26"/>
      <c r="M4524" s="26"/>
      <c r="N4524" s="26"/>
      <c r="O4524" s="26"/>
      <c r="P4524" s="26"/>
      <c r="Q4524" s="26"/>
      <c r="R4524" s="26"/>
      <c r="S4524" s="26"/>
      <c r="T4524" s="26"/>
      <c r="U4524" s="26"/>
      <c r="V4524" s="26"/>
    </row>
    <row r="4525" spans="1:22" ht="14">
      <c r="A4525" s="24" t="s">
        <v>11247</v>
      </c>
      <c r="B4525" s="25" t="s">
        <v>11171</v>
      </c>
      <c r="C4525" s="25" t="s">
        <v>11246</v>
      </c>
      <c r="D4525" s="25" t="s">
        <v>535</v>
      </c>
      <c r="E4525" s="26" t="s">
        <v>212</v>
      </c>
      <c r="F4525" s="26"/>
      <c r="G4525" s="27"/>
      <c r="H4525" s="27"/>
      <c r="I4525" s="26"/>
      <c r="J4525" s="24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</row>
    <row r="4526" spans="1:22" ht="14">
      <c r="A4526" s="24" t="s">
        <v>7447</v>
      </c>
      <c r="B4526" s="25" t="s">
        <v>7446</v>
      </c>
      <c r="C4526" s="25" t="s">
        <v>7445</v>
      </c>
      <c r="D4526" s="25" t="s">
        <v>1022</v>
      </c>
      <c r="E4526" s="26" t="s">
        <v>364</v>
      </c>
      <c r="F4526" s="26"/>
      <c r="G4526" s="27"/>
      <c r="H4526" s="27"/>
      <c r="I4526" s="26"/>
      <c r="J4526" s="24"/>
      <c r="K4526" s="26"/>
      <c r="L4526" s="26"/>
      <c r="M4526" s="26"/>
      <c r="N4526" s="26"/>
      <c r="O4526" s="26"/>
      <c r="P4526" s="26"/>
      <c r="Q4526" s="26"/>
      <c r="R4526" s="26"/>
      <c r="S4526" s="26"/>
      <c r="T4526" s="26"/>
      <c r="U4526" s="26"/>
      <c r="V4526" s="26"/>
    </row>
    <row r="4527" spans="1:22" ht="14">
      <c r="A4527" s="24" t="s">
        <v>2363</v>
      </c>
      <c r="B4527" s="25" t="s">
        <v>2157</v>
      </c>
      <c r="C4527" s="25" t="s">
        <v>2362</v>
      </c>
      <c r="D4527" s="25" t="s">
        <v>221</v>
      </c>
      <c r="E4527" s="26" t="s">
        <v>364</v>
      </c>
      <c r="F4527" s="26"/>
      <c r="G4527" s="27"/>
      <c r="H4527" s="27"/>
      <c r="I4527" s="26"/>
      <c r="J4527" s="24"/>
      <c r="K4527" s="26"/>
      <c r="L4527" s="26"/>
      <c r="M4527" s="26"/>
      <c r="N4527" s="26"/>
      <c r="O4527" s="26"/>
      <c r="P4527" s="26"/>
      <c r="Q4527" s="26"/>
      <c r="R4527" s="26"/>
      <c r="S4527" s="26"/>
      <c r="T4527" s="26"/>
      <c r="U4527" s="26"/>
      <c r="V4527" s="26"/>
    </row>
    <row r="4528" spans="1:22" ht="14">
      <c r="A4528" s="24" t="s">
        <v>2366</v>
      </c>
      <c r="B4528" s="25" t="s">
        <v>2157</v>
      </c>
      <c r="C4528" s="25" t="s">
        <v>2365</v>
      </c>
      <c r="D4528" s="25" t="s">
        <v>535</v>
      </c>
      <c r="E4528" s="26" t="s">
        <v>364</v>
      </c>
      <c r="F4528" s="26"/>
      <c r="G4528" s="27"/>
      <c r="H4528" s="27"/>
      <c r="I4528" s="26"/>
      <c r="J4528" s="24"/>
      <c r="K4528" s="26"/>
      <c r="L4528" s="26"/>
      <c r="M4528" s="26"/>
      <c r="N4528" s="26"/>
      <c r="O4528" s="26"/>
      <c r="P4528" s="26"/>
      <c r="Q4528" s="26"/>
      <c r="R4528" s="26"/>
      <c r="S4528" s="26"/>
      <c r="T4528" s="26"/>
      <c r="U4528" s="26"/>
      <c r="V4528" s="26"/>
    </row>
    <row r="4529" spans="1:22" ht="14">
      <c r="A4529" s="24" t="s">
        <v>2369</v>
      </c>
      <c r="B4529" s="25" t="s">
        <v>2157</v>
      </c>
      <c r="C4529" s="25" t="s">
        <v>2368</v>
      </c>
      <c r="D4529" s="25" t="s">
        <v>221</v>
      </c>
      <c r="E4529" s="26" t="s">
        <v>364</v>
      </c>
      <c r="F4529" s="26"/>
      <c r="G4529" s="27"/>
      <c r="H4529" s="27"/>
      <c r="I4529" s="26"/>
      <c r="J4529" s="24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</row>
    <row r="4530" spans="1:22" ht="14">
      <c r="A4530" s="24" t="s">
        <v>2372</v>
      </c>
      <c r="B4530" s="25" t="s">
        <v>2157</v>
      </c>
      <c r="C4530" s="25" t="s">
        <v>2371</v>
      </c>
      <c r="D4530" s="25" t="s">
        <v>535</v>
      </c>
      <c r="E4530" s="26" t="s">
        <v>364</v>
      </c>
      <c r="F4530" s="26"/>
      <c r="G4530" s="27"/>
      <c r="H4530" s="27"/>
      <c r="I4530" s="26"/>
      <c r="J4530" s="24"/>
      <c r="K4530" s="26"/>
      <c r="L4530" s="26"/>
      <c r="M4530" s="26"/>
      <c r="N4530" s="26"/>
      <c r="O4530" s="26"/>
      <c r="P4530" s="26"/>
      <c r="Q4530" s="26"/>
      <c r="R4530" s="26"/>
      <c r="S4530" s="26"/>
      <c r="T4530" s="26"/>
      <c r="U4530" s="26"/>
      <c r="V4530" s="26"/>
    </row>
    <row r="4531" spans="1:22" ht="14">
      <c r="A4531" s="24" t="s">
        <v>4818</v>
      </c>
      <c r="B4531" s="25" t="s">
        <v>4714</v>
      </c>
      <c r="C4531" s="25" t="s">
        <v>4817</v>
      </c>
      <c r="D4531" s="25" t="s">
        <v>221</v>
      </c>
      <c r="E4531" s="26" t="s">
        <v>962</v>
      </c>
      <c r="F4531" s="26"/>
      <c r="G4531" s="27"/>
      <c r="H4531" s="27"/>
      <c r="I4531" s="26"/>
      <c r="J4531" s="24"/>
      <c r="K4531" s="26"/>
      <c r="L4531" s="26"/>
      <c r="M4531" s="26"/>
      <c r="N4531" s="26"/>
      <c r="O4531" s="26"/>
      <c r="P4531" s="26"/>
      <c r="Q4531" s="26"/>
      <c r="R4531" s="26"/>
      <c r="S4531" s="26"/>
      <c r="T4531" s="26"/>
      <c r="U4531" s="26"/>
      <c r="V4531" s="26"/>
    </row>
    <row r="4532" spans="1:22" ht="14">
      <c r="A4532" s="24" t="s">
        <v>4821</v>
      </c>
      <c r="B4532" s="25" t="s">
        <v>4714</v>
      </c>
      <c r="C4532" s="25" t="s">
        <v>4820</v>
      </c>
      <c r="D4532" s="25" t="s">
        <v>4764</v>
      </c>
      <c r="E4532" s="26" t="s">
        <v>962</v>
      </c>
      <c r="F4532" s="26"/>
      <c r="G4532" s="27"/>
      <c r="H4532" s="27"/>
      <c r="I4532" s="26"/>
      <c r="J4532" s="24"/>
      <c r="K4532" s="26"/>
      <c r="L4532" s="26"/>
      <c r="M4532" s="26"/>
      <c r="N4532" s="26"/>
      <c r="O4532" s="26"/>
      <c r="P4532" s="26"/>
      <c r="Q4532" s="26"/>
      <c r="R4532" s="26"/>
      <c r="S4532" s="26"/>
      <c r="T4532" s="26"/>
      <c r="U4532" s="26"/>
      <c r="V4532" s="26"/>
    </row>
    <row r="4533" spans="1:22" ht="14">
      <c r="A4533" s="24" t="s">
        <v>4824</v>
      </c>
      <c r="B4533" s="25" t="s">
        <v>4714</v>
      </c>
      <c r="C4533" s="25" t="s">
        <v>4823</v>
      </c>
      <c r="D4533" s="25" t="s">
        <v>229</v>
      </c>
      <c r="E4533" s="26" t="s">
        <v>962</v>
      </c>
      <c r="F4533" s="26"/>
      <c r="G4533" s="27"/>
      <c r="H4533" s="27"/>
      <c r="I4533" s="26"/>
      <c r="J4533" s="24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</row>
    <row r="4534" spans="1:22" ht="14">
      <c r="A4534" s="24" t="s">
        <v>4827</v>
      </c>
      <c r="B4534" s="25" t="s">
        <v>4714</v>
      </c>
      <c r="C4534" s="25" t="s">
        <v>4826</v>
      </c>
      <c r="D4534" s="25" t="s">
        <v>535</v>
      </c>
      <c r="E4534" s="26" t="s">
        <v>962</v>
      </c>
      <c r="F4534" s="26"/>
      <c r="G4534" s="27"/>
      <c r="H4534" s="27"/>
      <c r="I4534" s="26"/>
      <c r="J4534" s="24"/>
      <c r="K4534" s="26"/>
      <c r="L4534" s="26"/>
      <c r="M4534" s="26"/>
      <c r="N4534" s="26"/>
      <c r="O4534" s="26"/>
      <c r="P4534" s="26"/>
      <c r="Q4534" s="26"/>
      <c r="R4534" s="26"/>
      <c r="S4534" s="26"/>
      <c r="T4534" s="26"/>
      <c r="U4534" s="26"/>
      <c r="V4534" s="26"/>
    </row>
    <row r="4535" spans="1:22" ht="14">
      <c r="A4535" s="24" t="s">
        <v>4830</v>
      </c>
      <c r="B4535" s="25" t="s">
        <v>4714</v>
      </c>
      <c r="C4535" s="25" t="s">
        <v>4829</v>
      </c>
      <c r="D4535" s="25" t="s">
        <v>221</v>
      </c>
      <c r="E4535" s="26" t="s">
        <v>962</v>
      </c>
      <c r="F4535" s="26"/>
      <c r="G4535" s="27"/>
      <c r="H4535" s="27"/>
      <c r="I4535" s="26"/>
      <c r="J4535" s="24"/>
      <c r="K4535" s="26"/>
      <c r="L4535" s="26"/>
      <c r="M4535" s="26"/>
      <c r="N4535" s="26"/>
      <c r="O4535" s="26"/>
      <c r="P4535" s="26"/>
      <c r="Q4535" s="26"/>
      <c r="R4535" s="26"/>
      <c r="S4535" s="26"/>
      <c r="T4535" s="26"/>
      <c r="U4535" s="26"/>
      <c r="V4535" s="26"/>
    </row>
    <row r="4536" spans="1:22" ht="14">
      <c r="A4536" s="24" t="s">
        <v>7993</v>
      </c>
      <c r="B4536" s="25" t="s">
        <v>7869</v>
      </c>
      <c r="C4536" s="25" t="s">
        <v>7992</v>
      </c>
      <c r="D4536" s="25" t="s">
        <v>221</v>
      </c>
      <c r="E4536" s="26" t="s">
        <v>212</v>
      </c>
      <c r="F4536" s="26"/>
      <c r="G4536" s="27"/>
      <c r="H4536" s="27"/>
      <c r="I4536" s="26"/>
      <c r="J4536" s="24"/>
      <c r="K4536" s="26"/>
      <c r="L4536" s="26"/>
      <c r="M4536" s="26"/>
      <c r="N4536" s="26"/>
      <c r="O4536" s="26"/>
      <c r="P4536" s="26"/>
      <c r="Q4536" s="26"/>
      <c r="R4536" s="26"/>
      <c r="S4536" s="26"/>
      <c r="T4536" s="26"/>
      <c r="U4536" s="26"/>
      <c r="V4536" s="26"/>
    </row>
    <row r="4537" spans="1:22" ht="14">
      <c r="A4537" s="24" t="s">
        <v>7996</v>
      </c>
      <c r="B4537" s="25" t="s">
        <v>7869</v>
      </c>
      <c r="C4537" s="25" t="s">
        <v>7995</v>
      </c>
      <c r="D4537" s="25" t="s">
        <v>535</v>
      </c>
      <c r="E4537" s="26" t="s">
        <v>212</v>
      </c>
      <c r="F4537" s="26"/>
      <c r="G4537" s="27"/>
      <c r="H4537" s="27"/>
      <c r="I4537" s="26"/>
      <c r="J4537" s="24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</row>
    <row r="4538" spans="1:22" ht="14">
      <c r="A4538" s="24" t="s">
        <v>7999</v>
      </c>
      <c r="B4538" s="25" t="s">
        <v>7869</v>
      </c>
      <c r="C4538" s="25" t="s">
        <v>7998</v>
      </c>
      <c r="D4538" s="25" t="s">
        <v>2958</v>
      </c>
      <c r="E4538" s="26" t="s">
        <v>212</v>
      </c>
      <c r="F4538" s="26"/>
      <c r="G4538" s="27"/>
      <c r="H4538" s="27"/>
      <c r="I4538" s="26"/>
      <c r="J4538" s="24"/>
      <c r="K4538" s="26"/>
      <c r="L4538" s="26"/>
      <c r="M4538" s="26"/>
      <c r="N4538" s="26"/>
      <c r="O4538" s="26"/>
      <c r="P4538" s="26"/>
      <c r="Q4538" s="26"/>
      <c r="R4538" s="26"/>
      <c r="S4538" s="26"/>
      <c r="T4538" s="26"/>
      <c r="U4538" s="26"/>
      <c r="V4538" s="26"/>
    </row>
    <row r="4539" spans="1:22" ht="14">
      <c r="A4539" s="24" t="s">
        <v>959</v>
      </c>
      <c r="B4539" s="25" t="s">
        <v>769</v>
      </c>
      <c r="C4539" s="25" t="s">
        <v>958</v>
      </c>
      <c r="D4539" s="25" t="s">
        <v>221</v>
      </c>
      <c r="E4539" s="26" t="s">
        <v>212</v>
      </c>
      <c r="F4539" s="26"/>
      <c r="G4539" s="27"/>
      <c r="H4539" s="27"/>
      <c r="I4539" s="26"/>
      <c r="J4539" s="24"/>
      <c r="K4539" s="26"/>
      <c r="L4539" s="26"/>
      <c r="M4539" s="26"/>
      <c r="N4539" s="26"/>
      <c r="O4539" s="26"/>
      <c r="P4539" s="26"/>
      <c r="Q4539" s="26"/>
      <c r="R4539" s="26"/>
      <c r="S4539" s="26"/>
      <c r="T4539" s="26"/>
      <c r="U4539" s="26"/>
      <c r="V4539" s="26"/>
    </row>
    <row r="4540" spans="1:22" ht="14">
      <c r="A4540" s="24" t="s">
        <v>956</v>
      </c>
      <c r="B4540" s="25" t="s">
        <v>769</v>
      </c>
      <c r="C4540" s="25" t="s">
        <v>955</v>
      </c>
      <c r="D4540" s="25" t="s">
        <v>221</v>
      </c>
      <c r="E4540" s="26" t="s">
        <v>212</v>
      </c>
      <c r="F4540" s="26"/>
      <c r="G4540" s="27"/>
      <c r="H4540" s="27"/>
      <c r="I4540" s="26"/>
      <c r="J4540" s="24"/>
      <c r="K4540" s="26"/>
      <c r="L4540" s="26"/>
      <c r="M4540" s="26"/>
      <c r="N4540" s="26"/>
      <c r="O4540" s="26"/>
      <c r="P4540" s="26"/>
      <c r="Q4540" s="26"/>
      <c r="R4540" s="26"/>
      <c r="S4540" s="26"/>
      <c r="T4540" s="26"/>
      <c r="U4540" s="26"/>
      <c r="V4540" s="26"/>
    </row>
    <row r="4541" spans="1:22" ht="14">
      <c r="A4541" s="24" t="s">
        <v>2375</v>
      </c>
      <c r="B4541" s="25" t="s">
        <v>2157</v>
      </c>
      <c r="C4541" s="25" t="s">
        <v>2374</v>
      </c>
      <c r="D4541" s="25" t="s">
        <v>221</v>
      </c>
      <c r="E4541" s="26" t="s">
        <v>364</v>
      </c>
      <c r="F4541" s="26"/>
      <c r="G4541" s="27"/>
      <c r="H4541" s="27"/>
      <c r="I4541" s="26"/>
      <c r="J4541" s="24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</row>
    <row r="4542" spans="1:22" ht="14">
      <c r="A4542" s="24" t="s">
        <v>2378</v>
      </c>
      <c r="B4542" s="25" t="s">
        <v>2157</v>
      </c>
      <c r="C4542" s="25" t="s">
        <v>2377</v>
      </c>
      <c r="D4542" s="25" t="s">
        <v>535</v>
      </c>
      <c r="E4542" s="26" t="s">
        <v>364</v>
      </c>
      <c r="F4542" s="26"/>
      <c r="G4542" s="27"/>
      <c r="H4542" s="27"/>
      <c r="I4542" s="26"/>
      <c r="J4542" s="24"/>
      <c r="K4542" s="26"/>
      <c r="L4542" s="26"/>
      <c r="M4542" s="26"/>
      <c r="N4542" s="26"/>
      <c r="O4542" s="26"/>
      <c r="P4542" s="26"/>
      <c r="Q4542" s="26"/>
      <c r="R4542" s="26"/>
      <c r="S4542" s="26"/>
      <c r="T4542" s="26"/>
      <c r="U4542" s="26"/>
      <c r="V4542" s="26"/>
    </row>
    <row r="4543" spans="1:22" ht="14">
      <c r="A4543" s="24" t="s">
        <v>8002</v>
      </c>
      <c r="B4543" s="25" t="s">
        <v>7869</v>
      </c>
      <c r="C4543" s="25" t="s">
        <v>8001</v>
      </c>
      <c r="D4543" s="25" t="s">
        <v>2958</v>
      </c>
      <c r="E4543" s="26" t="s">
        <v>212</v>
      </c>
      <c r="F4543" s="26"/>
      <c r="G4543" s="27"/>
      <c r="H4543" s="27"/>
      <c r="I4543" s="26"/>
      <c r="J4543" s="24"/>
      <c r="K4543" s="26"/>
      <c r="L4543" s="26"/>
      <c r="M4543" s="26"/>
      <c r="N4543" s="26"/>
      <c r="O4543" s="26"/>
      <c r="P4543" s="26"/>
      <c r="Q4543" s="26"/>
      <c r="R4543" s="26"/>
      <c r="S4543" s="26"/>
      <c r="T4543" s="26"/>
      <c r="U4543" s="26"/>
      <c r="V4543" s="26"/>
    </row>
    <row r="4544" spans="1:22" ht="14">
      <c r="A4544" s="24" t="s">
        <v>15165</v>
      </c>
      <c r="B4544" s="25" t="s">
        <v>15164</v>
      </c>
      <c r="C4544" s="25" t="s">
        <v>15163</v>
      </c>
      <c r="D4544" s="25" t="s">
        <v>221</v>
      </c>
      <c r="E4544" s="26" t="s">
        <v>364</v>
      </c>
      <c r="F4544" s="26"/>
      <c r="G4544" s="27"/>
      <c r="H4544" s="27"/>
      <c r="I4544" s="26"/>
      <c r="J4544" s="24"/>
      <c r="K4544" s="26"/>
      <c r="L4544" s="26"/>
      <c r="M4544" s="26"/>
      <c r="N4544" s="26"/>
      <c r="O4544" s="26"/>
      <c r="P4544" s="26"/>
      <c r="Q4544" s="26"/>
      <c r="R4544" s="26"/>
      <c r="S4544" s="26"/>
      <c r="T4544" s="26"/>
      <c r="U4544" s="26"/>
      <c r="V4544" s="26"/>
    </row>
    <row r="4545" spans="1:22" ht="14">
      <c r="A4545" s="24" t="s">
        <v>15863</v>
      </c>
      <c r="B4545" s="25" t="s">
        <v>15862</v>
      </c>
      <c r="C4545" s="25" t="s">
        <v>15861</v>
      </c>
      <c r="D4545" s="25" t="s">
        <v>373</v>
      </c>
      <c r="E4545" s="26" t="s">
        <v>364</v>
      </c>
      <c r="F4545" s="26"/>
      <c r="G4545" s="27"/>
      <c r="H4545" s="27"/>
      <c r="I4545" s="26"/>
      <c r="J4545" s="24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</row>
    <row r="4546" spans="1:22" ht="14">
      <c r="A4546" s="24" t="s">
        <v>8619</v>
      </c>
      <c r="B4546" s="25" t="s">
        <v>8543</v>
      </c>
      <c r="C4546" s="25" t="s">
        <v>8618</v>
      </c>
      <c r="D4546" s="25" t="s">
        <v>221</v>
      </c>
      <c r="E4546" s="26" t="s">
        <v>212</v>
      </c>
      <c r="F4546" s="26"/>
      <c r="G4546" s="27"/>
      <c r="H4546" s="27"/>
      <c r="I4546" s="26"/>
      <c r="J4546" s="24"/>
      <c r="K4546" s="26"/>
      <c r="L4546" s="26"/>
      <c r="M4546" s="26"/>
      <c r="N4546" s="26"/>
      <c r="O4546" s="26"/>
      <c r="P4546" s="26"/>
      <c r="Q4546" s="26"/>
      <c r="R4546" s="26"/>
      <c r="S4546" s="26"/>
      <c r="T4546" s="26"/>
      <c r="U4546" s="26"/>
      <c r="V4546" s="26"/>
    </row>
    <row r="4547" spans="1:22" ht="14">
      <c r="A4547" s="24" t="s">
        <v>1619</v>
      </c>
      <c r="B4547" s="25" t="s">
        <v>1114</v>
      </c>
      <c r="C4547" s="25" t="s">
        <v>1618</v>
      </c>
      <c r="D4547" s="25" t="s">
        <v>221</v>
      </c>
      <c r="E4547" s="26" t="s">
        <v>212</v>
      </c>
      <c r="F4547" s="26"/>
      <c r="G4547" s="27"/>
      <c r="H4547" s="27"/>
      <c r="I4547" s="26"/>
      <c r="J4547" s="24"/>
      <c r="K4547" s="26"/>
      <c r="L4547" s="26"/>
      <c r="M4547" s="26"/>
      <c r="N4547" s="26"/>
      <c r="O4547" s="26"/>
      <c r="P4547" s="26"/>
      <c r="Q4547" s="26"/>
      <c r="R4547" s="26"/>
      <c r="S4547" s="26"/>
      <c r="T4547" s="26"/>
      <c r="U4547" s="26"/>
      <c r="V4547" s="26"/>
    </row>
    <row r="4548" spans="1:22" ht="14">
      <c r="A4548" s="24" t="s">
        <v>1091</v>
      </c>
      <c r="B4548" s="25" t="s">
        <v>1050</v>
      </c>
      <c r="C4548" s="25" t="s">
        <v>1090</v>
      </c>
      <c r="D4548" s="25" t="s">
        <v>1052</v>
      </c>
      <c r="E4548" s="26" t="s">
        <v>364</v>
      </c>
      <c r="F4548" s="26"/>
      <c r="G4548" s="27"/>
      <c r="H4548" s="27"/>
      <c r="I4548" s="26"/>
      <c r="J4548" s="24"/>
      <c r="K4548" s="26"/>
      <c r="L4548" s="26"/>
      <c r="M4548" s="26"/>
      <c r="N4548" s="26"/>
      <c r="O4548" s="26"/>
      <c r="P4548" s="26"/>
      <c r="Q4548" s="26"/>
      <c r="R4548" s="26"/>
      <c r="S4548" s="26"/>
      <c r="T4548" s="26"/>
      <c r="U4548" s="26"/>
      <c r="V4548" s="26"/>
    </row>
    <row r="4549" spans="1:22" ht="14">
      <c r="A4549" s="24" t="s">
        <v>9186</v>
      </c>
      <c r="B4549" s="25" t="s">
        <v>9176</v>
      </c>
      <c r="C4549" s="25" t="s">
        <v>9185</v>
      </c>
      <c r="D4549" s="25" t="s">
        <v>221</v>
      </c>
      <c r="E4549" s="26" t="s">
        <v>962</v>
      </c>
      <c r="F4549" s="26"/>
      <c r="G4549" s="27"/>
      <c r="H4549" s="27"/>
      <c r="I4549" s="26"/>
      <c r="J4549" s="24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</row>
    <row r="4550" spans="1:22" ht="14">
      <c r="A4550" s="24" t="s">
        <v>9189</v>
      </c>
      <c r="B4550" s="25" t="s">
        <v>9176</v>
      </c>
      <c r="C4550" s="25" t="s">
        <v>9188</v>
      </c>
      <c r="D4550" s="25" t="s">
        <v>535</v>
      </c>
      <c r="E4550" s="26" t="s">
        <v>962</v>
      </c>
      <c r="F4550" s="26"/>
      <c r="G4550" s="27"/>
      <c r="H4550" s="27"/>
      <c r="I4550" s="26"/>
      <c r="J4550" s="24"/>
      <c r="K4550" s="26"/>
      <c r="L4550" s="26"/>
      <c r="M4550" s="26"/>
      <c r="N4550" s="26"/>
      <c r="O4550" s="26"/>
      <c r="P4550" s="26"/>
      <c r="Q4550" s="26"/>
      <c r="R4550" s="26"/>
      <c r="S4550" s="26"/>
      <c r="T4550" s="26"/>
      <c r="U4550" s="26"/>
      <c r="V4550" s="26"/>
    </row>
    <row r="4551" spans="1:22" ht="14">
      <c r="A4551" s="24" t="s">
        <v>10376</v>
      </c>
      <c r="B4551" s="25" t="s">
        <v>10307</v>
      </c>
      <c r="C4551" s="25" t="s">
        <v>10375</v>
      </c>
      <c r="D4551" s="25" t="s">
        <v>535</v>
      </c>
      <c r="E4551" s="26" t="s">
        <v>212</v>
      </c>
      <c r="F4551" s="26"/>
      <c r="G4551" s="27"/>
      <c r="H4551" s="27"/>
      <c r="I4551" s="26"/>
      <c r="J4551" s="24"/>
      <c r="K4551" s="26"/>
      <c r="L4551" s="26"/>
      <c r="M4551" s="26"/>
      <c r="N4551" s="26"/>
      <c r="O4551" s="26"/>
      <c r="P4551" s="26"/>
      <c r="Q4551" s="26"/>
      <c r="R4551" s="26"/>
      <c r="S4551" s="26"/>
      <c r="T4551" s="26"/>
      <c r="U4551" s="26"/>
      <c r="V4551" s="26"/>
    </row>
    <row r="4552" spans="1:22" ht="14">
      <c r="A4552" s="24" t="s">
        <v>10379</v>
      </c>
      <c r="B4552" s="25" t="s">
        <v>10307</v>
      </c>
      <c r="C4552" s="25" t="s">
        <v>10378</v>
      </c>
      <c r="D4552" s="25" t="s">
        <v>535</v>
      </c>
      <c r="E4552" s="26" t="s">
        <v>212</v>
      </c>
      <c r="F4552" s="26"/>
      <c r="G4552" s="27"/>
      <c r="H4552" s="27"/>
      <c r="I4552" s="26"/>
      <c r="J4552" s="24"/>
      <c r="K4552" s="26"/>
      <c r="L4552" s="26"/>
      <c r="M4552" s="26"/>
      <c r="N4552" s="26"/>
      <c r="O4552" s="26"/>
      <c r="P4552" s="26"/>
      <c r="Q4552" s="26"/>
      <c r="R4552" s="26"/>
      <c r="S4552" s="26"/>
      <c r="T4552" s="26"/>
      <c r="U4552" s="26"/>
      <c r="V4552" s="26"/>
    </row>
    <row r="4553" spans="1:22" ht="14">
      <c r="A4553" s="24" t="s">
        <v>12172</v>
      </c>
      <c r="B4553" s="25" t="s">
        <v>12025</v>
      </c>
      <c r="C4553" s="25" t="s">
        <v>12171</v>
      </c>
      <c r="D4553" s="25" t="s">
        <v>535</v>
      </c>
      <c r="E4553" s="26" t="s">
        <v>212</v>
      </c>
      <c r="F4553" s="26"/>
      <c r="G4553" s="27"/>
      <c r="H4553" s="27"/>
      <c r="I4553" s="26"/>
      <c r="J4553" s="24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</row>
    <row r="4554" spans="1:22" ht="14">
      <c r="A4554" s="24" t="s">
        <v>12175</v>
      </c>
      <c r="B4554" s="25" t="s">
        <v>12025</v>
      </c>
      <c r="C4554" s="25" t="s">
        <v>12174</v>
      </c>
      <c r="D4554" s="25" t="s">
        <v>535</v>
      </c>
      <c r="E4554" s="26" t="s">
        <v>212</v>
      </c>
      <c r="F4554" s="26"/>
      <c r="G4554" s="27"/>
      <c r="H4554" s="27"/>
      <c r="I4554" s="26"/>
      <c r="J4554" s="24"/>
      <c r="K4554" s="26"/>
      <c r="L4554" s="26"/>
      <c r="M4554" s="26"/>
      <c r="N4554" s="26"/>
      <c r="O4554" s="26"/>
      <c r="P4554" s="26"/>
      <c r="Q4554" s="26"/>
      <c r="R4554" s="26"/>
      <c r="S4554" s="26"/>
      <c r="T4554" s="26"/>
      <c r="U4554" s="26"/>
      <c r="V4554" s="26"/>
    </row>
    <row r="4555" spans="1:22" ht="14">
      <c r="A4555" s="24" t="s">
        <v>14731</v>
      </c>
      <c r="B4555" s="25" t="s">
        <v>14162</v>
      </c>
      <c r="C4555" s="25" t="s">
        <v>14730</v>
      </c>
      <c r="D4555" s="25" t="s">
        <v>221</v>
      </c>
      <c r="E4555" s="26" t="s">
        <v>212</v>
      </c>
      <c r="F4555" s="26"/>
      <c r="G4555" s="27"/>
      <c r="H4555" s="27"/>
      <c r="I4555" s="26"/>
      <c r="J4555" s="24"/>
      <c r="K4555" s="26"/>
      <c r="L4555" s="26"/>
      <c r="M4555" s="26"/>
      <c r="N4555" s="26"/>
      <c r="O4555" s="26"/>
      <c r="P4555" s="26"/>
      <c r="Q4555" s="26"/>
      <c r="R4555" s="26"/>
      <c r="S4555" s="26"/>
      <c r="T4555" s="26"/>
      <c r="U4555" s="26"/>
      <c r="V4555" s="26"/>
    </row>
    <row r="4556" spans="1:22" ht="14">
      <c r="A4556" s="24" t="s">
        <v>14734</v>
      </c>
      <c r="B4556" s="25" t="s">
        <v>14162</v>
      </c>
      <c r="C4556" s="25" t="s">
        <v>14733</v>
      </c>
      <c r="D4556" s="25" t="s">
        <v>221</v>
      </c>
      <c r="E4556" s="26" t="s">
        <v>212</v>
      </c>
      <c r="F4556" s="26"/>
      <c r="G4556" s="27"/>
      <c r="H4556" s="27"/>
      <c r="I4556" s="26"/>
      <c r="J4556" s="24"/>
      <c r="K4556" s="26"/>
      <c r="L4556" s="26"/>
      <c r="M4556" s="26"/>
      <c r="N4556" s="26"/>
      <c r="O4556" s="26"/>
      <c r="P4556" s="26"/>
      <c r="Q4556" s="26"/>
      <c r="R4556" s="26"/>
      <c r="S4556" s="26"/>
      <c r="T4556" s="26"/>
      <c r="U4556" s="26"/>
      <c r="V4556" s="26"/>
    </row>
    <row r="4557" spans="1:22" ht="14">
      <c r="A4557" s="24" t="s">
        <v>14737</v>
      </c>
      <c r="B4557" s="25" t="s">
        <v>14162</v>
      </c>
      <c r="C4557" s="25" t="s">
        <v>14736</v>
      </c>
      <c r="D4557" s="25" t="s">
        <v>1905</v>
      </c>
      <c r="E4557" s="26" t="s">
        <v>212</v>
      </c>
      <c r="F4557" s="26"/>
      <c r="G4557" s="27"/>
      <c r="H4557" s="27"/>
      <c r="I4557" s="26"/>
      <c r="J4557" s="24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</row>
    <row r="4558" spans="1:22" ht="14">
      <c r="A4558" s="24" t="s">
        <v>14740</v>
      </c>
      <c r="B4558" s="25" t="s">
        <v>14162</v>
      </c>
      <c r="C4558" s="25" t="s">
        <v>14739</v>
      </c>
      <c r="D4558" s="25" t="s">
        <v>535</v>
      </c>
      <c r="E4558" s="26" t="s">
        <v>212</v>
      </c>
      <c r="F4558" s="26"/>
      <c r="G4558" s="27"/>
      <c r="H4558" s="27"/>
      <c r="I4558" s="26"/>
      <c r="J4558" s="24"/>
      <c r="K4558" s="26"/>
      <c r="L4558" s="26"/>
      <c r="M4558" s="26"/>
      <c r="N4558" s="26"/>
      <c r="O4558" s="26"/>
      <c r="P4558" s="26"/>
      <c r="Q4558" s="26"/>
      <c r="R4558" s="26"/>
      <c r="S4558" s="26"/>
      <c r="T4558" s="26"/>
      <c r="U4558" s="26"/>
      <c r="V4558" s="26"/>
    </row>
    <row r="4559" spans="1:22" ht="14">
      <c r="A4559" s="24" t="s">
        <v>5554</v>
      </c>
      <c r="B4559" s="25" t="s">
        <v>5244</v>
      </c>
      <c r="C4559" s="25" t="s">
        <v>5553</v>
      </c>
      <c r="D4559" s="25" t="s">
        <v>221</v>
      </c>
      <c r="E4559" s="26" t="s">
        <v>364</v>
      </c>
      <c r="F4559" s="26"/>
      <c r="G4559" s="27"/>
      <c r="H4559" s="27"/>
      <c r="I4559" s="26"/>
      <c r="J4559" s="24"/>
      <c r="K4559" s="26"/>
      <c r="L4559" s="26"/>
      <c r="M4559" s="26"/>
      <c r="N4559" s="26"/>
      <c r="O4559" s="26"/>
      <c r="P4559" s="26"/>
      <c r="Q4559" s="26"/>
      <c r="R4559" s="26"/>
      <c r="S4559" s="26"/>
      <c r="T4559" s="26"/>
      <c r="U4559" s="26"/>
      <c r="V4559" s="26"/>
    </row>
    <row r="4560" spans="1:22" ht="14">
      <c r="A4560" s="24" t="s">
        <v>5557</v>
      </c>
      <c r="B4560" s="25" t="s">
        <v>5244</v>
      </c>
      <c r="C4560" s="25" t="s">
        <v>5556</v>
      </c>
      <c r="D4560" s="25" t="s">
        <v>535</v>
      </c>
      <c r="E4560" s="26" t="s">
        <v>364</v>
      </c>
      <c r="F4560" s="26"/>
      <c r="G4560" s="27"/>
      <c r="H4560" s="27"/>
      <c r="I4560" s="26"/>
      <c r="J4560" s="24"/>
      <c r="K4560" s="26"/>
      <c r="L4560" s="26"/>
      <c r="M4560" s="26"/>
      <c r="N4560" s="26"/>
      <c r="O4560" s="26"/>
      <c r="P4560" s="26"/>
      <c r="Q4560" s="26"/>
      <c r="R4560" s="26"/>
      <c r="S4560" s="26"/>
      <c r="T4560" s="26"/>
      <c r="U4560" s="26"/>
      <c r="V4560" s="26"/>
    </row>
    <row r="4561" spans="1:22" ht="14">
      <c r="A4561" s="24" t="s">
        <v>3311</v>
      </c>
      <c r="B4561" s="25" t="s">
        <v>3120</v>
      </c>
      <c r="C4561" s="25" t="s">
        <v>3310</v>
      </c>
      <c r="D4561" s="25" t="s">
        <v>221</v>
      </c>
      <c r="E4561" s="26" t="s">
        <v>212</v>
      </c>
      <c r="F4561" s="26"/>
      <c r="G4561" s="27"/>
      <c r="H4561" s="27"/>
      <c r="I4561" s="26"/>
      <c r="J4561" s="24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</row>
    <row r="4562" spans="1:22" ht="14">
      <c r="A4562" s="24" t="s">
        <v>3314</v>
      </c>
      <c r="B4562" s="25" t="s">
        <v>3120</v>
      </c>
      <c r="C4562" s="25" t="s">
        <v>3313</v>
      </c>
      <c r="D4562" s="25" t="s">
        <v>535</v>
      </c>
      <c r="E4562" s="26" t="s">
        <v>212</v>
      </c>
      <c r="F4562" s="26"/>
      <c r="G4562" s="27"/>
      <c r="H4562" s="27"/>
      <c r="I4562" s="26"/>
      <c r="J4562" s="24"/>
      <c r="K4562" s="26"/>
      <c r="L4562" s="26"/>
      <c r="M4562" s="26"/>
      <c r="N4562" s="26"/>
      <c r="O4562" s="26"/>
      <c r="P4562" s="26"/>
      <c r="Q4562" s="26"/>
      <c r="R4562" s="26"/>
      <c r="S4562" s="26"/>
      <c r="T4562" s="26"/>
      <c r="U4562" s="26"/>
      <c r="V4562" s="26"/>
    </row>
    <row r="4563" spans="1:22" ht="14">
      <c r="A4563" s="24" t="s">
        <v>12925</v>
      </c>
      <c r="B4563" s="25" t="s">
        <v>12674</v>
      </c>
      <c r="C4563" s="25" t="s">
        <v>12924</v>
      </c>
      <c r="D4563" s="25" t="s">
        <v>221</v>
      </c>
      <c r="E4563" s="26" t="s">
        <v>212</v>
      </c>
      <c r="F4563" s="26"/>
      <c r="G4563" s="27"/>
      <c r="H4563" s="27"/>
      <c r="I4563" s="26"/>
      <c r="J4563" s="24"/>
      <c r="K4563" s="26"/>
      <c r="L4563" s="26"/>
      <c r="M4563" s="26"/>
      <c r="N4563" s="26"/>
      <c r="O4563" s="26"/>
      <c r="P4563" s="26"/>
      <c r="Q4563" s="26"/>
      <c r="R4563" s="26"/>
      <c r="S4563" s="26"/>
      <c r="T4563" s="26"/>
      <c r="U4563" s="26"/>
      <c r="V4563" s="26"/>
    </row>
    <row r="4564" spans="1:22" ht="14">
      <c r="A4564" s="24" t="s">
        <v>12928</v>
      </c>
      <c r="B4564" s="25" t="s">
        <v>12674</v>
      </c>
      <c r="C4564" s="25" t="s">
        <v>12927</v>
      </c>
      <c r="D4564" s="25" t="s">
        <v>12679</v>
      </c>
      <c r="E4564" s="26" t="s">
        <v>212</v>
      </c>
      <c r="F4564" s="26"/>
      <c r="G4564" s="27"/>
      <c r="H4564" s="27"/>
      <c r="I4564" s="26"/>
      <c r="J4564" s="24"/>
      <c r="K4564" s="26"/>
      <c r="L4564" s="26"/>
      <c r="M4564" s="26"/>
      <c r="N4564" s="26"/>
      <c r="O4564" s="26"/>
      <c r="P4564" s="26"/>
      <c r="Q4564" s="26"/>
      <c r="R4564" s="26"/>
      <c r="S4564" s="26"/>
      <c r="T4564" s="26"/>
      <c r="U4564" s="26"/>
      <c r="V4564" s="26"/>
    </row>
    <row r="4565" spans="1:22" ht="14">
      <c r="A4565" s="24" t="s">
        <v>4260</v>
      </c>
      <c r="B4565" s="25" t="s">
        <v>4003</v>
      </c>
      <c r="C4565" s="25" t="s">
        <v>4259</v>
      </c>
      <c r="D4565" s="25" t="s">
        <v>373</v>
      </c>
      <c r="E4565" s="26" t="s">
        <v>212</v>
      </c>
      <c r="F4565" s="26"/>
      <c r="G4565" s="27"/>
      <c r="H4565" s="27"/>
      <c r="I4565" s="26"/>
      <c r="J4565" s="24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</row>
    <row r="4566" spans="1:22" ht="14">
      <c r="A4566" s="24" t="s">
        <v>4263</v>
      </c>
      <c r="B4566" s="25" t="s">
        <v>4003</v>
      </c>
      <c r="C4566" s="25" t="s">
        <v>4262</v>
      </c>
      <c r="D4566" s="25" t="s">
        <v>221</v>
      </c>
      <c r="E4566" s="26" t="s">
        <v>212</v>
      </c>
      <c r="F4566" s="26"/>
      <c r="G4566" s="27"/>
      <c r="H4566" s="27"/>
      <c r="I4566" s="26"/>
      <c r="J4566" s="24"/>
      <c r="K4566" s="26"/>
      <c r="L4566" s="26"/>
      <c r="M4566" s="26"/>
      <c r="N4566" s="26"/>
      <c r="O4566" s="26"/>
      <c r="P4566" s="26"/>
      <c r="Q4566" s="26"/>
      <c r="R4566" s="26"/>
      <c r="S4566" s="26"/>
      <c r="T4566" s="26"/>
      <c r="U4566" s="26"/>
      <c r="V4566" s="26"/>
    </row>
    <row r="4567" spans="1:22" ht="14">
      <c r="A4567" s="24" t="s">
        <v>4266</v>
      </c>
      <c r="B4567" s="25" t="s">
        <v>4003</v>
      </c>
      <c r="C4567" s="25" t="s">
        <v>4265</v>
      </c>
      <c r="D4567" s="25" t="s">
        <v>535</v>
      </c>
      <c r="E4567" s="26" t="s">
        <v>212</v>
      </c>
      <c r="F4567" s="26"/>
      <c r="G4567" s="27"/>
      <c r="H4567" s="27"/>
      <c r="I4567" s="26"/>
      <c r="J4567" s="24"/>
      <c r="K4567" s="26"/>
      <c r="L4567" s="26"/>
      <c r="M4567" s="26"/>
      <c r="N4567" s="26"/>
      <c r="O4567" s="26"/>
      <c r="P4567" s="26"/>
      <c r="Q4567" s="26"/>
      <c r="R4567" s="26"/>
      <c r="S4567" s="26"/>
      <c r="T4567" s="26"/>
      <c r="U4567" s="26"/>
      <c r="V4567" s="26"/>
    </row>
    <row r="4568" spans="1:22" ht="14">
      <c r="A4568" s="24" t="s">
        <v>4269</v>
      </c>
      <c r="B4568" s="25" t="s">
        <v>4003</v>
      </c>
      <c r="C4568" s="25" t="s">
        <v>4268</v>
      </c>
      <c r="D4568" s="25" t="s">
        <v>668</v>
      </c>
      <c r="E4568" s="26" t="s">
        <v>212</v>
      </c>
      <c r="F4568" s="26"/>
      <c r="G4568" s="27"/>
      <c r="H4568" s="27"/>
      <c r="I4568" s="26"/>
      <c r="J4568" s="24"/>
      <c r="K4568" s="26"/>
      <c r="L4568" s="26"/>
      <c r="M4568" s="26"/>
      <c r="N4568" s="26"/>
      <c r="O4568" s="26"/>
      <c r="P4568" s="26"/>
      <c r="Q4568" s="26"/>
      <c r="R4568" s="26"/>
      <c r="S4568" s="26"/>
      <c r="T4568" s="26"/>
      <c r="U4568" s="26"/>
      <c r="V4568" s="26"/>
    </row>
    <row r="4569" spans="1:22" ht="14">
      <c r="A4569" s="24" t="s">
        <v>4272</v>
      </c>
      <c r="B4569" s="25" t="s">
        <v>4003</v>
      </c>
      <c r="C4569" s="25" t="s">
        <v>4271</v>
      </c>
      <c r="D4569" s="25" t="s">
        <v>215</v>
      </c>
      <c r="E4569" s="26" t="s">
        <v>212</v>
      </c>
      <c r="F4569" s="26"/>
      <c r="G4569" s="27"/>
      <c r="H4569" s="27"/>
      <c r="I4569" s="26"/>
      <c r="J4569" s="24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</row>
    <row r="4570" spans="1:22" ht="14">
      <c r="A4570" s="24" t="s">
        <v>5096</v>
      </c>
      <c r="B4570" s="25" t="s">
        <v>4960</v>
      </c>
      <c r="C4570" s="25" t="s">
        <v>5095</v>
      </c>
      <c r="D4570" s="25" t="s">
        <v>221</v>
      </c>
      <c r="E4570" s="26" t="s">
        <v>364</v>
      </c>
      <c r="F4570" s="26"/>
      <c r="G4570" s="27"/>
      <c r="H4570" s="27"/>
      <c r="I4570" s="26"/>
      <c r="J4570" s="24"/>
      <c r="K4570" s="26"/>
      <c r="L4570" s="26"/>
      <c r="M4570" s="26"/>
      <c r="N4570" s="26"/>
      <c r="O4570" s="26"/>
      <c r="P4570" s="26"/>
      <c r="Q4570" s="26"/>
      <c r="R4570" s="26"/>
      <c r="S4570" s="26"/>
      <c r="T4570" s="26"/>
      <c r="U4570" s="26"/>
      <c r="V4570" s="26"/>
    </row>
    <row r="4571" spans="1:22" ht="14">
      <c r="A4571" s="24" t="s">
        <v>5099</v>
      </c>
      <c r="B4571" s="25" t="s">
        <v>4960</v>
      </c>
      <c r="C4571" s="25" t="s">
        <v>5098</v>
      </c>
      <c r="D4571" s="25" t="s">
        <v>221</v>
      </c>
      <c r="E4571" s="26" t="s">
        <v>364</v>
      </c>
      <c r="F4571" s="26"/>
      <c r="G4571" s="27"/>
      <c r="H4571" s="27"/>
      <c r="I4571" s="26"/>
      <c r="J4571" s="24"/>
      <c r="K4571" s="26"/>
      <c r="L4571" s="26"/>
      <c r="M4571" s="26"/>
      <c r="N4571" s="26"/>
      <c r="O4571" s="26"/>
      <c r="P4571" s="26"/>
      <c r="Q4571" s="26"/>
      <c r="R4571" s="26"/>
      <c r="S4571" s="26"/>
      <c r="T4571" s="26"/>
      <c r="U4571" s="26"/>
      <c r="V4571" s="26"/>
    </row>
    <row r="4572" spans="1:22" ht="14">
      <c r="A4572" s="24" t="s">
        <v>5102</v>
      </c>
      <c r="B4572" s="25" t="s">
        <v>4960</v>
      </c>
      <c r="C4572" s="25" t="s">
        <v>5101</v>
      </c>
      <c r="D4572" s="25" t="s">
        <v>535</v>
      </c>
      <c r="E4572" s="26" t="s">
        <v>364</v>
      </c>
      <c r="F4572" s="26"/>
      <c r="G4572" s="27"/>
      <c r="H4572" s="27"/>
      <c r="I4572" s="26"/>
      <c r="J4572" s="24"/>
      <c r="K4572" s="26"/>
      <c r="L4572" s="26"/>
      <c r="M4572" s="26"/>
      <c r="N4572" s="26"/>
      <c r="O4572" s="26"/>
      <c r="P4572" s="26"/>
      <c r="Q4572" s="26"/>
      <c r="R4572" s="26"/>
      <c r="S4572" s="26"/>
      <c r="T4572" s="26"/>
      <c r="U4572" s="26"/>
      <c r="V4572" s="26"/>
    </row>
    <row r="4573" spans="1:22" ht="14">
      <c r="A4573" s="24" t="s">
        <v>12931</v>
      </c>
      <c r="B4573" s="25" t="s">
        <v>12674</v>
      </c>
      <c r="C4573" s="25" t="s">
        <v>12930</v>
      </c>
      <c r="D4573" s="25" t="s">
        <v>12679</v>
      </c>
      <c r="E4573" s="26" t="s">
        <v>212</v>
      </c>
      <c r="F4573" s="26"/>
      <c r="G4573" s="27"/>
      <c r="H4573" s="27"/>
      <c r="I4573" s="26"/>
      <c r="J4573" s="24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</row>
    <row r="4574" spans="1:22" ht="14">
      <c r="A4574" s="24" t="s">
        <v>12934</v>
      </c>
      <c r="B4574" s="25" t="s">
        <v>12674</v>
      </c>
      <c r="C4574" s="25" t="s">
        <v>12933</v>
      </c>
      <c r="D4574" s="25" t="s">
        <v>12679</v>
      </c>
      <c r="E4574" s="26" t="s">
        <v>212</v>
      </c>
      <c r="F4574" s="26"/>
      <c r="G4574" s="27"/>
      <c r="H4574" s="27"/>
      <c r="I4574" s="26"/>
      <c r="J4574" s="24"/>
      <c r="K4574" s="26"/>
      <c r="L4574" s="26"/>
      <c r="M4574" s="26"/>
      <c r="N4574" s="26"/>
      <c r="O4574" s="26"/>
      <c r="P4574" s="26"/>
      <c r="Q4574" s="26"/>
      <c r="R4574" s="26"/>
      <c r="S4574" s="26"/>
      <c r="T4574" s="26"/>
      <c r="U4574" s="26"/>
      <c r="V4574" s="26"/>
    </row>
    <row r="4575" spans="1:22" ht="14">
      <c r="A4575" s="24" t="s">
        <v>4275</v>
      </c>
      <c r="B4575" s="25" t="s">
        <v>4003</v>
      </c>
      <c r="C4575" s="25" t="s">
        <v>4274</v>
      </c>
      <c r="D4575" s="25" t="s">
        <v>373</v>
      </c>
      <c r="E4575" s="26" t="s">
        <v>212</v>
      </c>
      <c r="F4575" s="26"/>
      <c r="G4575" s="27"/>
      <c r="H4575" s="27"/>
      <c r="I4575" s="26"/>
      <c r="J4575" s="24"/>
      <c r="K4575" s="26"/>
      <c r="L4575" s="26"/>
      <c r="M4575" s="26"/>
      <c r="N4575" s="26"/>
      <c r="O4575" s="26"/>
      <c r="P4575" s="26"/>
      <c r="Q4575" s="26"/>
      <c r="R4575" s="26"/>
      <c r="S4575" s="26"/>
      <c r="T4575" s="26"/>
      <c r="U4575" s="26"/>
      <c r="V4575" s="26"/>
    </row>
    <row r="4576" spans="1:22" ht="14">
      <c r="A4576" s="24" t="s">
        <v>14130</v>
      </c>
      <c r="B4576" s="25" t="s">
        <v>14099</v>
      </c>
      <c r="C4576" s="25" t="s">
        <v>14129</v>
      </c>
      <c r="D4576" s="25" t="s">
        <v>2556</v>
      </c>
      <c r="E4576" s="26" t="s">
        <v>364</v>
      </c>
      <c r="F4576" s="26"/>
      <c r="G4576" s="27"/>
      <c r="H4576" s="27"/>
      <c r="I4576" s="26"/>
      <c r="J4576" s="24"/>
      <c r="K4576" s="26"/>
      <c r="L4576" s="26"/>
      <c r="M4576" s="26"/>
      <c r="N4576" s="26"/>
      <c r="O4576" s="26"/>
      <c r="P4576" s="26"/>
      <c r="Q4576" s="26"/>
      <c r="R4576" s="26"/>
      <c r="S4576" s="26"/>
      <c r="T4576" s="26"/>
      <c r="U4576" s="26"/>
      <c r="V4576" s="26"/>
    </row>
    <row r="4577" spans="1:22" ht="14">
      <c r="A4577" s="24" t="s">
        <v>8622</v>
      </c>
      <c r="B4577" s="25" t="s">
        <v>8543</v>
      </c>
      <c r="C4577" s="25" t="s">
        <v>8621</v>
      </c>
      <c r="D4577" s="25" t="s">
        <v>373</v>
      </c>
      <c r="E4577" s="26" t="s">
        <v>212</v>
      </c>
      <c r="F4577" s="26"/>
      <c r="G4577" s="27"/>
      <c r="H4577" s="27"/>
      <c r="I4577" s="26"/>
      <c r="J4577" s="24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</row>
    <row r="4578" spans="1:22" ht="14">
      <c r="A4578" s="24" t="s">
        <v>5860</v>
      </c>
      <c r="B4578" s="25" t="s">
        <v>5634</v>
      </c>
      <c r="C4578" s="25" t="s">
        <v>5859</v>
      </c>
      <c r="D4578" s="25" t="s">
        <v>221</v>
      </c>
      <c r="E4578" s="26" t="s">
        <v>364</v>
      </c>
      <c r="F4578" s="26"/>
      <c r="G4578" s="27"/>
      <c r="H4578" s="27"/>
      <c r="I4578" s="26"/>
      <c r="J4578" s="24"/>
      <c r="K4578" s="26"/>
      <c r="L4578" s="26"/>
      <c r="M4578" s="26"/>
      <c r="N4578" s="26"/>
      <c r="O4578" s="26"/>
      <c r="P4578" s="26"/>
      <c r="Q4578" s="26"/>
      <c r="R4578" s="26"/>
      <c r="S4578" s="26"/>
      <c r="T4578" s="26"/>
      <c r="U4578" s="26"/>
      <c r="V4578" s="26"/>
    </row>
    <row r="4579" spans="1:22" ht="14">
      <c r="A4579" s="24" t="s">
        <v>5863</v>
      </c>
      <c r="B4579" s="25" t="s">
        <v>5634</v>
      </c>
      <c r="C4579" s="25" t="s">
        <v>5862</v>
      </c>
      <c r="D4579" s="25" t="s">
        <v>229</v>
      </c>
      <c r="E4579" s="26" t="s">
        <v>364</v>
      </c>
      <c r="F4579" s="26"/>
      <c r="G4579" s="27"/>
      <c r="H4579" s="27"/>
      <c r="I4579" s="26"/>
      <c r="J4579" s="24"/>
      <c r="K4579" s="26"/>
      <c r="L4579" s="26"/>
      <c r="M4579" s="26"/>
      <c r="N4579" s="26"/>
      <c r="O4579" s="26"/>
      <c r="P4579" s="26"/>
      <c r="Q4579" s="26"/>
      <c r="R4579" s="26"/>
      <c r="S4579" s="26"/>
      <c r="T4579" s="26"/>
      <c r="U4579" s="26"/>
      <c r="V4579" s="26"/>
    </row>
    <row r="4580" spans="1:22" ht="14">
      <c r="A4580" s="24" t="s">
        <v>5866</v>
      </c>
      <c r="B4580" s="25" t="s">
        <v>5634</v>
      </c>
      <c r="C4580" s="25" t="s">
        <v>5865</v>
      </c>
      <c r="D4580" s="25" t="s">
        <v>535</v>
      </c>
      <c r="E4580" s="26" t="s">
        <v>364</v>
      </c>
      <c r="F4580" s="26"/>
      <c r="G4580" s="27"/>
      <c r="H4580" s="27"/>
      <c r="I4580" s="26"/>
      <c r="J4580" s="24"/>
      <c r="K4580" s="26"/>
      <c r="L4580" s="26"/>
      <c r="M4580" s="26"/>
      <c r="N4580" s="26"/>
      <c r="O4580" s="26"/>
      <c r="P4580" s="26"/>
      <c r="Q4580" s="26"/>
      <c r="R4580" s="26"/>
      <c r="S4580" s="26"/>
      <c r="T4580" s="26"/>
      <c r="U4580" s="26"/>
      <c r="V4580" s="26"/>
    </row>
    <row r="4581" spans="1:22" ht="14">
      <c r="A4581" s="24" t="s">
        <v>15882</v>
      </c>
      <c r="B4581" s="25" t="s">
        <v>15872</v>
      </c>
      <c r="C4581" s="25" t="s">
        <v>15881</v>
      </c>
      <c r="D4581" s="25"/>
      <c r="E4581" s="26" t="s">
        <v>364</v>
      </c>
      <c r="F4581" s="26"/>
      <c r="G4581" s="27"/>
      <c r="H4581" s="27"/>
      <c r="I4581" s="26"/>
      <c r="J4581" s="24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</row>
    <row r="4582" spans="1:22" ht="14">
      <c r="A4582" s="24" t="s">
        <v>6780</v>
      </c>
      <c r="B4582" s="25" t="s">
        <v>6665</v>
      </c>
      <c r="C4582" s="25" t="s">
        <v>6779</v>
      </c>
      <c r="D4582" s="25" t="s">
        <v>221</v>
      </c>
      <c r="E4582" s="26" t="s">
        <v>364</v>
      </c>
      <c r="F4582" s="26"/>
      <c r="G4582" s="27"/>
      <c r="H4582" s="27"/>
      <c r="I4582" s="26"/>
      <c r="J4582" s="24"/>
      <c r="K4582" s="26"/>
      <c r="L4582" s="26"/>
      <c r="M4582" s="26"/>
      <c r="N4582" s="26"/>
      <c r="O4582" s="26"/>
      <c r="P4582" s="26"/>
      <c r="Q4582" s="26"/>
      <c r="R4582" s="26"/>
      <c r="S4582" s="26"/>
      <c r="T4582" s="26"/>
      <c r="U4582" s="26"/>
      <c r="V4582" s="26"/>
    </row>
    <row r="4583" spans="1:22" ht="14">
      <c r="A4583" s="24" t="s">
        <v>6783</v>
      </c>
      <c r="B4583" s="25" t="s">
        <v>6665</v>
      </c>
      <c r="C4583" s="25" t="s">
        <v>6782</v>
      </c>
      <c r="D4583" s="25" t="s">
        <v>221</v>
      </c>
      <c r="E4583" s="26" t="s">
        <v>364</v>
      </c>
      <c r="F4583" s="26"/>
      <c r="G4583" s="27"/>
      <c r="H4583" s="27"/>
      <c r="I4583" s="26"/>
      <c r="J4583" s="24"/>
      <c r="K4583" s="26"/>
      <c r="L4583" s="26"/>
      <c r="M4583" s="26"/>
      <c r="N4583" s="26"/>
      <c r="O4583" s="26"/>
      <c r="P4583" s="26"/>
      <c r="Q4583" s="26"/>
      <c r="R4583" s="26"/>
      <c r="S4583" s="26"/>
      <c r="T4583" s="26"/>
      <c r="U4583" s="26"/>
      <c r="V4583" s="26"/>
    </row>
    <row r="4584" spans="1:22" ht="14">
      <c r="A4584" s="24" t="s">
        <v>6786</v>
      </c>
      <c r="B4584" s="25" t="s">
        <v>6665</v>
      </c>
      <c r="C4584" s="25" t="s">
        <v>6785</v>
      </c>
      <c r="D4584" s="25" t="s">
        <v>378</v>
      </c>
      <c r="E4584" s="26" t="s">
        <v>364</v>
      </c>
      <c r="F4584" s="26"/>
      <c r="G4584" s="27"/>
      <c r="H4584" s="27"/>
      <c r="I4584" s="26"/>
      <c r="J4584" s="24"/>
      <c r="K4584" s="26"/>
      <c r="L4584" s="26"/>
      <c r="M4584" s="26"/>
      <c r="N4584" s="26"/>
      <c r="O4584" s="26"/>
      <c r="P4584" s="26"/>
      <c r="Q4584" s="26"/>
      <c r="R4584" s="26"/>
      <c r="S4584" s="26"/>
      <c r="T4584" s="26"/>
      <c r="U4584" s="26"/>
      <c r="V4584" s="26"/>
    </row>
    <row r="4585" spans="1:22" ht="14">
      <c r="A4585" s="24" t="s">
        <v>6789</v>
      </c>
      <c r="B4585" s="25" t="s">
        <v>6665</v>
      </c>
      <c r="C4585" s="25" t="s">
        <v>6788</v>
      </c>
      <c r="D4585" s="25" t="s">
        <v>373</v>
      </c>
      <c r="E4585" s="26" t="s">
        <v>364</v>
      </c>
      <c r="F4585" s="26"/>
      <c r="G4585" s="27"/>
      <c r="H4585" s="27"/>
      <c r="I4585" s="26"/>
      <c r="J4585" s="24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</row>
    <row r="4586" spans="1:22" ht="14">
      <c r="A4586" s="24" t="s">
        <v>6792</v>
      </c>
      <c r="B4586" s="25" t="s">
        <v>6665</v>
      </c>
      <c r="C4586" s="25" t="s">
        <v>6791</v>
      </c>
      <c r="D4586" s="25" t="s">
        <v>221</v>
      </c>
      <c r="E4586" s="26" t="s">
        <v>364</v>
      </c>
      <c r="F4586" s="26"/>
      <c r="G4586" s="27"/>
      <c r="H4586" s="27"/>
      <c r="I4586" s="26"/>
      <c r="J4586" s="24"/>
      <c r="K4586" s="26"/>
      <c r="L4586" s="26"/>
      <c r="M4586" s="26"/>
      <c r="N4586" s="26"/>
      <c r="O4586" s="26"/>
      <c r="P4586" s="26"/>
      <c r="Q4586" s="26"/>
      <c r="R4586" s="26"/>
      <c r="S4586" s="26"/>
      <c r="T4586" s="26"/>
      <c r="U4586" s="26"/>
      <c r="V4586" s="26"/>
    </row>
    <row r="4587" spans="1:22" ht="14">
      <c r="A4587" s="24" t="s">
        <v>6795</v>
      </c>
      <c r="B4587" s="25" t="s">
        <v>6665</v>
      </c>
      <c r="C4587" s="25" t="s">
        <v>6794</v>
      </c>
      <c r="D4587" s="25" t="s">
        <v>535</v>
      </c>
      <c r="E4587" s="26" t="s">
        <v>364</v>
      </c>
      <c r="F4587" s="26"/>
      <c r="G4587" s="27"/>
      <c r="H4587" s="27"/>
      <c r="I4587" s="26"/>
      <c r="J4587" s="24"/>
      <c r="K4587" s="26"/>
      <c r="L4587" s="26"/>
      <c r="M4587" s="26"/>
      <c r="N4587" s="26"/>
      <c r="O4587" s="26"/>
      <c r="P4587" s="26"/>
      <c r="Q4587" s="26"/>
      <c r="R4587" s="26"/>
      <c r="S4587" s="26"/>
      <c r="T4587" s="26"/>
      <c r="U4587" s="26"/>
      <c r="V4587" s="26"/>
    </row>
    <row r="4588" spans="1:22" ht="14">
      <c r="A4588" s="24" t="s">
        <v>6813</v>
      </c>
      <c r="B4588" s="25" t="s">
        <v>6665</v>
      </c>
      <c r="C4588" s="25" t="s">
        <v>6812</v>
      </c>
      <c r="D4588" s="25" t="s">
        <v>215</v>
      </c>
      <c r="E4588" s="26" t="s">
        <v>364</v>
      </c>
      <c r="F4588" s="26"/>
      <c r="G4588" s="27"/>
      <c r="H4588" s="27"/>
      <c r="I4588" s="26"/>
      <c r="J4588" s="24"/>
      <c r="K4588" s="26"/>
      <c r="L4588" s="26"/>
      <c r="M4588" s="26"/>
      <c r="N4588" s="26"/>
      <c r="O4588" s="26"/>
      <c r="P4588" s="26"/>
      <c r="Q4588" s="26"/>
      <c r="R4588" s="26"/>
      <c r="S4588" s="26"/>
      <c r="T4588" s="26"/>
      <c r="U4588" s="26"/>
      <c r="V4588" s="26"/>
    </row>
    <row r="4589" spans="1:22" ht="14">
      <c r="A4589" s="24" t="s">
        <v>15903</v>
      </c>
      <c r="B4589" s="25" t="s">
        <v>6665</v>
      </c>
      <c r="C4589" s="25" t="s">
        <v>15902</v>
      </c>
      <c r="D4589" s="25" t="s">
        <v>1905</v>
      </c>
      <c r="E4589" s="26" t="s">
        <v>364</v>
      </c>
      <c r="F4589" s="26"/>
      <c r="G4589" s="27"/>
      <c r="H4589" s="27"/>
      <c r="I4589" s="26"/>
      <c r="J4589" s="24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</row>
    <row r="4590" spans="1:22" ht="14">
      <c r="A4590" s="24" t="s">
        <v>6816</v>
      </c>
      <c r="B4590" s="25" t="s">
        <v>6665</v>
      </c>
      <c r="C4590" s="25" t="s">
        <v>6815</v>
      </c>
      <c r="D4590" s="25" t="s">
        <v>373</v>
      </c>
      <c r="E4590" s="26" t="s">
        <v>364</v>
      </c>
      <c r="F4590" s="26"/>
      <c r="G4590" s="27"/>
      <c r="H4590" s="27"/>
      <c r="I4590" s="26"/>
      <c r="J4590" s="24"/>
      <c r="K4590" s="26"/>
      <c r="L4590" s="26"/>
      <c r="M4590" s="26"/>
      <c r="N4590" s="26"/>
      <c r="O4590" s="26"/>
      <c r="P4590" s="26"/>
      <c r="Q4590" s="26"/>
      <c r="R4590" s="26"/>
      <c r="S4590" s="26"/>
      <c r="T4590" s="26"/>
      <c r="U4590" s="26"/>
      <c r="V4590" s="26"/>
    </row>
    <row r="4591" spans="1:22" ht="14">
      <c r="A4591" s="24" t="s">
        <v>15565</v>
      </c>
      <c r="B4591" s="25" t="s">
        <v>6665</v>
      </c>
      <c r="C4591" s="25" t="s">
        <v>15564</v>
      </c>
      <c r="D4591" s="25" t="s">
        <v>215</v>
      </c>
      <c r="E4591" s="26" t="s">
        <v>364</v>
      </c>
      <c r="F4591" s="26"/>
      <c r="G4591" s="27"/>
      <c r="H4591" s="27"/>
      <c r="I4591" s="26"/>
      <c r="J4591" s="24"/>
      <c r="K4591" s="26"/>
      <c r="L4591" s="26"/>
      <c r="M4591" s="26"/>
      <c r="N4591" s="26"/>
      <c r="O4591" s="26"/>
      <c r="P4591" s="26"/>
      <c r="Q4591" s="26"/>
      <c r="R4591" s="26"/>
      <c r="S4591" s="26"/>
      <c r="T4591" s="26"/>
      <c r="U4591" s="26"/>
      <c r="V4591" s="26"/>
    </row>
    <row r="4592" spans="1:22" ht="14">
      <c r="A4592" s="24" t="s">
        <v>6798</v>
      </c>
      <c r="B4592" s="25" t="s">
        <v>6665</v>
      </c>
      <c r="C4592" s="25" t="s">
        <v>6797</v>
      </c>
      <c r="D4592" s="25" t="s">
        <v>221</v>
      </c>
      <c r="E4592" s="26" t="s">
        <v>364</v>
      </c>
      <c r="F4592" s="26"/>
      <c r="G4592" s="27"/>
      <c r="H4592" s="27"/>
      <c r="I4592" s="26"/>
      <c r="J4592" s="24"/>
      <c r="K4592" s="26"/>
      <c r="L4592" s="26"/>
      <c r="M4592" s="26"/>
      <c r="N4592" s="26"/>
      <c r="O4592" s="26"/>
      <c r="P4592" s="26"/>
      <c r="Q4592" s="26"/>
      <c r="R4592" s="26"/>
      <c r="S4592" s="26"/>
      <c r="T4592" s="26"/>
      <c r="U4592" s="26"/>
      <c r="V4592" s="26"/>
    </row>
    <row r="4593" spans="1:22" ht="14">
      <c r="A4593" s="24" t="s">
        <v>6801</v>
      </c>
      <c r="B4593" s="25" t="s">
        <v>6665</v>
      </c>
      <c r="C4593" s="25" t="s">
        <v>6800</v>
      </c>
      <c r="D4593" s="25" t="s">
        <v>1022</v>
      </c>
      <c r="E4593" s="26" t="s">
        <v>364</v>
      </c>
      <c r="F4593" s="26"/>
      <c r="G4593" s="27"/>
      <c r="H4593" s="27"/>
      <c r="I4593" s="26"/>
      <c r="J4593" s="24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</row>
    <row r="4594" spans="1:22" ht="14">
      <c r="A4594" s="24" t="s">
        <v>6804</v>
      </c>
      <c r="B4594" s="25" t="s">
        <v>6665</v>
      </c>
      <c r="C4594" s="25" t="s">
        <v>6803</v>
      </c>
      <c r="D4594" s="25" t="s">
        <v>215</v>
      </c>
      <c r="E4594" s="26" t="s">
        <v>364</v>
      </c>
      <c r="F4594" s="26"/>
      <c r="G4594" s="27"/>
      <c r="H4594" s="27"/>
      <c r="I4594" s="26"/>
      <c r="J4594" s="24"/>
      <c r="K4594" s="26"/>
      <c r="L4594" s="26"/>
      <c r="M4594" s="26"/>
      <c r="N4594" s="26"/>
      <c r="O4594" s="26"/>
      <c r="P4594" s="26"/>
      <c r="Q4594" s="26"/>
      <c r="R4594" s="26"/>
      <c r="S4594" s="26"/>
      <c r="T4594" s="26"/>
      <c r="U4594" s="26"/>
      <c r="V4594" s="26"/>
    </row>
    <row r="4595" spans="1:22" ht="14">
      <c r="A4595" s="24" t="s">
        <v>15900</v>
      </c>
      <c r="B4595" s="25" t="s">
        <v>6665</v>
      </c>
      <c r="C4595" s="25" t="s">
        <v>15899</v>
      </c>
      <c r="D4595" s="25" t="s">
        <v>1905</v>
      </c>
      <c r="E4595" s="26" t="s">
        <v>364</v>
      </c>
      <c r="F4595" s="26"/>
      <c r="G4595" s="27"/>
      <c r="H4595" s="27"/>
      <c r="I4595" s="26"/>
      <c r="J4595" s="24"/>
      <c r="K4595" s="26"/>
      <c r="L4595" s="26"/>
      <c r="M4595" s="26"/>
      <c r="N4595" s="26"/>
      <c r="O4595" s="26"/>
      <c r="P4595" s="26"/>
      <c r="Q4595" s="26"/>
      <c r="R4595" s="26"/>
      <c r="S4595" s="26"/>
      <c r="T4595" s="26"/>
      <c r="U4595" s="26"/>
      <c r="V4595" s="26"/>
    </row>
    <row r="4596" spans="1:22" ht="14">
      <c r="A4596" s="24" t="s">
        <v>6807</v>
      </c>
      <c r="B4596" s="25" t="s">
        <v>6665</v>
      </c>
      <c r="C4596" s="25" t="s">
        <v>6806</v>
      </c>
      <c r="D4596" s="25" t="s">
        <v>229</v>
      </c>
      <c r="E4596" s="26" t="s">
        <v>364</v>
      </c>
      <c r="F4596" s="26"/>
      <c r="G4596" s="27"/>
      <c r="H4596" s="27"/>
      <c r="I4596" s="26"/>
      <c r="J4596" s="24"/>
      <c r="K4596" s="26"/>
      <c r="L4596" s="26"/>
      <c r="M4596" s="26"/>
      <c r="N4596" s="26"/>
      <c r="O4596" s="26"/>
      <c r="P4596" s="26"/>
      <c r="Q4596" s="26"/>
      <c r="R4596" s="26"/>
      <c r="S4596" s="26"/>
      <c r="T4596" s="26"/>
      <c r="U4596" s="26"/>
      <c r="V4596" s="26"/>
    </row>
    <row r="4597" spans="1:22" ht="14">
      <c r="A4597" s="24" t="s">
        <v>6810</v>
      </c>
      <c r="B4597" s="25" t="s">
        <v>6665</v>
      </c>
      <c r="C4597" s="25" t="s">
        <v>6809</v>
      </c>
      <c r="D4597" s="25" t="s">
        <v>535</v>
      </c>
      <c r="E4597" s="26" t="s">
        <v>364</v>
      </c>
      <c r="F4597" s="26"/>
      <c r="G4597" s="27"/>
      <c r="H4597" s="27"/>
      <c r="I4597" s="26"/>
      <c r="J4597" s="24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</row>
    <row r="4598" spans="1:22" ht="14">
      <c r="A4598" s="24" t="s">
        <v>15568</v>
      </c>
      <c r="B4598" s="25" t="s">
        <v>6665</v>
      </c>
      <c r="C4598" s="25" t="s">
        <v>15567</v>
      </c>
      <c r="D4598" s="25"/>
      <c r="E4598" s="26" t="s">
        <v>364</v>
      </c>
      <c r="F4598" s="26"/>
      <c r="G4598" s="27"/>
      <c r="H4598" s="27"/>
      <c r="I4598" s="26"/>
      <c r="J4598" s="24"/>
      <c r="K4598" s="26"/>
      <c r="L4598" s="26"/>
      <c r="M4598" s="26"/>
      <c r="N4598" s="26"/>
      <c r="O4598" s="26"/>
      <c r="P4598" s="26"/>
      <c r="Q4598" s="26"/>
      <c r="R4598" s="26"/>
      <c r="S4598" s="26"/>
      <c r="T4598" s="26"/>
      <c r="U4598" s="26"/>
      <c r="V4598" s="26"/>
    </row>
    <row r="4599" spans="1:22" ht="14">
      <c r="A4599" s="24" t="s">
        <v>6819</v>
      </c>
      <c r="B4599" s="25" t="s">
        <v>6665</v>
      </c>
      <c r="C4599" s="25" t="s">
        <v>6818</v>
      </c>
      <c r="D4599" s="25" t="s">
        <v>215</v>
      </c>
      <c r="E4599" s="26" t="s">
        <v>364</v>
      </c>
      <c r="F4599" s="26"/>
      <c r="G4599" s="27"/>
      <c r="H4599" s="27"/>
      <c r="I4599" s="26"/>
      <c r="J4599" s="24"/>
      <c r="K4599" s="26"/>
      <c r="L4599" s="26"/>
      <c r="M4599" s="26"/>
      <c r="N4599" s="26"/>
      <c r="O4599" s="26"/>
      <c r="P4599" s="26"/>
      <c r="Q4599" s="26"/>
      <c r="R4599" s="26"/>
      <c r="S4599" s="26"/>
      <c r="T4599" s="26"/>
      <c r="U4599" s="26"/>
      <c r="V4599" s="26"/>
    </row>
    <row r="4600" spans="1:22" ht="14">
      <c r="A4600" s="24" t="s">
        <v>11751</v>
      </c>
      <c r="B4600" s="25" t="s">
        <v>11678</v>
      </c>
      <c r="C4600" s="25" t="s">
        <v>11750</v>
      </c>
      <c r="D4600" s="25" t="s">
        <v>373</v>
      </c>
      <c r="E4600" s="26" t="s">
        <v>212</v>
      </c>
      <c r="F4600" s="26"/>
      <c r="G4600" s="27"/>
      <c r="H4600" s="27"/>
      <c r="I4600" s="26"/>
      <c r="J4600" s="24"/>
      <c r="K4600" s="26"/>
      <c r="L4600" s="26"/>
      <c r="M4600" s="26"/>
      <c r="N4600" s="26"/>
      <c r="O4600" s="26"/>
      <c r="P4600" s="26"/>
      <c r="Q4600" s="26"/>
      <c r="R4600" s="26"/>
      <c r="S4600" s="26"/>
      <c r="T4600" s="26"/>
      <c r="U4600" s="26"/>
      <c r="V4600" s="26"/>
    </row>
    <row r="4601" spans="1:22" ht="14">
      <c r="A4601" s="24" t="s">
        <v>9822</v>
      </c>
      <c r="B4601" s="25" t="s">
        <v>9614</v>
      </c>
      <c r="C4601" s="25" t="s">
        <v>9821</v>
      </c>
      <c r="D4601" s="25" t="s">
        <v>3239</v>
      </c>
      <c r="E4601" s="26" t="s">
        <v>364</v>
      </c>
      <c r="F4601" s="26"/>
      <c r="G4601" s="27"/>
      <c r="H4601" s="27"/>
      <c r="I4601" s="26"/>
      <c r="J4601" s="24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</row>
    <row r="4602" spans="1:22" ht="14">
      <c r="A4602" s="24" t="s">
        <v>4278</v>
      </c>
      <c r="B4602" s="25" t="s">
        <v>4003</v>
      </c>
      <c r="C4602" s="25" t="s">
        <v>4277</v>
      </c>
      <c r="D4602" s="25" t="s">
        <v>215</v>
      </c>
      <c r="E4602" s="26" t="s">
        <v>212</v>
      </c>
      <c r="F4602" s="26"/>
      <c r="G4602" s="27"/>
      <c r="H4602" s="27"/>
      <c r="I4602" s="26"/>
      <c r="J4602" s="24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/>
      <c r="U4602" s="26"/>
      <c r="V4602" s="26"/>
    </row>
    <row r="4603" spans="1:22" ht="14">
      <c r="A4603" s="24" t="s">
        <v>4281</v>
      </c>
      <c r="B4603" s="25" t="s">
        <v>4003</v>
      </c>
      <c r="C4603" s="25" t="s">
        <v>4280</v>
      </c>
      <c r="D4603" s="25" t="s">
        <v>229</v>
      </c>
      <c r="E4603" s="26" t="s">
        <v>212</v>
      </c>
      <c r="F4603" s="26"/>
      <c r="G4603" s="27"/>
      <c r="H4603" s="27"/>
      <c r="I4603" s="26"/>
      <c r="J4603" s="24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/>
      <c r="U4603" s="26"/>
      <c r="V4603" s="26"/>
    </row>
    <row r="4604" spans="1:22" ht="14">
      <c r="A4604" s="24" t="s">
        <v>4948</v>
      </c>
      <c r="B4604" s="25" t="s">
        <v>4884</v>
      </c>
      <c r="C4604" s="25" t="s">
        <v>4947</v>
      </c>
      <c r="D4604" s="25" t="s">
        <v>229</v>
      </c>
      <c r="E4604" s="26" t="s">
        <v>364</v>
      </c>
      <c r="F4604" s="26"/>
      <c r="G4604" s="27"/>
      <c r="H4604" s="27"/>
      <c r="I4604" s="26"/>
      <c r="J4604" s="24"/>
      <c r="K4604" s="26"/>
      <c r="L4604" s="26"/>
      <c r="M4604" s="26"/>
      <c r="N4604" s="26"/>
      <c r="O4604" s="26"/>
      <c r="P4604" s="26"/>
      <c r="Q4604" s="26"/>
      <c r="R4604" s="26"/>
      <c r="S4604" s="26"/>
      <c r="T4604" s="26"/>
      <c r="U4604" s="26"/>
      <c r="V4604" s="26"/>
    </row>
    <row r="4605" spans="1:22" ht="14">
      <c r="A4605" s="24" t="s">
        <v>4951</v>
      </c>
      <c r="B4605" s="25" t="s">
        <v>4884</v>
      </c>
      <c r="C4605" s="25" t="s">
        <v>4950</v>
      </c>
      <c r="D4605" s="25" t="s">
        <v>229</v>
      </c>
      <c r="E4605" s="26" t="s">
        <v>364</v>
      </c>
      <c r="F4605" s="26"/>
      <c r="G4605" s="27"/>
      <c r="H4605" s="27"/>
      <c r="I4605" s="26"/>
      <c r="J4605" s="24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</row>
    <row r="4606" spans="1:22" ht="14">
      <c r="A4606" s="24" t="s">
        <v>4954</v>
      </c>
      <c r="B4606" s="25" t="s">
        <v>4884</v>
      </c>
      <c r="C4606" s="25" t="s">
        <v>4953</v>
      </c>
      <c r="D4606" s="25" t="s">
        <v>229</v>
      </c>
      <c r="E4606" s="26" t="s">
        <v>364</v>
      </c>
      <c r="F4606" s="26"/>
      <c r="G4606" s="27"/>
      <c r="H4606" s="27"/>
      <c r="I4606" s="26"/>
      <c r="J4606" s="24"/>
      <c r="K4606" s="26"/>
      <c r="L4606" s="26"/>
      <c r="M4606" s="26"/>
      <c r="N4606" s="26"/>
      <c r="O4606" s="26"/>
      <c r="P4606" s="26"/>
      <c r="Q4606" s="26"/>
      <c r="R4606" s="26"/>
      <c r="S4606" s="26"/>
      <c r="T4606" s="26"/>
      <c r="U4606" s="26"/>
      <c r="V4606" s="26"/>
    </row>
    <row r="4607" spans="1:22" ht="14">
      <c r="A4607" s="24" t="s">
        <v>4957</v>
      </c>
      <c r="B4607" s="25" t="s">
        <v>4884</v>
      </c>
      <c r="C4607" s="25" t="s">
        <v>4956</v>
      </c>
      <c r="D4607" s="25" t="s">
        <v>229</v>
      </c>
      <c r="E4607" s="26" t="s">
        <v>364</v>
      </c>
      <c r="F4607" s="26"/>
      <c r="G4607" s="27"/>
      <c r="H4607" s="27"/>
      <c r="I4607" s="26"/>
      <c r="J4607" s="24"/>
      <c r="K4607" s="26"/>
      <c r="L4607" s="26"/>
      <c r="M4607" s="26"/>
      <c r="N4607" s="26"/>
      <c r="O4607" s="26"/>
      <c r="P4607" s="26"/>
      <c r="Q4607" s="26"/>
      <c r="R4607" s="26"/>
      <c r="S4607" s="26"/>
      <c r="T4607" s="26"/>
      <c r="U4607" s="26"/>
      <c r="V4607" s="26"/>
    </row>
    <row r="4608" spans="1:22" ht="14">
      <c r="A4608" s="24" t="s">
        <v>11754</v>
      </c>
      <c r="B4608" s="25" t="s">
        <v>11678</v>
      </c>
      <c r="C4608" s="25" t="s">
        <v>11753</v>
      </c>
      <c r="D4608" s="25" t="s">
        <v>373</v>
      </c>
      <c r="E4608" s="26" t="s">
        <v>212</v>
      </c>
      <c r="F4608" s="26"/>
      <c r="G4608" s="27"/>
      <c r="H4608" s="27"/>
      <c r="I4608" s="26"/>
      <c r="J4608" s="24"/>
      <c r="K4608" s="26"/>
      <c r="L4608" s="26"/>
      <c r="M4608" s="26"/>
      <c r="N4608" s="26"/>
      <c r="O4608" s="26"/>
      <c r="P4608" s="26"/>
      <c r="Q4608" s="26"/>
      <c r="R4608" s="26"/>
      <c r="S4608" s="26"/>
      <c r="T4608" s="26"/>
      <c r="U4608" s="26"/>
      <c r="V4608" s="26"/>
    </row>
    <row r="4609" spans="1:22" ht="14">
      <c r="A4609" s="24" t="s">
        <v>760</v>
      </c>
      <c r="B4609" s="25" t="s">
        <v>759</v>
      </c>
      <c r="C4609" s="25" t="s">
        <v>758</v>
      </c>
      <c r="D4609" s="25" t="s">
        <v>221</v>
      </c>
      <c r="E4609" s="26" t="s">
        <v>212</v>
      </c>
      <c r="F4609" s="26"/>
      <c r="G4609" s="27"/>
      <c r="H4609" s="27"/>
      <c r="I4609" s="26"/>
      <c r="J4609" s="24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</row>
    <row r="4610" spans="1:22" ht="14">
      <c r="A4610" s="24" t="s">
        <v>763</v>
      </c>
      <c r="B4610" s="25" t="s">
        <v>759</v>
      </c>
      <c r="C4610" s="25" t="s">
        <v>762</v>
      </c>
      <c r="D4610" s="25" t="s">
        <v>221</v>
      </c>
      <c r="E4610" s="26" t="s">
        <v>212</v>
      </c>
      <c r="F4610" s="26"/>
      <c r="G4610" s="27"/>
      <c r="H4610" s="27"/>
      <c r="I4610" s="26"/>
      <c r="J4610" s="24"/>
      <c r="K4610" s="26"/>
      <c r="L4610" s="26"/>
      <c r="M4610" s="26"/>
      <c r="N4610" s="26"/>
      <c r="O4610" s="26"/>
      <c r="P4610" s="26"/>
      <c r="Q4610" s="26"/>
      <c r="R4610" s="26"/>
      <c r="S4610" s="26"/>
      <c r="T4610" s="26"/>
      <c r="U4610" s="26"/>
      <c r="V4610" s="26"/>
    </row>
    <row r="4611" spans="1:22" ht="14">
      <c r="A4611" s="24" t="s">
        <v>766</v>
      </c>
      <c r="B4611" s="25" t="s">
        <v>759</v>
      </c>
      <c r="C4611" s="25" t="s">
        <v>765</v>
      </c>
      <c r="D4611" s="25" t="s">
        <v>221</v>
      </c>
      <c r="E4611" s="26" t="s">
        <v>212</v>
      </c>
      <c r="F4611" s="26"/>
      <c r="G4611" s="27"/>
      <c r="H4611" s="27"/>
      <c r="I4611" s="26"/>
      <c r="J4611" s="24"/>
      <c r="K4611" s="26"/>
      <c r="L4611" s="26"/>
      <c r="M4611" s="26"/>
      <c r="N4611" s="26"/>
      <c r="O4611" s="26"/>
      <c r="P4611" s="26"/>
      <c r="Q4611" s="26"/>
      <c r="R4611" s="26"/>
      <c r="S4611" s="26"/>
      <c r="T4611" s="26"/>
      <c r="U4611" s="26"/>
      <c r="V4611" s="26"/>
    </row>
    <row r="4612" spans="1:22" ht="14">
      <c r="A4612" s="24" t="s">
        <v>13973</v>
      </c>
      <c r="B4612" s="25" t="s">
        <v>13700</v>
      </c>
      <c r="C4612" s="25" t="s">
        <v>13972</v>
      </c>
      <c r="D4612" s="25" t="s">
        <v>373</v>
      </c>
      <c r="E4612" s="26" t="s">
        <v>364</v>
      </c>
      <c r="F4612" s="26"/>
      <c r="G4612" s="27"/>
      <c r="H4612" s="27"/>
      <c r="I4612" s="26"/>
      <c r="J4612" s="24"/>
      <c r="K4612" s="26"/>
      <c r="L4612" s="26"/>
      <c r="M4612" s="26"/>
      <c r="N4612" s="26"/>
      <c r="O4612" s="26"/>
      <c r="P4612" s="26"/>
      <c r="Q4612" s="26"/>
      <c r="R4612" s="26"/>
      <c r="S4612" s="26"/>
      <c r="T4612" s="26"/>
      <c r="U4612" s="26"/>
      <c r="V4612" s="26"/>
    </row>
    <row r="4613" spans="1:22" ht="14">
      <c r="A4613" s="24" t="s">
        <v>13976</v>
      </c>
      <c r="B4613" s="25" t="s">
        <v>13700</v>
      </c>
      <c r="C4613" s="25" t="s">
        <v>13975</v>
      </c>
      <c r="D4613" s="25" t="s">
        <v>221</v>
      </c>
      <c r="E4613" s="26" t="s">
        <v>364</v>
      </c>
      <c r="F4613" s="26"/>
      <c r="G4613" s="27"/>
      <c r="H4613" s="27"/>
      <c r="I4613" s="26"/>
      <c r="J4613" s="24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</row>
    <row r="4614" spans="1:22" ht="14">
      <c r="A4614" s="24" t="s">
        <v>13979</v>
      </c>
      <c r="B4614" s="25" t="s">
        <v>13700</v>
      </c>
      <c r="C4614" s="25" t="s">
        <v>13978</v>
      </c>
      <c r="D4614" s="25" t="s">
        <v>535</v>
      </c>
      <c r="E4614" s="26" t="s">
        <v>364</v>
      </c>
      <c r="F4614" s="26"/>
      <c r="G4614" s="27"/>
      <c r="H4614" s="27"/>
      <c r="I4614" s="26"/>
      <c r="J4614" s="24"/>
      <c r="K4614" s="26"/>
      <c r="L4614" s="26"/>
      <c r="M4614" s="26"/>
      <c r="N4614" s="26"/>
      <c r="O4614" s="26"/>
      <c r="P4614" s="26"/>
      <c r="Q4614" s="26"/>
      <c r="R4614" s="26"/>
      <c r="S4614" s="26"/>
      <c r="T4614" s="26"/>
      <c r="U4614" s="26"/>
      <c r="V4614" s="26"/>
    </row>
    <row r="4615" spans="1:22" ht="14">
      <c r="A4615" s="24" t="s">
        <v>13982</v>
      </c>
      <c r="B4615" s="25" t="s">
        <v>13700</v>
      </c>
      <c r="C4615" s="25" t="s">
        <v>13981</v>
      </c>
      <c r="D4615" s="25" t="s">
        <v>221</v>
      </c>
      <c r="E4615" s="26" t="s">
        <v>364</v>
      </c>
      <c r="F4615" s="26"/>
      <c r="G4615" s="27"/>
      <c r="H4615" s="27"/>
      <c r="I4615" s="26"/>
      <c r="J4615" s="24"/>
      <c r="K4615" s="26"/>
      <c r="L4615" s="26"/>
      <c r="M4615" s="26"/>
      <c r="N4615" s="26"/>
      <c r="O4615" s="26"/>
      <c r="P4615" s="26"/>
      <c r="Q4615" s="26"/>
      <c r="R4615" s="26"/>
      <c r="S4615" s="26"/>
      <c r="T4615" s="26"/>
      <c r="U4615" s="26"/>
      <c r="V4615" s="26"/>
    </row>
    <row r="4616" spans="1:22" ht="14">
      <c r="A4616" s="24" t="s">
        <v>13985</v>
      </c>
      <c r="B4616" s="25" t="s">
        <v>13700</v>
      </c>
      <c r="C4616" s="25" t="s">
        <v>13984</v>
      </c>
      <c r="D4616" s="25" t="s">
        <v>229</v>
      </c>
      <c r="E4616" s="26" t="s">
        <v>364</v>
      </c>
      <c r="F4616" s="26"/>
      <c r="G4616" s="27"/>
      <c r="H4616" s="27"/>
      <c r="I4616" s="26"/>
      <c r="J4616" s="24"/>
      <c r="K4616" s="26"/>
      <c r="L4616" s="26"/>
      <c r="M4616" s="26"/>
      <c r="N4616" s="26"/>
      <c r="O4616" s="26"/>
      <c r="P4616" s="26"/>
      <c r="Q4616" s="26"/>
      <c r="R4616" s="26"/>
      <c r="S4616" s="26"/>
      <c r="T4616" s="26"/>
      <c r="U4616" s="26"/>
      <c r="V4616" s="26"/>
    </row>
    <row r="4617" spans="1:22" ht="14">
      <c r="A4617" s="24" t="s">
        <v>13988</v>
      </c>
      <c r="B4617" s="25" t="s">
        <v>13700</v>
      </c>
      <c r="C4617" s="25" t="s">
        <v>13987</v>
      </c>
      <c r="D4617" s="25" t="s">
        <v>535</v>
      </c>
      <c r="E4617" s="26" t="s">
        <v>364</v>
      </c>
      <c r="F4617" s="26"/>
      <c r="G4617" s="27"/>
      <c r="H4617" s="27"/>
      <c r="I4617" s="26"/>
      <c r="J4617" s="24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</row>
    <row r="4618" spans="1:22" ht="14">
      <c r="A4618" s="24" t="s">
        <v>15836</v>
      </c>
      <c r="B4618" s="25" t="s">
        <v>13700</v>
      </c>
      <c r="C4618" s="25" t="s">
        <v>15835</v>
      </c>
      <c r="D4618" s="25" t="s">
        <v>221</v>
      </c>
      <c r="E4618" s="26" t="s">
        <v>364</v>
      </c>
      <c r="F4618" s="26"/>
      <c r="G4618" s="27"/>
      <c r="H4618" s="27"/>
      <c r="I4618" s="26"/>
      <c r="J4618" s="24"/>
      <c r="K4618" s="26"/>
      <c r="L4618" s="26"/>
      <c r="M4618" s="26"/>
      <c r="N4618" s="26"/>
      <c r="O4618" s="26"/>
      <c r="P4618" s="26"/>
      <c r="Q4618" s="26"/>
      <c r="R4618" s="26"/>
      <c r="S4618" s="26"/>
      <c r="T4618" s="26"/>
      <c r="U4618" s="26"/>
      <c r="V4618" s="26"/>
    </row>
    <row r="4619" spans="1:22" ht="14">
      <c r="A4619" s="24" t="s">
        <v>13991</v>
      </c>
      <c r="B4619" s="25" t="s">
        <v>13700</v>
      </c>
      <c r="C4619" s="25" t="s">
        <v>13990</v>
      </c>
      <c r="D4619" s="25" t="s">
        <v>215</v>
      </c>
      <c r="E4619" s="26" t="s">
        <v>364</v>
      </c>
      <c r="F4619" s="26"/>
      <c r="G4619" s="27"/>
      <c r="H4619" s="27"/>
      <c r="I4619" s="26"/>
      <c r="J4619" s="24"/>
      <c r="K4619" s="26"/>
      <c r="L4619" s="26"/>
      <c r="M4619" s="26"/>
      <c r="N4619" s="26"/>
      <c r="O4619" s="26"/>
      <c r="P4619" s="26"/>
      <c r="Q4619" s="26"/>
      <c r="R4619" s="26"/>
      <c r="S4619" s="26"/>
      <c r="T4619" s="26"/>
      <c r="U4619" s="26"/>
      <c r="V4619" s="26"/>
    </row>
    <row r="4620" spans="1:22" ht="14">
      <c r="A4620" s="24" t="s">
        <v>13994</v>
      </c>
      <c r="B4620" s="25" t="s">
        <v>13700</v>
      </c>
      <c r="C4620" s="25" t="s">
        <v>13993</v>
      </c>
      <c r="D4620" s="25" t="s">
        <v>373</v>
      </c>
      <c r="E4620" s="26" t="s">
        <v>364</v>
      </c>
      <c r="F4620" s="26"/>
      <c r="G4620" s="27"/>
      <c r="H4620" s="27"/>
      <c r="I4620" s="26"/>
      <c r="J4620" s="24"/>
      <c r="K4620" s="26"/>
      <c r="L4620" s="26"/>
      <c r="M4620" s="26"/>
      <c r="N4620" s="26"/>
      <c r="O4620" s="26"/>
      <c r="P4620" s="26"/>
      <c r="Q4620" s="26"/>
      <c r="R4620" s="26"/>
      <c r="S4620" s="26"/>
      <c r="T4620" s="26"/>
      <c r="U4620" s="26"/>
      <c r="V4620" s="26"/>
    </row>
    <row r="4621" spans="1:22" ht="14">
      <c r="A4621" s="24" t="s">
        <v>11757</v>
      </c>
      <c r="B4621" s="25" t="s">
        <v>11678</v>
      </c>
      <c r="C4621" s="25" t="s">
        <v>11756</v>
      </c>
      <c r="D4621" s="25" t="s">
        <v>373</v>
      </c>
      <c r="E4621" s="26" t="s">
        <v>212</v>
      </c>
      <c r="F4621" s="26"/>
      <c r="G4621" s="27"/>
      <c r="H4621" s="27"/>
      <c r="I4621" s="26"/>
      <c r="J4621" s="24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</row>
    <row r="4622" spans="1:22" ht="14">
      <c r="A4622" s="24" t="s">
        <v>11760</v>
      </c>
      <c r="B4622" s="25" t="s">
        <v>11678</v>
      </c>
      <c r="C4622" s="25" t="s">
        <v>11759</v>
      </c>
      <c r="D4622" s="25" t="s">
        <v>221</v>
      </c>
      <c r="E4622" s="26" t="s">
        <v>212</v>
      </c>
      <c r="F4622" s="26"/>
      <c r="G4622" s="27"/>
      <c r="H4622" s="27"/>
      <c r="I4622" s="26"/>
      <c r="J4622" s="24"/>
      <c r="K4622" s="26"/>
      <c r="L4622" s="26"/>
      <c r="M4622" s="26"/>
      <c r="N4622" s="26"/>
      <c r="O4622" s="26"/>
      <c r="P4622" s="26"/>
      <c r="Q4622" s="26"/>
      <c r="R4622" s="26"/>
      <c r="S4622" s="26"/>
      <c r="T4622" s="26"/>
      <c r="U4622" s="26"/>
      <c r="V4622" s="26"/>
    </row>
    <row r="4623" spans="1:22" ht="14">
      <c r="A4623" s="24" t="s">
        <v>9520</v>
      </c>
      <c r="B4623" s="25" t="s">
        <v>9192</v>
      </c>
      <c r="C4623" s="25" t="s">
        <v>9519</v>
      </c>
      <c r="D4623" s="25" t="s">
        <v>4027</v>
      </c>
      <c r="E4623" s="26" t="s">
        <v>364</v>
      </c>
      <c r="F4623" s="26"/>
      <c r="G4623" s="27"/>
      <c r="H4623" s="27"/>
      <c r="I4623" s="26"/>
      <c r="J4623" s="24"/>
      <c r="K4623" s="26"/>
      <c r="L4623" s="26"/>
      <c r="M4623" s="26"/>
      <c r="N4623" s="26"/>
      <c r="O4623" s="26"/>
      <c r="P4623" s="26"/>
      <c r="Q4623" s="26"/>
      <c r="R4623" s="26"/>
      <c r="S4623" s="26"/>
      <c r="T4623" s="26"/>
      <c r="U4623" s="26"/>
      <c r="V4623" s="26"/>
    </row>
    <row r="4624" spans="1:22" ht="14">
      <c r="A4624" s="24" t="s">
        <v>9523</v>
      </c>
      <c r="B4624" s="25" t="s">
        <v>9192</v>
      </c>
      <c r="C4624" s="25" t="s">
        <v>9522</v>
      </c>
      <c r="D4624" s="25" t="s">
        <v>4027</v>
      </c>
      <c r="E4624" s="26" t="s">
        <v>364</v>
      </c>
      <c r="F4624" s="26"/>
      <c r="G4624" s="27"/>
      <c r="H4624" s="27"/>
      <c r="I4624" s="26"/>
      <c r="J4624" s="24"/>
      <c r="K4624" s="26"/>
      <c r="L4624" s="26"/>
      <c r="M4624" s="26"/>
      <c r="N4624" s="26"/>
      <c r="O4624" s="26"/>
      <c r="P4624" s="26"/>
      <c r="Q4624" s="26"/>
      <c r="R4624" s="26"/>
      <c r="S4624" s="26"/>
      <c r="T4624" s="26"/>
      <c r="U4624" s="26"/>
      <c r="V4624" s="26"/>
    </row>
    <row r="4625" spans="1:22" ht="14">
      <c r="A4625" s="24" t="s">
        <v>15416</v>
      </c>
      <c r="B4625" s="25" t="s">
        <v>3335</v>
      </c>
      <c r="C4625" s="25" t="s">
        <v>15415</v>
      </c>
      <c r="D4625" s="25" t="s">
        <v>221</v>
      </c>
      <c r="E4625" s="26" t="s">
        <v>962</v>
      </c>
      <c r="F4625" s="26"/>
      <c r="G4625" s="27"/>
      <c r="H4625" s="27"/>
      <c r="I4625" s="26"/>
      <c r="J4625" s="24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</row>
    <row r="4626" spans="1:22" ht="14">
      <c r="A4626" s="24" t="s">
        <v>11763</v>
      </c>
      <c r="B4626" s="25" t="s">
        <v>11678</v>
      </c>
      <c r="C4626" s="25" t="s">
        <v>11762</v>
      </c>
      <c r="D4626" s="25" t="s">
        <v>373</v>
      </c>
      <c r="E4626" s="26" t="s">
        <v>212</v>
      </c>
      <c r="F4626" s="26"/>
      <c r="G4626" s="27"/>
      <c r="H4626" s="27"/>
      <c r="I4626" s="26"/>
      <c r="J4626" s="24"/>
      <c r="K4626" s="26"/>
      <c r="L4626" s="26"/>
      <c r="M4626" s="26"/>
      <c r="N4626" s="26"/>
      <c r="O4626" s="26"/>
      <c r="P4626" s="26"/>
      <c r="Q4626" s="26"/>
      <c r="R4626" s="26"/>
      <c r="S4626" s="26"/>
      <c r="T4626" s="26"/>
      <c r="U4626" s="26"/>
      <c r="V4626" s="26"/>
    </row>
    <row r="4627" spans="1:22" ht="14">
      <c r="A4627" s="24" t="s">
        <v>11766</v>
      </c>
      <c r="B4627" s="25" t="s">
        <v>11678</v>
      </c>
      <c r="C4627" s="25" t="s">
        <v>11765</v>
      </c>
      <c r="D4627" s="25" t="s">
        <v>373</v>
      </c>
      <c r="E4627" s="26" t="s">
        <v>212</v>
      </c>
      <c r="F4627" s="26"/>
      <c r="G4627" s="27"/>
      <c r="H4627" s="27"/>
      <c r="I4627" s="26"/>
      <c r="J4627" s="24"/>
      <c r="K4627" s="26"/>
      <c r="L4627" s="26"/>
      <c r="M4627" s="26"/>
      <c r="N4627" s="26"/>
      <c r="O4627" s="26"/>
      <c r="P4627" s="26"/>
      <c r="Q4627" s="26"/>
      <c r="R4627" s="26"/>
      <c r="S4627" s="26"/>
      <c r="T4627" s="26"/>
      <c r="U4627" s="26"/>
      <c r="V4627" s="26"/>
    </row>
    <row r="4628" spans="1:22" ht="14">
      <c r="A4628" s="24" t="s">
        <v>11769</v>
      </c>
      <c r="B4628" s="25" t="s">
        <v>11678</v>
      </c>
      <c r="C4628" s="25" t="s">
        <v>11768</v>
      </c>
      <c r="D4628" s="25" t="s">
        <v>373</v>
      </c>
      <c r="E4628" s="26" t="s">
        <v>212</v>
      </c>
      <c r="F4628" s="26"/>
      <c r="G4628" s="27"/>
      <c r="H4628" s="27"/>
      <c r="I4628" s="26"/>
      <c r="J4628" s="24"/>
      <c r="K4628" s="26"/>
      <c r="L4628" s="26"/>
      <c r="M4628" s="26"/>
      <c r="N4628" s="26"/>
      <c r="O4628" s="26"/>
      <c r="P4628" s="26"/>
      <c r="Q4628" s="26"/>
      <c r="R4628" s="26"/>
      <c r="S4628" s="26"/>
      <c r="T4628" s="26"/>
      <c r="U4628" s="26"/>
      <c r="V4628" s="26"/>
    </row>
    <row r="4629" spans="1:22" ht="14">
      <c r="A4629" s="24" t="s">
        <v>5560</v>
      </c>
      <c r="B4629" s="25" t="s">
        <v>5244</v>
      </c>
      <c r="C4629" s="25" t="s">
        <v>5559</v>
      </c>
      <c r="D4629" s="25" t="s">
        <v>221</v>
      </c>
      <c r="E4629" s="26" t="s">
        <v>364</v>
      </c>
      <c r="F4629" s="26"/>
      <c r="G4629" s="27"/>
      <c r="H4629" s="27"/>
      <c r="I4629" s="26"/>
      <c r="J4629" s="24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</row>
    <row r="4630" spans="1:22" ht="14">
      <c r="A4630" s="24" t="s">
        <v>5563</v>
      </c>
      <c r="B4630" s="25" t="s">
        <v>5244</v>
      </c>
      <c r="C4630" s="25" t="s">
        <v>5562</v>
      </c>
      <c r="D4630" s="25" t="s">
        <v>535</v>
      </c>
      <c r="E4630" s="26" t="s">
        <v>364</v>
      </c>
      <c r="F4630" s="26"/>
      <c r="G4630" s="27"/>
      <c r="H4630" s="27"/>
      <c r="I4630" s="26"/>
      <c r="J4630" s="24"/>
      <c r="K4630" s="26"/>
      <c r="L4630" s="26"/>
      <c r="M4630" s="26"/>
      <c r="N4630" s="26"/>
      <c r="O4630" s="26"/>
      <c r="P4630" s="26"/>
      <c r="Q4630" s="26"/>
      <c r="R4630" s="26"/>
      <c r="S4630" s="26"/>
      <c r="T4630" s="26"/>
      <c r="U4630" s="26"/>
      <c r="V4630" s="26"/>
    </row>
    <row r="4631" spans="1:22" ht="14">
      <c r="A4631" s="24" t="s">
        <v>5566</v>
      </c>
      <c r="B4631" s="25" t="s">
        <v>5244</v>
      </c>
      <c r="C4631" s="25" t="s">
        <v>5565</v>
      </c>
      <c r="D4631" s="25" t="s">
        <v>3041</v>
      </c>
      <c r="E4631" s="26" t="s">
        <v>364</v>
      </c>
      <c r="F4631" s="26"/>
      <c r="G4631" s="27"/>
      <c r="H4631" s="27"/>
      <c r="I4631" s="26"/>
      <c r="J4631" s="24"/>
      <c r="K4631" s="26"/>
      <c r="L4631" s="26"/>
      <c r="M4631" s="26"/>
      <c r="N4631" s="26"/>
      <c r="O4631" s="26"/>
      <c r="P4631" s="26"/>
      <c r="Q4631" s="26"/>
      <c r="R4631" s="26"/>
      <c r="S4631" s="26"/>
      <c r="T4631" s="26"/>
      <c r="U4631" s="26"/>
      <c r="V4631" s="26"/>
    </row>
    <row r="4632" spans="1:22" ht="14">
      <c r="A4632" s="24" t="s">
        <v>5569</v>
      </c>
      <c r="B4632" s="25" t="s">
        <v>5244</v>
      </c>
      <c r="C4632" s="25" t="s">
        <v>5568</v>
      </c>
      <c r="D4632" s="25" t="s">
        <v>221</v>
      </c>
      <c r="E4632" s="26" t="s">
        <v>364</v>
      </c>
      <c r="F4632" s="26"/>
      <c r="G4632" s="27"/>
      <c r="H4632" s="27"/>
      <c r="I4632" s="26"/>
      <c r="J4632" s="24"/>
      <c r="K4632" s="26"/>
      <c r="L4632" s="26"/>
      <c r="M4632" s="26"/>
      <c r="N4632" s="26"/>
      <c r="O4632" s="26"/>
      <c r="P4632" s="26"/>
      <c r="Q4632" s="26"/>
      <c r="R4632" s="26"/>
      <c r="S4632" s="26"/>
      <c r="T4632" s="26"/>
      <c r="U4632" s="26"/>
      <c r="V4632" s="26"/>
    </row>
    <row r="4633" spans="1:22" ht="14">
      <c r="A4633" s="24" t="s">
        <v>5572</v>
      </c>
      <c r="B4633" s="25" t="s">
        <v>5244</v>
      </c>
      <c r="C4633" s="25" t="s">
        <v>5571</v>
      </c>
      <c r="D4633" s="25" t="s">
        <v>535</v>
      </c>
      <c r="E4633" s="26" t="s">
        <v>364</v>
      </c>
      <c r="F4633" s="26"/>
      <c r="G4633" s="27"/>
      <c r="H4633" s="27"/>
      <c r="I4633" s="26"/>
      <c r="J4633" s="24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</row>
    <row r="4634" spans="1:22" ht="14">
      <c r="A4634" s="24" t="s">
        <v>5575</v>
      </c>
      <c r="B4634" s="25" t="s">
        <v>5244</v>
      </c>
      <c r="C4634" s="25" t="s">
        <v>5574</v>
      </c>
      <c r="D4634" s="25" t="s">
        <v>221</v>
      </c>
      <c r="E4634" s="26" t="s">
        <v>364</v>
      </c>
      <c r="F4634" s="26"/>
      <c r="G4634" s="27"/>
      <c r="H4634" s="27"/>
      <c r="I4634" s="26"/>
      <c r="J4634" s="24"/>
      <c r="K4634" s="26"/>
      <c r="L4634" s="26"/>
      <c r="M4634" s="26"/>
      <c r="N4634" s="26"/>
      <c r="O4634" s="26"/>
      <c r="P4634" s="26"/>
      <c r="Q4634" s="26"/>
      <c r="R4634" s="26"/>
      <c r="S4634" s="26"/>
      <c r="T4634" s="26"/>
      <c r="U4634" s="26"/>
      <c r="V4634" s="26"/>
    </row>
    <row r="4635" spans="1:22" ht="14">
      <c r="A4635" s="24" t="s">
        <v>9146</v>
      </c>
      <c r="B4635" s="25" t="s">
        <v>8975</v>
      </c>
      <c r="C4635" s="25" t="s">
        <v>9145</v>
      </c>
      <c r="D4635" s="25" t="s">
        <v>221</v>
      </c>
      <c r="E4635" s="26" t="s">
        <v>212</v>
      </c>
      <c r="F4635" s="26"/>
      <c r="G4635" s="27"/>
      <c r="H4635" s="27"/>
      <c r="I4635" s="26"/>
      <c r="J4635" s="24"/>
      <c r="K4635" s="26"/>
      <c r="L4635" s="26"/>
      <c r="M4635" s="26"/>
      <c r="N4635" s="26"/>
      <c r="O4635" s="26"/>
      <c r="P4635" s="26"/>
      <c r="Q4635" s="26"/>
      <c r="R4635" s="26"/>
      <c r="S4635" s="26"/>
      <c r="T4635" s="26"/>
      <c r="U4635" s="26"/>
      <c r="V4635" s="26"/>
    </row>
    <row r="4636" spans="1:22" ht="14">
      <c r="A4636" s="24" t="s">
        <v>9149</v>
      </c>
      <c r="B4636" s="25" t="s">
        <v>8975</v>
      </c>
      <c r="C4636" s="25" t="s">
        <v>9148</v>
      </c>
      <c r="D4636" s="25" t="s">
        <v>8992</v>
      </c>
      <c r="E4636" s="26" t="s">
        <v>212</v>
      </c>
      <c r="F4636" s="26"/>
      <c r="G4636" s="27"/>
      <c r="H4636" s="27"/>
      <c r="I4636" s="26"/>
      <c r="J4636" s="24"/>
      <c r="K4636" s="26"/>
      <c r="L4636" s="26"/>
      <c r="M4636" s="26"/>
      <c r="N4636" s="26"/>
      <c r="O4636" s="26"/>
      <c r="P4636" s="26"/>
      <c r="Q4636" s="26"/>
      <c r="R4636" s="26"/>
      <c r="S4636" s="26"/>
      <c r="T4636" s="26"/>
      <c r="U4636" s="26"/>
      <c r="V4636" s="26"/>
    </row>
    <row r="4637" spans="1:22" ht="14">
      <c r="A4637" s="24" t="s">
        <v>9152</v>
      </c>
      <c r="B4637" s="25" t="s">
        <v>8975</v>
      </c>
      <c r="C4637" s="25" t="s">
        <v>9151</v>
      </c>
      <c r="D4637" s="25" t="s">
        <v>535</v>
      </c>
      <c r="E4637" s="26" t="s">
        <v>212</v>
      </c>
      <c r="F4637" s="26"/>
      <c r="G4637" s="27"/>
      <c r="H4637" s="27"/>
      <c r="I4637" s="26"/>
      <c r="J4637" s="24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</row>
    <row r="4638" spans="1:22" ht="14">
      <c r="A4638" s="24" t="s">
        <v>4570</v>
      </c>
      <c r="B4638" s="25" t="s">
        <v>4309</v>
      </c>
      <c r="C4638" s="25" t="s">
        <v>4569</v>
      </c>
      <c r="D4638" s="25" t="s">
        <v>221</v>
      </c>
      <c r="E4638" s="26" t="s">
        <v>364</v>
      </c>
      <c r="F4638" s="26"/>
      <c r="G4638" s="27"/>
      <c r="H4638" s="27"/>
      <c r="I4638" s="26"/>
      <c r="J4638" s="24"/>
      <c r="K4638" s="26"/>
      <c r="L4638" s="26"/>
      <c r="M4638" s="26"/>
      <c r="N4638" s="26"/>
      <c r="O4638" s="26"/>
      <c r="P4638" s="26"/>
      <c r="Q4638" s="26"/>
      <c r="R4638" s="26"/>
      <c r="S4638" s="26"/>
      <c r="T4638" s="26"/>
      <c r="U4638" s="26"/>
      <c r="V4638" s="26"/>
    </row>
    <row r="4639" spans="1:22" ht="14">
      <c r="A4639" s="24" t="s">
        <v>4573</v>
      </c>
      <c r="B4639" s="25" t="s">
        <v>4309</v>
      </c>
      <c r="C4639" s="25" t="s">
        <v>4572</v>
      </c>
      <c r="D4639" s="25" t="s">
        <v>373</v>
      </c>
      <c r="E4639" s="26" t="s">
        <v>364</v>
      </c>
      <c r="F4639" s="26"/>
      <c r="G4639" s="27"/>
      <c r="H4639" s="27"/>
      <c r="I4639" s="26"/>
      <c r="J4639" s="24"/>
      <c r="K4639" s="26"/>
      <c r="L4639" s="26"/>
      <c r="M4639" s="26"/>
      <c r="N4639" s="26"/>
      <c r="O4639" s="26"/>
      <c r="P4639" s="26"/>
      <c r="Q4639" s="26"/>
      <c r="R4639" s="26"/>
      <c r="S4639" s="26"/>
      <c r="T4639" s="26"/>
      <c r="U4639" s="26"/>
      <c r="V4639" s="26"/>
    </row>
    <row r="4640" spans="1:22" ht="14">
      <c r="A4640" s="24" t="s">
        <v>4576</v>
      </c>
      <c r="B4640" s="25" t="s">
        <v>4309</v>
      </c>
      <c r="C4640" s="25" t="s">
        <v>4575</v>
      </c>
      <c r="D4640" s="25" t="s">
        <v>221</v>
      </c>
      <c r="E4640" s="26" t="s">
        <v>364</v>
      </c>
      <c r="F4640" s="26"/>
      <c r="G4640" s="27"/>
      <c r="H4640" s="27"/>
      <c r="I4640" s="26"/>
      <c r="J4640" s="24"/>
      <c r="K4640" s="26"/>
      <c r="L4640" s="26"/>
      <c r="M4640" s="26"/>
      <c r="N4640" s="26"/>
      <c r="O4640" s="26"/>
      <c r="P4640" s="26"/>
      <c r="Q4640" s="26"/>
      <c r="R4640" s="26"/>
      <c r="S4640" s="26"/>
      <c r="T4640" s="26"/>
      <c r="U4640" s="26"/>
      <c r="V4640" s="26"/>
    </row>
    <row r="4641" spans="1:22" ht="14">
      <c r="A4641" s="24" t="s">
        <v>4579</v>
      </c>
      <c r="B4641" s="25" t="s">
        <v>4309</v>
      </c>
      <c r="C4641" s="25" t="s">
        <v>4578</v>
      </c>
      <c r="D4641" s="25" t="s">
        <v>378</v>
      </c>
      <c r="E4641" s="26" t="s">
        <v>364</v>
      </c>
      <c r="F4641" s="26"/>
      <c r="G4641" s="27"/>
      <c r="H4641" s="27"/>
      <c r="I4641" s="26"/>
      <c r="J4641" s="24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</row>
    <row r="4642" spans="1:22" ht="14">
      <c r="A4642" s="24" t="s">
        <v>4582</v>
      </c>
      <c r="B4642" s="25" t="s">
        <v>4309</v>
      </c>
      <c r="C4642" s="25" t="s">
        <v>4581</v>
      </c>
      <c r="D4642" s="25" t="s">
        <v>229</v>
      </c>
      <c r="E4642" s="26" t="s">
        <v>364</v>
      </c>
      <c r="F4642" s="26"/>
      <c r="G4642" s="27"/>
      <c r="H4642" s="27"/>
      <c r="I4642" s="26"/>
      <c r="J4642" s="24"/>
      <c r="K4642" s="26"/>
      <c r="L4642" s="26"/>
      <c r="M4642" s="26"/>
      <c r="N4642" s="26"/>
      <c r="O4642" s="26"/>
      <c r="P4642" s="26"/>
      <c r="Q4642" s="26"/>
      <c r="R4642" s="26"/>
      <c r="S4642" s="26"/>
      <c r="T4642" s="26"/>
      <c r="U4642" s="26"/>
      <c r="V4642" s="26"/>
    </row>
    <row r="4643" spans="1:22" ht="14">
      <c r="A4643" s="24" t="s">
        <v>4585</v>
      </c>
      <c r="B4643" s="25" t="s">
        <v>4309</v>
      </c>
      <c r="C4643" s="25" t="s">
        <v>4584</v>
      </c>
      <c r="D4643" s="25" t="s">
        <v>373</v>
      </c>
      <c r="E4643" s="26" t="s">
        <v>364</v>
      </c>
      <c r="F4643" s="26"/>
      <c r="G4643" s="27"/>
      <c r="H4643" s="27"/>
      <c r="I4643" s="26"/>
      <c r="J4643" s="24"/>
      <c r="K4643" s="26"/>
      <c r="L4643" s="26"/>
      <c r="M4643" s="26"/>
      <c r="N4643" s="26"/>
      <c r="O4643" s="26"/>
      <c r="P4643" s="26"/>
      <c r="Q4643" s="26"/>
      <c r="R4643" s="26"/>
      <c r="S4643" s="26"/>
      <c r="T4643" s="26"/>
      <c r="U4643" s="26"/>
      <c r="V4643" s="26"/>
    </row>
    <row r="4644" spans="1:22" ht="14">
      <c r="A4644" s="24" t="s">
        <v>4588</v>
      </c>
      <c r="B4644" s="25" t="s">
        <v>4309</v>
      </c>
      <c r="C4644" s="25" t="s">
        <v>4587</v>
      </c>
      <c r="D4644" s="25" t="s">
        <v>221</v>
      </c>
      <c r="E4644" s="26" t="s">
        <v>364</v>
      </c>
      <c r="F4644" s="26"/>
      <c r="G4644" s="27"/>
      <c r="H4644" s="27"/>
      <c r="I4644" s="26"/>
      <c r="J4644" s="24"/>
      <c r="K4644" s="26"/>
      <c r="L4644" s="26"/>
      <c r="M4644" s="26"/>
      <c r="N4644" s="26"/>
      <c r="O4644" s="26"/>
      <c r="P4644" s="26"/>
      <c r="Q4644" s="26"/>
      <c r="R4644" s="26"/>
      <c r="S4644" s="26"/>
      <c r="T4644" s="26"/>
      <c r="U4644" s="26"/>
      <c r="V4644" s="26"/>
    </row>
    <row r="4645" spans="1:22" ht="14">
      <c r="A4645" s="24" t="s">
        <v>4591</v>
      </c>
      <c r="B4645" s="25" t="s">
        <v>4309</v>
      </c>
      <c r="C4645" s="25" t="s">
        <v>4590</v>
      </c>
      <c r="D4645" s="25" t="s">
        <v>378</v>
      </c>
      <c r="E4645" s="26" t="s">
        <v>364</v>
      </c>
      <c r="F4645" s="26"/>
      <c r="G4645" s="27"/>
      <c r="H4645" s="27"/>
      <c r="I4645" s="26"/>
      <c r="J4645" s="24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</row>
    <row r="4646" spans="1:22" ht="14">
      <c r="A4646" s="24" t="s">
        <v>4594</v>
      </c>
      <c r="B4646" s="25" t="s">
        <v>4309</v>
      </c>
      <c r="C4646" s="25" t="s">
        <v>4593</v>
      </c>
      <c r="D4646" s="25" t="s">
        <v>535</v>
      </c>
      <c r="E4646" s="26" t="s">
        <v>364</v>
      </c>
      <c r="F4646" s="26"/>
      <c r="G4646" s="27"/>
      <c r="H4646" s="27"/>
      <c r="I4646" s="26"/>
      <c r="J4646" s="24"/>
      <c r="K4646" s="26"/>
      <c r="L4646" s="26"/>
      <c r="M4646" s="26"/>
      <c r="N4646" s="26"/>
      <c r="O4646" s="26"/>
      <c r="P4646" s="26"/>
      <c r="Q4646" s="26"/>
      <c r="R4646" s="26"/>
      <c r="S4646" s="26"/>
      <c r="T4646" s="26"/>
      <c r="U4646" s="26"/>
      <c r="V4646" s="26"/>
    </row>
    <row r="4647" spans="1:22" ht="14">
      <c r="A4647" s="24" t="s">
        <v>4597</v>
      </c>
      <c r="B4647" s="25" t="s">
        <v>4309</v>
      </c>
      <c r="C4647" s="25" t="s">
        <v>4596</v>
      </c>
      <c r="D4647" s="25" t="s">
        <v>2085</v>
      </c>
      <c r="E4647" s="26" t="s">
        <v>364</v>
      </c>
      <c r="F4647" s="26"/>
      <c r="G4647" s="27"/>
      <c r="H4647" s="27"/>
      <c r="I4647" s="26"/>
      <c r="J4647" s="24"/>
      <c r="K4647" s="26"/>
      <c r="L4647" s="26"/>
      <c r="M4647" s="26"/>
      <c r="N4647" s="26"/>
      <c r="O4647" s="26"/>
      <c r="P4647" s="26"/>
      <c r="Q4647" s="26"/>
      <c r="R4647" s="26"/>
      <c r="S4647" s="26"/>
      <c r="T4647" s="26"/>
      <c r="U4647" s="26"/>
      <c r="V4647" s="26"/>
    </row>
    <row r="4648" spans="1:22" ht="14">
      <c r="A4648" s="24" t="s">
        <v>4600</v>
      </c>
      <c r="B4648" s="25" t="s">
        <v>4309</v>
      </c>
      <c r="C4648" s="25" t="s">
        <v>4599</v>
      </c>
      <c r="D4648" s="25" t="s">
        <v>2080</v>
      </c>
      <c r="E4648" s="26" t="s">
        <v>364</v>
      </c>
      <c r="F4648" s="26"/>
      <c r="G4648" s="27"/>
      <c r="H4648" s="27"/>
      <c r="I4648" s="26"/>
      <c r="J4648" s="24"/>
      <c r="K4648" s="26"/>
      <c r="L4648" s="26"/>
      <c r="M4648" s="26"/>
      <c r="N4648" s="26"/>
      <c r="O4648" s="26"/>
      <c r="P4648" s="26"/>
      <c r="Q4648" s="26"/>
      <c r="R4648" s="26"/>
      <c r="S4648" s="26"/>
      <c r="T4648" s="26"/>
      <c r="U4648" s="26"/>
      <c r="V4648" s="26"/>
    </row>
    <row r="4649" spans="1:22" ht="14">
      <c r="A4649" s="24" t="s">
        <v>4603</v>
      </c>
      <c r="B4649" s="25" t="s">
        <v>4309</v>
      </c>
      <c r="C4649" s="25" t="s">
        <v>4602</v>
      </c>
      <c r="D4649" s="25" t="s">
        <v>535</v>
      </c>
      <c r="E4649" s="26" t="s">
        <v>364</v>
      </c>
      <c r="F4649" s="26"/>
      <c r="G4649" s="27"/>
      <c r="H4649" s="27"/>
      <c r="I4649" s="26"/>
      <c r="J4649" s="24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</row>
    <row r="4650" spans="1:22" ht="14">
      <c r="A4650" s="24" t="s">
        <v>4606</v>
      </c>
      <c r="B4650" s="25" t="s">
        <v>4309</v>
      </c>
      <c r="C4650" s="25" t="s">
        <v>4605</v>
      </c>
      <c r="D4650" s="25" t="s">
        <v>373</v>
      </c>
      <c r="E4650" s="26" t="s">
        <v>364</v>
      </c>
      <c r="F4650" s="26"/>
      <c r="G4650" s="27"/>
      <c r="H4650" s="27"/>
      <c r="I4650" s="26"/>
      <c r="J4650" s="24"/>
      <c r="K4650" s="26"/>
      <c r="L4650" s="26"/>
      <c r="M4650" s="26"/>
      <c r="N4650" s="26"/>
      <c r="O4650" s="26"/>
      <c r="P4650" s="26"/>
      <c r="Q4650" s="26"/>
      <c r="R4650" s="26"/>
      <c r="S4650" s="26"/>
      <c r="T4650" s="26"/>
      <c r="U4650" s="26"/>
      <c r="V4650" s="26"/>
    </row>
    <row r="4651" spans="1:22" ht="14">
      <c r="A4651" s="24" t="s">
        <v>4609</v>
      </c>
      <c r="B4651" s="25" t="s">
        <v>4309</v>
      </c>
      <c r="C4651" s="25" t="s">
        <v>4608</v>
      </c>
      <c r="D4651" s="25" t="s">
        <v>221</v>
      </c>
      <c r="E4651" s="26" t="s">
        <v>364</v>
      </c>
      <c r="F4651" s="26"/>
      <c r="G4651" s="27"/>
      <c r="H4651" s="27"/>
      <c r="I4651" s="26"/>
      <c r="J4651" s="24"/>
      <c r="K4651" s="26"/>
      <c r="L4651" s="26"/>
      <c r="M4651" s="26"/>
      <c r="N4651" s="26"/>
      <c r="O4651" s="26"/>
      <c r="P4651" s="26"/>
      <c r="Q4651" s="26"/>
      <c r="R4651" s="26"/>
      <c r="S4651" s="26"/>
      <c r="T4651" s="26"/>
      <c r="U4651" s="26"/>
      <c r="V4651" s="26"/>
    </row>
    <row r="4652" spans="1:22" ht="14">
      <c r="A4652" s="24" t="s">
        <v>4612</v>
      </c>
      <c r="B4652" s="25" t="s">
        <v>4309</v>
      </c>
      <c r="C4652" s="25" t="s">
        <v>4611</v>
      </c>
      <c r="D4652" s="25" t="s">
        <v>373</v>
      </c>
      <c r="E4652" s="26" t="s">
        <v>364</v>
      </c>
      <c r="F4652" s="26"/>
      <c r="G4652" s="27"/>
      <c r="H4652" s="27"/>
      <c r="I4652" s="26"/>
      <c r="J4652" s="24"/>
      <c r="K4652" s="26"/>
      <c r="L4652" s="26"/>
      <c r="M4652" s="26"/>
      <c r="N4652" s="26"/>
      <c r="O4652" s="26"/>
      <c r="P4652" s="26"/>
      <c r="Q4652" s="26"/>
      <c r="R4652" s="26"/>
      <c r="S4652" s="26"/>
      <c r="T4652" s="26"/>
      <c r="U4652" s="26"/>
      <c r="V4652" s="26"/>
    </row>
    <row r="4653" spans="1:22" ht="14">
      <c r="A4653" s="24" t="s">
        <v>4615</v>
      </c>
      <c r="B4653" s="25" t="s">
        <v>4309</v>
      </c>
      <c r="C4653" s="25" t="s">
        <v>4614</v>
      </c>
      <c r="D4653" s="25" t="s">
        <v>535</v>
      </c>
      <c r="E4653" s="26" t="s">
        <v>364</v>
      </c>
      <c r="F4653" s="26"/>
      <c r="G4653" s="27"/>
      <c r="H4653" s="27"/>
      <c r="I4653" s="26"/>
      <c r="J4653" s="24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</row>
    <row r="4654" spans="1:22" ht="14">
      <c r="A4654" s="24" t="s">
        <v>4618</v>
      </c>
      <c r="B4654" s="25" t="s">
        <v>4309</v>
      </c>
      <c r="C4654" s="25" t="s">
        <v>4617</v>
      </c>
      <c r="D4654" s="25" t="s">
        <v>535</v>
      </c>
      <c r="E4654" s="26" t="s">
        <v>364</v>
      </c>
      <c r="F4654" s="26"/>
      <c r="G4654" s="27"/>
      <c r="H4654" s="27"/>
      <c r="I4654" s="26"/>
      <c r="J4654" s="24"/>
      <c r="K4654" s="26"/>
      <c r="L4654" s="26"/>
      <c r="M4654" s="26"/>
      <c r="N4654" s="26"/>
      <c r="O4654" s="26"/>
      <c r="P4654" s="26"/>
      <c r="Q4654" s="26"/>
      <c r="R4654" s="26"/>
      <c r="S4654" s="26"/>
      <c r="T4654" s="26"/>
      <c r="U4654" s="26"/>
      <c r="V4654" s="26"/>
    </row>
    <row r="4655" spans="1:22" ht="14">
      <c r="A4655" s="24" t="s">
        <v>4621</v>
      </c>
      <c r="B4655" s="25" t="s">
        <v>4309</v>
      </c>
      <c r="C4655" s="25" t="s">
        <v>4620</v>
      </c>
      <c r="D4655" s="25" t="s">
        <v>221</v>
      </c>
      <c r="E4655" s="26" t="s">
        <v>364</v>
      </c>
      <c r="F4655" s="26"/>
      <c r="G4655" s="27"/>
      <c r="H4655" s="27"/>
      <c r="I4655" s="26"/>
      <c r="J4655" s="24"/>
      <c r="K4655" s="26"/>
      <c r="L4655" s="26"/>
      <c r="M4655" s="26"/>
      <c r="N4655" s="26"/>
      <c r="O4655" s="26"/>
      <c r="P4655" s="26"/>
      <c r="Q4655" s="26"/>
      <c r="R4655" s="26"/>
      <c r="S4655" s="26"/>
      <c r="T4655" s="26"/>
      <c r="U4655" s="26"/>
      <c r="V4655" s="26"/>
    </row>
    <row r="4656" spans="1:22" ht="14">
      <c r="A4656" s="24" t="s">
        <v>4624</v>
      </c>
      <c r="B4656" s="25" t="s">
        <v>4309</v>
      </c>
      <c r="C4656" s="25" t="s">
        <v>4623</v>
      </c>
      <c r="D4656" s="25" t="s">
        <v>535</v>
      </c>
      <c r="E4656" s="26" t="s">
        <v>364</v>
      </c>
      <c r="F4656" s="26"/>
      <c r="G4656" s="27"/>
      <c r="H4656" s="27"/>
      <c r="I4656" s="26"/>
      <c r="J4656" s="24"/>
      <c r="K4656" s="26"/>
      <c r="L4656" s="26"/>
      <c r="M4656" s="26"/>
      <c r="N4656" s="26"/>
      <c r="O4656" s="26"/>
      <c r="P4656" s="26"/>
      <c r="Q4656" s="26"/>
      <c r="R4656" s="26"/>
      <c r="S4656" s="26"/>
      <c r="T4656" s="26"/>
      <c r="U4656" s="26"/>
      <c r="V4656" s="26"/>
    </row>
    <row r="4657" spans="1:22" ht="14">
      <c r="A4657" s="24" t="s">
        <v>4627</v>
      </c>
      <c r="B4657" s="25" t="s">
        <v>4309</v>
      </c>
      <c r="C4657" s="25" t="s">
        <v>4626</v>
      </c>
      <c r="D4657" s="25" t="s">
        <v>221</v>
      </c>
      <c r="E4657" s="26" t="s">
        <v>364</v>
      </c>
      <c r="F4657" s="26"/>
      <c r="G4657" s="27"/>
      <c r="H4657" s="27"/>
      <c r="I4657" s="26"/>
      <c r="J4657" s="24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</row>
    <row r="4658" spans="1:22" ht="14">
      <c r="A4658" s="24" t="s">
        <v>4630</v>
      </c>
      <c r="B4658" s="25" t="s">
        <v>4309</v>
      </c>
      <c r="C4658" s="25" t="s">
        <v>4629</v>
      </c>
      <c r="D4658" s="25" t="s">
        <v>535</v>
      </c>
      <c r="E4658" s="26" t="s">
        <v>364</v>
      </c>
      <c r="F4658" s="26"/>
      <c r="G4658" s="27"/>
      <c r="H4658" s="27"/>
      <c r="I4658" s="26"/>
      <c r="J4658" s="24"/>
      <c r="K4658" s="26"/>
      <c r="L4658" s="26"/>
      <c r="M4658" s="26"/>
      <c r="N4658" s="26"/>
      <c r="O4658" s="26"/>
      <c r="P4658" s="26"/>
      <c r="Q4658" s="26"/>
      <c r="R4658" s="26"/>
      <c r="S4658" s="26"/>
      <c r="T4658" s="26"/>
      <c r="U4658" s="26"/>
      <c r="V4658" s="26"/>
    </row>
    <row r="4659" spans="1:22" ht="14">
      <c r="A4659" s="24" t="s">
        <v>15432</v>
      </c>
      <c r="B4659" s="25" t="s">
        <v>4309</v>
      </c>
      <c r="C4659" s="25" t="s">
        <v>15431</v>
      </c>
      <c r="D4659" s="25" t="s">
        <v>221</v>
      </c>
      <c r="E4659" s="26" t="s">
        <v>364</v>
      </c>
      <c r="F4659" s="26"/>
      <c r="G4659" s="27"/>
      <c r="H4659" s="27"/>
      <c r="I4659" s="26"/>
      <c r="J4659" s="24"/>
      <c r="K4659" s="26"/>
      <c r="L4659" s="26"/>
      <c r="M4659" s="26"/>
      <c r="N4659" s="26"/>
      <c r="O4659" s="26"/>
      <c r="P4659" s="26"/>
      <c r="Q4659" s="26"/>
      <c r="R4659" s="26"/>
      <c r="S4659" s="26"/>
      <c r="T4659" s="26"/>
      <c r="U4659" s="26"/>
      <c r="V4659" s="26"/>
    </row>
    <row r="4660" spans="1:22" ht="14">
      <c r="A4660" s="24" t="s">
        <v>15435</v>
      </c>
      <c r="B4660" s="25" t="s">
        <v>4309</v>
      </c>
      <c r="C4660" s="25" t="s">
        <v>15434</v>
      </c>
      <c r="D4660" s="25" t="s">
        <v>221</v>
      </c>
      <c r="E4660" s="26" t="s">
        <v>364</v>
      </c>
      <c r="F4660" s="26"/>
      <c r="G4660" s="27"/>
      <c r="H4660" s="27"/>
      <c r="I4660" s="26"/>
      <c r="J4660" s="24"/>
      <c r="K4660" s="26"/>
      <c r="L4660" s="26"/>
      <c r="M4660" s="26"/>
      <c r="N4660" s="26"/>
      <c r="O4660" s="26"/>
      <c r="P4660" s="26"/>
      <c r="Q4660" s="26"/>
      <c r="R4660" s="26"/>
      <c r="S4660" s="26"/>
      <c r="T4660" s="26"/>
      <c r="U4660" s="26"/>
      <c r="V4660" s="26"/>
    </row>
    <row r="4661" spans="1:22" ht="14">
      <c r="A4661" s="24" t="s">
        <v>4633</v>
      </c>
      <c r="B4661" s="25" t="s">
        <v>4309</v>
      </c>
      <c r="C4661" s="25" t="s">
        <v>4632</v>
      </c>
      <c r="D4661" s="25" t="s">
        <v>535</v>
      </c>
      <c r="E4661" s="26" t="s">
        <v>364</v>
      </c>
      <c r="F4661" s="26"/>
      <c r="G4661" s="27"/>
      <c r="H4661" s="27"/>
      <c r="I4661" s="26"/>
      <c r="J4661" s="24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</row>
    <row r="4662" spans="1:22" ht="14">
      <c r="A4662" s="24" t="s">
        <v>4636</v>
      </c>
      <c r="B4662" s="25" t="s">
        <v>4309</v>
      </c>
      <c r="C4662" s="25" t="s">
        <v>4635</v>
      </c>
      <c r="D4662" s="25" t="s">
        <v>229</v>
      </c>
      <c r="E4662" s="26" t="s">
        <v>364</v>
      </c>
      <c r="F4662" s="26"/>
      <c r="G4662" s="27"/>
      <c r="H4662" s="27"/>
      <c r="I4662" s="26"/>
      <c r="J4662" s="24"/>
      <c r="K4662" s="26"/>
      <c r="L4662" s="26"/>
      <c r="M4662" s="26"/>
      <c r="N4662" s="26"/>
      <c r="O4662" s="26"/>
      <c r="P4662" s="26"/>
      <c r="Q4662" s="26"/>
      <c r="R4662" s="26"/>
      <c r="S4662" s="26"/>
      <c r="T4662" s="26"/>
      <c r="U4662" s="26"/>
      <c r="V4662" s="26"/>
    </row>
    <row r="4663" spans="1:22" ht="14">
      <c r="A4663" s="24" t="s">
        <v>4639</v>
      </c>
      <c r="B4663" s="25" t="s">
        <v>4309</v>
      </c>
      <c r="C4663" s="25" t="s">
        <v>4638</v>
      </c>
      <c r="D4663" s="25" t="s">
        <v>221</v>
      </c>
      <c r="E4663" s="26" t="s">
        <v>364</v>
      </c>
      <c r="F4663" s="26"/>
      <c r="G4663" s="27"/>
      <c r="H4663" s="27"/>
      <c r="I4663" s="26"/>
      <c r="J4663" s="24"/>
      <c r="K4663" s="26"/>
      <c r="L4663" s="26"/>
      <c r="M4663" s="26"/>
      <c r="N4663" s="26"/>
      <c r="O4663" s="26"/>
      <c r="P4663" s="26"/>
      <c r="Q4663" s="26"/>
      <c r="R4663" s="26"/>
      <c r="S4663" s="26"/>
      <c r="T4663" s="26"/>
      <c r="U4663" s="26"/>
      <c r="V4663" s="26"/>
    </row>
    <row r="4664" spans="1:22" ht="14">
      <c r="A4664" s="24" t="s">
        <v>4642</v>
      </c>
      <c r="B4664" s="25" t="s">
        <v>4309</v>
      </c>
      <c r="C4664" s="25" t="s">
        <v>4641</v>
      </c>
      <c r="D4664" s="25" t="s">
        <v>221</v>
      </c>
      <c r="E4664" s="26" t="s">
        <v>364</v>
      </c>
      <c r="F4664" s="26"/>
      <c r="G4664" s="27"/>
      <c r="H4664" s="27"/>
      <c r="I4664" s="26"/>
      <c r="J4664" s="24"/>
      <c r="K4664" s="26"/>
      <c r="L4664" s="26"/>
      <c r="M4664" s="26"/>
      <c r="N4664" s="26"/>
      <c r="O4664" s="26"/>
      <c r="P4664" s="26"/>
      <c r="Q4664" s="26"/>
      <c r="R4664" s="26"/>
      <c r="S4664" s="26"/>
      <c r="T4664" s="26"/>
      <c r="U4664" s="26"/>
      <c r="V4664" s="26"/>
    </row>
    <row r="4665" spans="1:22" ht="14">
      <c r="A4665" s="24" t="s">
        <v>4645</v>
      </c>
      <c r="B4665" s="25" t="s">
        <v>4309</v>
      </c>
      <c r="C4665" s="25" t="s">
        <v>4644</v>
      </c>
      <c r="D4665" s="25" t="s">
        <v>378</v>
      </c>
      <c r="E4665" s="26" t="s">
        <v>364</v>
      </c>
      <c r="F4665" s="26"/>
      <c r="G4665" s="27"/>
      <c r="H4665" s="27"/>
      <c r="I4665" s="26"/>
      <c r="J4665" s="24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</row>
    <row r="4666" spans="1:22" ht="14">
      <c r="A4666" s="24" t="s">
        <v>4648</v>
      </c>
      <c r="B4666" s="25" t="s">
        <v>4309</v>
      </c>
      <c r="C4666" s="25" t="s">
        <v>4647</v>
      </c>
      <c r="D4666" s="25" t="s">
        <v>535</v>
      </c>
      <c r="E4666" s="26" t="s">
        <v>364</v>
      </c>
      <c r="F4666" s="26"/>
      <c r="G4666" s="27"/>
      <c r="H4666" s="27"/>
      <c r="I4666" s="26"/>
      <c r="J4666" s="24"/>
      <c r="K4666" s="26"/>
      <c r="L4666" s="26"/>
      <c r="M4666" s="26"/>
      <c r="N4666" s="26"/>
      <c r="O4666" s="26"/>
      <c r="P4666" s="26"/>
      <c r="Q4666" s="26"/>
      <c r="R4666" s="26"/>
      <c r="S4666" s="26"/>
      <c r="T4666" s="26"/>
      <c r="U4666" s="26"/>
      <c r="V4666" s="26"/>
    </row>
    <row r="4667" spans="1:22" ht="14">
      <c r="A4667" s="24" t="s">
        <v>4651</v>
      </c>
      <c r="B4667" s="25" t="s">
        <v>4309</v>
      </c>
      <c r="C4667" s="25" t="s">
        <v>4650</v>
      </c>
      <c r="D4667" s="25" t="s">
        <v>229</v>
      </c>
      <c r="E4667" s="26" t="s">
        <v>364</v>
      </c>
      <c r="F4667" s="26"/>
      <c r="G4667" s="27"/>
      <c r="H4667" s="27"/>
      <c r="I4667" s="26"/>
      <c r="J4667" s="24"/>
      <c r="K4667" s="26"/>
      <c r="L4667" s="26"/>
      <c r="M4667" s="26"/>
      <c r="N4667" s="26"/>
      <c r="O4667" s="26"/>
      <c r="P4667" s="26"/>
      <c r="Q4667" s="26"/>
      <c r="R4667" s="26"/>
      <c r="S4667" s="26"/>
      <c r="T4667" s="26"/>
      <c r="U4667" s="26"/>
      <c r="V4667" s="26"/>
    </row>
    <row r="4668" spans="1:22" ht="14">
      <c r="A4668" s="24" t="s">
        <v>15936</v>
      </c>
      <c r="B4668" s="25" t="s">
        <v>15872</v>
      </c>
      <c r="C4668" s="25" t="s">
        <v>15935</v>
      </c>
      <c r="D4668" s="25"/>
      <c r="E4668" s="26" t="s">
        <v>364</v>
      </c>
      <c r="F4668" s="26"/>
      <c r="G4668" s="27"/>
      <c r="H4668" s="27"/>
      <c r="I4668" s="26"/>
      <c r="J4668" s="24"/>
      <c r="K4668" s="26"/>
      <c r="L4668" s="26"/>
      <c r="M4668" s="26"/>
      <c r="N4668" s="26"/>
      <c r="O4668" s="26"/>
      <c r="P4668" s="26"/>
      <c r="Q4668" s="26"/>
      <c r="R4668" s="26"/>
      <c r="S4668" s="26"/>
      <c r="T4668" s="26"/>
      <c r="U4668" s="26"/>
      <c r="V4668" s="26"/>
    </row>
    <row r="4669" spans="1:22" ht="14">
      <c r="A4669" s="24" t="s">
        <v>4654</v>
      </c>
      <c r="B4669" s="25" t="s">
        <v>4309</v>
      </c>
      <c r="C4669" s="25" t="s">
        <v>4653</v>
      </c>
      <c r="D4669" s="25" t="s">
        <v>221</v>
      </c>
      <c r="E4669" s="26" t="s">
        <v>364</v>
      </c>
      <c r="F4669" s="26"/>
      <c r="G4669" s="27"/>
      <c r="H4669" s="27"/>
      <c r="I4669" s="26"/>
      <c r="J4669" s="24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</row>
    <row r="4670" spans="1:22" ht="14">
      <c r="A4670" s="24" t="s">
        <v>4657</v>
      </c>
      <c r="B4670" s="25" t="s">
        <v>4309</v>
      </c>
      <c r="C4670" s="25" t="s">
        <v>4656</v>
      </c>
      <c r="D4670" s="25" t="s">
        <v>535</v>
      </c>
      <c r="E4670" s="26" t="s">
        <v>364</v>
      </c>
      <c r="F4670" s="26"/>
      <c r="G4670" s="27"/>
      <c r="H4670" s="27"/>
      <c r="I4670" s="26"/>
      <c r="J4670" s="24"/>
      <c r="K4670" s="26"/>
      <c r="L4670" s="26"/>
      <c r="M4670" s="26"/>
      <c r="N4670" s="26"/>
      <c r="O4670" s="26"/>
      <c r="P4670" s="26"/>
      <c r="Q4670" s="26"/>
      <c r="R4670" s="26"/>
      <c r="S4670" s="26"/>
      <c r="T4670" s="26"/>
      <c r="U4670" s="26"/>
      <c r="V4670" s="26"/>
    </row>
    <row r="4671" spans="1:22" ht="14">
      <c r="A4671" s="24" t="s">
        <v>15438</v>
      </c>
      <c r="B4671" s="25" t="s">
        <v>4309</v>
      </c>
      <c r="C4671" s="25" t="s">
        <v>15437</v>
      </c>
      <c r="D4671" s="25" t="s">
        <v>221</v>
      </c>
      <c r="E4671" s="26" t="s">
        <v>364</v>
      </c>
      <c r="F4671" s="26"/>
      <c r="G4671" s="27"/>
      <c r="H4671" s="27"/>
      <c r="I4671" s="26"/>
      <c r="J4671" s="24"/>
      <c r="K4671" s="26"/>
      <c r="L4671" s="26"/>
      <c r="M4671" s="26"/>
      <c r="N4671" s="26"/>
      <c r="O4671" s="26"/>
      <c r="P4671" s="26"/>
      <c r="Q4671" s="26"/>
      <c r="R4671" s="26"/>
      <c r="S4671" s="26"/>
      <c r="T4671" s="26"/>
      <c r="U4671" s="26"/>
      <c r="V4671" s="26"/>
    </row>
    <row r="4672" spans="1:22" ht="14">
      <c r="A4672" s="24" t="s">
        <v>4660</v>
      </c>
      <c r="B4672" s="25" t="s">
        <v>4309</v>
      </c>
      <c r="C4672" s="25" t="s">
        <v>4659</v>
      </c>
      <c r="D4672" s="25" t="s">
        <v>221</v>
      </c>
      <c r="E4672" s="26" t="s">
        <v>364</v>
      </c>
      <c r="F4672" s="26"/>
      <c r="G4672" s="27"/>
      <c r="H4672" s="27"/>
      <c r="I4672" s="26"/>
      <c r="J4672" s="24"/>
      <c r="K4672" s="26"/>
      <c r="L4672" s="26"/>
      <c r="M4672" s="26"/>
      <c r="N4672" s="26"/>
      <c r="O4672" s="26"/>
      <c r="P4672" s="26"/>
      <c r="Q4672" s="26"/>
      <c r="R4672" s="26"/>
      <c r="S4672" s="26"/>
      <c r="T4672" s="26"/>
      <c r="U4672" s="26"/>
      <c r="V4672" s="26"/>
    </row>
    <row r="4673" spans="1:22" ht="14">
      <c r="A4673" s="24" t="s">
        <v>4663</v>
      </c>
      <c r="B4673" s="25" t="s">
        <v>4309</v>
      </c>
      <c r="C4673" s="25" t="s">
        <v>4662</v>
      </c>
      <c r="D4673" s="25" t="s">
        <v>229</v>
      </c>
      <c r="E4673" s="26" t="s">
        <v>364</v>
      </c>
      <c r="F4673" s="26"/>
      <c r="G4673" s="27"/>
      <c r="H4673" s="27"/>
      <c r="I4673" s="26"/>
      <c r="J4673" s="24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</row>
    <row r="4674" spans="1:22" ht="14">
      <c r="A4674" s="24" t="s">
        <v>4666</v>
      </c>
      <c r="B4674" s="25" t="s">
        <v>4309</v>
      </c>
      <c r="C4674" s="25" t="s">
        <v>4665</v>
      </c>
      <c r="D4674" s="25" t="s">
        <v>535</v>
      </c>
      <c r="E4674" s="26" t="s">
        <v>364</v>
      </c>
      <c r="F4674" s="26"/>
      <c r="G4674" s="27"/>
      <c r="H4674" s="27"/>
      <c r="I4674" s="26"/>
      <c r="J4674" s="24"/>
      <c r="K4674" s="26"/>
      <c r="L4674" s="26"/>
      <c r="M4674" s="26"/>
      <c r="N4674" s="26"/>
      <c r="O4674" s="26"/>
      <c r="P4674" s="26"/>
      <c r="Q4674" s="26"/>
      <c r="R4674" s="26"/>
      <c r="S4674" s="26"/>
      <c r="T4674" s="26"/>
      <c r="U4674" s="26"/>
      <c r="V4674" s="26"/>
    </row>
    <row r="4675" spans="1:22" ht="14">
      <c r="A4675" s="24" t="s">
        <v>15444</v>
      </c>
      <c r="B4675" s="25" t="s">
        <v>4309</v>
      </c>
      <c r="C4675" s="25" t="s">
        <v>15443</v>
      </c>
      <c r="D4675" s="25"/>
      <c r="E4675" s="26" t="s">
        <v>364</v>
      </c>
      <c r="F4675" s="26"/>
      <c r="G4675" s="27"/>
      <c r="H4675" s="27"/>
      <c r="I4675" s="26"/>
      <c r="J4675" s="24"/>
      <c r="K4675" s="26"/>
      <c r="L4675" s="26"/>
      <c r="M4675" s="26"/>
      <c r="N4675" s="26"/>
      <c r="O4675" s="26"/>
      <c r="P4675" s="26"/>
      <c r="Q4675" s="26"/>
      <c r="R4675" s="26"/>
      <c r="S4675" s="26"/>
      <c r="T4675" s="26"/>
      <c r="U4675" s="26"/>
      <c r="V4675" s="26"/>
    </row>
    <row r="4676" spans="1:22" ht="14">
      <c r="A4676" s="24" t="s">
        <v>15441</v>
      </c>
      <c r="B4676" s="25" t="s">
        <v>4309</v>
      </c>
      <c r="C4676" s="25" t="s">
        <v>15440</v>
      </c>
      <c r="D4676" s="25" t="s">
        <v>221</v>
      </c>
      <c r="E4676" s="26" t="s">
        <v>364</v>
      </c>
      <c r="F4676" s="26"/>
      <c r="G4676" s="27"/>
      <c r="H4676" s="27"/>
      <c r="I4676" s="26"/>
      <c r="J4676" s="24"/>
      <c r="K4676" s="26"/>
      <c r="L4676" s="26"/>
      <c r="M4676" s="26"/>
      <c r="N4676" s="26"/>
      <c r="O4676" s="26"/>
      <c r="P4676" s="26"/>
      <c r="Q4676" s="26"/>
      <c r="R4676" s="26"/>
      <c r="S4676" s="26"/>
      <c r="T4676" s="26"/>
      <c r="U4676" s="26"/>
      <c r="V4676" s="26"/>
    </row>
    <row r="4677" spans="1:22" ht="14">
      <c r="A4677" s="24" t="s">
        <v>1622</v>
      </c>
      <c r="B4677" s="25" t="s">
        <v>1114</v>
      </c>
      <c r="C4677" s="25" t="s">
        <v>1621</v>
      </c>
      <c r="D4677" s="25" t="s">
        <v>1256</v>
      </c>
      <c r="E4677" s="26" t="s">
        <v>212</v>
      </c>
      <c r="F4677" s="26"/>
      <c r="G4677" s="27"/>
      <c r="H4677" s="27"/>
      <c r="I4677" s="26"/>
      <c r="J4677" s="24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</row>
    <row r="4678" spans="1:22" ht="14">
      <c r="A4678" s="24" t="s">
        <v>1004</v>
      </c>
      <c r="B4678" s="25" t="s">
        <v>967</v>
      </c>
      <c r="C4678" s="25" t="s">
        <v>1003</v>
      </c>
      <c r="D4678" s="25" t="s">
        <v>221</v>
      </c>
      <c r="E4678" s="26" t="s">
        <v>212</v>
      </c>
      <c r="F4678" s="26"/>
      <c r="G4678" s="27"/>
      <c r="H4678" s="27"/>
      <c r="I4678" s="26"/>
      <c r="J4678" s="24"/>
      <c r="K4678" s="26"/>
      <c r="L4678" s="26"/>
      <c r="M4678" s="26"/>
      <c r="N4678" s="26"/>
      <c r="O4678" s="26"/>
      <c r="P4678" s="26"/>
      <c r="Q4678" s="26"/>
      <c r="R4678" s="26"/>
      <c r="S4678" s="26"/>
      <c r="T4678" s="26"/>
      <c r="U4678" s="26"/>
      <c r="V4678" s="26"/>
    </row>
    <row r="4679" spans="1:22" ht="14">
      <c r="A4679" s="24" t="s">
        <v>11575</v>
      </c>
      <c r="B4679" s="25" t="s">
        <v>11556</v>
      </c>
      <c r="C4679" s="25" t="s">
        <v>11574</v>
      </c>
      <c r="D4679" s="25" t="s">
        <v>221</v>
      </c>
      <c r="E4679" s="26" t="s">
        <v>212</v>
      </c>
      <c r="F4679" s="26"/>
      <c r="G4679" s="27"/>
      <c r="H4679" s="27"/>
      <c r="I4679" s="26"/>
      <c r="J4679" s="24"/>
      <c r="K4679" s="26"/>
      <c r="L4679" s="26"/>
      <c r="M4679" s="26"/>
      <c r="N4679" s="26"/>
      <c r="O4679" s="26"/>
      <c r="P4679" s="26"/>
      <c r="Q4679" s="26"/>
      <c r="R4679" s="26"/>
      <c r="S4679" s="26"/>
      <c r="T4679" s="26"/>
      <c r="U4679" s="26"/>
      <c r="V4679" s="26"/>
    </row>
    <row r="4680" spans="1:22" ht="14">
      <c r="A4680" s="24" t="s">
        <v>1625</v>
      </c>
      <c r="B4680" s="25" t="s">
        <v>1114</v>
      </c>
      <c r="C4680" s="25" t="s">
        <v>1624</v>
      </c>
      <c r="D4680" s="25" t="s">
        <v>221</v>
      </c>
      <c r="E4680" s="26" t="s">
        <v>212</v>
      </c>
      <c r="F4680" s="26"/>
      <c r="G4680" s="27"/>
      <c r="H4680" s="27"/>
      <c r="I4680" s="26"/>
      <c r="J4680" s="24"/>
      <c r="K4680" s="26"/>
      <c r="L4680" s="26"/>
      <c r="M4680" s="26"/>
      <c r="N4680" s="26"/>
      <c r="O4680" s="26"/>
      <c r="P4680" s="26"/>
      <c r="Q4680" s="26"/>
      <c r="R4680" s="26"/>
      <c r="S4680" s="26"/>
      <c r="T4680" s="26"/>
      <c r="U4680" s="26"/>
      <c r="V4680" s="26"/>
    </row>
    <row r="4681" spans="1:22" ht="14">
      <c r="A4681" s="24" t="s">
        <v>1628</v>
      </c>
      <c r="B4681" s="25" t="s">
        <v>1114</v>
      </c>
      <c r="C4681" s="25" t="s">
        <v>1627</v>
      </c>
      <c r="D4681" s="25" t="s">
        <v>535</v>
      </c>
      <c r="E4681" s="26" t="s">
        <v>212</v>
      </c>
      <c r="F4681" s="26"/>
      <c r="G4681" s="27"/>
      <c r="H4681" s="27"/>
      <c r="I4681" s="26"/>
      <c r="J4681" s="24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</row>
    <row r="4682" spans="1:22" ht="14">
      <c r="A4682" s="24" t="s">
        <v>1631</v>
      </c>
      <c r="B4682" s="25" t="s">
        <v>1114</v>
      </c>
      <c r="C4682" s="25" t="s">
        <v>1630</v>
      </c>
      <c r="D4682" s="25" t="s">
        <v>221</v>
      </c>
      <c r="E4682" s="26" t="s">
        <v>212</v>
      </c>
      <c r="F4682" s="26"/>
      <c r="G4682" s="27"/>
      <c r="H4682" s="27"/>
      <c r="I4682" s="26"/>
      <c r="J4682" s="24"/>
      <c r="K4682" s="26"/>
      <c r="L4682" s="26"/>
      <c r="M4682" s="26"/>
      <c r="N4682" s="26"/>
      <c r="O4682" s="26"/>
      <c r="P4682" s="26"/>
      <c r="Q4682" s="26"/>
      <c r="R4682" s="26"/>
      <c r="S4682" s="26"/>
      <c r="T4682" s="26"/>
      <c r="U4682" s="26"/>
      <c r="V4682" s="26"/>
    </row>
    <row r="4683" spans="1:22" ht="14">
      <c r="A4683" s="24" t="s">
        <v>15109</v>
      </c>
      <c r="B4683" s="25" t="s">
        <v>15075</v>
      </c>
      <c r="C4683" s="25" t="s">
        <v>15108</v>
      </c>
      <c r="D4683" s="25" t="s">
        <v>221</v>
      </c>
      <c r="E4683" s="26" t="s">
        <v>364</v>
      </c>
      <c r="F4683" s="26"/>
      <c r="G4683" s="27"/>
      <c r="H4683" s="27"/>
      <c r="I4683" s="26"/>
      <c r="J4683" s="24"/>
      <c r="K4683" s="26"/>
      <c r="L4683" s="26"/>
      <c r="M4683" s="26"/>
      <c r="N4683" s="26"/>
      <c r="O4683" s="26"/>
      <c r="P4683" s="26"/>
      <c r="Q4683" s="26"/>
      <c r="R4683" s="26"/>
      <c r="S4683" s="26"/>
      <c r="T4683" s="26"/>
      <c r="U4683" s="26"/>
      <c r="V4683" s="26"/>
    </row>
    <row r="4684" spans="1:22" ht="14">
      <c r="A4684" s="24" t="s">
        <v>15112</v>
      </c>
      <c r="B4684" s="25" t="s">
        <v>15075</v>
      </c>
      <c r="C4684" s="25" t="s">
        <v>15111</v>
      </c>
      <c r="D4684" s="25" t="s">
        <v>229</v>
      </c>
      <c r="E4684" s="26" t="s">
        <v>364</v>
      </c>
      <c r="F4684" s="26"/>
      <c r="G4684" s="27"/>
      <c r="H4684" s="27"/>
      <c r="I4684" s="26"/>
      <c r="J4684" s="24"/>
      <c r="K4684" s="26"/>
      <c r="L4684" s="26"/>
      <c r="M4684" s="26"/>
      <c r="N4684" s="26"/>
      <c r="O4684" s="26"/>
      <c r="P4684" s="26"/>
      <c r="Q4684" s="26"/>
      <c r="R4684" s="26"/>
      <c r="S4684" s="26"/>
      <c r="T4684" s="26"/>
      <c r="U4684" s="26"/>
      <c r="V4684" s="26"/>
    </row>
    <row r="4685" spans="1:22" ht="14">
      <c r="A4685" s="24" t="s">
        <v>15115</v>
      </c>
      <c r="B4685" s="25" t="s">
        <v>15075</v>
      </c>
      <c r="C4685" s="25" t="s">
        <v>15114</v>
      </c>
      <c r="D4685" s="25" t="s">
        <v>535</v>
      </c>
      <c r="E4685" s="26" t="s">
        <v>364</v>
      </c>
      <c r="F4685" s="26"/>
      <c r="G4685" s="27"/>
      <c r="H4685" s="27"/>
      <c r="I4685" s="26"/>
      <c r="J4685" s="24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</row>
    <row r="4686" spans="1:22" ht="14">
      <c r="A4686" s="24" t="s">
        <v>15118</v>
      </c>
      <c r="B4686" s="25" t="s">
        <v>15075</v>
      </c>
      <c r="C4686" s="25" t="s">
        <v>15117</v>
      </c>
      <c r="D4686" s="25" t="s">
        <v>215</v>
      </c>
      <c r="E4686" s="26" t="s">
        <v>364</v>
      </c>
      <c r="F4686" s="26"/>
      <c r="G4686" s="27"/>
      <c r="H4686" s="27"/>
      <c r="I4686" s="26"/>
      <c r="J4686" s="24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</row>
    <row r="4687" spans="1:22" ht="14">
      <c r="A4687" s="24" t="s">
        <v>15121</v>
      </c>
      <c r="B4687" s="25" t="s">
        <v>15075</v>
      </c>
      <c r="C4687" s="25" t="s">
        <v>15120</v>
      </c>
      <c r="D4687" s="25" t="s">
        <v>221</v>
      </c>
      <c r="E4687" s="26" t="s">
        <v>364</v>
      </c>
      <c r="F4687" s="26"/>
      <c r="G4687" s="27"/>
      <c r="H4687" s="27"/>
      <c r="I4687" s="26"/>
      <c r="J4687" s="24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</row>
    <row r="4688" spans="1:22" ht="14">
      <c r="A4688" s="24" t="s">
        <v>15124</v>
      </c>
      <c r="B4688" s="25" t="s">
        <v>15075</v>
      </c>
      <c r="C4688" s="25" t="s">
        <v>15123</v>
      </c>
      <c r="D4688" s="25" t="s">
        <v>215</v>
      </c>
      <c r="E4688" s="26" t="s">
        <v>364</v>
      </c>
      <c r="F4688" s="26"/>
      <c r="G4688" s="27"/>
      <c r="H4688" s="27"/>
      <c r="I4688" s="26"/>
      <c r="J4688" s="24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</row>
    <row r="4689" spans="1:22" ht="14">
      <c r="A4689" s="24" t="s">
        <v>15127</v>
      </c>
      <c r="B4689" s="25" t="s">
        <v>15075</v>
      </c>
      <c r="C4689" s="25" t="s">
        <v>15126</v>
      </c>
      <c r="D4689" s="25" t="s">
        <v>576</v>
      </c>
      <c r="E4689" s="26" t="s">
        <v>364</v>
      </c>
      <c r="F4689" s="26"/>
      <c r="G4689" s="27"/>
      <c r="H4689" s="27"/>
      <c r="I4689" s="26"/>
      <c r="J4689" s="24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</row>
    <row r="4690" spans="1:22" ht="14">
      <c r="A4690" s="24" t="s">
        <v>15130</v>
      </c>
      <c r="B4690" s="25" t="s">
        <v>15075</v>
      </c>
      <c r="C4690" s="25" t="s">
        <v>15129</v>
      </c>
      <c r="D4690" s="25" t="s">
        <v>221</v>
      </c>
      <c r="E4690" s="26" t="s">
        <v>364</v>
      </c>
      <c r="F4690" s="26"/>
      <c r="G4690" s="27"/>
      <c r="H4690" s="27"/>
      <c r="I4690" s="26"/>
      <c r="J4690" s="24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</row>
    <row r="4691" spans="1:22" ht="14">
      <c r="A4691" s="24" t="s">
        <v>15133</v>
      </c>
      <c r="B4691" s="25" t="s">
        <v>15075</v>
      </c>
      <c r="C4691" s="25" t="s">
        <v>15132</v>
      </c>
      <c r="D4691" s="25" t="s">
        <v>229</v>
      </c>
      <c r="E4691" s="26" t="s">
        <v>364</v>
      </c>
      <c r="F4691" s="26"/>
      <c r="G4691" s="27"/>
      <c r="H4691" s="27"/>
      <c r="I4691" s="26"/>
      <c r="J4691" s="24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</row>
    <row r="4692" spans="1:22" ht="14">
      <c r="A4692" s="24" t="s">
        <v>15136</v>
      </c>
      <c r="B4692" s="25" t="s">
        <v>15075</v>
      </c>
      <c r="C4692" s="25" t="s">
        <v>15135</v>
      </c>
      <c r="D4692" s="25" t="s">
        <v>535</v>
      </c>
      <c r="E4692" s="26" t="s">
        <v>364</v>
      </c>
      <c r="F4692" s="26"/>
      <c r="G4692" s="27"/>
      <c r="H4692" s="27"/>
      <c r="I4692" s="26"/>
      <c r="J4692" s="24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</row>
    <row r="4693" spans="1:22" ht="14">
      <c r="A4693" s="24" t="s">
        <v>15139</v>
      </c>
      <c r="B4693" s="25" t="s">
        <v>15075</v>
      </c>
      <c r="C4693" s="25" t="s">
        <v>15138</v>
      </c>
      <c r="D4693" s="25" t="s">
        <v>229</v>
      </c>
      <c r="E4693" s="26" t="s">
        <v>364</v>
      </c>
      <c r="F4693" s="26"/>
      <c r="G4693" s="27"/>
      <c r="H4693" s="27"/>
      <c r="I4693" s="26"/>
      <c r="J4693" s="24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</row>
    <row r="4694" spans="1:22" ht="14">
      <c r="A4694" s="24" t="s">
        <v>15142</v>
      </c>
      <c r="B4694" s="25" t="s">
        <v>15075</v>
      </c>
      <c r="C4694" s="25" t="s">
        <v>15141</v>
      </c>
      <c r="D4694" s="25" t="s">
        <v>535</v>
      </c>
      <c r="E4694" s="26" t="s">
        <v>364</v>
      </c>
      <c r="F4694" s="26"/>
      <c r="G4694" s="27"/>
      <c r="H4694" s="27"/>
      <c r="I4694" s="26"/>
      <c r="J4694" s="24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</row>
    <row r="4695" spans="1:22" ht="14">
      <c r="A4695" s="24" t="s">
        <v>15145</v>
      </c>
      <c r="B4695" s="25" t="s">
        <v>15075</v>
      </c>
      <c r="C4695" s="25" t="s">
        <v>15144</v>
      </c>
      <c r="D4695" s="25" t="s">
        <v>229</v>
      </c>
      <c r="E4695" s="26" t="s">
        <v>364</v>
      </c>
      <c r="F4695" s="26"/>
      <c r="G4695" s="27"/>
      <c r="H4695" s="27"/>
      <c r="I4695" s="26"/>
      <c r="J4695" s="24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</row>
    <row r="4696" spans="1:22" ht="14">
      <c r="A4696" s="24" t="s">
        <v>15148</v>
      </c>
      <c r="B4696" s="25" t="s">
        <v>15075</v>
      </c>
      <c r="C4696" s="25" t="s">
        <v>15147</v>
      </c>
      <c r="D4696" s="25" t="s">
        <v>535</v>
      </c>
      <c r="E4696" s="26" t="s">
        <v>364</v>
      </c>
      <c r="F4696" s="26"/>
      <c r="G4696" s="27"/>
      <c r="H4696" s="27"/>
      <c r="I4696" s="26"/>
      <c r="J4696" s="24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</row>
    <row r="4697" spans="1:22" ht="14">
      <c r="A4697" s="24" t="s">
        <v>15151</v>
      </c>
      <c r="B4697" s="25" t="s">
        <v>15075</v>
      </c>
      <c r="C4697" s="25" t="s">
        <v>15150</v>
      </c>
      <c r="D4697" s="25" t="s">
        <v>221</v>
      </c>
      <c r="E4697" s="26" t="s">
        <v>364</v>
      </c>
      <c r="F4697" s="26"/>
      <c r="G4697" s="27"/>
      <c r="H4697" s="27"/>
      <c r="I4697" s="26"/>
      <c r="J4697" s="24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</row>
    <row r="4698" spans="1:22" ht="14">
      <c r="A4698" s="24" t="s">
        <v>15154</v>
      </c>
      <c r="B4698" s="25" t="s">
        <v>15075</v>
      </c>
      <c r="C4698" s="25" t="s">
        <v>15153</v>
      </c>
      <c r="D4698" s="25" t="s">
        <v>229</v>
      </c>
      <c r="E4698" s="26" t="s">
        <v>364</v>
      </c>
      <c r="F4698" s="26"/>
      <c r="G4698" s="27"/>
      <c r="H4698" s="27"/>
      <c r="I4698" s="26"/>
      <c r="J4698" s="24"/>
      <c r="K4698" s="26"/>
      <c r="L4698" s="26"/>
      <c r="M4698" s="26"/>
      <c r="N4698" s="26"/>
      <c r="O4698" s="26"/>
      <c r="P4698" s="26"/>
      <c r="Q4698" s="26"/>
      <c r="R4698" s="26"/>
      <c r="S4698" s="26"/>
      <c r="T4698" s="26"/>
      <c r="U4698" s="26"/>
      <c r="V4698" s="26"/>
    </row>
    <row r="4699" spans="1:22" ht="14">
      <c r="A4699" s="24" t="s">
        <v>15157</v>
      </c>
      <c r="B4699" s="25" t="s">
        <v>15075</v>
      </c>
      <c r="C4699" s="25" t="s">
        <v>15156</v>
      </c>
      <c r="D4699" s="25" t="s">
        <v>535</v>
      </c>
      <c r="E4699" s="26" t="s">
        <v>364</v>
      </c>
      <c r="F4699" s="26"/>
      <c r="G4699" s="27"/>
      <c r="H4699" s="27"/>
      <c r="I4699" s="26"/>
      <c r="J4699" s="24"/>
      <c r="K4699" s="26"/>
      <c r="L4699" s="26"/>
      <c r="M4699" s="26"/>
      <c r="N4699" s="26"/>
      <c r="O4699" s="26"/>
      <c r="P4699" s="26"/>
      <c r="Q4699" s="26"/>
      <c r="R4699" s="26"/>
      <c r="S4699" s="26"/>
      <c r="T4699" s="26"/>
      <c r="U4699" s="26"/>
      <c r="V4699" s="26"/>
    </row>
    <row r="4700" spans="1:22" ht="14">
      <c r="A4700" s="24" t="s">
        <v>12178</v>
      </c>
      <c r="B4700" s="25" t="s">
        <v>12025</v>
      </c>
      <c r="C4700" s="25" t="s">
        <v>12177</v>
      </c>
      <c r="D4700" s="25" t="s">
        <v>535</v>
      </c>
      <c r="E4700" s="26" t="s">
        <v>212</v>
      </c>
      <c r="F4700" s="26"/>
      <c r="G4700" s="27"/>
      <c r="H4700" s="27"/>
      <c r="I4700" s="26"/>
      <c r="J4700" s="24"/>
      <c r="K4700" s="26"/>
      <c r="L4700" s="26"/>
      <c r="M4700" s="26"/>
      <c r="N4700" s="26"/>
      <c r="O4700" s="26"/>
      <c r="P4700" s="26"/>
      <c r="Q4700" s="26"/>
      <c r="R4700" s="26"/>
      <c r="S4700" s="26"/>
      <c r="T4700" s="26"/>
      <c r="U4700" s="26"/>
      <c r="V4700" s="26"/>
    </row>
    <row r="4701" spans="1:22" ht="14">
      <c r="A4701" s="24" t="s">
        <v>12181</v>
      </c>
      <c r="B4701" s="25" t="s">
        <v>12025</v>
      </c>
      <c r="C4701" s="25" t="s">
        <v>12180</v>
      </c>
      <c r="D4701" s="25" t="s">
        <v>535</v>
      </c>
      <c r="E4701" s="26" t="s">
        <v>212</v>
      </c>
      <c r="F4701" s="26"/>
      <c r="G4701" s="27"/>
      <c r="H4701" s="27"/>
      <c r="I4701" s="26"/>
      <c r="J4701" s="24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</row>
    <row r="4702" spans="1:22" ht="14">
      <c r="A4702" s="24" t="s">
        <v>12626</v>
      </c>
      <c r="B4702" s="25" t="s">
        <v>12625</v>
      </c>
      <c r="C4702" s="25" t="s">
        <v>12624</v>
      </c>
      <c r="D4702" s="25" t="s">
        <v>535</v>
      </c>
      <c r="E4702" s="26" t="s">
        <v>364</v>
      </c>
      <c r="F4702" s="26"/>
      <c r="G4702" s="27"/>
      <c r="H4702" s="27"/>
      <c r="I4702" s="26"/>
      <c r="J4702" s="24"/>
      <c r="K4702" s="26"/>
      <c r="L4702" s="26"/>
      <c r="M4702" s="26"/>
      <c r="N4702" s="26"/>
      <c r="O4702" s="26"/>
      <c r="P4702" s="26"/>
      <c r="Q4702" s="26"/>
      <c r="R4702" s="26"/>
      <c r="S4702" s="26"/>
      <c r="T4702" s="26"/>
      <c r="U4702" s="26"/>
      <c r="V4702" s="26"/>
    </row>
    <row r="4703" spans="1:22" ht="14">
      <c r="A4703" s="24" t="s">
        <v>12629</v>
      </c>
      <c r="B4703" s="25" t="s">
        <v>12625</v>
      </c>
      <c r="C4703" s="25" t="s">
        <v>12628</v>
      </c>
      <c r="D4703" s="25" t="s">
        <v>985</v>
      </c>
      <c r="E4703" s="26" t="s">
        <v>364</v>
      </c>
      <c r="F4703" s="26"/>
      <c r="G4703" s="27"/>
      <c r="H4703" s="27"/>
      <c r="I4703" s="26"/>
      <c r="J4703" s="24"/>
      <c r="K4703" s="26"/>
      <c r="L4703" s="26"/>
      <c r="M4703" s="26"/>
      <c r="N4703" s="26"/>
      <c r="O4703" s="26"/>
      <c r="P4703" s="26"/>
      <c r="Q4703" s="26"/>
      <c r="R4703" s="26"/>
      <c r="S4703" s="26"/>
      <c r="T4703" s="26"/>
      <c r="U4703" s="26"/>
      <c r="V4703" s="26"/>
    </row>
    <row r="4704" spans="1:22" ht="14">
      <c r="A4704" s="24" t="s">
        <v>12632</v>
      </c>
      <c r="B4704" s="25" t="s">
        <v>12625</v>
      </c>
      <c r="C4704" s="25" t="s">
        <v>12631</v>
      </c>
      <c r="D4704" s="25" t="s">
        <v>535</v>
      </c>
      <c r="E4704" s="26" t="s">
        <v>364</v>
      </c>
      <c r="F4704" s="26"/>
      <c r="G4704" s="27"/>
      <c r="H4704" s="27"/>
      <c r="I4704" s="26"/>
      <c r="J4704" s="24"/>
      <c r="K4704" s="26"/>
      <c r="L4704" s="26"/>
      <c r="M4704" s="26"/>
      <c r="N4704" s="26"/>
      <c r="O4704" s="26"/>
      <c r="P4704" s="26"/>
      <c r="Q4704" s="26"/>
      <c r="R4704" s="26"/>
      <c r="S4704" s="26"/>
      <c r="T4704" s="26"/>
      <c r="U4704" s="26"/>
      <c r="V4704" s="26"/>
    </row>
    <row r="4705" spans="1:22" ht="14">
      <c r="A4705" s="24" t="s">
        <v>12635</v>
      </c>
      <c r="B4705" s="25" t="s">
        <v>12625</v>
      </c>
      <c r="C4705" s="25" t="s">
        <v>12634</v>
      </c>
      <c r="D4705" s="25" t="s">
        <v>985</v>
      </c>
      <c r="E4705" s="26" t="s">
        <v>364</v>
      </c>
      <c r="F4705" s="26"/>
      <c r="G4705" s="27"/>
      <c r="H4705" s="27"/>
      <c r="I4705" s="26"/>
      <c r="J4705" s="24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</row>
    <row r="4706" spans="1:22" ht="14">
      <c r="A4706" s="24" t="s">
        <v>12638</v>
      </c>
      <c r="B4706" s="25" t="s">
        <v>12625</v>
      </c>
      <c r="C4706" s="25" t="s">
        <v>12637</v>
      </c>
      <c r="D4706" s="25" t="s">
        <v>378</v>
      </c>
      <c r="E4706" s="26" t="s">
        <v>364</v>
      </c>
      <c r="F4706" s="26"/>
      <c r="G4706" s="27"/>
      <c r="H4706" s="27"/>
      <c r="I4706" s="26"/>
      <c r="J4706" s="24"/>
      <c r="K4706" s="26"/>
      <c r="L4706" s="26"/>
      <c r="M4706" s="26"/>
      <c r="N4706" s="26"/>
      <c r="O4706" s="26"/>
      <c r="P4706" s="26"/>
      <c r="Q4706" s="26"/>
      <c r="R4706" s="26"/>
      <c r="S4706" s="26"/>
      <c r="T4706" s="26"/>
      <c r="U4706" s="26"/>
      <c r="V4706" s="26"/>
    </row>
    <row r="4707" spans="1:22" ht="14">
      <c r="A4707" s="24" t="s">
        <v>12641</v>
      </c>
      <c r="B4707" s="25" t="s">
        <v>12625</v>
      </c>
      <c r="C4707" s="25" t="s">
        <v>12640</v>
      </c>
      <c r="D4707" s="25" t="s">
        <v>215</v>
      </c>
      <c r="E4707" s="26" t="s">
        <v>364</v>
      </c>
      <c r="F4707" s="26"/>
      <c r="G4707" s="27"/>
      <c r="H4707" s="27"/>
      <c r="I4707" s="26"/>
      <c r="J4707" s="24"/>
      <c r="K4707" s="26"/>
      <c r="L4707" s="26"/>
      <c r="M4707" s="26"/>
      <c r="N4707" s="26"/>
      <c r="O4707" s="26"/>
      <c r="P4707" s="26"/>
      <c r="Q4707" s="26"/>
      <c r="R4707" s="26"/>
      <c r="S4707" s="26"/>
      <c r="T4707" s="26"/>
      <c r="U4707" s="26"/>
      <c r="V4707" s="26"/>
    </row>
    <row r="4708" spans="1:22" ht="14">
      <c r="A4708" s="24" t="s">
        <v>12644</v>
      </c>
      <c r="B4708" s="25" t="s">
        <v>12625</v>
      </c>
      <c r="C4708" s="25" t="s">
        <v>12643</v>
      </c>
      <c r="D4708" s="25" t="s">
        <v>229</v>
      </c>
      <c r="E4708" s="26" t="s">
        <v>364</v>
      </c>
      <c r="F4708" s="26"/>
      <c r="G4708" s="27"/>
      <c r="H4708" s="27"/>
      <c r="I4708" s="26"/>
      <c r="J4708" s="24"/>
      <c r="K4708" s="26"/>
      <c r="L4708" s="26"/>
      <c r="M4708" s="26"/>
      <c r="N4708" s="26"/>
      <c r="O4708" s="26"/>
      <c r="P4708" s="26"/>
      <c r="Q4708" s="26"/>
      <c r="R4708" s="26"/>
      <c r="S4708" s="26"/>
      <c r="T4708" s="26"/>
      <c r="U4708" s="26"/>
      <c r="V4708" s="26"/>
    </row>
    <row r="4709" spans="1:22" ht="14">
      <c r="A4709" s="24" t="s">
        <v>12647</v>
      </c>
      <c r="B4709" s="25" t="s">
        <v>12625</v>
      </c>
      <c r="C4709" s="25" t="s">
        <v>12646</v>
      </c>
      <c r="D4709" s="25" t="s">
        <v>535</v>
      </c>
      <c r="E4709" s="26" t="s">
        <v>364</v>
      </c>
      <c r="F4709" s="26"/>
      <c r="G4709" s="27"/>
      <c r="H4709" s="27"/>
      <c r="I4709" s="26"/>
      <c r="J4709" s="24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</row>
    <row r="4710" spans="1:22" ht="14">
      <c r="A4710" s="24" t="s">
        <v>12650</v>
      </c>
      <c r="B4710" s="25" t="s">
        <v>12625</v>
      </c>
      <c r="C4710" s="25" t="s">
        <v>12649</v>
      </c>
      <c r="D4710" s="25" t="s">
        <v>373</v>
      </c>
      <c r="E4710" s="26" t="s">
        <v>364</v>
      </c>
      <c r="F4710" s="26"/>
      <c r="G4710" s="27"/>
      <c r="H4710" s="27"/>
      <c r="I4710" s="26"/>
      <c r="J4710" s="24"/>
      <c r="K4710" s="26"/>
      <c r="L4710" s="26"/>
      <c r="M4710" s="26"/>
      <c r="N4710" s="26"/>
      <c r="O4710" s="26"/>
      <c r="P4710" s="26"/>
      <c r="Q4710" s="26"/>
      <c r="R4710" s="26"/>
      <c r="S4710" s="26"/>
      <c r="T4710" s="26"/>
      <c r="U4710" s="26"/>
      <c r="V4710" s="26"/>
    </row>
    <row r="4711" spans="1:22" ht="14">
      <c r="A4711" s="24" t="s">
        <v>12653</v>
      </c>
      <c r="B4711" s="25" t="s">
        <v>12625</v>
      </c>
      <c r="C4711" s="25" t="s">
        <v>12652</v>
      </c>
      <c r="D4711" s="25" t="s">
        <v>229</v>
      </c>
      <c r="E4711" s="26" t="s">
        <v>364</v>
      </c>
      <c r="F4711" s="26"/>
      <c r="G4711" s="27"/>
      <c r="H4711" s="27"/>
      <c r="I4711" s="26"/>
      <c r="J4711" s="24"/>
      <c r="K4711" s="26"/>
      <c r="L4711" s="26"/>
      <c r="M4711" s="26"/>
      <c r="N4711" s="26"/>
      <c r="O4711" s="26"/>
      <c r="P4711" s="26"/>
      <c r="Q4711" s="26"/>
      <c r="R4711" s="26"/>
      <c r="S4711" s="26"/>
      <c r="T4711" s="26"/>
      <c r="U4711" s="26"/>
      <c r="V4711" s="26"/>
    </row>
    <row r="4712" spans="1:22" ht="14">
      <c r="A4712" s="24" t="s">
        <v>12656</v>
      </c>
      <c r="B4712" s="25" t="s">
        <v>12625</v>
      </c>
      <c r="C4712" s="25" t="s">
        <v>12655</v>
      </c>
      <c r="D4712" s="25" t="s">
        <v>535</v>
      </c>
      <c r="E4712" s="26" t="s">
        <v>364</v>
      </c>
      <c r="F4712" s="26"/>
      <c r="G4712" s="27"/>
      <c r="H4712" s="27"/>
      <c r="I4712" s="26"/>
      <c r="J4712" s="24"/>
      <c r="K4712" s="26"/>
      <c r="L4712" s="26"/>
      <c r="M4712" s="26"/>
      <c r="N4712" s="26"/>
      <c r="O4712" s="26"/>
      <c r="P4712" s="26"/>
      <c r="Q4712" s="26"/>
      <c r="R4712" s="26"/>
      <c r="S4712" s="26"/>
      <c r="T4712" s="26"/>
      <c r="U4712" s="26"/>
      <c r="V4712" s="26"/>
    </row>
    <row r="4713" spans="1:22" ht="14">
      <c r="A4713" s="24" t="s">
        <v>12659</v>
      </c>
      <c r="B4713" s="25" t="s">
        <v>12625</v>
      </c>
      <c r="C4713" s="25" t="s">
        <v>12658</v>
      </c>
      <c r="D4713" s="25" t="s">
        <v>373</v>
      </c>
      <c r="E4713" s="26" t="s">
        <v>364</v>
      </c>
      <c r="F4713" s="26"/>
      <c r="G4713" s="27"/>
      <c r="H4713" s="27"/>
      <c r="I4713" s="26"/>
      <c r="J4713" s="24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</row>
    <row r="4714" spans="1:22" ht="14">
      <c r="A4714" s="24" t="s">
        <v>12662</v>
      </c>
      <c r="B4714" s="25" t="s">
        <v>12625</v>
      </c>
      <c r="C4714" s="25" t="s">
        <v>12661</v>
      </c>
      <c r="D4714" s="25" t="s">
        <v>229</v>
      </c>
      <c r="E4714" s="26" t="s">
        <v>364</v>
      </c>
      <c r="F4714" s="26"/>
      <c r="G4714" s="27"/>
      <c r="H4714" s="27"/>
      <c r="I4714" s="26"/>
      <c r="J4714" s="24"/>
      <c r="K4714" s="26"/>
      <c r="L4714" s="26"/>
      <c r="M4714" s="26"/>
      <c r="N4714" s="26"/>
      <c r="O4714" s="26"/>
      <c r="P4714" s="26"/>
      <c r="Q4714" s="26"/>
      <c r="R4714" s="26"/>
      <c r="S4714" s="26"/>
      <c r="T4714" s="26"/>
      <c r="U4714" s="26"/>
      <c r="V4714" s="26"/>
    </row>
    <row r="4715" spans="1:22" ht="14">
      <c r="A4715" s="24" t="s">
        <v>12665</v>
      </c>
      <c r="B4715" s="25" t="s">
        <v>12625</v>
      </c>
      <c r="C4715" s="25" t="s">
        <v>12664</v>
      </c>
      <c r="D4715" s="25" t="s">
        <v>535</v>
      </c>
      <c r="E4715" s="26" t="s">
        <v>364</v>
      </c>
      <c r="F4715" s="26"/>
      <c r="G4715" s="27"/>
      <c r="H4715" s="27"/>
      <c r="I4715" s="26"/>
      <c r="J4715" s="24"/>
      <c r="K4715" s="26"/>
      <c r="L4715" s="26"/>
      <c r="M4715" s="26"/>
      <c r="N4715" s="26"/>
      <c r="O4715" s="26"/>
      <c r="P4715" s="26"/>
      <c r="Q4715" s="26"/>
      <c r="R4715" s="26"/>
      <c r="S4715" s="26"/>
      <c r="T4715" s="26"/>
      <c r="U4715" s="26"/>
      <c r="V4715" s="26"/>
    </row>
    <row r="4716" spans="1:22" ht="14">
      <c r="A4716" s="24" t="s">
        <v>12668</v>
      </c>
      <c r="B4716" s="25" t="s">
        <v>12625</v>
      </c>
      <c r="C4716" s="25" t="s">
        <v>12667</v>
      </c>
      <c r="D4716" s="25" t="s">
        <v>373</v>
      </c>
      <c r="E4716" s="26" t="s">
        <v>364</v>
      </c>
      <c r="F4716" s="26"/>
      <c r="G4716" s="27"/>
      <c r="H4716" s="27"/>
      <c r="I4716" s="26"/>
      <c r="J4716" s="24"/>
      <c r="K4716" s="26"/>
      <c r="L4716" s="26"/>
      <c r="M4716" s="26"/>
      <c r="N4716" s="26"/>
      <c r="O4716" s="26"/>
      <c r="P4716" s="26"/>
      <c r="Q4716" s="26"/>
      <c r="R4716" s="26"/>
      <c r="S4716" s="26"/>
      <c r="T4716" s="26"/>
      <c r="U4716" s="26"/>
      <c r="V4716" s="26"/>
    </row>
    <row r="4717" spans="1:22" ht="14">
      <c r="A4717" s="24" t="s">
        <v>12671</v>
      </c>
      <c r="B4717" s="25" t="s">
        <v>12625</v>
      </c>
      <c r="C4717" s="25" t="s">
        <v>12670</v>
      </c>
      <c r="D4717" s="25" t="s">
        <v>215</v>
      </c>
      <c r="E4717" s="26" t="s">
        <v>364</v>
      </c>
      <c r="F4717" s="26"/>
      <c r="G4717" s="27"/>
      <c r="H4717" s="27"/>
      <c r="I4717" s="26"/>
      <c r="J4717" s="24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</row>
    <row r="4718" spans="1:22" ht="14">
      <c r="A4718" s="24" t="s">
        <v>8625</v>
      </c>
      <c r="B4718" s="25" t="s">
        <v>8543</v>
      </c>
      <c r="C4718" s="25" t="s">
        <v>8624</v>
      </c>
      <c r="D4718" s="25" t="s">
        <v>221</v>
      </c>
      <c r="E4718" s="26" t="s">
        <v>212</v>
      </c>
      <c r="F4718" s="26"/>
      <c r="G4718" s="27"/>
      <c r="H4718" s="27"/>
      <c r="I4718" s="26"/>
      <c r="J4718" s="24"/>
      <c r="K4718" s="26"/>
      <c r="L4718" s="26"/>
      <c r="M4718" s="26"/>
      <c r="N4718" s="26"/>
      <c r="O4718" s="26"/>
      <c r="P4718" s="26"/>
      <c r="Q4718" s="26"/>
      <c r="R4718" s="26"/>
      <c r="S4718" s="26"/>
      <c r="T4718" s="26"/>
      <c r="U4718" s="26"/>
      <c r="V4718" s="26"/>
    </row>
    <row r="4719" spans="1:22" ht="14">
      <c r="A4719" s="24" t="s">
        <v>2381</v>
      </c>
      <c r="B4719" s="25" t="s">
        <v>2157</v>
      </c>
      <c r="C4719" s="25" t="s">
        <v>2380</v>
      </c>
      <c r="D4719" s="25" t="s">
        <v>535</v>
      </c>
      <c r="E4719" s="26" t="s">
        <v>364</v>
      </c>
      <c r="F4719" s="26"/>
      <c r="G4719" s="27"/>
      <c r="H4719" s="27"/>
      <c r="I4719" s="26"/>
      <c r="J4719" s="24"/>
      <c r="K4719" s="26"/>
      <c r="L4719" s="26"/>
      <c r="M4719" s="26"/>
      <c r="N4719" s="26"/>
      <c r="O4719" s="26"/>
      <c r="P4719" s="26"/>
      <c r="Q4719" s="26"/>
      <c r="R4719" s="26"/>
      <c r="S4719" s="26"/>
      <c r="T4719" s="26"/>
      <c r="U4719" s="26"/>
      <c r="V4719" s="26"/>
    </row>
    <row r="4720" spans="1:22" ht="14">
      <c r="A4720" s="24" t="s">
        <v>13281</v>
      </c>
      <c r="B4720" s="25" t="s">
        <v>12964</v>
      </c>
      <c r="C4720" s="25" t="s">
        <v>13280</v>
      </c>
      <c r="D4720" s="25" t="s">
        <v>221</v>
      </c>
      <c r="E4720" s="26" t="s">
        <v>364</v>
      </c>
      <c r="F4720" s="26"/>
      <c r="G4720" s="27"/>
      <c r="H4720" s="27"/>
      <c r="I4720" s="26"/>
      <c r="J4720" s="24"/>
      <c r="K4720" s="26"/>
      <c r="L4720" s="26"/>
      <c r="M4720" s="26"/>
      <c r="N4720" s="26"/>
      <c r="O4720" s="26"/>
      <c r="P4720" s="26"/>
      <c r="Q4720" s="26"/>
      <c r="R4720" s="26"/>
      <c r="S4720" s="26"/>
      <c r="T4720" s="26"/>
      <c r="U4720" s="26"/>
      <c r="V4720" s="26"/>
    </row>
    <row r="4721" spans="1:22" ht="14">
      <c r="A4721" s="24" t="s">
        <v>13284</v>
      </c>
      <c r="B4721" s="25" t="s">
        <v>12964</v>
      </c>
      <c r="C4721" s="25" t="s">
        <v>13283</v>
      </c>
      <c r="D4721" s="25" t="s">
        <v>535</v>
      </c>
      <c r="E4721" s="26" t="s">
        <v>364</v>
      </c>
      <c r="F4721" s="26"/>
      <c r="G4721" s="27"/>
      <c r="H4721" s="27"/>
      <c r="I4721" s="26"/>
      <c r="J4721" s="24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</row>
    <row r="4722" spans="1:22" ht="14">
      <c r="A4722" s="24" t="s">
        <v>13287</v>
      </c>
      <c r="B4722" s="25" t="s">
        <v>12964</v>
      </c>
      <c r="C4722" s="25" t="s">
        <v>13286</v>
      </c>
      <c r="D4722" s="25" t="s">
        <v>229</v>
      </c>
      <c r="E4722" s="26" t="s">
        <v>364</v>
      </c>
      <c r="F4722" s="26"/>
      <c r="G4722" s="27"/>
      <c r="H4722" s="27"/>
      <c r="I4722" s="26"/>
      <c r="J4722" s="24"/>
      <c r="K4722" s="26"/>
      <c r="L4722" s="26"/>
      <c r="M4722" s="26"/>
      <c r="N4722" s="26"/>
      <c r="O4722" s="26"/>
      <c r="P4722" s="26"/>
      <c r="Q4722" s="26"/>
      <c r="R4722" s="26"/>
      <c r="S4722" s="26"/>
      <c r="T4722" s="26"/>
      <c r="U4722" s="26"/>
      <c r="V4722" s="26"/>
    </row>
    <row r="4723" spans="1:22" ht="14">
      <c r="A4723" s="24" t="s">
        <v>13290</v>
      </c>
      <c r="B4723" s="25" t="s">
        <v>12964</v>
      </c>
      <c r="C4723" s="25" t="s">
        <v>13289</v>
      </c>
      <c r="D4723" s="25" t="s">
        <v>378</v>
      </c>
      <c r="E4723" s="26" t="s">
        <v>364</v>
      </c>
      <c r="F4723" s="26"/>
      <c r="G4723" s="27"/>
      <c r="H4723" s="27"/>
      <c r="I4723" s="26"/>
      <c r="J4723" s="24"/>
      <c r="K4723" s="26"/>
      <c r="L4723" s="26"/>
      <c r="M4723" s="26"/>
      <c r="N4723" s="26"/>
      <c r="O4723" s="26"/>
      <c r="P4723" s="26"/>
      <c r="Q4723" s="26"/>
      <c r="R4723" s="26"/>
      <c r="S4723" s="26"/>
      <c r="T4723" s="26"/>
      <c r="U4723" s="26"/>
      <c r="V4723" s="26"/>
    </row>
    <row r="4724" spans="1:22" ht="14">
      <c r="A4724" s="24" t="s">
        <v>13293</v>
      </c>
      <c r="B4724" s="25" t="s">
        <v>12964</v>
      </c>
      <c r="C4724" s="25" t="s">
        <v>13292</v>
      </c>
      <c r="D4724" s="25" t="s">
        <v>221</v>
      </c>
      <c r="E4724" s="26" t="s">
        <v>364</v>
      </c>
      <c r="F4724" s="26"/>
      <c r="G4724" s="27"/>
      <c r="H4724" s="27"/>
      <c r="I4724" s="26"/>
      <c r="J4724" s="24"/>
      <c r="K4724" s="26"/>
      <c r="L4724" s="26"/>
      <c r="M4724" s="26"/>
      <c r="N4724" s="26"/>
      <c r="O4724" s="26"/>
      <c r="P4724" s="26"/>
      <c r="Q4724" s="26"/>
      <c r="R4724" s="26"/>
      <c r="S4724" s="26"/>
      <c r="T4724" s="26"/>
      <c r="U4724" s="26"/>
      <c r="V4724" s="26"/>
    </row>
    <row r="4725" spans="1:22" ht="14">
      <c r="A4725" s="24" t="s">
        <v>13296</v>
      </c>
      <c r="B4725" s="25" t="s">
        <v>12964</v>
      </c>
      <c r="C4725" s="25" t="s">
        <v>13295</v>
      </c>
      <c r="D4725" s="25" t="s">
        <v>2556</v>
      </c>
      <c r="E4725" s="26" t="s">
        <v>364</v>
      </c>
      <c r="F4725" s="26"/>
      <c r="G4725" s="27"/>
      <c r="H4725" s="27"/>
      <c r="I4725" s="26"/>
      <c r="J4725" s="24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</row>
    <row r="4726" spans="1:22" ht="14">
      <c r="A4726" s="24" t="s">
        <v>13299</v>
      </c>
      <c r="B4726" s="25" t="s">
        <v>12964</v>
      </c>
      <c r="C4726" s="25" t="s">
        <v>13298</v>
      </c>
      <c r="D4726" s="25" t="s">
        <v>229</v>
      </c>
      <c r="E4726" s="26" t="s">
        <v>364</v>
      </c>
      <c r="F4726" s="26"/>
      <c r="G4726" s="27"/>
      <c r="H4726" s="27"/>
      <c r="I4726" s="26"/>
      <c r="J4726" s="24"/>
      <c r="K4726" s="26"/>
      <c r="L4726" s="26"/>
      <c r="M4726" s="26"/>
      <c r="N4726" s="26"/>
      <c r="O4726" s="26"/>
      <c r="P4726" s="26"/>
      <c r="Q4726" s="26"/>
      <c r="R4726" s="26"/>
      <c r="S4726" s="26"/>
      <c r="T4726" s="26"/>
      <c r="U4726" s="26"/>
      <c r="V4726" s="26"/>
    </row>
    <row r="4727" spans="1:22" ht="14">
      <c r="A4727" s="24" t="s">
        <v>13302</v>
      </c>
      <c r="B4727" s="25" t="s">
        <v>12964</v>
      </c>
      <c r="C4727" s="25" t="s">
        <v>13301</v>
      </c>
      <c r="D4727" s="25" t="s">
        <v>535</v>
      </c>
      <c r="E4727" s="26" t="s">
        <v>364</v>
      </c>
      <c r="F4727" s="26"/>
      <c r="G4727" s="27"/>
      <c r="H4727" s="27"/>
      <c r="I4727" s="26"/>
      <c r="J4727" s="24"/>
      <c r="K4727" s="26"/>
      <c r="L4727" s="26"/>
      <c r="M4727" s="26"/>
      <c r="N4727" s="26"/>
      <c r="O4727" s="26"/>
      <c r="P4727" s="26"/>
      <c r="Q4727" s="26"/>
      <c r="R4727" s="26"/>
      <c r="S4727" s="26"/>
      <c r="T4727" s="26"/>
      <c r="U4727" s="26"/>
      <c r="V4727" s="26"/>
    </row>
    <row r="4728" spans="1:22" ht="14">
      <c r="A4728" s="24" t="s">
        <v>8120</v>
      </c>
      <c r="B4728" s="25" t="s">
        <v>8023</v>
      </c>
      <c r="C4728" s="25" t="s">
        <v>8119</v>
      </c>
      <c r="D4728" s="25" t="s">
        <v>221</v>
      </c>
      <c r="E4728" s="26" t="s">
        <v>364</v>
      </c>
      <c r="F4728" s="26"/>
      <c r="G4728" s="27"/>
      <c r="H4728" s="27"/>
      <c r="I4728" s="26"/>
      <c r="J4728" s="24"/>
      <c r="K4728" s="26"/>
      <c r="L4728" s="26"/>
      <c r="M4728" s="26"/>
      <c r="N4728" s="26"/>
      <c r="O4728" s="26"/>
      <c r="P4728" s="26"/>
      <c r="Q4728" s="26"/>
      <c r="R4728" s="26"/>
      <c r="S4728" s="26"/>
      <c r="T4728" s="26"/>
      <c r="U4728" s="26"/>
      <c r="V4728" s="26"/>
    </row>
    <row r="4729" spans="1:22" ht="14">
      <c r="A4729" s="24" t="s">
        <v>8123</v>
      </c>
      <c r="B4729" s="25" t="s">
        <v>8023</v>
      </c>
      <c r="C4729" s="25" t="s">
        <v>8122</v>
      </c>
      <c r="D4729" s="25" t="s">
        <v>756</v>
      </c>
      <c r="E4729" s="26" t="s">
        <v>364</v>
      </c>
      <c r="F4729" s="26"/>
      <c r="G4729" s="27"/>
      <c r="H4729" s="27"/>
      <c r="I4729" s="26"/>
      <c r="J4729" s="24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</row>
    <row r="4730" spans="1:22" ht="14">
      <c r="A4730" s="24" t="s">
        <v>13305</v>
      </c>
      <c r="B4730" s="25" t="s">
        <v>12964</v>
      </c>
      <c r="C4730" s="25" t="s">
        <v>13304</v>
      </c>
      <c r="D4730" s="25" t="s">
        <v>221</v>
      </c>
      <c r="E4730" s="26" t="s">
        <v>364</v>
      </c>
      <c r="F4730" s="26"/>
      <c r="G4730" s="27"/>
      <c r="H4730" s="27"/>
      <c r="I4730" s="26"/>
      <c r="J4730" s="24"/>
      <c r="K4730" s="26"/>
      <c r="L4730" s="26"/>
      <c r="M4730" s="26"/>
      <c r="N4730" s="26"/>
      <c r="O4730" s="26"/>
      <c r="P4730" s="26"/>
      <c r="Q4730" s="26"/>
      <c r="R4730" s="26"/>
      <c r="S4730" s="26"/>
      <c r="T4730" s="26"/>
      <c r="U4730" s="26"/>
      <c r="V4730" s="26"/>
    </row>
    <row r="4731" spans="1:22" ht="14">
      <c r="A4731" s="24" t="s">
        <v>13308</v>
      </c>
      <c r="B4731" s="25" t="s">
        <v>12964</v>
      </c>
      <c r="C4731" s="25" t="s">
        <v>13307</v>
      </c>
      <c r="D4731" s="25" t="s">
        <v>535</v>
      </c>
      <c r="E4731" s="26" t="s">
        <v>364</v>
      </c>
      <c r="F4731" s="26"/>
      <c r="G4731" s="27"/>
      <c r="H4731" s="27"/>
      <c r="I4731" s="26"/>
      <c r="J4731" s="24"/>
      <c r="K4731" s="26"/>
      <c r="L4731" s="26"/>
      <c r="M4731" s="26"/>
      <c r="N4731" s="26"/>
      <c r="O4731" s="26"/>
      <c r="P4731" s="26"/>
      <c r="Q4731" s="26"/>
      <c r="R4731" s="26"/>
      <c r="S4731" s="26"/>
      <c r="T4731" s="26"/>
      <c r="U4731" s="26"/>
      <c r="V4731" s="26"/>
    </row>
    <row r="4732" spans="1:22" ht="14">
      <c r="A4732" s="24" t="s">
        <v>15803</v>
      </c>
      <c r="B4732" s="25" t="s">
        <v>13377</v>
      </c>
      <c r="C4732" s="25" t="s">
        <v>15802</v>
      </c>
      <c r="D4732" s="25" t="s">
        <v>221</v>
      </c>
      <c r="E4732" s="26" t="s">
        <v>364</v>
      </c>
      <c r="F4732" s="26"/>
      <c r="G4732" s="27"/>
      <c r="H4732" s="27"/>
      <c r="I4732" s="26"/>
      <c r="J4732" s="24"/>
      <c r="K4732" s="26"/>
      <c r="L4732" s="26"/>
      <c r="M4732" s="26"/>
      <c r="N4732" s="26"/>
      <c r="O4732" s="26"/>
      <c r="P4732" s="26"/>
      <c r="Q4732" s="26"/>
      <c r="R4732" s="26"/>
      <c r="S4732" s="26"/>
      <c r="T4732" s="26"/>
      <c r="U4732" s="26"/>
      <c r="V4732" s="26"/>
    </row>
    <row r="4733" spans="1:22" ht="14">
      <c r="A4733" s="24" t="s">
        <v>15806</v>
      </c>
      <c r="B4733" s="25" t="s">
        <v>13377</v>
      </c>
      <c r="C4733" s="25" t="s">
        <v>15805</v>
      </c>
      <c r="D4733" s="25" t="s">
        <v>221</v>
      </c>
      <c r="E4733" s="26" t="s">
        <v>364</v>
      </c>
      <c r="F4733" s="26"/>
      <c r="G4733" s="27"/>
      <c r="H4733" s="27"/>
      <c r="I4733" s="26"/>
      <c r="J4733" s="24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</row>
    <row r="4734" spans="1:22" ht="14">
      <c r="A4734" s="24" t="s">
        <v>9155</v>
      </c>
      <c r="B4734" s="25" t="s">
        <v>8975</v>
      </c>
      <c r="C4734" s="25" t="s">
        <v>9154</v>
      </c>
      <c r="D4734" s="25" t="s">
        <v>221</v>
      </c>
      <c r="E4734" s="26" t="s">
        <v>212</v>
      </c>
      <c r="F4734" s="26"/>
      <c r="G4734" s="27"/>
      <c r="H4734" s="27"/>
      <c r="I4734" s="26"/>
      <c r="J4734" s="24"/>
      <c r="K4734" s="26"/>
      <c r="L4734" s="26"/>
      <c r="M4734" s="26"/>
      <c r="N4734" s="26"/>
      <c r="O4734" s="26"/>
      <c r="P4734" s="26"/>
      <c r="Q4734" s="26"/>
      <c r="R4734" s="26"/>
      <c r="S4734" s="26"/>
      <c r="T4734" s="26"/>
      <c r="U4734" s="26"/>
      <c r="V4734" s="26"/>
    </row>
    <row r="4735" spans="1:22" ht="14">
      <c r="A4735" s="24" t="s">
        <v>9158</v>
      </c>
      <c r="B4735" s="25" t="s">
        <v>8975</v>
      </c>
      <c r="C4735" s="25" t="s">
        <v>9157</v>
      </c>
      <c r="D4735" s="25" t="s">
        <v>8992</v>
      </c>
      <c r="E4735" s="26" t="s">
        <v>212</v>
      </c>
      <c r="F4735" s="26"/>
      <c r="G4735" s="27"/>
      <c r="H4735" s="27"/>
      <c r="I4735" s="26"/>
      <c r="J4735" s="24"/>
      <c r="K4735" s="26"/>
      <c r="L4735" s="26"/>
      <c r="M4735" s="26"/>
      <c r="N4735" s="26"/>
      <c r="O4735" s="26"/>
      <c r="P4735" s="26"/>
      <c r="Q4735" s="26"/>
      <c r="R4735" s="26"/>
      <c r="S4735" s="26"/>
      <c r="T4735" s="26"/>
      <c r="U4735" s="26"/>
      <c r="V4735" s="26"/>
    </row>
    <row r="4736" spans="1:22" ht="14">
      <c r="A4736" s="24" t="s">
        <v>9161</v>
      </c>
      <c r="B4736" s="25" t="s">
        <v>8975</v>
      </c>
      <c r="C4736" s="25" t="s">
        <v>9160</v>
      </c>
      <c r="D4736" s="25" t="s">
        <v>535</v>
      </c>
      <c r="E4736" s="26" t="s">
        <v>212</v>
      </c>
      <c r="F4736" s="26"/>
      <c r="G4736" s="27"/>
      <c r="H4736" s="27"/>
      <c r="I4736" s="26"/>
      <c r="J4736" s="24"/>
      <c r="K4736" s="26"/>
      <c r="L4736" s="26"/>
      <c r="M4736" s="26"/>
      <c r="N4736" s="26"/>
      <c r="O4736" s="26"/>
      <c r="P4736" s="26"/>
      <c r="Q4736" s="26"/>
      <c r="R4736" s="26"/>
      <c r="S4736" s="26"/>
      <c r="T4736" s="26"/>
      <c r="U4736" s="26"/>
      <c r="V4736" s="26"/>
    </row>
    <row r="4737" spans="1:22" ht="14">
      <c r="A4737" s="24" t="s">
        <v>11578</v>
      </c>
      <c r="B4737" s="25" t="s">
        <v>11556</v>
      </c>
      <c r="C4737" s="25" t="s">
        <v>11577</v>
      </c>
      <c r="D4737" s="25" t="s">
        <v>221</v>
      </c>
      <c r="E4737" s="26" t="s">
        <v>212</v>
      </c>
      <c r="F4737" s="26"/>
      <c r="G4737" s="27"/>
      <c r="H4737" s="27"/>
      <c r="I4737" s="26"/>
      <c r="J4737" s="24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</row>
    <row r="4738" spans="1:22" ht="14">
      <c r="A4738" s="24" t="s">
        <v>1701</v>
      </c>
      <c r="B4738" s="25" t="s">
        <v>1664</v>
      </c>
      <c r="C4738" s="25" t="s">
        <v>1700</v>
      </c>
      <c r="D4738" s="25" t="s">
        <v>535</v>
      </c>
      <c r="E4738" s="26" t="s">
        <v>364</v>
      </c>
      <c r="F4738" s="26"/>
      <c r="G4738" s="27"/>
      <c r="H4738" s="27"/>
      <c r="I4738" s="26"/>
      <c r="J4738" s="24"/>
      <c r="K4738" s="26"/>
      <c r="L4738" s="26"/>
      <c r="M4738" s="26"/>
      <c r="N4738" s="26"/>
      <c r="O4738" s="26"/>
      <c r="P4738" s="26"/>
      <c r="Q4738" s="26"/>
      <c r="R4738" s="26"/>
      <c r="S4738" s="26"/>
      <c r="T4738" s="26"/>
      <c r="U4738" s="26"/>
      <c r="V4738" s="26"/>
    </row>
    <row r="4739" spans="1:22" ht="14">
      <c r="A4739" s="24" t="s">
        <v>15187</v>
      </c>
      <c r="B4739" s="25" t="s">
        <v>15168</v>
      </c>
      <c r="C4739" s="25" t="s">
        <v>15186</v>
      </c>
      <c r="D4739" s="25" t="s">
        <v>221</v>
      </c>
      <c r="E4739" s="26" t="s">
        <v>364</v>
      </c>
      <c r="F4739" s="26"/>
      <c r="G4739" s="27"/>
      <c r="H4739" s="27"/>
      <c r="I4739" s="26"/>
      <c r="J4739" s="24"/>
      <c r="K4739" s="26"/>
      <c r="L4739" s="26"/>
      <c r="M4739" s="26"/>
      <c r="N4739" s="26"/>
      <c r="O4739" s="26"/>
      <c r="P4739" s="26"/>
      <c r="Q4739" s="26"/>
      <c r="R4739" s="26"/>
      <c r="S4739" s="26"/>
      <c r="T4739" s="26"/>
      <c r="U4739" s="26"/>
      <c r="V4739" s="26"/>
    </row>
    <row r="4740" spans="1:22" ht="14">
      <c r="A4740" s="24" t="s">
        <v>15184</v>
      </c>
      <c r="B4740" s="25" t="s">
        <v>15168</v>
      </c>
      <c r="C4740" s="25" t="s">
        <v>15183</v>
      </c>
      <c r="D4740" s="25" t="s">
        <v>221</v>
      </c>
      <c r="E4740" s="26" t="s">
        <v>364</v>
      </c>
      <c r="F4740" s="26"/>
      <c r="G4740" s="27"/>
      <c r="H4740" s="27"/>
      <c r="I4740" s="26"/>
      <c r="J4740" s="24"/>
      <c r="K4740" s="26"/>
      <c r="L4740" s="26"/>
      <c r="M4740" s="26"/>
      <c r="N4740" s="26"/>
      <c r="O4740" s="26"/>
      <c r="P4740" s="26"/>
      <c r="Q4740" s="26"/>
      <c r="R4740" s="26"/>
      <c r="S4740" s="26"/>
      <c r="T4740" s="26"/>
      <c r="U4740" s="26"/>
      <c r="V4740" s="26"/>
    </row>
    <row r="4741" spans="1:22" ht="14">
      <c r="A4741" s="24" t="s">
        <v>1971</v>
      </c>
      <c r="B4741" s="25" t="s">
        <v>1824</v>
      </c>
      <c r="C4741" s="25" t="s">
        <v>1970</v>
      </c>
      <c r="D4741" s="25" t="s">
        <v>221</v>
      </c>
      <c r="E4741" s="26" t="s">
        <v>364</v>
      </c>
      <c r="F4741" s="26"/>
      <c r="G4741" s="27"/>
      <c r="H4741" s="27"/>
      <c r="I4741" s="26"/>
      <c r="J4741" s="24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</row>
    <row r="4742" spans="1:22" ht="14">
      <c r="A4742" s="24" t="s">
        <v>1974</v>
      </c>
      <c r="B4742" s="25" t="s">
        <v>1824</v>
      </c>
      <c r="C4742" s="25" t="s">
        <v>1973</v>
      </c>
      <c r="D4742" s="25" t="s">
        <v>535</v>
      </c>
      <c r="E4742" s="26" t="s">
        <v>364</v>
      </c>
      <c r="F4742" s="26"/>
      <c r="G4742" s="27"/>
      <c r="H4742" s="27"/>
      <c r="I4742" s="26"/>
      <c r="J4742" s="24"/>
      <c r="K4742" s="26"/>
      <c r="L4742" s="26"/>
      <c r="M4742" s="26"/>
      <c r="N4742" s="26"/>
      <c r="O4742" s="26"/>
      <c r="P4742" s="26"/>
      <c r="Q4742" s="26"/>
      <c r="R4742" s="26"/>
      <c r="S4742" s="26"/>
      <c r="T4742" s="26"/>
      <c r="U4742" s="26"/>
      <c r="V4742" s="26"/>
    </row>
    <row r="4743" spans="1:22" ht="14">
      <c r="A4743" s="24" t="s">
        <v>15262</v>
      </c>
      <c r="B4743" s="25" t="s">
        <v>1824</v>
      </c>
      <c r="C4743" s="25" t="s">
        <v>15261</v>
      </c>
      <c r="D4743" s="25" t="s">
        <v>221</v>
      </c>
      <c r="E4743" s="26" t="s">
        <v>364</v>
      </c>
      <c r="F4743" s="26"/>
      <c r="G4743" s="27"/>
      <c r="H4743" s="27"/>
      <c r="I4743" s="26"/>
      <c r="J4743" s="24"/>
      <c r="K4743" s="26"/>
      <c r="L4743" s="26"/>
      <c r="M4743" s="26"/>
      <c r="N4743" s="26"/>
      <c r="O4743" s="26"/>
      <c r="P4743" s="26"/>
      <c r="Q4743" s="26"/>
      <c r="R4743" s="26"/>
      <c r="S4743" s="26"/>
      <c r="T4743" s="26"/>
      <c r="U4743" s="26"/>
      <c r="V4743" s="26"/>
    </row>
    <row r="4744" spans="1:22" ht="14">
      <c r="A4744" s="24" t="s">
        <v>15698</v>
      </c>
      <c r="B4744" s="25" t="s">
        <v>8637</v>
      </c>
      <c r="C4744" s="25" t="s">
        <v>15697</v>
      </c>
      <c r="D4744" s="25" t="s">
        <v>985</v>
      </c>
      <c r="E4744" s="26" t="s">
        <v>364</v>
      </c>
      <c r="F4744" s="26"/>
      <c r="G4744" s="27"/>
      <c r="H4744" s="27"/>
      <c r="I4744" s="26"/>
      <c r="J4744" s="24"/>
      <c r="K4744" s="26"/>
      <c r="L4744" s="26"/>
      <c r="M4744" s="26"/>
      <c r="N4744" s="26"/>
      <c r="O4744" s="26"/>
      <c r="P4744" s="26"/>
      <c r="Q4744" s="26"/>
      <c r="R4744" s="26"/>
      <c r="S4744" s="26"/>
      <c r="T4744" s="26"/>
      <c r="U4744" s="26"/>
      <c r="V4744" s="26"/>
    </row>
    <row r="4745" spans="1:22" ht="14">
      <c r="A4745" s="24" t="s">
        <v>10644</v>
      </c>
      <c r="B4745" s="25" t="s">
        <v>10385</v>
      </c>
      <c r="C4745" s="25" t="s">
        <v>10643</v>
      </c>
      <c r="D4745" s="25" t="s">
        <v>221</v>
      </c>
      <c r="E4745" s="26" t="s">
        <v>364</v>
      </c>
      <c r="F4745" s="26"/>
      <c r="G4745" s="27"/>
      <c r="H4745" s="27"/>
      <c r="I4745" s="26"/>
      <c r="J4745" s="24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</row>
    <row r="4746" spans="1:22" ht="14">
      <c r="A4746" s="24" t="s">
        <v>10647</v>
      </c>
      <c r="B4746" s="25" t="s">
        <v>10385</v>
      </c>
      <c r="C4746" s="25" t="s">
        <v>10646</v>
      </c>
      <c r="D4746" s="25" t="s">
        <v>229</v>
      </c>
      <c r="E4746" s="26" t="s">
        <v>364</v>
      </c>
      <c r="F4746" s="26"/>
      <c r="G4746" s="27"/>
      <c r="H4746" s="27"/>
      <c r="I4746" s="26"/>
      <c r="J4746" s="24"/>
      <c r="K4746" s="26"/>
      <c r="L4746" s="26"/>
      <c r="M4746" s="26"/>
      <c r="N4746" s="26"/>
      <c r="O4746" s="26"/>
      <c r="P4746" s="26"/>
      <c r="Q4746" s="26"/>
      <c r="R4746" s="26"/>
      <c r="S4746" s="26"/>
      <c r="T4746" s="26"/>
      <c r="U4746" s="26"/>
      <c r="V4746" s="26"/>
    </row>
    <row r="4747" spans="1:22" ht="14">
      <c r="A4747" s="24" t="s">
        <v>10650</v>
      </c>
      <c r="B4747" s="25" t="s">
        <v>10385</v>
      </c>
      <c r="C4747" s="25" t="s">
        <v>10649</v>
      </c>
      <c r="D4747" s="25" t="s">
        <v>535</v>
      </c>
      <c r="E4747" s="26" t="s">
        <v>364</v>
      </c>
      <c r="F4747" s="26"/>
      <c r="G4747" s="27"/>
      <c r="H4747" s="27"/>
      <c r="I4747" s="26"/>
      <c r="J4747" s="24"/>
      <c r="K4747" s="26"/>
      <c r="L4747" s="26"/>
      <c r="M4747" s="26"/>
      <c r="N4747" s="26"/>
      <c r="O4747" s="26"/>
      <c r="P4747" s="26"/>
      <c r="Q4747" s="26"/>
      <c r="R4747" s="26"/>
      <c r="S4747" s="26"/>
      <c r="T4747" s="26"/>
      <c r="U4747" s="26"/>
      <c r="V4747" s="26"/>
    </row>
    <row r="4748" spans="1:22" ht="14">
      <c r="A4748" s="24" t="s">
        <v>10653</v>
      </c>
      <c r="B4748" s="25" t="s">
        <v>10385</v>
      </c>
      <c r="C4748" s="25" t="s">
        <v>10652</v>
      </c>
      <c r="D4748" s="25" t="s">
        <v>215</v>
      </c>
      <c r="E4748" s="26" t="s">
        <v>364</v>
      </c>
      <c r="F4748" s="26"/>
      <c r="G4748" s="27"/>
      <c r="H4748" s="27"/>
      <c r="I4748" s="26"/>
      <c r="J4748" s="24"/>
      <c r="K4748" s="26"/>
      <c r="L4748" s="26"/>
      <c r="M4748" s="26"/>
      <c r="N4748" s="26"/>
      <c r="O4748" s="26"/>
      <c r="P4748" s="26"/>
      <c r="Q4748" s="26"/>
      <c r="R4748" s="26"/>
      <c r="S4748" s="26"/>
      <c r="T4748" s="26"/>
      <c r="U4748" s="26"/>
      <c r="V4748" s="26"/>
    </row>
    <row r="4749" spans="1:22" ht="14">
      <c r="A4749" s="24" t="s">
        <v>10656</v>
      </c>
      <c r="B4749" s="25" t="s">
        <v>10385</v>
      </c>
      <c r="C4749" s="25" t="s">
        <v>10655</v>
      </c>
      <c r="D4749" s="25" t="s">
        <v>215</v>
      </c>
      <c r="E4749" s="26" t="s">
        <v>364</v>
      </c>
      <c r="F4749" s="26"/>
      <c r="G4749" s="27"/>
      <c r="H4749" s="27"/>
      <c r="I4749" s="26"/>
      <c r="J4749" s="24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</row>
    <row r="4750" spans="1:22" ht="14">
      <c r="A4750" s="24" t="s">
        <v>10659</v>
      </c>
      <c r="B4750" s="25" t="s">
        <v>10385</v>
      </c>
      <c r="C4750" s="25" t="s">
        <v>10658</v>
      </c>
      <c r="D4750" s="25" t="s">
        <v>221</v>
      </c>
      <c r="E4750" s="26" t="s">
        <v>364</v>
      </c>
      <c r="F4750" s="26"/>
      <c r="G4750" s="27"/>
      <c r="H4750" s="27"/>
      <c r="I4750" s="26"/>
      <c r="J4750" s="24"/>
      <c r="K4750" s="26"/>
      <c r="L4750" s="26"/>
      <c r="M4750" s="26"/>
      <c r="N4750" s="26"/>
      <c r="O4750" s="26"/>
      <c r="P4750" s="26"/>
      <c r="Q4750" s="26"/>
      <c r="R4750" s="26"/>
      <c r="S4750" s="26"/>
      <c r="T4750" s="26"/>
      <c r="U4750" s="26"/>
      <c r="V4750" s="26"/>
    </row>
    <row r="4751" spans="1:22" ht="14">
      <c r="A4751" s="24" t="s">
        <v>10662</v>
      </c>
      <c r="B4751" s="25" t="s">
        <v>10385</v>
      </c>
      <c r="C4751" s="25" t="s">
        <v>10661</v>
      </c>
      <c r="D4751" s="25" t="s">
        <v>221</v>
      </c>
      <c r="E4751" s="26" t="s">
        <v>364</v>
      </c>
      <c r="F4751" s="26"/>
      <c r="G4751" s="27"/>
      <c r="H4751" s="27"/>
      <c r="I4751" s="26"/>
      <c r="J4751" s="24"/>
      <c r="K4751" s="26"/>
      <c r="L4751" s="26"/>
      <c r="M4751" s="26"/>
      <c r="N4751" s="26"/>
      <c r="O4751" s="26"/>
      <c r="P4751" s="26"/>
      <c r="Q4751" s="26"/>
      <c r="R4751" s="26"/>
      <c r="S4751" s="26"/>
      <c r="T4751" s="26"/>
      <c r="U4751" s="26"/>
      <c r="V4751" s="26"/>
    </row>
    <row r="4752" spans="1:22" ht="14">
      <c r="A4752" s="24" t="s">
        <v>10665</v>
      </c>
      <c r="B4752" s="25" t="s">
        <v>10385</v>
      </c>
      <c r="C4752" s="25" t="s">
        <v>10664</v>
      </c>
      <c r="D4752" s="25" t="s">
        <v>229</v>
      </c>
      <c r="E4752" s="26" t="s">
        <v>364</v>
      </c>
      <c r="F4752" s="26"/>
      <c r="G4752" s="27"/>
      <c r="H4752" s="27"/>
      <c r="I4752" s="26"/>
      <c r="J4752" s="24"/>
      <c r="K4752" s="26"/>
      <c r="L4752" s="26"/>
      <c r="M4752" s="26"/>
      <c r="N4752" s="26"/>
      <c r="O4752" s="26"/>
      <c r="P4752" s="26"/>
      <c r="Q4752" s="26"/>
      <c r="R4752" s="26"/>
      <c r="S4752" s="26"/>
      <c r="T4752" s="26"/>
      <c r="U4752" s="26"/>
      <c r="V4752" s="26"/>
    </row>
    <row r="4753" spans="1:22" ht="14">
      <c r="A4753" s="24" t="s">
        <v>10668</v>
      </c>
      <c r="B4753" s="25" t="s">
        <v>10385</v>
      </c>
      <c r="C4753" s="25" t="s">
        <v>10667</v>
      </c>
      <c r="D4753" s="25" t="s">
        <v>535</v>
      </c>
      <c r="E4753" s="26" t="s">
        <v>364</v>
      </c>
      <c r="F4753" s="26"/>
      <c r="G4753" s="27"/>
      <c r="H4753" s="27"/>
      <c r="I4753" s="26"/>
      <c r="J4753" s="24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</row>
    <row r="4754" spans="1:22" ht="14">
      <c r="A4754" s="24" t="s">
        <v>10671</v>
      </c>
      <c r="B4754" s="25" t="s">
        <v>10385</v>
      </c>
      <c r="C4754" s="25" t="s">
        <v>10670</v>
      </c>
      <c r="D4754" s="25" t="s">
        <v>221</v>
      </c>
      <c r="E4754" s="26" t="s">
        <v>364</v>
      </c>
      <c r="F4754" s="26"/>
      <c r="G4754" s="27"/>
      <c r="H4754" s="27"/>
      <c r="I4754" s="26"/>
      <c r="J4754" s="24"/>
      <c r="K4754" s="26"/>
      <c r="L4754" s="26"/>
      <c r="M4754" s="26"/>
      <c r="N4754" s="26"/>
      <c r="O4754" s="26"/>
      <c r="P4754" s="26"/>
      <c r="Q4754" s="26"/>
      <c r="R4754" s="26"/>
      <c r="S4754" s="26"/>
      <c r="T4754" s="26"/>
      <c r="U4754" s="26"/>
      <c r="V4754" s="26"/>
    </row>
    <row r="4755" spans="1:22" ht="14">
      <c r="A4755" s="24" t="s">
        <v>10674</v>
      </c>
      <c r="B4755" s="25" t="s">
        <v>10385</v>
      </c>
      <c r="C4755" s="25" t="s">
        <v>10673</v>
      </c>
      <c r="D4755" s="25" t="s">
        <v>2556</v>
      </c>
      <c r="E4755" s="26" t="s">
        <v>364</v>
      </c>
      <c r="F4755" s="26"/>
      <c r="G4755" s="27"/>
      <c r="H4755" s="27"/>
      <c r="I4755" s="26"/>
      <c r="J4755" s="24"/>
      <c r="K4755" s="26"/>
      <c r="L4755" s="26"/>
      <c r="M4755" s="26"/>
      <c r="N4755" s="26"/>
      <c r="O4755" s="26"/>
      <c r="P4755" s="26"/>
      <c r="Q4755" s="26"/>
      <c r="R4755" s="26"/>
      <c r="S4755" s="26"/>
      <c r="T4755" s="26"/>
      <c r="U4755" s="26"/>
      <c r="V4755" s="26"/>
    </row>
    <row r="4756" spans="1:22" ht="14">
      <c r="A4756" s="24" t="s">
        <v>10677</v>
      </c>
      <c r="B4756" s="25" t="s">
        <v>10385</v>
      </c>
      <c r="C4756" s="25" t="s">
        <v>10676</v>
      </c>
      <c r="D4756" s="25" t="s">
        <v>215</v>
      </c>
      <c r="E4756" s="26" t="s">
        <v>364</v>
      </c>
      <c r="F4756" s="26"/>
      <c r="G4756" s="27"/>
      <c r="H4756" s="27"/>
      <c r="I4756" s="26"/>
      <c r="J4756" s="24"/>
      <c r="K4756" s="26"/>
      <c r="L4756" s="26"/>
      <c r="M4756" s="26"/>
      <c r="N4756" s="26"/>
      <c r="O4756" s="26"/>
      <c r="P4756" s="26"/>
      <c r="Q4756" s="26"/>
      <c r="R4756" s="26"/>
      <c r="S4756" s="26"/>
      <c r="T4756" s="26"/>
      <c r="U4756" s="26"/>
      <c r="V4756" s="26"/>
    </row>
    <row r="4757" spans="1:22" ht="14">
      <c r="A4757" s="24" t="s">
        <v>10680</v>
      </c>
      <c r="B4757" s="25" t="s">
        <v>10385</v>
      </c>
      <c r="C4757" s="25" t="s">
        <v>10679</v>
      </c>
      <c r="D4757" s="25" t="s">
        <v>535</v>
      </c>
      <c r="E4757" s="26" t="s">
        <v>364</v>
      </c>
      <c r="F4757" s="26"/>
      <c r="G4757" s="27"/>
      <c r="H4757" s="27"/>
      <c r="I4757" s="26"/>
      <c r="J4757" s="24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</row>
    <row r="4758" spans="1:22" ht="14">
      <c r="A4758" s="24" t="s">
        <v>8005</v>
      </c>
      <c r="B4758" s="25" t="s">
        <v>7869</v>
      </c>
      <c r="C4758" s="25" t="s">
        <v>8004</v>
      </c>
      <c r="D4758" s="25" t="s">
        <v>2958</v>
      </c>
      <c r="E4758" s="26" t="s">
        <v>212</v>
      </c>
      <c r="F4758" s="26"/>
      <c r="G4758" s="27"/>
      <c r="H4758" s="27"/>
      <c r="I4758" s="26"/>
      <c r="J4758" s="24"/>
      <c r="K4758" s="26"/>
      <c r="L4758" s="26"/>
      <c r="M4758" s="26"/>
      <c r="N4758" s="26"/>
      <c r="O4758" s="26"/>
      <c r="P4758" s="26"/>
      <c r="Q4758" s="26"/>
      <c r="R4758" s="26"/>
      <c r="S4758" s="26"/>
      <c r="T4758" s="26"/>
      <c r="U4758" s="26"/>
      <c r="V4758" s="26"/>
    </row>
    <row r="4759" spans="1:22" ht="14">
      <c r="A4759" s="24" t="s">
        <v>1007</v>
      </c>
      <c r="B4759" s="25" t="s">
        <v>967</v>
      </c>
      <c r="C4759" s="25" t="s">
        <v>1006</v>
      </c>
      <c r="D4759" s="25" t="s">
        <v>221</v>
      </c>
      <c r="E4759" s="26" t="s">
        <v>212</v>
      </c>
      <c r="F4759" s="26"/>
      <c r="G4759" s="27"/>
      <c r="H4759" s="27"/>
      <c r="I4759" s="26"/>
      <c r="J4759" s="24"/>
      <c r="K4759" s="26"/>
      <c r="L4759" s="26"/>
      <c r="M4759" s="26"/>
      <c r="N4759" s="26"/>
      <c r="O4759" s="26"/>
      <c r="P4759" s="26"/>
      <c r="Q4759" s="26"/>
      <c r="R4759" s="26"/>
      <c r="S4759" s="26"/>
      <c r="T4759" s="26"/>
      <c r="U4759" s="26"/>
      <c r="V4759" s="26"/>
    </row>
    <row r="4760" spans="1:22" ht="14">
      <c r="A4760" s="24" t="s">
        <v>8841</v>
      </c>
      <c r="B4760" s="25" t="s">
        <v>8690</v>
      </c>
      <c r="C4760" s="25" t="s">
        <v>8840</v>
      </c>
      <c r="D4760" s="25" t="s">
        <v>221</v>
      </c>
      <c r="E4760" s="26" t="s">
        <v>364</v>
      </c>
      <c r="F4760" s="26"/>
      <c r="G4760" s="27"/>
      <c r="H4760" s="27"/>
      <c r="I4760" s="26"/>
      <c r="J4760" s="24"/>
      <c r="K4760" s="26"/>
      <c r="L4760" s="26"/>
      <c r="M4760" s="26"/>
      <c r="N4760" s="26"/>
      <c r="O4760" s="26"/>
      <c r="P4760" s="26"/>
      <c r="Q4760" s="26"/>
      <c r="R4760" s="26"/>
      <c r="S4760" s="26"/>
      <c r="T4760" s="26"/>
      <c r="U4760" s="26"/>
      <c r="V4760" s="26"/>
    </row>
    <row r="4761" spans="1:22" ht="14">
      <c r="A4761" s="24" t="s">
        <v>8844</v>
      </c>
      <c r="B4761" s="25" t="s">
        <v>8690</v>
      </c>
      <c r="C4761" s="25" t="s">
        <v>8843</v>
      </c>
      <c r="D4761" s="25" t="s">
        <v>229</v>
      </c>
      <c r="E4761" s="26" t="s">
        <v>364</v>
      </c>
      <c r="F4761" s="26"/>
      <c r="G4761" s="27"/>
      <c r="H4761" s="27"/>
      <c r="I4761" s="26"/>
      <c r="J4761" s="24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</row>
    <row r="4762" spans="1:22" ht="14">
      <c r="A4762" s="24" t="s">
        <v>8847</v>
      </c>
      <c r="B4762" s="25" t="s">
        <v>8690</v>
      </c>
      <c r="C4762" s="25" t="s">
        <v>8846</v>
      </c>
      <c r="D4762" s="25" t="s">
        <v>535</v>
      </c>
      <c r="E4762" s="26" t="s">
        <v>364</v>
      </c>
      <c r="F4762" s="26"/>
      <c r="G4762" s="27"/>
      <c r="H4762" s="27"/>
      <c r="I4762" s="26"/>
      <c r="J4762" s="24"/>
      <c r="K4762" s="26"/>
      <c r="L4762" s="26"/>
      <c r="M4762" s="26"/>
      <c r="N4762" s="26"/>
      <c r="O4762" s="26"/>
      <c r="P4762" s="26"/>
      <c r="Q4762" s="26"/>
      <c r="R4762" s="26"/>
      <c r="S4762" s="26"/>
      <c r="T4762" s="26"/>
      <c r="U4762" s="26"/>
      <c r="V4762" s="26"/>
    </row>
    <row r="4763" spans="1:22" ht="14">
      <c r="A4763" s="24" t="s">
        <v>8850</v>
      </c>
      <c r="B4763" s="25" t="s">
        <v>8690</v>
      </c>
      <c r="C4763" s="25" t="s">
        <v>8849</v>
      </c>
      <c r="D4763" s="25" t="s">
        <v>229</v>
      </c>
      <c r="E4763" s="26" t="s">
        <v>364</v>
      </c>
      <c r="F4763" s="26"/>
      <c r="G4763" s="27"/>
      <c r="H4763" s="27"/>
      <c r="I4763" s="26"/>
      <c r="J4763" s="24"/>
      <c r="K4763" s="26"/>
      <c r="L4763" s="26"/>
      <c r="M4763" s="26"/>
      <c r="N4763" s="26"/>
      <c r="O4763" s="26"/>
      <c r="P4763" s="26"/>
      <c r="Q4763" s="26"/>
      <c r="R4763" s="26"/>
      <c r="S4763" s="26"/>
      <c r="T4763" s="26"/>
      <c r="U4763" s="26"/>
      <c r="V4763" s="26"/>
    </row>
    <row r="4764" spans="1:22" ht="14">
      <c r="A4764" s="24" t="s">
        <v>8853</v>
      </c>
      <c r="B4764" s="25" t="s">
        <v>8690</v>
      </c>
      <c r="C4764" s="25" t="s">
        <v>8852</v>
      </c>
      <c r="D4764" s="25" t="s">
        <v>535</v>
      </c>
      <c r="E4764" s="26" t="s">
        <v>364</v>
      </c>
      <c r="F4764" s="26"/>
      <c r="G4764" s="27"/>
      <c r="H4764" s="27"/>
      <c r="I4764" s="26"/>
      <c r="J4764" s="24"/>
      <c r="K4764" s="26"/>
      <c r="L4764" s="26"/>
      <c r="M4764" s="26"/>
      <c r="N4764" s="26"/>
      <c r="O4764" s="26"/>
      <c r="P4764" s="26"/>
      <c r="Q4764" s="26"/>
      <c r="R4764" s="26"/>
      <c r="S4764" s="26"/>
      <c r="T4764" s="26"/>
      <c r="U4764" s="26"/>
      <c r="V4764" s="26"/>
    </row>
    <row r="4765" spans="1:22" ht="14">
      <c r="A4765" s="24" t="s">
        <v>8856</v>
      </c>
      <c r="B4765" s="25" t="s">
        <v>8690</v>
      </c>
      <c r="C4765" s="25" t="s">
        <v>8855</v>
      </c>
      <c r="D4765" s="25" t="s">
        <v>373</v>
      </c>
      <c r="E4765" s="26" t="s">
        <v>364</v>
      </c>
      <c r="F4765" s="26"/>
      <c r="G4765" s="27"/>
      <c r="H4765" s="27"/>
      <c r="I4765" s="26"/>
      <c r="J4765" s="24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</row>
    <row r="4766" spans="1:22" ht="14">
      <c r="A4766" s="24" t="s">
        <v>15190</v>
      </c>
      <c r="B4766" s="25" t="s">
        <v>15168</v>
      </c>
      <c r="C4766" s="25" t="s">
        <v>15189</v>
      </c>
      <c r="D4766" s="25" t="s">
        <v>221</v>
      </c>
      <c r="E4766" s="26" t="s">
        <v>364</v>
      </c>
      <c r="F4766" s="26"/>
      <c r="G4766" s="27"/>
      <c r="H4766" s="27"/>
      <c r="I4766" s="26"/>
      <c r="J4766" s="24"/>
      <c r="K4766" s="26"/>
      <c r="L4766" s="26"/>
      <c r="M4766" s="26"/>
      <c r="N4766" s="26"/>
      <c r="O4766" s="26"/>
      <c r="P4766" s="26"/>
      <c r="Q4766" s="26"/>
      <c r="R4766" s="26"/>
      <c r="S4766" s="26"/>
      <c r="T4766" s="26"/>
      <c r="U4766" s="26"/>
      <c r="V4766" s="26"/>
    </row>
    <row r="4767" spans="1:22" ht="14">
      <c r="A4767" s="24" t="s">
        <v>4833</v>
      </c>
      <c r="B4767" s="25" t="s">
        <v>4714</v>
      </c>
      <c r="C4767" s="25" t="s">
        <v>4832</v>
      </c>
      <c r="D4767" s="25" t="s">
        <v>221</v>
      </c>
      <c r="E4767" s="26" t="s">
        <v>962</v>
      </c>
      <c r="F4767" s="26"/>
      <c r="G4767" s="27"/>
      <c r="H4767" s="27"/>
      <c r="I4767" s="26"/>
      <c r="J4767" s="24"/>
      <c r="K4767" s="26"/>
      <c r="L4767" s="26"/>
      <c r="M4767" s="26"/>
      <c r="N4767" s="26"/>
      <c r="O4767" s="26"/>
      <c r="P4767" s="26"/>
      <c r="Q4767" s="26"/>
      <c r="R4767" s="26"/>
      <c r="S4767" s="26"/>
      <c r="T4767" s="26"/>
      <c r="U4767" s="26"/>
      <c r="V4767" s="26"/>
    </row>
    <row r="4768" spans="1:22" ht="14">
      <c r="A4768" s="24" t="s">
        <v>3317</v>
      </c>
      <c r="B4768" s="25" t="s">
        <v>3120</v>
      </c>
      <c r="C4768" s="25" t="s">
        <v>3316</v>
      </c>
      <c r="D4768" s="25" t="s">
        <v>373</v>
      </c>
      <c r="E4768" s="26" t="s">
        <v>212</v>
      </c>
      <c r="F4768" s="26"/>
      <c r="G4768" s="27"/>
      <c r="H4768" s="27"/>
      <c r="I4768" s="26"/>
      <c r="J4768" s="24"/>
      <c r="K4768" s="26"/>
      <c r="L4768" s="26"/>
      <c r="M4768" s="26"/>
      <c r="N4768" s="26"/>
      <c r="O4768" s="26"/>
      <c r="P4768" s="26"/>
      <c r="Q4768" s="26"/>
      <c r="R4768" s="26"/>
      <c r="S4768" s="26"/>
      <c r="T4768" s="26"/>
      <c r="U4768" s="26"/>
      <c r="V4768" s="26"/>
    </row>
    <row r="4769" spans="1:22" ht="14">
      <c r="A4769" s="24" t="s">
        <v>13311</v>
      </c>
      <c r="B4769" s="25" t="s">
        <v>12964</v>
      </c>
      <c r="C4769" s="25" t="s">
        <v>13310</v>
      </c>
      <c r="D4769" s="25" t="s">
        <v>221</v>
      </c>
      <c r="E4769" s="26" t="s">
        <v>364</v>
      </c>
      <c r="F4769" s="26"/>
      <c r="G4769" s="27"/>
      <c r="H4769" s="27"/>
      <c r="I4769" s="26"/>
      <c r="J4769" s="24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</row>
    <row r="4770" spans="1:22" ht="14">
      <c r="A4770" s="24" t="s">
        <v>13314</v>
      </c>
      <c r="B4770" s="25" t="s">
        <v>12964</v>
      </c>
      <c r="C4770" s="25" t="s">
        <v>13313</v>
      </c>
      <c r="D4770" s="25" t="s">
        <v>2556</v>
      </c>
      <c r="E4770" s="26" t="s">
        <v>364</v>
      </c>
      <c r="F4770" s="26"/>
      <c r="G4770" s="27"/>
      <c r="H4770" s="27"/>
      <c r="I4770" s="26"/>
      <c r="J4770" s="24"/>
      <c r="K4770" s="26"/>
      <c r="L4770" s="26"/>
      <c r="M4770" s="26"/>
      <c r="N4770" s="26"/>
      <c r="O4770" s="26"/>
      <c r="P4770" s="26"/>
      <c r="Q4770" s="26"/>
      <c r="R4770" s="26"/>
      <c r="S4770" s="26"/>
      <c r="T4770" s="26"/>
      <c r="U4770" s="26"/>
      <c r="V4770" s="26"/>
    </row>
    <row r="4771" spans="1:22" ht="14">
      <c r="A4771" s="24" t="s">
        <v>13317</v>
      </c>
      <c r="B4771" s="25" t="s">
        <v>12964</v>
      </c>
      <c r="C4771" s="25" t="s">
        <v>13316</v>
      </c>
      <c r="D4771" s="25" t="s">
        <v>229</v>
      </c>
      <c r="E4771" s="26" t="s">
        <v>364</v>
      </c>
      <c r="F4771" s="26"/>
      <c r="G4771" s="27"/>
      <c r="H4771" s="27"/>
      <c r="I4771" s="26"/>
      <c r="J4771" s="24"/>
      <c r="K4771" s="26"/>
      <c r="L4771" s="26"/>
      <c r="M4771" s="26"/>
      <c r="N4771" s="26"/>
      <c r="O4771" s="26"/>
      <c r="P4771" s="26"/>
      <c r="Q4771" s="26"/>
      <c r="R4771" s="26"/>
      <c r="S4771" s="26"/>
      <c r="T4771" s="26"/>
      <c r="U4771" s="26"/>
      <c r="V4771" s="26"/>
    </row>
    <row r="4772" spans="1:22" ht="14">
      <c r="A4772" s="24" t="s">
        <v>13320</v>
      </c>
      <c r="B4772" s="25" t="s">
        <v>12964</v>
      </c>
      <c r="C4772" s="25" t="s">
        <v>13319</v>
      </c>
      <c r="D4772" s="25" t="s">
        <v>535</v>
      </c>
      <c r="E4772" s="26" t="s">
        <v>364</v>
      </c>
      <c r="F4772" s="26"/>
      <c r="G4772" s="27"/>
      <c r="H4772" s="27"/>
      <c r="I4772" s="26"/>
      <c r="J4772" s="24"/>
      <c r="K4772" s="26"/>
      <c r="L4772" s="26"/>
      <c r="M4772" s="26"/>
      <c r="N4772" s="26"/>
      <c r="O4772" s="26"/>
      <c r="P4772" s="26"/>
      <c r="Q4772" s="26"/>
      <c r="R4772" s="26"/>
      <c r="S4772" s="26"/>
      <c r="T4772" s="26"/>
      <c r="U4772" s="26"/>
      <c r="V4772" s="26"/>
    </row>
    <row r="4773" spans="1:22" ht="14">
      <c r="A4773" s="24" t="s">
        <v>7806</v>
      </c>
      <c r="B4773" s="25" t="s">
        <v>7582</v>
      </c>
      <c r="C4773" s="25" t="s">
        <v>7805</v>
      </c>
      <c r="D4773" s="25" t="s">
        <v>221</v>
      </c>
      <c r="E4773" s="26" t="s">
        <v>212</v>
      </c>
      <c r="F4773" s="26"/>
      <c r="G4773" s="27"/>
      <c r="H4773" s="27"/>
      <c r="I4773" s="26"/>
      <c r="J4773" s="24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</row>
    <row r="4774" spans="1:22" ht="14">
      <c r="A4774" s="24" t="s">
        <v>7809</v>
      </c>
      <c r="B4774" s="25" t="s">
        <v>7582</v>
      </c>
      <c r="C4774" s="25" t="s">
        <v>7808</v>
      </c>
      <c r="D4774" s="25" t="s">
        <v>535</v>
      </c>
      <c r="E4774" s="26" t="s">
        <v>212</v>
      </c>
      <c r="F4774" s="26"/>
      <c r="G4774" s="27"/>
      <c r="H4774" s="27"/>
      <c r="I4774" s="26"/>
      <c r="J4774" s="24"/>
      <c r="K4774" s="26"/>
      <c r="L4774" s="26"/>
      <c r="M4774" s="26"/>
      <c r="N4774" s="26"/>
      <c r="O4774" s="26"/>
      <c r="P4774" s="26"/>
      <c r="Q4774" s="26"/>
      <c r="R4774" s="26"/>
      <c r="S4774" s="26"/>
      <c r="T4774" s="26"/>
      <c r="U4774" s="26"/>
      <c r="V4774" s="26"/>
    </row>
    <row r="4775" spans="1:22" ht="14">
      <c r="A4775" s="24" t="s">
        <v>5105</v>
      </c>
      <c r="B4775" s="25" t="s">
        <v>4960</v>
      </c>
      <c r="C4775" s="25" t="s">
        <v>5104</v>
      </c>
      <c r="D4775" s="25" t="s">
        <v>535</v>
      </c>
      <c r="E4775" s="26" t="s">
        <v>364</v>
      </c>
      <c r="F4775" s="26"/>
      <c r="G4775" s="27"/>
      <c r="H4775" s="27"/>
      <c r="I4775" s="26"/>
      <c r="J4775" s="24"/>
      <c r="K4775" s="26"/>
      <c r="L4775" s="26"/>
      <c r="M4775" s="26"/>
      <c r="N4775" s="26"/>
      <c r="O4775" s="26"/>
      <c r="P4775" s="26"/>
      <c r="Q4775" s="26"/>
      <c r="R4775" s="26"/>
      <c r="S4775" s="26"/>
      <c r="T4775" s="26"/>
      <c r="U4775" s="26"/>
      <c r="V4775" s="26"/>
    </row>
    <row r="4776" spans="1:22" ht="14">
      <c r="A4776" s="24" t="s">
        <v>5108</v>
      </c>
      <c r="B4776" s="25" t="s">
        <v>4960</v>
      </c>
      <c r="C4776" s="25" t="s">
        <v>5107</v>
      </c>
      <c r="D4776" s="25" t="s">
        <v>535</v>
      </c>
      <c r="E4776" s="26" t="s">
        <v>364</v>
      </c>
      <c r="F4776" s="26"/>
      <c r="G4776" s="27"/>
      <c r="H4776" s="27"/>
      <c r="I4776" s="26"/>
      <c r="J4776" s="24"/>
      <c r="K4776" s="26"/>
      <c r="L4776" s="26"/>
      <c r="M4776" s="26"/>
      <c r="N4776" s="26"/>
      <c r="O4776" s="26"/>
      <c r="P4776" s="26"/>
      <c r="Q4776" s="26"/>
      <c r="R4776" s="26"/>
      <c r="S4776" s="26"/>
      <c r="T4776" s="26"/>
      <c r="U4776" s="26"/>
      <c r="V4776" s="26"/>
    </row>
    <row r="4777" spans="1:22" ht="14">
      <c r="A4777" s="24" t="s">
        <v>11250</v>
      </c>
      <c r="B4777" s="25" t="s">
        <v>11171</v>
      </c>
      <c r="C4777" s="25" t="s">
        <v>11249</v>
      </c>
      <c r="D4777" s="25" t="s">
        <v>535</v>
      </c>
      <c r="E4777" s="26" t="s">
        <v>212</v>
      </c>
      <c r="F4777" s="26"/>
      <c r="G4777" s="27"/>
      <c r="H4777" s="27"/>
      <c r="I4777" s="26"/>
      <c r="J4777" s="24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</row>
    <row r="4778" spans="1:22" ht="14">
      <c r="A4778" s="24" t="s">
        <v>12544</v>
      </c>
      <c r="B4778" s="25" t="s">
        <v>12501</v>
      </c>
      <c r="C4778" s="25" t="s">
        <v>12543</v>
      </c>
      <c r="D4778" s="25" t="s">
        <v>535</v>
      </c>
      <c r="E4778" s="26" t="s">
        <v>212</v>
      </c>
      <c r="F4778" s="26"/>
      <c r="G4778" s="27"/>
      <c r="H4778" s="27"/>
      <c r="I4778" s="26"/>
      <c r="J4778" s="24"/>
      <c r="K4778" s="26"/>
      <c r="L4778" s="26"/>
      <c r="M4778" s="26"/>
      <c r="N4778" s="26"/>
      <c r="O4778" s="26"/>
      <c r="P4778" s="26"/>
      <c r="Q4778" s="26"/>
      <c r="R4778" s="26"/>
      <c r="S4778" s="26"/>
      <c r="T4778" s="26"/>
      <c r="U4778" s="26"/>
      <c r="V4778" s="26"/>
    </row>
    <row r="4779" spans="1:22" ht="14">
      <c r="A4779" s="24" t="s">
        <v>13323</v>
      </c>
      <c r="B4779" s="25" t="s">
        <v>12964</v>
      </c>
      <c r="C4779" s="25" t="s">
        <v>13322</v>
      </c>
      <c r="D4779" s="25" t="s">
        <v>378</v>
      </c>
      <c r="E4779" s="26" t="s">
        <v>364</v>
      </c>
      <c r="F4779" s="26"/>
      <c r="G4779" s="27"/>
      <c r="H4779" s="27"/>
      <c r="I4779" s="26"/>
      <c r="J4779" s="24"/>
      <c r="K4779" s="26"/>
      <c r="L4779" s="26"/>
      <c r="M4779" s="26"/>
      <c r="N4779" s="26"/>
      <c r="O4779" s="26"/>
      <c r="P4779" s="26"/>
      <c r="Q4779" s="26"/>
      <c r="R4779" s="26"/>
      <c r="S4779" s="26"/>
      <c r="T4779" s="26"/>
      <c r="U4779" s="26"/>
      <c r="V4779" s="26"/>
    </row>
    <row r="4780" spans="1:22" ht="14">
      <c r="A4780" s="24" t="s">
        <v>13326</v>
      </c>
      <c r="B4780" s="25" t="s">
        <v>12964</v>
      </c>
      <c r="C4780" s="25" t="s">
        <v>13325</v>
      </c>
      <c r="D4780" s="25" t="s">
        <v>221</v>
      </c>
      <c r="E4780" s="26" t="s">
        <v>364</v>
      </c>
      <c r="F4780" s="26"/>
      <c r="G4780" s="27"/>
      <c r="H4780" s="27"/>
      <c r="I4780" s="26"/>
      <c r="J4780" s="24"/>
      <c r="K4780" s="26"/>
      <c r="L4780" s="26"/>
      <c r="M4780" s="26"/>
      <c r="N4780" s="26"/>
      <c r="O4780" s="26"/>
      <c r="P4780" s="26"/>
      <c r="Q4780" s="26"/>
      <c r="R4780" s="26"/>
      <c r="S4780" s="26"/>
      <c r="T4780" s="26"/>
      <c r="U4780" s="26"/>
      <c r="V4780" s="26"/>
    </row>
    <row r="4781" spans="1:22" ht="14">
      <c r="A4781" s="24" t="s">
        <v>13329</v>
      </c>
      <c r="B4781" s="25" t="s">
        <v>12964</v>
      </c>
      <c r="C4781" s="25" t="s">
        <v>13328</v>
      </c>
      <c r="D4781" s="25" t="s">
        <v>2556</v>
      </c>
      <c r="E4781" s="26" t="s">
        <v>364</v>
      </c>
      <c r="F4781" s="26"/>
      <c r="G4781" s="27"/>
      <c r="H4781" s="27"/>
      <c r="I4781" s="26"/>
      <c r="J4781" s="24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</row>
    <row r="4782" spans="1:22" ht="14">
      <c r="A4782" s="24" t="s">
        <v>13332</v>
      </c>
      <c r="B4782" s="25" t="s">
        <v>12964</v>
      </c>
      <c r="C4782" s="25" t="s">
        <v>13331</v>
      </c>
      <c r="D4782" s="25" t="s">
        <v>229</v>
      </c>
      <c r="E4782" s="26" t="s">
        <v>364</v>
      </c>
      <c r="F4782" s="26"/>
      <c r="G4782" s="27"/>
      <c r="H4782" s="27"/>
      <c r="I4782" s="26"/>
      <c r="J4782" s="24"/>
      <c r="K4782" s="26"/>
      <c r="L4782" s="26"/>
      <c r="M4782" s="26"/>
      <c r="N4782" s="26"/>
      <c r="O4782" s="26"/>
      <c r="P4782" s="26"/>
      <c r="Q4782" s="26"/>
      <c r="R4782" s="26"/>
      <c r="S4782" s="26"/>
      <c r="T4782" s="26"/>
      <c r="U4782" s="26"/>
      <c r="V4782" s="26"/>
    </row>
    <row r="4783" spans="1:22" ht="14">
      <c r="A4783" s="24" t="s">
        <v>13335</v>
      </c>
      <c r="B4783" s="25" t="s">
        <v>12964</v>
      </c>
      <c r="C4783" s="25" t="s">
        <v>13334</v>
      </c>
      <c r="D4783" s="25" t="s">
        <v>535</v>
      </c>
      <c r="E4783" s="26" t="s">
        <v>364</v>
      </c>
      <c r="F4783" s="26"/>
      <c r="G4783" s="27"/>
      <c r="H4783" s="27"/>
      <c r="I4783" s="26"/>
      <c r="J4783" s="24"/>
      <c r="K4783" s="26"/>
      <c r="L4783" s="26"/>
      <c r="M4783" s="26"/>
      <c r="N4783" s="26"/>
      <c r="O4783" s="26"/>
      <c r="P4783" s="26"/>
      <c r="Q4783" s="26"/>
      <c r="R4783" s="26"/>
      <c r="S4783" s="26"/>
      <c r="T4783" s="26"/>
      <c r="U4783" s="26"/>
      <c r="V4783" s="26"/>
    </row>
    <row r="4784" spans="1:22" ht="14">
      <c r="A4784" s="24" t="s">
        <v>13338</v>
      </c>
      <c r="B4784" s="25" t="s">
        <v>12964</v>
      </c>
      <c r="C4784" s="25" t="s">
        <v>13337</v>
      </c>
      <c r="D4784" s="25" t="s">
        <v>535</v>
      </c>
      <c r="E4784" s="26" t="s">
        <v>364</v>
      </c>
      <c r="F4784" s="26"/>
      <c r="G4784" s="27"/>
      <c r="H4784" s="27"/>
      <c r="I4784" s="26"/>
      <c r="J4784" s="24"/>
      <c r="K4784" s="26"/>
      <c r="L4784" s="26"/>
      <c r="M4784" s="26"/>
      <c r="N4784" s="26"/>
      <c r="O4784" s="26"/>
      <c r="P4784" s="26"/>
      <c r="Q4784" s="26"/>
      <c r="R4784" s="26"/>
      <c r="S4784" s="26"/>
      <c r="T4784" s="26"/>
      <c r="U4784" s="26"/>
      <c r="V4784" s="26"/>
    </row>
    <row r="4785" spans="1:22" ht="14">
      <c r="A4785" s="24" t="s">
        <v>15866</v>
      </c>
      <c r="B4785" s="25" t="s">
        <v>15862</v>
      </c>
      <c r="C4785" s="25" t="s">
        <v>15865</v>
      </c>
      <c r="D4785" s="25" t="s">
        <v>1022</v>
      </c>
      <c r="E4785" s="26" t="s">
        <v>364</v>
      </c>
      <c r="F4785" s="26"/>
      <c r="G4785" s="27"/>
      <c r="H4785" s="27"/>
      <c r="I4785" s="26"/>
      <c r="J4785" s="24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</row>
    <row r="4786" spans="1:22" ht="14">
      <c r="A4786" s="24" t="s">
        <v>10029</v>
      </c>
      <c r="B4786" s="25" t="s">
        <v>9887</v>
      </c>
      <c r="C4786" s="25" t="s">
        <v>10028</v>
      </c>
      <c r="D4786" s="25" t="s">
        <v>221</v>
      </c>
      <c r="E4786" s="26" t="s">
        <v>212</v>
      </c>
      <c r="F4786" s="26"/>
      <c r="G4786" s="27"/>
      <c r="H4786" s="27"/>
      <c r="I4786" s="26"/>
      <c r="J4786" s="24"/>
      <c r="K4786" s="26"/>
      <c r="L4786" s="26"/>
      <c r="M4786" s="26"/>
      <c r="N4786" s="26"/>
      <c r="O4786" s="26"/>
      <c r="P4786" s="26"/>
      <c r="Q4786" s="26"/>
      <c r="R4786" s="26"/>
      <c r="S4786" s="26"/>
      <c r="T4786" s="26"/>
      <c r="U4786" s="26"/>
      <c r="V4786" s="26"/>
    </row>
    <row r="4787" spans="1:22" ht="14">
      <c r="A4787" s="24" t="s">
        <v>6822</v>
      </c>
      <c r="B4787" s="25" t="s">
        <v>6665</v>
      </c>
      <c r="C4787" s="25" t="s">
        <v>6821</v>
      </c>
      <c r="D4787" s="25" t="s">
        <v>215</v>
      </c>
      <c r="E4787" s="26" t="s">
        <v>364</v>
      </c>
      <c r="F4787" s="26"/>
      <c r="G4787" s="27"/>
      <c r="H4787" s="27"/>
      <c r="I4787" s="26"/>
      <c r="J4787" s="24"/>
      <c r="K4787" s="26"/>
      <c r="L4787" s="26"/>
      <c r="M4787" s="26"/>
      <c r="N4787" s="26"/>
      <c r="O4787" s="26"/>
      <c r="P4787" s="26"/>
      <c r="Q4787" s="26"/>
      <c r="R4787" s="26"/>
      <c r="S4787" s="26"/>
      <c r="T4787" s="26"/>
      <c r="U4787" s="26"/>
      <c r="V4787" s="26"/>
    </row>
    <row r="4788" spans="1:22" ht="14">
      <c r="A4788" s="24" t="s">
        <v>6825</v>
      </c>
      <c r="B4788" s="25" t="s">
        <v>6665</v>
      </c>
      <c r="C4788" s="25" t="s">
        <v>6824</v>
      </c>
      <c r="D4788" s="25" t="s">
        <v>378</v>
      </c>
      <c r="E4788" s="26" t="s">
        <v>364</v>
      </c>
      <c r="F4788" s="26"/>
      <c r="G4788" s="27"/>
      <c r="H4788" s="27"/>
      <c r="I4788" s="26"/>
      <c r="J4788" s="24"/>
      <c r="K4788" s="26"/>
      <c r="L4788" s="26"/>
      <c r="M4788" s="26"/>
      <c r="N4788" s="26"/>
      <c r="O4788" s="26"/>
      <c r="P4788" s="26"/>
      <c r="Q4788" s="26"/>
      <c r="R4788" s="26"/>
      <c r="S4788" s="26"/>
      <c r="T4788" s="26"/>
      <c r="U4788" s="26"/>
      <c r="V4788" s="26"/>
    </row>
    <row r="4789" spans="1:22" ht="14">
      <c r="A4789" s="24" t="s">
        <v>6828</v>
      </c>
      <c r="B4789" s="25" t="s">
        <v>6665</v>
      </c>
      <c r="C4789" s="25" t="s">
        <v>6827</v>
      </c>
      <c r="D4789" s="25" t="s">
        <v>229</v>
      </c>
      <c r="E4789" s="26" t="s">
        <v>364</v>
      </c>
      <c r="F4789" s="26"/>
      <c r="G4789" s="27"/>
      <c r="H4789" s="27"/>
      <c r="I4789" s="26"/>
      <c r="J4789" s="24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</row>
    <row r="4790" spans="1:22" ht="14">
      <c r="A4790" s="24" t="s">
        <v>6831</v>
      </c>
      <c r="B4790" s="25" t="s">
        <v>6665</v>
      </c>
      <c r="C4790" s="25" t="s">
        <v>6830</v>
      </c>
      <c r="D4790" s="25" t="s">
        <v>535</v>
      </c>
      <c r="E4790" s="26" t="s">
        <v>364</v>
      </c>
      <c r="F4790" s="26"/>
      <c r="G4790" s="27"/>
      <c r="H4790" s="27"/>
      <c r="I4790" s="26"/>
      <c r="J4790" s="24"/>
      <c r="K4790" s="26"/>
      <c r="L4790" s="26"/>
      <c r="M4790" s="26"/>
      <c r="N4790" s="26"/>
      <c r="O4790" s="26"/>
      <c r="P4790" s="26"/>
      <c r="Q4790" s="26"/>
      <c r="R4790" s="26"/>
      <c r="S4790" s="26"/>
      <c r="T4790" s="26"/>
      <c r="U4790" s="26"/>
      <c r="V4790" s="26"/>
    </row>
    <row r="4791" spans="1:22" ht="14">
      <c r="A4791" s="24" t="s">
        <v>6834</v>
      </c>
      <c r="B4791" s="25" t="s">
        <v>6665</v>
      </c>
      <c r="C4791" s="25" t="s">
        <v>6833</v>
      </c>
      <c r="D4791" s="25" t="s">
        <v>1826</v>
      </c>
      <c r="E4791" s="26" t="s">
        <v>364</v>
      </c>
      <c r="F4791" s="26"/>
      <c r="G4791" s="27"/>
      <c r="H4791" s="27"/>
      <c r="I4791" s="26"/>
      <c r="J4791" s="24"/>
      <c r="K4791" s="26"/>
      <c r="L4791" s="26"/>
      <c r="M4791" s="26"/>
      <c r="N4791" s="26"/>
      <c r="O4791" s="26"/>
      <c r="P4791" s="26"/>
      <c r="Q4791" s="26"/>
      <c r="R4791" s="26"/>
      <c r="S4791" s="26"/>
      <c r="T4791" s="26"/>
      <c r="U4791" s="26"/>
      <c r="V4791" s="26"/>
    </row>
    <row r="4792" spans="1:22" ht="14">
      <c r="A4792" s="24" t="s">
        <v>6837</v>
      </c>
      <c r="B4792" s="25" t="s">
        <v>6665</v>
      </c>
      <c r="C4792" s="25" t="s">
        <v>6836</v>
      </c>
      <c r="D4792" s="25"/>
      <c r="E4792" s="26" t="s">
        <v>364</v>
      </c>
      <c r="F4792" s="26"/>
      <c r="G4792" s="27"/>
      <c r="H4792" s="27"/>
      <c r="I4792" s="26"/>
      <c r="J4792" s="24"/>
      <c r="K4792" s="26"/>
      <c r="L4792" s="26"/>
      <c r="M4792" s="26"/>
      <c r="N4792" s="26"/>
      <c r="O4792" s="26"/>
      <c r="P4792" s="26"/>
      <c r="Q4792" s="26"/>
      <c r="R4792" s="26"/>
      <c r="S4792" s="26"/>
      <c r="T4792" s="26"/>
      <c r="U4792" s="26"/>
      <c r="V4792" s="26"/>
    </row>
    <row r="4793" spans="1:22" ht="14">
      <c r="A4793" s="24" t="s">
        <v>6840</v>
      </c>
      <c r="B4793" s="25" t="s">
        <v>6665</v>
      </c>
      <c r="C4793" s="25" t="s">
        <v>6839</v>
      </c>
      <c r="D4793" s="25" t="s">
        <v>229</v>
      </c>
      <c r="E4793" s="26" t="s">
        <v>364</v>
      </c>
      <c r="F4793" s="26"/>
      <c r="G4793" s="27"/>
      <c r="H4793" s="27"/>
      <c r="I4793" s="26"/>
      <c r="J4793" s="24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</row>
    <row r="4794" spans="1:22" ht="14">
      <c r="A4794" s="24" t="s">
        <v>6843</v>
      </c>
      <c r="B4794" s="25" t="s">
        <v>6665</v>
      </c>
      <c r="C4794" s="25" t="s">
        <v>6842</v>
      </c>
      <c r="D4794" s="25" t="s">
        <v>535</v>
      </c>
      <c r="E4794" s="26" t="s">
        <v>364</v>
      </c>
      <c r="F4794" s="26"/>
      <c r="G4794" s="27"/>
      <c r="H4794" s="27"/>
      <c r="I4794" s="26"/>
      <c r="J4794" s="24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/>
      <c r="U4794" s="26"/>
      <c r="V4794" s="26"/>
    </row>
    <row r="4795" spans="1:22" ht="14">
      <c r="A4795" s="24" t="s">
        <v>6846</v>
      </c>
      <c r="B4795" s="25" t="s">
        <v>6665</v>
      </c>
      <c r="C4795" s="25" t="s">
        <v>6845</v>
      </c>
      <c r="D4795" s="25" t="s">
        <v>1826</v>
      </c>
      <c r="E4795" s="26" t="s">
        <v>364</v>
      </c>
      <c r="F4795" s="26"/>
      <c r="G4795" s="27"/>
      <c r="H4795" s="27"/>
      <c r="I4795" s="26"/>
      <c r="J4795" s="24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/>
      <c r="U4795" s="26"/>
      <c r="V4795" s="26"/>
    </row>
    <row r="4796" spans="1:22" ht="14">
      <c r="A4796" s="24" t="s">
        <v>6849</v>
      </c>
      <c r="B4796" s="25" t="s">
        <v>6665</v>
      </c>
      <c r="C4796" s="25" t="s">
        <v>6848</v>
      </c>
      <c r="D4796" s="25" t="s">
        <v>229</v>
      </c>
      <c r="E4796" s="26" t="s">
        <v>364</v>
      </c>
      <c r="F4796" s="26"/>
      <c r="G4796" s="27"/>
      <c r="H4796" s="27"/>
      <c r="I4796" s="26"/>
      <c r="J4796" s="24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/>
      <c r="U4796" s="26"/>
      <c r="V4796" s="26"/>
    </row>
    <row r="4797" spans="1:22" ht="14">
      <c r="A4797" s="24" t="s">
        <v>6852</v>
      </c>
      <c r="B4797" s="25" t="s">
        <v>6665</v>
      </c>
      <c r="C4797" s="25" t="s">
        <v>6851</v>
      </c>
      <c r="D4797" s="25" t="s">
        <v>535</v>
      </c>
      <c r="E4797" s="26" t="s">
        <v>364</v>
      </c>
      <c r="F4797" s="26"/>
      <c r="G4797" s="27"/>
      <c r="H4797" s="27"/>
      <c r="I4797" s="26"/>
      <c r="J4797" s="24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</row>
    <row r="4798" spans="1:22" ht="14">
      <c r="A4798" s="24" t="s">
        <v>6855</v>
      </c>
      <c r="B4798" s="25" t="s">
        <v>6665</v>
      </c>
      <c r="C4798" s="25" t="s">
        <v>6854</v>
      </c>
      <c r="D4798" s="25" t="s">
        <v>1826</v>
      </c>
      <c r="E4798" s="26" t="s">
        <v>364</v>
      </c>
      <c r="F4798" s="26"/>
      <c r="G4798" s="27"/>
      <c r="H4798" s="27"/>
      <c r="I4798" s="26"/>
      <c r="J4798" s="24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/>
      <c r="U4798" s="26"/>
      <c r="V4798" s="26"/>
    </row>
    <row r="4799" spans="1:22" ht="14">
      <c r="A4799" s="24" t="s">
        <v>15571</v>
      </c>
      <c r="B4799" s="25" t="s">
        <v>6665</v>
      </c>
      <c r="C4799" s="25" t="s">
        <v>15570</v>
      </c>
      <c r="D4799" s="25"/>
      <c r="E4799" s="26" t="s">
        <v>364</v>
      </c>
      <c r="F4799" s="26"/>
      <c r="G4799" s="27"/>
      <c r="H4799" s="27"/>
      <c r="I4799" s="26"/>
      <c r="J4799" s="24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/>
      <c r="U4799" s="26"/>
      <c r="V4799" s="26"/>
    </row>
    <row r="4800" spans="1:22" ht="14">
      <c r="A4800" s="24" t="s">
        <v>6858</v>
      </c>
      <c r="B4800" s="25" t="s">
        <v>6665</v>
      </c>
      <c r="C4800" s="25" t="s">
        <v>6857</v>
      </c>
      <c r="D4800" s="25" t="s">
        <v>215</v>
      </c>
      <c r="E4800" s="26" t="s">
        <v>364</v>
      </c>
      <c r="F4800" s="26"/>
      <c r="G4800" s="27"/>
      <c r="H4800" s="27"/>
      <c r="I4800" s="26"/>
      <c r="J4800" s="24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/>
      <c r="U4800" s="26"/>
      <c r="V4800" s="26"/>
    </row>
    <row r="4801" spans="1:22" ht="14">
      <c r="A4801" s="24" t="s">
        <v>10087</v>
      </c>
      <c r="B4801" s="25" t="s">
        <v>10059</v>
      </c>
      <c r="C4801" s="25" t="s">
        <v>10086</v>
      </c>
      <c r="D4801" s="25" t="s">
        <v>221</v>
      </c>
      <c r="E4801" s="26" t="s">
        <v>962</v>
      </c>
      <c r="F4801" s="26"/>
      <c r="G4801" s="27"/>
      <c r="H4801" s="27"/>
      <c r="I4801" s="26"/>
      <c r="J4801" s="24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</row>
    <row r="4802" spans="1:22" ht="14">
      <c r="A4802" s="24" t="s">
        <v>10090</v>
      </c>
      <c r="B4802" s="25" t="s">
        <v>10059</v>
      </c>
      <c r="C4802" s="25" t="s">
        <v>10089</v>
      </c>
      <c r="D4802" s="25" t="s">
        <v>229</v>
      </c>
      <c r="E4802" s="26" t="s">
        <v>962</v>
      </c>
      <c r="F4802" s="26"/>
      <c r="G4802" s="27"/>
      <c r="H4802" s="27"/>
      <c r="I4802" s="26"/>
      <c r="J4802" s="24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/>
      <c r="U4802" s="26"/>
      <c r="V4802" s="26"/>
    </row>
    <row r="4803" spans="1:22" ht="14">
      <c r="A4803" s="24" t="s">
        <v>10093</v>
      </c>
      <c r="B4803" s="25" t="s">
        <v>10059</v>
      </c>
      <c r="C4803" s="25" t="s">
        <v>10092</v>
      </c>
      <c r="D4803" s="25" t="s">
        <v>535</v>
      </c>
      <c r="E4803" s="26" t="s">
        <v>962</v>
      </c>
      <c r="F4803" s="26"/>
      <c r="G4803" s="27"/>
      <c r="H4803" s="27"/>
      <c r="I4803" s="26"/>
      <c r="J4803" s="24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/>
      <c r="U4803" s="26"/>
      <c r="V4803" s="26"/>
    </row>
    <row r="4804" spans="1:22" ht="14">
      <c r="A4804" s="24" t="s">
        <v>10096</v>
      </c>
      <c r="B4804" s="25" t="s">
        <v>10059</v>
      </c>
      <c r="C4804" s="25" t="s">
        <v>10095</v>
      </c>
      <c r="D4804" s="25" t="s">
        <v>215</v>
      </c>
      <c r="E4804" s="26" t="s">
        <v>962</v>
      </c>
      <c r="F4804" s="26"/>
      <c r="G4804" s="27"/>
      <c r="H4804" s="27"/>
      <c r="I4804" s="26"/>
      <c r="J4804" s="24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/>
      <c r="U4804" s="26"/>
      <c r="V4804" s="26"/>
    </row>
    <row r="4805" spans="1:22" ht="14">
      <c r="A4805" s="24" t="s">
        <v>10099</v>
      </c>
      <c r="B4805" s="25" t="s">
        <v>10059</v>
      </c>
      <c r="C4805" s="25" t="s">
        <v>10098</v>
      </c>
      <c r="D4805" s="25" t="s">
        <v>215</v>
      </c>
      <c r="E4805" s="26" t="s">
        <v>962</v>
      </c>
      <c r="F4805" s="26"/>
      <c r="G4805" s="27"/>
      <c r="H4805" s="27"/>
      <c r="I4805" s="26"/>
      <c r="J4805" s="24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</row>
    <row r="4806" spans="1:22" ht="14">
      <c r="A4806" s="24" t="s">
        <v>11581</v>
      </c>
      <c r="B4806" s="25" t="s">
        <v>11556</v>
      </c>
      <c r="C4806" s="25" t="s">
        <v>11580</v>
      </c>
      <c r="D4806" s="25" t="s">
        <v>221</v>
      </c>
      <c r="E4806" s="26" t="s">
        <v>212</v>
      </c>
      <c r="F4806" s="26"/>
      <c r="G4806" s="27"/>
      <c r="H4806" s="27"/>
      <c r="I4806" s="26"/>
      <c r="J4806" s="24"/>
      <c r="K4806" s="26"/>
      <c r="L4806" s="26"/>
      <c r="M4806" s="26"/>
      <c r="N4806" s="26"/>
      <c r="O4806" s="26"/>
      <c r="P4806" s="26"/>
      <c r="Q4806" s="26"/>
      <c r="R4806" s="26"/>
      <c r="S4806" s="26"/>
      <c r="T4806" s="26"/>
      <c r="U4806" s="26"/>
      <c r="V4806" s="26"/>
    </row>
    <row r="4807" spans="1:22" ht="14">
      <c r="A4807" s="24" t="s">
        <v>5186</v>
      </c>
      <c r="B4807" s="25" t="s">
        <v>5155</v>
      </c>
      <c r="C4807" s="25" t="s">
        <v>5185</v>
      </c>
      <c r="D4807" s="25" t="s">
        <v>221</v>
      </c>
      <c r="E4807" s="26" t="s">
        <v>364</v>
      </c>
      <c r="F4807" s="26"/>
      <c r="G4807" s="27"/>
      <c r="H4807" s="27"/>
      <c r="I4807" s="26"/>
      <c r="J4807" s="24"/>
      <c r="K4807" s="26"/>
      <c r="L4807" s="26"/>
      <c r="M4807" s="26"/>
      <c r="N4807" s="26"/>
      <c r="O4807" s="26"/>
      <c r="P4807" s="26"/>
      <c r="Q4807" s="26"/>
      <c r="R4807" s="26"/>
      <c r="S4807" s="26"/>
      <c r="T4807" s="26"/>
      <c r="U4807" s="26"/>
      <c r="V4807" s="26"/>
    </row>
    <row r="4808" spans="1:22" ht="14">
      <c r="A4808" s="24" t="s">
        <v>14743</v>
      </c>
      <c r="B4808" s="25" t="s">
        <v>14162</v>
      </c>
      <c r="C4808" s="25" t="s">
        <v>14742</v>
      </c>
      <c r="D4808" s="25" t="s">
        <v>1905</v>
      </c>
      <c r="E4808" s="26" t="s">
        <v>212</v>
      </c>
      <c r="F4808" s="26"/>
      <c r="G4808" s="27"/>
      <c r="H4808" s="27"/>
      <c r="I4808" s="26"/>
      <c r="J4808" s="24"/>
      <c r="K4808" s="26"/>
      <c r="L4808" s="26"/>
      <c r="M4808" s="26"/>
      <c r="N4808" s="26"/>
      <c r="O4808" s="26"/>
      <c r="P4808" s="26"/>
      <c r="Q4808" s="26"/>
      <c r="R4808" s="26"/>
      <c r="S4808" s="26"/>
      <c r="T4808" s="26"/>
      <c r="U4808" s="26"/>
      <c r="V4808" s="26"/>
    </row>
    <row r="4809" spans="1:22" ht="14">
      <c r="A4809" s="24" t="s">
        <v>14746</v>
      </c>
      <c r="B4809" s="25" t="s">
        <v>14162</v>
      </c>
      <c r="C4809" s="25" t="s">
        <v>14745</v>
      </c>
      <c r="D4809" s="25" t="s">
        <v>535</v>
      </c>
      <c r="E4809" s="26" t="s">
        <v>212</v>
      </c>
      <c r="F4809" s="26"/>
      <c r="G4809" s="27"/>
      <c r="H4809" s="27"/>
      <c r="I4809" s="26"/>
      <c r="J4809" s="24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</row>
    <row r="4810" spans="1:22" ht="14">
      <c r="A4810" s="24" t="s">
        <v>14749</v>
      </c>
      <c r="B4810" s="25" t="s">
        <v>14162</v>
      </c>
      <c r="C4810" s="25" t="s">
        <v>14748</v>
      </c>
      <c r="D4810" s="25" t="s">
        <v>535</v>
      </c>
      <c r="E4810" s="26" t="s">
        <v>212</v>
      </c>
      <c r="F4810" s="26"/>
      <c r="G4810" s="27"/>
      <c r="H4810" s="27"/>
      <c r="I4810" s="26"/>
      <c r="J4810" s="24"/>
      <c r="K4810" s="26"/>
      <c r="L4810" s="26"/>
      <c r="M4810" s="26"/>
      <c r="N4810" s="26"/>
      <c r="O4810" s="26"/>
      <c r="P4810" s="26"/>
      <c r="Q4810" s="26"/>
      <c r="R4810" s="26"/>
      <c r="S4810" s="26"/>
      <c r="T4810" s="26"/>
      <c r="U4810" s="26"/>
      <c r="V4810" s="26"/>
    </row>
    <row r="4811" spans="1:22" ht="14">
      <c r="A4811" s="24" t="s">
        <v>14752</v>
      </c>
      <c r="B4811" s="25" t="s">
        <v>14162</v>
      </c>
      <c r="C4811" s="25" t="s">
        <v>14751</v>
      </c>
      <c r="D4811" s="25" t="s">
        <v>1905</v>
      </c>
      <c r="E4811" s="26" t="s">
        <v>212</v>
      </c>
      <c r="F4811" s="26"/>
      <c r="G4811" s="27"/>
      <c r="H4811" s="27"/>
      <c r="I4811" s="26"/>
      <c r="J4811" s="24"/>
      <c r="K4811" s="26"/>
      <c r="L4811" s="26"/>
      <c r="M4811" s="26"/>
      <c r="N4811" s="26"/>
      <c r="O4811" s="26"/>
      <c r="P4811" s="26"/>
      <c r="Q4811" s="26"/>
      <c r="R4811" s="26"/>
      <c r="S4811" s="26"/>
      <c r="T4811" s="26"/>
      <c r="U4811" s="26"/>
      <c r="V4811" s="26"/>
    </row>
    <row r="4812" spans="1:22" ht="14">
      <c r="A4812" s="24" t="s">
        <v>14755</v>
      </c>
      <c r="B4812" s="25" t="s">
        <v>14162</v>
      </c>
      <c r="C4812" s="25" t="s">
        <v>14754</v>
      </c>
      <c r="D4812" s="25" t="s">
        <v>535</v>
      </c>
      <c r="E4812" s="26" t="s">
        <v>212</v>
      </c>
      <c r="F4812" s="26"/>
      <c r="G4812" s="27"/>
      <c r="H4812" s="27"/>
      <c r="I4812" s="26"/>
      <c r="J4812" s="24"/>
      <c r="K4812" s="26"/>
      <c r="L4812" s="26"/>
      <c r="M4812" s="26"/>
      <c r="N4812" s="26"/>
      <c r="O4812" s="26"/>
      <c r="P4812" s="26"/>
      <c r="Q4812" s="26"/>
      <c r="R4812" s="26"/>
      <c r="S4812" s="26"/>
      <c r="T4812" s="26"/>
      <c r="U4812" s="26"/>
      <c r="V4812" s="26"/>
    </row>
    <row r="4813" spans="1:22" ht="14">
      <c r="A4813" s="24" t="s">
        <v>14758</v>
      </c>
      <c r="B4813" s="25" t="s">
        <v>14162</v>
      </c>
      <c r="C4813" s="25" t="s">
        <v>14757</v>
      </c>
      <c r="D4813" s="25" t="s">
        <v>535</v>
      </c>
      <c r="E4813" s="26" t="s">
        <v>212</v>
      </c>
      <c r="F4813" s="26"/>
      <c r="G4813" s="27"/>
      <c r="H4813" s="27"/>
      <c r="I4813" s="26"/>
      <c r="J4813" s="24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</row>
    <row r="4814" spans="1:22" ht="14">
      <c r="A4814" s="24" t="s">
        <v>7375</v>
      </c>
      <c r="B4814" s="25" t="s">
        <v>7290</v>
      </c>
      <c r="C4814" s="25" t="s">
        <v>7374</v>
      </c>
      <c r="D4814" s="25" t="s">
        <v>1022</v>
      </c>
      <c r="E4814" s="26" t="s">
        <v>364</v>
      </c>
      <c r="F4814" s="26"/>
      <c r="G4814" s="27"/>
      <c r="H4814" s="27"/>
      <c r="I4814" s="26"/>
      <c r="J4814" s="24"/>
      <c r="K4814" s="26"/>
      <c r="L4814" s="26"/>
      <c r="M4814" s="26"/>
      <c r="N4814" s="26"/>
      <c r="O4814" s="26"/>
      <c r="P4814" s="26"/>
      <c r="Q4814" s="26"/>
      <c r="R4814" s="26"/>
      <c r="S4814" s="26"/>
      <c r="T4814" s="26"/>
      <c r="U4814" s="26"/>
      <c r="V4814" s="26"/>
    </row>
    <row r="4815" spans="1:22" ht="14">
      <c r="A4815" s="24" t="s">
        <v>7378</v>
      </c>
      <c r="B4815" s="25" t="s">
        <v>7290</v>
      </c>
      <c r="C4815" s="25" t="s">
        <v>7377</v>
      </c>
      <c r="D4815" s="25" t="s">
        <v>2085</v>
      </c>
      <c r="E4815" s="26" t="s">
        <v>364</v>
      </c>
      <c r="F4815" s="26"/>
      <c r="G4815" s="27"/>
      <c r="H4815" s="27"/>
      <c r="I4815" s="26"/>
      <c r="J4815" s="24"/>
      <c r="K4815" s="26"/>
      <c r="L4815" s="26"/>
      <c r="M4815" s="26"/>
      <c r="N4815" s="26"/>
      <c r="O4815" s="26"/>
      <c r="P4815" s="26"/>
      <c r="Q4815" s="26"/>
      <c r="R4815" s="26"/>
      <c r="S4815" s="26"/>
      <c r="T4815" s="26"/>
      <c r="U4815" s="26"/>
      <c r="V4815" s="26"/>
    </row>
    <row r="4816" spans="1:22" ht="14">
      <c r="A4816" s="24" t="s">
        <v>7381</v>
      </c>
      <c r="B4816" s="25" t="s">
        <v>7290</v>
      </c>
      <c r="C4816" s="25" t="s">
        <v>7380</v>
      </c>
      <c r="D4816" s="25" t="s">
        <v>373</v>
      </c>
      <c r="E4816" s="26" t="s">
        <v>364</v>
      </c>
      <c r="F4816" s="26"/>
      <c r="G4816" s="27"/>
      <c r="H4816" s="27"/>
      <c r="I4816" s="26"/>
      <c r="J4816" s="24"/>
      <c r="K4816" s="26"/>
      <c r="L4816" s="26"/>
      <c r="M4816" s="26"/>
      <c r="N4816" s="26"/>
      <c r="O4816" s="26"/>
      <c r="P4816" s="26"/>
      <c r="Q4816" s="26"/>
      <c r="R4816" s="26"/>
      <c r="S4816" s="26"/>
      <c r="T4816" s="26"/>
      <c r="U4816" s="26"/>
      <c r="V4816" s="26"/>
    </row>
    <row r="4817" spans="1:22" ht="14">
      <c r="A4817" s="24" t="s">
        <v>7430</v>
      </c>
      <c r="B4817" s="25" t="s">
        <v>7417</v>
      </c>
      <c r="C4817" s="25" t="s">
        <v>7429</v>
      </c>
      <c r="D4817" s="25" t="s">
        <v>221</v>
      </c>
      <c r="E4817" s="26" t="s">
        <v>364</v>
      </c>
      <c r="F4817" s="26"/>
      <c r="G4817" s="27"/>
      <c r="H4817" s="27"/>
      <c r="I4817" s="26"/>
      <c r="J4817" s="24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</row>
    <row r="4818" spans="1:22" ht="14">
      <c r="A4818" s="24" t="s">
        <v>11550</v>
      </c>
      <c r="B4818" s="25" t="s">
        <v>11309</v>
      </c>
      <c r="C4818" s="25" t="s">
        <v>11549</v>
      </c>
      <c r="D4818" s="25" t="s">
        <v>221</v>
      </c>
      <c r="E4818" s="26" t="s">
        <v>364</v>
      </c>
      <c r="F4818" s="26"/>
      <c r="G4818" s="27"/>
      <c r="H4818" s="27"/>
      <c r="I4818" s="26"/>
      <c r="J4818" s="24"/>
      <c r="K4818" s="26"/>
      <c r="L4818" s="26"/>
      <c r="M4818" s="26"/>
      <c r="N4818" s="26"/>
      <c r="O4818" s="26"/>
      <c r="P4818" s="26"/>
      <c r="Q4818" s="26"/>
      <c r="R4818" s="26"/>
      <c r="S4818" s="26"/>
      <c r="T4818" s="26"/>
      <c r="U4818" s="26"/>
      <c r="V4818" s="26"/>
    </row>
    <row r="4819" spans="1:22" ht="14">
      <c r="A4819" s="24" t="s">
        <v>8628</v>
      </c>
      <c r="B4819" s="25" t="s">
        <v>8543</v>
      </c>
      <c r="C4819" s="25" t="s">
        <v>8627</v>
      </c>
      <c r="D4819" s="25" t="s">
        <v>221</v>
      </c>
      <c r="E4819" s="26" t="s">
        <v>212</v>
      </c>
      <c r="F4819" s="26"/>
      <c r="G4819" s="27"/>
      <c r="H4819" s="27"/>
      <c r="I4819" s="26"/>
      <c r="J4819" s="24"/>
      <c r="K4819" s="26"/>
      <c r="L4819" s="26"/>
      <c r="M4819" s="26"/>
      <c r="N4819" s="26"/>
      <c r="O4819" s="26"/>
      <c r="P4819" s="26"/>
      <c r="Q4819" s="26"/>
      <c r="R4819" s="26"/>
      <c r="S4819" s="26"/>
      <c r="T4819" s="26"/>
      <c r="U4819" s="26"/>
      <c r="V4819" s="26"/>
    </row>
    <row r="4820" spans="1:22" ht="14">
      <c r="A4820" s="24" t="s">
        <v>6861</v>
      </c>
      <c r="B4820" s="25" t="s">
        <v>6665</v>
      </c>
      <c r="C4820" s="25" t="s">
        <v>6860</v>
      </c>
      <c r="D4820" s="25" t="s">
        <v>221</v>
      </c>
      <c r="E4820" s="26" t="s">
        <v>364</v>
      </c>
      <c r="F4820" s="26"/>
      <c r="G4820" s="27"/>
      <c r="H4820" s="27"/>
      <c r="I4820" s="26"/>
      <c r="J4820" s="24"/>
      <c r="K4820" s="26"/>
      <c r="L4820" s="26"/>
      <c r="M4820" s="26"/>
      <c r="N4820" s="26"/>
      <c r="O4820" s="26"/>
      <c r="P4820" s="26"/>
      <c r="Q4820" s="26"/>
      <c r="R4820" s="26"/>
      <c r="S4820" s="26"/>
      <c r="T4820" s="26"/>
      <c r="U4820" s="26"/>
      <c r="V4820" s="26"/>
    </row>
    <row r="4821" spans="1:22" ht="14">
      <c r="A4821" s="24" t="s">
        <v>6864</v>
      </c>
      <c r="B4821" s="25" t="s">
        <v>6665</v>
      </c>
      <c r="C4821" s="25" t="s">
        <v>6863</v>
      </c>
      <c r="D4821" s="25" t="s">
        <v>535</v>
      </c>
      <c r="E4821" s="26" t="s">
        <v>364</v>
      </c>
      <c r="F4821" s="26"/>
      <c r="G4821" s="27"/>
      <c r="H4821" s="27"/>
      <c r="I4821" s="26"/>
      <c r="J4821" s="24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</row>
    <row r="4822" spans="1:22" ht="14">
      <c r="A4822" s="24" t="s">
        <v>6867</v>
      </c>
      <c r="B4822" s="25" t="s">
        <v>6665</v>
      </c>
      <c r="C4822" s="25" t="s">
        <v>6866</v>
      </c>
      <c r="D4822" s="25" t="s">
        <v>221</v>
      </c>
      <c r="E4822" s="26" t="s">
        <v>364</v>
      </c>
      <c r="F4822" s="26"/>
      <c r="G4822" s="27"/>
      <c r="H4822" s="27"/>
      <c r="I4822" s="26"/>
      <c r="J4822" s="24"/>
      <c r="K4822" s="26"/>
      <c r="L4822" s="26"/>
      <c r="M4822" s="26"/>
      <c r="N4822" s="26"/>
      <c r="O4822" s="26"/>
      <c r="P4822" s="26"/>
      <c r="Q4822" s="26"/>
      <c r="R4822" s="26"/>
      <c r="S4822" s="26"/>
      <c r="T4822" s="26"/>
      <c r="U4822" s="26"/>
      <c r="V4822" s="26"/>
    </row>
    <row r="4823" spans="1:22" ht="14">
      <c r="A4823" s="24" t="s">
        <v>6870</v>
      </c>
      <c r="B4823" s="25" t="s">
        <v>6665</v>
      </c>
      <c r="C4823" s="25" t="s">
        <v>6869</v>
      </c>
      <c r="D4823" s="25" t="s">
        <v>535</v>
      </c>
      <c r="E4823" s="26" t="s">
        <v>364</v>
      </c>
      <c r="F4823" s="26"/>
      <c r="G4823" s="27"/>
      <c r="H4823" s="27"/>
      <c r="I4823" s="26"/>
      <c r="J4823" s="24"/>
      <c r="K4823" s="26"/>
      <c r="L4823" s="26"/>
      <c r="M4823" s="26"/>
      <c r="N4823" s="26"/>
      <c r="O4823" s="26"/>
      <c r="P4823" s="26"/>
      <c r="Q4823" s="26"/>
      <c r="R4823" s="26"/>
      <c r="S4823" s="26"/>
      <c r="T4823" s="26"/>
      <c r="U4823" s="26"/>
      <c r="V4823" s="26"/>
    </row>
    <row r="4824" spans="1:22" ht="14">
      <c r="A4824" s="24" t="s">
        <v>6873</v>
      </c>
      <c r="B4824" s="25" t="s">
        <v>6665</v>
      </c>
      <c r="C4824" s="25" t="s">
        <v>6872</v>
      </c>
      <c r="D4824" s="25" t="s">
        <v>221</v>
      </c>
      <c r="E4824" s="26" t="s">
        <v>364</v>
      </c>
      <c r="F4824" s="26"/>
      <c r="G4824" s="27"/>
      <c r="H4824" s="27"/>
      <c r="I4824" s="26"/>
      <c r="J4824" s="24"/>
      <c r="K4824" s="26"/>
      <c r="L4824" s="26"/>
      <c r="M4824" s="26"/>
      <c r="N4824" s="26"/>
      <c r="O4824" s="26"/>
      <c r="P4824" s="26"/>
      <c r="Q4824" s="26"/>
      <c r="R4824" s="26"/>
      <c r="S4824" s="26"/>
      <c r="T4824" s="26"/>
      <c r="U4824" s="26"/>
      <c r="V4824" s="26"/>
    </row>
    <row r="4825" spans="1:22" ht="14">
      <c r="A4825" s="24" t="s">
        <v>6876</v>
      </c>
      <c r="B4825" s="25" t="s">
        <v>6665</v>
      </c>
      <c r="C4825" s="25" t="s">
        <v>6875</v>
      </c>
      <c r="D4825" s="25" t="s">
        <v>535</v>
      </c>
      <c r="E4825" s="26" t="s">
        <v>364</v>
      </c>
      <c r="F4825" s="26"/>
      <c r="G4825" s="27"/>
      <c r="H4825" s="27"/>
      <c r="I4825" s="26"/>
      <c r="J4825" s="24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</row>
    <row r="4826" spans="1:22" ht="14">
      <c r="A4826" s="24" t="s">
        <v>6879</v>
      </c>
      <c r="B4826" s="25" t="s">
        <v>6665</v>
      </c>
      <c r="C4826" s="25" t="s">
        <v>6878</v>
      </c>
      <c r="D4826" s="25" t="s">
        <v>221</v>
      </c>
      <c r="E4826" s="26" t="s">
        <v>364</v>
      </c>
      <c r="F4826" s="26"/>
      <c r="G4826" s="27"/>
      <c r="H4826" s="27"/>
      <c r="I4826" s="26"/>
      <c r="J4826" s="24"/>
      <c r="K4826" s="26"/>
      <c r="L4826" s="26"/>
      <c r="M4826" s="26"/>
      <c r="N4826" s="26"/>
      <c r="O4826" s="26"/>
      <c r="P4826" s="26"/>
      <c r="Q4826" s="26"/>
      <c r="R4826" s="26"/>
      <c r="S4826" s="26"/>
      <c r="T4826" s="26"/>
      <c r="U4826" s="26"/>
      <c r="V4826" s="26"/>
    </row>
    <row r="4827" spans="1:22" ht="14">
      <c r="A4827" s="24" t="s">
        <v>6882</v>
      </c>
      <c r="B4827" s="25" t="s">
        <v>6665</v>
      </c>
      <c r="C4827" s="25" t="s">
        <v>6881</v>
      </c>
      <c r="D4827" s="25" t="s">
        <v>535</v>
      </c>
      <c r="E4827" s="26" t="s">
        <v>364</v>
      </c>
      <c r="F4827" s="26"/>
      <c r="G4827" s="27"/>
      <c r="H4827" s="27"/>
      <c r="I4827" s="26"/>
      <c r="J4827" s="24"/>
      <c r="K4827" s="26"/>
      <c r="L4827" s="26"/>
      <c r="M4827" s="26"/>
      <c r="N4827" s="26"/>
      <c r="O4827" s="26"/>
      <c r="P4827" s="26"/>
      <c r="Q4827" s="26"/>
      <c r="R4827" s="26"/>
      <c r="S4827" s="26"/>
      <c r="T4827" s="26"/>
      <c r="U4827" s="26"/>
      <c r="V4827" s="26"/>
    </row>
    <row r="4828" spans="1:22" ht="14">
      <c r="A4828" s="24" t="s">
        <v>6885</v>
      </c>
      <c r="B4828" s="25" t="s">
        <v>6665</v>
      </c>
      <c r="C4828" s="25" t="s">
        <v>6884</v>
      </c>
      <c r="D4828" s="25" t="s">
        <v>221</v>
      </c>
      <c r="E4828" s="26" t="s">
        <v>364</v>
      </c>
      <c r="F4828" s="26"/>
      <c r="G4828" s="27"/>
      <c r="H4828" s="27"/>
      <c r="I4828" s="26"/>
      <c r="J4828" s="24"/>
      <c r="K4828" s="26"/>
      <c r="L4828" s="26"/>
      <c r="M4828" s="26"/>
      <c r="N4828" s="26"/>
      <c r="O4828" s="26"/>
      <c r="P4828" s="26"/>
      <c r="Q4828" s="26"/>
      <c r="R4828" s="26"/>
      <c r="S4828" s="26"/>
      <c r="T4828" s="26"/>
      <c r="U4828" s="26"/>
      <c r="V4828" s="26"/>
    </row>
    <row r="4829" spans="1:22" ht="14">
      <c r="A4829" s="24" t="s">
        <v>6888</v>
      </c>
      <c r="B4829" s="25" t="s">
        <v>6665</v>
      </c>
      <c r="C4829" s="25" t="s">
        <v>6887</v>
      </c>
      <c r="D4829" s="25" t="s">
        <v>535</v>
      </c>
      <c r="E4829" s="26" t="s">
        <v>364</v>
      </c>
      <c r="F4829" s="26"/>
      <c r="G4829" s="27"/>
      <c r="H4829" s="27"/>
      <c r="I4829" s="26"/>
      <c r="J4829" s="24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</row>
    <row r="4830" spans="1:22" ht="14">
      <c r="A4830" s="24" t="s">
        <v>5578</v>
      </c>
      <c r="B4830" s="25" t="s">
        <v>5244</v>
      </c>
      <c r="C4830" s="25" t="s">
        <v>5577</v>
      </c>
      <c r="D4830" s="25" t="s">
        <v>3041</v>
      </c>
      <c r="E4830" s="26" t="s">
        <v>364</v>
      </c>
      <c r="F4830" s="26"/>
      <c r="G4830" s="27"/>
      <c r="H4830" s="27"/>
      <c r="I4830" s="26"/>
      <c r="J4830" s="24"/>
      <c r="K4830" s="26"/>
      <c r="L4830" s="26"/>
      <c r="M4830" s="26"/>
      <c r="N4830" s="26"/>
      <c r="O4830" s="26"/>
      <c r="P4830" s="26"/>
      <c r="Q4830" s="26"/>
      <c r="R4830" s="26"/>
      <c r="S4830" s="26"/>
      <c r="T4830" s="26"/>
      <c r="U4830" s="26"/>
      <c r="V4830" s="26"/>
    </row>
    <row r="4831" spans="1:22" ht="14">
      <c r="A4831" s="24" t="s">
        <v>5581</v>
      </c>
      <c r="B4831" s="25" t="s">
        <v>5244</v>
      </c>
      <c r="C4831" s="25" t="s">
        <v>5580</v>
      </c>
      <c r="D4831" s="25" t="s">
        <v>221</v>
      </c>
      <c r="E4831" s="26" t="s">
        <v>364</v>
      </c>
      <c r="F4831" s="26"/>
      <c r="G4831" s="27"/>
      <c r="H4831" s="27"/>
      <c r="I4831" s="26"/>
      <c r="J4831" s="24"/>
      <c r="K4831" s="26"/>
      <c r="L4831" s="26"/>
      <c r="M4831" s="26"/>
      <c r="N4831" s="26"/>
      <c r="O4831" s="26"/>
      <c r="P4831" s="26"/>
      <c r="Q4831" s="26"/>
      <c r="R4831" s="26"/>
      <c r="S4831" s="26"/>
      <c r="T4831" s="26"/>
      <c r="U4831" s="26"/>
      <c r="V4831" s="26"/>
    </row>
    <row r="4832" spans="1:22" ht="14">
      <c r="A4832" s="24" t="s">
        <v>9605</v>
      </c>
      <c r="B4832" s="25" t="s">
        <v>9529</v>
      </c>
      <c r="C4832" s="25" t="s">
        <v>9604</v>
      </c>
      <c r="D4832" s="25" t="s">
        <v>215</v>
      </c>
      <c r="E4832" s="26" t="s">
        <v>364</v>
      </c>
      <c r="F4832" s="26"/>
      <c r="G4832" s="27"/>
      <c r="H4832" s="27"/>
      <c r="I4832" s="26"/>
      <c r="J4832" s="24"/>
      <c r="K4832" s="26"/>
      <c r="L4832" s="26"/>
      <c r="M4832" s="26"/>
      <c r="N4832" s="26"/>
      <c r="O4832" s="26"/>
      <c r="P4832" s="26"/>
      <c r="Q4832" s="26"/>
      <c r="R4832" s="26"/>
      <c r="S4832" s="26"/>
      <c r="T4832" s="26"/>
      <c r="U4832" s="26"/>
      <c r="V4832" s="26"/>
    </row>
    <row r="4833" spans="1:22" ht="14">
      <c r="A4833" s="24" t="s">
        <v>9608</v>
      </c>
      <c r="B4833" s="25" t="s">
        <v>9529</v>
      </c>
      <c r="C4833" s="25" t="s">
        <v>9607</v>
      </c>
      <c r="D4833" s="25" t="s">
        <v>221</v>
      </c>
      <c r="E4833" s="26" t="s">
        <v>364</v>
      </c>
      <c r="F4833" s="26"/>
      <c r="G4833" s="27"/>
      <c r="H4833" s="27"/>
      <c r="I4833" s="26"/>
      <c r="J4833" s="24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</row>
    <row r="4834" spans="1:22" ht="14">
      <c r="A4834" s="24" t="s">
        <v>9611</v>
      </c>
      <c r="B4834" s="25" t="s">
        <v>9529</v>
      </c>
      <c r="C4834" s="25" t="s">
        <v>9610</v>
      </c>
      <c r="D4834" s="25" t="s">
        <v>373</v>
      </c>
      <c r="E4834" s="26" t="s">
        <v>364</v>
      </c>
      <c r="F4834" s="26"/>
      <c r="G4834" s="27"/>
      <c r="H4834" s="27"/>
      <c r="I4834" s="26"/>
      <c r="J4834" s="24"/>
      <c r="K4834" s="26"/>
      <c r="L4834" s="26"/>
      <c r="M4834" s="26"/>
      <c r="N4834" s="26"/>
      <c r="O4834" s="26"/>
      <c r="P4834" s="26"/>
      <c r="Q4834" s="26"/>
      <c r="R4834" s="26"/>
      <c r="S4834" s="26"/>
      <c r="T4834" s="26"/>
      <c r="U4834" s="26"/>
      <c r="V4834" s="26"/>
    </row>
    <row r="4835" spans="1:22" ht="14">
      <c r="A4835" s="24" t="s">
        <v>11253</v>
      </c>
      <c r="B4835" s="25" t="s">
        <v>11171</v>
      </c>
      <c r="C4835" s="25" t="s">
        <v>11252</v>
      </c>
      <c r="D4835" s="25" t="s">
        <v>229</v>
      </c>
      <c r="E4835" s="26" t="s">
        <v>212</v>
      </c>
      <c r="F4835" s="26"/>
      <c r="G4835" s="27"/>
      <c r="H4835" s="27"/>
      <c r="I4835" s="26"/>
      <c r="J4835" s="24"/>
      <c r="K4835" s="26"/>
      <c r="L4835" s="26"/>
      <c r="M4835" s="26"/>
      <c r="N4835" s="26"/>
      <c r="O4835" s="26"/>
      <c r="P4835" s="26"/>
      <c r="Q4835" s="26"/>
      <c r="R4835" s="26"/>
      <c r="S4835" s="26"/>
      <c r="T4835" s="26"/>
      <c r="U4835" s="26"/>
      <c r="V4835" s="26"/>
    </row>
    <row r="4836" spans="1:22" ht="14">
      <c r="A4836" s="24" t="s">
        <v>10683</v>
      </c>
      <c r="B4836" s="25" t="s">
        <v>10385</v>
      </c>
      <c r="C4836" s="25" t="s">
        <v>10682</v>
      </c>
      <c r="D4836" s="25" t="s">
        <v>373</v>
      </c>
      <c r="E4836" s="26" t="s">
        <v>364</v>
      </c>
      <c r="F4836" s="26"/>
      <c r="G4836" s="27"/>
      <c r="H4836" s="27"/>
      <c r="I4836" s="26"/>
      <c r="J4836" s="24"/>
      <c r="K4836" s="26"/>
      <c r="L4836" s="26"/>
      <c r="M4836" s="26"/>
      <c r="N4836" s="26"/>
      <c r="O4836" s="26"/>
      <c r="P4836" s="26"/>
      <c r="Q4836" s="26"/>
      <c r="R4836" s="26"/>
      <c r="S4836" s="26"/>
      <c r="T4836" s="26"/>
      <c r="U4836" s="26"/>
      <c r="V4836" s="26"/>
    </row>
    <row r="4837" spans="1:22" ht="14">
      <c r="A4837" s="24" t="s">
        <v>12336</v>
      </c>
      <c r="B4837" s="25" t="s">
        <v>12184</v>
      </c>
      <c r="C4837" s="25" t="s">
        <v>12335</v>
      </c>
      <c r="D4837" s="25" t="s">
        <v>221</v>
      </c>
      <c r="E4837" s="26" t="s">
        <v>364</v>
      </c>
      <c r="F4837" s="26"/>
      <c r="G4837" s="27"/>
      <c r="H4837" s="27"/>
      <c r="I4837" s="26"/>
      <c r="J4837" s="24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</row>
    <row r="4838" spans="1:22" ht="14">
      <c r="A4838" s="24" t="s">
        <v>10686</v>
      </c>
      <c r="B4838" s="25" t="s">
        <v>10385</v>
      </c>
      <c r="C4838" s="25" t="s">
        <v>10685</v>
      </c>
      <c r="D4838" s="25" t="s">
        <v>373</v>
      </c>
      <c r="E4838" s="26" t="s">
        <v>364</v>
      </c>
      <c r="F4838" s="26"/>
      <c r="G4838" s="27"/>
      <c r="H4838" s="27"/>
      <c r="I4838" s="26"/>
      <c r="J4838" s="24"/>
      <c r="K4838" s="26"/>
      <c r="L4838" s="26"/>
      <c r="M4838" s="26"/>
      <c r="N4838" s="26"/>
      <c r="O4838" s="26"/>
      <c r="P4838" s="26"/>
      <c r="Q4838" s="26"/>
      <c r="R4838" s="26"/>
      <c r="S4838" s="26"/>
      <c r="T4838" s="26"/>
      <c r="U4838" s="26"/>
      <c r="V4838" s="26"/>
    </row>
    <row r="4839" spans="1:22" ht="14">
      <c r="A4839" s="24" t="s">
        <v>12339</v>
      </c>
      <c r="B4839" s="25" t="s">
        <v>12184</v>
      </c>
      <c r="C4839" s="25" t="s">
        <v>12338</v>
      </c>
      <c r="D4839" s="25" t="s">
        <v>221</v>
      </c>
      <c r="E4839" s="26" t="s">
        <v>364</v>
      </c>
      <c r="F4839" s="26"/>
      <c r="G4839" s="27"/>
      <c r="H4839" s="27"/>
      <c r="I4839" s="26"/>
      <c r="J4839" s="24"/>
      <c r="K4839" s="26"/>
      <c r="L4839" s="26"/>
      <c r="M4839" s="26"/>
      <c r="N4839" s="26"/>
      <c r="O4839" s="26"/>
      <c r="P4839" s="26"/>
      <c r="Q4839" s="26"/>
      <c r="R4839" s="26"/>
      <c r="S4839" s="26"/>
      <c r="T4839" s="26"/>
      <c r="U4839" s="26"/>
      <c r="V4839" s="26"/>
    </row>
    <row r="4840" spans="1:22" ht="14">
      <c r="A4840" s="24" t="s">
        <v>12339</v>
      </c>
      <c r="B4840" s="25" t="s">
        <v>13397</v>
      </c>
      <c r="C4840" s="25" t="s">
        <v>13520</v>
      </c>
      <c r="D4840" s="25" t="s">
        <v>221</v>
      </c>
      <c r="E4840" s="26" t="s">
        <v>364</v>
      </c>
      <c r="F4840" s="26"/>
      <c r="G4840" s="27"/>
      <c r="H4840" s="27"/>
      <c r="I4840" s="26"/>
      <c r="J4840" s="24"/>
      <c r="K4840" s="26"/>
      <c r="L4840" s="26"/>
      <c r="M4840" s="26"/>
      <c r="N4840" s="26"/>
      <c r="O4840" s="26"/>
      <c r="P4840" s="26"/>
      <c r="Q4840" s="26"/>
      <c r="R4840" s="26"/>
      <c r="S4840" s="26"/>
      <c r="T4840" s="26"/>
      <c r="U4840" s="26"/>
      <c r="V4840" s="26"/>
    </row>
    <row r="4841" spans="1:22" ht="14">
      <c r="A4841" s="24" t="s">
        <v>10689</v>
      </c>
      <c r="B4841" s="25" t="s">
        <v>10385</v>
      </c>
      <c r="C4841" s="25" t="s">
        <v>10688</v>
      </c>
      <c r="D4841" s="25" t="s">
        <v>668</v>
      </c>
      <c r="E4841" s="26" t="s">
        <v>364</v>
      </c>
      <c r="F4841" s="26"/>
      <c r="G4841" s="27"/>
      <c r="H4841" s="27"/>
      <c r="I4841" s="26"/>
      <c r="J4841" s="24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</row>
    <row r="4842" spans="1:22" ht="14">
      <c r="A4842" s="24" t="s">
        <v>12342</v>
      </c>
      <c r="B4842" s="25" t="s">
        <v>12184</v>
      </c>
      <c r="C4842" s="25" t="s">
        <v>12341</v>
      </c>
      <c r="D4842" s="25" t="s">
        <v>221</v>
      </c>
      <c r="E4842" s="26" t="s">
        <v>364</v>
      </c>
      <c r="F4842" s="26"/>
      <c r="G4842" s="27"/>
      <c r="H4842" s="27"/>
      <c r="I4842" s="26"/>
      <c r="J4842" s="24"/>
      <c r="K4842" s="26"/>
      <c r="L4842" s="26"/>
      <c r="M4842" s="26"/>
      <c r="N4842" s="26"/>
      <c r="O4842" s="26"/>
      <c r="P4842" s="26"/>
      <c r="Q4842" s="26"/>
      <c r="R4842" s="26"/>
      <c r="S4842" s="26"/>
      <c r="T4842" s="26"/>
      <c r="U4842" s="26"/>
      <c r="V4842" s="26"/>
    </row>
    <row r="4843" spans="1:22" ht="14">
      <c r="A4843" s="24" t="s">
        <v>12345</v>
      </c>
      <c r="B4843" s="25" t="s">
        <v>12184</v>
      </c>
      <c r="C4843" s="25" t="s">
        <v>12344</v>
      </c>
      <c r="D4843" s="25" t="s">
        <v>229</v>
      </c>
      <c r="E4843" s="26" t="s">
        <v>364</v>
      </c>
      <c r="F4843" s="26"/>
      <c r="G4843" s="27"/>
      <c r="H4843" s="27"/>
      <c r="I4843" s="26"/>
      <c r="J4843" s="24"/>
      <c r="K4843" s="26"/>
      <c r="L4843" s="26"/>
      <c r="M4843" s="26"/>
      <c r="N4843" s="26"/>
      <c r="O4843" s="26"/>
      <c r="P4843" s="26"/>
      <c r="Q4843" s="26"/>
      <c r="R4843" s="26"/>
      <c r="S4843" s="26"/>
      <c r="T4843" s="26"/>
      <c r="U4843" s="26"/>
      <c r="V4843" s="26"/>
    </row>
    <row r="4844" spans="1:22" ht="14">
      <c r="A4844" s="24" t="s">
        <v>12348</v>
      </c>
      <c r="B4844" s="25" t="s">
        <v>12184</v>
      </c>
      <c r="C4844" s="25" t="s">
        <v>12347</v>
      </c>
      <c r="D4844" s="25" t="s">
        <v>535</v>
      </c>
      <c r="E4844" s="26" t="s">
        <v>364</v>
      </c>
      <c r="F4844" s="26"/>
      <c r="G4844" s="27"/>
      <c r="H4844" s="27"/>
      <c r="I4844" s="26"/>
      <c r="J4844" s="24"/>
      <c r="K4844" s="26"/>
      <c r="L4844" s="26"/>
      <c r="M4844" s="26"/>
      <c r="N4844" s="26"/>
      <c r="O4844" s="26"/>
      <c r="P4844" s="26"/>
      <c r="Q4844" s="26"/>
      <c r="R4844" s="26"/>
      <c r="S4844" s="26"/>
      <c r="T4844" s="26"/>
      <c r="U4844" s="26"/>
      <c r="V4844" s="26"/>
    </row>
    <row r="4845" spans="1:22" ht="14">
      <c r="A4845" s="24" t="s">
        <v>12351</v>
      </c>
      <c r="B4845" s="25" t="s">
        <v>12184</v>
      </c>
      <c r="C4845" s="25" t="s">
        <v>12350</v>
      </c>
      <c r="D4845" s="25" t="s">
        <v>221</v>
      </c>
      <c r="E4845" s="26" t="s">
        <v>364</v>
      </c>
      <c r="F4845" s="26"/>
      <c r="G4845" s="27"/>
      <c r="H4845" s="27"/>
      <c r="I4845" s="26"/>
      <c r="J4845" s="24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</row>
    <row r="4846" spans="1:22" ht="14">
      <c r="A4846" s="24" t="s">
        <v>13523</v>
      </c>
      <c r="B4846" s="25" t="s">
        <v>13397</v>
      </c>
      <c r="C4846" s="25" t="s">
        <v>13522</v>
      </c>
      <c r="D4846" s="25" t="s">
        <v>221</v>
      </c>
      <c r="E4846" s="26" t="s">
        <v>364</v>
      </c>
      <c r="F4846" s="26"/>
      <c r="G4846" s="27"/>
      <c r="H4846" s="27"/>
      <c r="I4846" s="26"/>
      <c r="J4846" s="24"/>
      <c r="K4846" s="26"/>
      <c r="L4846" s="26"/>
      <c r="M4846" s="26"/>
      <c r="N4846" s="26"/>
      <c r="O4846" s="26"/>
      <c r="P4846" s="26"/>
      <c r="Q4846" s="26"/>
      <c r="R4846" s="26"/>
      <c r="S4846" s="26"/>
      <c r="T4846" s="26"/>
      <c r="U4846" s="26"/>
      <c r="V4846" s="26"/>
    </row>
    <row r="4847" spans="1:22" ht="14">
      <c r="A4847" s="24" t="s">
        <v>12012</v>
      </c>
      <c r="B4847" s="25" t="s">
        <v>11956</v>
      </c>
      <c r="C4847" s="25" t="s">
        <v>12011</v>
      </c>
      <c r="D4847" s="25" t="s">
        <v>221</v>
      </c>
      <c r="E4847" s="26" t="s">
        <v>364</v>
      </c>
      <c r="F4847" s="26"/>
      <c r="G4847" s="27"/>
      <c r="H4847" s="27"/>
      <c r="I4847" s="26"/>
      <c r="J4847" s="24"/>
      <c r="K4847" s="26"/>
      <c r="L4847" s="26"/>
      <c r="M4847" s="26"/>
      <c r="N4847" s="26"/>
      <c r="O4847" s="26"/>
      <c r="P4847" s="26"/>
      <c r="Q4847" s="26"/>
      <c r="R4847" s="26"/>
      <c r="S4847" s="26"/>
      <c r="T4847" s="26"/>
      <c r="U4847" s="26"/>
      <c r="V4847" s="26"/>
    </row>
    <row r="4848" spans="1:22" ht="14">
      <c r="A4848" s="24" t="s">
        <v>12012</v>
      </c>
      <c r="B4848" s="25" t="s">
        <v>12184</v>
      </c>
      <c r="C4848" s="25" t="s">
        <v>12353</v>
      </c>
      <c r="D4848" s="25" t="s">
        <v>221</v>
      </c>
      <c r="E4848" s="26" t="s">
        <v>364</v>
      </c>
      <c r="F4848" s="26"/>
      <c r="G4848" s="27"/>
      <c r="H4848" s="27"/>
      <c r="I4848" s="26"/>
      <c r="J4848" s="24"/>
      <c r="K4848" s="26"/>
      <c r="L4848" s="26"/>
      <c r="M4848" s="26"/>
      <c r="N4848" s="26"/>
      <c r="O4848" s="26"/>
      <c r="P4848" s="26"/>
      <c r="Q4848" s="26"/>
      <c r="R4848" s="26"/>
      <c r="S4848" s="26"/>
      <c r="T4848" s="26"/>
      <c r="U4848" s="26"/>
      <c r="V4848" s="26"/>
    </row>
    <row r="4849" spans="1:22" ht="14">
      <c r="A4849" s="24" t="s">
        <v>12012</v>
      </c>
      <c r="B4849" s="25" t="s">
        <v>13397</v>
      </c>
      <c r="C4849" s="25" t="s">
        <v>13525</v>
      </c>
      <c r="D4849" s="25" t="s">
        <v>221</v>
      </c>
      <c r="E4849" s="26" t="s">
        <v>364</v>
      </c>
      <c r="F4849" s="26"/>
      <c r="G4849" s="27"/>
      <c r="H4849" s="27"/>
      <c r="I4849" s="26"/>
      <c r="J4849" s="24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</row>
    <row r="4850" spans="1:22" ht="14">
      <c r="A4850" s="24" t="s">
        <v>12012</v>
      </c>
      <c r="B4850" s="25" t="s">
        <v>13550</v>
      </c>
      <c r="C4850" s="25" t="s">
        <v>13601</v>
      </c>
      <c r="D4850" s="25" t="s">
        <v>221</v>
      </c>
      <c r="E4850" s="26" t="s">
        <v>364</v>
      </c>
      <c r="F4850" s="26"/>
      <c r="G4850" s="27"/>
      <c r="H4850" s="27"/>
      <c r="I4850" s="26"/>
      <c r="J4850" s="24"/>
      <c r="K4850" s="26"/>
      <c r="L4850" s="26"/>
      <c r="M4850" s="26"/>
      <c r="N4850" s="26"/>
      <c r="O4850" s="26"/>
      <c r="P4850" s="26"/>
      <c r="Q4850" s="26"/>
      <c r="R4850" s="26"/>
      <c r="S4850" s="26"/>
      <c r="T4850" s="26"/>
      <c r="U4850" s="26"/>
      <c r="V4850" s="26"/>
    </row>
    <row r="4851" spans="1:22" ht="14">
      <c r="A4851" s="24" t="s">
        <v>10692</v>
      </c>
      <c r="B4851" s="25" t="s">
        <v>10385</v>
      </c>
      <c r="C4851" s="25" t="s">
        <v>10691</v>
      </c>
      <c r="D4851" s="25" t="s">
        <v>2814</v>
      </c>
      <c r="E4851" s="26" t="s">
        <v>364</v>
      </c>
      <c r="F4851" s="26"/>
      <c r="G4851" s="27"/>
      <c r="H4851" s="27"/>
      <c r="I4851" s="26"/>
      <c r="J4851" s="24"/>
      <c r="K4851" s="26"/>
      <c r="L4851" s="26"/>
      <c r="M4851" s="26"/>
      <c r="N4851" s="26"/>
      <c r="O4851" s="26"/>
      <c r="P4851" s="26"/>
      <c r="Q4851" s="26"/>
      <c r="R4851" s="26"/>
      <c r="S4851" s="26"/>
      <c r="T4851" s="26"/>
      <c r="U4851" s="26"/>
      <c r="V4851" s="26"/>
    </row>
    <row r="4852" spans="1:22" ht="14">
      <c r="A4852" s="24" t="s">
        <v>13528</v>
      </c>
      <c r="B4852" s="25" t="s">
        <v>13397</v>
      </c>
      <c r="C4852" s="25" t="s">
        <v>13527</v>
      </c>
      <c r="D4852" s="25" t="s">
        <v>215</v>
      </c>
      <c r="E4852" s="26" t="s">
        <v>364</v>
      </c>
      <c r="F4852" s="26"/>
      <c r="G4852" s="27"/>
      <c r="H4852" s="27"/>
      <c r="I4852" s="26"/>
      <c r="J4852" s="24"/>
      <c r="K4852" s="26"/>
      <c r="L4852" s="26"/>
      <c r="M4852" s="26"/>
      <c r="N4852" s="26"/>
      <c r="O4852" s="26"/>
      <c r="P4852" s="26"/>
      <c r="Q4852" s="26"/>
      <c r="R4852" s="26"/>
      <c r="S4852" s="26"/>
      <c r="T4852" s="26"/>
      <c r="U4852" s="26"/>
      <c r="V4852" s="26"/>
    </row>
    <row r="4853" spans="1:22" ht="14">
      <c r="A4853" s="24" t="s">
        <v>12356</v>
      </c>
      <c r="B4853" s="25" t="s">
        <v>12184</v>
      </c>
      <c r="C4853" s="25" t="s">
        <v>12355</v>
      </c>
      <c r="D4853" s="25" t="s">
        <v>229</v>
      </c>
      <c r="E4853" s="26" t="s">
        <v>364</v>
      </c>
      <c r="F4853" s="26"/>
      <c r="G4853" s="27"/>
      <c r="H4853" s="27"/>
      <c r="I4853" s="26"/>
      <c r="J4853" s="24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</row>
    <row r="4854" spans="1:22" ht="14">
      <c r="A4854" s="24" t="s">
        <v>12356</v>
      </c>
      <c r="B4854" s="25" t="s">
        <v>13397</v>
      </c>
      <c r="C4854" s="25" t="s">
        <v>13530</v>
      </c>
      <c r="D4854" s="25" t="s">
        <v>229</v>
      </c>
      <c r="E4854" s="26" t="s">
        <v>364</v>
      </c>
      <c r="F4854" s="26"/>
      <c r="G4854" s="27"/>
      <c r="H4854" s="27"/>
      <c r="I4854" s="26"/>
      <c r="J4854" s="24"/>
      <c r="K4854" s="26"/>
      <c r="L4854" s="26"/>
      <c r="M4854" s="26"/>
      <c r="N4854" s="26"/>
      <c r="O4854" s="26"/>
      <c r="P4854" s="26"/>
      <c r="Q4854" s="26"/>
      <c r="R4854" s="26"/>
      <c r="S4854" s="26"/>
      <c r="T4854" s="26"/>
      <c r="U4854" s="26"/>
      <c r="V4854" s="26"/>
    </row>
    <row r="4855" spans="1:22" ht="14">
      <c r="A4855" s="24" t="s">
        <v>10695</v>
      </c>
      <c r="B4855" s="25" t="s">
        <v>10385</v>
      </c>
      <c r="C4855" s="25" t="s">
        <v>10694</v>
      </c>
      <c r="D4855" s="25" t="s">
        <v>2085</v>
      </c>
      <c r="E4855" s="26" t="s">
        <v>364</v>
      </c>
      <c r="F4855" s="26"/>
      <c r="G4855" s="27"/>
      <c r="H4855" s="27"/>
      <c r="I4855" s="26"/>
      <c r="J4855" s="24"/>
      <c r="K4855" s="26"/>
      <c r="L4855" s="26"/>
      <c r="M4855" s="26"/>
      <c r="N4855" s="26"/>
      <c r="O4855" s="26"/>
      <c r="P4855" s="26"/>
      <c r="Q4855" s="26"/>
      <c r="R4855" s="26"/>
      <c r="S4855" s="26"/>
      <c r="T4855" s="26"/>
      <c r="U4855" s="26"/>
      <c r="V4855" s="26"/>
    </row>
    <row r="4856" spans="1:22" ht="14">
      <c r="A4856" s="24" t="s">
        <v>12359</v>
      </c>
      <c r="B4856" s="25" t="s">
        <v>12184</v>
      </c>
      <c r="C4856" s="25" t="s">
        <v>12358</v>
      </c>
      <c r="D4856" s="25" t="s">
        <v>535</v>
      </c>
      <c r="E4856" s="26" t="s">
        <v>364</v>
      </c>
      <c r="F4856" s="26"/>
      <c r="G4856" s="27"/>
      <c r="H4856" s="27"/>
      <c r="I4856" s="26"/>
      <c r="J4856" s="24"/>
      <c r="K4856" s="26"/>
      <c r="L4856" s="26"/>
      <c r="M4856" s="26"/>
      <c r="N4856" s="26"/>
      <c r="O4856" s="26"/>
      <c r="P4856" s="26"/>
      <c r="Q4856" s="26"/>
      <c r="R4856" s="26"/>
      <c r="S4856" s="26"/>
      <c r="T4856" s="26"/>
      <c r="U4856" s="26"/>
      <c r="V4856" s="26"/>
    </row>
    <row r="4857" spans="1:22" ht="14">
      <c r="A4857" s="24" t="s">
        <v>12359</v>
      </c>
      <c r="B4857" s="25" t="s">
        <v>13397</v>
      </c>
      <c r="C4857" s="25" t="s">
        <v>13532</v>
      </c>
      <c r="D4857" s="25" t="s">
        <v>535</v>
      </c>
      <c r="E4857" s="26" t="s">
        <v>364</v>
      </c>
      <c r="F4857" s="26"/>
      <c r="G4857" s="27"/>
      <c r="H4857" s="27"/>
      <c r="I4857" s="26"/>
      <c r="J4857" s="24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</row>
    <row r="4858" spans="1:22" ht="14">
      <c r="A4858" s="24" t="s">
        <v>12359</v>
      </c>
      <c r="B4858" s="25" t="s">
        <v>13550</v>
      </c>
      <c r="C4858" s="25" t="s">
        <v>13603</v>
      </c>
      <c r="D4858" s="25" t="s">
        <v>535</v>
      </c>
      <c r="E4858" s="26" t="s">
        <v>364</v>
      </c>
      <c r="F4858" s="26"/>
      <c r="G4858" s="27"/>
      <c r="H4858" s="27"/>
      <c r="I4858" s="26"/>
      <c r="J4858" s="24"/>
      <c r="K4858" s="26"/>
      <c r="L4858" s="26"/>
      <c r="M4858" s="26"/>
      <c r="N4858" s="26"/>
      <c r="O4858" s="26"/>
      <c r="P4858" s="26"/>
      <c r="Q4858" s="26"/>
      <c r="R4858" s="26"/>
      <c r="S4858" s="26"/>
      <c r="T4858" s="26"/>
      <c r="U4858" s="26"/>
      <c r="V4858" s="26"/>
    </row>
    <row r="4859" spans="1:22" ht="14">
      <c r="A4859" s="24" t="s">
        <v>12015</v>
      </c>
      <c r="B4859" s="25" t="s">
        <v>11956</v>
      </c>
      <c r="C4859" s="25" t="s">
        <v>12014</v>
      </c>
      <c r="D4859" s="25" t="s">
        <v>756</v>
      </c>
      <c r="E4859" s="26" t="s">
        <v>364</v>
      </c>
      <c r="F4859" s="26"/>
      <c r="G4859" s="27"/>
      <c r="H4859" s="27"/>
      <c r="I4859" s="26"/>
      <c r="J4859" s="24"/>
      <c r="K4859" s="26"/>
      <c r="L4859" s="26"/>
      <c r="M4859" s="26"/>
      <c r="N4859" s="26"/>
      <c r="O4859" s="26"/>
      <c r="P4859" s="26"/>
      <c r="Q4859" s="26"/>
      <c r="R4859" s="26"/>
      <c r="S4859" s="26"/>
      <c r="T4859" s="26"/>
      <c r="U4859" s="26"/>
      <c r="V4859" s="26"/>
    </row>
    <row r="4860" spans="1:22" ht="14">
      <c r="A4860" s="24" t="s">
        <v>10698</v>
      </c>
      <c r="B4860" s="25" t="s">
        <v>10385</v>
      </c>
      <c r="C4860" s="25" t="s">
        <v>10697</v>
      </c>
      <c r="D4860" s="25" t="s">
        <v>373</v>
      </c>
      <c r="E4860" s="26" t="s">
        <v>364</v>
      </c>
      <c r="F4860" s="26"/>
      <c r="G4860" s="27"/>
      <c r="H4860" s="27"/>
      <c r="I4860" s="26"/>
      <c r="J4860" s="24"/>
      <c r="K4860" s="26"/>
      <c r="L4860" s="26"/>
      <c r="M4860" s="26"/>
      <c r="N4860" s="26"/>
      <c r="O4860" s="26"/>
      <c r="P4860" s="26"/>
      <c r="Q4860" s="26"/>
      <c r="R4860" s="26"/>
      <c r="S4860" s="26"/>
      <c r="T4860" s="26"/>
      <c r="U4860" s="26"/>
      <c r="V4860" s="26"/>
    </row>
    <row r="4861" spans="1:22" ht="14">
      <c r="A4861" s="24" t="s">
        <v>12362</v>
      </c>
      <c r="B4861" s="25" t="s">
        <v>12184</v>
      </c>
      <c r="C4861" s="25" t="s">
        <v>12361</v>
      </c>
      <c r="D4861" s="25" t="s">
        <v>1256</v>
      </c>
      <c r="E4861" s="26" t="s">
        <v>364</v>
      </c>
      <c r="F4861" s="26"/>
      <c r="G4861" s="27"/>
      <c r="H4861" s="27"/>
      <c r="I4861" s="26"/>
      <c r="J4861" s="24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</row>
    <row r="4862" spans="1:22" ht="14">
      <c r="A4862" s="24" t="s">
        <v>13538</v>
      </c>
      <c r="B4862" s="25" t="s">
        <v>13397</v>
      </c>
      <c r="C4862" s="25" t="s">
        <v>13537</v>
      </c>
      <c r="D4862" s="25" t="s">
        <v>221</v>
      </c>
      <c r="E4862" s="26" t="s">
        <v>364</v>
      </c>
      <c r="F4862" s="26"/>
      <c r="G4862" s="27"/>
      <c r="H4862" s="27"/>
      <c r="I4862" s="26"/>
      <c r="J4862" s="24"/>
      <c r="K4862" s="26"/>
      <c r="L4862" s="26"/>
      <c r="M4862" s="26"/>
      <c r="N4862" s="26"/>
      <c r="O4862" s="26"/>
      <c r="P4862" s="26"/>
      <c r="Q4862" s="26"/>
      <c r="R4862" s="26"/>
      <c r="S4862" s="26"/>
      <c r="T4862" s="26"/>
      <c r="U4862" s="26"/>
      <c r="V4862" s="26"/>
    </row>
    <row r="4863" spans="1:22" ht="14">
      <c r="A4863" s="24" t="s">
        <v>13606</v>
      </c>
      <c r="B4863" s="25" t="s">
        <v>13550</v>
      </c>
      <c r="C4863" s="25" t="s">
        <v>13605</v>
      </c>
      <c r="D4863" s="25" t="s">
        <v>221</v>
      </c>
      <c r="E4863" s="26" t="s">
        <v>364</v>
      </c>
      <c r="F4863" s="26"/>
      <c r="G4863" s="27"/>
      <c r="H4863" s="27"/>
      <c r="I4863" s="26"/>
      <c r="J4863" s="24"/>
      <c r="K4863" s="26"/>
      <c r="L4863" s="26"/>
      <c r="M4863" s="26"/>
      <c r="N4863" s="26"/>
      <c r="O4863" s="26"/>
      <c r="P4863" s="26"/>
      <c r="Q4863" s="26"/>
      <c r="R4863" s="26"/>
      <c r="S4863" s="26"/>
      <c r="T4863" s="26"/>
      <c r="U4863" s="26"/>
      <c r="V4863" s="26"/>
    </row>
    <row r="4864" spans="1:22" ht="14">
      <c r="A4864" s="24" t="s">
        <v>13609</v>
      </c>
      <c r="B4864" s="25" t="s">
        <v>13550</v>
      </c>
      <c r="C4864" s="25" t="s">
        <v>13608</v>
      </c>
      <c r="D4864" s="25" t="s">
        <v>535</v>
      </c>
      <c r="E4864" s="26" t="s">
        <v>364</v>
      </c>
      <c r="F4864" s="26"/>
      <c r="G4864" s="27"/>
      <c r="H4864" s="27"/>
      <c r="I4864" s="26"/>
      <c r="J4864" s="24"/>
      <c r="K4864" s="26"/>
      <c r="L4864" s="26"/>
      <c r="M4864" s="26"/>
      <c r="N4864" s="26"/>
      <c r="O4864" s="26"/>
      <c r="P4864" s="26"/>
      <c r="Q4864" s="26"/>
      <c r="R4864" s="26"/>
      <c r="S4864" s="26"/>
      <c r="T4864" s="26"/>
      <c r="U4864" s="26"/>
      <c r="V4864" s="26"/>
    </row>
    <row r="4865" spans="1:22" ht="14">
      <c r="A4865" s="24" t="s">
        <v>10701</v>
      </c>
      <c r="B4865" s="25" t="s">
        <v>10385</v>
      </c>
      <c r="C4865" s="25" t="s">
        <v>10700</v>
      </c>
      <c r="D4865" s="25" t="s">
        <v>2556</v>
      </c>
      <c r="E4865" s="26" t="s">
        <v>364</v>
      </c>
      <c r="F4865" s="26"/>
      <c r="G4865" s="27"/>
      <c r="H4865" s="27"/>
      <c r="I4865" s="26"/>
      <c r="J4865" s="24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</row>
    <row r="4866" spans="1:22" ht="14">
      <c r="A4866" s="24" t="s">
        <v>10704</v>
      </c>
      <c r="B4866" s="25" t="s">
        <v>10385</v>
      </c>
      <c r="C4866" s="25" t="s">
        <v>10703</v>
      </c>
      <c r="D4866" s="25" t="s">
        <v>373</v>
      </c>
      <c r="E4866" s="26" t="s">
        <v>364</v>
      </c>
      <c r="F4866" s="26"/>
      <c r="G4866" s="27"/>
      <c r="H4866" s="27"/>
      <c r="I4866" s="26"/>
      <c r="J4866" s="24"/>
      <c r="K4866" s="26"/>
      <c r="L4866" s="26"/>
      <c r="M4866" s="26"/>
      <c r="N4866" s="26"/>
      <c r="O4866" s="26"/>
      <c r="P4866" s="26"/>
      <c r="Q4866" s="26"/>
      <c r="R4866" s="26"/>
      <c r="S4866" s="26"/>
      <c r="T4866" s="26"/>
      <c r="U4866" s="26"/>
      <c r="V4866" s="26"/>
    </row>
    <row r="4867" spans="1:22" ht="14">
      <c r="A4867" s="24" t="s">
        <v>10707</v>
      </c>
      <c r="B4867" s="25" t="s">
        <v>10385</v>
      </c>
      <c r="C4867" s="25" t="s">
        <v>10706</v>
      </c>
      <c r="D4867" s="25" t="s">
        <v>373</v>
      </c>
      <c r="E4867" s="26" t="s">
        <v>364</v>
      </c>
      <c r="F4867" s="26"/>
      <c r="G4867" s="27"/>
      <c r="H4867" s="27"/>
      <c r="I4867" s="26"/>
      <c r="J4867" s="24"/>
      <c r="K4867" s="26"/>
      <c r="L4867" s="26"/>
      <c r="M4867" s="26"/>
      <c r="N4867" s="26"/>
      <c r="O4867" s="26"/>
      <c r="P4867" s="26"/>
      <c r="Q4867" s="26"/>
      <c r="R4867" s="26"/>
      <c r="S4867" s="26"/>
      <c r="T4867" s="26"/>
      <c r="U4867" s="26"/>
      <c r="V4867" s="26"/>
    </row>
    <row r="4868" spans="1:22" ht="14">
      <c r="A4868" s="24" t="s">
        <v>12365</v>
      </c>
      <c r="B4868" s="25" t="s">
        <v>12184</v>
      </c>
      <c r="C4868" s="25" t="s">
        <v>12364</v>
      </c>
      <c r="D4868" s="25" t="s">
        <v>215</v>
      </c>
      <c r="E4868" s="26" t="s">
        <v>364</v>
      </c>
      <c r="F4868" s="26"/>
      <c r="G4868" s="27"/>
      <c r="H4868" s="27"/>
      <c r="I4868" s="26"/>
      <c r="J4868" s="24"/>
      <c r="K4868" s="26"/>
      <c r="L4868" s="26"/>
      <c r="M4868" s="26"/>
      <c r="N4868" s="26"/>
      <c r="O4868" s="26"/>
      <c r="P4868" s="26"/>
      <c r="Q4868" s="26"/>
      <c r="R4868" s="26"/>
      <c r="S4868" s="26"/>
      <c r="T4868" s="26"/>
      <c r="U4868" s="26"/>
      <c r="V4868" s="26"/>
    </row>
    <row r="4869" spans="1:22" ht="14">
      <c r="A4869" s="24" t="s">
        <v>13535</v>
      </c>
      <c r="B4869" s="25" t="s">
        <v>13397</v>
      </c>
      <c r="C4869" s="25" t="s">
        <v>13534</v>
      </c>
      <c r="D4869" s="25" t="s">
        <v>215</v>
      </c>
      <c r="E4869" s="26" t="s">
        <v>364</v>
      </c>
      <c r="F4869" s="26"/>
      <c r="G4869" s="27"/>
      <c r="H4869" s="27"/>
      <c r="I4869" s="26"/>
      <c r="J4869" s="24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</row>
    <row r="4870" spans="1:22" ht="14">
      <c r="A4870" s="24" t="s">
        <v>12368</v>
      </c>
      <c r="B4870" s="25" t="s">
        <v>12184</v>
      </c>
      <c r="C4870" s="25" t="s">
        <v>12367</v>
      </c>
      <c r="D4870" s="25" t="s">
        <v>221</v>
      </c>
      <c r="E4870" s="26" t="s">
        <v>364</v>
      </c>
      <c r="F4870" s="26"/>
      <c r="G4870" s="27"/>
      <c r="H4870" s="27"/>
      <c r="I4870" s="26"/>
      <c r="J4870" s="24"/>
      <c r="K4870" s="26"/>
      <c r="L4870" s="26"/>
      <c r="M4870" s="26"/>
      <c r="N4870" s="26"/>
      <c r="O4870" s="26"/>
      <c r="P4870" s="26"/>
      <c r="Q4870" s="26"/>
      <c r="R4870" s="26"/>
      <c r="S4870" s="26"/>
      <c r="T4870" s="26"/>
      <c r="U4870" s="26"/>
      <c r="V4870" s="26"/>
    </row>
    <row r="4871" spans="1:22" ht="14">
      <c r="A4871" s="24" t="s">
        <v>12371</v>
      </c>
      <c r="B4871" s="25" t="s">
        <v>12184</v>
      </c>
      <c r="C4871" s="25" t="s">
        <v>12370</v>
      </c>
      <c r="D4871" s="25" t="s">
        <v>229</v>
      </c>
      <c r="E4871" s="26" t="s">
        <v>364</v>
      </c>
      <c r="F4871" s="26"/>
      <c r="G4871" s="27"/>
      <c r="H4871" s="27"/>
      <c r="I4871" s="26"/>
      <c r="J4871" s="24"/>
      <c r="K4871" s="26"/>
      <c r="L4871" s="26"/>
      <c r="M4871" s="26"/>
      <c r="N4871" s="26"/>
      <c r="O4871" s="26"/>
      <c r="P4871" s="26"/>
      <c r="Q4871" s="26"/>
      <c r="R4871" s="26"/>
      <c r="S4871" s="26"/>
      <c r="T4871" s="26"/>
      <c r="U4871" s="26"/>
      <c r="V4871" s="26"/>
    </row>
    <row r="4872" spans="1:22" ht="14">
      <c r="A4872" s="24" t="s">
        <v>12374</v>
      </c>
      <c r="B4872" s="25" t="s">
        <v>12184</v>
      </c>
      <c r="C4872" s="25" t="s">
        <v>12373</v>
      </c>
      <c r="D4872" s="25" t="s">
        <v>535</v>
      </c>
      <c r="E4872" s="26" t="s">
        <v>364</v>
      </c>
      <c r="F4872" s="26"/>
      <c r="G4872" s="27"/>
      <c r="H4872" s="27"/>
      <c r="I4872" s="26"/>
      <c r="J4872" s="24"/>
      <c r="K4872" s="26"/>
      <c r="L4872" s="26"/>
      <c r="M4872" s="26"/>
      <c r="N4872" s="26"/>
      <c r="O4872" s="26"/>
      <c r="P4872" s="26"/>
      <c r="Q4872" s="26"/>
      <c r="R4872" s="26"/>
      <c r="S4872" s="26"/>
      <c r="T4872" s="26"/>
      <c r="U4872" s="26"/>
      <c r="V4872" s="26"/>
    </row>
    <row r="4873" spans="1:22" ht="14">
      <c r="A4873" s="24" t="s">
        <v>12377</v>
      </c>
      <c r="B4873" s="25" t="s">
        <v>12184</v>
      </c>
      <c r="C4873" s="25" t="s">
        <v>12376</v>
      </c>
      <c r="D4873" s="25" t="s">
        <v>215</v>
      </c>
      <c r="E4873" s="26" t="s">
        <v>364</v>
      </c>
      <c r="F4873" s="26"/>
      <c r="G4873" s="27"/>
      <c r="H4873" s="27"/>
      <c r="I4873" s="26"/>
      <c r="J4873" s="24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</row>
    <row r="4874" spans="1:22" ht="14">
      <c r="A4874" s="24" t="s">
        <v>13541</v>
      </c>
      <c r="B4874" s="25" t="s">
        <v>13397</v>
      </c>
      <c r="C4874" s="25" t="s">
        <v>13540</v>
      </c>
      <c r="D4874" s="25" t="s">
        <v>221</v>
      </c>
      <c r="E4874" s="26" t="s">
        <v>364</v>
      </c>
      <c r="F4874" s="26"/>
      <c r="G4874" s="27"/>
      <c r="H4874" s="27"/>
      <c r="I4874" s="26"/>
      <c r="J4874" s="24"/>
      <c r="K4874" s="26"/>
      <c r="L4874" s="26"/>
      <c r="M4874" s="26"/>
      <c r="N4874" s="26"/>
      <c r="O4874" s="26"/>
      <c r="P4874" s="26"/>
      <c r="Q4874" s="26"/>
      <c r="R4874" s="26"/>
      <c r="S4874" s="26"/>
      <c r="T4874" s="26"/>
      <c r="U4874" s="26"/>
      <c r="V4874" s="26"/>
    </row>
    <row r="4875" spans="1:22" ht="14">
      <c r="A4875" s="24" t="s">
        <v>13544</v>
      </c>
      <c r="B4875" s="25" t="s">
        <v>13397</v>
      </c>
      <c r="C4875" s="25" t="s">
        <v>13543</v>
      </c>
      <c r="D4875" s="25" t="s">
        <v>229</v>
      </c>
      <c r="E4875" s="26" t="s">
        <v>364</v>
      </c>
      <c r="F4875" s="26"/>
      <c r="G4875" s="27"/>
      <c r="H4875" s="27"/>
      <c r="I4875" s="26"/>
      <c r="J4875" s="24"/>
      <c r="K4875" s="26"/>
      <c r="L4875" s="26"/>
      <c r="M4875" s="26"/>
      <c r="N4875" s="26"/>
      <c r="O4875" s="26"/>
      <c r="P4875" s="26"/>
      <c r="Q4875" s="26"/>
      <c r="R4875" s="26"/>
      <c r="S4875" s="26"/>
      <c r="T4875" s="26"/>
      <c r="U4875" s="26"/>
      <c r="V4875" s="26"/>
    </row>
    <row r="4876" spans="1:22" ht="14">
      <c r="A4876" s="24" t="s">
        <v>13547</v>
      </c>
      <c r="B4876" s="25" t="s">
        <v>13397</v>
      </c>
      <c r="C4876" s="25" t="s">
        <v>13546</v>
      </c>
      <c r="D4876" s="25" t="s">
        <v>535</v>
      </c>
      <c r="E4876" s="26" t="s">
        <v>364</v>
      </c>
      <c r="F4876" s="26"/>
      <c r="G4876" s="27"/>
      <c r="H4876" s="27"/>
      <c r="I4876" s="26"/>
      <c r="J4876" s="24"/>
      <c r="K4876" s="26"/>
      <c r="L4876" s="26"/>
      <c r="M4876" s="26"/>
      <c r="N4876" s="26"/>
      <c r="O4876" s="26"/>
      <c r="P4876" s="26"/>
      <c r="Q4876" s="26"/>
      <c r="R4876" s="26"/>
      <c r="S4876" s="26"/>
      <c r="T4876" s="26"/>
      <c r="U4876" s="26"/>
      <c r="V4876" s="26"/>
    </row>
    <row r="4877" spans="1:22" ht="14">
      <c r="A4877" s="24" t="s">
        <v>7543</v>
      </c>
      <c r="B4877" s="25" t="s">
        <v>7450</v>
      </c>
      <c r="C4877" s="25" t="s">
        <v>7542</v>
      </c>
      <c r="D4877" s="25" t="s">
        <v>378</v>
      </c>
      <c r="E4877" s="26" t="s">
        <v>364</v>
      </c>
      <c r="F4877" s="26"/>
      <c r="G4877" s="27"/>
      <c r="H4877" s="27"/>
      <c r="I4877" s="26"/>
      <c r="J4877" s="24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</row>
    <row r="4878" spans="1:22" ht="14">
      <c r="A4878" s="24" t="s">
        <v>7546</v>
      </c>
      <c r="B4878" s="25" t="s">
        <v>7450</v>
      </c>
      <c r="C4878" s="25" t="s">
        <v>7545</v>
      </c>
      <c r="D4878" s="25" t="s">
        <v>576</v>
      </c>
      <c r="E4878" s="26" t="s">
        <v>364</v>
      </c>
      <c r="F4878" s="26"/>
      <c r="G4878" s="27"/>
      <c r="H4878" s="27"/>
      <c r="I4878" s="26"/>
      <c r="J4878" s="24"/>
      <c r="K4878" s="26"/>
      <c r="L4878" s="26"/>
      <c r="M4878" s="26"/>
      <c r="N4878" s="26"/>
      <c r="O4878" s="26"/>
      <c r="P4878" s="26"/>
      <c r="Q4878" s="26"/>
      <c r="R4878" s="26"/>
      <c r="S4878" s="26"/>
      <c r="T4878" s="26"/>
      <c r="U4878" s="26"/>
      <c r="V4878" s="26"/>
    </row>
    <row r="4879" spans="1:22" ht="14">
      <c r="A4879" s="24" t="s">
        <v>7549</v>
      </c>
      <c r="B4879" s="25" t="s">
        <v>7450</v>
      </c>
      <c r="C4879" s="25" t="s">
        <v>7548</v>
      </c>
      <c r="D4879" s="25" t="s">
        <v>221</v>
      </c>
      <c r="E4879" s="26" t="s">
        <v>364</v>
      </c>
      <c r="F4879" s="26"/>
      <c r="G4879" s="27"/>
      <c r="H4879" s="27"/>
      <c r="I4879" s="26"/>
      <c r="J4879" s="24"/>
      <c r="K4879" s="26"/>
      <c r="L4879" s="26"/>
      <c r="M4879" s="26"/>
      <c r="N4879" s="26"/>
      <c r="O4879" s="26"/>
      <c r="P4879" s="26"/>
      <c r="Q4879" s="26"/>
      <c r="R4879" s="26"/>
      <c r="S4879" s="26"/>
      <c r="T4879" s="26"/>
      <c r="U4879" s="26"/>
      <c r="V4879" s="26"/>
    </row>
    <row r="4880" spans="1:22" ht="14">
      <c r="A4880" s="24" t="s">
        <v>7552</v>
      </c>
      <c r="B4880" s="25" t="s">
        <v>7450</v>
      </c>
      <c r="C4880" s="25" t="s">
        <v>7551</v>
      </c>
      <c r="D4880" s="25" t="s">
        <v>229</v>
      </c>
      <c r="E4880" s="26" t="s">
        <v>364</v>
      </c>
      <c r="F4880" s="26"/>
      <c r="G4880" s="27"/>
      <c r="H4880" s="27"/>
      <c r="I4880" s="26"/>
      <c r="J4880" s="24"/>
      <c r="K4880" s="26"/>
      <c r="L4880" s="26"/>
      <c r="M4880" s="26"/>
      <c r="N4880" s="26"/>
      <c r="O4880" s="26"/>
      <c r="P4880" s="26"/>
      <c r="Q4880" s="26"/>
      <c r="R4880" s="26"/>
      <c r="S4880" s="26"/>
      <c r="T4880" s="26"/>
      <c r="U4880" s="26"/>
      <c r="V4880" s="26"/>
    </row>
    <row r="4881" spans="1:22" ht="14">
      <c r="A4881" s="24" t="s">
        <v>7555</v>
      </c>
      <c r="B4881" s="25" t="s">
        <v>7450</v>
      </c>
      <c r="C4881" s="25" t="s">
        <v>7554</v>
      </c>
      <c r="D4881" s="25" t="s">
        <v>1783</v>
      </c>
      <c r="E4881" s="26" t="s">
        <v>364</v>
      </c>
      <c r="F4881" s="26"/>
      <c r="G4881" s="27"/>
      <c r="H4881" s="27"/>
      <c r="I4881" s="26"/>
      <c r="J4881" s="24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</row>
    <row r="4882" spans="1:22" ht="14">
      <c r="A4882" s="24" t="s">
        <v>7558</v>
      </c>
      <c r="B4882" s="25" t="s">
        <v>7450</v>
      </c>
      <c r="C4882" s="25" t="s">
        <v>7557</v>
      </c>
      <c r="D4882" s="25" t="s">
        <v>535</v>
      </c>
      <c r="E4882" s="26" t="s">
        <v>364</v>
      </c>
      <c r="F4882" s="26"/>
      <c r="G4882" s="27"/>
      <c r="H4882" s="27"/>
      <c r="I4882" s="26"/>
      <c r="J4882" s="24"/>
      <c r="K4882" s="26"/>
      <c r="L4882" s="26"/>
      <c r="M4882" s="26"/>
      <c r="N4882" s="26"/>
      <c r="O4882" s="26"/>
      <c r="P4882" s="26"/>
      <c r="Q4882" s="26"/>
      <c r="R4882" s="26"/>
      <c r="S4882" s="26"/>
      <c r="T4882" s="26"/>
      <c r="U4882" s="26"/>
      <c r="V4882" s="26"/>
    </row>
    <row r="4883" spans="1:22" ht="14">
      <c r="A4883" s="24" t="s">
        <v>7561</v>
      </c>
      <c r="B4883" s="25" t="s">
        <v>7450</v>
      </c>
      <c r="C4883" s="25" t="s">
        <v>7560</v>
      </c>
      <c r="D4883" s="25" t="s">
        <v>221</v>
      </c>
      <c r="E4883" s="26" t="s">
        <v>364</v>
      </c>
      <c r="F4883" s="26"/>
      <c r="G4883" s="27"/>
      <c r="H4883" s="27"/>
      <c r="I4883" s="26"/>
      <c r="J4883" s="24"/>
      <c r="K4883" s="26"/>
      <c r="L4883" s="26"/>
      <c r="M4883" s="26"/>
      <c r="N4883" s="26"/>
      <c r="O4883" s="26"/>
      <c r="P4883" s="26"/>
      <c r="Q4883" s="26"/>
      <c r="R4883" s="26"/>
      <c r="S4883" s="26"/>
      <c r="T4883" s="26"/>
      <c r="U4883" s="26"/>
      <c r="V4883" s="26"/>
    </row>
    <row r="4884" spans="1:22" ht="14">
      <c r="A4884" s="24" t="s">
        <v>7564</v>
      </c>
      <c r="B4884" s="25" t="s">
        <v>7450</v>
      </c>
      <c r="C4884" s="25" t="s">
        <v>7563</v>
      </c>
      <c r="D4884" s="25" t="s">
        <v>535</v>
      </c>
      <c r="E4884" s="26" t="s">
        <v>364</v>
      </c>
      <c r="F4884" s="26"/>
      <c r="G4884" s="27"/>
      <c r="H4884" s="27"/>
      <c r="I4884" s="26"/>
      <c r="J4884" s="24"/>
      <c r="K4884" s="26"/>
      <c r="L4884" s="26"/>
      <c r="M4884" s="26"/>
      <c r="N4884" s="26"/>
      <c r="O4884" s="26"/>
      <c r="P4884" s="26"/>
      <c r="Q4884" s="26"/>
      <c r="R4884" s="26"/>
      <c r="S4884" s="26"/>
      <c r="T4884" s="26"/>
      <c r="U4884" s="26"/>
      <c r="V4884" s="26"/>
    </row>
    <row r="4885" spans="1:22" ht="14">
      <c r="A4885" s="24" t="s">
        <v>7567</v>
      </c>
      <c r="B4885" s="25" t="s">
        <v>7450</v>
      </c>
      <c r="C4885" s="25" t="s">
        <v>7566</v>
      </c>
      <c r="D4885" s="25" t="s">
        <v>378</v>
      </c>
      <c r="E4885" s="26" t="s">
        <v>364</v>
      </c>
      <c r="F4885" s="26"/>
      <c r="G4885" s="27"/>
      <c r="H4885" s="27"/>
      <c r="I4885" s="26"/>
      <c r="J4885" s="24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</row>
    <row r="4886" spans="1:22" ht="14">
      <c r="A4886" s="24" t="s">
        <v>12937</v>
      </c>
      <c r="B4886" s="25" t="s">
        <v>12674</v>
      </c>
      <c r="C4886" s="25" t="s">
        <v>12936</v>
      </c>
      <c r="D4886" s="25" t="s">
        <v>221</v>
      </c>
      <c r="E4886" s="26" t="s">
        <v>212</v>
      </c>
      <c r="F4886" s="26"/>
      <c r="G4886" s="27"/>
      <c r="H4886" s="27"/>
      <c r="I4886" s="26"/>
      <c r="J4886" s="24"/>
      <c r="K4886" s="26"/>
      <c r="L4886" s="26"/>
      <c r="M4886" s="26"/>
      <c r="N4886" s="26"/>
      <c r="O4886" s="26"/>
      <c r="P4886" s="26"/>
      <c r="Q4886" s="26"/>
      <c r="R4886" s="26"/>
      <c r="S4886" s="26"/>
      <c r="T4886" s="26"/>
      <c r="U4886" s="26"/>
      <c r="V4886" s="26"/>
    </row>
    <row r="4887" spans="1:22" ht="14">
      <c r="A4887" s="24" t="s">
        <v>12940</v>
      </c>
      <c r="B4887" s="25" t="s">
        <v>12674</v>
      </c>
      <c r="C4887" s="25" t="s">
        <v>12939</v>
      </c>
      <c r="D4887" s="25" t="s">
        <v>12679</v>
      </c>
      <c r="E4887" s="26" t="s">
        <v>212</v>
      </c>
      <c r="F4887" s="26"/>
      <c r="G4887" s="27"/>
      <c r="H4887" s="27"/>
      <c r="I4887" s="26"/>
      <c r="J4887" s="24"/>
      <c r="K4887" s="26"/>
      <c r="L4887" s="26"/>
      <c r="M4887" s="26"/>
      <c r="N4887" s="26"/>
      <c r="O4887" s="26"/>
      <c r="P4887" s="26"/>
      <c r="Q4887" s="26"/>
      <c r="R4887" s="26"/>
      <c r="S4887" s="26"/>
      <c r="T4887" s="26"/>
      <c r="U4887" s="26"/>
      <c r="V4887" s="26"/>
    </row>
    <row r="4888" spans="1:22" ht="14">
      <c r="A4888" s="24" t="s">
        <v>11256</v>
      </c>
      <c r="B4888" s="25" t="s">
        <v>11171</v>
      </c>
      <c r="C4888" s="25" t="s">
        <v>11255</v>
      </c>
      <c r="D4888" s="25" t="s">
        <v>535</v>
      </c>
      <c r="E4888" s="26" t="s">
        <v>212</v>
      </c>
      <c r="F4888" s="26"/>
      <c r="G4888" s="27"/>
      <c r="H4888" s="27"/>
      <c r="I4888" s="26"/>
      <c r="J4888" s="24"/>
      <c r="K4888" s="26"/>
      <c r="L4888" s="26"/>
      <c r="M4888" s="26"/>
      <c r="N4888" s="26"/>
      <c r="O4888" s="26"/>
      <c r="P4888" s="26"/>
      <c r="Q4888" s="26"/>
      <c r="R4888" s="26"/>
      <c r="S4888" s="26"/>
      <c r="T4888" s="26"/>
      <c r="U4888" s="26"/>
      <c r="V4888" s="26"/>
    </row>
    <row r="4889" spans="1:22" ht="14">
      <c r="A4889" s="24" t="s">
        <v>13612</v>
      </c>
      <c r="B4889" s="25" t="s">
        <v>13550</v>
      </c>
      <c r="C4889" s="25" t="s">
        <v>13611</v>
      </c>
      <c r="D4889" s="25" t="s">
        <v>535</v>
      </c>
      <c r="E4889" s="26" t="s">
        <v>364</v>
      </c>
      <c r="F4889" s="26"/>
      <c r="G4889" s="27"/>
      <c r="H4889" s="27"/>
      <c r="I4889" s="26"/>
      <c r="J4889" s="24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</row>
    <row r="4890" spans="1:22" ht="14">
      <c r="A4890" s="24" t="s">
        <v>13615</v>
      </c>
      <c r="B4890" s="25" t="s">
        <v>13550</v>
      </c>
      <c r="C4890" s="25" t="s">
        <v>13614</v>
      </c>
      <c r="D4890" s="25" t="s">
        <v>995</v>
      </c>
      <c r="E4890" s="26" t="s">
        <v>364</v>
      </c>
      <c r="F4890" s="26"/>
      <c r="G4890" s="27"/>
      <c r="H4890" s="27"/>
      <c r="I4890" s="26"/>
      <c r="J4890" s="24"/>
      <c r="K4890" s="26"/>
      <c r="L4890" s="26"/>
      <c r="M4890" s="26"/>
      <c r="N4890" s="26"/>
      <c r="O4890" s="26"/>
      <c r="P4890" s="26"/>
      <c r="Q4890" s="26"/>
      <c r="R4890" s="26"/>
      <c r="S4890" s="26"/>
      <c r="T4890" s="26"/>
      <c r="U4890" s="26"/>
      <c r="V4890" s="26"/>
    </row>
    <row r="4891" spans="1:22" ht="14">
      <c r="A4891" s="24" t="s">
        <v>10382</v>
      </c>
      <c r="B4891" s="25" t="s">
        <v>10307</v>
      </c>
      <c r="C4891" s="25" t="s">
        <v>10381</v>
      </c>
      <c r="D4891" s="25" t="s">
        <v>221</v>
      </c>
      <c r="E4891" s="26" t="s">
        <v>364</v>
      </c>
      <c r="F4891" s="26"/>
      <c r="G4891" s="27"/>
      <c r="H4891" s="27"/>
      <c r="I4891" s="26"/>
      <c r="J4891" s="24"/>
      <c r="K4891" s="26"/>
      <c r="L4891" s="26"/>
      <c r="M4891" s="26"/>
      <c r="N4891" s="26"/>
      <c r="O4891" s="26"/>
      <c r="P4891" s="26"/>
      <c r="Q4891" s="26"/>
      <c r="R4891" s="26"/>
      <c r="S4891" s="26"/>
      <c r="T4891" s="26"/>
      <c r="U4891" s="26"/>
      <c r="V4891" s="26"/>
    </row>
    <row r="4892" spans="1:22" ht="14">
      <c r="A4892" s="24" t="s">
        <v>8008</v>
      </c>
      <c r="B4892" s="25" t="s">
        <v>7869</v>
      </c>
      <c r="C4892" s="25" t="s">
        <v>8007</v>
      </c>
      <c r="D4892" s="25" t="s">
        <v>221</v>
      </c>
      <c r="E4892" s="26" t="s">
        <v>212</v>
      </c>
      <c r="F4892" s="26"/>
      <c r="G4892" s="27"/>
      <c r="H4892" s="27"/>
      <c r="I4892" s="26"/>
      <c r="J4892" s="24"/>
      <c r="K4892" s="26"/>
      <c r="L4892" s="26"/>
      <c r="M4892" s="26"/>
      <c r="N4892" s="26"/>
      <c r="O4892" s="26"/>
      <c r="P4892" s="26"/>
      <c r="Q4892" s="26"/>
      <c r="R4892" s="26"/>
      <c r="S4892" s="26"/>
      <c r="T4892" s="26"/>
      <c r="U4892" s="26"/>
      <c r="V4892" s="26"/>
    </row>
    <row r="4893" spans="1:22" ht="14">
      <c r="A4893" s="24" t="s">
        <v>8011</v>
      </c>
      <c r="B4893" s="25" t="s">
        <v>7869</v>
      </c>
      <c r="C4893" s="25" t="s">
        <v>8010</v>
      </c>
      <c r="D4893" s="25" t="s">
        <v>535</v>
      </c>
      <c r="E4893" s="26" t="s">
        <v>212</v>
      </c>
      <c r="F4893" s="26"/>
      <c r="G4893" s="27"/>
      <c r="H4893" s="27"/>
      <c r="I4893" s="26"/>
      <c r="J4893" s="24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</row>
    <row r="4894" spans="1:22" ht="14">
      <c r="A4894" s="24" t="s">
        <v>8014</v>
      </c>
      <c r="B4894" s="25" t="s">
        <v>7869</v>
      </c>
      <c r="C4894" s="25" t="s">
        <v>8013</v>
      </c>
      <c r="D4894" s="25" t="s">
        <v>2958</v>
      </c>
      <c r="E4894" s="26" t="s">
        <v>212</v>
      </c>
      <c r="F4894" s="26"/>
      <c r="G4894" s="27"/>
      <c r="H4894" s="27"/>
      <c r="I4894" s="26"/>
      <c r="J4894" s="24"/>
      <c r="K4894" s="26"/>
      <c r="L4894" s="26"/>
      <c r="M4894" s="26"/>
      <c r="N4894" s="26"/>
      <c r="O4894" s="26"/>
      <c r="P4894" s="26"/>
      <c r="Q4894" s="26"/>
      <c r="R4894" s="26"/>
      <c r="S4894" s="26"/>
      <c r="T4894" s="26"/>
      <c r="U4894" s="26"/>
      <c r="V4894" s="26"/>
    </row>
    <row r="4895" spans="1:22" ht="14">
      <c r="A4895" s="24" t="s">
        <v>9825</v>
      </c>
      <c r="B4895" s="25" t="s">
        <v>9614</v>
      </c>
      <c r="C4895" s="25" t="s">
        <v>9824</v>
      </c>
      <c r="D4895" s="25" t="s">
        <v>3239</v>
      </c>
      <c r="E4895" s="26" t="s">
        <v>364</v>
      </c>
      <c r="F4895" s="26"/>
      <c r="G4895" s="27"/>
      <c r="H4895" s="27"/>
      <c r="I4895" s="26"/>
      <c r="J4895" s="24"/>
      <c r="K4895" s="26"/>
      <c r="L4895" s="26"/>
      <c r="M4895" s="26"/>
      <c r="N4895" s="26"/>
      <c r="O4895" s="26"/>
      <c r="P4895" s="26"/>
      <c r="Q4895" s="26"/>
      <c r="R4895" s="26"/>
      <c r="S4895" s="26"/>
      <c r="T4895" s="26"/>
      <c r="U4895" s="26"/>
      <c r="V4895" s="26"/>
    </row>
    <row r="4896" spans="1:22" ht="14">
      <c r="A4896" s="24" t="s">
        <v>13341</v>
      </c>
      <c r="B4896" s="25" t="s">
        <v>12964</v>
      </c>
      <c r="C4896" s="25" t="s">
        <v>13340</v>
      </c>
      <c r="D4896" s="25" t="s">
        <v>535</v>
      </c>
      <c r="E4896" s="26" t="s">
        <v>364</v>
      </c>
      <c r="F4896" s="26"/>
      <c r="G4896" s="27"/>
      <c r="H4896" s="27"/>
      <c r="I4896" s="26"/>
      <c r="J4896" s="24"/>
      <c r="K4896" s="26"/>
      <c r="L4896" s="26"/>
      <c r="M4896" s="26"/>
      <c r="N4896" s="26"/>
      <c r="O4896" s="26"/>
      <c r="P4896" s="26"/>
      <c r="Q4896" s="26"/>
      <c r="R4896" s="26"/>
      <c r="S4896" s="26"/>
      <c r="T4896" s="26"/>
      <c r="U4896" s="26"/>
      <c r="V4896" s="26"/>
    </row>
    <row r="4897" spans="1:22" ht="14">
      <c r="A4897" s="24" t="s">
        <v>13997</v>
      </c>
      <c r="B4897" s="25" t="s">
        <v>13700</v>
      </c>
      <c r="C4897" s="25" t="s">
        <v>13996</v>
      </c>
      <c r="D4897" s="25" t="s">
        <v>221</v>
      </c>
      <c r="E4897" s="26" t="s">
        <v>364</v>
      </c>
      <c r="F4897" s="26"/>
      <c r="G4897" s="27"/>
      <c r="H4897" s="27"/>
      <c r="I4897" s="26"/>
      <c r="J4897" s="24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</row>
    <row r="4898" spans="1:22" ht="14">
      <c r="A4898" s="24" t="s">
        <v>14000</v>
      </c>
      <c r="B4898" s="25" t="s">
        <v>13700</v>
      </c>
      <c r="C4898" s="25" t="s">
        <v>13999</v>
      </c>
      <c r="D4898" s="25" t="s">
        <v>229</v>
      </c>
      <c r="E4898" s="26" t="s">
        <v>364</v>
      </c>
      <c r="F4898" s="26"/>
      <c r="G4898" s="27"/>
      <c r="H4898" s="27"/>
      <c r="I4898" s="26"/>
      <c r="J4898" s="24"/>
      <c r="K4898" s="26"/>
      <c r="L4898" s="26"/>
      <c r="M4898" s="26"/>
      <c r="N4898" s="26"/>
      <c r="O4898" s="26"/>
      <c r="P4898" s="26"/>
      <c r="Q4898" s="26"/>
      <c r="R4898" s="26"/>
      <c r="S4898" s="26"/>
      <c r="T4898" s="26"/>
      <c r="U4898" s="26"/>
      <c r="V4898" s="26"/>
    </row>
    <row r="4899" spans="1:22" ht="14">
      <c r="A4899" s="24" t="s">
        <v>14003</v>
      </c>
      <c r="B4899" s="25" t="s">
        <v>13700</v>
      </c>
      <c r="C4899" s="25" t="s">
        <v>14002</v>
      </c>
      <c r="D4899" s="25" t="s">
        <v>535</v>
      </c>
      <c r="E4899" s="26" t="s">
        <v>364</v>
      </c>
      <c r="F4899" s="26"/>
      <c r="G4899" s="27"/>
      <c r="H4899" s="27"/>
      <c r="I4899" s="26"/>
      <c r="J4899" s="24"/>
      <c r="K4899" s="26"/>
      <c r="L4899" s="26"/>
      <c r="M4899" s="26"/>
      <c r="N4899" s="26"/>
      <c r="O4899" s="26"/>
      <c r="P4899" s="26"/>
      <c r="Q4899" s="26"/>
      <c r="R4899" s="26"/>
      <c r="S4899" s="26"/>
      <c r="T4899" s="26"/>
      <c r="U4899" s="26"/>
      <c r="V4899" s="26"/>
    </row>
    <row r="4900" spans="1:22" ht="14">
      <c r="A4900" s="24" t="s">
        <v>14006</v>
      </c>
      <c r="B4900" s="25" t="s">
        <v>13700</v>
      </c>
      <c r="C4900" s="25" t="s">
        <v>14005</v>
      </c>
      <c r="D4900" s="25" t="s">
        <v>229</v>
      </c>
      <c r="E4900" s="26" t="s">
        <v>364</v>
      </c>
      <c r="F4900" s="26"/>
      <c r="G4900" s="27"/>
      <c r="H4900" s="27"/>
      <c r="I4900" s="26"/>
      <c r="J4900" s="24"/>
      <c r="K4900" s="26"/>
      <c r="L4900" s="26"/>
      <c r="M4900" s="26"/>
      <c r="N4900" s="26"/>
      <c r="O4900" s="26"/>
      <c r="P4900" s="26"/>
      <c r="Q4900" s="26"/>
      <c r="R4900" s="26"/>
      <c r="S4900" s="26"/>
      <c r="T4900" s="26"/>
      <c r="U4900" s="26"/>
      <c r="V4900" s="26"/>
    </row>
    <row r="4901" spans="1:22" ht="14">
      <c r="A4901" s="24" t="s">
        <v>14009</v>
      </c>
      <c r="B4901" s="25" t="s">
        <v>13700</v>
      </c>
      <c r="C4901" s="25" t="s">
        <v>14008</v>
      </c>
      <c r="D4901" s="25" t="s">
        <v>535</v>
      </c>
      <c r="E4901" s="26" t="s">
        <v>364</v>
      </c>
      <c r="F4901" s="26"/>
      <c r="G4901" s="27"/>
      <c r="H4901" s="27"/>
      <c r="I4901" s="26"/>
      <c r="J4901" s="24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</row>
    <row r="4902" spans="1:22" ht="14">
      <c r="A4902" s="24" t="s">
        <v>14012</v>
      </c>
      <c r="B4902" s="25" t="s">
        <v>13700</v>
      </c>
      <c r="C4902" s="25" t="s">
        <v>14011</v>
      </c>
      <c r="D4902" s="25" t="s">
        <v>221</v>
      </c>
      <c r="E4902" s="26" t="s">
        <v>364</v>
      </c>
      <c r="F4902" s="26"/>
      <c r="G4902" s="27"/>
      <c r="H4902" s="27"/>
      <c r="I4902" s="26"/>
      <c r="J4902" s="24"/>
      <c r="K4902" s="26"/>
      <c r="L4902" s="26"/>
      <c r="M4902" s="26"/>
      <c r="N4902" s="26"/>
      <c r="O4902" s="26"/>
      <c r="P4902" s="26"/>
      <c r="Q4902" s="26"/>
      <c r="R4902" s="26"/>
      <c r="S4902" s="26"/>
      <c r="T4902" s="26"/>
      <c r="U4902" s="26"/>
      <c r="V4902" s="26"/>
    </row>
    <row r="4903" spans="1:22" ht="14">
      <c r="A4903" s="24" t="s">
        <v>14015</v>
      </c>
      <c r="B4903" s="25" t="s">
        <v>13700</v>
      </c>
      <c r="C4903" s="25" t="s">
        <v>14014</v>
      </c>
      <c r="D4903" s="25" t="s">
        <v>535</v>
      </c>
      <c r="E4903" s="26" t="s">
        <v>364</v>
      </c>
      <c r="F4903" s="26"/>
      <c r="G4903" s="27"/>
      <c r="H4903" s="27"/>
      <c r="I4903" s="26"/>
      <c r="J4903" s="24"/>
      <c r="K4903" s="26"/>
      <c r="L4903" s="26"/>
      <c r="M4903" s="26"/>
      <c r="N4903" s="26"/>
      <c r="O4903" s="26"/>
      <c r="P4903" s="26"/>
      <c r="Q4903" s="26"/>
      <c r="R4903" s="26"/>
      <c r="S4903" s="26"/>
      <c r="T4903" s="26"/>
      <c r="U4903" s="26"/>
      <c r="V4903" s="26"/>
    </row>
    <row r="4904" spans="1:22" ht="14">
      <c r="A4904" s="24" t="s">
        <v>14018</v>
      </c>
      <c r="B4904" s="25" t="s">
        <v>13700</v>
      </c>
      <c r="C4904" s="25" t="s">
        <v>14017</v>
      </c>
      <c r="D4904" s="25" t="s">
        <v>215</v>
      </c>
      <c r="E4904" s="26" t="s">
        <v>364</v>
      </c>
      <c r="F4904" s="26"/>
      <c r="G4904" s="27"/>
      <c r="H4904" s="27"/>
      <c r="I4904" s="26"/>
      <c r="J4904" s="24"/>
      <c r="K4904" s="26"/>
      <c r="L4904" s="26"/>
      <c r="M4904" s="26"/>
      <c r="N4904" s="26"/>
      <c r="O4904" s="26"/>
      <c r="P4904" s="26"/>
      <c r="Q4904" s="26"/>
      <c r="R4904" s="26"/>
      <c r="S4904" s="26"/>
      <c r="T4904" s="26"/>
      <c r="U4904" s="26"/>
      <c r="V4904" s="26"/>
    </row>
    <row r="4905" spans="1:22" ht="14">
      <c r="A4905" s="24" t="s">
        <v>14018</v>
      </c>
      <c r="B4905" s="25" t="s">
        <v>13700</v>
      </c>
      <c r="C4905" s="25" t="s">
        <v>14020</v>
      </c>
      <c r="D4905" s="25" t="s">
        <v>215</v>
      </c>
      <c r="E4905" s="26" t="s">
        <v>364</v>
      </c>
      <c r="F4905" s="26"/>
      <c r="G4905" s="27"/>
      <c r="H4905" s="27"/>
      <c r="I4905" s="26"/>
      <c r="J4905" s="24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</row>
    <row r="4906" spans="1:22" ht="14">
      <c r="A4906" s="24" t="s">
        <v>14022</v>
      </c>
      <c r="B4906" s="25" t="s">
        <v>13700</v>
      </c>
      <c r="C4906" s="25" t="s">
        <v>14021</v>
      </c>
      <c r="D4906" s="25" t="s">
        <v>215</v>
      </c>
      <c r="E4906" s="26" t="s">
        <v>364</v>
      </c>
      <c r="F4906" s="26"/>
      <c r="G4906" s="27"/>
      <c r="H4906" s="27"/>
      <c r="I4906" s="26"/>
      <c r="J4906" s="24"/>
      <c r="K4906" s="26"/>
      <c r="L4906" s="26"/>
      <c r="M4906" s="26"/>
      <c r="N4906" s="26"/>
      <c r="O4906" s="26"/>
      <c r="P4906" s="26"/>
      <c r="Q4906" s="26"/>
      <c r="R4906" s="26"/>
      <c r="S4906" s="26"/>
      <c r="T4906" s="26"/>
      <c r="U4906" s="26"/>
      <c r="V4906" s="26"/>
    </row>
    <row r="4907" spans="1:22" ht="14">
      <c r="A4907" s="24" t="s">
        <v>12943</v>
      </c>
      <c r="B4907" s="25" t="s">
        <v>12674</v>
      </c>
      <c r="C4907" s="25" t="s">
        <v>12942</v>
      </c>
      <c r="D4907" s="25" t="s">
        <v>221</v>
      </c>
      <c r="E4907" s="26" t="s">
        <v>212</v>
      </c>
      <c r="F4907" s="26"/>
      <c r="G4907" s="27"/>
      <c r="H4907" s="27"/>
      <c r="I4907" s="26"/>
      <c r="J4907" s="24"/>
      <c r="K4907" s="26"/>
      <c r="L4907" s="26"/>
      <c r="M4907" s="26"/>
      <c r="N4907" s="26"/>
      <c r="O4907" s="26"/>
      <c r="P4907" s="26"/>
      <c r="Q4907" s="26"/>
      <c r="R4907" s="26"/>
      <c r="S4907" s="26"/>
      <c r="T4907" s="26"/>
      <c r="U4907" s="26"/>
      <c r="V4907" s="26"/>
    </row>
    <row r="4908" spans="1:22" ht="14">
      <c r="A4908" s="24" t="s">
        <v>12946</v>
      </c>
      <c r="B4908" s="25" t="s">
        <v>12674</v>
      </c>
      <c r="C4908" s="25" t="s">
        <v>12945</v>
      </c>
      <c r="D4908" s="25" t="s">
        <v>12679</v>
      </c>
      <c r="E4908" s="26" t="s">
        <v>212</v>
      </c>
      <c r="F4908" s="26"/>
      <c r="G4908" s="27"/>
      <c r="H4908" s="27"/>
      <c r="I4908" s="26"/>
      <c r="J4908" s="24"/>
      <c r="K4908" s="26"/>
      <c r="L4908" s="26"/>
      <c r="M4908" s="26"/>
      <c r="N4908" s="26"/>
      <c r="O4908" s="26"/>
      <c r="P4908" s="26"/>
      <c r="Q4908" s="26"/>
      <c r="R4908" s="26"/>
      <c r="S4908" s="26"/>
      <c r="T4908" s="26"/>
      <c r="U4908" s="26"/>
      <c r="V4908" s="26"/>
    </row>
    <row r="4909" spans="1:22" ht="14">
      <c r="A4909" s="24" t="s">
        <v>4284</v>
      </c>
      <c r="B4909" s="25" t="s">
        <v>4003</v>
      </c>
      <c r="C4909" s="25" t="s">
        <v>4283</v>
      </c>
      <c r="D4909" s="25" t="s">
        <v>4128</v>
      </c>
      <c r="E4909" s="26" t="s">
        <v>212</v>
      </c>
      <c r="F4909" s="26"/>
      <c r="G4909" s="27"/>
      <c r="H4909" s="27"/>
      <c r="I4909" s="26"/>
      <c r="J4909" s="24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</row>
    <row r="4910" spans="1:22" ht="14">
      <c r="A4910" s="24" t="s">
        <v>4287</v>
      </c>
      <c r="B4910" s="25" t="s">
        <v>4003</v>
      </c>
      <c r="C4910" s="25" t="s">
        <v>4286</v>
      </c>
      <c r="D4910" s="25" t="s">
        <v>4128</v>
      </c>
      <c r="E4910" s="26" t="s">
        <v>212</v>
      </c>
      <c r="F4910" s="26"/>
      <c r="G4910" s="27"/>
      <c r="H4910" s="27"/>
      <c r="I4910" s="26"/>
      <c r="J4910" s="24"/>
      <c r="K4910" s="26"/>
      <c r="L4910" s="26"/>
      <c r="M4910" s="26"/>
      <c r="N4910" s="26"/>
      <c r="O4910" s="26"/>
      <c r="P4910" s="26"/>
      <c r="Q4910" s="26"/>
      <c r="R4910" s="26"/>
      <c r="S4910" s="26"/>
      <c r="T4910" s="26"/>
      <c r="U4910" s="26"/>
      <c r="V4910" s="26"/>
    </row>
    <row r="4911" spans="1:22" ht="14">
      <c r="A4911" s="24" t="s">
        <v>2384</v>
      </c>
      <c r="B4911" s="25" t="s">
        <v>2157</v>
      </c>
      <c r="C4911" s="25" t="s">
        <v>2383</v>
      </c>
      <c r="D4911" s="25" t="s">
        <v>221</v>
      </c>
      <c r="E4911" s="26" t="s">
        <v>364</v>
      </c>
      <c r="F4911" s="26"/>
      <c r="G4911" s="27"/>
      <c r="H4911" s="27"/>
      <c r="I4911" s="26"/>
      <c r="J4911" s="24"/>
      <c r="K4911" s="26"/>
      <c r="L4911" s="26"/>
      <c r="M4911" s="26"/>
      <c r="N4911" s="26"/>
      <c r="O4911" s="26"/>
      <c r="P4911" s="26"/>
      <c r="Q4911" s="26"/>
      <c r="R4911" s="26"/>
      <c r="S4911" s="26"/>
      <c r="T4911" s="26"/>
      <c r="U4911" s="26"/>
      <c r="V4911" s="26"/>
    </row>
    <row r="4912" spans="1:22" ht="14">
      <c r="A4912" s="24" t="s">
        <v>2387</v>
      </c>
      <c r="B4912" s="25" t="s">
        <v>2157</v>
      </c>
      <c r="C4912" s="25" t="s">
        <v>2386</v>
      </c>
      <c r="D4912" s="25" t="s">
        <v>535</v>
      </c>
      <c r="E4912" s="26" t="s">
        <v>364</v>
      </c>
      <c r="F4912" s="26"/>
      <c r="G4912" s="27"/>
      <c r="H4912" s="27"/>
      <c r="I4912" s="26"/>
      <c r="J4912" s="24"/>
      <c r="K4912" s="26"/>
      <c r="L4912" s="26"/>
      <c r="M4912" s="26"/>
      <c r="N4912" s="26"/>
      <c r="O4912" s="26"/>
      <c r="P4912" s="26"/>
      <c r="Q4912" s="26"/>
      <c r="R4912" s="26"/>
      <c r="S4912" s="26"/>
      <c r="T4912" s="26"/>
      <c r="U4912" s="26"/>
      <c r="V4912" s="26"/>
    </row>
    <row r="4913" spans="1:22" ht="14">
      <c r="A4913" s="24" t="s">
        <v>13344</v>
      </c>
      <c r="B4913" s="25" t="s">
        <v>12964</v>
      </c>
      <c r="C4913" s="25" t="s">
        <v>13343</v>
      </c>
      <c r="D4913" s="25" t="s">
        <v>221</v>
      </c>
      <c r="E4913" s="26" t="s">
        <v>364</v>
      </c>
      <c r="F4913" s="26"/>
      <c r="G4913" s="27"/>
      <c r="H4913" s="27"/>
      <c r="I4913" s="26"/>
      <c r="J4913" s="24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</row>
    <row r="4914" spans="1:22" ht="14">
      <c r="A4914" s="24" t="s">
        <v>13347</v>
      </c>
      <c r="B4914" s="25" t="s">
        <v>12964</v>
      </c>
      <c r="C4914" s="25" t="s">
        <v>13346</v>
      </c>
      <c r="D4914" s="25" t="s">
        <v>229</v>
      </c>
      <c r="E4914" s="26" t="s">
        <v>364</v>
      </c>
      <c r="F4914" s="26"/>
      <c r="G4914" s="27"/>
      <c r="H4914" s="27"/>
      <c r="I4914" s="26"/>
      <c r="J4914" s="24"/>
      <c r="K4914" s="26"/>
      <c r="L4914" s="26"/>
      <c r="M4914" s="26"/>
      <c r="N4914" s="26"/>
      <c r="O4914" s="26"/>
      <c r="P4914" s="26"/>
      <c r="Q4914" s="26"/>
      <c r="R4914" s="26"/>
      <c r="S4914" s="26"/>
      <c r="T4914" s="26"/>
      <c r="U4914" s="26"/>
      <c r="V4914" s="26"/>
    </row>
    <row r="4915" spans="1:22" ht="14">
      <c r="A4915" s="24" t="s">
        <v>13350</v>
      </c>
      <c r="B4915" s="25" t="s">
        <v>12964</v>
      </c>
      <c r="C4915" s="25" t="s">
        <v>13349</v>
      </c>
      <c r="D4915" s="25" t="s">
        <v>535</v>
      </c>
      <c r="E4915" s="26" t="s">
        <v>364</v>
      </c>
      <c r="F4915" s="26"/>
      <c r="G4915" s="27"/>
      <c r="H4915" s="27"/>
      <c r="I4915" s="26"/>
      <c r="J4915" s="24"/>
      <c r="K4915" s="26"/>
      <c r="L4915" s="26"/>
      <c r="M4915" s="26"/>
      <c r="N4915" s="26"/>
      <c r="O4915" s="26"/>
      <c r="P4915" s="26"/>
      <c r="Q4915" s="26"/>
      <c r="R4915" s="26"/>
      <c r="S4915" s="26"/>
      <c r="T4915" s="26"/>
      <c r="U4915" s="26"/>
      <c r="V4915" s="26"/>
    </row>
    <row r="4916" spans="1:22" ht="14">
      <c r="A4916" s="24" t="s">
        <v>7812</v>
      </c>
      <c r="B4916" s="25" t="s">
        <v>7582</v>
      </c>
      <c r="C4916" s="25" t="s">
        <v>7811</v>
      </c>
      <c r="D4916" s="25" t="s">
        <v>535</v>
      </c>
      <c r="E4916" s="26" t="s">
        <v>212</v>
      </c>
      <c r="F4916" s="26"/>
      <c r="G4916" s="27"/>
      <c r="H4916" s="27"/>
      <c r="I4916" s="26"/>
      <c r="J4916" s="24"/>
      <c r="K4916" s="26"/>
      <c r="L4916" s="26"/>
      <c r="M4916" s="26"/>
      <c r="N4916" s="26"/>
      <c r="O4916" s="26"/>
      <c r="P4916" s="26"/>
      <c r="Q4916" s="26"/>
      <c r="R4916" s="26"/>
      <c r="S4916" s="26"/>
      <c r="T4916" s="26"/>
      <c r="U4916" s="26"/>
      <c r="V4916" s="26"/>
    </row>
    <row r="4917" spans="1:22" ht="14">
      <c r="A4917" s="24" t="s">
        <v>7815</v>
      </c>
      <c r="B4917" s="25" t="s">
        <v>7582</v>
      </c>
      <c r="C4917" s="25" t="s">
        <v>7814</v>
      </c>
      <c r="D4917" s="25" t="s">
        <v>7596</v>
      </c>
      <c r="E4917" s="26" t="s">
        <v>212</v>
      </c>
      <c r="F4917" s="26"/>
      <c r="G4917" s="27"/>
      <c r="H4917" s="27"/>
      <c r="I4917" s="26"/>
      <c r="J4917" s="24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</row>
    <row r="4918" spans="1:22" ht="14">
      <c r="A4918" s="24" t="s">
        <v>7818</v>
      </c>
      <c r="B4918" s="25" t="s">
        <v>7582</v>
      </c>
      <c r="C4918" s="25" t="s">
        <v>7817</v>
      </c>
      <c r="D4918" s="25" t="s">
        <v>221</v>
      </c>
      <c r="E4918" s="26" t="s">
        <v>212</v>
      </c>
      <c r="F4918" s="26"/>
      <c r="G4918" s="27"/>
      <c r="H4918" s="27"/>
      <c r="I4918" s="26"/>
      <c r="J4918" s="24"/>
      <c r="K4918" s="26"/>
      <c r="L4918" s="26"/>
      <c r="M4918" s="26"/>
      <c r="N4918" s="26"/>
      <c r="O4918" s="26"/>
      <c r="P4918" s="26"/>
      <c r="Q4918" s="26"/>
      <c r="R4918" s="26"/>
      <c r="S4918" s="26"/>
      <c r="T4918" s="26"/>
      <c r="U4918" s="26"/>
      <c r="V4918" s="26"/>
    </row>
    <row r="4919" spans="1:22" ht="14">
      <c r="A4919" s="24" t="s">
        <v>7821</v>
      </c>
      <c r="B4919" s="25" t="s">
        <v>7582</v>
      </c>
      <c r="C4919" s="25" t="s">
        <v>7820</v>
      </c>
      <c r="D4919" s="25" t="s">
        <v>2556</v>
      </c>
      <c r="E4919" s="26" t="s">
        <v>212</v>
      </c>
      <c r="F4919" s="26"/>
      <c r="G4919" s="27"/>
      <c r="H4919" s="27"/>
      <c r="I4919" s="26"/>
      <c r="J4919" s="24"/>
      <c r="K4919" s="26"/>
      <c r="L4919" s="26"/>
      <c r="M4919" s="26"/>
      <c r="N4919" s="26"/>
      <c r="O4919" s="26"/>
      <c r="P4919" s="26"/>
      <c r="Q4919" s="26"/>
      <c r="R4919" s="26"/>
      <c r="S4919" s="26"/>
      <c r="T4919" s="26"/>
      <c r="U4919" s="26"/>
      <c r="V4919" s="26"/>
    </row>
    <row r="4920" spans="1:22" ht="14">
      <c r="A4920" s="24" t="s">
        <v>9828</v>
      </c>
      <c r="B4920" s="25" t="s">
        <v>9614</v>
      </c>
      <c r="C4920" s="25" t="s">
        <v>9827</v>
      </c>
      <c r="D4920" s="25" t="s">
        <v>3239</v>
      </c>
      <c r="E4920" s="26" t="s">
        <v>364</v>
      </c>
      <c r="F4920" s="26"/>
      <c r="G4920" s="27"/>
      <c r="H4920" s="27"/>
      <c r="I4920" s="26"/>
      <c r="J4920" s="24"/>
      <c r="K4920" s="26"/>
      <c r="L4920" s="26"/>
      <c r="M4920" s="26"/>
      <c r="N4920" s="26"/>
      <c r="O4920" s="26"/>
      <c r="P4920" s="26"/>
      <c r="Q4920" s="26"/>
      <c r="R4920" s="26"/>
      <c r="S4920" s="26"/>
      <c r="T4920" s="26"/>
      <c r="U4920" s="26"/>
      <c r="V4920" s="26"/>
    </row>
    <row r="4921" spans="1:22" ht="14">
      <c r="A4921" s="24" t="s">
        <v>9831</v>
      </c>
      <c r="B4921" s="25" t="s">
        <v>9614</v>
      </c>
      <c r="C4921" s="25" t="s">
        <v>9830</v>
      </c>
      <c r="D4921" s="25" t="s">
        <v>3239</v>
      </c>
      <c r="E4921" s="26" t="s">
        <v>364</v>
      </c>
      <c r="F4921" s="26"/>
      <c r="G4921" s="27"/>
      <c r="H4921" s="27"/>
      <c r="I4921" s="26"/>
      <c r="J4921" s="24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</row>
    <row r="4922" spans="1:22" ht="14">
      <c r="A4922" s="24" t="s">
        <v>8631</v>
      </c>
      <c r="B4922" s="25" t="s">
        <v>8543</v>
      </c>
      <c r="C4922" s="25" t="s">
        <v>8630</v>
      </c>
      <c r="D4922" s="25" t="s">
        <v>373</v>
      </c>
      <c r="E4922" s="26" t="s">
        <v>212</v>
      </c>
      <c r="F4922" s="26"/>
      <c r="G4922" s="27"/>
      <c r="H4922" s="27"/>
      <c r="I4922" s="26"/>
      <c r="J4922" s="24"/>
      <c r="K4922" s="26"/>
      <c r="L4922" s="26"/>
      <c r="M4922" s="26"/>
      <c r="N4922" s="26"/>
      <c r="O4922" s="26"/>
      <c r="P4922" s="26"/>
      <c r="Q4922" s="26"/>
      <c r="R4922" s="26"/>
      <c r="S4922" s="26"/>
      <c r="T4922" s="26"/>
      <c r="U4922" s="26"/>
      <c r="V4922" s="26"/>
    </row>
    <row r="4923" spans="1:22" ht="14">
      <c r="A4923" s="24" t="s">
        <v>13353</v>
      </c>
      <c r="B4923" s="25" t="s">
        <v>12964</v>
      </c>
      <c r="C4923" s="25" t="s">
        <v>13352</v>
      </c>
      <c r="D4923" s="25" t="s">
        <v>535</v>
      </c>
      <c r="E4923" s="26" t="s">
        <v>364</v>
      </c>
      <c r="F4923" s="26"/>
      <c r="G4923" s="27"/>
      <c r="H4923" s="27"/>
      <c r="I4923" s="26"/>
      <c r="J4923" s="24"/>
      <c r="K4923" s="26"/>
      <c r="L4923" s="26"/>
      <c r="M4923" s="26"/>
      <c r="N4923" s="26"/>
      <c r="O4923" s="26"/>
      <c r="P4923" s="26"/>
      <c r="Q4923" s="26"/>
      <c r="R4923" s="26"/>
      <c r="S4923" s="26"/>
      <c r="T4923" s="26"/>
      <c r="U4923" s="26"/>
      <c r="V4923" s="26"/>
    </row>
    <row r="4924" spans="1:22" ht="14">
      <c r="A4924" s="24" t="s">
        <v>10032</v>
      </c>
      <c r="B4924" s="25" t="s">
        <v>9887</v>
      </c>
      <c r="C4924" s="25" t="s">
        <v>10031</v>
      </c>
      <c r="D4924" s="25" t="s">
        <v>221</v>
      </c>
      <c r="E4924" s="26" t="s">
        <v>212</v>
      </c>
      <c r="F4924" s="26"/>
      <c r="G4924" s="27"/>
      <c r="H4924" s="27"/>
      <c r="I4924" s="26"/>
      <c r="J4924" s="24"/>
      <c r="K4924" s="26"/>
      <c r="L4924" s="26"/>
      <c r="M4924" s="26"/>
      <c r="N4924" s="26"/>
      <c r="O4924" s="26"/>
      <c r="P4924" s="26"/>
      <c r="Q4924" s="26"/>
      <c r="R4924" s="26"/>
      <c r="S4924" s="26"/>
      <c r="T4924" s="26"/>
      <c r="U4924" s="26"/>
      <c r="V4924" s="26"/>
    </row>
    <row r="4925" spans="1:22" ht="14">
      <c r="A4925" s="24" t="s">
        <v>10035</v>
      </c>
      <c r="B4925" s="25" t="s">
        <v>9887</v>
      </c>
      <c r="C4925" s="25" t="s">
        <v>10034</v>
      </c>
      <c r="D4925" s="25" t="s">
        <v>221</v>
      </c>
      <c r="E4925" s="26" t="s">
        <v>212</v>
      </c>
      <c r="F4925" s="26"/>
      <c r="G4925" s="27"/>
      <c r="H4925" s="27"/>
      <c r="I4925" s="26"/>
      <c r="J4925" s="24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</row>
    <row r="4926" spans="1:22" ht="14">
      <c r="A4926" s="24" t="s">
        <v>10038</v>
      </c>
      <c r="B4926" s="25" t="s">
        <v>9887</v>
      </c>
      <c r="C4926" s="25" t="s">
        <v>10037</v>
      </c>
      <c r="D4926" s="25" t="s">
        <v>221</v>
      </c>
      <c r="E4926" s="26" t="s">
        <v>212</v>
      </c>
      <c r="F4926" s="26"/>
      <c r="G4926" s="27"/>
      <c r="H4926" s="27"/>
      <c r="I4926" s="26"/>
      <c r="J4926" s="24"/>
      <c r="K4926" s="26"/>
      <c r="L4926" s="26"/>
      <c r="M4926" s="26"/>
      <c r="N4926" s="26"/>
      <c r="O4926" s="26"/>
      <c r="P4926" s="26"/>
      <c r="Q4926" s="26"/>
      <c r="R4926" s="26"/>
      <c r="S4926" s="26"/>
      <c r="T4926" s="26"/>
      <c r="U4926" s="26"/>
      <c r="V4926" s="26"/>
    </row>
    <row r="4927" spans="1:22" ht="14">
      <c r="A4927" s="24" t="s">
        <v>10041</v>
      </c>
      <c r="B4927" s="25" t="s">
        <v>9887</v>
      </c>
      <c r="C4927" s="25" t="s">
        <v>10040</v>
      </c>
      <c r="D4927" s="25" t="s">
        <v>3041</v>
      </c>
      <c r="E4927" s="26" t="s">
        <v>212</v>
      </c>
      <c r="F4927" s="26"/>
      <c r="G4927" s="27"/>
      <c r="H4927" s="27"/>
      <c r="I4927" s="26"/>
      <c r="J4927" s="24"/>
      <c r="K4927" s="26"/>
      <c r="L4927" s="26"/>
      <c r="M4927" s="26"/>
      <c r="N4927" s="26"/>
      <c r="O4927" s="26"/>
      <c r="P4927" s="26"/>
      <c r="Q4927" s="26"/>
      <c r="R4927" s="26"/>
      <c r="S4927" s="26"/>
      <c r="T4927" s="26"/>
      <c r="U4927" s="26"/>
      <c r="V4927" s="26"/>
    </row>
    <row r="4928" spans="1:22" ht="14">
      <c r="A4928" s="24" t="s">
        <v>10044</v>
      </c>
      <c r="B4928" s="25" t="s">
        <v>9887</v>
      </c>
      <c r="C4928" s="25" t="s">
        <v>10043</v>
      </c>
      <c r="D4928" s="25" t="s">
        <v>221</v>
      </c>
      <c r="E4928" s="26" t="s">
        <v>212</v>
      </c>
      <c r="F4928" s="26"/>
      <c r="G4928" s="27"/>
      <c r="H4928" s="27"/>
      <c r="I4928" s="26"/>
      <c r="J4928" s="24"/>
      <c r="K4928" s="26"/>
      <c r="L4928" s="26"/>
      <c r="M4928" s="26"/>
      <c r="N4928" s="26"/>
      <c r="O4928" s="26"/>
      <c r="P4928" s="26"/>
      <c r="Q4928" s="26"/>
      <c r="R4928" s="26"/>
      <c r="S4928" s="26"/>
      <c r="T4928" s="26"/>
      <c r="U4928" s="26"/>
      <c r="V4928" s="26"/>
    </row>
    <row r="4929" spans="1:22" ht="14">
      <c r="A4929" s="24" t="s">
        <v>10047</v>
      </c>
      <c r="B4929" s="25" t="s">
        <v>9887</v>
      </c>
      <c r="C4929" s="25" t="s">
        <v>10046</v>
      </c>
      <c r="D4929" s="25" t="s">
        <v>535</v>
      </c>
      <c r="E4929" s="26" t="s">
        <v>212</v>
      </c>
      <c r="F4929" s="26"/>
      <c r="G4929" s="27"/>
      <c r="H4929" s="27"/>
      <c r="I4929" s="26"/>
      <c r="J4929" s="24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</row>
    <row r="4930" spans="1:22" ht="14">
      <c r="A4930" s="24" t="s">
        <v>10050</v>
      </c>
      <c r="B4930" s="25" t="s">
        <v>9887</v>
      </c>
      <c r="C4930" s="25" t="s">
        <v>10049</v>
      </c>
      <c r="D4930" s="25" t="s">
        <v>221</v>
      </c>
      <c r="E4930" s="26" t="s">
        <v>212</v>
      </c>
      <c r="F4930" s="26"/>
      <c r="G4930" s="27"/>
      <c r="H4930" s="27"/>
      <c r="I4930" s="26"/>
      <c r="J4930" s="24"/>
      <c r="K4930" s="26"/>
      <c r="L4930" s="26"/>
      <c r="M4930" s="26"/>
      <c r="N4930" s="26"/>
      <c r="O4930" s="26"/>
      <c r="P4930" s="26"/>
      <c r="Q4930" s="26"/>
      <c r="R4930" s="26"/>
      <c r="S4930" s="26"/>
      <c r="T4930" s="26"/>
      <c r="U4930" s="26"/>
      <c r="V4930" s="26"/>
    </row>
    <row r="4931" spans="1:22" ht="14">
      <c r="A4931" s="24" t="s">
        <v>8017</v>
      </c>
      <c r="B4931" s="25" t="s">
        <v>7869</v>
      </c>
      <c r="C4931" s="25" t="s">
        <v>8016</v>
      </c>
      <c r="D4931" s="25" t="s">
        <v>221</v>
      </c>
      <c r="E4931" s="26" t="s">
        <v>212</v>
      </c>
      <c r="F4931" s="26"/>
      <c r="G4931" s="27"/>
      <c r="H4931" s="27"/>
      <c r="I4931" s="26"/>
      <c r="J4931" s="24"/>
      <c r="K4931" s="26"/>
      <c r="L4931" s="26"/>
      <c r="M4931" s="26"/>
      <c r="N4931" s="26"/>
      <c r="O4931" s="26"/>
      <c r="P4931" s="26"/>
      <c r="Q4931" s="26"/>
      <c r="R4931" s="26"/>
      <c r="S4931" s="26"/>
      <c r="T4931" s="26"/>
      <c r="U4931" s="26"/>
      <c r="V4931" s="26"/>
    </row>
    <row r="4932" spans="1:22" ht="14">
      <c r="A4932" s="24" t="s">
        <v>14025</v>
      </c>
      <c r="B4932" s="25" t="s">
        <v>13700</v>
      </c>
      <c r="C4932" s="25" t="s">
        <v>14024</v>
      </c>
      <c r="D4932" s="25" t="s">
        <v>215</v>
      </c>
      <c r="E4932" s="26" t="s">
        <v>364</v>
      </c>
      <c r="F4932" s="26"/>
      <c r="G4932" s="27"/>
      <c r="H4932" s="27"/>
      <c r="I4932" s="26"/>
      <c r="J4932" s="24"/>
      <c r="K4932" s="26"/>
      <c r="L4932" s="26"/>
      <c r="M4932" s="26"/>
      <c r="N4932" s="26"/>
      <c r="O4932" s="26"/>
      <c r="P4932" s="26"/>
      <c r="Q4932" s="26"/>
      <c r="R4932" s="26"/>
      <c r="S4932" s="26"/>
      <c r="T4932" s="26"/>
      <c r="U4932" s="26"/>
      <c r="V4932" s="26"/>
    </row>
    <row r="4933" spans="1:22" ht="14">
      <c r="A4933" s="24" t="s">
        <v>14028</v>
      </c>
      <c r="B4933" s="25" t="s">
        <v>13700</v>
      </c>
      <c r="C4933" s="25" t="s">
        <v>14027</v>
      </c>
      <c r="D4933" s="25" t="s">
        <v>221</v>
      </c>
      <c r="E4933" s="26" t="s">
        <v>364</v>
      </c>
      <c r="F4933" s="26"/>
      <c r="G4933" s="27"/>
      <c r="H4933" s="27"/>
      <c r="I4933" s="26"/>
      <c r="J4933" s="24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</row>
    <row r="4934" spans="1:22" ht="14">
      <c r="A4934" s="24" t="s">
        <v>14031</v>
      </c>
      <c r="B4934" s="25" t="s">
        <v>13700</v>
      </c>
      <c r="C4934" s="25" t="s">
        <v>14030</v>
      </c>
      <c r="D4934" s="25" t="s">
        <v>229</v>
      </c>
      <c r="E4934" s="26" t="s">
        <v>364</v>
      </c>
      <c r="F4934" s="26"/>
      <c r="G4934" s="27"/>
      <c r="H4934" s="27"/>
      <c r="I4934" s="26"/>
      <c r="J4934" s="24"/>
      <c r="K4934" s="26"/>
      <c r="L4934" s="26"/>
      <c r="M4934" s="26"/>
      <c r="N4934" s="26"/>
      <c r="O4934" s="26"/>
      <c r="P4934" s="26"/>
      <c r="Q4934" s="26"/>
      <c r="R4934" s="26"/>
      <c r="S4934" s="26"/>
      <c r="T4934" s="26"/>
      <c r="U4934" s="26"/>
      <c r="V4934" s="26"/>
    </row>
    <row r="4935" spans="1:22" ht="14">
      <c r="A4935" s="24" t="s">
        <v>14034</v>
      </c>
      <c r="B4935" s="25" t="s">
        <v>13700</v>
      </c>
      <c r="C4935" s="25" t="s">
        <v>14033</v>
      </c>
      <c r="D4935" s="25" t="s">
        <v>535</v>
      </c>
      <c r="E4935" s="26" t="s">
        <v>364</v>
      </c>
      <c r="F4935" s="26"/>
      <c r="G4935" s="27"/>
      <c r="H4935" s="27"/>
      <c r="I4935" s="26"/>
      <c r="J4935" s="24"/>
      <c r="K4935" s="26"/>
      <c r="L4935" s="26"/>
      <c r="M4935" s="26"/>
      <c r="N4935" s="26"/>
      <c r="O4935" s="26"/>
      <c r="P4935" s="26"/>
      <c r="Q4935" s="26"/>
      <c r="R4935" s="26"/>
      <c r="S4935" s="26"/>
      <c r="T4935" s="26"/>
      <c r="U4935" s="26"/>
      <c r="V4935" s="26"/>
    </row>
    <row r="4936" spans="1:22" ht="14">
      <c r="A4936" s="24" t="s">
        <v>14037</v>
      </c>
      <c r="B4936" s="25" t="s">
        <v>13700</v>
      </c>
      <c r="C4936" s="25" t="s">
        <v>14036</v>
      </c>
      <c r="D4936" s="25" t="s">
        <v>215</v>
      </c>
      <c r="E4936" s="26" t="s">
        <v>364</v>
      </c>
      <c r="F4936" s="26"/>
      <c r="G4936" s="27"/>
      <c r="H4936" s="27"/>
      <c r="I4936" s="26"/>
      <c r="J4936" s="24"/>
      <c r="K4936" s="26"/>
      <c r="L4936" s="26"/>
      <c r="M4936" s="26"/>
      <c r="N4936" s="26"/>
      <c r="O4936" s="26"/>
      <c r="P4936" s="26"/>
      <c r="Q4936" s="26"/>
      <c r="R4936" s="26"/>
      <c r="S4936" s="26"/>
      <c r="T4936" s="26"/>
      <c r="U4936" s="26"/>
      <c r="V4936" s="26"/>
    </row>
    <row r="4937" spans="1:22" ht="14">
      <c r="A4937" s="24" t="s">
        <v>14040</v>
      </c>
      <c r="B4937" s="25" t="s">
        <v>13700</v>
      </c>
      <c r="C4937" s="25" t="s">
        <v>14039</v>
      </c>
      <c r="D4937" s="25" t="s">
        <v>229</v>
      </c>
      <c r="E4937" s="26" t="s">
        <v>364</v>
      </c>
      <c r="F4937" s="26"/>
      <c r="G4937" s="27"/>
      <c r="H4937" s="27"/>
      <c r="I4937" s="26"/>
      <c r="J4937" s="24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</row>
    <row r="4938" spans="1:22" ht="14">
      <c r="A4938" s="24" t="s">
        <v>14043</v>
      </c>
      <c r="B4938" s="25" t="s">
        <v>13700</v>
      </c>
      <c r="C4938" s="25" t="s">
        <v>14042</v>
      </c>
      <c r="D4938" s="25" t="s">
        <v>221</v>
      </c>
      <c r="E4938" s="26" t="s">
        <v>364</v>
      </c>
      <c r="F4938" s="26"/>
      <c r="G4938" s="27"/>
      <c r="H4938" s="27"/>
      <c r="I4938" s="26"/>
      <c r="J4938" s="24"/>
      <c r="K4938" s="26"/>
      <c r="L4938" s="26"/>
      <c r="M4938" s="26"/>
      <c r="N4938" s="26"/>
      <c r="O4938" s="26"/>
      <c r="P4938" s="26"/>
      <c r="Q4938" s="26"/>
      <c r="R4938" s="26"/>
      <c r="S4938" s="26"/>
      <c r="T4938" s="26"/>
      <c r="U4938" s="26"/>
      <c r="V4938" s="26"/>
    </row>
    <row r="4939" spans="1:22" ht="14">
      <c r="A4939" s="24" t="s">
        <v>14046</v>
      </c>
      <c r="B4939" s="25" t="s">
        <v>13700</v>
      </c>
      <c r="C4939" s="25" t="s">
        <v>14045</v>
      </c>
      <c r="D4939" s="25" t="s">
        <v>535</v>
      </c>
      <c r="E4939" s="26" t="s">
        <v>364</v>
      </c>
      <c r="F4939" s="26"/>
      <c r="G4939" s="27"/>
      <c r="H4939" s="27"/>
      <c r="I4939" s="26"/>
      <c r="J4939" s="24"/>
      <c r="K4939" s="26"/>
      <c r="L4939" s="26"/>
      <c r="M4939" s="26"/>
      <c r="N4939" s="26"/>
      <c r="O4939" s="26"/>
      <c r="P4939" s="26"/>
      <c r="Q4939" s="26"/>
      <c r="R4939" s="26"/>
      <c r="S4939" s="26"/>
      <c r="T4939" s="26"/>
      <c r="U4939" s="26"/>
      <c r="V4939" s="26"/>
    </row>
    <row r="4940" spans="1:22" ht="14">
      <c r="A4940" s="24" t="s">
        <v>14049</v>
      </c>
      <c r="B4940" s="25" t="s">
        <v>13700</v>
      </c>
      <c r="C4940" s="25" t="s">
        <v>14048</v>
      </c>
      <c r="D4940" s="25" t="s">
        <v>535</v>
      </c>
      <c r="E4940" s="26" t="s">
        <v>364</v>
      </c>
      <c r="F4940" s="26"/>
      <c r="G4940" s="27"/>
      <c r="H4940" s="27"/>
      <c r="I4940" s="26"/>
      <c r="J4940" s="24"/>
      <c r="K4940" s="26"/>
      <c r="L4940" s="26"/>
      <c r="M4940" s="26"/>
      <c r="N4940" s="26"/>
      <c r="O4940" s="26"/>
      <c r="P4940" s="26"/>
      <c r="Q4940" s="26"/>
      <c r="R4940" s="26"/>
      <c r="S4940" s="26"/>
      <c r="T4940" s="26"/>
      <c r="U4940" s="26"/>
      <c r="V4940" s="26"/>
    </row>
    <row r="4941" spans="1:22" ht="14">
      <c r="A4941" s="24" t="s">
        <v>14052</v>
      </c>
      <c r="B4941" s="25" t="s">
        <v>13700</v>
      </c>
      <c r="C4941" s="25" t="s">
        <v>14051</v>
      </c>
      <c r="D4941" s="25" t="s">
        <v>215</v>
      </c>
      <c r="E4941" s="26" t="s">
        <v>364</v>
      </c>
      <c r="F4941" s="26"/>
      <c r="G4941" s="27"/>
      <c r="H4941" s="27"/>
      <c r="I4941" s="26"/>
      <c r="J4941" s="24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</row>
    <row r="4942" spans="1:22" ht="14">
      <c r="A4942" s="24" t="s">
        <v>14055</v>
      </c>
      <c r="B4942" s="25" t="s">
        <v>13700</v>
      </c>
      <c r="C4942" s="25" t="s">
        <v>14054</v>
      </c>
      <c r="D4942" s="25" t="s">
        <v>215</v>
      </c>
      <c r="E4942" s="26" t="s">
        <v>364</v>
      </c>
      <c r="F4942" s="26"/>
      <c r="G4942" s="27"/>
      <c r="H4942" s="27"/>
      <c r="I4942" s="26"/>
      <c r="J4942" s="24"/>
      <c r="K4942" s="26"/>
      <c r="L4942" s="26"/>
      <c r="M4942" s="26"/>
      <c r="N4942" s="26"/>
      <c r="O4942" s="26"/>
      <c r="P4942" s="26"/>
      <c r="Q4942" s="26"/>
      <c r="R4942" s="26"/>
      <c r="S4942" s="26"/>
      <c r="T4942" s="26"/>
      <c r="U4942" s="26"/>
      <c r="V4942" s="26"/>
    </row>
    <row r="4943" spans="1:22" ht="14">
      <c r="A4943" s="24" t="s">
        <v>14058</v>
      </c>
      <c r="B4943" s="25" t="s">
        <v>13700</v>
      </c>
      <c r="C4943" s="25" t="s">
        <v>14057</v>
      </c>
      <c r="D4943" s="25" t="s">
        <v>373</v>
      </c>
      <c r="E4943" s="26" t="s">
        <v>364</v>
      </c>
      <c r="F4943" s="26"/>
      <c r="G4943" s="27"/>
      <c r="H4943" s="27"/>
      <c r="I4943" s="26"/>
      <c r="J4943" s="24"/>
      <c r="K4943" s="26"/>
      <c r="L4943" s="26"/>
      <c r="M4943" s="26"/>
      <c r="N4943" s="26"/>
      <c r="O4943" s="26"/>
      <c r="P4943" s="26"/>
      <c r="Q4943" s="26"/>
      <c r="R4943" s="26"/>
      <c r="S4943" s="26"/>
      <c r="T4943" s="26"/>
      <c r="U4943" s="26"/>
      <c r="V4943" s="26"/>
    </row>
    <row r="4944" spans="1:22" ht="14">
      <c r="A4944" s="24" t="s">
        <v>2700</v>
      </c>
      <c r="B4944" s="25" t="s">
        <v>2606</v>
      </c>
      <c r="C4944" s="25" t="s">
        <v>2699</v>
      </c>
      <c r="D4944" s="25" t="s">
        <v>229</v>
      </c>
      <c r="E4944" s="26" t="s">
        <v>364</v>
      </c>
      <c r="F4944" s="26"/>
      <c r="G4944" s="27"/>
      <c r="H4944" s="27"/>
      <c r="I4944" s="26"/>
      <c r="J4944" s="24"/>
      <c r="K4944" s="26"/>
      <c r="L4944" s="26"/>
      <c r="M4944" s="26"/>
      <c r="N4944" s="26"/>
      <c r="O4944" s="26"/>
      <c r="P4944" s="26"/>
      <c r="Q4944" s="26"/>
      <c r="R4944" s="26"/>
      <c r="S4944" s="26"/>
      <c r="T4944" s="26"/>
      <c r="U4944" s="26"/>
      <c r="V4944" s="26"/>
    </row>
    <row r="4945" spans="1:22" ht="14">
      <c r="A4945" s="24" t="s">
        <v>2703</v>
      </c>
      <c r="B4945" s="25" t="s">
        <v>2606</v>
      </c>
      <c r="C4945" s="25" t="s">
        <v>2702</v>
      </c>
      <c r="D4945" s="25" t="s">
        <v>535</v>
      </c>
      <c r="E4945" s="26" t="s">
        <v>364</v>
      </c>
      <c r="F4945" s="26"/>
      <c r="G4945" s="27"/>
      <c r="H4945" s="27"/>
      <c r="I4945" s="26"/>
      <c r="J4945" s="24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</row>
    <row r="4946" spans="1:22" ht="14">
      <c r="A4946" s="24" t="s">
        <v>2706</v>
      </c>
      <c r="B4946" s="25" t="s">
        <v>2606</v>
      </c>
      <c r="C4946" s="25" t="s">
        <v>2705</v>
      </c>
      <c r="D4946" s="25" t="s">
        <v>995</v>
      </c>
      <c r="E4946" s="26" t="s">
        <v>364</v>
      </c>
      <c r="F4946" s="26"/>
      <c r="G4946" s="27"/>
      <c r="H4946" s="27"/>
      <c r="I4946" s="26"/>
      <c r="J4946" s="24"/>
      <c r="K4946" s="26"/>
      <c r="L4946" s="26"/>
      <c r="M4946" s="26"/>
      <c r="N4946" s="26"/>
      <c r="O4946" s="26"/>
      <c r="P4946" s="26"/>
      <c r="Q4946" s="26"/>
      <c r="R4946" s="26"/>
      <c r="S4946" s="26"/>
      <c r="T4946" s="26"/>
      <c r="U4946" s="26"/>
      <c r="V4946" s="26"/>
    </row>
    <row r="4947" spans="1:22" ht="14">
      <c r="A4947" s="24" t="s">
        <v>6092</v>
      </c>
      <c r="B4947" s="25" t="s">
        <v>5869</v>
      </c>
      <c r="C4947" s="25" t="s">
        <v>6091</v>
      </c>
      <c r="D4947" s="25" t="s">
        <v>229</v>
      </c>
      <c r="E4947" s="26" t="s">
        <v>364</v>
      </c>
      <c r="F4947" s="26"/>
      <c r="G4947" s="27"/>
      <c r="H4947" s="27"/>
      <c r="I4947" s="26"/>
      <c r="J4947" s="24"/>
      <c r="K4947" s="26"/>
      <c r="L4947" s="26"/>
      <c r="M4947" s="26"/>
      <c r="N4947" s="26"/>
      <c r="O4947" s="26"/>
      <c r="P4947" s="26"/>
      <c r="Q4947" s="26"/>
      <c r="R4947" s="26"/>
      <c r="S4947" s="26"/>
      <c r="T4947" s="26"/>
      <c r="U4947" s="26"/>
      <c r="V4947" s="26"/>
    </row>
    <row r="4948" spans="1:22" ht="14">
      <c r="A4948" s="24" t="s">
        <v>6095</v>
      </c>
      <c r="B4948" s="25" t="s">
        <v>5869</v>
      </c>
      <c r="C4948" s="25" t="s">
        <v>6094</v>
      </c>
      <c r="D4948" s="25" t="s">
        <v>535</v>
      </c>
      <c r="E4948" s="26" t="s">
        <v>364</v>
      </c>
      <c r="F4948" s="26"/>
      <c r="G4948" s="27"/>
      <c r="H4948" s="27"/>
      <c r="I4948" s="26"/>
      <c r="J4948" s="24"/>
      <c r="K4948" s="26"/>
      <c r="L4948" s="26"/>
      <c r="M4948" s="26"/>
      <c r="N4948" s="26"/>
      <c r="O4948" s="26"/>
      <c r="P4948" s="26"/>
      <c r="Q4948" s="26"/>
      <c r="R4948" s="26"/>
      <c r="S4948" s="26"/>
      <c r="T4948" s="26"/>
      <c r="U4948" s="26"/>
      <c r="V4948" s="26"/>
    </row>
    <row r="4949" spans="1:22" ht="14">
      <c r="A4949" s="24" t="s">
        <v>6098</v>
      </c>
      <c r="B4949" s="25" t="s">
        <v>5869</v>
      </c>
      <c r="C4949" s="25" t="s">
        <v>6097</v>
      </c>
      <c r="D4949" s="25" t="s">
        <v>373</v>
      </c>
      <c r="E4949" s="26" t="s">
        <v>364</v>
      </c>
      <c r="F4949" s="26"/>
      <c r="G4949" s="27"/>
      <c r="H4949" s="27"/>
      <c r="I4949" s="26"/>
      <c r="J4949" s="24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</row>
    <row r="4950" spans="1:22" ht="14">
      <c r="A4950" s="24" t="s">
        <v>15517</v>
      </c>
      <c r="B4950" s="25" t="s">
        <v>5869</v>
      </c>
      <c r="C4950" s="25" t="s">
        <v>15516</v>
      </c>
      <c r="D4950" s="25" t="s">
        <v>373</v>
      </c>
      <c r="E4950" s="26" t="s">
        <v>364</v>
      </c>
      <c r="F4950" s="26"/>
      <c r="G4950" s="27"/>
      <c r="H4950" s="27"/>
      <c r="I4950" s="26"/>
      <c r="J4950" s="24"/>
      <c r="K4950" s="26"/>
      <c r="L4950" s="26"/>
      <c r="M4950" s="26"/>
      <c r="N4950" s="26"/>
      <c r="O4950" s="26"/>
      <c r="P4950" s="26"/>
      <c r="Q4950" s="26"/>
      <c r="R4950" s="26"/>
      <c r="S4950" s="26"/>
      <c r="T4950" s="26"/>
      <c r="U4950" s="26"/>
      <c r="V4950" s="26"/>
    </row>
    <row r="4951" spans="1:22" ht="14">
      <c r="A4951" s="24" t="s">
        <v>6101</v>
      </c>
      <c r="B4951" s="25" t="s">
        <v>5869</v>
      </c>
      <c r="C4951" s="25" t="s">
        <v>6100</v>
      </c>
      <c r="D4951" s="25" t="s">
        <v>229</v>
      </c>
      <c r="E4951" s="26" t="s">
        <v>364</v>
      </c>
      <c r="F4951" s="26"/>
      <c r="G4951" s="27"/>
      <c r="H4951" s="27"/>
      <c r="I4951" s="26"/>
      <c r="J4951" s="24"/>
      <c r="K4951" s="26"/>
      <c r="L4951" s="26"/>
      <c r="M4951" s="26"/>
      <c r="N4951" s="26"/>
      <c r="O4951" s="26"/>
      <c r="P4951" s="26"/>
      <c r="Q4951" s="26"/>
      <c r="R4951" s="26"/>
      <c r="S4951" s="26"/>
      <c r="T4951" s="26"/>
      <c r="U4951" s="26"/>
      <c r="V4951" s="26"/>
    </row>
    <row r="4952" spans="1:22" ht="14">
      <c r="A4952" s="24" t="s">
        <v>6104</v>
      </c>
      <c r="B4952" s="25" t="s">
        <v>5869</v>
      </c>
      <c r="C4952" s="25" t="s">
        <v>6103</v>
      </c>
      <c r="D4952" s="25" t="s">
        <v>535</v>
      </c>
      <c r="E4952" s="26" t="s">
        <v>364</v>
      </c>
      <c r="F4952" s="26"/>
      <c r="G4952" s="27"/>
      <c r="H4952" s="27"/>
      <c r="I4952" s="26"/>
      <c r="J4952" s="24"/>
      <c r="K4952" s="26"/>
      <c r="L4952" s="26"/>
      <c r="M4952" s="26"/>
      <c r="N4952" s="26"/>
      <c r="O4952" s="26"/>
      <c r="P4952" s="26"/>
      <c r="Q4952" s="26"/>
      <c r="R4952" s="26"/>
      <c r="S4952" s="26"/>
      <c r="T4952" s="26"/>
      <c r="U4952" s="26"/>
      <c r="V4952" s="26"/>
    </row>
    <row r="4953" spans="1:22" ht="14">
      <c r="A4953" s="24" t="s">
        <v>6107</v>
      </c>
      <c r="B4953" s="25" t="s">
        <v>5869</v>
      </c>
      <c r="C4953" s="25" t="s">
        <v>6106</v>
      </c>
      <c r="D4953" s="25" t="s">
        <v>373</v>
      </c>
      <c r="E4953" s="26" t="s">
        <v>364</v>
      </c>
      <c r="F4953" s="26"/>
      <c r="G4953" s="27"/>
      <c r="H4953" s="27"/>
      <c r="I4953" s="26"/>
      <c r="J4953" s="24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</row>
    <row r="4954" spans="1:22" ht="14">
      <c r="A4954" s="24" t="s">
        <v>7824</v>
      </c>
      <c r="B4954" s="25" t="s">
        <v>7582</v>
      </c>
      <c r="C4954" s="25" t="s">
        <v>7823</v>
      </c>
      <c r="D4954" s="25" t="s">
        <v>221</v>
      </c>
      <c r="E4954" s="26" t="s">
        <v>212</v>
      </c>
      <c r="F4954" s="26"/>
      <c r="G4954" s="27"/>
      <c r="H4954" s="27"/>
      <c r="I4954" s="26"/>
      <c r="J4954" s="24"/>
      <c r="K4954" s="26"/>
      <c r="L4954" s="26"/>
      <c r="M4954" s="26"/>
      <c r="N4954" s="26"/>
      <c r="O4954" s="26"/>
      <c r="P4954" s="26"/>
      <c r="Q4954" s="26"/>
      <c r="R4954" s="26"/>
      <c r="S4954" s="26"/>
      <c r="T4954" s="26"/>
      <c r="U4954" s="26"/>
      <c r="V4954" s="26"/>
    </row>
    <row r="4955" spans="1:22" ht="14">
      <c r="A4955" s="24" t="s">
        <v>7827</v>
      </c>
      <c r="B4955" s="25" t="s">
        <v>7582</v>
      </c>
      <c r="C4955" s="25" t="s">
        <v>7826</v>
      </c>
      <c r="D4955" s="25" t="s">
        <v>535</v>
      </c>
      <c r="E4955" s="26" t="s">
        <v>212</v>
      </c>
      <c r="F4955" s="26"/>
      <c r="G4955" s="27"/>
      <c r="H4955" s="27"/>
      <c r="I4955" s="26"/>
      <c r="J4955" s="24"/>
      <c r="K4955" s="26"/>
      <c r="L4955" s="26"/>
      <c r="M4955" s="26"/>
      <c r="N4955" s="26"/>
      <c r="O4955" s="26"/>
      <c r="P4955" s="26"/>
      <c r="Q4955" s="26"/>
      <c r="R4955" s="26"/>
      <c r="S4955" s="26"/>
      <c r="T4955" s="26"/>
      <c r="U4955" s="26"/>
      <c r="V4955" s="26"/>
    </row>
    <row r="4956" spans="1:22" ht="14">
      <c r="A4956" s="24" t="s">
        <v>9164</v>
      </c>
      <c r="B4956" s="25" t="s">
        <v>8975</v>
      </c>
      <c r="C4956" s="25" t="s">
        <v>9163</v>
      </c>
      <c r="D4956" s="25" t="s">
        <v>221</v>
      </c>
      <c r="E4956" s="26" t="s">
        <v>212</v>
      </c>
      <c r="F4956" s="26"/>
      <c r="G4956" s="27"/>
      <c r="H4956" s="27"/>
      <c r="I4956" s="26"/>
      <c r="J4956" s="24"/>
      <c r="K4956" s="26"/>
      <c r="L4956" s="26"/>
      <c r="M4956" s="26"/>
      <c r="N4956" s="26"/>
      <c r="O4956" s="26"/>
      <c r="P4956" s="26"/>
      <c r="Q4956" s="26"/>
      <c r="R4956" s="26"/>
      <c r="S4956" s="26"/>
      <c r="T4956" s="26"/>
      <c r="U4956" s="26"/>
      <c r="V4956" s="26"/>
    </row>
    <row r="4957" spans="1:22" ht="14">
      <c r="A4957" s="24" t="s">
        <v>9167</v>
      </c>
      <c r="B4957" s="25" t="s">
        <v>8975</v>
      </c>
      <c r="C4957" s="25" t="s">
        <v>9166</v>
      </c>
      <c r="D4957" s="25" t="s">
        <v>535</v>
      </c>
      <c r="E4957" s="26" t="s">
        <v>212</v>
      </c>
      <c r="F4957" s="26"/>
      <c r="G4957" s="27"/>
      <c r="H4957" s="27"/>
      <c r="I4957" s="26"/>
      <c r="J4957" s="24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</row>
    <row r="4958" spans="1:22" ht="14">
      <c r="A4958" s="24" t="s">
        <v>6627</v>
      </c>
      <c r="B4958" s="25" t="s">
        <v>6274</v>
      </c>
      <c r="C4958" s="25" t="s">
        <v>6626</v>
      </c>
      <c r="D4958" s="25" t="s">
        <v>221</v>
      </c>
      <c r="E4958" s="26" t="s">
        <v>364</v>
      </c>
      <c r="F4958" s="26"/>
      <c r="G4958" s="27"/>
      <c r="H4958" s="27"/>
      <c r="I4958" s="26"/>
      <c r="J4958" s="24"/>
      <c r="K4958" s="26"/>
      <c r="L4958" s="26"/>
      <c r="M4958" s="26"/>
      <c r="N4958" s="26"/>
      <c r="O4958" s="26"/>
      <c r="P4958" s="26"/>
      <c r="Q4958" s="26"/>
      <c r="R4958" s="26"/>
      <c r="S4958" s="26"/>
      <c r="T4958" s="26"/>
      <c r="U4958" s="26"/>
      <c r="V4958" s="26"/>
    </row>
    <row r="4959" spans="1:22" ht="14">
      <c r="A4959" s="24" t="s">
        <v>6630</v>
      </c>
      <c r="B4959" s="25" t="s">
        <v>6274</v>
      </c>
      <c r="C4959" s="25" t="s">
        <v>6629</v>
      </c>
      <c r="D4959" s="25" t="s">
        <v>215</v>
      </c>
      <c r="E4959" s="26" t="s">
        <v>364</v>
      </c>
      <c r="F4959" s="26"/>
      <c r="G4959" s="27"/>
      <c r="H4959" s="27"/>
      <c r="I4959" s="26"/>
      <c r="J4959" s="24"/>
      <c r="K4959" s="26"/>
      <c r="L4959" s="26"/>
      <c r="M4959" s="26"/>
      <c r="N4959" s="26"/>
      <c r="O4959" s="26"/>
      <c r="P4959" s="26"/>
      <c r="Q4959" s="26"/>
      <c r="R4959" s="26"/>
      <c r="S4959" s="26"/>
      <c r="T4959" s="26"/>
      <c r="U4959" s="26"/>
      <c r="V4959" s="26"/>
    </row>
    <row r="4960" spans="1:22" ht="14">
      <c r="A4960" s="24" t="s">
        <v>5584</v>
      </c>
      <c r="B4960" s="25" t="s">
        <v>5244</v>
      </c>
      <c r="C4960" s="25" t="s">
        <v>5583</v>
      </c>
      <c r="D4960" s="25" t="s">
        <v>535</v>
      </c>
      <c r="E4960" s="26" t="s">
        <v>364</v>
      </c>
      <c r="F4960" s="26"/>
      <c r="G4960" s="27"/>
      <c r="H4960" s="27"/>
      <c r="I4960" s="26"/>
      <c r="J4960" s="24"/>
      <c r="K4960" s="26"/>
      <c r="L4960" s="26"/>
      <c r="M4960" s="26"/>
      <c r="N4960" s="26"/>
      <c r="O4960" s="26"/>
      <c r="P4960" s="26"/>
      <c r="Q4960" s="26"/>
      <c r="R4960" s="26"/>
      <c r="S4960" s="26"/>
      <c r="T4960" s="26"/>
      <c r="U4960" s="26"/>
      <c r="V4960" s="26"/>
    </row>
    <row r="4961" spans="1:22" ht="14">
      <c r="A4961" s="24" t="s">
        <v>5587</v>
      </c>
      <c r="B4961" s="25" t="s">
        <v>5244</v>
      </c>
      <c r="C4961" s="25" t="s">
        <v>5586</v>
      </c>
      <c r="D4961" s="25" t="s">
        <v>215</v>
      </c>
      <c r="E4961" s="26" t="s">
        <v>364</v>
      </c>
      <c r="F4961" s="26"/>
      <c r="G4961" s="27"/>
      <c r="H4961" s="27"/>
      <c r="I4961" s="26"/>
      <c r="J4961" s="24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</row>
    <row r="4962" spans="1:22" ht="14">
      <c r="A4962" s="24" t="s">
        <v>5590</v>
      </c>
      <c r="B4962" s="25" t="s">
        <v>5244</v>
      </c>
      <c r="C4962" s="25" t="s">
        <v>5589</v>
      </c>
      <c r="D4962" s="25" t="s">
        <v>3041</v>
      </c>
      <c r="E4962" s="26" t="s">
        <v>364</v>
      </c>
      <c r="F4962" s="26"/>
      <c r="G4962" s="27"/>
      <c r="H4962" s="27"/>
      <c r="I4962" s="26"/>
      <c r="J4962" s="24"/>
      <c r="K4962" s="26"/>
      <c r="L4962" s="26"/>
      <c r="M4962" s="26"/>
      <c r="N4962" s="26"/>
      <c r="O4962" s="26"/>
      <c r="P4962" s="26"/>
      <c r="Q4962" s="26"/>
      <c r="R4962" s="26"/>
      <c r="S4962" s="26"/>
      <c r="T4962" s="26"/>
      <c r="U4962" s="26"/>
      <c r="V4962" s="26"/>
    </row>
    <row r="4963" spans="1:22" ht="14">
      <c r="A4963" s="24" t="s">
        <v>5593</v>
      </c>
      <c r="B4963" s="25" t="s">
        <v>5244</v>
      </c>
      <c r="C4963" s="25" t="s">
        <v>5592</v>
      </c>
      <c r="D4963" s="25" t="s">
        <v>221</v>
      </c>
      <c r="E4963" s="26" t="s">
        <v>364</v>
      </c>
      <c r="F4963" s="26"/>
      <c r="G4963" s="27"/>
      <c r="H4963" s="27"/>
      <c r="I4963" s="26"/>
      <c r="J4963" s="24"/>
      <c r="K4963" s="26"/>
      <c r="L4963" s="26"/>
      <c r="M4963" s="26"/>
      <c r="N4963" s="26"/>
      <c r="O4963" s="26"/>
      <c r="P4963" s="26"/>
      <c r="Q4963" s="26"/>
      <c r="R4963" s="26"/>
      <c r="S4963" s="26"/>
      <c r="T4963" s="26"/>
      <c r="U4963" s="26"/>
      <c r="V4963" s="26"/>
    </row>
    <row r="4964" spans="1:22" ht="14">
      <c r="A4964" s="24" t="s">
        <v>5596</v>
      </c>
      <c r="B4964" s="25" t="s">
        <v>5244</v>
      </c>
      <c r="C4964" s="25" t="s">
        <v>5595</v>
      </c>
      <c r="D4964" s="25" t="s">
        <v>229</v>
      </c>
      <c r="E4964" s="26" t="s">
        <v>364</v>
      </c>
      <c r="F4964" s="26"/>
      <c r="G4964" s="27"/>
      <c r="H4964" s="27"/>
      <c r="I4964" s="26"/>
      <c r="J4964" s="24"/>
      <c r="K4964" s="26"/>
      <c r="L4964" s="26"/>
      <c r="M4964" s="26"/>
      <c r="N4964" s="26"/>
      <c r="O4964" s="26"/>
      <c r="P4964" s="26"/>
      <c r="Q4964" s="26"/>
      <c r="R4964" s="26"/>
      <c r="S4964" s="26"/>
      <c r="T4964" s="26"/>
      <c r="U4964" s="26"/>
      <c r="V4964" s="26"/>
    </row>
    <row r="4965" spans="1:22" ht="14">
      <c r="A4965" s="24" t="s">
        <v>5599</v>
      </c>
      <c r="B4965" s="25" t="s">
        <v>5244</v>
      </c>
      <c r="C4965" s="25" t="s">
        <v>5598</v>
      </c>
      <c r="D4965" s="25" t="s">
        <v>535</v>
      </c>
      <c r="E4965" s="26" t="s">
        <v>364</v>
      </c>
      <c r="F4965" s="26"/>
      <c r="G4965" s="27"/>
      <c r="H4965" s="27"/>
      <c r="I4965" s="26"/>
      <c r="J4965" s="24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</row>
    <row r="4966" spans="1:22" ht="14">
      <c r="A4966" s="24" t="s">
        <v>5602</v>
      </c>
      <c r="B4966" s="25" t="s">
        <v>5244</v>
      </c>
      <c r="C4966" s="25" t="s">
        <v>5601</v>
      </c>
      <c r="D4966" s="25" t="s">
        <v>221</v>
      </c>
      <c r="E4966" s="26" t="s">
        <v>364</v>
      </c>
      <c r="F4966" s="26"/>
      <c r="G4966" s="27"/>
      <c r="H4966" s="27"/>
      <c r="I4966" s="26"/>
      <c r="J4966" s="24"/>
      <c r="K4966" s="26"/>
      <c r="L4966" s="26"/>
      <c r="M4966" s="26"/>
      <c r="N4966" s="26"/>
      <c r="O4966" s="26"/>
      <c r="P4966" s="26"/>
      <c r="Q4966" s="26"/>
      <c r="R4966" s="26"/>
      <c r="S4966" s="26"/>
      <c r="T4966" s="26"/>
      <c r="U4966" s="26"/>
      <c r="V4966" s="26"/>
    </row>
    <row r="4967" spans="1:22" ht="14">
      <c r="A4967" s="24" t="s">
        <v>3320</v>
      </c>
      <c r="B4967" s="25" t="s">
        <v>3120</v>
      </c>
      <c r="C4967" s="25" t="s">
        <v>3319</v>
      </c>
      <c r="D4967" s="25" t="s">
        <v>221</v>
      </c>
      <c r="E4967" s="26" t="s">
        <v>212</v>
      </c>
      <c r="F4967" s="26"/>
      <c r="G4967" s="27"/>
      <c r="H4967" s="27"/>
      <c r="I4967" s="26"/>
      <c r="J4967" s="24"/>
      <c r="K4967" s="26"/>
      <c r="L4967" s="26"/>
      <c r="M4967" s="26"/>
      <c r="N4967" s="26"/>
      <c r="O4967" s="26"/>
      <c r="P4967" s="26"/>
      <c r="Q4967" s="26"/>
      <c r="R4967" s="26"/>
      <c r="S4967" s="26"/>
      <c r="T4967" s="26"/>
      <c r="U4967" s="26"/>
      <c r="V4967" s="26"/>
    </row>
    <row r="4968" spans="1:22" ht="14">
      <c r="A4968" s="24" t="s">
        <v>4290</v>
      </c>
      <c r="B4968" s="25" t="s">
        <v>4003</v>
      </c>
      <c r="C4968" s="25" t="s">
        <v>4289</v>
      </c>
      <c r="D4968" s="25" t="s">
        <v>373</v>
      </c>
      <c r="E4968" s="26" t="s">
        <v>212</v>
      </c>
      <c r="F4968" s="26"/>
      <c r="G4968" s="27"/>
      <c r="H4968" s="27"/>
      <c r="I4968" s="26"/>
      <c r="J4968" s="24"/>
      <c r="K4968" s="26"/>
      <c r="L4968" s="26"/>
      <c r="M4968" s="26"/>
      <c r="N4968" s="26"/>
      <c r="O4968" s="26"/>
      <c r="P4968" s="26"/>
      <c r="Q4968" s="26"/>
      <c r="R4968" s="26"/>
      <c r="S4968" s="26"/>
      <c r="T4968" s="26"/>
      <c r="U4968" s="26"/>
      <c r="V4968" s="26"/>
    </row>
    <row r="4969" spans="1:22" ht="14">
      <c r="A4969" s="24" t="s">
        <v>4293</v>
      </c>
      <c r="B4969" s="25" t="s">
        <v>4003</v>
      </c>
      <c r="C4969" s="25" t="s">
        <v>4292</v>
      </c>
      <c r="D4969" s="25" t="s">
        <v>221</v>
      </c>
      <c r="E4969" s="26" t="s">
        <v>212</v>
      </c>
      <c r="F4969" s="26"/>
      <c r="G4969" s="27"/>
      <c r="H4969" s="27"/>
      <c r="I4969" s="26"/>
      <c r="J4969" s="24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</row>
    <row r="4970" spans="1:22" ht="14">
      <c r="A4970" s="24" t="s">
        <v>4296</v>
      </c>
      <c r="B4970" s="25" t="s">
        <v>4003</v>
      </c>
      <c r="C4970" s="25" t="s">
        <v>4295</v>
      </c>
      <c r="D4970" s="25" t="s">
        <v>535</v>
      </c>
      <c r="E4970" s="26" t="s">
        <v>212</v>
      </c>
      <c r="F4970" s="26"/>
      <c r="G4970" s="27"/>
      <c r="H4970" s="27"/>
      <c r="I4970" s="26"/>
      <c r="J4970" s="24"/>
      <c r="K4970" s="26"/>
      <c r="L4970" s="26"/>
      <c r="M4970" s="26"/>
      <c r="N4970" s="26"/>
      <c r="O4970" s="26"/>
      <c r="P4970" s="26"/>
      <c r="Q4970" s="26"/>
      <c r="R4970" s="26"/>
      <c r="S4970" s="26"/>
      <c r="T4970" s="26"/>
      <c r="U4970" s="26"/>
      <c r="V4970" s="26"/>
    </row>
    <row r="4971" spans="1:22" ht="14">
      <c r="A4971" s="24" t="s">
        <v>5189</v>
      </c>
      <c r="B4971" s="25" t="s">
        <v>5155</v>
      </c>
      <c r="C4971" s="25" t="s">
        <v>5188</v>
      </c>
      <c r="D4971" s="25" t="s">
        <v>221</v>
      </c>
      <c r="E4971" s="26" t="s">
        <v>364</v>
      </c>
      <c r="F4971" s="26"/>
      <c r="G4971" s="27"/>
      <c r="H4971" s="27"/>
      <c r="I4971" s="26"/>
      <c r="J4971" s="24"/>
      <c r="K4971" s="26"/>
      <c r="L4971" s="26"/>
      <c r="M4971" s="26"/>
      <c r="N4971" s="26"/>
      <c r="O4971" s="26"/>
      <c r="P4971" s="26"/>
      <c r="Q4971" s="26"/>
      <c r="R4971" s="26"/>
      <c r="S4971" s="26"/>
      <c r="T4971" s="26"/>
      <c r="U4971" s="26"/>
      <c r="V4971" s="26"/>
    </row>
    <row r="4972" spans="1:22" ht="14">
      <c r="A4972" s="24" t="s">
        <v>5192</v>
      </c>
      <c r="B4972" s="25" t="s">
        <v>5155</v>
      </c>
      <c r="C4972" s="25" t="s">
        <v>5191</v>
      </c>
      <c r="D4972" s="25" t="s">
        <v>221</v>
      </c>
      <c r="E4972" s="26" t="s">
        <v>364</v>
      </c>
      <c r="F4972" s="26"/>
      <c r="G4972" s="27"/>
      <c r="H4972" s="27"/>
      <c r="I4972" s="26"/>
      <c r="J4972" s="24"/>
      <c r="K4972" s="26"/>
      <c r="L4972" s="26"/>
      <c r="M4972" s="26"/>
      <c r="N4972" s="26"/>
      <c r="O4972" s="26"/>
      <c r="P4972" s="26"/>
      <c r="Q4972" s="26"/>
      <c r="R4972" s="26"/>
      <c r="S4972" s="26"/>
      <c r="T4972" s="26"/>
      <c r="U4972" s="26"/>
      <c r="V4972" s="26"/>
    </row>
    <row r="4973" spans="1:22" ht="14">
      <c r="A4973" s="24" t="s">
        <v>8126</v>
      </c>
      <c r="B4973" s="25" t="s">
        <v>8023</v>
      </c>
      <c r="C4973" s="25" t="s">
        <v>8125</v>
      </c>
      <c r="D4973" s="25" t="s">
        <v>756</v>
      </c>
      <c r="E4973" s="26" t="s">
        <v>364</v>
      </c>
      <c r="F4973" s="26"/>
      <c r="G4973" s="27"/>
      <c r="H4973" s="27"/>
      <c r="I4973" s="26"/>
      <c r="J4973" s="24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</row>
    <row r="4974" spans="1:22" ht="14">
      <c r="A4974" s="24" t="s">
        <v>3323</v>
      </c>
      <c r="B4974" s="25" t="s">
        <v>3120</v>
      </c>
      <c r="C4974" s="25" t="s">
        <v>3322</v>
      </c>
      <c r="D4974" s="25" t="s">
        <v>221</v>
      </c>
      <c r="E4974" s="26" t="s">
        <v>212</v>
      </c>
      <c r="F4974" s="26"/>
      <c r="G4974" s="27"/>
      <c r="H4974" s="27"/>
      <c r="I4974" s="26"/>
      <c r="J4974" s="24"/>
      <c r="K4974" s="26"/>
      <c r="L4974" s="26"/>
      <c r="M4974" s="26"/>
      <c r="N4974" s="26"/>
      <c r="O4974" s="26"/>
      <c r="P4974" s="26"/>
      <c r="Q4974" s="26"/>
      <c r="R4974" s="26"/>
      <c r="S4974" s="26"/>
      <c r="T4974" s="26"/>
      <c r="U4974" s="26"/>
      <c r="V4974" s="26"/>
    </row>
    <row r="4975" spans="1:22" ht="14">
      <c r="A4975" s="24" t="s">
        <v>3326</v>
      </c>
      <c r="B4975" s="25" t="s">
        <v>3120</v>
      </c>
      <c r="C4975" s="25" t="s">
        <v>3325</v>
      </c>
      <c r="D4975" s="25" t="s">
        <v>535</v>
      </c>
      <c r="E4975" s="26" t="s">
        <v>212</v>
      </c>
      <c r="F4975" s="26"/>
      <c r="G4975" s="27"/>
      <c r="H4975" s="27"/>
      <c r="I4975" s="26"/>
      <c r="J4975" s="24"/>
      <c r="K4975" s="26"/>
      <c r="L4975" s="26"/>
      <c r="M4975" s="26"/>
      <c r="N4975" s="26"/>
      <c r="O4975" s="26"/>
      <c r="P4975" s="26"/>
      <c r="Q4975" s="26"/>
      <c r="R4975" s="26"/>
      <c r="S4975" s="26"/>
      <c r="T4975" s="26"/>
      <c r="U4975" s="26"/>
      <c r="V4975" s="26"/>
    </row>
    <row r="4976" spans="1:22" ht="14">
      <c r="A4976" s="24" t="s">
        <v>355</v>
      </c>
      <c r="B4976" s="25" t="s">
        <v>213</v>
      </c>
      <c r="C4976" s="25" t="s">
        <v>354</v>
      </c>
      <c r="D4976" s="25" t="s">
        <v>215</v>
      </c>
      <c r="E4976" s="26" t="s">
        <v>212</v>
      </c>
      <c r="F4976" s="26"/>
      <c r="G4976" s="27"/>
      <c r="H4976" s="27"/>
      <c r="I4976" s="26"/>
      <c r="J4976" s="24"/>
      <c r="K4976" s="26"/>
      <c r="L4976" s="26"/>
      <c r="M4976" s="26"/>
      <c r="N4976" s="26"/>
      <c r="O4976" s="26"/>
      <c r="P4976" s="26"/>
      <c r="Q4976" s="26"/>
      <c r="R4976" s="26"/>
      <c r="S4976" s="26"/>
      <c r="T4976" s="26"/>
      <c r="U4976" s="26"/>
      <c r="V4976" s="26"/>
    </row>
    <row r="4977" spans="1:22" ht="14">
      <c r="A4977" s="24" t="s">
        <v>358</v>
      </c>
      <c r="B4977" s="25" t="s">
        <v>213</v>
      </c>
      <c r="C4977" s="25" t="s">
        <v>357</v>
      </c>
      <c r="D4977" s="25" t="s">
        <v>221</v>
      </c>
      <c r="E4977" s="26" t="s">
        <v>212</v>
      </c>
      <c r="F4977" s="26"/>
      <c r="G4977" s="27"/>
      <c r="H4977" s="27"/>
      <c r="I4977" s="26"/>
      <c r="J4977" s="24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</row>
    <row r="4978" spans="1:22" ht="14">
      <c r="A4978" s="24" t="s">
        <v>361</v>
      </c>
      <c r="B4978" s="25" t="s">
        <v>213</v>
      </c>
      <c r="C4978" s="25" t="s">
        <v>360</v>
      </c>
      <c r="D4978" s="25" t="s">
        <v>221</v>
      </c>
      <c r="E4978" s="26" t="s">
        <v>212</v>
      </c>
      <c r="F4978" s="26"/>
      <c r="G4978" s="27"/>
      <c r="H4978" s="27"/>
      <c r="I4978" s="26"/>
      <c r="J4978" s="24"/>
      <c r="K4978" s="26"/>
      <c r="L4978" s="26"/>
      <c r="M4978" s="26"/>
      <c r="N4978" s="26"/>
      <c r="O4978" s="26"/>
      <c r="P4978" s="26"/>
      <c r="Q4978" s="26"/>
      <c r="R4978" s="26"/>
      <c r="S4978" s="26"/>
      <c r="T4978" s="26"/>
      <c r="U4978" s="26"/>
      <c r="V4978" s="26"/>
    </row>
    <row r="4979" spans="1:22" ht="14">
      <c r="A4979" s="24" t="s">
        <v>4299</v>
      </c>
      <c r="B4979" s="25" t="s">
        <v>4003</v>
      </c>
      <c r="C4979" s="25" t="s">
        <v>4298</v>
      </c>
      <c r="D4979" s="25" t="s">
        <v>221</v>
      </c>
      <c r="E4979" s="26" t="s">
        <v>212</v>
      </c>
      <c r="F4979" s="26"/>
      <c r="G4979" s="27"/>
      <c r="H4979" s="27"/>
      <c r="I4979" s="26"/>
      <c r="J4979" s="24"/>
      <c r="K4979" s="26"/>
      <c r="L4979" s="26"/>
      <c r="M4979" s="26"/>
      <c r="N4979" s="26"/>
      <c r="O4979" s="26"/>
      <c r="P4979" s="26"/>
      <c r="Q4979" s="26"/>
      <c r="R4979" s="26"/>
      <c r="S4979" s="26"/>
      <c r="T4979" s="26"/>
      <c r="U4979" s="26"/>
      <c r="V4979" s="26"/>
    </row>
    <row r="4980" spans="1:22" ht="14">
      <c r="A4980" s="24" t="s">
        <v>7830</v>
      </c>
      <c r="B4980" s="25" t="s">
        <v>7582</v>
      </c>
      <c r="C4980" s="25" t="s">
        <v>7829</v>
      </c>
      <c r="D4980" s="25" t="s">
        <v>221</v>
      </c>
      <c r="E4980" s="26" t="s">
        <v>212</v>
      </c>
      <c r="F4980" s="26"/>
      <c r="G4980" s="27"/>
      <c r="H4980" s="27"/>
      <c r="I4980" s="26"/>
      <c r="J4980" s="24"/>
      <c r="K4980" s="26"/>
      <c r="L4980" s="26"/>
      <c r="M4980" s="26"/>
      <c r="N4980" s="26"/>
      <c r="O4980" s="26"/>
      <c r="P4980" s="26"/>
      <c r="Q4980" s="26"/>
      <c r="R4980" s="26"/>
      <c r="S4980" s="26"/>
      <c r="T4980" s="26"/>
      <c r="U4980" s="26"/>
      <c r="V4980" s="26"/>
    </row>
    <row r="4981" spans="1:22" ht="14">
      <c r="A4981" s="24" t="s">
        <v>9526</v>
      </c>
      <c r="B4981" s="25" t="s">
        <v>9192</v>
      </c>
      <c r="C4981" s="25" t="s">
        <v>9525</v>
      </c>
      <c r="D4981" s="25" t="s">
        <v>4037</v>
      </c>
      <c r="E4981" s="26" t="s">
        <v>364</v>
      </c>
      <c r="F4981" s="26"/>
      <c r="G4981" s="27"/>
      <c r="H4981" s="27"/>
      <c r="I4981" s="26"/>
      <c r="J4981" s="24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</row>
    <row r="4982" spans="1:22" ht="14">
      <c r="A4982" s="24" t="s">
        <v>3329</v>
      </c>
      <c r="B4982" s="25" t="s">
        <v>3120</v>
      </c>
      <c r="C4982" s="25" t="s">
        <v>3328</v>
      </c>
      <c r="D4982" s="25" t="s">
        <v>221</v>
      </c>
      <c r="E4982" s="26" t="s">
        <v>212</v>
      </c>
      <c r="F4982" s="26"/>
      <c r="G4982" s="27"/>
      <c r="H4982" s="27"/>
      <c r="I4982" s="26"/>
      <c r="J4982" s="24"/>
      <c r="K4982" s="26"/>
      <c r="L4982" s="26"/>
      <c r="M4982" s="26"/>
      <c r="N4982" s="26"/>
      <c r="O4982" s="26"/>
      <c r="P4982" s="26"/>
      <c r="Q4982" s="26"/>
      <c r="R4982" s="26"/>
      <c r="S4982" s="26"/>
      <c r="T4982" s="26"/>
      <c r="U4982" s="26"/>
      <c r="V4982" s="26"/>
    </row>
    <row r="4983" spans="1:22" ht="14">
      <c r="A4983" s="24" t="s">
        <v>3332</v>
      </c>
      <c r="B4983" s="25" t="s">
        <v>3120</v>
      </c>
      <c r="C4983" s="25" t="s">
        <v>3331</v>
      </c>
      <c r="D4983" s="25" t="s">
        <v>535</v>
      </c>
      <c r="E4983" s="26" t="s">
        <v>212</v>
      </c>
      <c r="F4983" s="26"/>
      <c r="G4983" s="27"/>
      <c r="H4983" s="27"/>
      <c r="I4983" s="26"/>
      <c r="J4983" s="24"/>
      <c r="K4983" s="26"/>
      <c r="L4983" s="26"/>
      <c r="M4983" s="26"/>
      <c r="N4983" s="26"/>
      <c r="O4983" s="26"/>
      <c r="P4983" s="26"/>
      <c r="Q4983" s="26"/>
      <c r="R4983" s="26"/>
      <c r="S4983" s="26"/>
      <c r="T4983" s="26"/>
      <c r="U4983" s="26"/>
      <c r="V4983" s="26"/>
    </row>
    <row r="4984" spans="1:22" ht="14">
      <c r="A4984" s="24" t="s">
        <v>11303</v>
      </c>
      <c r="B4984" s="25" t="s">
        <v>11272</v>
      </c>
      <c r="C4984" s="25" t="s">
        <v>11302</v>
      </c>
      <c r="D4984" s="25" t="s">
        <v>535</v>
      </c>
      <c r="E4984" s="26" t="s">
        <v>212</v>
      </c>
      <c r="F4984" s="26"/>
      <c r="G4984" s="27"/>
      <c r="H4984" s="27"/>
      <c r="I4984" s="26"/>
      <c r="J4984" s="24"/>
      <c r="K4984" s="26"/>
      <c r="L4984" s="26"/>
      <c r="M4984" s="26"/>
      <c r="N4984" s="26"/>
      <c r="O4984" s="26"/>
      <c r="P4984" s="26"/>
      <c r="Q4984" s="26"/>
      <c r="R4984" s="26"/>
      <c r="S4984" s="26"/>
      <c r="T4984" s="26"/>
      <c r="U4984" s="26"/>
      <c r="V4984" s="26"/>
    </row>
    <row r="4985" spans="1:22" ht="14">
      <c r="A4985" s="24" t="s">
        <v>11306</v>
      </c>
      <c r="B4985" s="25" t="s">
        <v>11272</v>
      </c>
      <c r="C4985" s="25" t="s">
        <v>11305</v>
      </c>
      <c r="D4985" s="25" t="s">
        <v>535</v>
      </c>
      <c r="E4985" s="26" t="s">
        <v>212</v>
      </c>
      <c r="F4985" s="26"/>
      <c r="G4985" s="27"/>
      <c r="H4985" s="27"/>
      <c r="I4985" s="26"/>
      <c r="J4985" s="24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</row>
    <row r="4986" spans="1:22" ht="14">
      <c r="A4986" s="24" t="s">
        <v>3107</v>
      </c>
      <c r="B4986" s="25" t="s">
        <v>2956</v>
      </c>
      <c r="C4986" s="25" t="s">
        <v>3106</v>
      </c>
      <c r="D4986" s="25" t="s">
        <v>373</v>
      </c>
      <c r="E4986" s="26" t="s">
        <v>212</v>
      </c>
      <c r="F4986" s="26"/>
      <c r="G4986" s="27"/>
      <c r="H4986" s="27"/>
      <c r="I4986" s="26"/>
      <c r="J4986" s="24"/>
      <c r="K4986" s="26"/>
      <c r="L4986" s="26"/>
      <c r="M4986" s="26"/>
      <c r="N4986" s="26"/>
      <c r="O4986" s="26"/>
      <c r="P4986" s="26"/>
      <c r="Q4986" s="26"/>
      <c r="R4986" s="26"/>
      <c r="S4986" s="26"/>
      <c r="T4986" s="26"/>
      <c r="U4986" s="26"/>
      <c r="V4986" s="26"/>
    </row>
    <row r="4987" spans="1:22" ht="14">
      <c r="A4987" s="24" t="s">
        <v>3110</v>
      </c>
      <c r="B4987" s="25" t="s">
        <v>2956</v>
      </c>
      <c r="C4987" s="25" t="s">
        <v>3109</v>
      </c>
      <c r="D4987" s="25" t="s">
        <v>373</v>
      </c>
      <c r="E4987" s="26" t="s">
        <v>212</v>
      </c>
      <c r="F4987" s="26"/>
      <c r="G4987" s="27"/>
      <c r="H4987" s="27"/>
      <c r="I4987" s="26"/>
      <c r="J4987" s="24"/>
      <c r="K4987" s="26"/>
      <c r="L4987" s="26"/>
      <c r="M4987" s="26"/>
      <c r="N4987" s="26"/>
      <c r="O4987" s="26"/>
      <c r="P4987" s="26"/>
      <c r="Q4987" s="26"/>
      <c r="R4987" s="26"/>
      <c r="S4987" s="26"/>
      <c r="T4987" s="26"/>
      <c r="U4987" s="26"/>
      <c r="V4987" s="26"/>
    </row>
    <row r="4988" spans="1:22" ht="14">
      <c r="A4988" s="24" t="s">
        <v>1028</v>
      </c>
      <c r="B4988" s="25" t="s">
        <v>1016</v>
      </c>
      <c r="C4988" s="25" t="s">
        <v>1027</v>
      </c>
      <c r="D4988" s="25" t="s">
        <v>221</v>
      </c>
      <c r="E4988" s="26" t="s">
        <v>364</v>
      </c>
      <c r="F4988" s="26"/>
      <c r="G4988" s="27"/>
      <c r="H4988" s="27"/>
      <c r="I4988" s="26"/>
      <c r="J4988" s="24"/>
      <c r="K4988" s="26"/>
      <c r="L4988" s="26"/>
      <c r="M4988" s="26"/>
      <c r="N4988" s="26"/>
      <c r="O4988" s="26"/>
      <c r="P4988" s="26"/>
      <c r="Q4988" s="26"/>
      <c r="R4988" s="26"/>
      <c r="S4988" s="26"/>
      <c r="T4988" s="26"/>
      <c r="U4988" s="26"/>
      <c r="V4988" s="26"/>
    </row>
    <row r="4989" spans="1:22" ht="14">
      <c r="A4989" s="24" t="s">
        <v>7866</v>
      </c>
      <c r="B4989" s="25" t="s">
        <v>7862</v>
      </c>
      <c r="C4989" s="25" t="s">
        <v>7865</v>
      </c>
      <c r="D4989" s="25" t="s">
        <v>221</v>
      </c>
      <c r="E4989" s="26" t="s">
        <v>364</v>
      </c>
      <c r="F4989" s="26"/>
      <c r="G4989" s="27"/>
      <c r="H4989" s="27"/>
      <c r="I4989" s="26"/>
      <c r="J4989" s="24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</row>
    <row r="4990" spans="1:22" ht="14">
      <c r="A4990" s="24" t="s">
        <v>7863</v>
      </c>
      <c r="B4990" s="25" t="s">
        <v>7862</v>
      </c>
      <c r="C4990" s="25" t="s">
        <v>7861</v>
      </c>
      <c r="D4990" s="25" t="s">
        <v>221</v>
      </c>
      <c r="E4990" s="26" t="s">
        <v>364</v>
      </c>
      <c r="F4990" s="26"/>
      <c r="G4990" s="27"/>
      <c r="H4990" s="27"/>
      <c r="I4990" s="26"/>
      <c r="J4990" s="24"/>
      <c r="K4990" s="26"/>
      <c r="L4990" s="26"/>
      <c r="M4990" s="26"/>
      <c r="N4990" s="26"/>
      <c r="O4990" s="26"/>
      <c r="P4990" s="26"/>
      <c r="Q4990" s="26"/>
      <c r="R4990" s="26"/>
      <c r="S4990" s="26"/>
      <c r="T4990" s="26"/>
      <c r="U4990" s="26"/>
      <c r="V4990" s="26"/>
    </row>
    <row r="4991" spans="1:22" ht="14">
      <c r="A4991" s="24" t="s">
        <v>15675</v>
      </c>
      <c r="B4991" s="25" t="s">
        <v>15674</v>
      </c>
      <c r="C4991" s="25" t="s">
        <v>15673</v>
      </c>
      <c r="D4991" s="25" t="s">
        <v>221</v>
      </c>
      <c r="E4991" s="26" t="s">
        <v>364</v>
      </c>
      <c r="F4991" s="26"/>
      <c r="G4991" s="27"/>
      <c r="H4991" s="27"/>
      <c r="I4991" s="26"/>
      <c r="J4991" s="24"/>
      <c r="K4991" s="26"/>
      <c r="L4991" s="26"/>
      <c r="M4991" s="26"/>
      <c r="N4991" s="26"/>
      <c r="O4991" s="26"/>
      <c r="P4991" s="26"/>
      <c r="Q4991" s="26"/>
      <c r="R4991" s="26"/>
      <c r="S4991" s="26"/>
      <c r="T4991" s="26"/>
      <c r="U4991" s="26"/>
      <c r="V4991" s="26"/>
    </row>
    <row r="4992" spans="1:22" ht="14">
      <c r="A4992" s="24" t="s">
        <v>15681</v>
      </c>
      <c r="B4992" s="25" t="s">
        <v>15674</v>
      </c>
      <c r="C4992" s="25" t="s">
        <v>15680</v>
      </c>
      <c r="D4992" s="25" t="s">
        <v>221</v>
      </c>
      <c r="E4992" s="26" t="s">
        <v>364</v>
      </c>
      <c r="F4992" s="26"/>
      <c r="G4992" s="27"/>
      <c r="H4992" s="27"/>
      <c r="I4992" s="26"/>
      <c r="J4992" s="24"/>
      <c r="K4992" s="26"/>
      <c r="L4992" s="26"/>
      <c r="M4992" s="26"/>
      <c r="N4992" s="26"/>
      <c r="O4992" s="26"/>
      <c r="P4992" s="26"/>
      <c r="Q4992" s="26"/>
      <c r="R4992" s="26"/>
      <c r="S4992" s="26"/>
      <c r="T4992" s="26"/>
      <c r="U4992" s="26"/>
      <c r="V4992" s="26"/>
    </row>
    <row r="4993" spans="1:22" ht="14">
      <c r="A4993" s="24" t="s">
        <v>15684</v>
      </c>
      <c r="B4993" s="25" t="s">
        <v>15674</v>
      </c>
      <c r="C4993" s="25" t="s">
        <v>15683</v>
      </c>
      <c r="D4993" s="25" t="s">
        <v>221</v>
      </c>
      <c r="E4993" s="26" t="s">
        <v>364</v>
      </c>
      <c r="F4993" s="26"/>
      <c r="G4993" s="27"/>
      <c r="H4993" s="27"/>
      <c r="I4993" s="26"/>
      <c r="J4993" s="24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</row>
    <row r="4994" spans="1:22" ht="14">
      <c r="A4994" s="24" t="s">
        <v>13618</v>
      </c>
      <c r="B4994" s="25" t="s">
        <v>13550</v>
      </c>
      <c r="C4994" s="25" t="s">
        <v>13617</v>
      </c>
      <c r="D4994" s="25" t="s">
        <v>215</v>
      </c>
      <c r="E4994" s="26" t="s">
        <v>364</v>
      </c>
      <c r="F4994" s="26"/>
      <c r="G4994" s="27"/>
      <c r="H4994" s="27"/>
      <c r="I4994" s="26"/>
      <c r="J4994" s="24"/>
      <c r="K4994" s="26"/>
      <c r="L4994" s="26"/>
      <c r="M4994" s="26"/>
      <c r="N4994" s="26"/>
      <c r="O4994" s="26"/>
      <c r="P4994" s="26"/>
      <c r="Q4994" s="26"/>
      <c r="R4994" s="26"/>
      <c r="S4994" s="26"/>
      <c r="T4994" s="26"/>
      <c r="U4994" s="26"/>
      <c r="V4994" s="26"/>
    </row>
    <row r="4995" spans="1:22" ht="14">
      <c r="A4995" s="24" t="s">
        <v>13621</v>
      </c>
      <c r="B4995" s="25" t="s">
        <v>13550</v>
      </c>
      <c r="C4995" s="25" t="s">
        <v>13620</v>
      </c>
      <c r="D4995" s="25" t="s">
        <v>221</v>
      </c>
      <c r="E4995" s="26" t="s">
        <v>364</v>
      </c>
      <c r="F4995" s="26"/>
      <c r="G4995" s="27"/>
      <c r="H4995" s="27"/>
      <c r="I4995" s="26"/>
      <c r="J4995" s="24"/>
      <c r="K4995" s="26"/>
      <c r="L4995" s="26"/>
      <c r="M4995" s="26"/>
      <c r="N4995" s="26"/>
      <c r="O4995" s="26"/>
      <c r="P4995" s="26"/>
      <c r="Q4995" s="26"/>
      <c r="R4995" s="26"/>
      <c r="S4995" s="26"/>
      <c r="T4995" s="26"/>
      <c r="U4995" s="26"/>
      <c r="V4995" s="26"/>
    </row>
    <row r="4996" spans="1:22" ht="14">
      <c r="A4996" s="24" t="s">
        <v>13624</v>
      </c>
      <c r="B4996" s="25" t="s">
        <v>13550</v>
      </c>
      <c r="C4996" s="25" t="s">
        <v>13623</v>
      </c>
      <c r="D4996" s="25" t="s">
        <v>535</v>
      </c>
      <c r="E4996" s="26" t="s">
        <v>364</v>
      </c>
      <c r="F4996" s="26"/>
      <c r="G4996" s="27"/>
      <c r="H4996" s="27"/>
      <c r="I4996" s="26"/>
      <c r="J4996" s="24"/>
      <c r="K4996" s="26"/>
      <c r="L4996" s="26"/>
      <c r="M4996" s="26"/>
      <c r="N4996" s="26"/>
      <c r="O4996" s="26"/>
      <c r="P4996" s="26"/>
      <c r="Q4996" s="26"/>
      <c r="R4996" s="26"/>
      <c r="S4996" s="26"/>
      <c r="T4996" s="26"/>
      <c r="U4996" s="26"/>
      <c r="V4996" s="26"/>
    </row>
    <row r="4997" spans="1:22" ht="14">
      <c r="A4997" s="24" t="s">
        <v>13627</v>
      </c>
      <c r="B4997" s="25" t="s">
        <v>13550</v>
      </c>
      <c r="C4997" s="25" t="s">
        <v>13626</v>
      </c>
      <c r="D4997" s="25" t="s">
        <v>221</v>
      </c>
      <c r="E4997" s="26" t="s">
        <v>364</v>
      </c>
      <c r="F4997" s="26"/>
      <c r="G4997" s="27"/>
      <c r="H4997" s="27"/>
      <c r="I4997" s="26"/>
      <c r="J4997" s="24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</row>
    <row r="4998" spans="1:22" ht="14">
      <c r="A4998" s="24" t="s">
        <v>13630</v>
      </c>
      <c r="B4998" s="25" t="s">
        <v>13550</v>
      </c>
      <c r="C4998" s="25" t="s">
        <v>13629</v>
      </c>
      <c r="D4998" s="25" t="s">
        <v>229</v>
      </c>
      <c r="E4998" s="26" t="s">
        <v>364</v>
      </c>
      <c r="F4998" s="26"/>
      <c r="G4998" s="27"/>
      <c r="H4998" s="27"/>
      <c r="I4998" s="26"/>
      <c r="J4998" s="24"/>
      <c r="K4998" s="26"/>
      <c r="L4998" s="26"/>
      <c r="M4998" s="26"/>
      <c r="N4998" s="26"/>
      <c r="O4998" s="26"/>
      <c r="P4998" s="26"/>
      <c r="Q4998" s="26"/>
      <c r="R4998" s="26"/>
      <c r="S4998" s="26"/>
      <c r="T4998" s="26"/>
      <c r="U4998" s="26"/>
      <c r="V4998" s="26"/>
    </row>
    <row r="4999" spans="1:22" ht="14">
      <c r="A4999" s="24" t="s">
        <v>13633</v>
      </c>
      <c r="B4999" s="25" t="s">
        <v>13550</v>
      </c>
      <c r="C4999" s="25" t="s">
        <v>13632</v>
      </c>
      <c r="D4999" s="25" t="s">
        <v>535</v>
      </c>
      <c r="E4999" s="26" t="s">
        <v>364</v>
      </c>
      <c r="F4999" s="26"/>
      <c r="G4999" s="27"/>
      <c r="H4999" s="27"/>
      <c r="I4999" s="26"/>
      <c r="J4999" s="24"/>
      <c r="K4999" s="26"/>
      <c r="L4999" s="26"/>
      <c r="M4999" s="26"/>
      <c r="N4999" s="26"/>
      <c r="O4999" s="26"/>
      <c r="P4999" s="26"/>
      <c r="Q4999" s="26"/>
      <c r="R4999" s="26"/>
      <c r="S4999" s="26"/>
      <c r="T4999" s="26"/>
      <c r="U4999" s="26"/>
      <c r="V4999" s="26"/>
    </row>
    <row r="5000" spans="1:22" ht="14">
      <c r="A5000" s="24" t="s">
        <v>8504</v>
      </c>
      <c r="B5000" s="25" t="s">
        <v>8302</v>
      </c>
      <c r="C5000" s="25" t="s">
        <v>8503</v>
      </c>
      <c r="D5000" s="25" t="s">
        <v>2556</v>
      </c>
      <c r="E5000" s="26" t="s">
        <v>212</v>
      </c>
      <c r="F5000" s="26"/>
      <c r="G5000" s="27"/>
      <c r="H5000" s="27"/>
      <c r="I5000" s="26"/>
      <c r="J5000" s="24"/>
      <c r="K5000" s="26"/>
      <c r="L5000" s="26"/>
      <c r="M5000" s="26"/>
      <c r="N5000" s="26"/>
      <c r="O5000" s="26"/>
      <c r="P5000" s="26"/>
      <c r="Q5000" s="26"/>
      <c r="R5000" s="26"/>
      <c r="S5000" s="26"/>
      <c r="T5000" s="26"/>
      <c r="U5000" s="26"/>
      <c r="V5000" s="26"/>
    </row>
    <row r="5001" spans="1:22" ht="14">
      <c r="A5001" s="24" t="s">
        <v>8507</v>
      </c>
      <c r="B5001" s="25" t="s">
        <v>8302</v>
      </c>
      <c r="C5001" s="25" t="s">
        <v>8506</v>
      </c>
      <c r="D5001" s="25" t="s">
        <v>535</v>
      </c>
      <c r="E5001" s="26" t="s">
        <v>212</v>
      </c>
      <c r="F5001" s="26"/>
      <c r="G5001" s="27"/>
      <c r="H5001" s="27"/>
      <c r="I5001" s="26"/>
      <c r="J5001" s="24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</row>
    <row r="5002" spans="1:22" ht="14">
      <c r="A5002" s="24" t="s">
        <v>8510</v>
      </c>
      <c r="B5002" s="25" t="s">
        <v>8302</v>
      </c>
      <c r="C5002" s="25" t="s">
        <v>8509</v>
      </c>
      <c r="D5002" s="25" t="s">
        <v>535</v>
      </c>
      <c r="E5002" s="26" t="s">
        <v>212</v>
      </c>
      <c r="F5002" s="26"/>
      <c r="G5002" s="27"/>
      <c r="H5002" s="27"/>
      <c r="I5002" s="26"/>
      <c r="J5002" s="24"/>
      <c r="K5002" s="26"/>
      <c r="L5002" s="26"/>
      <c r="M5002" s="26"/>
      <c r="N5002" s="26"/>
      <c r="O5002" s="26"/>
      <c r="P5002" s="26"/>
      <c r="Q5002" s="26"/>
      <c r="R5002" s="26"/>
      <c r="S5002" s="26"/>
      <c r="T5002" s="26"/>
      <c r="U5002" s="26"/>
      <c r="V5002" s="26"/>
    </row>
    <row r="5003" spans="1:22" ht="14">
      <c r="A5003" s="24" t="s">
        <v>8513</v>
      </c>
      <c r="B5003" s="25" t="s">
        <v>8302</v>
      </c>
      <c r="C5003" s="25" t="s">
        <v>8512</v>
      </c>
      <c r="D5003" s="25" t="s">
        <v>2958</v>
      </c>
      <c r="E5003" s="26" t="s">
        <v>212</v>
      </c>
      <c r="F5003" s="26"/>
      <c r="G5003" s="27"/>
      <c r="H5003" s="27"/>
      <c r="I5003" s="26"/>
      <c r="J5003" s="24"/>
      <c r="K5003" s="26"/>
      <c r="L5003" s="26"/>
      <c r="M5003" s="26"/>
      <c r="N5003" s="26"/>
      <c r="O5003" s="26"/>
      <c r="P5003" s="26"/>
      <c r="Q5003" s="26"/>
      <c r="R5003" s="26"/>
      <c r="S5003" s="26"/>
      <c r="T5003" s="26"/>
      <c r="U5003" s="26"/>
      <c r="V5003" s="26"/>
    </row>
    <row r="5004" spans="1:22" ht="14">
      <c r="A5004" s="24" t="s">
        <v>6633</v>
      </c>
      <c r="B5004" s="25" t="s">
        <v>6274</v>
      </c>
      <c r="C5004" s="25" t="s">
        <v>6632</v>
      </c>
      <c r="D5004" s="25" t="s">
        <v>373</v>
      </c>
      <c r="E5004" s="26" t="s">
        <v>364</v>
      </c>
      <c r="F5004" s="26"/>
      <c r="G5004" s="27"/>
      <c r="H5004" s="27"/>
      <c r="I5004" s="26"/>
      <c r="J5004" s="24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/>
      <c r="U5004" s="26"/>
      <c r="V5004" s="26"/>
    </row>
    <row r="5005" spans="1:22" ht="14">
      <c r="A5005" s="24" t="s">
        <v>6636</v>
      </c>
      <c r="B5005" s="25" t="s">
        <v>6274</v>
      </c>
      <c r="C5005" s="25" t="s">
        <v>6635</v>
      </c>
      <c r="D5005" s="25" t="s">
        <v>229</v>
      </c>
      <c r="E5005" s="26" t="s">
        <v>364</v>
      </c>
      <c r="F5005" s="26"/>
      <c r="G5005" s="27"/>
      <c r="H5005" s="27"/>
      <c r="I5005" s="26"/>
      <c r="J5005" s="24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</row>
    <row r="5006" spans="1:22" ht="14">
      <c r="A5006" s="24" t="s">
        <v>8634</v>
      </c>
      <c r="B5006" s="25" t="s">
        <v>8543</v>
      </c>
      <c r="C5006" s="25" t="s">
        <v>8633</v>
      </c>
      <c r="D5006" s="25" t="s">
        <v>221</v>
      </c>
      <c r="E5006" s="26" t="s">
        <v>212</v>
      </c>
      <c r="F5006" s="26"/>
      <c r="G5006" s="27"/>
      <c r="H5006" s="27"/>
      <c r="I5006" s="26"/>
      <c r="J5006" s="24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/>
      <c r="U5006" s="26"/>
      <c r="V5006" s="26"/>
    </row>
    <row r="5007" spans="1:22" ht="14">
      <c r="A5007" s="24" t="s">
        <v>4302</v>
      </c>
      <c r="B5007" s="25" t="s">
        <v>4003</v>
      </c>
      <c r="C5007" s="25" t="s">
        <v>4301</v>
      </c>
      <c r="D5007" s="25" t="s">
        <v>373</v>
      </c>
      <c r="E5007" s="26" t="s">
        <v>212</v>
      </c>
      <c r="F5007" s="26"/>
      <c r="G5007" s="27"/>
      <c r="H5007" s="27"/>
      <c r="I5007" s="26"/>
      <c r="J5007" s="24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/>
      <c r="U5007" s="26"/>
      <c r="V5007" s="26"/>
    </row>
    <row r="5008" spans="1:22" ht="14">
      <c r="A5008" s="24" t="s">
        <v>8516</v>
      </c>
      <c r="B5008" s="25" t="s">
        <v>8302</v>
      </c>
      <c r="C5008" s="25" t="s">
        <v>8515</v>
      </c>
      <c r="D5008" s="25" t="s">
        <v>535</v>
      </c>
      <c r="E5008" s="26" t="s">
        <v>212</v>
      </c>
      <c r="F5008" s="26"/>
      <c r="G5008" s="27"/>
      <c r="H5008" s="27"/>
      <c r="I5008" s="26"/>
      <c r="J5008" s="24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/>
      <c r="U5008" s="26"/>
      <c r="V5008" s="26"/>
    </row>
    <row r="5009" spans="1:22" ht="14">
      <c r="A5009" s="24" t="s">
        <v>8519</v>
      </c>
      <c r="B5009" s="25" t="s">
        <v>8302</v>
      </c>
      <c r="C5009" s="25" t="s">
        <v>8518</v>
      </c>
      <c r="D5009" s="25" t="s">
        <v>535</v>
      </c>
      <c r="E5009" s="26" t="s">
        <v>212</v>
      </c>
      <c r="F5009" s="26"/>
      <c r="G5009" s="27"/>
      <c r="H5009" s="27"/>
      <c r="I5009" s="26"/>
      <c r="J5009" s="24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</row>
    <row r="5010" spans="1:22" ht="14">
      <c r="A5010" s="24" t="s">
        <v>8522</v>
      </c>
      <c r="B5010" s="25" t="s">
        <v>8302</v>
      </c>
      <c r="C5010" s="25" t="s">
        <v>8521</v>
      </c>
      <c r="D5010" s="25" t="s">
        <v>535</v>
      </c>
      <c r="E5010" s="26" t="s">
        <v>212</v>
      </c>
      <c r="F5010" s="26"/>
      <c r="G5010" s="27"/>
      <c r="H5010" s="27"/>
      <c r="I5010" s="26"/>
      <c r="J5010" s="24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/>
      <c r="U5010" s="26"/>
      <c r="V5010" s="26"/>
    </row>
    <row r="5011" spans="1:22" ht="14">
      <c r="A5011" s="24" t="s">
        <v>8525</v>
      </c>
      <c r="B5011" s="25" t="s">
        <v>8302</v>
      </c>
      <c r="C5011" s="25" t="s">
        <v>8524</v>
      </c>
      <c r="D5011" s="25" t="s">
        <v>2958</v>
      </c>
      <c r="E5011" s="26" t="s">
        <v>212</v>
      </c>
      <c r="F5011" s="26"/>
      <c r="G5011" s="27"/>
      <c r="H5011" s="27"/>
      <c r="I5011" s="26"/>
      <c r="J5011" s="24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/>
      <c r="U5011" s="26"/>
      <c r="V5011" s="26"/>
    </row>
    <row r="5012" spans="1:22" ht="14">
      <c r="A5012" s="24" t="s">
        <v>13636</v>
      </c>
      <c r="B5012" s="25" t="s">
        <v>13550</v>
      </c>
      <c r="C5012" s="25" t="s">
        <v>13635</v>
      </c>
      <c r="D5012" s="25" t="s">
        <v>229</v>
      </c>
      <c r="E5012" s="26" t="s">
        <v>364</v>
      </c>
      <c r="F5012" s="26"/>
      <c r="G5012" s="27"/>
      <c r="H5012" s="27"/>
      <c r="I5012" s="26"/>
      <c r="J5012" s="24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/>
      <c r="U5012" s="26"/>
      <c r="V5012" s="26"/>
    </row>
    <row r="5013" spans="1:22" ht="14">
      <c r="A5013" s="24" t="s">
        <v>6891</v>
      </c>
      <c r="B5013" s="25" t="s">
        <v>6665</v>
      </c>
      <c r="C5013" s="25" t="s">
        <v>6890</v>
      </c>
      <c r="D5013" s="25" t="s">
        <v>378</v>
      </c>
      <c r="E5013" s="26" t="s">
        <v>364</v>
      </c>
      <c r="F5013" s="26"/>
      <c r="G5013" s="27"/>
      <c r="H5013" s="27"/>
      <c r="I5013" s="26"/>
      <c r="J5013" s="24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</row>
    <row r="5014" spans="1:22" ht="14">
      <c r="A5014" s="24" t="s">
        <v>6894</v>
      </c>
      <c r="B5014" s="25" t="s">
        <v>6665</v>
      </c>
      <c r="C5014" s="25" t="s">
        <v>6893</v>
      </c>
      <c r="D5014" s="25" t="s">
        <v>221</v>
      </c>
      <c r="E5014" s="26" t="s">
        <v>364</v>
      </c>
      <c r="F5014" s="26"/>
      <c r="G5014" s="27"/>
      <c r="H5014" s="27"/>
      <c r="I5014" s="26"/>
      <c r="J5014" s="24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/>
      <c r="U5014" s="26"/>
      <c r="V5014" s="26"/>
    </row>
    <row r="5015" spans="1:22" ht="14">
      <c r="A5015" s="24" t="s">
        <v>6897</v>
      </c>
      <c r="B5015" s="25" t="s">
        <v>6665</v>
      </c>
      <c r="C5015" s="25" t="s">
        <v>6896</v>
      </c>
      <c r="D5015" s="25" t="s">
        <v>1022</v>
      </c>
      <c r="E5015" s="26" t="s">
        <v>364</v>
      </c>
      <c r="F5015" s="26"/>
      <c r="G5015" s="27"/>
      <c r="H5015" s="27"/>
      <c r="I5015" s="26"/>
      <c r="J5015" s="24"/>
      <c r="K5015" s="26"/>
      <c r="L5015" s="26"/>
      <c r="M5015" s="26"/>
      <c r="N5015" s="26"/>
      <c r="O5015" s="26"/>
      <c r="P5015" s="26"/>
      <c r="Q5015" s="26"/>
      <c r="R5015" s="26"/>
      <c r="S5015" s="26"/>
      <c r="T5015" s="26"/>
      <c r="U5015" s="26"/>
      <c r="V5015" s="26"/>
    </row>
    <row r="5016" spans="1:22" ht="14">
      <c r="A5016" s="24" t="s">
        <v>6900</v>
      </c>
      <c r="B5016" s="25" t="s">
        <v>6665</v>
      </c>
      <c r="C5016" s="25" t="s">
        <v>6899</v>
      </c>
      <c r="D5016" s="25" t="s">
        <v>3457</v>
      </c>
      <c r="E5016" s="26" t="s">
        <v>364</v>
      </c>
      <c r="F5016" s="26"/>
      <c r="G5016" s="27"/>
      <c r="H5016" s="27"/>
      <c r="I5016" s="26"/>
      <c r="J5016" s="24"/>
      <c r="K5016" s="26"/>
      <c r="L5016" s="26"/>
      <c r="M5016" s="26"/>
      <c r="N5016" s="26"/>
      <c r="O5016" s="26"/>
      <c r="P5016" s="26"/>
      <c r="Q5016" s="26"/>
      <c r="R5016" s="26"/>
      <c r="S5016" s="26"/>
      <c r="T5016" s="26"/>
      <c r="U5016" s="26"/>
      <c r="V5016" s="26"/>
    </row>
    <row r="5017" spans="1:22" ht="14">
      <c r="A5017" s="24" t="s">
        <v>6903</v>
      </c>
      <c r="B5017" s="25" t="s">
        <v>6665</v>
      </c>
      <c r="C5017" s="25" t="s">
        <v>6902</v>
      </c>
      <c r="D5017" s="25" t="s">
        <v>221</v>
      </c>
      <c r="E5017" s="26" t="s">
        <v>364</v>
      </c>
      <c r="F5017" s="26"/>
      <c r="G5017" s="27"/>
      <c r="H5017" s="27"/>
      <c r="I5017" s="26"/>
      <c r="J5017" s="24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</row>
    <row r="5018" spans="1:22" ht="14">
      <c r="A5018" s="24" t="s">
        <v>6906</v>
      </c>
      <c r="B5018" s="25" t="s">
        <v>6665</v>
      </c>
      <c r="C5018" s="25" t="s">
        <v>6905</v>
      </c>
      <c r="D5018" s="25" t="s">
        <v>1022</v>
      </c>
      <c r="E5018" s="26" t="s">
        <v>364</v>
      </c>
      <c r="F5018" s="26"/>
      <c r="G5018" s="27"/>
      <c r="H5018" s="27"/>
      <c r="I5018" s="26"/>
      <c r="J5018" s="24"/>
      <c r="K5018" s="26"/>
      <c r="L5018" s="26"/>
      <c r="M5018" s="26"/>
      <c r="N5018" s="26"/>
      <c r="O5018" s="26"/>
      <c r="P5018" s="26"/>
      <c r="Q5018" s="26"/>
      <c r="R5018" s="26"/>
      <c r="S5018" s="26"/>
      <c r="T5018" s="26"/>
      <c r="U5018" s="26"/>
      <c r="V5018" s="26"/>
    </row>
    <row r="5019" spans="1:22" ht="14">
      <c r="A5019" s="24" t="s">
        <v>11133</v>
      </c>
      <c r="B5019" s="25" t="s">
        <v>11132</v>
      </c>
      <c r="C5019" s="25" t="s">
        <v>11131</v>
      </c>
      <c r="D5019" s="25" t="s">
        <v>221</v>
      </c>
      <c r="E5019" s="26" t="s">
        <v>364</v>
      </c>
      <c r="F5019" s="26"/>
      <c r="G5019" s="27"/>
      <c r="H5019" s="27"/>
      <c r="I5019" s="26"/>
      <c r="J5019" s="24"/>
      <c r="K5019" s="26"/>
      <c r="L5019" s="26"/>
      <c r="M5019" s="26"/>
      <c r="N5019" s="26"/>
      <c r="O5019" s="26"/>
      <c r="P5019" s="26"/>
      <c r="Q5019" s="26"/>
      <c r="R5019" s="26"/>
      <c r="S5019" s="26"/>
      <c r="T5019" s="26"/>
      <c r="U5019" s="26"/>
      <c r="V5019" s="26"/>
    </row>
    <row r="5020" spans="1:22" ht="14">
      <c r="A5020" s="24" t="s">
        <v>1634</v>
      </c>
      <c r="B5020" s="25" t="s">
        <v>1114</v>
      </c>
      <c r="C5020" s="25" t="s">
        <v>1633</v>
      </c>
      <c r="D5020" s="25" t="s">
        <v>221</v>
      </c>
      <c r="E5020" s="26" t="s">
        <v>212</v>
      </c>
      <c r="F5020" s="26"/>
      <c r="G5020" s="27"/>
      <c r="H5020" s="27"/>
      <c r="I5020" s="26"/>
      <c r="J5020" s="24"/>
      <c r="K5020" s="26"/>
      <c r="L5020" s="26"/>
      <c r="M5020" s="26"/>
      <c r="N5020" s="26"/>
      <c r="O5020" s="26"/>
      <c r="P5020" s="26"/>
      <c r="Q5020" s="26"/>
      <c r="R5020" s="26"/>
      <c r="S5020" s="26"/>
      <c r="T5020" s="26"/>
      <c r="U5020" s="26"/>
      <c r="V5020" s="26"/>
    </row>
    <row r="5021" spans="1:22" ht="14">
      <c r="A5021" s="24" t="s">
        <v>1637</v>
      </c>
      <c r="B5021" s="25" t="s">
        <v>1114</v>
      </c>
      <c r="C5021" s="25" t="s">
        <v>1636</v>
      </c>
      <c r="D5021" s="25" t="s">
        <v>535</v>
      </c>
      <c r="E5021" s="26" t="s">
        <v>212</v>
      </c>
      <c r="F5021" s="26"/>
      <c r="G5021" s="27"/>
      <c r="H5021" s="27"/>
      <c r="I5021" s="26"/>
      <c r="J5021" s="24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</row>
    <row r="5022" spans="1:22" ht="14">
      <c r="A5022" s="24" t="s">
        <v>15225</v>
      </c>
      <c r="B5022" s="25" t="s">
        <v>1016</v>
      </c>
      <c r="C5022" s="25" t="s">
        <v>15224</v>
      </c>
      <c r="D5022" s="25" t="s">
        <v>221</v>
      </c>
      <c r="E5022" s="26" t="s">
        <v>364</v>
      </c>
      <c r="F5022" s="26"/>
      <c r="G5022" s="27"/>
      <c r="H5022" s="27"/>
      <c r="I5022" s="26"/>
      <c r="J5022" s="24"/>
      <c r="K5022" s="26"/>
      <c r="L5022" s="26"/>
      <c r="M5022" s="26"/>
      <c r="N5022" s="26"/>
      <c r="O5022" s="26"/>
      <c r="P5022" s="26"/>
      <c r="Q5022" s="26"/>
      <c r="R5022" s="26"/>
      <c r="S5022" s="26"/>
      <c r="T5022" s="26"/>
      <c r="U5022" s="26"/>
      <c r="V5022" s="26"/>
    </row>
    <row r="5023" spans="1:22" ht="14">
      <c r="A5023" s="24" t="s">
        <v>1031</v>
      </c>
      <c r="B5023" s="25" t="s">
        <v>1016</v>
      </c>
      <c r="C5023" s="25" t="s">
        <v>1030</v>
      </c>
      <c r="D5023" s="25" t="s">
        <v>221</v>
      </c>
      <c r="E5023" s="26" t="s">
        <v>364</v>
      </c>
      <c r="F5023" s="26"/>
      <c r="G5023" s="27"/>
      <c r="H5023" s="27"/>
      <c r="I5023" s="26"/>
      <c r="J5023" s="24"/>
      <c r="K5023" s="26"/>
      <c r="L5023" s="26"/>
      <c r="M5023" s="26"/>
      <c r="N5023" s="26"/>
      <c r="O5023" s="26"/>
      <c r="P5023" s="26"/>
      <c r="Q5023" s="26"/>
      <c r="R5023" s="26"/>
      <c r="S5023" s="26"/>
      <c r="T5023" s="26"/>
      <c r="U5023" s="26"/>
      <c r="V5023" s="26"/>
    </row>
    <row r="5024" spans="1:22" ht="14">
      <c r="A5024" s="24" t="s">
        <v>1034</v>
      </c>
      <c r="B5024" s="25" t="s">
        <v>1016</v>
      </c>
      <c r="C5024" s="25" t="s">
        <v>1033</v>
      </c>
      <c r="D5024" s="25" t="s">
        <v>221</v>
      </c>
      <c r="E5024" s="26" t="s">
        <v>364</v>
      </c>
      <c r="F5024" s="26"/>
      <c r="G5024" s="27"/>
      <c r="H5024" s="27"/>
      <c r="I5024" s="26"/>
      <c r="J5024" s="24"/>
      <c r="K5024" s="26"/>
      <c r="L5024" s="26"/>
      <c r="M5024" s="26"/>
      <c r="N5024" s="26"/>
      <c r="O5024" s="26"/>
      <c r="P5024" s="26"/>
      <c r="Q5024" s="26"/>
      <c r="R5024" s="26"/>
      <c r="S5024" s="26"/>
      <c r="T5024" s="26"/>
      <c r="U5024" s="26"/>
      <c r="V5024" s="26"/>
    </row>
    <row r="5025" spans="1:22" ht="14">
      <c r="A5025" s="24" t="s">
        <v>1037</v>
      </c>
      <c r="B5025" s="25" t="s">
        <v>1016</v>
      </c>
      <c r="C5025" s="25" t="s">
        <v>1036</v>
      </c>
      <c r="D5025" s="25" t="s">
        <v>378</v>
      </c>
      <c r="E5025" s="26" t="s">
        <v>364</v>
      </c>
      <c r="F5025" s="26"/>
      <c r="G5025" s="27"/>
      <c r="H5025" s="27"/>
      <c r="I5025" s="26"/>
      <c r="J5025" s="24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</row>
    <row r="5026" spans="1:22" ht="14">
      <c r="A5026" s="24" t="s">
        <v>1040</v>
      </c>
      <c r="B5026" s="25" t="s">
        <v>1016</v>
      </c>
      <c r="C5026" s="25" t="s">
        <v>1039</v>
      </c>
      <c r="D5026" s="25" t="s">
        <v>535</v>
      </c>
      <c r="E5026" s="26" t="s">
        <v>364</v>
      </c>
      <c r="F5026" s="26"/>
      <c r="G5026" s="27"/>
      <c r="H5026" s="27"/>
      <c r="I5026" s="26"/>
      <c r="J5026" s="24"/>
      <c r="K5026" s="26"/>
      <c r="L5026" s="26"/>
      <c r="M5026" s="26"/>
      <c r="N5026" s="26"/>
      <c r="O5026" s="26"/>
      <c r="P5026" s="26"/>
      <c r="Q5026" s="26"/>
      <c r="R5026" s="26"/>
      <c r="S5026" s="26"/>
      <c r="T5026" s="26"/>
      <c r="U5026" s="26"/>
      <c r="V5026" s="26"/>
    </row>
    <row r="5027" spans="1:22" ht="14">
      <c r="A5027" s="24" t="s">
        <v>1040</v>
      </c>
      <c r="B5027" s="25" t="s">
        <v>1016</v>
      </c>
      <c r="C5027" s="25" t="s">
        <v>1042</v>
      </c>
      <c r="D5027" s="25" t="s">
        <v>535</v>
      </c>
      <c r="E5027" s="26" t="s">
        <v>364</v>
      </c>
      <c r="F5027" s="26"/>
      <c r="G5027" s="27"/>
      <c r="H5027" s="27"/>
      <c r="I5027" s="26"/>
      <c r="J5027" s="24"/>
      <c r="K5027" s="26"/>
      <c r="L5027" s="26"/>
      <c r="M5027" s="26"/>
      <c r="N5027" s="26"/>
      <c r="O5027" s="26"/>
      <c r="P5027" s="26"/>
      <c r="Q5027" s="26"/>
      <c r="R5027" s="26"/>
      <c r="S5027" s="26"/>
      <c r="T5027" s="26"/>
      <c r="U5027" s="26"/>
      <c r="V5027" s="26"/>
    </row>
    <row r="5028" spans="1:22" ht="14">
      <c r="A5028" s="24" t="s">
        <v>1044</v>
      </c>
      <c r="B5028" s="25" t="s">
        <v>1016</v>
      </c>
      <c r="C5028" s="25" t="s">
        <v>1043</v>
      </c>
      <c r="D5028" s="25" t="s">
        <v>535</v>
      </c>
      <c r="E5028" s="26" t="s">
        <v>364</v>
      </c>
      <c r="F5028" s="26"/>
      <c r="G5028" s="27"/>
      <c r="H5028" s="27"/>
      <c r="I5028" s="26"/>
      <c r="J5028" s="24"/>
      <c r="K5028" s="26"/>
      <c r="L5028" s="26"/>
      <c r="M5028" s="26"/>
      <c r="N5028" s="26"/>
      <c r="O5028" s="26"/>
      <c r="P5028" s="26"/>
      <c r="Q5028" s="26"/>
      <c r="R5028" s="26"/>
      <c r="S5028" s="26"/>
      <c r="T5028" s="26"/>
      <c r="U5028" s="26"/>
      <c r="V5028" s="26"/>
    </row>
    <row r="5029" spans="1:22" ht="14">
      <c r="A5029" s="24" t="s">
        <v>15228</v>
      </c>
      <c r="B5029" s="25" t="s">
        <v>1016</v>
      </c>
      <c r="C5029" s="25" t="s">
        <v>15227</v>
      </c>
      <c r="D5029" s="25"/>
      <c r="E5029" s="26" t="s">
        <v>364</v>
      </c>
      <c r="F5029" s="26"/>
      <c r="G5029" s="27"/>
      <c r="H5029" s="27"/>
      <c r="I5029" s="26"/>
      <c r="J5029" s="24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</row>
    <row r="5030" spans="1:22" ht="14">
      <c r="A5030" s="24" t="s">
        <v>1047</v>
      </c>
      <c r="B5030" s="25" t="s">
        <v>1016</v>
      </c>
      <c r="C5030" s="25" t="s">
        <v>1046</v>
      </c>
      <c r="D5030" s="25" t="s">
        <v>535</v>
      </c>
      <c r="E5030" s="26" t="s">
        <v>364</v>
      </c>
      <c r="F5030" s="26"/>
      <c r="G5030" s="27"/>
      <c r="H5030" s="27"/>
      <c r="I5030" s="26"/>
      <c r="J5030" s="24"/>
      <c r="K5030" s="26"/>
      <c r="L5030" s="26"/>
      <c r="M5030" s="26"/>
      <c r="N5030" s="26"/>
      <c r="O5030" s="26"/>
      <c r="P5030" s="26"/>
      <c r="Q5030" s="26"/>
      <c r="R5030" s="26"/>
      <c r="S5030" s="26"/>
      <c r="T5030" s="26"/>
      <c r="U5030" s="26"/>
      <c r="V5030" s="26"/>
    </row>
    <row r="5031" spans="1:22" ht="14">
      <c r="A5031" s="24" t="s">
        <v>14761</v>
      </c>
      <c r="B5031" s="25" t="s">
        <v>14162</v>
      </c>
      <c r="C5031" s="25" t="s">
        <v>14760</v>
      </c>
      <c r="D5031" s="25" t="s">
        <v>3041</v>
      </c>
      <c r="E5031" s="26" t="s">
        <v>212</v>
      </c>
      <c r="F5031" s="26"/>
      <c r="G5031" s="27"/>
      <c r="H5031" s="27"/>
      <c r="I5031" s="26"/>
      <c r="J5031" s="24"/>
      <c r="K5031" s="26"/>
      <c r="L5031" s="26"/>
      <c r="M5031" s="26"/>
      <c r="N5031" s="26"/>
      <c r="O5031" s="26"/>
      <c r="P5031" s="26"/>
      <c r="Q5031" s="26"/>
      <c r="R5031" s="26"/>
      <c r="S5031" s="26"/>
      <c r="T5031" s="26"/>
      <c r="U5031" s="26"/>
      <c r="V5031" s="26"/>
    </row>
    <row r="5032" spans="1:22" ht="14">
      <c r="A5032" s="24" t="s">
        <v>14764</v>
      </c>
      <c r="B5032" s="25" t="s">
        <v>14162</v>
      </c>
      <c r="C5032" s="25" t="s">
        <v>14763</v>
      </c>
      <c r="D5032" s="25" t="s">
        <v>3041</v>
      </c>
      <c r="E5032" s="26" t="s">
        <v>212</v>
      </c>
      <c r="F5032" s="26"/>
      <c r="G5032" s="27"/>
      <c r="H5032" s="27"/>
      <c r="I5032" s="26"/>
      <c r="J5032" s="24"/>
      <c r="K5032" s="26"/>
      <c r="L5032" s="26"/>
      <c r="M5032" s="26"/>
      <c r="N5032" s="26"/>
      <c r="O5032" s="26"/>
      <c r="P5032" s="26"/>
      <c r="Q5032" s="26"/>
      <c r="R5032" s="26"/>
      <c r="S5032" s="26"/>
      <c r="T5032" s="26"/>
      <c r="U5032" s="26"/>
      <c r="V5032" s="26"/>
    </row>
    <row r="5033" spans="1:22" ht="14">
      <c r="A5033" s="24" t="s">
        <v>14767</v>
      </c>
      <c r="B5033" s="25" t="s">
        <v>14162</v>
      </c>
      <c r="C5033" s="25" t="s">
        <v>14766</v>
      </c>
      <c r="D5033" s="25" t="s">
        <v>221</v>
      </c>
      <c r="E5033" s="26" t="s">
        <v>212</v>
      </c>
      <c r="F5033" s="26"/>
      <c r="G5033" s="27"/>
      <c r="H5033" s="27"/>
      <c r="I5033" s="26"/>
      <c r="J5033" s="24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</row>
    <row r="5034" spans="1:22" ht="14">
      <c r="A5034" s="24" t="s">
        <v>14770</v>
      </c>
      <c r="B5034" s="25" t="s">
        <v>14162</v>
      </c>
      <c r="C5034" s="25" t="s">
        <v>14769</v>
      </c>
      <c r="D5034" s="25" t="s">
        <v>221</v>
      </c>
      <c r="E5034" s="26" t="s">
        <v>212</v>
      </c>
      <c r="F5034" s="26"/>
      <c r="G5034" s="27"/>
      <c r="H5034" s="27"/>
      <c r="I5034" s="26"/>
      <c r="J5034" s="24"/>
      <c r="K5034" s="26"/>
      <c r="L5034" s="26"/>
      <c r="M5034" s="26"/>
      <c r="N5034" s="26"/>
      <c r="O5034" s="26"/>
      <c r="P5034" s="26"/>
      <c r="Q5034" s="26"/>
      <c r="R5034" s="26"/>
      <c r="S5034" s="26"/>
      <c r="T5034" s="26"/>
      <c r="U5034" s="26"/>
      <c r="V5034" s="26"/>
    </row>
    <row r="5035" spans="1:22" ht="14">
      <c r="A5035" s="24" t="s">
        <v>14773</v>
      </c>
      <c r="B5035" s="25" t="s">
        <v>14162</v>
      </c>
      <c r="C5035" s="25" t="s">
        <v>14772</v>
      </c>
      <c r="D5035" s="25" t="s">
        <v>1905</v>
      </c>
      <c r="E5035" s="26" t="s">
        <v>212</v>
      </c>
      <c r="F5035" s="26"/>
      <c r="G5035" s="27"/>
      <c r="H5035" s="27"/>
      <c r="I5035" s="26"/>
      <c r="J5035" s="24"/>
      <c r="K5035" s="26"/>
      <c r="L5035" s="26"/>
      <c r="M5035" s="26"/>
      <c r="N5035" s="26"/>
      <c r="O5035" s="26"/>
      <c r="P5035" s="26"/>
      <c r="Q5035" s="26"/>
      <c r="R5035" s="26"/>
      <c r="S5035" s="26"/>
      <c r="T5035" s="26"/>
      <c r="U5035" s="26"/>
      <c r="V5035" s="26"/>
    </row>
    <row r="5036" spans="1:22" ht="14">
      <c r="A5036" s="24" t="s">
        <v>14776</v>
      </c>
      <c r="B5036" s="25" t="s">
        <v>14162</v>
      </c>
      <c r="C5036" s="25" t="s">
        <v>14775</v>
      </c>
      <c r="D5036" s="25" t="s">
        <v>535</v>
      </c>
      <c r="E5036" s="26" t="s">
        <v>212</v>
      </c>
      <c r="F5036" s="26"/>
      <c r="G5036" s="27"/>
      <c r="H5036" s="27"/>
      <c r="I5036" s="26"/>
      <c r="J5036" s="24"/>
      <c r="K5036" s="26"/>
      <c r="L5036" s="26"/>
      <c r="M5036" s="26"/>
      <c r="N5036" s="26"/>
      <c r="O5036" s="26"/>
      <c r="P5036" s="26"/>
      <c r="Q5036" s="26"/>
      <c r="R5036" s="26"/>
      <c r="S5036" s="26"/>
      <c r="T5036" s="26"/>
      <c r="U5036" s="26"/>
      <c r="V5036" s="26"/>
    </row>
    <row r="5037" spans="1:22" ht="14">
      <c r="A5037" s="24" t="s">
        <v>1640</v>
      </c>
      <c r="B5037" s="25" t="s">
        <v>1114</v>
      </c>
      <c r="C5037" s="25" t="s">
        <v>1639</v>
      </c>
      <c r="D5037" s="25" t="s">
        <v>221</v>
      </c>
      <c r="E5037" s="26" t="s">
        <v>212</v>
      </c>
      <c r="F5037" s="26"/>
      <c r="G5037" s="27"/>
      <c r="H5037" s="27"/>
      <c r="I5037" s="26"/>
      <c r="J5037" s="24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</row>
    <row r="5038" spans="1:22" ht="14">
      <c r="A5038" s="24" t="s">
        <v>1643</v>
      </c>
      <c r="B5038" s="25" t="s">
        <v>1114</v>
      </c>
      <c r="C5038" s="25" t="s">
        <v>1642</v>
      </c>
      <c r="D5038" s="25" t="s">
        <v>535</v>
      </c>
      <c r="E5038" s="26" t="s">
        <v>212</v>
      </c>
      <c r="F5038" s="26"/>
      <c r="G5038" s="27"/>
      <c r="H5038" s="27"/>
      <c r="I5038" s="26"/>
      <c r="J5038" s="24"/>
      <c r="K5038" s="26"/>
      <c r="L5038" s="26"/>
      <c r="M5038" s="26"/>
      <c r="N5038" s="26"/>
      <c r="O5038" s="26"/>
      <c r="P5038" s="26"/>
      <c r="Q5038" s="26"/>
      <c r="R5038" s="26"/>
      <c r="S5038" s="26"/>
      <c r="T5038" s="26"/>
      <c r="U5038" s="26"/>
      <c r="V5038" s="26"/>
    </row>
    <row r="5039" spans="1:22" ht="14">
      <c r="A5039" s="24" t="s">
        <v>5111</v>
      </c>
      <c r="B5039" s="25" t="s">
        <v>4960</v>
      </c>
      <c r="C5039" s="25" t="s">
        <v>5110</v>
      </c>
      <c r="D5039" s="25" t="s">
        <v>221</v>
      </c>
      <c r="E5039" s="26" t="s">
        <v>364</v>
      </c>
      <c r="F5039" s="26"/>
      <c r="G5039" s="27"/>
      <c r="H5039" s="27"/>
      <c r="I5039" s="26"/>
      <c r="J5039" s="24"/>
      <c r="K5039" s="26"/>
      <c r="L5039" s="26"/>
      <c r="M5039" s="26"/>
      <c r="N5039" s="26"/>
      <c r="O5039" s="26"/>
      <c r="P5039" s="26"/>
      <c r="Q5039" s="26"/>
      <c r="R5039" s="26"/>
      <c r="S5039" s="26"/>
      <c r="T5039" s="26"/>
      <c r="U5039" s="26"/>
      <c r="V5039" s="26"/>
    </row>
    <row r="5040" spans="1:22" ht="14">
      <c r="A5040" s="24" t="s">
        <v>5114</v>
      </c>
      <c r="B5040" s="25" t="s">
        <v>4960</v>
      </c>
      <c r="C5040" s="25" t="s">
        <v>5113</v>
      </c>
      <c r="D5040" s="25" t="s">
        <v>535</v>
      </c>
      <c r="E5040" s="26" t="s">
        <v>364</v>
      </c>
      <c r="F5040" s="26"/>
      <c r="G5040" s="27"/>
      <c r="H5040" s="27"/>
      <c r="I5040" s="26"/>
      <c r="J5040" s="24"/>
      <c r="K5040" s="26"/>
      <c r="L5040" s="26"/>
      <c r="M5040" s="26"/>
      <c r="N5040" s="26"/>
      <c r="O5040" s="26"/>
      <c r="P5040" s="26"/>
      <c r="Q5040" s="26"/>
      <c r="R5040" s="26"/>
      <c r="S5040" s="26"/>
      <c r="T5040" s="26"/>
      <c r="U5040" s="26"/>
      <c r="V5040" s="26"/>
    </row>
    <row r="5041" spans="1:22" ht="14">
      <c r="A5041" s="24" t="s">
        <v>1977</v>
      </c>
      <c r="B5041" s="25" t="s">
        <v>1824</v>
      </c>
      <c r="C5041" s="25" t="s">
        <v>1976</v>
      </c>
      <c r="D5041" s="25" t="s">
        <v>221</v>
      </c>
      <c r="E5041" s="26" t="s">
        <v>364</v>
      </c>
      <c r="F5041" s="26"/>
      <c r="G5041" s="27"/>
      <c r="H5041" s="27"/>
      <c r="I5041" s="26"/>
      <c r="J5041" s="24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</row>
    <row r="5042" spans="1:22" ht="14">
      <c r="A5042" s="24" t="s">
        <v>1980</v>
      </c>
      <c r="B5042" s="25" t="s">
        <v>1824</v>
      </c>
      <c r="C5042" s="25" t="s">
        <v>1979</v>
      </c>
      <c r="D5042" s="25" t="s">
        <v>229</v>
      </c>
      <c r="E5042" s="26" t="s">
        <v>364</v>
      </c>
      <c r="F5042" s="26"/>
      <c r="G5042" s="27"/>
      <c r="H5042" s="27"/>
      <c r="I5042" s="26"/>
      <c r="J5042" s="24"/>
      <c r="K5042" s="26"/>
      <c r="L5042" s="26"/>
      <c r="M5042" s="26"/>
      <c r="N5042" s="26"/>
      <c r="O5042" s="26"/>
      <c r="P5042" s="26"/>
      <c r="Q5042" s="26"/>
      <c r="R5042" s="26"/>
      <c r="S5042" s="26"/>
      <c r="T5042" s="26"/>
      <c r="U5042" s="26"/>
      <c r="V5042" s="26"/>
    </row>
    <row r="5043" spans="1:22" ht="14">
      <c r="A5043" s="24" t="s">
        <v>1983</v>
      </c>
      <c r="B5043" s="25" t="s">
        <v>1824</v>
      </c>
      <c r="C5043" s="25" t="s">
        <v>1982</v>
      </c>
      <c r="D5043" s="25" t="s">
        <v>535</v>
      </c>
      <c r="E5043" s="26" t="s">
        <v>364</v>
      </c>
      <c r="F5043" s="26"/>
      <c r="G5043" s="27"/>
      <c r="H5043" s="27"/>
      <c r="I5043" s="26"/>
      <c r="J5043" s="24"/>
      <c r="K5043" s="26"/>
      <c r="L5043" s="26"/>
      <c r="M5043" s="26"/>
      <c r="N5043" s="26"/>
      <c r="O5043" s="26"/>
      <c r="P5043" s="26"/>
      <c r="Q5043" s="26"/>
      <c r="R5043" s="26"/>
      <c r="S5043" s="26"/>
      <c r="T5043" s="26"/>
      <c r="U5043" s="26"/>
      <c r="V5043" s="26"/>
    </row>
    <row r="5044" spans="1:22" ht="14">
      <c r="A5044" s="24" t="s">
        <v>15265</v>
      </c>
      <c r="B5044" s="25" t="s">
        <v>1824</v>
      </c>
      <c r="C5044" s="25" t="s">
        <v>15264</v>
      </c>
      <c r="D5044" s="25" t="s">
        <v>221</v>
      </c>
      <c r="E5044" s="26" t="s">
        <v>364</v>
      </c>
      <c r="F5044" s="26"/>
      <c r="G5044" s="27"/>
      <c r="H5044" s="27"/>
      <c r="I5044" s="26"/>
      <c r="J5044" s="24"/>
      <c r="K5044" s="26"/>
      <c r="L5044" s="26"/>
      <c r="M5044" s="26"/>
      <c r="N5044" s="26"/>
      <c r="O5044" s="26"/>
      <c r="P5044" s="26"/>
      <c r="Q5044" s="26"/>
      <c r="R5044" s="26"/>
      <c r="S5044" s="26"/>
      <c r="T5044" s="26"/>
      <c r="U5044" s="26"/>
      <c r="V5044" s="26"/>
    </row>
    <row r="5045" spans="1:22" ht="14">
      <c r="A5045" s="24" t="s">
        <v>1986</v>
      </c>
      <c r="B5045" s="25" t="s">
        <v>1824</v>
      </c>
      <c r="C5045" s="25" t="s">
        <v>1985</v>
      </c>
      <c r="D5045" s="25" t="s">
        <v>221</v>
      </c>
      <c r="E5045" s="26" t="s">
        <v>364</v>
      </c>
      <c r="F5045" s="26"/>
      <c r="G5045" s="27"/>
      <c r="H5045" s="27"/>
      <c r="I5045" s="26"/>
      <c r="J5045" s="24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</row>
    <row r="5046" spans="1:22" ht="14">
      <c r="A5046" s="24" t="s">
        <v>1989</v>
      </c>
      <c r="B5046" s="25" t="s">
        <v>1824</v>
      </c>
      <c r="C5046" s="25" t="s">
        <v>1988</v>
      </c>
      <c r="D5046" s="25" t="s">
        <v>229</v>
      </c>
      <c r="E5046" s="26" t="s">
        <v>364</v>
      </c>
      <c r="F5046" s="26"/>
      <c r="G5046" s="27"/>
      <c r="H5046" s="27"/>
      <c r="I5046" s="26"/>
      <c r="J5046" s="24"/>
      <c r="K5046" s="26"/>
      <c r="L5046" s="26"/>
      <c r="M5046" s="26"/>
      <c r="N5046" s="26"/>
      <c r="O5046" s="26"/>
      <c r="P5046" s="26"/>
      <c r="Q5046" s="26"/>
      <c r="R5046" s="26"/>
      <c r="S5046" s="26"/>
      <c r="T5046" s="26"/>
      <c r="U5046" s="26"/>
      <c r="V5046" s="26"/>
    </row>
    <row r="5047" spans="1:22" ht="14">
      <c r="A5047" s="24" t="s">
        <v>1992</v>
      </c>
      <c r="B5047" s="25" t="s">
        <v>1824</v>
      </c>
      <c r="C5047" s="25" t="s">
        <v>1991</v>
      </c>
      <c r="D5047" s="25" t="s">
        <v>535</v>
      </c>
      <c r="E5047" s="26" t="s">
        <v>364</v>
      </c>
      <c r="F5047" s="26"/>
      <c r="G5047" s="27"/>
      <c r="H5047" s="27"/>
      <c r="I5047" s="26"/>
      <c r="J5047" s="24"/>
      <c r="K5047" s="26"/>
      <c r="L5047" s="26"/>
      <c r="M5047" s="26"/>
      <c r="N5047" s="26"/>
      <c r="O5047" s="26"/>
      <c r="P5047" s="26"/>
      <c r="Q5047" s="26"/>
      <c r="R5047" s="26"/>
      <c r="S5047" s="26"/>
      <c r="T5047" s="26"/>
      <c r="U5047" s="26"/>
      <c r="V5047" s="26"/>
    </row>
    <row r="5048" spans="1:22" ht="14">
      <c r="A5048" s="24" t="s">
        <v>1646</v>
      </c>
      <c r="B5048" s="25" t="s">
        <v>1114</v>
      </c>
      <c r="C5048" s="25" t="s">
        <v>1645</v>
      </c>
      <c r="D5048" s="25" t="s">
        <v>221</v>
      </c>
      <c r="E5048" s="26" t="s">
        <v>212</v>
      </c>
      <c r="F5048" s="26"/>
      <c r="G5048" s="27"/>
      <c r="H5048" s="27"/>
      <c r="I5048" s="26"/>
      <c r="J5048" s="24"/>
      <c r="K5048" s="26"/>
      <c r="L5048" s="26"/>
      <c r="M5048" s="26"/>
      <c r="N5048" s="26"/>
      <c r="O5048" s="26"/>
      <c r="P5048" s="26"/>
      <c r="Q5048" s="26"/>
      <c r="R5048" s="26"/>
      <c r="S5048" s="26"/>
      <c r="T5048" s="26"/>
      <c r="U5048" s="26"/>
      <c r="V5048" s="26"/>
    </row>
    <row r="5049" spans="1:22" ht="14">
      <c r="A5049" s="24" t="s">
        <v>1649</v>
      </c>
      <c r="B5049" s="25" t="s">
        <v>1114</v>
      </c>
      <c r="C5049" s="25" t="s">
        <v>1648</v>
      </c>
      <c r="D5049" s="25" t="s">
        <v>535</v>
      </c>
      <c r="E5049" s="26" t="s">
        <v>212</v>
      </c>
      <c r="F5049" s="26"/>
      <c r="G5049" s="27"/>
      <c r="H5049" s="27"/>
      <c r="I5049" s="26"/>
      <c r="J5049" s="24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</row>
    <row r="5050" spans="1:22" ht="14">
      <c r="A5050" s="24" t="s">
        <v>1652</v>
      </c>
      <c r="B5050" s="25" t="s">
        <v>1114</v>
      </c>
      <c r="C5050" s="25" t="s">
        <v>1651</v>
      </c>
      <c r="D5050" s="25" t="s">
        <v>215</v>
      </c>
      <c r="E5050" s="26" t="s">
        <v>212</v>
      </c>
      <c r="F5050" s="26"/>
      <c r="G5050" s="27"/>
      <c r="H5050" s="27"/>
      <c r="I5050" s="26"/>
      <c r="J5050" s="24"/>
      <c r="K5050" s="26"/>
      <c r="L5050" s="26"/>
      <c r="M5050" s="26"/>
      <c r="N5050" s="26"/>
      <c r="O5050" s="26"/>
      <c r="P5050" s="26"/>
      <c r="Q5050" s="26"/>
      <c r="R5050" s="26"/>
      <c r="S5050" s="26"/>
      <c r="T5050" s="26"/>
      <c r="U5050" s="26"/>
      <c r="V5050" s="26"/>
    </row>
    <row r="5051" spans="1:22" ht="14">
      <c r="A5051" s="24" t="s">
        <v>1655</v>
      </c>
      <c r="B5051" s="25" t="s">
        <v>1114</v>
      </c>
      <c r="C5051" s="25" t="s">
        <v>1654</v>
      </c>
      <c r="D5051" s="25" t="s">
        <v>215</v>
      </c>
      <c r="E5051" s="26" t="s">
        <v>212</v>
      </c>
      <c r="F5051" s="26"/>
      <c r="G5051" s="27"/>
      <c r="H5051" s="27"/>
      <c r="I5051" s="26"/>
      <c r="J5051" s="24"/>
      <c r="K5051" s="26"/>
      <c r="L5051" s="26"/>
      <c r="M5051" s="26"/>
      <c r="N5051" s="26"/>
      <c r="O5051" s="26"/>
      <c r="P5051" s="26"/>
      <c r="Q5051" s="26"/>
      <c r="R5051" s="26"/>
      <c r="S5051" s="26"/>
      <c r="T5051" s="26"/>
      <c r="U5051" s="26"/>
      <c r="V5051" s="26"/>
    </row>
    <row r="5052" spans="1:22" ht="14">
      <c r="A5052" s="24" t="s">
        <v>1658</v>
      </c>
      <c r="B5052" s="25" t="s">
        <v>1114</v>
      </c>
      <c r="C5052" s="25" t="s">
        <v>1657</v>
      </c>
      <c r="D5052" s="25" t="s">
        <v>221</v>
      </c>
      <c r="E5052" s="26" t="s">
        <v>212</v>
      </c>
      <c r="F5052" s="26"/>
      <c r="G5052" s="27"/>
      <c r="H5052" s="27"/>
      <c r="I5052" s="26"/>
      <c r="J5052" s="24"/>
      <c r="K5052" s="26"/>
      <c r="L5052" s="26"/>
      <c r="M5052" s="26"/>
      <c r="N5052" s="26"/>
      <c r="O5052" s="26"/>
      <c r="P5052" s="26"/>
      <c r="Q5052" s="26"/>
      <c r="R5052" s="26"/>
      <c r="S5052" s="26"/>
      <c r="T5052" s="26"/>
      <c r="U5052" s="26"/>
      <c r="V5052" s="26"/>
    </row>
    <row r="5053" spans="1:22" ht="14">
      <c r="A5053" s="24" t="s">
        <v>1661</v>
      </c>
      <c r="B5053" s="25" t="s">
        <v>1114</v>
      </c>
      <c r="C5053" s="25" t="s">
        <v>1660</v>
      </c>
      <c r="D5053" s="25" t="s">
        <v>535</v>
      </c>
      <c r="E5053" s="26" t="s">
        <v>212</v>
      </c>
      <c r="F5053" s="26"/>
      <c r="G5053" s="27"/>
      <c r="H5053" s="27"/>
      <c r="I5053" s="26"/>
      <c r="J5053" s="24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</row>
    <row r="5054" spans="1:22" ht="14">
      <c r="A5054" s="24" t="s">
        <v>15701</v>
      </c>
      <c r="B5054" s="25" t="s">
        <v>8637</v>
      </c>
      <c r="C5054" s="25" t="s">
        <v>15700</v>
      </c>
      <c r="D5054" s="25" t="s">
        <v>1022</v>
      </c>
      <c r="E5054" s="26" t="s">
        <v>364</v>
      </c>
      <c r="F5054" s="26"/>
      <c r="G5054" s="27"/>
      <c r="H5054" s="27"/>
      <c r="I5054" s="26"/>
      <c r="J5054" s="24"/>
      <c r="K5054" s="26"/>
      <c r="L5054" s="26"/>
      <c r="M5054" s="26"/>
      <c r="N5054" s="26"/>
      <c r="O5054" s="26"/>
      <c r="P5054" s="26"/>
      <c r="Q5054" s="26"/>
      <c r="R5054" s="26"/>
      <c r="S5054" s="26"/>
      <c r="T5054" s="26"/>
      <c r="U5054" s="26"/>
      <c r="V5054" s="26"/>
    </row>
    <row r="5055" spans="1:22" ht="14">
      <c r="A5055" s="24" t="s">
        <v>12949</v>
      </c>
      <c r="B5055" s="25" t="s">
        <v>12674</v>
      </c>
      <c r="C5055" s="25" t="s">
        <v>12948</v>
      </c>
      <c r="D5055" s="25" t="s">
        <v>221</v>
      </c>
      <c r="E5055" s="26" t="s">
        <v>212</v>
      </c>
      <c r="F5055" s="26"/>
      <c r="G5055" s="27"/>
      <c r="H5055" s="27"/>
      <c r="I5055" s="26"/>
      <c r="J5055" s="24"/>
      <c r="K5055" s="26"/>
      <c r="L5055" s="26"/>
      <c r="M5055" s="26"/>
      <c r="N5055" s="26"/>
      <c r="O5055" s="26"/>
      <c r="P5055" s="26"/>
      <c r="Q5055" s="26"/>
      <c r="R5055" s="26"/>
      <c r="S5055" s="26"/>
      <c r="T5055" s="26"/>
      <c r="U5055" s="26"/>
      <c r="V5055" s="26"/>
    </row>
    <row r="5056" spans="1:22" ht="14">
      <c r="A5056" s="24" t="s">
        <v>12952</v>
      </c>
      <c r="B5056" s="25" t="s">
        <v>12674</v>
      </c>
      <c r="C5056" s="25" t="s">
        <v>12951</v>
      </c>
      <c r="D5056" s="25" t="s">
        <v>12679</v>
      </c>
      <c r="E5056" s="26" t="s">
        <v>212</v>
      </c>
      <c r="F5056" s="26"/>
      <c r="G5056" s="27"/>
      <c r="H5056" s="27"/>
      <c r="I5056" s="26"/>
      <c r="J5056" s="24"/>
      <c r="K5056" s="26"/>
      <c r="L5056" s="26"/>
      <c r="M5056" s="26"/>
      <c r="N5056" s="26"/>
      <c r="O5056" s="26"/>
      <c r="P5056" s="26"/>
      <c r="Q5056" s="26"/>
      <c r="R5056" s="26"/>
      <c r="S5056" s="26"/>
      <c r="T5056" s="26"/>
      <c r="U5056" s="26"/>
      <c r="V5056" s="26"/>
    </row>
    <row r="5057" spans="1:22" ht="14">
      <c r="A5057" s="24" t="s">
        <v>10053</v>
      </c>
      <c r="B5057" s="25" t="s">
        <v>9887</v>
      </c>
      <c r="C5057" s="25" t="s">
        <v>10052</v>
      </c>
      <c r="D5057" s="25" t="s">
        <v>535</v>
      </c>
      <c r="E5057" s="26" t="s">
        <v>212</v>
      </c>
      <c r="F5057" s="26"/>
      <c r="G5057" s="27"/>
      <c r="H5057" s="27"/>
      <c r="I5057" s="26"/>
      <c r="J5057" s="24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</row>
    <row r="5058" spans="1:22" ht="14">
      <c r="A5058" s="24" t="s">
        <v>10056</v>
      </c>
      <c r="B5058" s="25" t="s">
        <v>9887</v>
      </c>
      <c r="C5058" s="25" t="s">
        <v>10055</v>
      </c>
      <c r="D5058" s="25" t="s">
        <v>3801</v>
      </c>
      <c r="E5058" s="26" t="s">
        <v>212</v>
      </c>
      <c r="F5058" s="26"/>
      <c r="G5058" s="27"/>
      <c r="H5058" s="27"/>
      <c r="I5058" s="26"/>
      <c r="J5058" s="24"/>
      <c r="K5058" s="26"/>
      <c r="L5058" s="26"/>
      <c r="M5058" s="26"/>
      <c r="N5058" s="26"/>
      <c r="O5058" s="26"/>
      <c r="P5058" s="26"/>
      <c r="Q5058" s="26"/>
      <c r="R5058" s="26"/>
      <c r="S5058" s="26"/>
      <c r="T5058" s="26"/>
      <c r="U5058" s="26"/>
      <c r="V5058" s="26"/>
    </row>
    <row r="5059" spans="1:22" ht="14">
      <c r="A5059" s="24" t="s">
        <v>5117</v>
      </c>
      <c r="B5059" s="25" t="s">
        <v>4960</v>
      </c>
      <c r="C5059" s="25" t="s">
        <v>5116</v>
      </c>
      <c r="D5059" s="25" t="s">
        <v>756</v>
      </c>
      <c r="E5059" s="26" t="s">
        <v>364</v>
      </c>
      <c r="F5059" s="26"/>
      <c r="G5059" s="27"/>
      <c r="H5059" s="27"/>
      <c r="I5059" s="26"/>
      <c r="J5059" s="24"/>
      <c r="K5059" s="26"/>
      <c r="L5059" s="26"/>
      <c r="M5059" s="26"/>
      <c r="N5059" s="26"/>
      <c r="O5059" s="26"/>
      <c r="P5059" s="26"/>
      <c r="Q5059" s="26"/>
      <c r="R5059" s="26"/>
      <c r="S5059" s="26"/>
      <c r="T5059" s="26"/>
      <c r="U5059" s="26"/>
      <c r="V5059" s="26"/>
    </row>
    <row r="5060" spans="1:22" ht="14">
      <c r="A5060" s="24" t="s">
        <v>5120</v>
      </c>
      <c r="B5060" s="25" t="s">
        <v>4960</v>
      </c>
      <c r="C5060" s="25" t="s">
        <v>5119</v>
      </c>
      <c r="D5060" s="25" t="s">
        <v>215</v>
      </c>
      <c r="E5060" s="26" t="s">
        <v>364</v>
      </c>
      <c r="F5060" s="26"/>
      <c r="G5060" s="27"/>
      <c r="H5060" s="27"/>
      <c r="I5060" s="26"/>
      <c r="J5060" s="24"/>
      <c r="K5060" s="26"/>
      <c r="L5060" s="26"/>
      <c r="M5060" s="26"/>
      <c r="N5060" s="26"/>
      <c r="O5060" s="26"/>
      <c r="P5060" s="26"/>
      <c r="Q5060" s="26"/>
      <c r="R5060" s="26"/>
      <c r="S5060" s="26"/>
      <c r="T5060" s="26"/>
      <c r="U5060" s="26"/>
      <c r="V5060" s="26"/>
    </row>
    <row r="5061" spans="1:22" ht="14">
      <c r="A5061" s="24" t="s">
        <v>13356</v>
      </c>
      <c r="B5061" s="25" t="s">
        <v>12964</v>
      </c>
      <c r="C5061" s="25" t="s">
        <v>13355</v>
      </c>
      <c r="D5061" s="25" t="s">
        <v>221</v>
      </c>
      <c r="E5061" s="26" t="s">
        <v>364</v>
      </c>
      <c r="F5061" s="26"/>
      <c r="G5061" s="27"/>
      <c r="H5061" s="27"/>
      <c r="I5061" s="26"/>
      <c r="J5061" s="24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</row>
    <row r="5062" spans="1:22" ht="14">
      <c r="A5062" s="24" t="s">
        <v>13359</v>
      </c>
      <c r="B5062" s="25" t="s">
        <v>12964</v>
      </c>
      <c r="C5062" s="25" t="s">
        <v>13358</v>
      </c>
      <c r="D5062" s="25" t="s">
        <v>535</v>
      </c>
      <c r="E5062" s="26" t="s">
        <v>364</v>
      </c>
      <c r="F5062" s="26"/>
      <c r="G5062" s="27"/>
      <c r="H5062" s="27"/>
      <c r="I5062" s="26"/>
      <c r="J5062" s="24"/>
      <c r="K5062" s="26"/>
      <c r="L5062" s="26"/>
      <c r="M5062" s="26"/>
      <c r="N5062" s="26"/>
      <c r="O5062" s="26"/>
      <c r="P5062" s="26"/>
      <c r="Q5062" s="26"/>
      <c r="R5062" s="26"/>
      <c r="S5062" s="26"/>
      <c r="T5062" s="26"/>
      <c r="U5062" s="26"/>
      <c r="V5062" s="26"/>
    </row>
    <row r="5063" spans="1:22" ht="14">
      <c r="A5063" s="24" t="s">
        <v>8020</v>
      </c>
      <c r="B5063" s="25" t="s">
        <v>7869</v>
      </c>
      <c r="C5063" s="25" t="s">
        <v>8019</v>
      </c>
      <c r="D5063" s="25" t="s">
        <v>373</v>
      </c>
      <c r="E5063" s="26" t="s">
        <v>212</v>
      </c>
      <c r="F5063" s="26"/>
      <c r="G5063" s="27"/>
      <c r="H5063" s="27"/>
      <c r="I5063" s="26"/>
      <c r="J5063" s="24"/>
      <c r="K5063" s="26"/>
      <c r="L5063" s="26"/>
      <c r="M5063" s="26"/>
      <c r="N5063" s="26"/>
      <c r="O5063" s="26"/>
      <c r="P5063" s="26"/>
      <c r="Q5063" s="26"/>
      <c r="R5063" s="26"/>
      <c r="S5063" s="26"/>
      <c r="T5063" s="26"/>
      <c r="U5063" s="26"/>
      <c r="V5063" s="26"/>
    </row>
    <row r="5064" spans="1:22" ht="14">
      <c r="A5064" s="24" t="s">
        <v>13362</v>
      </c>
      <c r="B5064" s="25" t="s">
        <v>12964</v>
      </c>
      <c r="C5064" s="25" t="s">
        <v>13361</v>
      </c>
      <c r="D5064" s="25" t="s">
        <v>378</v>
      </c>
      <c r="E5064" s="26" t="s">
        <v>364</v>
      </c>
      <c r="F5064" s="26"/>
      <c r="G5064" s="27"/>
      <c r="H5064" s="27"/>
      <c r="I5064" s="26"/>
      <c r="J5064" s="24"/>
      <c r="K5064" s="26"/>
      <c r="L5064" s="26"/>
      <c r="M5064" s="26"/>
      <c r="N5064" s="26"/>
      <c r="O5064" s="26"/>
      <c r="P5064" s="26"/>
      <c r="Q5064" s="26"/>
      <c r="R5064" s="26"/>
      <c r="S5064" s="26"/>
      <c r="T5064" s="26"/>
      <c r="U5064" s="26"/>
      <c r="V5064" s="26"/>
    </row>
    <row r="5065" spans="1:22" ht="14">
      <c r="A5065" s="24" t="s">
        <v>13365</v>
      </c>
      <c r="B5065" s="25" t="s">
        <v>12964</v>
      </c>
      <c r="C5065" s="25" t="s">
        <v>13364</v>
      </c>
      <c r="D5065" s="25" t="s">
        <v>221</v>
      </c>
      <c r="E5065" s="26" t="s">
        <v>364</v>
      </c>
      <c r="F5065" s="26"/>
      <c r="G5065" s="27"/>
      <c r="H5065" s="27"/>
      <c r="I5065" s="26"/>
      <c r="J5065" s="24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</row>
    <row r="5066" spans="1:22" ht="14">
      <c r="A5066" s="24" t="s">
        <v>13368</v>
      </c>
      <c r="B5066" s="25" t="s">
        <v>12964</v>
      </c>
      <c r="C5066" s="25" t="s">
        <v>13367</v>
      </c>
      <c r="D5066" s="25" t="s">
        <v>2556</v>
      </c>
      <c r="E5066" s="26" t="s">
        <v>364</v>
      </c>
      <c r="F5066" s="26"/>
      <c r="G5066" s="27"/>
      <c r="H5066" s="27"/>
      <c r="I5066" s="26"/>
      <c r="J5066" s="24"/>
      <c r="K5066" s="26"/>
      <c r="L5066" s="26"/>
      <c r="M5066" s="26"/>
      <c r="N5066" s="26"/>
      <c r="O5066" s="26"/>
      <c r="P5066" s="26"/>
      <c r="Q5066" s="26"/>
      <c r="R5066" s="26"/>
      <c r="S5066" s="26"/>
      <c r="T5066" s="26"/>
      <c r="U5066" s="26"/>
      <c r="V5066" s="26"/>
    </row>
    <row r="5067" spans="1:22" ht="14">
      <c r="A5067" s="24" t="s">
        <v>13371</v>
      </c>
      <c r="B5067" s="25" t="s">
        <v>12964</v>
      </c>
      <c r="C5067" s="25" t="s">
        <v>13370</v>
      </c>
      <c r="D5067" s="25" t="s">
        <v>229</v>
      </c>
      <c r="E5067" s="26" t="s">
        <v>364</v>
      </c>
      <c r="F5067" s="26"/>
      <c r="G5067" s="27"/>
      <c r="H5067" s="27"/>
      <c r="I5067" s="26"/>
      <c r="J5067" s="24"/>
      <c r="K5067" s="26"/>
      <c r="L5067" s="26"/>
      <c r="M5067" s="26"/>
      <c r="N5067" s="26"/>
      <c r="O5067" s="26"/>
      <c r="P5067" s="26"/>
      <c r="Q5067" s="26"/>
      <c r="R5067" s="26"/>
      <c r="S5067" s="26"/>
      <c r="T5067" s="26"/>
      <c r="U5067" s="26"/>
      <c r="V5067" s="26"/>
    </row>
    <row r="5068" spans="1:22" ht="14">
      <c r="A5068" s="24" t="s">
        <v>13374</v>
      </c>
      <c r="B5068" s="25" t="s">
        <v>12964</v>
      </c>
      <c r="C5068" s="25" t="s">
        <v>13373</v>
      </c>
      <c r="D5068" s="25" t="s">
        <v>535</v>
      </c>
      <c r="E5068" s="26" t="s">
        <v>364</v>
      </c>
      <c r="F5068" s="26"/>
      <c r="G5068" s="27"/>
      <c r="H5068" s="27"/>
      <c r="I5068" s="26"/>
      <c r="J5068" s="24"/>
      <c r="K5068" s="26"/>
      <c r="L5068" s="26"/>
      <c r="M5068" s="26"/>
      <c r="N5068" s="26"/>
      <c r="O5068" s="26"/>
      <c r="P5068" s="26"/>
      <c r="Q5068" s="26"/>
      <c r="R5068" s="26"/>
      <c r="S5068" s="26"/>
      <c r="T5068" s="26"/>
      <c r="U5068" s="26"/>
      <c r="V5068" s="26"/>
    </row>
    <row r="5069" spans="1:22" ht="14">
      <c r="A5069" s="24" t="s">
        <v>7833</v>
      </c>
      <c r="B5069" s="25" t="s">
        <v>7582</v>
      </c>
      <c r="C5069" s="25" t="s">
        <v>7832</v>
      </c>
      <c r="D5069" s="25" t="s">
        <v>221</v>
      </c>
      <c r="E5069" s="26" t="s">
        <v>212</v>
      </c>
      <c r="F5069" s="26"/>
      <c r="G5069" s="27"/>
      <c r="H5069" s="27"/>
      <c r="I5069" s="26"/>
      <c r="J5069" s="24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</row>
    <row r="5070" spans="1:22" ht="14">
      <c r="A5070" s="24" t="s">
        <v>7836</v>
      </c>
      <c r="B5070" s="25" t="s">
        <v>7582</v>
      </c>
      <c r="C5070" s="25" t="s">
        <v>7835</v>
      </c>
      <c r="D5070" s="25" t="s">
        <v>229</v>
      </c>
      <c r="E5070" s="26" t="s">
        <v>212</v>
      </c>
      <c r="F5070" s="26"/>
      <c r="G5070" s="27"/>
      <c r="H5070" s="27"/>
      <c r="I5070" s="26"/>
      <c r="J5070" s="24"/>
      <c r="K5070" s="26"/>
      <c r="L5070" s="26"/>
      <c r="M5070" s="26"/>
      <c r="N5070" s="26"/>
      <c r="O5070" s="26"/>
      <c r="P5070" s="26"/>
      <c r="Q5070" s="26"/>
      <c r="R5070" s="26"/>
      <c r="S5070" s="26"/>
      <c r="T5070" s="26"/>
      <c r="U5070" s="26"/>
      <c r="V5070" s="26"/>
    </row>
    <row r="5071" spans="1:22" ht="14">
      <c r="A5071" s="24" t="s">
        <v>9834</v>
      </c>
      <c r="B5071" s="25" t="s">
        <v>9614</v>
      </c>
      <c r="C5071" s="25" t="s">
        <v>9833</v>
      </c>
      <c r="D5071" s="25" t="s">
        <v>3239</v>
      </c>
      <c r="E5071" s="26" t="s">
        <v>364</v>
      </c>
      <c r="F5071" s="26"/>
      <c r="G5071" s="27"/>
      <c r="H5071" s="27"/>
      <c r="I5071" s="26"/>
      <c r="J5071" s="24"/>
      <c r="K5071" s="26"/>
      <c r="L5071" s="26"/>
      <c r="M5071" s="26"/>
      <c r="N5071" s="26"/>
      <c r="O5071" s="26"/>
      <c r="P5071" s="26"/>
      <c r="Q5071" s="26"/>
      <c r="R5071" s="26"/>
      <c r="S5071" s="26"/>
      <c r="T5071" s="26"/>
      <c r="U5071" s="26"/>
      <c r="V5071" s="26"/>
    </row>
    <row r="5072" spans="1:22" ht="14">
      <c r="A5072" s="24" t="s">
        <v>9837</v>
      </c>
      <c r="B5072" s="25" t="s">
        <v>9614</v>
      </c>
      <c r="C5072" s="25" t="s">
        <v>9836</v>
      </c>
      <c r="D5072" s="25" t="s">
        <v>3239</v>
      </c>
      <c r="E5072" s="26" t="s">
        <v>364</v>
      </c>
      <c r="F5072" s="26"/>
      <c r="G5072" s="27"/>
      <c r="H5072" s="27"/>
      <c r="I5072" s="26"/>
      <c r="J5072" s="24"/>
      <c r="K5072" s="26"/>
      <c r="L5072" s="26"/>
      <c r="M5072" s="26"/>
      <c r="N5072" s="26"/>
      <c r="O5072" s="26"/>
      <c r="P5072" s="26"/>
      <c r="Q5072" s="26"/>
      <c r="R5072" s="26"/>
      <c r="S5072" s="26"/>
      <c r="T5072" s="26"/>
      <c r="U5072" s="26"/>
      <c r="V5072" s="26"/>
    </row>
    <row r="5073" spans="1:22" ht="14">
      <c r="A5073" s="24" t="s">
        <v>9840</v>
      </c>
      <c r="B5073" s="25" t="s">
        <v>9614</v>
      </c>
      <c r="C5073" s="25" t="s">
        <v>9839</v>
      </c>
      <c r="D5073" s="25" t="s">
        <v>3239</v>
      </c>
      <c r="E5073" s="26" t="s">
        <v>364</v>
      </c>
      <c r="F5073" s="26"/>
      <c r="G5073" s="27"/>
      <c r="H5073" s="27"/>
      <c r="I5073" s="26"/>
      <c r="J5073" s="24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</row>
    <row r="5074" spans="1:22" ht="14">
      <c r="A5074" s="24" t="s">
        <v>9843</v>
      </c>
      <c r="B5074" s="25" t="s">
        <v>9614</v>
      </c>
      <c r="C5074" s="25" t="s">
        <v>9842</v>
      </c>
      <c r="D5074" s="25" t="s">
        <v>3239</v>
      </c>
      <c r="E5074" s="26" t="s">
        <v>364</v>
      </c>
      <c r="F5074" s="26"/>
      <c r="G5074" s="27"/>
      <c r="H5074" s="27"/>
      <c r="I5074" s="26"/>
      <c r="J5074" s="24"/>
      <c r="K5074" s="26"/>
      <c r="L5074" s="26"/>
      <c r="M5074" s="26"/>
      <c r="N5074" s="26"/>
      <c r="O5074" s="26"/>
      <c r="P5074" s="26"/>
      <c r="Q5074" s="26"/>
      <c r="R5074" s="26"/>
      <c r="S5074" s="26"/>
      <c r="T5074" s="26"/>
      <c r="U5074" s="26"/>
      <c r="V5074" s="26"/>
    </row>
    <row r="5075" spans="1:22" ht="14">
      <c r="A5075" s="24" t="s">
        <v>5123</v>
      </c>
      <c r="B5075" s="25" t="s">
        <v>4960</v>
      </c>
      <c r="C5075" s="25" t="s">
        <v>5122</v>
      </c>
      <c r="D5075" s="25" t="s">
        <v>378</v>
      </c>
      <c r="E5075" s="26" t="s">
        <v>364</v>
      </c>
      <c r="F5075" s="26"/>
      <c r="G5075" s="27"/>
      <c r="H5075" s="27"/>
      <c r="I5075" s="26"/>
      <c r="J5075" s="24"/>
      <c r="K5075" s="26"/>
      <c r="L5075" s="26"/>
      <c r="M5075" s="26"/>
      <c r="N5075" s="26"/>
      <c r="O5075" s="26"/>
      <c r="P5075" s="26"/>
      <c r="Q5075" s="26"/>
      <c r="R5075" s="26"/>
      <c r="S5075" s="26"/>
      <c r="T5075" s="26"/>
      <c r="U5075" s="26"/>
      <c r="V5075" s="26"/>
    </row>
    <row r="5076" spans="1:22" ht="14">
      <c r="A5076" s="24" t="s">
        <v>5126</v>
      </c>
      <c r="B5076" s="25" t="s">
        <v>4960</v>
      </c>
      <c r="C5076" s="25" t="s">
        <v>5125</v>
      </c>
      <c r="D5076" s="25" t="s">
        <v>221</v>
      </c>
      <c r="E5076" s="26" t="s">
        <v>364</v>
      </c>
      <c r="F5076" s="26"/>
      <c r="G5076" s="27"/>
      <c r="H5076" s="27"/>
      <c r="I5076" s="26"/>
      <c r="J5076" s="24"/>
      <c r="K5076" s="26"/>
      <c r="L5076" s="26"/>
      <c r="M5076" s="26"/>
      <c r="N5076" s="26"/>
      <c r="O5076" s="26"/>
      <c r="P5076" s="26"/>
      <c r="Q5076" s="26"/>
      <c r="R5076" s="26"/>
      <c r="S5076" s="26"/>
      <c r="T5076" s="26"/>
      <c r="U5076" s="26"/>
      <c r="V5076" s="26"/>
    </row>
    <row r="5077" spans="1:22" ht="14">
      <c r="A5077" s="24" t="s">
        <v>5129</v>
      </c>
      <c r="B5077" s="25" t="s">
        <v>4960</v>
      </c>
      <c r="C5077" s="25" t="s">
        <v>5128</v>
      </c>
      <c r="D5077" s="25" t="s">
        <v>535</v>
      </c>
      <c r="E5077" s="26" t="s">
        <v>364</v>
      </c>
      <c r="F5077" s="26"/>
      <c r="G5077" s="27"/>
      <c r="H5077" s="27"/>
      <c r="I5077" s="26"/>
      <c r="J5077" s="24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</row>
    <row r="5078" spans="1:22" ht="14">
      <c r="A5078" s="24" t="s">
        <v>5132</v>
      </c>
      <c r="B5078" s="25" t="s">
        <v>4960</v>
      </c>
      <c r="C5078" s="25" t="s">
        <v>5131</v>
      </c>
      <c r="D5078" s="25" t="s">
        <v>5133</v>
      </c>
      <c r="E5078" s="26" t="s">
        <v>364</v>
      </c>
      <c r="F5078" s="26"/>
      <c r="G5078" s="27"/>
      <c r="H5078" s="27"/>
      <c r="I5078" s="26"/>
      <c r="J5078" s="24"/>
      <c r="K5078" s="26"/>
      <c r="L5078" s="26"/>
      <c r="M5078" s="26"/>
      <c r="N5078" s="26"/>
      <c r="O5078" s="26"/>
      <c r="P5078" s="26"/>
      <c r="Q5078" s="26"/>
      <c r="R5078" s="26"/>
      <c r="S5078" s="26"/>
      <c r="T5078" s="26"/>
      <c r="U5078" s="26"/>
      <c r="V5078" s="26"/>
    </row>
    <row r="5079" spans="1:22" ht="14">
      <c r="A5079" s="24" t="s">
        <v>9846</v>
      </c>
      <c r="B5079" s="25" t="s">
        <v>9614</v>
      </c>
      <c r="C5079" s="25" t="s">
        <v>9845</v>
      </c>
      <c r="D5079" s="25" t="s">
        <v>3239</v>
      </c>
      <c r="E5079" s="26" t="s">
        <v>364</v>
      </c>
      <c r="F5079" s="26"/>
      <c r="G5079" s="27"/>
      <c r="H5079" s="27"/>
      <c r="I5079" s="26"/>
      <c r="J5079" s="24"/>
      <c r="K5079" s="26"/>
      <c r="L5079" s="26"/>
      <c r="M5079" s="26"/>
      <c r="N5079" s="26"/>
      <c r="O5079" s="26"/>
      <c r="P5079" s="26"/>
      <c r="Q5079" s="26"/>
      <c r="R5079" s="26"/>
      <c r="S5079" s="26"/>
      <c r="T5079" s="26"/>
      <c r="U5079" s="26"/>
      <c r="V5079" s="26"/>
    </row>
    <row r="5080" spans="1:22" ht="14">
      <c r="A5080" s="24" t="s">
        <v>9849</v>
      </c>
      <c r="B5080" s="25" t="s">
        <v>9614</v>
      </c>
      <c r="C5080" s="25" t="s">
        <v>9848</v>
      </c>
      <c r="D5080" s="25" t="s">
        <v>3239</v>
      </c>
      <c r="E5080" s="26" t="s">
        <v>364</v>
      </c>
      <c r="F5080" s="26"/>
      <c r="G5080" s="27"/>
      <c r="H5080" s="27"/>
      <c r="I5080" s="26"/>
      <c r="J5080" s="24"/>
      <c r="K5080" s="26"/>
      <c r="L5080" s="26"/>
      <c r="M5080" s="26"/>
      <c r="N5080" s="26"/>
      <c r="O5080" s="26"/>
      <c r="P5080" s="26"/>
      <c r="Q5080" s="26"/>
      <c r="R5080" s="26"/>
      <c r="S5080" s="26"/>
      <c r="T5080" s="26"/>
      <c r="U5080" s="26"/>
      <c r="V5080" s="26"/>
    </row>
    <row r="5081" spans="1:22" ht="14">
      <c r="A5081" s="24" t="s">
        <v>9852</v>
      </c>
      <c r="B5081" s="25" t="s">
        <v>9614</v>
      </c>
      <c r="C5081" s="25" t="s">
        <v>9851</v>
      </c>
      <c r="D5081" s="25" t="s">
        <v>3239</v>
      </c>
      <c r="E5081" s="26" t="s">
        <v>364</v>
      </c>
      <c r="F5081" s="26"/>
      <c r="G5081" s="27"/>
      <c r="H5081" s="27"/>
      <c r="I5081" s="26"/>
      <c r="J5081" s="24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</row>
    <row r="5082" spans="1:22" ht="14">
      <c r="A5082" s="24" t="s">
        <v>9855</v>
      </c>
      <c r="B5082" s="25" t="s">
        <v>9614</v>
      </c>
      <c r="C5082" s="25" t="s">
        <v>9854</v>
      </c>
      <c r="D5082" s="25" t="s">
        <v>3239</v>
      </c>
      <c r="E5082" s="26" t="s">
        <v>364</v>
      </c>
      <c r="F5082" s="26"/>
      <c r="G5082" s="27"/>
      <c r="H5082" s="27"/>
      <c r="I5082" s="26"/>
      <c r="J5082" s="24"/>
      <c r="K5082" s="26"/>
      <c r="L5082" s="26"/>
      <c r="M5082" s="26"/>
      <c r="N5082" s="26"/>
      <c r="O5082" s="26"/>
      <c r="P5082" s="26"/>
      <c r="Q5082" s="26"/>
      <c r="R5082" s="26"/>
      <c r="S5082" s="26"/>
      <c r="T5082" s="26"/>
      <c r="U5082" s="26"/>
      <c r="V5082" s="26"/>
    </row>
    <row r="5083" spans="1:22" ht="14">
      <c r="A5083" s="24" t="s">
        <v>9858</v>
      </c>
      <c r="B5083" s="25" t="s">
        <v>9614</v>
      </c>
      <c r="C5083" s="25" t="s">
        <v>9857</v>
      </c>
      <c r="D5083" s="25" t="s">
        <v>3239</v>
      </c>
      <c r="E5083" s="26" t="s">
        <v>364</v>
      </c>
      <c r="F5083" s="26"/>
      <c r="G5083" s="27"/>
      <c r="H5083" s="27"/>
      <c r="I5083" s="26"/>
      <c r="J5083" s="24"/>
      <c r="K5083" s="26"/>
      <c r="L5083" s="26"/>
      <c r="M5083" s="26"/>
      <c r="N5083" s="26"/>
      <c r="O5083" s="26"/>
      <c r="P5083" s="26"/>
      <c r="Q5083" s="26"/>
      <c r="R5083" s="26"/>
      <c r="S5083" s="26"/>
      <c r="T5083" s="26"/>
      <c r="U5083" s="26"/>
      <c r="V5083" s="26"/>
    </row>
    <row r="5084" spans="1:22" ht="14">
      <c r="A5084" s="24" t="s">
        <v>9861</v>
      </c>
      <c r="B5084" s="25" t="s">
        <v>9614</v>
      </c>
      <c r="C5084" s="25" t="s">
        <v>9860</v>
      </c>
      <c r="D5084" s="25" t="s">
        <v>3239</v>
      </c>
      <c r="E5084" s="26" t="s">
        <v>364</v>
      </c>
      <c r="F5084" s="26"/>
      <c r="G5084" s="27"/>
      <c r="H5084" s="27"/>
      <c r="I5084" s="26"/>
      <c r="J5084" s="24"/>
      <c r="K5084" s="26"/>
      <c r="L5084" s="26"/>
      <c r="M5084" s="26"/>
      <c r="N5084" s="26"/>
      <c r="O5084" s="26"/>
      <c r="P5084" s="26"/>
      <c r="Q5084" s="26"/>
      <c r="R5084" s="26"/>
      <c r="S5084" s="26"/>
      <c r="T5084" s="26"/>
      <c r="U5084" s="26"/>
      <c r="V5084" s="26"/>
    </row>
    <row r="5085" spans="1:22" ht="14">
      <c r="A5085" s="24" t="s">
        <v>11772</v>
      </c>
      <c r="B5085" s="25" t="s">
        <v>11678</v>
      </c>
      <c r="C5085" s="25" t="s">
        <v>11771</v>
      </c>
      <c r="D5085" s="25" t="s">
        <v>373</v>
      </c>
      <c r="E5085" s="26" t="s">
        <v>212</v>
      </c>
      <c r="F5085" s="26"/>
      <c r="G5085" s="27"/>
      <c r="H5085" s="27"/>
      <c r="I5085" s="26"/>
      <c r="J5085" s="24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</row>
    <row r="5086" spans="1:22" ht="14">
      <c r="A5086" s="24" t="s">
        <v>12955</v>
      </c>
      <c r="B5086" s="25" t="s">
        <v>12674</v>
      </c>
      <c r="C5086" s="25" t="s">
        <v>12954</v>
      </c>
      <c r="D5086" s="25" t="s">
        <v>12679</v>
      </c>
      <c r="E5086" s="26" t="s">
        <v>212</v>
      </c>
      <c r="F5086" s="26"/>
      <c r="G5086" s="27"/>
      <c r="H5086" s="27"/>
      <c r="I5086" s="26"/>
      <c r="J5086" s="24"/>
      <c r="K5086" s="26"/>
      <c r="L5086" s="26"/>
      <c r="M5086" s="26"/>
      <c r="N5086" s="26"/>
      <c r="O5086" s="26"/>
      <c r="P5086" s="26"/>
      <c r="Q5086" s="26"/>
      <c r="R5086" s="26"/>
      <c r="S5086" s="26"/>
      <c r="T5086" s="26"/>
      <c r="U5086" s="26"/>
      <c r="V5086" s="26"/>
    </row>
    <row r="5087" spans="1:22" ht="14">
      <c r="A5087" s="24" t="s">
        <v>2950</v>
      </c>
      <c r="B5087" s="25" t="s">
        <v>2913</v>
      </c>
      <c r="C5087" s="25" t="s">
        <v>2949</v>
      </c>
      <c r="D5087" s="25" t="s">
        <v>373</v>
      </c>
      <c r="E5087" s="26" t="s">
        <v>364</v>
      </c>
      <c r="F5087" s="26"/>
      <c r="G5087" s="27"/>
      <c r="H5087" s="27"/>
      <c r="I5087" s="26"/>
      <c r="J5087" s="24"/>
      <c r="K5087" s="26"/>
      <c r="L5087" s="26"/>
      <c r="M5087" s="26"/>
      <c r="N5087" s="26"/>
      <c r="O5087" s="26"/>
      <c r="P5087" s="26"/>
      <c r="Q5087" s="26"/>
      <c r="R5087" s="26"/>
      <c r="S5087" s="26"/>
      <c r="T5087" s="26"/>
      <c r="U5087" s="26"/>
      <c r="V5087" s="26"/>
    </row>
    <row r="5088" spans="1:22" ht="14">
      <c r="A5088" s="24" t="s">
        <v>2953</v>
      </c>
      <c r="B5088" s="25" t="s">
        <v>2913</v>
      </c>
      <c r="C5088" s="25" t="s">
        <v>2952</v>
      </c>
      <c r="D5088" s="25" t="s">
        <v>373</v>
      </c>
      <c r="E5088" s="26" t="s">
        <v>364</v>
      </c>
      <c r="F5088" s="26"/>
      <c r="G5088" s="27"/>
      <c r="H5088" s="27"/>
      <c r="I5088" s="26"/>
      <c r="J5088" s="24"/>
      <c r="K5088" s="26"/>
      <c r="L5088" s="26"/>
      <c r="M5088" s="26"/>
      <c r="N5088" s="26"/>
      <c r="O5088" s="26"/>
      <c r="P5088" s="26"/>
      <c r="Q5088" s="26"/>
      <c r="R5088" s="26"/>
      <c r="S5088" s="26"/>
      <c r="T5088" s="26"/>
      <c r="U5088" s="26"/>
      <c r="V5088" s="26"/>
    </row>
    <row r="5089" spans="1:22" ht="14">
      <c r="A5089" s="24" t="s">
        <v>833</v>
      </c>
      <c r="B5089" s="25" t="s">
        <v>769</v>
      </c>
      <c r="C5089" s="25" t="s">
        <v>832</v>
      </c>
      <c r="D5089" s="25" t="s">
        <v>221</v>
      </c>
      <c r="E5089" s="26" t="s">
        <v>212</v>
      </c>
      <c r="F5089" s="26"/>
      <c r="G5089" s="27"/>
      <c r="H5089" s="27"/>
      <c r="I5089" s="26"/>
      <c r="J5089" s="24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</row>
    <row r="5090" spans="1:22" ht="14">
      <c r="A5090" s="24" t="s">
        <v>7570</v>
      </c>
      <c r="B5090" s="25" t="s">
        <v>7450</v>
      </c>
      <c r="C5090" s="25" t="s">
        <v>7569</v>
      </c>
      <c r="D5090" s="25" t="s">
        <v>1783</v>
      </c>
      <c r="E5090" s="26" t="s">
        <v>364</v>
      </c>
      <c r="F5090" s="26"/>
      <c r="G5090" s="27"/>
      <c r="H5090" s="27"/>
      <c r="I5090" s="26"/>
      <c r="J5090" s="24"/>
      <c r="K5090" s="26"/>
      <c r="L5090" s="26"/>
      <c r="M5090" s="26"/>
      <c r="N5090" s="26"/>
      <c r="O5090" s="26"/>
      <c r="P5090" s="26"/>
      <c r="Q5090" s="26"/>
      <c r="R5090" s="26"/>
      <c r="S5090" s="26"/>
      <c r="T5090" s="26"/>
      <c r="U5090" s="26"/>
      <c r="V5090" s="26"/>
    </row>
    <row r="5091" spans="1:22" ht="14">
      <c r="A5091" s="24" t="s">
        <v>7573</v>
      </c>
      <c r="B5091" s="25" t="s">
        <v>7450</v>
      </c>
      <c r="C5091" s="25" t="s">
        <v>7572</v>
      </c>
      <c r="D5091" s="25" t="s">
        <v>221</v>
      </c>
      <c r="E5091" s="26" t="s">
        <v>364</v>
      </c>
      <c r="F5091" s="26"/>
      <c r="G5091" s="27"/>
      <c r="H5091" s="27"/>
      <c r="I5091" s="26"/>
      <c r="J5091" s="24"/>
      <c r="K5091" s="26"/>
      <c r="L5091" s="26"/>
      <c r="M5091" s="26"/>
      <c r="N5091" s="26"/>
      <c r="O5091" s="26"/>
      <c r="P5091" s="26"/>
      <c r="Q5091" s="26"/>
      <c r="R5091" s="26"/>
      <c r="S5091" s="26"/>
      <c r="T5091" s="26"/>
      <c r="U5091" s="26"/>
      <c r="V5091" s="26"/>
    </row>
    <row r="5092" spans="1:22" ht="14">
      <c r="A5092" s="24" t="s">
        <v>7576</v>
      </c>
      <c r="B5092" s="25" t="s">
        <v>7450</v>
      </c>
      <c r="C5092" s="25" t="s">
        <v>7575</v>
      </c>
      <c r="D5092" s="25" t="s">
        <v>2085</v>
      </c>
      <c r="E5092" s="26" t="s">
        <v>364</v>
      </c>
      <c r="F5092" s="26"/>
      <c r="G5092" s="27"/>
      <c r="H5092" s="27"/>
      <c r="I5092" s="26"/>
      <c r="J5092" s="24"/>
      <c r="K5092" s="26"/>
      <c r="L5092" s="26"/>
      <c r="M5092" s="26"/>
      <c r="N5092" s="26"/>
      <c r="O5092" s="26"/>
      <c r="P5092" s="26"/>
      <c r="Q5092" s="26"/>
      <c r="R5092" s="26"/>
      <c r="S5092" s="26"/>
      <c r="T5092" s="26"/>
      <c r="U5092" s="26"/>
      <c r="V5092" s="26"/>
    </row>
    <row r="5093" spans="1:22" ht="14">
      <c r="A5093" s="24" t="s">
        <v>7579</v>
      </c>
      <c r="B5093" s="25" t="s">
        <v>7450</v>
      </c>
      <c r="C5093" s="25" t="s">
        <v>7578</v>
      </c>
      <c r="D5093" s="25" t="s">
        <v>756</v>
      </c>
      <c r="E5093" s="26" t="s">
        <v>364</v>
      </c>
      <c r="F5093" s="26"/>
      <c r="G5093" s="27"/>
      <c r="H5093" s="27"/>
      <c r="I5093" s="26"/>
      <c r="J5093" s="24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</row>
    <row r="5094" spans="1:22" ht="14">
      <c r="A5094" s="24" t="s">
        <v>8528</v>
      </c>
      <c r="B5094" s="25" t="s">
        <v>8302</v>
      </c>
      <c r="C5094" s="25" t="s">
        <v>8527</v>
      </c>
      <c r="D5094" s="25" t="s">
        <v>2556</v>
      </c>
      <c r="E5094" s="26" t="s">
        <v>212</v>
      </c>
      <c r="F5094" s="26"/>
      <c r="G5094" s="27"/>
      <c r="H5094" s="27"/>
      <c r="I5094" s="26"/>
      <c r="J5094" s="24"/>
      <c r="K5094" s="26"/>
      <c r="L5094" s="26"/>
      <c r="M5094" s="26"/>
      <c r="N5094" s="26"/>
      <c r="O5094" s="26"/>
      <c r="P5094" s="26"/>
      <c r="Q5094" s="26"/>
      <c r="R5094" s="26"/>
      <c r="S5094" s="26"/>
      <c r="T5094" s="26"/>
      <c r="U5094" s="26"/>
      <c r="V5094" s="26"/>
    </row>
    <row r="5095" spans="1:22" ht="14">
      <c r="A5095" s="24" t="s">
        <v>8531</v>
      </c>
      <c r="B5095" s="25" t="s">
        <v>8302</v>
      </c>
      <c r="C5095" s="25" t="s">
        <v>8530</v>
      </c>
      <c r="D5095" s="25" t="s">
        <v>535</v>
      </c>
      <c r="E5095" s="26" t="s">
        <v>212</v>
      </c>
      <c r="F5095" s="26"/>
      <c r="G5095" s="27"/>
      <c r="H5095" s="27"/>
      <c r="I5095" s="26"/>
      <c r="J5095" s="24"/>
      <c r="K5095" s="26"/>
      <c r="L5095" s="26"/>
      <c r="M5095" s="26"/>
      <c r="N5095" s="26"/>
      <c r="O5095" s="26"/>
      <c r="P5095" s="26"/>
      <c r="Q5095" s="26"/>
      <c r="R5095" s="26"/>
      <c r="S5095" s="26"/>
      <c r="T5095" s="26"/>
      <c r="U5095" s="26"/>
      <c r="V5095" s="26"/>
    </row>
    <row r="5096" spans="1:22" ht="14">
      <c r="A5096" s="24" t="s">
        <v>8534</v>
      </c>
      <c r="B5096" s="25" t="s">
        <v>8302</v>
      </c>
      <c r="C5096" s="25" t="s">
        <v>8533</v>
      </c>
      <c r="D5096" s="25" t="s">
        <v>535</v>
      </c>
      <c r="E5096" s="26" t="s">
        <v>212</v>
      </c>
      <c r="F5096" s="26"/>
      <c r="G5096" s="27"/>
      <c r="H5096" s="27"/>
      <c r="I5096" s="26"/>
      <c r="J5096" s="24"/>
      <c r="K5096" s="26"/>
      <c r="L5096" s="26"/>
      <c r="M5096" s="26"/>
      <c r="N5096" s="26"/>
      <c r="O5096" s="26"/>
      <c r="P5096" s="26"/>
      <c r="Q5096" s="26"/>
      <c r="R5096" s="26"/>
      <c r="S5096" s="26"/>
      <c r="T5096" s="26"/>
      <c r="U5096" s="26"/>
      <c r="V5096" s="26"/>
    </row>
    <row r="5097" spans="1:22" ht="14">
      <c r="A5097" s="24" t="s">
        <v>8537</v>
      </c>
      <c r="B5097" s="25" t="s">
        <v>8302</v>
      </c>
      <c r="C5097" s="25" t="s">
        <v>8536</v>
      </c>
      <c r="D5097" s="25" t="s">
        <v>535</v>
      </c>
      <c r="E5097" s="26" t="s">
        <v>212</v>
      </c>
      <c r="F5097" s="26"/>
      <c r="G5097" s="27"/>
      <c r="H5097" s="27"/>
      <c r="I5097" s="26"/>
      <c r="J5097" s="24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/>
      <c r="U5097" s="26"/>
      <c r="V5097" s="26"/>
    </row>
    <row r="5098" spans="1:22" ht="14">
      <c r="A5098" s="24" t="s">
        <v>8540</v>
      </c>
      <c r="B5098" s="25" t="s">
        <v>8302</v>
      </c>
      <c r="C5098" s="25" t="s">
        <v>8539</v>
      </c>
      <c r="D5098" s="25" t="s">
        <v>2958</v>
      </c>
      <c r="E5098" s="26" t="s">
        <v>212</v>
      </c>
      <c r="F5098" s="26"/>
      <c r="G5098" s="27"/>
      <c r="H5098" s="27"/>
      <c r="I5098" s="26"/>
      <c r="J5098" s="24"/>
      <c r="K5098" s="26"/>
      <c r="L5098" s="26"/>
      <c r="M5098" s="26"/>
      <c r="N5098" s="26"/>
      <c r="O5098" s="26"/>
      <c r="P5098" s="26"/>
      <c r="Q5098" s="26"/>
      <c r="R5098" s="26"/>
      <c r="S5098" s="26"/>
      <c r="T5098" s="26"/>
      <c r="U5098" s="26"/>
      <c r="V5098" s="26"/>
    </row>
    <row r="5099" spans="1:22" ht="14">
      <c r="A5099" s="24" t="s">
        <v>10861</v>
      </c>
      <c r="B5099" s="25" t="s">
        <v>10710</v>
      </c>
      <c r="C5099" s="25" t="s">
        <v>10860</v>
      </c>
      <c r="D5099" s="25" t="s">
        <v>995</v>
      </c>
      <c r="E5099" s="26" t="s">
        <v>364</v>
      </c>
      <c r="F5099" s="26"/>
      <c r="G5099" s="27"/>
      <c r="H5099" s="27"/>
      <c r="I5099" s="26"/>
      <c r="J5099" s="24"/>
      <c r="K5099" s="26"/>
      <c r="L5099" s="26"/>
      <c r="M5099" s="26"/>
      <c r="N5099" s="26"/>
      <c r="O5099" s="26"/>
      <c r="P5099" s="26"/>
      <c r="Q5099" s="26"/>
      <c r="R5099" s="26"/>
      <c r="S5099" s="26"/>
      <c r="T5099" s="26"/>
      <c r="U5099" s="26"/>
      <c r="V5099" s="26"/>
    </row>
    <row r="5100" spans="1:22" ht="14">
      <c r="A5100" s="24" t="s">
        <v>2585</v>
      </c>
      <c r="B5100" s="25" t="s">
        <v>2418</v>
      </c>
      <c r="C5100" s="25" t="s">
        <v>2584</v>
      </c>
      <c r="D5100" s="25" t="s">
        <v>215</v>
      </c>
      <c r="E5100" s="26" t="s">
        <v>364</v>
      </c>
      <c r="F5100" s="26"/>
      <c r="G5100" s="27"/>
      <c r="H5100" s="27"/>
      <c r="I5100" s="26"/>
      <c r="J5100" s="24"/>
      <c r="K5100" s="26"/>
      <c r="L5100" s="26"/>
      <c r="M5100" s="26"/>
      <c r="N5100" s="26"/>
      <c r="O5100" s="26"/>
      <c r="P5100" s="26"/>
      <c r="Q5100" s="26"/>
      <c r="R5100" s="26"/>
      <c r="S5100" s="26"/>
      <c r="T5100" s="26"/>
      <c r="U5100" s="26"/>
      <c r="V5100" s="26"/>
    </row>
    <row r="5101" spans="1:22" ht="14">
      <c r="A5101" s="24" t="s">
        <v>7484</v>
      </c>
      <c r="B5101" s="25" t="s">
        <v>7450</v>
      </c>
      <c r="C5101" s="25" t="s">
        <v>7483</v>
      </c>
      <c r="D5101" s="25" t="s">
        <v>378</v>
      </c>
      <c r="E5101" s="26" t="s">
        <v>364</v>
      </c>
      <c r="F5101" s="26"/>
      <c r="G5101" s="27"/>
      <c r="H5101" s="27"/>
      <c r="I5101" s="26"/>
      <c r="J5101" s="24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/>
      <c r="U5101" s="26"/>
      <c r="V5101" s="26"/>
    </row>
    <row r="5102" spans="1:22" ht="14">
      <c r="A5102" s="24" t="s">
        <v>2588</v>
      </c>
      <c r="B5102" s="25" t="s">
        <v>2418</v>
      </c>
      <c r="C5102" s="25" t="s">
        <v>2587</v>
      </c>
      <c r="D5102" s="25" t="s">
        <v>221</v>
      </c>
      <c r="E5102" s="26" t="s">
        <v>364</v>
      </c>
      <c r="F5102" s="26"/>
      <c r="G5102" s="27"/>
      <c r="H5102" s="27"/>
      <c r="I5102" s="26"/>
      <c r="J5102" s="24"/>
      <c r="K5102" s="26"/>
      <c r="L5102" s="26"/>
      <c r="M5102" s="26"/>
      <c r="N5102" s="26"/>
      <c r="O5102" s="26"/>
      <c r="P5102" s="26"/>
      <c r="Q5102" s="26"/>
      <c r="R5102" s="26"/>
      <c r="S5102" s="26"/>
      <c r="T5102" s="26"/>
      <c r="U5102" s="26"/>
      <c r="V5102" s="26"/>
    </row>
    <row r="5103" spans="1:22" ht="14">
      <c r="A5103" s="24" t="s">
        <v>2588</v>
      </c>
      <c r="B5103" s="25" t="s">
        <v>7450</v>
      </c>
      <c r="C5103" s="25" t="s">
        <v>7486</v>
      </c>
      <c r="D5103" s="25" t="s">
        <v>221</v>
      </c>
      <c r="E5103" s="26" t="s">
        <v>364</v>
      </c>
      <c r="F5103" s="26"/>
      <c r="G5103" s="27"/>
      <c r="H5103" s="27"/>
      <c r="I5103" s="26"/>
      <c r="J5103" s="24"/>
      <c r="K5103" s="26"/>
      <c r="L5103" s="26"/>
      <c r="M5103" s="26"/>
      <c r="N5103" s="26"/>
      <c r="O5103" s="26"/>
      <c r="P5103" s="26"/>
      <c r="Q5103" s="26"/>
      <c r="R5103" s="26"/>
      <c r="S5103" s="26"/>
      <c r="T5103" s="26"/>
      <c r="U5103" s="26"/>
      <c r="V5103" s="26"/>
    </row>
    <row r="5104" spans="1:22" ht="14">
      <c r="A5104" s="24" t="s">
        <v>2591</v>
      </c>
      <c r="B5104" s="25" t="s">
        <v>2418</v>
      </c>
      <c r="C5104" s="25" t="s">
        <v>2590</v>
      </c>
      <c r="D5104" s="25" t="s">
        <v>229</v>
      </c>
      <c r="E5104" s="26" t="s">
        <v>364</v>
      </c>
      <c r="F5104" s="26"/>
      <c r="G5104" s="27"/>
      <c r="H5104" s="27"/>
      <c r="I5104" s="26"/>
      <c r="J5104" s="24"/>
      <c r="K5104" s="26"/>
      <c r="L5104" s="26"/>
      <c r="M5104" s="26"/>
      <c r="N5104" s="26"/>
      <c r="O5104" s="26"/>
      <c r="P5104" s="26"/>
      <c r="Q5104" s="26"/>
      <c r="R5104" s="26"/>
      <c r="S5104" s="26"/>
      <c r="T5104" s="26"/>
      <c r="U5104" s="26"/>
      <c r="V5104" s="26"/>
    </row>
    <row r="5105" spans="1:22" ht="14">
      <c r="A5105" s="24" t="s">
        <v>2591</v>
      </c>
      <c r="B5105" s="25" t="s">
        <v>11956</v>
      </c>
      <c r="C5105" s="25" t="s">
        <v>12004</v>
      </c>
      <c r="D5105" s="25" t="s">
        <v>229</v>
      </c>
      <c r="E5105" s="26" t="s">
        <v>364</v>
      </c>
      <c r="F5105" s="26"/>
      <c r="G5105" s="27"/>
      <c r="H5105" s="27"/>
      <c r="I5105" s="26"/>
      <c r="J5105" s="24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/>
      <c r="U5105" s="26"/>
      <c r="V5105" s="26"/>
    </row>
    <row r="5106" spans="1:22" ht="14">
      <c r="A5106" s="24" t="s">
        <v>7489</v>
      </c>
      <c r="B5106" s="25" t="s">
        <v>7450</v>
      </c>
      <c r="C5106" s="25" t="s">
        <v>7488</v>
      </c>
      <c r="D5106" s="25" t="s">
        <v>2085</v>
      </c>
      <c r="E5106" s="26" t="s">
        <v>364</v>
      </c>
      <c r="F5106" s="26"/>
      <c r="G5106" s="27"/>
      <c r="H5106" s="27"/>
      <c r="I5106" s="26"/>
      <c r="J5106" s="24"/>
      <c r="K5106" s="26"/>
      <c r="L5106" s="26"/>
      <c r="M5106" s="26"/>
      <c r="N5106" s="26"/>
      <c r="O5106" s="26"/>
      <c r="P5106" s="26"/>
      <c r="Q5106" s="26"/>
      <c r="R5106" s="26"/>
      <c r="S5106" s="26"/>
      <c r="T5106" s="26"/>
      <c r="U5106" s="26"/>
      <c r="V5106" s="26"/>
    </row>
    <row r="5107" spans="1:22" ht="14">
      <c r="A5107" s="24" t="s">
        <v>2594</v>
      </c>
      <c r="B5107" s="25" t="s">
        <v>2418</v>
      </c>
      <c r="C5107" s="25" t="s">
        <v>2593</v>
      </c>
      <c r="D5107" s="25" t="s">
        <v>535</v>
      </c>
      <c r="E5107" s="26" t="s">
        <v>364</v>
      </c>
      <c r="F5107" s="26"/>
      <c r="G5107" s="27"/>
      <c r="H5107" s="27"/>
      <c r="I5107" s="26"/>
      <c r="J5107" s="24"/>
      <c r="K5107" s="26"/>
      <c r="L5107" s="26"/>
      <c r="M5107" s="26"/>
      <c r="N5107" s="26"/>
      <c r="O5107" s="26"/>
      <c r="P5107" s="26"/>
      <c r="Q5107" s="26"/>
      <c r="R5107" s="26"/>
      <c r="S5107" s="26"/>
      <c r="T5107" s="26"/>
      <c r="U5107" s="26"/>
      <c r="V5107" s="26"/>
    </row>
    <row r="5108" spans="1:22" ht="14">
      <c r="A5108" s="24" t="s">
        <v>2594</v>
      </c>
      <c r="B5108" s="25" t="s">
        <v>11956</v>
      </c>
      <c r="C5108" s="25" t="s">
        <v>12006</v>
      </c>
      <c r="D5108" s="25" t="s">
        <v>535</v>
      </c>
      <c r="E5108" s="26" t="s">
        <v>364</v>
      </c>
      <c r="F5108" s="26"/>
      <c r="G5108" s="27"/>
      <c r="H5108" s="27"/>
      <c r="I5108" s="26"/>
      <c r="J5108" s="24"/>
      <c r="K5108" s="26"/>
      <c r="L5108" s="26"/>
      <c r="M5108" s="26"/>
      <c r="N5108" s="26"/>
      <c r="O5108" s="26"/>
      <c r="P5108" s="26"/>
      <c r="Q5108" s="26"/>
      <c r="R5108" s="26"/>
      <c r="S5108" s="26"/>
      <c r="T5108" s="26"/>
      <c r="U5108" s="26"/>
      <c r="V5108" s="26"/>
    </row>
    <row r="5109" spans="1:22" ht="14">
      <c r="A5109" s="24" t="s">
        <v>7492</v>
      </c>
      <c r="B5109" s="25" t="s">
        <v>7450</v>
      </c>
      <c r="C5109" s="25" t="s">
        <v>7491</v>
      </c>
      <c r="D5109" s="25" t="s">
        <v>756</v>
      </c>
      <c r="E5109" s="26" t="s">
        <v>364</v>
      </c>
      <c r="F5109" s="26"/>
      <c r="G5109" s="27"/>
      <c r="H5109" s="27"/>
      <c r="I5109" s="26"/>
      <c r="J5109" s="24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/>
      <c r="U5109" s="26"/>
      <c r="V5109" s="26"/>
    </row>
    <row r="5110" spans="1:22" ht="14">
      <c r="A5110" s="24" t="s">
        <v>12009</v>
      </c>
      <c r="B5110" s="25" t="s">
        <v>11956</v>
      </c>
      <c r="C5110" s="25" t="s">
        <v>12008</v>
      </c>
      <c r="D5110" s="25" t="s">
        <v>373</v>
      </c>
      <c r="E5110" s="26" t="s">
        <v>364</v>
      </c>
      <c r="F5110" s="26"/>
      <c r="G5110" s="27"/>
      <c r="H5110" s="27"/>
      <c r="I5110" s="26"/>
      <c r="J5110" s="24"/>
      <c r="K5110" s="26"/>
      <c r="L5110" s="26"/>
      <c r="M5110" s="26"/>
      <c r="N5110" s="26"/>
      <c r="O5110" s="26"/>
      <c r="P5110" s="26"/>
      <c r="Q5110" s="26"/>
      <c r="R5110" s="26"/>
      <c r="S5110" s="26"/>
      <c r="T5110" s="26"/>
      <c r="U5110" s="26"/>
      <c r="V5110" s="26"/>
    </row>
    <row r="5111" spans="1:22" ht="14">
      <c r="A5111" s="24" t="s">
        <v>12009</v>
      </c>
      <c r="B5111" s="25" t="s">
        <v>2909</v>
      </c>
      <c r="C5111" s="25" t="s">
        <v>15378</v>
      </c>
      <c r="D5111" s="25" t="s">
        <v>373</v>
      </c>
      <c r="E5111" s="26" t="s">
        <v>364</v>
      </c>
      <c r="F5111" s="26"/>
      <c r="G5111" s="27"/>
      <c r="H5111" s="27"/>
      <c r="I5111" s="26"/>
      <c r="J5111" s="24"/>
      <c r="K5111" s="26"/>
      <c r="L5111" s="26"/>
      <c r="M5111" s="26"/>
      <c r="N5111" s="26"/>
      <c r="O5111" s="26"/>
      <c r="P5111" s="26"/>
      <c r="Q5111" s="26"/>
      <c r="R5111" s="26"/>
      <c r="S5111" s="26"/>
      <c r="T5111" s="26"/>
      <c r="U5111" s="26"/>
      <c r="V5111" s="26"/>
    </row>
    <row r="5112" spans="1:22" ht="14">
      <c r="A5112" s="24" t="s">
        <v>15397</v>
      </c>
      <c r="B5112" s="25" t="s">
        <v>3113</v>
      </c>
      <c r="C5112" s="25" t="s">
        <v>15396</v>
      </c>
      <c r="D5112" s="25" t="s">
        <v>985</v>
      </c>
      <c r="E5112" s="26" t="s">
        <v>364</v>
      </c>
      <c r="F5112" s="26"/>
      <c r="G5112" s="27"/>
      <c r="H5112" s="27"/>
      <c r="I5112" s="26"/>
      <c r="J5112" s="24"/>
      <c r="K5112" s="26"/>
      <c r="L5112" s="26"/>
      <c r="M5112" s="26"/>
      <c r="N5112" s="26"/>
      <c r="O5112" s="26"/>
      <c r="P5112" s="26"/>
      <c r="Q5112" s="26"/>
      <c r="R5112" s="26"/>
      <c r="S5112" s="26"/>
      <c r="T5112" s="26"/>
      <c r="U5112" s="26"/>
      <c r="V5112" s="26"/>
    </row>
    <row r="5113" spans="1:22" ht="14">
      <c r="A5113" s="24" t="s">
        <v>15659</v>
      </c>
      <c r="B5113" s="25" t="s">
        <v>7450</v>
      </c>
      <c r="C5113" s="25" t="s">
        <v>15658</v>
      </c>
      <c r="D5113" s="25" t="s">
        <v>221</v>
      </c>
      <c r="E5113" s="26" t="s">
        <v>364</v>
      </c>
      <c r="F5113" s="26"/>
      <c r="G5113" s="27"/>
      <c r="H5113" s="27"/>
      <c r="I5113" s="26"/>
      <c r="J5113" s="24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/>
      <c r="U5113" s="26"/>
      <c r="V5113" s="26"/>
    </row>
    <row r="5114" spans="1:22" ht="14">
      <c r="A5114" s="24" t="s">
        <v>15766</v>
      </c>
      <c r="B5114" s="25" t="s">
        <v>11956</v>
      </c>
      <c r="C5114" s="25" t="s">
        <v>15765</v>
      </c>
      <c r="D5114" s="25" t="s">
        <v>373</v>
      </c>
      <c r="E5114" s="26" t="s">
        <v>364</v>
      </c>
      <c r="F5114" s="26"/>
      <c r="G5114" s="27"/>
      <c r="H5114" s="27"/>
      <c r="I5114" s="26"/>
      <c r="J5114" s="24"/>
      <c r="K5114" s="26"/>
      <c r="L5114" s="26"/>
      <c r="M5114" s="26"/>
      <c r="N5114" s="26"/>
      <c r="O5114" s="26"/>
      <c r="P5114" s="26"/>
      <c r="Q5114" s="26"/>
      <c r="R5114" s="26"/>
      <c r="S5114" s="26"/>
      <c r="T5114" s="26"/>
      <c r="U5114" s="26"/>
      <c r="V5114" s="26"/>
    </row>
    <row r="5115" spans="1:22" ht="14">
      <c r="A5115" s="24" t="s">
        <v>15400</v>
      </c>
      <c r="B5115" s="25" t="s">
        <v>3113</v>
      </c>
      <c r="C5115" s="25" t="s">
        <v>15399</v>
      </c>
      <c r="D5115" s="25" t="s">
        <v>985</v>
      </c>
      <c r="E5115" s="26" t="s">
        <v>364</v>
      </c>
      <c r="F5115" s="26"/>
      <c r="G5115" s="27"/>
      <c r="H5115" s="27"/>
      <c r="I5115" s="26"/>
      <c r="J5115" s="24"/>
      <c r="K5115" s="26"/>
      <c r="L5115" s="26"/>
      <c r="M5115" s="26"/>
      <c r="N5115" s="26"/>
      <c r="O5115" s="26"/>
      <c r="P5115" s="26"/>
      <c r="Q5115" s="26"/>
      <c r="R5115" s="26"/>
      <c r="S5115" s="26"/>
      <c r="T5115" s="26"/>
      <c r="U5115" s="26"/>
      <c r="V5115" s="26"/>
    </row>
    <row r="5116" spans="1:22" ht="14">
      <c r="A5116" s="24" t="s">
        <v>2597</v>
      </c>
      <c r="B5116" s="25" t="s">
        <v>2418</v>
      </c>
      <c r="C5116" s="25" t="s">
        <v>2596</v>
      </c>
      <c r="D5116" s="25" t="s">
        <v>221</v>
      </c>
      <c r="E5116" s="26" t="s">
        <v>364</v>
      </c>
      <c r="F5116" s="26"/>
      <c r="G5116" s="27"/>
      <c r="H5116" s="27"/>
      <c r="I5116" s="26"/>
      <c r="J5116" s="24"/>
      <c r="K5116" s="26"/>
      <c r="L5116" s="26"/>
      <c r="M5116" s="26"/>
      <c r="N5116" s="26"/>
      <c r="O5116" s="26"/>
      <c r="P5116" s="26"/>
      <c r="Q5116" s="26"/>
      <c r="R5116" s="26"/>
      <c r="S5116" s="26"/>
      <c r="T5116" s="26"/>
      <c r="U5116" s="26"/>
      <c r="V5116" s="26"/>
    </row>
    <row r="5117" spans="1:22" ht="14">
      <c r="A5117" s="24" t="s">
        <v>2600</v>
      </c>
      <c r="B5117" s="25" t="s">
        <v>2418</v>
      </c>
      <c r="C5117" s="25" t="s">
        <v>2599</v>
      </c>
      <c r="D5117" s="25" t="s">
        <v>229</v>
      </c>
      <c r="E5117" s="26" t="s">
        <v>364</v>
      </c>
      <c r="F5117" s="26"/>
      <c r="G5117" s="27"/>
      <c r="H5117" s="27"/>
      <c r="I5117" s="26"/>
      <c r="J5117" s="24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/>
      <c r="U5117" s="26"/>
      <c r="V5117" s="26"/>
    </row>
    <row r="5118" spans="1:22" ht="14">
      <c r="A5118" s="24" t="s">
        <v>2603</v>
      </c>
      <c r="B5118" s="25" t="s">
        <v>2418</v>
      </c>
      <c r="C5118" s="25" t="s">
        <v>2602</v>
      </c>
      <c r="D5118" s="25" t="s">
        <v>535</v>
      </c>
      <c r="E5118" s="26" t="s">
        <v>364</v>
      </c>
      <c r="F5118" s="26"/>
      <c r="G5118" s="27"/>
      <c r="H5118" s="27"/>
      <c r="I5118" s="26"/>
      <c r="J5118" s="24"/>
      <c r="K5118" s="26"/>
      <c r="L5118" s="26"/>
      <c r="M5118" s="26"/>
      <c r="N5118" s="26"/>
      <c r="O5118" s="26"/>
      <c r="P5118" s="26"/>
      <c r="Q5118" s="26"/>
      <c r="R5118" s="26"/>
      <c r="S5118" s="26"/>
      <c r="T5118" s="26"/>
      <c r="U5118" s="26"/>
      <c r="V5118" s="26"/>
    </row>
    <row r="5119" spans="1:22" ht="14">
      <c r="A5119" s="24" t="s">
        <v>4670</v>
      </c>
      <c r="B5119" s="25" t="s">
        <v>4669</v>
      </c>
      <c r="C5119" s="25" t="s">
        <v>4668</v>
      </c>
      <c r="D5119" s="25"/>
      <c r="E5119" s="26" t="s">
        <v>364</v>
      </c>
      <c r="F5119" s="26"/>
      <c r="G5119" s="27"/>
      <c r="H5119" s="27"/>
      <c r="I5119" s="26"/>
      <c r="J5119" s="24"/>
      <c r="K5119" s="26"/>
      <c r="L5119" s="26"/>
      <c r="M5119" s="26"/>
      <c r="N5119" s="26"/>
      <c r="O5119" s="26"/>
      <c r="P5119" s="26"/>
      <c r="Q5119" s="26"/>
      <c r="R5119" s="26"/>
      <c r="S5119" s="26"/>
      <c r="T5119" s="26"/>
      <c r="U5119" s="26"/>
      <c r="V5119" s="26"/>
    </row>
    <row r="5120" spans="1:22" ht="14">
      <c r="A5120" s="24" t="s">
        <v>4673</v>
      </c>
      <c r="B5120" s="25" t="s">
        <v>4669</v>
      </c>
      <c r="C5120" s="25" t="s">
        <v>4672</v>
      </c>
      <c r="D5120" s="25"/>
      <c r="E5120" s="26" t="s">
        <v>364</v>
      </c>
      <c r="F5120" s="26"/>
      <c r="G5120" s="27"/>
      <c r="H5120" s="27"/>
      <c r="I5120" s="26"/>
      <c r="J5120" s="24"/>
      <c r="K5120" s="26"/>
      <c r="L5120" s="26"/>
      <c r="M5120" s="26"/>
      <c r="N5120" s="26"/>
      <c r="O5120" s="26"/>
      <c r="P5120" s="26"/>
      <c r="Q5120" s="26"/>
      <c r="R5120" s="26"/>
      <c r="S5120" s="26"/>
      <c r="T5120" s="26"/>
      <c r="U5120" s="26"/>
      <c r="V5120" s="26"/>
    </row>
    <row r="5121" spans="1:22" ht="14">
      <c r="A5121" s="24" t="s">
        <v>4676</v>
      </c>
      <c r="B5121" s="25" t="s">
        <v>4669</v>
      </c>
      <c r="C5121" s="25" t="s">
        <v>4675</v>
      </c>
      <c r="D5121" s="25"/>
      <c r="E5121" s="26" t="s">
        <v>364</v>
      </c>
      <c r="F5121" s="26"/>
      <c r="G5121" s="27"/>
      <c r="H5121" s="27"/>
      <c r="I5121" s="26"/>
      <c r="J5121" s="24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/>
      <c r="U5121" s="26"/>
      <c r="V5121" s="26"/>
    </row>
    <row r="5122" spans="1:22" ht="14">
      <c r="A5122" s="24" t="s">
        <v>7839</v>
      </c>
      <c r="B5122" s="25" t="s">
        <v>7582</v>
      </c>
      <c r="C5122" s="25" t="s">
        <v>7838</v>
      </c>
      <c r="D5122" s="25" t="s">
        <v>2556</v>
      </c>
      <c r="E5122" s="26" t="s">
        <v>212</v>
      </c>
      <c r="F5122" s="26"/>
      <c r="G5122" s="27"/>
      <c r="H5122" s="27"/>
      <c r="I5122" s="26"/>
      <c r="J5122" s="24"/>
      <c r="K5122" s="26"/>
      <c r="L5122" s="26"/>
      <c r="M5122" s="26"/>
      <c r="N5122" s="26"/>
      <c r="O5122" s="26"/>
      <c r="P5122" s="26"/>
      <c r="Q5122" s="26"/>
      <c r="R5122" s="26"/>
      <c r="S5122" s="26"/>
      <c r="T5122" s="26"/>
      <c r="U5122" s="26"/>
      <c r="V5122" s="26"/>
    </row>
    <row r="5123" spans="1:22" ht="14">
      <c r="A5123" s="24" t="s">
        <v>7842</v>
      </c>
      <c r="B5123" s="25" t="s">
        <v>7582</v>
      </c>
      <c r="C5123" s="25" t="s">
        <v>7841</v>
      </c>
      <c r="D5123" s="25" t="s">
        <v>7596</v>
      </c>
      <c r="E5123" s="26" t="s">
        <v>212</v>
      </c>
      <c r="F5123" s="26"/>
      <c r="G5123" s="27"/>
      <c r="H5123" s="27"/>
      <c r="I5123" s="26"/>
      <c r="J5123" s="24"/>
      <c r="K5123" s="26"/>
      <c r="L5123" s="26"/>
      <c r="M5123" s="26"/>
      <c r="N5123" s="26"/>
      <c r="O5123" s="26"/>
      <c r="P5123" s="26"/>
      <c r="Q5123" s="26"/>
      <c r="R5123" s="26"/>
      <c r="S5123" s="26"/>
      <c r="T5123" s="26"/>
      <c r="U5123" s="26"/>
      <c r="V5123" s="26"/>
    </row>
    <row r="5124" spans="1:22" ht="14">
      <c r="A5124" s="24" t="s">
        <v>7845</v>
      </c>
      <c r="B5124" s="25" t="s">
        <v>7582</v>
      </c>
      <c r="C5124" s="25" t="s">
        <v>7844</v>
      </c>
      <c r="D5124" s="25" t="s">
        <v>221</v>
      </c>
      <c r="E5124" s="26" t="s">
        <v>212</v>
      </c>
      <c r="F5124" s="26"/>
      <c r="G5124" s="27"/>
      <c r="H5124" s="27"/>
      <c r="I5124" s="26"/>
      <c r="J5124" s="24"/>
      <c r="K5124" s="26"/>
      <c r="L5124" s="26"/>
      <c r="M5124" s="26"/>
      <c r="N5124" s="26"/>
      <c r="O5124" s="26"/>
      <c r="P5124" s="26"/>
      <c r="Q5124" s="26"/>
      <c r="R5124" s="26"/>
      <c r="S5124" s="26"/>
      <c r="T5124" s="26"/>
      <c r="U5124" s="26"/>
      <c r="V5124" s="26"/>
    </row>
    <row r="5125" spans="1:22" ht="14">
      <c r="A5125" s="24" t="s">
        <v>7848</v>
      </c>
      <c r="B5125" s="25" t="s">
        <v>7582</v>
      </c>
      <c r="C5125" s="25" t="s">
        <v>7847</v>
      </c>
      <c r="D5125" s="25" t="s">
        <v>229</v>
      </c>
      <c r="E5125" s="26" t="s">
        <v>212</v>
      </c>
      <c r="F5125" s="26"/>
      <c r="G5125" s="27"/>
      <c r="H5125" s="27"/>
      <c r="I5125" s="26"/>
      <c r="J5125" s="24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/>
      <c r="U5125" s="26"/>
      <c r="V5125" s="26"/>
    </row>
    <row r="5126" spans="1:22" ht="14">
      <c r="A5126" s="24" t="s">
        <v>8263</v>
      </c>
      <c r="B5126" s="25" t="s">
        <v>8136</v>
      </c>
      <c r="C5126" s="25" t="s">
        <v>8262</v>
      </c>
      <c r="D5126" s="25" t="s">
        <v>229</v>
      </c>
      <c r="E5126" s="26" t="s">
        <v>364</v>
      </c>
      <c r="F5126" s="26"/>
      <c r="G5126" s="27"/>
      <c r="H5126" s="27"/>
      <c r="I5126" s="26"/>
      <c r="J5126" s="24"/>
      <c r="K5126" s="26"/>
      <c r="L5126" s="26"/>
      <c r="M5126" s="26"/>
      <c r="N5126" s="26"/>
      <c r="O5126" s="26"/>
      <c r="P5126" s="26"/>
      <c r="Q5126" s="26"/>
      <c r="R5126" s="26"/>
      <c r="S5126" s="26"/>
      <c r="T5126" s="26"/>
      <c r="U5126" s="26"/>
      <c r="V5126" s="26"/>
    </row>
    <row r="5127" spans="1:22" ht="14">
      <c r="A5127" s="24" t="s">
        <v>8266</v>
      </c>
      <c r="B5127" s="25" t="s">
        <v>8136</v>
      </c>
      <c r="C5127" s="25" t="s">
        <v>8265</v>
      </c>
      <c r="D5127" s="25" t="s">
        <v>535</v>
      </c>
      <c r="E5127" s="26" t="s">
        <v>364</v>
      </c>
      <c r="F5127" s="26"/>
      <c r="G5127" s="27"/>
      <c r="H5127" s="27"/>
      <c r="I5127" s="26"/>
      <c r="J5127" s="24"/>
      <c r="K5127" s="26"/>
      <c r="L5127" s="26"/>
      <c r="M5127" s="26"/>
      <c r="N5127" s="26"/>
      <c r="O5127" s="26"/>
      <c r="P5127" s="26"/>
      <c r="Q5127" s="26"/>
      <c r="R5127" s="26"/>
      <c r="S5127" s="26"/>
      <c r="T5127" s="26"/>
      <c r="U5127" s="26"/>
      <c r="V5127" s="26"/>
    </row>
    <row r="5128" spans="1:22" ht="14">
      <c r="A5128" s="24" t="s">
        <v>8269</v>
      </c>
      <c r="B5128" s="25" t="s">
        <v>8136</v>
      </c>
      <c r="C5128" s="25" t="s">
        <v>8268</v>
      </c>
      <c r="D5128" s="25" t="s">
        <v>373</v>
      </c>
      <c r="E5128" s="26" t="s">
        <v>364</v>
      </c>
      <c r="F5128" s="26"/>
      <c r="G5128" s="27"/>
      <c r="H5128" s="27"/>
      <c r="I5128" s="26"/>
      <c r="J5128" s="24"/>
      <c r="K5128" s="26"/>
      <c r="L5128" s="26"/>
      <c r="M5128" s="26"/>
      <c r="N5128" s="26"/>
      <c r="O5128" s="26"/>
      <c r="P5128" s="26"/>
      <c r="Q5128" s="26"/>
      <c r="R5128" s="26"/>
      <c r="S5128" s="26"/>
      <c r="T5128" s="26"/>
      <c r="U5128" s="26"/>
      <c r="V5128" s="26"/>
    </row>
    <row r="5129" spans="1:22" ht="14">
      <c r="A5129" s="24" t="s">
        <v>8272</v>
      </c>
      <c r="B5129" s="25" t="s">
        <v>8136</v>
      </c>
      <c r="C5129" s="25" t="s">
        <v>8271</v>
      </c>
      <c r="D5129" s="25" t="s">
        <v>229</v>
      </c>
      <c r="E5129" s="26" t="s">
        <v>364</v>
      </c>
      <c r="F5129" s="26"/>
      <c r="G5129" s="27"/>
      <c r="H5129" s="27"/>
      <c r="I5129" s="26"/>
      <c r="J5129" s="24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/>
      <c r="U5129" s="26"/>
      <c r="V5129" s="26"/>
    </row>
    <row r="5130" spans="1:22" ht="14">
      <c r="A5130" s="24" t="s">
        <v>8275</v>
      </c>
      <c r="B5130" s="25" t="s">
        <v>8136</v>
      </c>
      <c r="C5130" s="25" t="s">
        <v>8274</v>
      </c>
      <c r="D5130" s="25" t="s">
        <v>535</v>
      </c>
      <c r="E5130" s="26" t="s">
        <v>364</v>
      </c>
      <c r="F5130" s="26"/>
      <c r="G5130" s="27"/>
      <c r="H5130" s="27"/>
      <c r="I5130" s="26"/>
      <c r="J5130" s="24"/>
      <c r="K5130" s="26"/>
      <c r="L5130" s="26"/>
      <c r="M5130" s="26"/>
      <c r="N5130" s="26"/>
      <c r="O5130" s="26"/>
      <c r="P5130" s="26"/>
      <c r="Q5130" s="26"/>
      <c r="R5130" s="26"/>
      <c r="S5130" s="26"/>
      <c r="T5130" s="26"/>
      <c r="U5130" s="26"/>
      <c r="V5130" s="26"/>
    </row>
    <row r="5131" spans="1:22" ht="14">
      <c r="A5131" s="24" t="s">
        <v>8278</v>
      </c>
      <c r="B5131" s="25" t="s">
        <v>8136</v>
      </c>
      <c r="C5131" s="25" t="s">
        <v>8277</v>
      </c>
      <c r="D5131" s="25" t="s">
        <v>373</v>
      </c>
      <c r="E5131" s="26" t="s">
        <v>364</v>
      </c>
      <c r="F5131" s="26"/>
      <c r="G5131" s="27"/>
      <c r="H5131" s="27"/>
      <c r="I5131" s="26"/>
      <c r="J5131" s="24"/>
      <c r="K5131" s="26"/>
      <c r="L5131" s="26"/>
      <c r="M5131" s="26"/>
      <c r="N5131" s="26"/>
      <c r="O5131" s="26"/>
      <c r="P5131" s="26"/>
      <c r="Q5131" s="26"/>
      <c r="R5131" s="26"/>
      <c r="S5131" s="26"/>
      <c r="T5131" s="26"/>
      <c r="U5131" s="26"/>
      <c r="V5131" s="26"/>
    </row>
    <row r="5132" spans="1:22" ht="14">
      <c r="A5132" s="24" t="s">
        <v>8281</v>
      </c>
      <c r="B5132" s="25" t="s">
        <v>8136</v>
      </c>
      <c r="C5132" s="25" t="s">
        <v>8280</v>
      </c>
      <c r="D5132" s="25" t="s">
        <v>535</v>
      </c>
      <c r="E5132" s="26" t="s">
        <v>364</v>
      </c>
      <c r="F5132" s="26"/>
      <c r="G5132" s="27"/>
      <c r="H5132" s="27"/>
      <c r="I5132" s="26"/>
      <c r="J5132" s="24"/>
      <c r="K5132" s="26"/>
      <c r="L5132" s="26"/>
      <c r="M5132" s="26"/>
      <c r="N5132" s="26"/>
      <c r="O5132" s="26"/>
      <c r="P5132" s="26"/>
      <c r="Q5132" s="26"/>
      <c r="R5132" s="26"/>
      <c r="S5132" s="26"/>
      <c r="T5132" s="26"/>
      <c r="U5132" s="26"/>
      <c r="V5132" s="26"/>
    </row>
    <row r="5133" spans="1:22" ht="14">
      <c r="A5133" s="24" t="s">
        <v>8284</v>
      </c>
      <c r="B5133" s="25" t="s">
        <v>8136</v>
      </c>
      <c r="C5133" s="25" t="s">
        <v>8283</v>
      </c>
      <c r="D5133" s="25" t="s">
        <v>229</v>
      </c>
      <c r="E5133" s="26" t="s">
        <v>364</v>
      </c>
      <c r="F5133" s="26"/>
      <c r="G5133" s="27"/>
      <c r="H5133" s="27"/>
      <c r="I5133" s="26"/>
      <c r="J5133" s="24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/>
      <c r="U5133" s="26"/>
      <c r="V5133" s="26"/>
    </row>
    <row r="5134" spans="1:22" ht="14">
      <c r="A5134" s="24" t="s">
        <v>8287</v>
      </c>
      <c r="B5134" s="25" t="s">
        <v>8136</v>
      </c>
      <c r="C5134" s="25" t="s">
        <v>8286</v>
      </c>
      <c r="D5134" s="25" t="s">
        <v>535</v>
      </c>
      <c r="E5134" s="26" t="s">
        <v>364</v>
      </c>
      <c r="F5134" s="26"/>
      <c r="G5134" s="27"/>
      <c r="H5134" s="27"/>
      <c r="I5134" s="26"/>
      <c r="J5134" s="24"/>
      <c r="K5134" s="26"/>
      <c r="L5134" s="26"/>
      <c r="M5134" s="26"/>
      <c r="N5134" s="26"/>
      <c r="O5134" s="26"/>
      <c r="P5134" s="26"/>
      <c r="Q5134" s="26"/>
      <c r="R5134" s="26"/>
      <c r="S5134" s="26"/>
      <c r="T5134" s="26"/>
      <c r="U5134" s="26"/>
      <c r="V5134" s="26"/>
    </row>
    <row r="5135" spans="1:22" ht="14">
      <c r="A5135" s="24" t="s">
        <v>8290</v>
      </c>
      <c r="B5135" s="25" t="s">
        <v>8136</v>
      </c>
      <c r="C5135" s="25" t="s">
        <v>8289</v>
      </c>
      <c r="D5135" s="25" t="s">
        <v>229</v>
      </c>
      <c r="E5135" s="26" t="s">
        <v>364</v>
      </c>
      <c r="F5135" s="26"/>
      <c r="G5135" s="27"/>
      <c r="H5135" s="27"/>
      <c r="I5135" s="26"/>
      <c r="J5135" s="24"/>
      <c r="K5135" s="26"/>
      <c r="L5135" s="26"/>
      <c r="M5135" s="26"/>
      <c r="N5135" s="26"/>
      <c r="O5135" s="26"/>
      <c r="P5135" s="26"/>
      <c r="Q5135" s="26"/>
      <c r="R5135" s="26"/>
      <c r="S5135" s="26"/>
      <c r="T5135" s="26"/>
      <c r="U5135" s="26"/>
      <c r="V5135" s="26"/>
    </row>
    <row r="5136" spans="1:22" ht="14">
      <c r="A5136" s="24" t="s">
        <v>8293</v>
      </c>
      <c r="B5136" s="25" t="s">
        <v>8136</v>
      </c>
      <c r="C5136" s="25" t="s">
        <v>8292</v>
      </c>
      <c r="D5136" s="25" t="s">
        <v>535</v>
      </c>
      <c r="E5136" s="26" t="s">
        <v>364</v>
      </c>
      <c r="F5136" s="26"/>
      <c r="G5136" s="27"/>
      <c r="H5136" s="27"/>
      <c r="I5136" s="26"/>
      <c r="J5136" s="24"/>
      <c r="K5136" s="26"/>
      <c r="L5136" s="26"/>
      <c r="M5136" s="26"/>
      <c r="N5136" s="26"/>
      <c r="O5136" s="26"/>
      <c r="P5136" s="26"/>
      <c r="Q5136" s="26"/>
      <c r="R5136" s="26"/>
      <c r="S5136" s="26"/>
      <c r="T5136" s="26"/>
      <c r="U5136" s="26"/>
      <c r="V5136" s="26"/>
    </row>
    <row r="5137" spans="1:22" ht="14">
      <c r="A5137" s="24" t="s">
        <v>8296</v>
      </c>
      <c r="B5137" s="25" t="s">
        <v>8136</v>
      </c>
      <c r="C5137" s="25" t="s">
        <v>8295</v>
      </c>
      <c r="D5137" s="25" t="s">
        <v>373</v>
      </c>
      <c r="E5137" s="26" t="s">
        <v>364</v>
      </c>
      <c r="F5137" s="26"/>
      <c r="G5137" s="27"/>
      <c r="H5137" s="27"/>
      <c r="I5137" s="26"/>
      <c r="J5137" s="24"/>
      <c r="K5137" s="26"/>
      <c r="L5137" s="26"/>
      <c r="M5137" s="26"/>
      <c r="N5137" s="26"/>
      <c r="O5137" s="26"/>
      <c r="P5137" s="26"/>
      <c r="Q5137" s="26"/>
      <c r="R5137" s="26"/>
      <c r="S5137" s="26"/>
      <c r="T5137" s="26"/>
      <c r="U5137" s="26"/>
      <c r="V5137" s="26"/>
    </row>
    <row r="5138" spans="1:22" ht="14">
      <c r="A5138" s="24" t="s">
        <v>8299</v>
      </c>
      <c r="B5138" s="25" t="s">
        <v>8136</v>
      </c>
      <c r="C5138" s="25" t="s">
        <v>8298</v>
      </c>
      <c r="D5138" s="25" t="s">
        <v>221</v>
      </c>
      <c r="E5138" s="26" t="s">
        <v>364</v>
      </c>
      <c r="F5138" s="26"/>
      <c r="G5138" s="27"/>
      <c r="H5138" s="27"/>
      <c r="I5138" s="26"/>
      <c r="J5138" s="24"/>
      <c r="K5138" s="26"/>
      <c r="L5138" s="26"/>
      <c r="M5138" s="26"/>
      <c r="N5138" s="26"/>
      <c r="O5138" s="26"/>
      <c r="P5138" s="26"/>
      <c r="Q5138" s="26"/>
      <c r="R5138" s="26"/>
      <c r="S5138" s="26"/>
      <c r="T5138" s="26"/>
      <c r="U5138" s="26"/>
      <c r="V5138" s="26"/>
    </row>
    <row r="5139" spans="1:22" ht="14">
      <c r="A5139" s="24" t="s">
        <v>15671</v>
      </c>
      <c r="B5139" s="25" t="s">
        <v>7858</v>
      </c>
      <c r="C5139" s="25" t="s">
        <v>15670</v>
      </c>
      <c r="D5139" s="25" t="s">
        <v>221</v>
      </c>
      <c r="E5139" s="26" t="s">
        <v>364</v>
      </c>
      <c r="F5139" s="26"/>
      <c r="G5139" s="27"/>
      <c r="H5139" s="27"/>
      <c r="I5139" s="26"/>
      <c r="J5139" s="24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/>
      <c r="U5139" s="26"/>
      <c r="V5139" s="26"/>
    </row>
    <row r="5140" spans="1:22" ht="14">
      <c r="A5140" s="24" t="s">
        <v>11259</v>
      </c>
      <c r="B5140" s="25" t="s">
        <v>11171</v>
      </c>
      <c r="C5140" s="25" t="s">
        <v>11258</v>
      </c>
      <c r="D5140" s="25" t="s">
        <v>221</v>
      </c>
      <c r="E5140" s="26" t="s">
        <v>212</v>
      </c>
      <c r="F5140" s="26"/>
      <c r="G5140" s="27"/>
      <c r="H5140" s="27"/>
      <c r="I5140" s="26"/>
      <c r="J5140" s="24"/>
      <c r="K5140" s="26"/>
      <c r="L5140" s="26"/>
      <c r="M5140" s="26"/>
      <c r="N5140" s="26"/>
      <c r="O5140" s="26"/>
      <c r="P5140" s="26"/>
      <c r="Q5140" s="26"/>
      <c r="R5140" s="26"/>
      <c r="S5140" s="26"/>
      <c r="T5140" s="26"/>
      <c r="U5140" s="26"/>
      <c r="V5140" s="26"/>
    </row>
    <row r="5141" spans="1:22" ht="14">
      <c r="A5141" s="24" t="s">
        <v>11262</v>
      </c>
      <c r="B5141" s="25" t="s">
        <v>11171</v>
      </c>
      <c r="C5141" s="25" t="s">
        <v>11261</v>
      </c>
      <c r="D5141" s="25" t="s">
        <v>535</v>
      </c>
      <c r="E5141" s="26" t="s">
        <v>212</v>
      </c>
      <c r="F5141" s="26"/>
      <c r="G5141" s="27"/>
      <c r="H5141" s="27"/>
      <c r="I5141" s="26"/>
      <c r="J5141" s="24"/>
      <c r="K5141" s="26"/>
      <c r="L5141" s="26"/>
      <c r="M5141" s="26"/>
      <c r="N5141" s="26"/>
      <c r="O5141" s="26"/>
      <c r="P5141" s="26"/>
      <c r="Q5141" s="26"/>
      <c r="R5141" s="26"/>
      <c r="S5141" s="26"/>
      <c r="T5141" s="26"/>
      <c r="U5141" s="26"/>
      <c r="V5141" s="26"/>
    </row>
    <row r="5142" spans="1:22" ht="14">
      <c r="A5142" s="24" t="s">
        <v>15193</v>
      </c>
      <c r="B5142" s="25" t="s">
        <v>15168</v>
      </c>
      <c r="C5142" s="25" t="s">
        <v>15192</v>
      </c>
      <c r="D5142" s="25" t="s">
        <v>1022</v>
      </c>
      <c r="E5142" s="26" t="s">
        <v>364</v>
      </c>
      <c r="F5142" s="26"/>
      <c r="G5142" s="27"/>
      <c r="H5142" s="27"/>
      <c r="I5142" s="26"/>
      <c r="J5142" s="24"/>
      <c r="K5142" s="26"/>
      <c r="L5142" s="26"/>
      <c r="M5142" s="26"/>
      <c r="N5142" s="26"/>
      <c r="O5142" s="26"/>
      <c r="P5142" s="26"/>
      <c r="Q5142" s="26"/>
      <c r="R5142" s="26"/>
      <c r="S5142" s="26"/>
      <c r="T5142" s="26"/>
      <c r="U5142" s="26"/>
      <c r="V5142" s="26"/>
    </row>
    <row r="5143" spans="1:22" ht="14">
      <c r="A5143" s="24" t="s">
        <v>15520</v>
      </c>
      <c r="B5143" s="25" t="s">
        <v>5869</v>
      </c>
      <c r="C5143" s="25" t="s">
        <v>15519</v>
      </c>
      <c r="D5143" s="25" t="s">
        <v>221</v>
      </c>
      <c r="E5143" s="26" t="s">
        <v>364</v>
      </c>
      <c r="F5143" s="26"/>
      <c r="G5143" s="27"/>
      <c r="H5143" s="27"/>
      <c r="I5143" s="26"/>
      <c r="J5143" s="24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/>
      <c r="U5143" s="26"/>
      <c r="V5143" s="26"/>
    </row>
    <row r="5144" spans="1:22" ht="14">
      <c r="A5144" s="24" t="s">
        <v>12958</v>
      </c>
      <c r="B5144" s="25" t="s">
        <v>12674</v>
      </c>
      <c r="C5144" s="25" t="s">
        <v>12957</v>
      </c>
      <c r="D5144" s="25" t="s">
        <v>221</v>
      </c>
      <c r="E5144" s="26" t="s">
        <v>212</v>
      </c>
      <c r="F5144" s="26"/>
      <c r="G5144" s="27"/>
      <c r="H5144" s="27"/>
      <c r="I5144" s="26"/>
      <c r="J5144" s="24"/>
      <c r="K5144" s="26"/>
      <c r="L5144" s="26"/>
      <c r="M5144" s="26"/>
      <c r="N5144" s="26"/>
      <c r="O5144" s="26"/>
      <c r="P5144" s="26"/>
      <c r="Q5144" s="26"/>
      <c r="R5144" s="26"/>
      <c r="S5144" s="26"/>
      <c r="T5144" s="26"/>
      <c r="U5144" s="26"/>
      <c r="V5144" s="26"/>
    </row>
    <row r="5145" spans="1:22" ht="14">
      <c r="A5145" s="24" t="s">
        <v>12961</v>
      </c>
      <c r="B5145" s="25" t="s">
        <v>12674</v>
      </c>
      <c r="C5145" s="25" t="s">
        <v>12960</v>
      </c>
      <c r="D5145" s="25" t="s">
        <v>12679</v>
      </c>
      <c r="E5145" s="26" t="s">
        <v>212</v>
      </c>
      <c r="F5145" s="26"/>
      <c r="G5145" s="27"/>
      <c r="H5145" s="27"/>
      <c r="I5145" s="26"/>
      <c r="J5145" s="24"/>
      <c r="K5145" s="26"/>
      <c r="L5145" s="26"/>
      <c r="M5145" s="26"/>
      <c r="N5145" s="26"/>
      <c r="O5145" s="26"/>
      <c r="P5145" s="26"/>
      <c r="Q5145" s="26"/>
      <c r="R5145" s="26"/>
      <c r="S5145" s="26"/>
      <c r="T5145" s="26"/>
      <c r="U5145" s="26"/>
      <c r="V5145" s="26"/>
    </row>
    <row r="5146" spans="1:22" ht="14">
      <c r="A5146" s="24" t="s">
        <v>11553</v>
      </c>
      <c r="B5146" s="25" t="s">
        <v>11309</v>
      </c>
      <c r="C5146" s="25" t="s">
        <v>11552</v>
      </c>
      <c r="D5146" s="25" t="s">
        <v>221</v>
      </c>
      <c r="E5146" s="26" t="s">
        <v>364</v>
      </c>
      <c r="F5146" s="26"/>
      <c r="G5146" s="27"/>
      <c r="H5146" s="27"/>
      <c r="I5146" s="26"/>
      <c r="J5146" s="24"/>
      <c r="K5146" s="26"/>
      <c r="L5146" s="26"/>
      <c r="M5146" s="26"/>
      <c r="N5146" s="26"/>
      <c r="O5146" s="26"/>
      <c r="P5146" s="26"/>
      <c r="Q5146" s="26"/>
      <c r="R5146" s="26"/>
      <c r="S5146" s="26"/>
      <c r="T5146" s="26"/>
      <c r="U5146" s="26"/>
      <c r="V5146" s="26"/>
    </row>
    <row r="5147" spans="1:22" ht="14">
      <c r="A5147" s="24" t="s">
        <v>14779</v>
      </c>
      <c r="B5147" s="25" t="s">
        <v>14162</v>
      </c>
      <c r="C5147" s="25" t="s">
        <v>14778</v>
      </c>
      <c r="D5147" s="25" t="s">
        <v>221</v>
      </c>
      <c r="E5147" s="26" t="s">
        <v>212</v>
      </c>
      <c r="F5147" s="26"/>
      <c r="G5147" s="27"/>
      <c r="H5147" s="27"/>
      <c r="I5147" s="26"/>
      <c r="J5147" s="24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/>
      <c r="U5147" s="26"/>
      <c r="V5147" s="26"/>
    </row>
    <row r="5148" spans="1:22" ht="14">
      <c r="A5148" s="24" t="s">
        <v>14782</v>
      </c>
      <c r="B5148" s="25" t="s">
        <v>14162</v>
      </c>
      <c r="C5148" s="25" t="s">
        <v>14781</v>
      </c>
      <c r="D5148" s="25" t="s">
        <v>221</v>
      </c>
      <c r="E5148" s="26" t="s">
        <v>212</v>
      </c>
      <c r="F5148" s="26"/>
      <c r="G5148" s="27"/>
      <c r="H5148" s="27"/>
      <c r="I5148" s="26"/>
      <c r="J5148" s="24"/>
      <c r="K5148" s="26"/>
      <c r="L5148" s="26"/>
      <c r="M5148" s="26"/>
      <c r="N5148" s="26"/>
      <c r="O5148" s="26"/>
      <c r="P5148" s="26"/>
      <c r="Q5148" s="26"/>
      <c r="R5148" s="26"/>
      <c r="S5148" s="26"/>
      <c r="T5148" s="26"/>
      <c r="U5148" s="26"/>
      <c r="V5148" s="26"/>
    </row>
    <row r="5149" spans="1:22" ht="14">
      <c r="A5149" s="24" t="s">
        <v>14785</v>
      </c>
      <c r="B5149" s="25" t="s">
        <v>14162</v>
      </c>
      <c r="C5149" s="25" t="s">
        <v>14784</v>
      </c>
      <c r="D5149" s="25" t="s">
        <v>1905</v>
      </c>
      <c r="E5149" s="26" t="s">
        <v>212</v>
      </c>
      <c r="F5149" s="26"/>
      <c r="G5149" s="27"/>
      <c r="H5149" s="27"/>
      <c r="I5149" s="26"/>
      <c r="J5149" s="24"/>
      <c r="K5149" s="26"/>
      <c r="L5149" s="26"/>
      <c r="M5149" s="26"/>
      <c r="N5149" s="26"/>
      <c r="O5149" s="26"/>
      <c r="P5149" s="26"/>
      <c r="Q5149" s="26"/>
      <c r="R5149" s="26"/>
      <c r="S5149" s="26"/>
      <c r="T5149" s="26"/>
      <c r="U5149" s="26"/>
      <c r="V5149" s="26"/>
    </row>
    <row r="5150" spans="1:22" ht="14">
      <c r="A5150" s="24" t="s">
        <v>14788</v>
      </c>
      <c r="B5150" s="25" t="s">
        <v>14162</v>
      </c>
      <c r="C5150" s="25" t="s">
        <v>14787</v>
      </c>
      <c r="D5150" s="25" t="s">
        <v>535</v>
      </c>
      <c r="E5150" s="26" t="s">
        <v>212</v>
      </c>
      <c r="F5150" s="26"/>
      <c r="G5150" s="27"/>
      <c r="H5150" s="27"/>
      <c r="I5150" s="26"/>
      <c r="J5150" s="24"/>
      <c r="K5150" s="26"/>
      <c r="L5150" s="26"/>
      <c r="M5150" s="26"/>
      <c r="N5150" s="26"/>
      <c r="O5150" s="26"/>
      <c r="P5150" s="26"/>
      <c r="Q5150" s="26"/>
      <c r="R5150" s="26"/>
      <c r="S5150" s="26"/>
      <c r="T5150" s="26"/>
      <c r="U5150" s="26"/>
      <c r="V5150" s="26"/>
    </row>
    <row r="5151" spans="1:22" ht="14">
      <c r="A5151" s="24" t="s">
        <v>15029</v>
      </c>
      <c r="B5151" s="25" t="s">
        <v>14822</v>
      </c>
      <c r="C5151" s="25" t="s">
        <v>15028</v>
      </c>
      <c r="D5151" s="25" t="s">
        <v>576</v>
      </c>
      <c r="E5151" s="26" t="s">
        <v>364</v>
      </c>
      <c r="F5151" s="26"/>
      <c r="G5151" s="27"/>
      <c r="H5151" s="27"/>
      <c r="I5151" s="26"/>
      <c r="J5151" s="24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/>
      <c r="U5151" s="26"/>
      <c r="V5151" s="26"/>
    </row>
    <row r="5152" spans="1:22" ht="14">
      <c r="A5152" s="24" t="s">
        <v>15032</v>
      </c>
      <c r="B5152" s="25" t="s">
        <v>14822</v>
      </c>
      <c r="C5152" s="25" t="s">
        <v>15031</v>
      </c>
      <c r="D5152" s="25" t="s">
        <v>221</v>
      </c>
      <c r="E5152" s="26" t="s">
        <v>364</v>
      </c>
      <c r="F5152" s="26"/>
      <c r="G5152" s="27"/>
      <c r="H5152" s="27"/>
      <c r="I5152" s="26"/>
      <c r="J5152" s="24"/>
      <c r="K5152" s="26"/>
      <c r="L5152" s="26"/>
      <c r="M5152" s="26"/>
      <c r="N5152" s="26"/>
      <c r="O5152" s="26"/>
      <c r="P5152" s="26"/>
      <c r="Q5152" s="26"/>
      <c r="R5152" s="26"/>
      <c r="S5152" s="26"/>
      <c r="T5152" s="26"/>
      <c r="U5152" s="26"/>
      <c r="V5152" s="26"/>
    </row>
    <row r="5153" spans="1:22" ht="14">
      <c r="A5153" s="24" t="s">
        <v>15035</v>
      </c>
      <c r="B5153" s="25" t="s">
        <v>14822</v>
      </c>
      <c r="C5153" s="25" t="s">
        <v>15034</v>
      </c>
      <c r="D5153" s="25" t="s">
        <v>756</v>
      </c>
      <c r="E5153" s="26" t="s">
        <v>364</v>
      </c>
      <c r="F5153" s="26"/>
      <c r="G5153" s="27"/>
      <c r="H5153" s="27"/>
      <c r="I5153" s="26"/>
      <c r="J5153" s="24"/>
      <c r="K5153" s="26"/>
      <c r="L5153" s="26"/>
      <c r="M5153" s="26"/>
      <c r="N5153" s="26"/>
      <c r="O5153" s="26"/>
      <c r="P5153" s="26"/>
      <c r="Q5153" s="26"/>
      <c r="R5153" s="26"/>
      <c r="S5153" s="26"/>
      <c r="T5153" s="26"/>
      <c r="U5153" s="26"/>
      <c r="V5153" s="26"/>
    </row>
    <row r="5154" spans="1:22" ht="14">
      <c r="A5154" s="24" t="s">
        <v>15038</v>
      </c>
      <c r="B5154" s="25" t="s">
        <v>14822</v>
      </c>
      <c r="C5154" s="25" t="s">
        <v>15037</v>
      </c>
      <c r="D5154" s="25" t="s">
        <v>221</v>
      </c>
      <c r="E5154" s="26" t="s">
        <v>364</v>
      </c>
      <c r="F5154" s="26"/>
      <c r="G5154" s="27"/>
      <c r="H5154" s="27"/>
      <c r="I5154" s="26"/>
      <c r="J5154" s="24"/>
      <c r="K5154" s="26"/>
      <c r="L5154" s="26"/>
      <c r="M5154" s="26"/>
      <c r="N5154" s="26"/>
      <c r="O5154" s="26"/>
      <c r="P5154" s="26"/>
      <c r="Q5154" s="26"/>
      <c r="R5154" s="26"/>
      <c r="S5154" s="26"/>
      <c r="T5154" s="26"/>
      <c r="U5154" s="26"/>
      <c r="V5154" s="26"/>
    </row>
    <row r="5155" spans="1:22" ht="14">
      <c r="A5155" s="24" t="s">
        <v>15879</v>
      </c>
      <c r="B5155" s="25" t="s">
        <v>15862</v>
      </c>
      <c r="C5155" s="25" t="s">
        <v>15878</v>
      </c>
      <c r="D5155" s="25"/>
      <c r="E5155" s="26" t="s">
        <v>364</v>
      </c>
      <c r="F5155" s="26"/>
      <c r="G5155" s="27"/>
      <c r="H5155" s="27"/>
      <c r="I5155" s="26"/>
      <c r="J5155" s="24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/>
      <c r="U5155" s="26"/>
      <c r="V5155" s="26"/>
    </row>
    <row r="5156" spans="1:22" ht="14">
      <c r="A5156" s="24" t="s">
        <v>15041</v>
      </c>
      <c r="B5156" s="25" t="s">
        <v>14822</v>
      </c>
      <c r="C5156" s="25" t="s">
        <v>15040</v>
      </c>
      <c r="D5156" s="25" t="s">
        <v>2085</v>
      </c>
      <c r="E5156" s="26" t="s">
        <v>364</v>
      </c>
      <c r="F5156" s="26"/>
      <c r="G5156" s="27"/>
      <c r="H5156" s="27"/>
      <c r="I5156" s="26"/>
      <c r="J5156" s="24"/>
      <c r="K5156" s="26"/>
      <c r="L5156" s="26"/>
      <c r="M5156" s="26"/>
      <c r="N5156" s="26"/>
      <c r="O5156" s="26"/>
      <c r="P5156" s="26"/>
      <c r="Q5156" s="26"/>
      <c r="R5156" s="26"/>
      <c r="S5156" s="26"/>
      <c r="T5156" s="26"/>
      <c r="U5156" s="26"/>
      <c r="V5156" s="26"/>
    </row>
    <row r="5157" spans="1:22" ht="14">
      <c r="A5157" s="24" t="s">
        <v>15044</v>
      </c>
      <c r="B5157" s="25" t="s">
        <v>14822</v>
      </c>
      <c r="C5157" s="25" t="s">
        <v>15043</v>
      </c>
      <c r="D5157" s="25" t="s">
        <v>756</v>
      </c>
      <c r="E5157" s="26" t="s">
        <v>364</v>
      </c>
      <c r="F5157" s="26"/>
      <c r="G5157" s="27"/>
      <c r="H5157" s="27"/>
      <c r="I5157" s="26"/>
      <c r="J5157" s="24"/>
      <c r="K5157" s="26"/>
      <c r="L5157" s="26"/>
      <c r="M5157" s="26"/>
      <c r="N5157" s="26"/>
      <c r="O5157" s="26"/>
      <c r="P5157" s="26"/>
      <c r="Q5157" s="26"/>
      <c r="R5157" s="26"/>
      <c r="S5157" s="26"/>
      <c r="T5157" s="26"/>
      <c r="U5157" s="26"/>
      <c r="V5157" s="26"/>
    </row>
    <row r="5158" spans="1:22" ht="14">
      <c r="A5158" s="24" t="s">
        <v>15072</v>
      </c>
      <c r="B5158" s="25" t="s">
        <v>15059</v>
      </c>
      <c r="C5158" s="25" t="s">
        <v>15071</v>
      </c>
      <c r="D5158" s="25"/>
      <c r="E5158" s="26" t="s">
        <v>364</v>
      </c>
      <c r="F5158" s="26"/>
      <c r="G5158" s="27"/>
      <c r="H5158" s="27"/>
      <c r="I5158" s="26"/>
      <c r="J5158" s="24"/>
      <c r="K5158" s="26"/>
      <c r="L5158" s="26"/>
      <c r="M5158" s="26"/>
      <c r="N5158" s="26"/>
      <c r="O5158" s="26"/>
      <c r="P5158" s="26"/>
      <c r="Q5158" s="26"/>
      <c r="R5158" s="26"/>
      <c r="S5158" s="26"/>
      <c r="T5158" s="26"/>
      <c r="U5158" s="26"/>
      <c r="V5158" s="26"/>
    </row>
    <row r="5159" spans="1:22" ht="14">
      <c r="A5159" s="24" t="s">
        <v>15047</v>
      </c>
      <c r="B5159" s="25" t="s">
        <v>14822</v>
      </c>
      <c r="C5159" s="25" t="s">
        <v>15046</v>
      </c>
      <c r="D5159" s="25" t="s">
        <v>221</v>
      </c>
      <c r="E5159" s="26" t="s">
        <v>364</v>
      </c>
      <c r="F5159" s="26"/>
      <c r="G5159" s="27"/>
      <c r="H5159" s="27"/>
      <c r="I5159" s="26"/>
      <c r="J5159" s="24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/>
      <c r="U5159" s="26"/>
      <c r="V5159" s="26"/>
    </row>
    <row r="5160" spans="1:22" ht="14">
      <c r="A5160" s="24" t="s">
        <v>15050</v>
      </c>
      <c r="B5160" s="25" t="s">
        <v>14822</v>
      </c>
      <c r="C5160" s="25" t="s">
        <v>15049</v>
      </c>
      <c r="D5160" s="25" t="s">
        <v>756</v>
      </c>
      <c r="E5160" s="26" t="s">
        <v>364</v>
      </c>
      <c r="F5160" s="26"/>
      <c r="G5160" s="27"/>
      <c r="H5160" s="27"/>
      <c r="I5160" s="26"/>
      <c r="J5160" s="24"/>
      <c r="K5160" s="26"/>
      <c r="L5160" s="26"/>
      <c r="M5160" s="26"/>
      <c r="N5160" s="26"/>
      <c r="O5160" s="26"/>
      <c r="P5160" s="26"/>
      <c r="Q5160" s="26"/>
      <c r="R5160" s="26"/>
      <c r="S5160" s="26"/>
      <c r="T5160" s="26"/>
      <c r="U5160" s="26"/>
      <c r="V5160" s="26"/>
    </row>
    <row r="5161" spans="1:22" ht="14">
      <c r="A5161" s="24" t="s">
        <v>15053</v>
      </c>
      <c r="B5161" s="25" t="s">
        <v>14822</v>
      </c>
      <c r="C5161" s="25" t="s">
        <v>15052</v>
      </c>
      <c r="D5161" s="25" t="s">
        <v>221</v>
      </c>
      <c r="E5161" s="26" t="s">
        <v>364</v>
      </c>
      <c r="F5161" s="26"/>
      <c r="G5161" s="27"/>
      <c r="H5161" s="27"/>
      <c r="I5161" s="26"/>
      <c r="J5161" s="24"/>
      <c r="K5161" s="26"/>
      <c r="L5161" s="26"/>
      <c r="M5161" s="26"/>
      <c r="N5161" s="26"/>
      <c r="O5161" s="26"/>
      <c r="P5161" s="26"/>
      <c r="Q5161" s="26"/>
      <c r="R5161" s="26"/>
      <c r="S5161" s="26"/>
      <c r="T5161" s="26"/>
      <c r="U5161" s="26"/>
      <c r="V5161" s="26"/>
    </row>
    <row r="5162" spans="1:22" ht="14">
      <c r="A5162" s="24" t="s">
        <v>15056</v>
      </c>
      <c r="B5162" s="25" t="s">
        <v>14822</v>
      </c>
      <c r="C5162" s="25" t="s">
        <v>15055</v>
      </c>
      <c r="D5162" s="25" t="s">
        <v>756</v>
      </c>
      <c r="E5162" s="26" t="s">
        <v>364</v>
      </c>
      <c r="F5162" s="26"/>
      <c r="G5162" s="27"/>
      <c r="H5162" s="27"/>
      <c r="I5162" s="26"/>
      <c r="J5162" s="24"/>
      <c r="K5162" s="26"/>
      <c r="L5162" s="26"/>
      <c r="M5162" s="26"/>
      <c r="N5162" s="26"/>
      <c r="O5162" s="26"/>
      <c r="P5162" s="26"/>
      <c r="Q5162" s="26"/>
      <c r="R5162" s="26"/>
      <c r="S5162" s="26"/>
      <c r="T5162" s="26"/>
      <c r="U5162" s="26"/>
      <c r="V5162" s="26"/>
    </row>
    <row r="5163" spans="1:22" ht="14">
      <c r="A5163" s="24" t="s">
        <v>11775</v>
      </c>
      <c r="B5163" s="25" t="s">
        <v>11678</v>
      </c>
      <c r="C5163" s="25" t="s">
        <v>11774</v>
      </c>
      <c r="D5163" s="25" t="s">
        <v>373</v>
      </c>
      <c r="E5163" s="26" t="s">
        <v>212</v>
      </c>
      <c r="F5163" s="26"/>
      <c r="G5163" s="27"/>
      <c r="H5163" s="27"/>
      <c r="I5163" s="26"/>
      <c r="J5163" s="24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/>
      <c r="U5163" s="26"/>
      <c r="V5163" s="26"/>
    </row>
    <row r="5164" spans="1:22" ht="14">
      <c r="A5164" s="24" t="s">
        <v>14061</v>
      </c>
      <c r="B5164" s="25" t="s">
        <v>13700</v>
      </c>
      <c r="C5164" s="25" t="s">
        <v>14060</v>
      </c>
      <c r="D5164" s="25" t="s">
        <v>215</v>
      </c>
      <c r="E5164" s="26" t="s">
        <v>364</v>
      </c>
      <c r="F5164" s="26"/>
      <c r="G5164" s="27"/>
      <c r="H5164" s="27"/>
      <c r="I5164" s="26"/>
      <c r="J5164" s="24"/>
      <c r="K5164" s="26"/>
      <c r="L5164" s="26"/>
      <c r="M5164" s="26"/>
      <c r="N5164" s="26"/>
      <c r="O5164" s="26"/>
      <c r="P5164" s="26"/>
      <c r="Q5164" s="26"/>
      <c r="R5164" s="26"/>
      <c r="S5164" s="26"/>
      <c r="T5164" s="26"/>
      <c r="U5164" s="26"/>
      <c r="V5164" s="26"/>
    </row>
    <row r="5165" spans="1:22" ht="14">
      <c r="A5165" s="24" t="s">
        <v>14064</v>
      </c>
      <c r="B5165" s="25" t="s">
        <v>13700</v>
      </c>
      <c r="C5165" s="25" t="s">
        <v>14063</v>
      </c>
      <c r="D5165" s="25" t="s">
        <v>535</v>
      </c>
      <c r="E5165" s="26" t="s">
        <v>364</v>
      </c>
      <c r="F5165" s="26"/>
      <c r="G5165" s="27"/>
      <c r="H5165" s="27"/>
      <c r="I5165" s="26"/>
      <c r="J5165" s="24"/>
      <c r="K5165" s="26"/>
      <c r="L5165" s="26"/>
      <c r="M5165" s="26"/>
      <c r="N5165" s="26"/>
      <c r="O5165" s="26"/>
      <c r="P5165" s="26"/>
      <c r="Q5165" s="26"/>
      <c r="R5165" s="26"/>
      <c r="S5165" s="26"/>
      <c r="T5165" s="26"/>
      <c r="U5165" s="26"/>
      <c r="V5165" s="26"/>
    </row>
    <row r="5166" spans="1:22" ht="14">
      <c r="A5166" s="24" t="s">
        <v>14067</v>
      </c>
      <c r="B5166" s="25" t="s">
        <v>13700</v>
      </c>
      <c r="C5166" s="25" t="s">
        <v>14066</v>
      </c>
      <c r="D5166" s="25" t="s">
        <v>985</v>
      </c>
      <c r="E5166" s="26" t="s">
        <v>364</v>
      </c>
      <c r="F5166" s="26"/>
      <c r="G5166" s="27"/>
      <c r="H5166" s="27"/>
      <c r="I5166" s="26"/>
      <c r="J5166" s="24"/>
      <c r="K5166" s="26"/>
      <c r="L5166" s="26"/>
      <c r="M5166" s="26"/>
      <c r="N5166" s="26"/>
      <c r="O5166" s="26"/>
      <c r="P5166" s="26"/>
      <c r="Q5166" s="26"/>
      <c r="R5166" s="26"/>
      <c r="S5166" s="26"/>
      <c r="T5166" s="26"/>
      <c r="U5166" s="26"/>
      <c r="V5166" s="26"/>
    </row>
    <row r="5167" spans="1:22" ht="14">
      <c r="A5167" s="24" t="s">
        <v>14070</v>
      </c>
      <c r="B5167" s="25" t="s">
        <v>13700</v>
      </c>
      <c r="C5167" s="25" t="s">
        <v>14069</v>
      </c>
      <c r="D5167" s="25" t="s">
        <v>229</v>
      </c>
      <c r="E5167" s="26" t="s">
        <v>364</v>
      </c>
      <c r="F5167" s="26"/>
      <c r="G5167" s="27"/>
      <c r="H5167" s="27"/>
      <c r="I5167" s="26"/>
      <c r="J5167" s="24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/>
      <c r="U5167" s="26"/>
      <c r="V5167" s="26"/>
    </row>
    <row r="5168" spans="1:22" ht="14">
      <c r="A5168" s="24" t="s">
        <v>14073</v>
      </c>
      <c r="B5168" s="25" t="s">
        <v>13700</v>
      </c>
      <c r="C5168" s="25" t="s">
        <v>14072</v>
      </c>
      <c r="D5168" s="25" t="s">
        <v>535</v>
      </c>
      <c r="E5168" s="26" t="s">
        <v>364</v>
      </c>
      <c r="F5168" s="26"/>
      <c r="G5168" s="27"/>
      <c r="H5168" s="27"/>
      <c r="I5168" s="26"/>
      <c r="J5168" s="24"/>
      <c r="K5168" s="26"/>
      <c r="L5168" s="26"/>
      <c r="M5168" s="26"/>
      <c r="N5168" s="26"/>
      <c r="O5168" s="26"/>
      <c r="P5168" s="26"/>
      <c r="Q5168" s="26"/>
      <c r="R5168" s="26"/>
      <c r="S5168" s="26"/>
      <c r="T5168" s="26"/>
      <c r="U5168" s="26"/>
      <c r="V5168" s="26"/>
    </row>
    <row r="5169" spans="1:22" ht="14">
      <c r="A5169" s="24" t="s">
        <v>14076</v>
      </c>
      <c r="B5169" s="25" t="s">
        <v>13700</v>
      </c>
      <c r="C5169" s="25" t="s">
        <v>14075</v>
      </c>
      <c r="D5169" s="25" t="s">
        <v>985</v>
      </c>
      <c r="E5169" s="26" t="s">
        <v>364</v>
      </c>
      <c r="F5169" s="26"/>
      <c r="G5169" s="27"/>
      <c r="H5169" s="27"/>
      <c r="I5169" s="26"/>
      <c r="J5169" s="24"/>
      <c r="K5169" s="26"/>
      <c r="L5169" s="26"/>
      <c r="M5169" s="26"/>
      <c r="N5169" s="26"/>
      <c r="O5169" s="26"/>
      <c r="P5169" s="26"/>
      <c r="Q5169" s="26"/>
      <c r="R5169" s="26"/>
      <c r="S5169" s="26"/>
      <c r="T5169" s="26"/>
      <c r="U5169" s="26"/>
      <c r="V5169" s="26"/>
    </row>
    <row r="5170" spans="1:22" ht="14">
      <c r="A5170" s="24" t="s">
        <v>14079</v>
      </c>
      <c r="B5170" s="25" t="s">
        <v>13700</v>
      </c>
      <c r="C5170" s="25" t="s">
        <v>14078</v>
      </c>
      <c r="D5170" s="25" t="s">
        <v>215</v>
      </c>
      <c r="E5170" s="26" t="s">
        <v>364</v>
      </c>
      <c r="F5170" s="26"/>
      <c r="G5170" s="27"/>
      <c r="H5170" s="27"/>
      <c r="I5170" s="26"/>
      <c r="J5170" s="24"/>
      <c r="K5170" s="26"/>
      <c r="L5170" s="26"/>
      <c r="M5170" s="26"/>
      <c r="N5170" s="26"/>
      <c r="O5170" s="26"/>
      <c r="P5170" s="26"/>
      <c r="Q5170" s="26"/>
      <c r="R5170" s="26"/>
      <c r="S5170" s="26"/>
      <c r="T5170" s="26"/>
      <c r="U5170" s="26"/>
      <c r="V5170" s="26"/>
    </row>
    <row r="5171" spans="1:22" ht="14">
      <c r="A5171" s="24" t="s">
        <v>14082</v>
      </c>
      <c r="B5171" s="25" t="s">
        <v>13700</v>
      </c>
      <c r="C5171" s="25" t="s">
        <v>14081</v>
      </c>
      <c r="D5171" s="25" t="s">
        <v>535</v>
      </c>
      <c r="E5171" s="26" t="s">
        <v>364</v>
      </c>
      <c r="F5171" s="26"/>
      <c r="G5171" s="27"/>
      <c r="H5171" s="27"/>
      <c r="I5171" s="26"/>
      <c r="J5171" s="24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/>
      <c r="U5171" s="26"/>
      <c r="V5171" s="26"/>
    </row>
    <row r="5172" spans="1:22" ht="14">
      <c r="A5172" s="24" t="s">
        <v>14085</v>
      </c>
      <c r="B5172" s="25" t="s">
        <v>13700</v>
      </c>
      <c r="C5172" s="25" t="s">
        <v>14084</v>
      </c>
      <c r="D5172" s="25" t="s">
        <v>535</v>
      </c>
      <c r="E5172" s="26" t="s">
        <v>364</v>
      </c>
      <c r="F5172" s="26"/>
      <c r="G5172" s="27"/>
      <c r="H5172" s="27"/>
      <c r="I5172" s="26"/>
      <c r="J5172" s="24"/>
      <c r="K5172" s="26"/>
      <c r="L5172" s="26"/>
      <c r="M5172" s="26"/>
      <c r="N5172" s="26"/>
      <c r="O5172" s="26"/>
      <c r="P5172" s="26"/>
      <c r="Q5172" s="26"/>
      <c r="R5172" s="26"/>
      <c r="S5172" s="26"/>
      <c r="T5172" s="26"/>
      <c r="U5172" s="26"/>
      <c r="V5172" s="26"/>
    </row>
    <row r="5173" spans="1:22" ht="14">
      <c r="A5173" s="24" t="s">
        <v>14088</v>
      </c>
      <c r="B5173" s="25" t="s">
        <v>13700</v>
      </c>
      <c r="C5173" s="25" t="s">
        <v>14087</v>
      </c>
      <c r="D5173" s="25" t="s">
        <v>215</v>
      </c>
      <c r="E5173" s="26" t="s">
        <v>364</v>
      </c>
      <c r="F5173" s="26"/>
      <c r="G5173" s="27"/>
      <c r="H5173" s="27"/>
      <c r="I5173" s="26"/>
      <c r="J5173" s="24"/>
      <c r="K5173" s="26"/>
      <c r="L5173" s="26"/>
      <c r="M5173" s="26"/>
      <c r="N5173" s="26"/>
      <c r="O5173" s="26"/>
      <c r="P5173" s="26"/>
      <c r="Q5173" s="26"/>
      <c r="R5173" s="26"/>
      <c r="S5173" s="26"/>
      <c r="T5173" s="26"/>
      <c r="U5173" s="26"/>
      <c r="V5173" s="26"/>
    </row>
    <row r="5174" spans="1:22" ht="14">
      <c r="A5174" s="24" t="s">
        <v>2415</v>
      </c>
      <c r="B5174" s="25" t="s">
        <v>2396</v>
      </c>
      <c r="C5174" s="25" t="s">
        <v>2414</v>
      </c>
      <c r="D5174" s="25" t="s">
        <v>535</v>
      </c>
      <c r="E5174" s="26" t="s">
        <v>364</v>
      </c>
      <c r="F5174" s="26"/>
      <c r="G5174" s="27"/>
      <c r="H5174" s="27"/>
      <c r="I5174" s="26"/>
      <c r="J5174" s="24"/>
      <c r="K5174" s="26"/>
      <c r="L5174" s="26"/>
      <c r="M5174" s="26"/>
      <c r="N5174" s="26"/>
      <c r="O5174" s="26"/>
      <c r="P5174" s="26"/>
      <c r="Q5174" s="26"/>
      <c r="R5174" s="26"/>
      <c r="S5174" s="26"/>
      <c r="T5174" s="26"/>
      <c r="U5174" s="26"/>
      <c r="V5174" s="26"/>
    </row>
    <row r="5175" spans="1:22" ht="14">
      <c r="A5175" s="24" t="s">
        <v>9170</v>
      </c>
      <c r="B5175" s="25" t="s">
        <v>8975</v>
      </c>
      <c r="C5175" s="25" t="s">
        <v>9169</v>
      </c>
      <c r="D5175" s="25" t="s">
        <v>221</v>
      </c>
      <c r="E5175" s="26" t="s">
        <v>212</v>
      </c>
      <c r="F5175" s="26"/>
      <c r="G5175" s="27"/>
      <c r="H5175" s="27"/>
      <c r="I5175" s="26"/>
      <c r="J5175" s="24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/>
      <c r="U5175" s="26"/>
      <c r="V5175" s="26"/>
    </row>
    <row r="5176" spans="1:22" ht="14">
      <c r="A5176" s="24" t="s">
        <v>9173</v>
      </c>
      <c r="B5176" s="25" t="s">
        <v>8975</v>
      </c>
      <c r="C5176" s="25" t="s">
        <v>9172</v>
      </c>
      <c r="D5176" s="25" t="s">
        <v>535</v>
      </c>
      <c r="E5176" s="26" t="s">
        <v>212</v>
      </c>
      <c r="F5176" s="26"/>
      <c r="G5176" s="27"/>
      <c r="H5176" s="27"/>
      <c r="I5176" s="26"/>
      <c r="J5176" s="24"/>
      <c r="K5176" s="26"/>
      <c r="L5176" s="26"/>
      <c r="M5176" s="26"/>
      <c r="N5176" s="26"/>
      <c r="O5176" s="26"/>
      <c r="P5176" s="26"/>
      <c r="Q5176" s="26"/>
      <c r="R5176" s="26"/>
      <c r="S5176" s="26"/>
      <c r="T5176" s="26"/>
      <c r="U5176" s="26"/>
      <c r="V5176" s="26"/>
    </row>
    <row r="5177" spans="1:22" ht="14">
      <c r="A5177" s="24" t="s">
        <v>2390</v>
      </c>
      <c r="B5177" s="25" t="s">
        <v>2157</v>
      </c>
      <c r="C5177" s="25" t="s">
        <v>2389</v>
      </c>
      <c r="D5177" s="25" t="s">
        <v>221</v>
      </c>
      <c r="E5177" s="26" t="s">
        <v>364</v>
      </c>
      <c r="F5177" s="26"/>
      <c r="G5177" s="27"/>
      <c r="H5177" s="27"/>
      <c r="I5177" s="26"/>
      <c r="J5177" s="24"/>
      <c r="K5177" s="26"/>
      <c r="L5177" s="26"/>
      <c r="M5177" s="26"/>
      <c r="N5177" s="26"/>
      <c r="O5177" s="26"/>
      <c r="P5177" s="26"/>
      <c r="Q5177" s="26"/>
      <c r="R5177" s="26"/>
      <c r="S5177" s="26"/>
      <c r="T5177" s="26"/>
      <c r="U5177" s="26"/>
      <c r="V5177" s="26"/>
    </row>
    <row r="5178" spans="1:22" ht="14">
      <c r="A5178" s="24" t="s">
        <v>2393</v>
      </c>
      <c r="B5178" s="25" t="s">
        <v>2157</v>
      </c>
      <c r="C5178" s="25" t="s">
        <v>2392</v>
      </c>
      <c r="D5178" s="25" t="s">
        <v>535</v>
      </c>
      <c r="E5178" s="26" t="s">
        <v>364</v>
      </c>
      <c r="F5178" s="26"/>
      <c r="G5178" s="27"/>
      <c r="H5178" s="27"/>
      <c r="I5178" s="26"/>
      <c r="J5178" s="24"/>
      <c r="K5178" s="26"/>
      <c r="L5178" s="26"/>
      <c r="M5178" s="26"/>
      <c r="N5178" s="26"/>
      <c r="O5178" s="26"/>
      <c r="P5178" s="26"/>
      <c r="Q5178" s="26"/>
      <c r="R5178" s="26"/>
      <c r="S5178" s="26"/>
      <c r="T5178" s="26"/>
      <c r="U5178" s="26"/>
      <c r="V5178" s="26"/>
    </row>
    <row r="5179" spans="1:22" ht="14">
      <c r="A5179" s="24" t="s">
        <v>5136</v>
      </c>
      <c r="B5179" s="25" t="s">
        <v>4960</v>
      </c>
      <c r="C5179" s="25" t="s">
        <v>5135</v>
      </c>
      <c r="D5179" s="25" t="s">
        <v>373</v>
      </c>
      <c r="E5179" s="26" t="s">
        <v>364</v>
      </c>
      <c r="F5179" s="26"/>
      <c r="G5179" s="27"/>
      <c r="H5179" s="27"/>
      <c r="I5179" s="26"/>
      <c r="J5179" s="24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/>
      <c r="U5179" s="26"/>
      <c r="V5179" s="26"/>
    </row>
    <row r="5180" spans="1:22" ht="14">
      <c r="A5180" s="24" t="s">
        <v>5139</v>
      </c>
      <c r="B5180" s="25" t="s">
        <v>4960</v>
      </c>
      <c r="C5180" s="25" t="s">
        <v>5138</v>
      </c>
      <c r="D5180" s="25" t="s">
        <v>2080</v>
      </c>
      <c r="E5180" s="26" t="s">
        <v>364</v>
      </c>
      <c r="F5180" s="26"/>
      <c r="G5180" s="27"/>
      <c r="H5180" s="27"/>
      <c r="I5180" s="26"/>
      <c r="J5180" s="24"/>
      <c r="K5180" s="26"/>
      <c r="L5180" s="26"/>
      <c r="M5180" s="26"/>
      <c r="N5180" s="26"/>
      <c r="O5180" s="26"/>
      <c r="P5180" s="26"/>
      <c r="Q5180" s="26"/>
      <c r="R5180" s="26"/>
      <c r="S5180" s="26"/>
      <c r="T5180" s="26"/>
      <c r="U5180" s="26"/>
      <c r="V5180" s="26"/>
    </row>
    <row r="5181" spans="1:22" ht="14">
      <c r="A5181" s="24" t="s">
        <v>5142</v>
      </c>
      <c r="B5181" s="25" t="s">
        <v>4960</v>
      </c>
      <c r="C5181" s="25" t="s">
        <v>5141</v>
      </c>
      <c r="D5181" s="25" t="s">
        <v>215</v>
      </c>
      <c r="E5181" s="26" t="s">
        <v>364</v>
      </c>
      <c r="F5181" s="26"/>
      <c r="G5181" s="27"/>
      <c r="H5181" s="27"/>
      <c r="I5181" s="26"/>
      <c r="J5181" s="24"/>
      <c r="K5181" s="26"/>
      <c r="L5181" s="26"/>
      <c r="M5181" s="26"/>
      <c r="N5181" s="26"/>
      <c r="O5181" s="26"/>
      <c r="P5181" s="26"/>
      <c r="Q5181" s="26"/>
      <c r="R5181" s="26"/>
      <c r="S5181" s="26"/>
      <c r="T5181" s="26"/>
      <c r="U5181" s="26"/>
      <c r="V5181" s="26"/>
    </row>
    <row r="5182" spans="1:22" ht="14">
      <c r="A5182" s="24" t="s">
        <v>6110</v>
      </c>
      <c r="B5182" s="25" t="s">
        <v>5869</v>
      </c>
      <c r="C5182" s="25" t="s">
        <v>6109</v>
      </c>
      <c r="D5182" s="25" t="s">
        <v>221</v>
      </c>
      <c r="E5182" s="26" t="s">
        <v>364</v>
      </c>
      <c r="F5182" s="26"/>
      <c r="G5182" s="27"/>
      <c r="H5182" s="27"/>
      <c r="I5182" s="26"/>
      <c r="J5182" s="24"/>
      <c r="K5182" s="26"/>
      <c r="L5182" s="26"/>
      <c r="M5182" s="26"/>
      <c r="N5182" s="26"/>
      <c r="O5182" s="26"/>
      <c r="P5182" s="26"/>
      <c r="Q5182" s="26"/>
      <c r="R5182" s="26"/>
      <c r="S5182" s="26"/>
      <c r="T5182" s="26"/>
      <c r="U5182" s="26"/>
      <c r="V5182" s="26"/>
    </row>
    <row r="5183" spans="1:22" ht="14">
      <c r="A5183" s="24" t="s">
        <v>14791</v>
      </c>
      <c r="B5183" s="25" t="s">
        <v>14162</v>
      </c>
      <c r="C5183" s="25" t="s">
        <v>14790</v>
      </c>
      <c r="D5183" s="25" t="s">
        <v>1905</v>
      </c>
      <c r="E5183" s="26" t="s">
        <v>212</v>
      </c>
      <c r="F5183" s="26"/>
      <c r="G5183" s="27"/>
      <c r="H5183" s="27"/>
      <c r="I5183" s="26"/>
      <c r="J5183" s="24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/>
      <c r="U5183" s="26"/>
      <c r="V5183" s="26"/>
    </row>
    <row r="5184" spans="1:22" ht="14">
      <c r="A5184" s="24" t="s">
        <v>14794</v>
      </c>
      <c r="B5184" s="25" t="s">
        <v>14162</v>
      </c>
      <c r="C5184" s="25" t="s">
        <v>14793</v>
      </c>
      <c r="D5184" s="25" t="s">
        <v>535</v>
      </c>
      <c r="E5184" s="26" t="s">
        <v>212</v>
      </c>
      <c r="F5184" s="26"/>
      <c r="G5184" s="27"/>
      <c r="H5184" s="27"/>
      <c r="I5184" s="26"/>
      <c r="J5184" s="24"/>
      <c r="K5184" s="26"/>
      <c r="L5184" s="26"/>
      <c r="M5184" s="26"/>
      <c r="N5184" s="26"/>
      <c r="O5184" s="26"/>
      <c r="P5184" s="26"/>
      <c r="Q5184" s="26"/>
      <c r="R5184" s="26"/>
      <c r="S5184" s="26"/>
      <c r="T5184" s="26"/>
      <c r="U5184" s="26"/>
      <c r="V5184" s="26"/>
    </row>
    <row r="5185" spans="1:22" ht="14">
      <c r="A5185" s="24" t="s">
        <v>14797</v>
      </c>
      <c r="B5185" s="25" t="s">
        <v>14162</v>
      </c>
      <c r="C5185" s="25" t="s">
        <v>14796</v>
      </c>
      <c r="D5185" s="25" t="s">
        <v>535</v>
      </c>
      <c r="E5185" s="26" t="s">
        <v>212</v>
      </c>
      <c r="F5185" s="26"/>
      <c r="G5185" s="27"/>
      <c r="H5185" s="27"/>
      <c r="I5185" s="26"/>
      <c r="J5185" s="24"/>
      <c r="K5185" s="26"/>
      <c r="L5185" s="26"/>
      <c r="M5185" s="26"/>
      <c r="N5185" s="26"/>
      <c r="O5185" s="26"/>
      <c r="P5185" s="26"/>
      <c r="Q5185" s="26"/>
      <c r="R5185" s="26"/>
      <c r="S5185" s="26"/>
      <c r="T5185" s="26"/>
      <c r="U5185" s="26"/>
      <c r="V5185" s="26"/>
    </row>
    <row r="5186" spans="1:22" ht="14">
      <c r="A5186" s="24" t="s">
        <v>14800</v>
      </c>
      <c r="B5186" s="25" t="s">
        <v>14162</v>
      </c>
      <c r="C5186" s="25" t="s">
        <v>14799</v>
      </c>
      <c r="D5186" s="25" t="s">
        <v>221</v>
      </c>
      <c r="E5186" s="26" t="s">
        <v>212</v>
      </c>
      <c r="F5186" s="26"/>
      <c r="G5186" s="27"/>
      <c r="H5186" s="27"/>
      <c r="I5186" s="26"/>
      <c r="J5186" s="24"/>
      <c r="K5186" s="26"/>
      <c r="L5186" s="26"/>
      <c r="M5186" s="26"/>
      <c r="N5186" s="26"/>
      <c r="O5186" s="26"/>
      <c r="P5186" s="26"/>
      <c r="Q5186" s="26"/>
      <c r="R5186" s="26"/>
      <c r="S5186" s="26"/>
      <c r="T5186" s="26"/>
      <c r="U5186" s="26"/>
      <c r="V5186" s="26"/>
    </row>
    <row r="5187" spans="1:22" ht="14">
      <c r="A5187" s="24" t="s">
        <v>14803</v>
      </c>
      <c r="B5187" s="25" t="s">
        <v>14162</v>
      </c>
      <c r="C5187" s="25" t="s">
        <v>14802</v>
      </c>
      <c r="D5187" s="25" t="s">
        <v>221</v>
      </c>
      <c r="E5187" s="26" t="s">
        <v>212</v>
      </c>
      <c r="F5187" s="26"/>
      <c r="G5187" s="27"/>
      <c r="H5187" s="27"/>
      <c r="I5187" s="26"/>
      <c r="J5187" s="24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/>
      <c r="U5187" s="26"/>
      <c r="V5187" s="26"/>
    </row>
    <row r="5188" spans="1:22" ht="14">
      <c r="A5188" s="24" t="s">
        <v>14806</v>
      </c>
      <c r="B5188" s="25" t="s">
        <v>14162</v>
      </c>
      <c r="C5188" s="25" t="s">
        <v>14805</v>
      </c>
      <c r="D5188" s="25" t="s">
        <v>1905</v>
      </c>
      <c r="E5188" s="26" t="s">
        <v>212</v>
      </c>
      <c r="F5188" s="26"/>
      <c r="G5188" s="27"/>
      <c r="H5188" s="27"/>
      <c r="I5188" s="26"/>
      <c r="J5188" s="24"/>
      <c r="K5188" s="26"/>
      <c r="L5188" s="26"/>
      <c r="M5188" s="26"/>
      <c r="N5188" s="26"/>
      <c r="O5188" s="26"/>
      <c r="P5188" s="26"/>
      <c r="Q5188" s="26"/>
      <c r="R5188" s="26"/>
      <c r="S5188" s="26"/>
      <c r="T5188" s="26"/>
      <c r="U5188" s="26"/>
      <c r="V5188" s="26"/>
    </row>
    <row r="5189" spans="1:22" ht="14">
      <c r="A5189" s="24" t="s">
        <v>15785</v>
      </c>
      <c r="B5189" s="25" t="s">
        <v>15784</v>
      </c>
      <c r="C5189" s="25" t="s">
        <v>15783</v>
      </c>
      <c r="D5189" s="25" t="s">
        <v>221</v>
      </c>
      <c r="E5189" s="26" t="s">
        <v>364</v>
      </c>
      <c r="F5189" s="26"/>
      <c r="G5189" s="27"/>
      <c r="H5189" s="27"/>
      <c r="I5189" s="26"/>
      <c r="J5189" s="24"/>
      <c r="K5189" s="26"/>
      <c r="L5189" s="26"/>
      <c r="M5189" s="26"/>
      <c r="N5189" s="26"/>
      <c r="O5189" s="26"/>
      <c r="P5189" s="26"/>
      <c r="Q5189" s="26"/>
      <c r="R5189" s="26"/>
      <c r="S5189" s="26"/>
      <c r="T5189" s="26"/>
      <c r="U5189" s="26"/>
      <c r="V5189" s="26"/>
    </row>
    <row r="5190" spans="1:22" ht="14">
      <c r="A5190" s="24" t="s">
        <v>11265</v>
      </c>
      <c r="B5190" s="25" t="s">
        <v>11171</v>
      </c>
      <c r="C5190" s="25" t="s">
        <v>11264</v>
      </c>
      <c r="D5190" s="25" t="s">
        <v>535</v>
      </c>
      <c r="E5190" s="26" t="s">
        <v>212</v>
      </c>
      <c r="F5190" s="26"/>
      <c r="G5190" s="27"/>
      <c r="H5190" s="27"/>
      <c r="I5190" s="26"/>
      <c r="J5190" s="24"/>
      <c r="K5190" s="26"/>
      <c r="L5190" s="26"/>
      <c r="M5190" s="26"/>
      <c r="N5190" s="26"/>
      <c r="O5190" s="26"/>
      <c r="P5190" s="26"/>
      <c r="Q5190" s="26"/>
      <c r="R5190" s="26"/>
      <c r="S5190" s="26"/>
      <c r="T5190" s="26"/>
      <c r="U5190" s="26"/>
      <c r="V5190" s="26"/>
    </row>
    <row r="5191" spans="1:22" ht="14">
      <c r="A5191" s="24" t="s">
        <v>3419</v>
      </c>
      <c r="B5191" s="25" t="s">
        <v>3335</v>
      </c>
      <c r="C5191" s="25" t="s">
        <v>3418</v>
      </c>
      <c r="D5191" s="25" t="s">
        <v>576</v>
      </c>
      <c r="E5191" s="26" t="s">
        <v>962</v>
      </c>
      <c r="F5191" s="26"/>
      <c r="G5191" s="27"/>
      <c r="H5191" s="27"/>
      <c r="I5191" s="26"/>
      <c r="J5191" s="24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/>
      <c r="U5191" s="26"/>
      <c r="V5191" s="26"/>
    </row>
    <row r="5192" spans="1:22" ht="14">
      <c r="A5192" s="24" t="s">
        <v>3422</v>
      </c>
      <c r="B5192" s="25" t="s">
        <v>3335</v>
      </c>
      <c r="C5192" s="25" t="s">
        <v>3421</v>
      </c>
      <c r="D5192" s="25" t="s">
        <v>1022</v>
      </c>
      <c r="E5192" s="26" t="s">
        <v>962</v>
      </c>
      <c r="F5192" s="26"/>
      <c r="G5192" s="27"/>
      <c r="H5192" s="27"/>
      <c r="I5192" s="26"/>
      <c r="J5192" s="24"/>
      <c r="K5192" s="26"/>
      <c r="L5192" s="26"/>
      <c r="M5192" s="26"/>
      <c r="N5192" s="26"/>
      <c r="O5192" s="26"/>
      <c r="P5192" s="26"/>
      <c r="Q5192" s="26"/>
      <c r="R5192" s="26"/>
      <c r="S5192" s="26"/>
      <c r="T5192" s="26"/>
      <c r="U5192" s="26"/>
      <c r="V5192" s="26"/>
    </row>
    <row r="5193" spans="1:22" ht="14">
      <c r="A5193" s="24"/>
      <c r="B5193" s="25"/>
      <c r="C5193" s="25"/>
      <c r="D5193" s="25"/>
      <c r="E5193" s="26"/>
      <c r="F5193" s="26"/>
      <c r="G5193" s="27"/>
      <c r="H5193" s="27"/>
      <c r="I5193" s="26"/>
      <c r="J5193" s="24"/>
      <c r="K5193" s="26"/>
      <c r="L5193" s="26"/>
      <c r="M5193" s="26"/>
      <c r="N5193" s="26"/>
      <c r="O5193" s="26"/>
      <c r="P5193" s="26"/>
      <c r="Q5193" s="26"/>
      <c r="R5193" s="26"/>
      <c r="S5193" s="26"/>
      <c r="T5193" s="26"/>
      <c r="U5193" s="26"/>
      <c r="V5193" s="26"/>
    </row>
    <row r="5194" spans="1:22" ht="14">
      <c r="A5194" s="24"/>
      <c r="B5194" s="25"/>
      <c r="C5194" s="25"/>
      <c r="D5194" s="25"/>
      <c r="E5194" s="26"/>
      <c r="F5194" s="26"/>
      <c r="G5194" s="27"/>
      <c r="H5194" s="27"/>
      <c r="I5194" s="26"/>
      <c r="J5194" s="24"/>
      <c r="K5194" s="26"/>
      <c r="L5194" s="26"/>
      <c r="M5194" s="26"/>
      <c r="N5194" s="26"/>
      <c r="O5194" s="26"/>
      <c r="P5194" s="26"/>
      <c r="Q5194" s="26"/>
      <c r="R5194" s="26"/>
      <c r="S5194" s="26"/>
      <c r="T5194" s="26"/>
      <c r="U5194" s="26"/>
      <c r="V5194" s="26"/>
    </row>
    <row r="5195" spans="1:22" ht="14">
      <c r="A5195" s="24"/>
      <c r="B5195" s="25"/>
      <c r="C5195" s="25"/>
      <c r="D5195" s="25"/>
      <c r="E5195" s="26"/>
      <c r="F5195" s="26"/>
      <c r="G5195" s="27"/>
      <c r="H5195" s="27"/>
      <c r="I5195" s="26"/>
      <c r="J5195" s="24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/>
      <c r="U5195" s="26"/>
      <c r="V5195" s="26"/>
    </row>
    <row r="5196" spans="1:22" ht="14">
      <c r="A5196" s="24"/>
      <c r="B5196" s="25"/>
      <c r="C5196" s="25"/>
      <c r="D5196" s="25"/>
      <c r="E5196" s="26"/>
      <c r="F5196" s="26"/>
      <c r="G5196" s="27"/>
      <c r="H5196" s="27"/>
      <c r="I5196" s="26"/>
      <c r="J5196" s="24"/>
      <c r="K5196" s="26"/>
      <c r="L5196" s="26"/>
      <c r="M5196" s="26"/>
      <c r="N5196" s="26"/>
      <c r="O5196" s="26"/>
      <c r="P5196" s="26"/>
      <c r="Q5196" s="26"/>
      <c r="R5196" s="26"/>
      <c r="S5196" s="26"/>
      <c r="T5196" s="26"/>
      <c r="U5196" s="26"/>
      <c r="V5196" s="26"/>
    </row>
    <row r="5197" spans="1:22" ht="14">
      <c r="A5197" s="24"/>
      <c r="B5197" s="25"/>
      <c r="C5197" s="25"/>
      <c r="D5197" s="25"/>
      <c r="E5197" s="26"/>
      <c r="F5197" s="26"/>
      <c r="G5197" s="27"/>
      <c r="H5197" s="27"/>
      <c r="I5197" s="26"/>
      <c r="J5197" s="24"/>
      <c r="K5197" s="26"/>
      <c r="L5197" s="26"/>
      <c r="M5197" s="26"/>
      <c r="N5197" s="26"/>
      <c r="O5197" s="26"/>
      <c r="P5197" s="26"/>
      <c r="Q5197" s="26"/>
      <c r="R5197" s="26"/>
      <c r="S5197" s="26"/>
      <c r="T5197" s="26"/>
      <c r="U5197" s="26"/>
      <c r="V5197" s="26"/>
    </row>
    <row r="5198" spans="1:22" ht="14">
      <c r="A5198" s="24"/>
      <c r="B5198" s="25"/>
      <c r="C5198" s="25"/>
      <c r="D5198" s="25"/>
      <c r="E5198" s="26"/>
      <c r="F5198" s="26"/>
      <c r="G5198" s="27"/>
      <c r="H5198" s="27"/>
      <c r="I5198" s="26"/>
      <c r="J5198" s="24"/>
      <c r="K5198" s="26"/>
      <c r="L5198" s="26"/>
      <c r="M5198" s="26"/>
      <c r="N5198" s="26"/>
      <c r="O5198" s="26"/>
      <c r="P5198" s="26"/>
      <c r="Q5198" s="26"/>
      <c r="R5198" s="26"/>
      <c r="S5198" s="26"/>
      <c r="T5198" s="26"/>
      <c r="U5198" s="26"/>
      <c r="V5198" s="26"/>
    </row>
    <row r="5199" spans="1:22" ht="14">
      <c r="A5199" s="24"/>
      <c r="B5199" s="25"/>
      <c r="C5199" s="25"/>
      <c r="D5199" s="25"/>
      <c r="E5199" s="26"/>
      <c r="F5199" s="26"/>
      <c r="G5199" s="27"/>
      <c r="H5199" s="27"/>
      <c r="I5199" s="26"/>
      <c r="J5199" s="24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/>
      <c r="U5199" s="26"/>
      <c r="V5199" s="26"/>
    </row>
    <row r="5200" spans="1:22" ht="14">
      <c r="A5200" s="24"/>
      <c r="B5200" s="25"/>
      <c r="C5200" s="25"/>
      <c r="D5200" s="25"/>
      <c r="E5200" s="26"/>
      <c r="F5200" s="26"/>
      <c r="G5200" s="27"/>
      <c r="H5200" s="27"/>
      <c r="I5200" s="26"/>
      <c r="J5200" s="24"/>
      <c r="K5200" s="26"/>
      <c r="L5200" s="26"/>
      <c r="M5200" s="26"/>
      <c r="N5200" s="26"/>
      <c r="O5200" s="26"/>
      <c r="P5200" s="26"/>
      <c r="Q5200" s="26"/>
      <c r="R5200" s="26"/>
      <c r="S5200" s="26"/>
      <c r="T5200" s="26"/>
      <c r="U5200" s="26"/>
      <c r="V5200" s="26"/>
    </row>
    <row r="5201" spans="1:22" ht="14">
      <c r="A5201" s="24"/>
      <c r="B5201" s="25"/>
      <c r="C5201" s="25"/>
      <c r="D5201" s="25"/>
      <c r="E5201" s="26"/>
      <c r="F5201" s="26"/>
      <c r="G5201" s="27"/>
      <c r="H5201" s="27"/>
      <c r="I5201" s="26"/>
      <c r="J5201" s="24"/>
      <c r="K5201" s="26"/>
      <c r="L5201" s="26"/>
      <c r="M5201" s="26"/>
      <c r="N5201" s="26"/>
      <c r="O5201" s="26"/>
      <c r="P5201" s="26"/>
      <c r="Q5201" s="26"/>
      <c r="R5201" s="26"/>
      <c r="S5201" s="26"/>
      <c r="T5201" s="26"/>
      <c r="U5201" s="26"/>
      <c r="V5201" s="26"/>
    </row>
    <row r="5202" spans="1:22" ht="14">
      <c r="A5202" s="24"/>
      <c r="B5202" s="25"/>
      <c r="C5202" s="25"/>
      <c r="D5202" s="25"/>
      <c r="E5202" s="26"/>
      <c r="F5202" s="26"/>
      <c r="G5202" s="27"/>
      <c r="H5202" s="27"/>
      <c r="I5202" s="26"/>
      <c r="J5202" s="24"/>
      <c r="K5202" s="26"/>
      <c r="L5202" s="26"/>
      <c r="M5202" s="26"/>
      <c r="N5202" s="26"/>
      <c r="O5202" s="26"/>
      <c r="P5202" s="26"/>
      <c r="Q5202" s="26"/>
      <c r="R5202" s="26"/>
      <c r="S5202" s="26"/>
      <c r="T5202" s="26"/>
      <c r="U5202" s="26"/>
      <c r="V5202" s="26"/>
    </row>
    <row r="5203" spans="1:22" ht="14">
      <c r="A5203" s="24"/>
      <c r="B5203" s="25"/>
      <c r="C5203" s="25"/>
      <c r="D5203" s="25"/>
      <c r="E5203" s="26"/>
      <c r="F5203" s="26"/>
      <c r="G5203" s="27"/>
      <c r="H5203" s="27"/>
      <c r="I5203" s="26"/>
      <c r="J5203" s="24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/>
      <c r="U5203" s="26"/>
      <c r="V5203" s="26"/>
    </row>
    <row r="5204" spans="1:22" ht="14">
      <c r="A5204" s="24"/>
      <c r="B5204" s="25"/>
      <c r="C5204" s="25"/>
      <c r="D5204" s="25"/>
      <c r="E5204" s="26"/>
      <c r="F5204" s="26"/>
      <c r="G5204" s="27"/>
      <c r="H5204" s="27"/>
      <c r="I5204" s="26"/>
      <c r="J5204" s="24"/>
      <c r="K5204" s="26"/>
      <c r="L5204" s="26"/>
      <c r="M5204" s="26"/>
      <c r="N5204" s="26"/>
      <c r="O5204" s="26"/>
      <c r="P5204" s="26"/>
      <c r="Q5204" s="26"/>
      <c r="R5204" s="26"/>
      <c r="S5204" s="26"/>
      <c r="T5204" s="26"/>
      <c r="U5204" s="26"/>
      <c r="V5204" s="26"/>
    </row>
    <row r="5205" spans="1:22" ht="14">
      <c r="A5205" s="24"/>
      <c r="B5205" s="25"/>
      <c r="C5205" s="25"/>
      <c r="D5205" s="25"/>
      <c r="E5205" s="26"/>
      <c r="F5205" s="26"/>
      <c r="G5205" s="27"/>
      <c r="H5205" s="27"/>
      <c r="I5205" s="26"/>
      <c r="J5205" s="24"/>
      <c r="K5205" s="26"/>
      <c r="L5205" s="26"/>
      <c r="M5205" s="26"/>
      <c r="N5205" s="26"/>
      <c r="O5205" s="26"/>
      <c r="P5205" s="26"/>
      <c r="Q5205" s="26"/>
      <c r="R5205" s="26"/>
      <c r="S5205" s="26"/>
      <c r="T5205" s="26"/>
      <c r="U5205" s="26"/>
      <c r="V5205" s="26"/>
    </row>
    <row r="5206" spans="1:22" ht="14">
      <c r="A5206" s="24"/>
      <c r="B5206" s="25"/>
      <c r="C5206" s="25"/>
      <c r="D5206" s="25"/>
      <c r="E5206" s="26"/>
      <c r="F5206" s="26"/>
      <c r="G5206" s="27"/>
      <c r="H5206" s="27"/>
      <c r="I5206" s="26"/>
      <c r="J5206" s="24"/>
      <c r="K5206" s="26"/>
      <c r="L5206" s="26"/>
      <c r="M5206" s="26"/>
      <c r="N5206" s="26"/>
      <c r="O5206" s="26"/>
      <c r="P5206" s="26"/>
      <c r="Q5206" s="26"/>
      <c r="R5206" s="26"/>
      <c r="S5206" s="26"/>
      <c r="T5206" s="26"/>
      <c r="U5206" s="26"/>
      <c r="V5206" s="26"/>
    </row>
    <row r="5207" spans="1:22" ht="14">
      <c r="A5207" s="24"/>
      <c r="B5207" s="25"/>
      <c r="C5207" s="25"/>
      <c r="D5207" s="25"/>
      <c r="E5207" s="26"/>
      <c r="F5207" s="26"/>
      <c r="G5207" s="27"/>
      <c r="H5207" s="27"/>
      <c r="I5207" s="26"/>
      <c r="J5207" s="24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/>
      <c r="U5207" s="26"/>
      <c r="V5207" s="26"/>
    </row>
    <row r="5208" spans="1:22" ht="14">
      <c r="A5208" s="24"/>
      <c r="B5208" s="25"/>
      <c r="C5208" s="25"/>
      <c r="D5208" s="25"/>
      <c r="E5208" s="26"/>
      <c r="F5208" s="26"/>
      <c r="G5208" s="27"/>
      <c r="H5208" s="27"/>
      <c r="I5208" s="26"/>
      <c r="J5208" s="24"/>
      <c r="K5208" s="26"/>
      <c r="L5208" s="26"/>
      <c r="M5208" s="26"/>
      <c r="N5208" s="26"/>
      <c r="O5208" s="26"/>
      <c r="P5208" s="26"/>
      <c r="Q5208" s="26"/>
      <c r="R5208" s="26"/>
      <c r="S5208" s="26"/>
      <c r="T5208" s="26"/>
      <c r="U5208" s="26"/>
      <c r="V5208" s="26"/>
    </row>
    <row r="5209" spans="1:22" ht="14">
      <c r="A5209" s="24"/>
      <c r="B5209" s="25"/>
      <c r="C5209" s="25"/>
      <c r="D5209" s="25"/>
      <c r="E5209" s="26"/>
      <c r="F5209" s="26"/>
      <c r="G5209" s="27"/>
      <c r="H5209" s="27"/>
      <c r="I5209" s="26"/>
      <c r="J5209" s="24"/>
      <c r="K5209" s="26"/>
      <c r="L5209" s="26"/>
      <c r="M5209" s="26"/>
      <c r="N5209" s="26"/>
      <c r="O5209" s="26"/>
      <c r="P5209" s="26"/>
      <c r="Q5209" s="26"/>
      <c r="R5209" s="26"/>
      <c r="S5209" s="26"/>
      <c r="T5209" s="26"/>
      <c r="U5209" s="26"/>
      <c r="V5209" s="26"/>
    </row>
    <row r="5210" spans="1:22" ht="14">
      <c r="A5210" s="24"/>
      <c r="B5210" s="25"/>
      <c r="C5210" s="25"/>
      <c r="D5210" s="25"/>
      <c r="E5210" s="26"/>
      <c r="F5210" s="26"/>
      <c r="G5210" s="27"/>
      <c r="H5210" s="27"/>
      <c r="I5210" s="26"/>
      <c r="J5210" s="24"/>
      <c r="K5210" s="26"/>
      <c r="L5210" s="26"/>
      <c r="M5210" s="26"/>
      <c r="N5210" s="26"/>
      <c r="O5210" s="26"/>
      <c r="P5210" s="26"/>
      <c r="Q5210" s="26"/>
      <c r="R5210" s="26"/>
      <c r="S5210" s="26"/>
      <c r="T5210" s="26"/>
      <c r="U5210" s="26"/>
      <c r="V5210" s="26"/>
    </row>
    <row r="5211" spans="1:22" ht="14">
      <c r="A5211" s="24"/>
      <c r="B5211" s="25"/>
      <c r="C5211" s="25"/>
      <c r="D5211" s="25"/>
      <c r="E5211" s="26"/>
      <c r="F5211" s="26"/>
      <c r="G5211" s="27"/>
      <c r="H5211" s="27"/>
      <c r="I5211" s="26"/>
      <c r="J5211" s="24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/>
      <c r="U5211" s="26"/>
      <c r="V5211" s="26"/>
    </row>
    <row r="5212" spans="1:22" ht="14">
      <c r="A5212" s="24"/>
      <c r="B5212" s="25"/>
      <c r="C5212" s="25"/>
      <c r="D5212" s="25"/>
      <c r="E5212" s="26"/>
      <c r="F5212" s="26"/>
      <c r="G5212" s="27"/>
      <c r="H5212" s="27"/>
      <c r="I5212" s="26"/>
      <c r="J5212" s="24"/>
      <c r="K5212" s="26"/>
      <c r="L5212" s="26"/>
      <c r="M5212" s="26"/>
      <c r="N5212" s="26"/>
      <c r="O5212" s="26"/>
      <c r="P5212" s="26"/>
      <c r="Q5212" s="26"/>
      <c r="R5212" s="26"/>
      <c r="S5212" s="26"/>
      <c r="T5212" s="26"/>
      <c r="U5212" s="26"/>
      <c r="V5212" s="26"/>
    </row>
    <row r="5213" spans="1:22" ht="14">
      <c r="A5213" s="24"/>
      <c r="B5213" s="25"/>
      <c r="C5213" s="25"/>
      <c r="D5213" s="25"/>
      <c r="E5213" s="26"/>
      <c r="F5213" s="26"/>
      <c r="G5213" s="27"/>
      <c r="H5213" s="27"/>
      <c r="I5213" s="26"/>
      <c r="J5213" s="24"/>
      <c r="K5213" s="26"/>
      <c r="L5213" s="26"/>
      <c r="M5213" s="26"/>
      <c r="N5213" s="26"/>
      <c r="O5213" s="26"/>
      <c r="P5213" s="26"/>
      <c r="Q5213" s="26"/>
      <c r="R5213" s="26"/>
      <c r="S5213" s="26"/>
      <c r="T5213" s="26"/>
      <c r="U5213" s="26"/>
      <c r="V5213" s="26"/>
    </row>
    <row r="5214" spans="1:22" ht="14">
      <c r="A5214" s="24"/>
      <c r="B5214" s="25"/>
      <c r="C5214" s="25"/>
      <c r="D5214" s="25"/>
      <c r="E5214" s="26"/>
      <c r="F5214" s="26"/>
      <c r="G5214" s="27"/>
      <c r="H5214" s="27"/>
      <c r="I5214" s="26"/>
      <c r="J5214" s="24"/>
      <c r="K5214" s="26"/>
      <c r="L5214" s="26"/>
      <c r="M5214" s="26"/>
      <c r="N5214" s="26"/>
      <c r="O5214" s="26"/>
      <c r="P5214" s="26"/>
      <c r="Q5214" s="26"/>
      <c r="R5214" s="26"/>
      <c r="S5214" s="26"/>
      <c r="T5214" s="26"/>
      <c r="U5214" s="26"/>
      <c r="V5214" s="26"/>
    </row>
    <row r="5215" spans="1:22" ht="14">
      <c r="A5215" s="24"/>
      <c r="B5215" s="25"/>
      <c r="C5215" s="25"/>
      <c r="D5215" s="25"/>
      <c r="E5215" s="26"/>
      <c r="F5215" s="26"/>
      <c r="G5215" s="27"/>
      <c r="H5215" s="27"/>
      <c r="I5215" s="26"/>
      <c r="J5215" s="24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/>
      <c r="U5215" s="26"/>
      <c r="V5215" s="26"/>
    </row>
    <row r="5216" spans="1:22" ht="14">
      <c r="A5216" s="24"/>
      <c r="B5216" s="25"/>
      <c r="C5216" s="25"/>
      <c r="D5216" s="25"/>
      <c r="E5216" s="26"/>
      <c r="F5216" s="26"/>
      <c r="G5216" s="27"/>
      <c r="H5216" s="27"/>
      <c r="I5216" s="26"/>
      <c r="J5216" s="24"/>
      <c r="K5216" s="26"/>
      <c r="L5216" s="26"/>
      <c r="M5216" s="26"/>
      <c r="N5216" s="26"/>
      <c r="O5216" s="26"/>
      <c r="P5216" s="26"/>
      <c r="Q5216" s="26"/>
      <c r="R5216" s="26"/>
      <c r="S5216" s="26"/>
      <c r="T5216" s="26"/>
      <c r="U5216" s="26"/>
      <c r="V5216" s="26"/>
    </row>
    <row r="5217" spans="1:22" ht="14">
      <c r="A5217" s="24"/>
      <c r="B5217" s="25"/>
      <c r="C5217" s="25"/>
      <c r="D5217" s="25"/>
      <c r="E5217" s="26"/>
      <c r="F5217" s="26"/>
      <c r="G5217" s="27"/>
      <c r="H5217" s="27"/>
      <c r="I5217" s="26"/>
      <c r="J5217" s="24"/>
      <c r="K5217" s="26"/>
      <c r="L5217" s="26"/>
      <c r="M5217" s="26"/>
      <c r="N5217" s="26"/>
      <c r="O5217" s="26"/>
      <c r="P5217" s="26"/>
      <c r="Q5217" s="26"/>
      <c r="R5217" s="26"/>
      <c r="S5217" s="26"/>
      <c r="T5217" s="26"/>
      <c r="U5217" s="26"/>
      <c r="V5217" s="26"/>
    </row>
    <row r="5218" spans="1:22" ht="14">
      <c r="A5218" s="24"/>
      <c r="B5218" s="25"/>
      <c r="C5218" s="25"/>
      <c r="D5218" s="25"/>
      <c r="E5218" s="26"/>
      <c r="F5218" s="26"/>
      <c r="G5218" s="27"/>
      <c r="H5218" s="27"/>
      <c r="I5218" s="26"/>
      <c r="J5218" s="24"/>
      <c r="K5218" s="26"/>
      <c r="L5218" s="26"/>
      <c r="M5218" s="26"/>
      <c r="N5218" s="26"/>
      <c r="O5218" s="26"/>
      <c r="P5218" s="26"/>
      <c r="Q5218" s="26"/>
      <c r="R5218" s="26"/>
      <c r="S5218" s="26"/>
      <c r="T5218" s="26"/>
      <c r="U5218" s="26"/>
      <c r="V5218" s="26"/>
    </row>
    <row r="5219" spans="1:22" ht="14">
      <c r="A5219" s="24"/>
      <c r="B5219" s="25"/>
      <c r="C5219" s="25"/>
      <c r="D5219" s="25"/>
      <c r="E5219" s="26"/>
      <c r="F5219" s="26"/>
      <c r="G5219" s="27"/>
      <c r="H5219" s="27"/>
      <c r="I5219" s="26"/>
      <c r="J5219" s="24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/>
      <c r="U5219" s="26"/>
      <c r="V5219" s="26"/>
    </row>
    <row r="5220" spans="1:22" ht="14">
      <c r="A5220" s="24"/>
      <c r="B5220" s="25"/>
      <c r="C5220" s="25"/>
      <c r="D5220" s="25"/>
      <c r="E5220" s="26"/>
      <c r="F5220" s="26"/>
      <c r="G5220" s="27"/>
      <c r="H5220" s="27"/>
      <c r="I5220" s="26"/>
      <c r="J5220" s="24"/>
      <c r="K5220" s="26"/>
      <c r="L5220" s="26"/>
      <c r="M5220" s="26"/>
      <c r="N5220" s="26"/>
      <c r="O5220" s="26"/>
      <c r="P5220" s="26"/>
      <c r="Q5220" s="26"/>
      <c r="R5220" s="26"/>
      <c r="S5220" s="26"/>
      <c r="T5220" s="26"/>
      <c r="U5220" s="26"/>
      <c r="V5220" s="26"/>
    </row>
    <row r="5221" spans="1:22" ht="14">
      <c r="A5221" s="24"/>
      <c r="B5221" s="25"/>
      <c r="C5221" s="25"/>
      <c r="D5221" s="25"/>
      <c r="E5221" s="26"/>
      <c r="F5221" s="26"/>
      <c r="G5221" s="27"/>
      <c r="H5221" s="27"/>
      <c r="I5221" s="26"/>
      <c r="J5221" s="24"/>
      <c r="K5221" s="26"/>
      <c r="L5221" s="26"/>
      <c r="M5221" s="26"/>
      <c r="N5221" s="26"/>
      <c r="O5221" s="26"/>
      <c r="P5221" s="26"/>
      <c r="Q5221" s="26"/>
      <c r="R5221" s="26"/>
      <c r="S5221" s="26"/>
      <c r="T5221" s="26"/>
      <c r="U5221" s="26"/>
      <c r="V5221" s="26"/>
    </row>
    <row r="5222" spans="1:22" ht="14">
      <c r="A5222" s="24"/>
      <c r="B5222" s="25"/>
      <c r="C5222" s="25"/>
      <c r="D5222" s="25"/>
      <c r="E5222" s="26"/>
      <c r="F5222" s="26"/>
      <c r="G5222" s="27"/>
      <c r="H5222" s="27"/>
      <c r="I5222" s="26"/>
      <c r="J5222" s="24"/>
      <c r="K5222" s="26"/>
      <c r="L5222" s="26"/>
      <c r="M5222" s="26"/>
      <c r="N5222" s="26"/>
      <c r="O5222" s="26"/>
      <c r="P5222" s="26"/>
      <c r="Q5222" s="26"/>
      <c r="R5222" s="26"/>
      <c r="S5222" s="26"/>
      <c r="T5222" s="26"/>
      <c r="U5222" s="26"/>
      <c r="V5222" s="26"/>
    </row>
    <row r="5223" spans="1:22" ht="14">
      <c r="A5223" s="24"/>
      <c r="B5223" s="25"/>
      <c r="C5223" s="25"/>
      <c r="D5223" s="25"/>
      <c r="E5223" s="26"/>
      <c r="F5223" s="26"/>
      <c r="G5223" s="27"/>
      <c r="H5223" s="27"/>
      <c r="I5223" s="26"/>
      <c r="J5223" s="24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/>
      <c r="U5223" s="26"/>
      <c r="V5223" s="26"/>
    </row>
    <row r="5224" spans="1:22" ht="14">
      <c r="A5224" s="24"/>
      <c r="B5224" s="25"/>
      <c r="C5224" s="25"/>
      <c r="D5224" s="25"/>
      <c r="E5224" s="26"/>
      <c r="F5224" s="26"/>
      <c r="G5224" s="27"/>
      <c r="H5224" s="27"/>
      <c r="I5224" s="26"/>
      <c r="J5224" s="24"/>
      <c r="K5224" s="26"/>
      <c r="L5224" s="26"/>
      <c r="M5224" s="26"/>
      <c r="N5224" s="26"/>
      <c r="O5224" s="26"/>
      <c r="P5224" s="26"/>
      <c r="Q5224" s="26"/>
      <c r="R5224" s="26"/>
      <c r="S5224" s="26"/>
      <c r="T5224" s="26"/>
      <c r="U5224" s="26"/>
      <c r="V5224" s="26"/>
    </row>
    <row r="5225" spans="1:22" ht="14">
      <c r="A5225" s="24"/>
      <c r="B5225" s="25"/>
      <c r="C5225" s="25"/>
      <c r="D5225" s="25"/>
      <c r="E5225" s="26"/>
      <c r="F5225" s="26"/>
      <c r="G5225" s="27"/>
      <c r="H5225" s="27"/>
      <c r="I5225" s="26"/>
      <c r="J5225" s="24"/>
      <c r="K5225" s="26"/>
      <c r="L5225" s="26"/>
      <c r="M5225" s="26"/>
      <c r="N5225" s="26"/>
      <c r="O5225" s="26"/>
      <c r="P5225" s="26"/>
      <c r="Q5225" s="26"/>
      <c r="R5225" s="26"/>
      <c r="S5225" s="26"/>
      <c r="T5225" s="26"/>
      <c r="U5225" s="26"/>
      <c r="V5225" s="26"/>
    </row>
    <row r="5226" spans="1:22" ht="14">
      <c r="A5226" s="24"/>
      <c r="B5226" s="25"/>
      <c r="C5226" s="25"/>
      <c r="D5226" s="25"/>
      <c r="E5226" s="26"/>
      <c r="F5226" s="26"/>
      <c r="G5226" s="27"/>
      <c r="H5226" s="27"/>
      <c r="I5226" s="26"/>
      <c r="J5226" s="24"/>
      <c r="K5226" s="26"/>
      <c r="L5226" s="26"/>
      <c r="M5226" s="26"/>
      <c r="N5226" s="26"/>
      <c r="O5226" s="26"/>
      <c r="P5226" s="26"/>
      <c r="Q5226" s="26"/>
      <c r="R5226" s="26"/>
      <c r="S5226" s="26"/>
      <c r="T5226" s="26"/>
      <c r="U5226" s="26"/>
      <c r="V5226" s="26"/>
    </row>
    <row r="5227" spans="1:22" ht="14">
      <c r="A5227" s="24"/>
      <c r="B5227" s="25"/>
      <c r="C5227" s="25"/>
      <c r="D5227" s="25"/>
      <c r="E5227" s="26"/>
      <c r="F5227" s="26"/>
      <c r="G5227" s="27"/>
      <c r="H5227" s="27"/>
      <c r="I5227" s="26"/>
      <c r="J5227" s="24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/>
      <c r="U5227" s="26"/>
      <c r="V5227" s="26"/>
    </row>
    <row r="5228" spans="1:22" ht="14">
      <c r="A5228" s="24"/>
      <c r="B5228" s="25"/>
      <c r="C5228" s="25"/>
      <c r="D5228" s="25"/>
      <c r="E5228" s="26"/>
      <c r="F5228" s="26"/>
      <c r="G5228" s="27"/>
      <c r="H5228" s="27"/>
      <c r="I5228" s="26"/>
      <c r="J5228" s="24"/>
      <c r="K5228" s="26"/>
      <c r="L5228" s="26"/>
      <c r="M5228" s="26"/>
      <c r="N5228" s="26"/>
      <c r="O5228" s="26"/>
      <c r="P5228" s="26"/>
      <c r="Q5228" s="26"/>
      <c r="R5228" s="26"/>
      <c r="S5228" s="26"/>
      <c r="T5228" s="26"/>
      <c r="U5228" s="26"/>
      <c r="V5228" s="26"/>
    </row>
    <row r="5229" spans="1:22" ht="14">
      <c r="A5229" s="24"/>
      <c r="B5229" s="25"/>
      <c r="C5229" s="25"/>
      <c r="D5229" s="25"/>
      <c r="E5229" s="26"/>
      <c r="F5229" s="26"/>
      <c r="G5229" s="27"/>
      <c r="H5229" s="27"/>
      <c r="I5229" s="26"/>
      <c r="J5229" s="24"/>
      <c r="K5229" s="26"/>
      <c r="L5229" s="26"/>
      <c r="M5229" s="26"/>
      <c r="N5229" s="26"/>
      <c r="O5229" s="26"/>
      <c r="P5229" s="26"/>
      <c r="Q5229" s="26"/>
      <c r="R5229" s="26"/>
      <c r="S5229" s="26"/>
      <c r="T5229" s="26"/>
      <c r="U5229" s="26"/>
      <c r="V5229" s="26"/>
    </row>
    <row r="5230" spans="1:22" ht="14">
      <c r="A5230" s="24"/>
      <c r="B5230" s="25"/>
      <c r="C5230" s="25"/>
      <c r="D5230" s="25"/>
      <c r="E5230" s="26"/>
      <c r="F5230" s="26"/>
      <c r="G5230" s="27"/>
      <c r="H5230" s="27"/>
      <c r="I5230" s="26"/>
      <c r="J5230" s="24"/>
      <c r="K5230" s="26"/>
      <c r="L5230" s="26"/>
      <c r="M5230" s="26"/>
      <c r="N5230" s="26"/>
      <c r="O5230" s="26"/>
      <c r="P5230" s="26"/>
      <c r="Q5230" s="26"/>
      <c r="R5230" s="26"/>
      <c r="S5230" s="26"/>
      <c r="T5230" s="26"/>
      <c r="U5230" s="26"/>
      <c r="V5230" s="26"/>
    </row>
    <row r="5231" spans="1:22" ht="14">
      <c r="A5231" s="24"/>
      <c r="B5231" s="25"/>
      <c r="C5231" s="25"/>
      <c r="D5231" s="25"/>
      <c r="E5231" s="26"/>
      <c r="F5231" s="26"/>
      <c r="G5231" s="27"/>
      <c r="H5231" s="27"/>
      <c r="I5231" s="26"/>
      <c r="J5231" s="24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/>
      <c r="U5231" s="26"/>
      <c r="V5231" s="26"/>
    </row>
    <row r="5232" spans="1:22" ht="14">
      <c r="A5232" s="24"/>
      <c r="B5232" s="25"/>
      <c r="C5232" s="25"/>
      <c r="D5232" s="25"/>
      <c r="E5232" s="26"/>
      <c r="F5232" s="26"/>
      <c r="G5232" s="27"/>
      <c r="H5232" s="27"/>
      <c r="I5232" s="26"/>
      <c r="J5232" s="24"/>
      <c r="K5232" s="26"/>
      <c r="L5232" s="26"/>
      <c r="M5232" s="26"/>
      <c r="N5232" s="26"/>
      <c r="O5232" s="26"/>
      <c r="P5232" s="26"/>
      <c r="Q5232" s="26"/>
      <c r="R5232" s="26"/>
      <c r="S5232" s="26"/>
      <c r="T5232" s="26"/>
      <c r="U5232" s="26"/>
      <c r="V5232" s="26"/>
    </row>
    <row r="5233" spans="1:22" ht="14">
      <c r="A5233" s="24"/>
      <c r="B5233" s="25"/>
      <c r="C5233" s="25"/>
      <c r="D5233" s="25"/>
      <c r="E5233" s="26"/>
      <c r="F5233" s="26"/>
      <c r="G5233" s="27"/>
      <c r="H5233" s="27"/>
      <c r="I5233" s="26"/>
      <c r="J5233" s="24"/>
      <c r="K5233" s="26"/>
      <c r="L5233" s="26"/>
      <c r="M5233" s="26"/>
      <c r="N5233" s="26"/>
      <c r="O5233" s="26"/>
      <c r="P5233" s="26"/>
      <c r="Q5233" s="26"/>
      <c r="R5233" s="26"/>
      <c r="S5233" s="26"/>
      <c r="T5233" s="26"/>
      <c r="U5233" s="26"/>
      <c r="V5233" s="26"/>
    </row>
    <row r="5234" spans="1:22" ht="14">
      <c r="A5234" s="24"/>
      <c r="B5234" s="25"/>
      <c r="C5234" s="25"/>
      <c r="D5234" s="25"/>
      <c r="E5234" s="26"/>
      <c r="F5234" s="26"/>
      <c r="G5234" s="27"/>
      <c r="H5234" s="27"/>
      <c r="I5234" s="26"/>
      <c r="J5234" s="24"/>
      <c r="K5234" s="26"/>
      <c r="L5234" s="26"/>
      <c r="M5234" s="26"/>
      <c r="N5234" s="26"/>
      <c r="O5234" s="26"/>
      <c r="P5234" s="26"/>
      <c r="Q5234" s="26"/>
      <c r="R5234" s="26"/>
      <c r="S5234" s="26"/>
      <c r="T5234" s="26"/>
      <c r="U5234" s="26"/>
      <c r="V5234" s="26"/>
    </row>
    <row r="5235" spans="1:22" ht="14">
      <c r="A5235" s="24"/>
      <c r="B5235" s="25"/>
      <c r="C5235" s="25"/>
      <c r="D5235" s="25"/>
      <c r="E5235" s="26"/>
      <c r="F5235" s="26"/>
      <c r="G5235" s="27"/>
      <c r="H5235" s="27"/>
      <c r="I5235" s="26"/>
      <c r="J5235" s="24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/>
      <c r="U5235" s="26"/>
      <c r="V5235" s="26"/>
    </row>
    <row r="5236" spans="1:22" ht="14">
      <c r="A5236" s="24"/>
      <c r="B5236" s="25"/>
      <c r="C5236" s="25"/>
      <c r="D5236" s="25"/>
      <c r="E5236" s="26"/>
      <c r="F5236" s="26"/>
      <c r="G5236" s="27"/>
      <c r="H5236" s="27"/>
      <c r="I5236" s="26"/>
      <c r="J5236" s="24"/>
      <c r="K5236" s="26"/>
      <c r="L5236" s="26"/>
      <c r="M5236" s="26"/>
      <c r="N5236" s="26"/>
      <c r="O5236" s="26"/>
      <c r="P5236" s="26"/>
      <c r="Q5236" s="26"/>
      <c r="R5236" s="26"/>
      <c r="S5236" s="26"/>
      <c r="T5236" s="26"/>
      <c r="U5236" s="26"/>
      <c r="V5236" s="26"/>
    </row>
    <row r="5237" spans="1:22" ht="14">
      <c r="A5237" s="24"/>
      <c r="B5237" s="25"/>
      <c r="C5237" s="25"/>
      <c r="D5237" s="25"/>
      <c r="E5237" s="26"/>
      <c r="F5237" s="26"/>
      <c r="G5237" s="27"/>
      <c r="H5237" s="27"/>
      <c r="I5237" s="26"/>
      <c r="J5237" s="24"/>
      <c r="K5237" s="26"/>
      <c r="L5237" s="26"/>
      <c r="M5237" s="26"/>
      <c r="N5237" s="26"/>
      <c r="O5237" s="26"/>
      <c r="P5237" s="26"/>
      <c r="Q5237" s="26"/>
      <c r="R5237" s="26"/>
      <c r="S5237" s="26"/>
      <c r="T5237" s="26"/>
      <c r="U5237" s="26"/>
      <c r="V5237" s="26"/>
    </row>
    <row r="5238" spans="1:22" ht="14">
      <c r="A5238" s="24"/>
      <c r="B5238" s="25"/>
      <c r="C5238" s="25"/>
      <c r="D5238" s="25"/>
      <c r="E5238" s="26"/>
      <c r="F5238" s="26"/>
      <c r="G5238" s="27"/>
      <c r="H5238" s="27"/>
      <c r="I5238" s="26"/>
      <c r="J5238" s="24"/>
      <c r="K5238" s="26"/>
      <c r="L5238" s="26"/>
      <c r="M5238" s="26"/>
      <c r="N5238" s="26"/>
      <c r="O5238" s="26"/>
      <c r="P5238" s="26"/>
      <c r="Q5238" s="26"/>
      <c r="R5238" s="26"/>
      <c r="S5238" s="26"/>
      <c r="T5238" s="26"/>
      <c r="U5238" s="26"/>
      <c r="V5238" s="26"/>
    </row>
    <row r="5239" spans="1:22" ht="14">
      <c r="A5239" s="24"/>
      <c r="B5239" s="25"/>
      <c r="C5239" s="25"/>
      <c r="D5239" s="25"/>
      <c r="E5239" s="26"/>
      <c r="F5239" s="26"/>
      <c r="G5239" s="27"/>
      <c r="H5239" s="27"/>
      <c r="I5239" s="26"/>
      <c r="J5239" s="24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/>
      <c r="U5239" s="26"/>
      <c r="V5239" s="26"/>
    </row>
    <row r="5240" spans="1:22" ht="14">
      <c r="A5240" s="24"/>
      <c r="B5240" s="25"/>
      <c r="C5240" s="25"/>
      <c r="D5240" s="25"/>
      <c r="E5240" s="26"/>
      <c r="F5240" s="26"/>
      <c r="G5240" s="27"/>
      <c r="H5240" s="27"/>
      <c r="I5240" s="26"/>
      <c r="J5240" s="24"/>
      <c r="K5240" s="26"/>
      <c r="L5240" s="26"/>
      <c r="M5240" s="26"/>
      <c r="N5240" s="26"/>
      <c r="O5240" s="26"/>
      <c r="P5240" s="26"/>
      <c r="Q5240" s="26"/>
      <c r="R5240" s="26"/>
      <c r="S5240" s="26"/>
      <c r="T5240" s="26"/>
      <c r="U5240" s="26"/>
      <c r="V5240" s="26"/>
    </row>
    <row r="5241" spans="1:22" ht="14">
      <c r="A5241" s="24"/>
      <c r="B5241" s="25"/>
      <c r="C5241" s="25"/>
      <c r="D5241" s="25"/>
      <c r="E5241" s="26"/>
      <c r="F5241" s="26"/>
      <c r="G5241" s="27"/>
      <c r="H5241" s="27"/>
      <c r="I5241" s="26"/>
      <c r="J5241" s="24"/>
      <c r="K5241" s="26"/>
      <c r="L5241" s="26"/>
      <c r="M5241" s="26"/>
      <c r="N5241" s="26"/>
      <c r="O5241" s="26"/>
      <c r="P5241" s="26"/>
      <c r="Q5241" s="26"/>
      <c r="R5241" s="26"/>
      <c r="S5241" s="26"/>
      <c r="T5241" s="26"/>
      <c r="U5241" s="26"/>
      <c r="V5241" s="26"/>
    </row>
    <row r="5242" spans="1:22" ht="14">
      <c r="A5242" s="24"/>
      <c r="B5242" s="25"/>
      <c r="C5242" s="25"/>
      <c r="D5242" s="25"/>
      <c r="E5242" s="26"/>
      <c r="F5242" s="26"/>
      <c r="G5242" s="27"/>
      <c r="H5242" s="27"/>
      <c r="I5242" s="26"/>
      <c r="J5242" s="24"/>
      <c r="K5242" s="26"/>
      <c r="L5242" s="26"/>
      <c r="M5242" s="26"/>
      <c r="N5242" s="26"/>
      <c r="O5242" s="26"/>
      <c r="P5242" s="26"/>
      <c r="Q5242" s="26"/>
      <c r="R5242" s="26"/>
      <c r="S5242" s="26"/>
      <c r="T5242" s="26"/>
      <c r="U5242" s="26"/>
      <c r="V5242" s="26"/>
    </row>
    <row r="5243" spans="1:22" ht="14">
      <c r="A5243" s="24"/>
      <c r="B5243" s="25"/>
      <c r="C5243" s="25"/>
      <c r="D5243" s="25"/>
      <c r="E5243" s="26"/>
      <c r="F5243" s="26"/>
      <c r="G5243" s="27"/>
      <c r="H5243" s="27"/>
      <c r="I5243" s="26"/>
      <c r="J5243" s="24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/>
      <c r="U5243" s="26"/>
      <c r="V5243" s="26"/>
    </row>
    <row r="5244" spans="1:22" ht="14">
      <c r="A5244" s="24"/>
      <c r="B5244" s="25"/>
      <c r="C5244" s="25"/>
      <c r="D5244" s="25"/>
      <c r="E5244" s="26"/>
      <c r="F5244" s="26"/>
      <c r="G5244" s="27"/>
      <c r="H5244" s="27"/>
      <c r="I5244" s="26"/>
      <c r="J5244" s="24"/>
      <c r="K5244" s="26"/>
      <c r="L5244" s="26"/>
      <c r="M5244" s="26"/>
      <c r="N5244" s="26"/>
      <c r="O5244" s="26"/>
      <c r="P5244" s="26"/>
      <c r="Q5244" s="26"/>
      <c r="R5244" s="26"/>
      <c r="S5244" s="26"/>
      <c r="T5244" s="26"/>
      <c r="U5244" s="26"/>
      <c r="V5244" s="26"/>
    </row>
    <row r="5245" spans="1:22" ht="14">
      <c r="A5245" s="24"/>
      <c r="B5245" s="25"/>
      <c r="C5245" s="25"/>
      <c r="D5245" s="25"/>
      <c r="E5245" s="26"/>
      <c r="F5245" s="26"/>
      <c r="G5245" s="27"/>
      <c r="H5245" s="27"/>
      <c r="I5245" s="26"/>
      <c r="J5245" s="24"/>
      <c r="K5245" s="26"/>
      <c r="L5245" s="26"/>
      <c r="M5245" s="26"/>
      <c r="N5245" s="26"/>
      <c r="O5245" s="26"/>
      <c r="P5245" s="26"/>
      <c r="Q5245" s="26"/>
      <c r="R5245" s="26"/>
      <c r="S5245" s="26"/>
      <c r="T5245" s="26"/>
      <c r="U5245" s="26"/>
      <c r="V5245" s="26"/>
    </row>
    <row r="5246" spans="1:22" ht="14">
      <c r="A5246" s="24"/>
      <c r="B5246" s="25"/>
      <c r="C5246" s="25"/>
      <c r="D5246" s="25"/>
      <c r="E5246" s="26"/>
      <c r="F5246" s="26"/>
      <c r="G5246" s="27"/>
      <c r="H5246" s="27"/>
      <c r="I5246" s="26"/>
      <c r="J5246" s="24"/>
      <c r="K5246" s="26"/>
      <c r="L5246" s="26"/>
      <c r="M5246" s="26"/>
      <c r="N5246" s="26"/>
      <c r="O5246" s="26"/>
      <c r="P5246" s="26"/>
      <c r="Q5246" s="26"/>
      <c r="R5246" s="26"/>
      <c r="S5246" s="26"/>
      <c r="T5246" s="26"/>
      <c r="U5246" s="26"/>
      <c r="V5246" s="26"/>
    </row>
    <row r="5247" spans="1:22" ht="14">
      <c r="A5247" s="24"/>
      <c r="B5247" s="25"/>
      <c r="C5247" s="25"/>
      <c r="D5247" s="25"/>
      <c r="E5247" s="26"/>
      <c r="F5247" s="26"/>
      <c r="G5247" s="27"/>
      <c r="H5247" s="27"/>
      <c r="I5247" s="26"/>
      <c r="J5247" s="24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/>
      <c r="U5247" s="26"/>
      <c r="V5247" s="26"/>
    </row>
    <row r="5248" spans="1:22" ht="14">
      <c r="A5248" s="24"/>
      <c r="B5248" s="25"/>
      <c r="C5248" s="25"/>
      <c r="D5248" s="25"/>
      <c r="E5248" s="26"/>
      <c r="F5248" s="26"/>
      <c r="G5248" s="27"/>
      <c r="H5248" s="27"/>
      <c r="I5248" s="26"/>
      <c r="J5248" s="24"/>
      <c r="K5248" s="26"/>
      <c r="L5248" s="26"/>
      <c r="M5248" s="26"/>
      <c r="N5248" s="26"/>
      <c r="O5248" s="26"/>
      <c r="P5248" s="26"/>
      <c r="Q5248" s="26"/>
      <c r="R5248" s="26"/>
      <c r="S5248" s="26"/>
      <c r="T5248" s="26"/>
      <c r="U5248" s="26"/>
      <c r="V5248" s="26"/>
    </row>
    <row r="5249" spans="1:22" ht="14">
      <c r="A5249" s="24"/>
      <c r="B5249" s="25"/>
      <c r="C5249" s="25"/>
      <c r="D5249" s="25"/>
      <c r="E5249" s="26"/>
      <c r="F5249" s="26"/>
      <c r="G5249" s="27"/>
      <c r="H5249" s="27"/>
      <c r="I5249" s="26"/>
      <c r="J5249" s="24"/>
      <c r="K5249" s="26"/>
      <c r="L5249" s="26"/>
      <c r="M5249" s="26"/>
      <c r="N5249" s="26"/>
      <c r="O5249" s="26"/>
      <c r="P5249" s="26"/>
      <c r="Q5249" s="26"/>
      <c r="R5249" s="26"/>
      <c r="S5249" s="26"/>
      <c r="T5249" s="26"/>
      <c r="U5249" s="26"/>
      <c r="V5249" s="26"/>
    </row>
    <row r="5250" spans="1:22" ht="14">
      <c r="A5250" s="24"/>
      <c r="B5250" s="25"/>
      <c r="C5250" s="25"/>
      <c r="D5250" s="25"/>
      <c r="E5250" s="26"/>
      <c r="F5250" s="26"/>
      <c r="G5250" s="27"/>
      <c r="H5250" s="27"/>
      <c r="I5250" s="26"/>
      <c r="J5250" s="24"/>
      <c r="K5250" s="26"/>
      <c r="L5250" s="26"/>
      <c r="M5250" s="26"/>
      <c r="N5250" s="26"/>
      <c r="O5250" s="26"/>
      <c r="P5250" s="26"/>
      <c r="Q5250" s="26"/>
      <c r="R5250" s="26"/>
      <c r="S5250" s="26"/>
      <c r="T5250" s="26"/>
      <c r="U5250" s="26"/>
      <c r="V5250" s="26"/>
    </row>
    <row r="5251" spans="1:22" ht="14">
      <c r="A5251" s="24"/>
      <c r="B5251" s="25"/>
      <c r="C5251" s="25"/>
      <c r="D5251" s="25"/>
      <c r="E5251" s="26"/>
      <c r="F5251" s="26"/>
      <c r="G5251" s="27"/>
      <c r="H5251" s="27"/>
      <c r="I5251" s="26"/>
      <c r="J5251" s="24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/>
      <c r="U5251" s="26"/>
      <c r="V5251" s="26"/>
    </row>
    <row r="5252" spans="1:22" ht="14">
      <c r="A5252" s="24"/>
      <c r="B5252" s="25"/>
      <c r="C5252" s="25"/>
      <c r="D5252" s="25"/>
      <c r="E5252" s="26"/>
      <c r="F5252" s="26"/>
      <c r="G5252" s="27"/>
      <c r="H5252" s="27"/>
      <c r="I5252" s="26"/>
      <c r="J5252" s="24"/>
      <c r="K5252" s="26"/>
      <c r="L5252" s="26"/>
      <c r="M5252" s="26"/>
      <c r="N5252" s="26"/>
      <c r="O5252" s="26"/>
      <c r="P5252" s="26"/>
      <c r="Q5252" s="26"/>
      <c r="R5252" s="26"/>
      <c r="S5252" s="26"/>
      <c r="T5252" s="26"/>
      <c r="U5252" s="26"/>
      <c r="V5252" s="26"/>
    </row>
    <row r="5253" spans="1:22" ht="14">
      <c r="A5253" s="24"/>
      <c r="B5253" s="25"/>
      <c r="C5253" s="25"/>
      <c r="D5253" s="25"/>
      <c r="E5253" s="26"/>
      <c r="F5253" s="26"/>
      <c r="G5253" s="27"/>
      <c r="H5253" s="27"/>
      <c r="I5253" s="26"/>
      <c r="J5253" s="24"/>
      <c r="K5253" s="26"/>
      <c r="L5253" s="26"/>
      <c r="M5253" s="26"/>
      <c r="N5253" s="26"/>
      <c r="O5253" s="26"/>
      <c r="P5253" s="26"/>
      <c r="Q5253" s="26"/>
      <c r="R5253" s="26"/>
      <c r="S5253" s="26"/>
      <c r="T5253" s="26"/>
      <c r="U5253" s="26"/>
      <c r="V5253" s="26"/>
    </row>
    <row r="5254" spans="1:22" ht="14">
      <c r="A5254" s="24"/>
      <c r="B5254" s="25"/>
      <c r="C5254" s="25"/>
      <c r="D5254" s="25"/>
      <c r="E5254" s="26"/>
      <c r="F5254" s="26"/>
      <c r="G5254" s="27"/>
      <c r="H5254" s="27"/>
      <c r="I5254" s="26"/>
      <c r="J5254" s="24"/>
      <c r="K5254" s="26"/>
      <c r="L5254" s="26"/>
      <c r="M5254" s="26"/>
      <c r="N5254" s="26"/>
      <c r="O5254" s="26"/>
      <c r="P5254" s="26"/>
      <c r="Q5254" s="26"/>
      <c r="R5254" s="26"/>
      <c r="S5254" s="26"/>
      <c r="T5254" s="26"/>
      <c r="U5254" s="26"/>
      <c r="V5254" s="26"/>
    </row>
    <row r="5255" spans="1:22" ht="14">
      <c r="A5255" s="24"/>
      <c r="B5255" s="25"/>
      <c r="C5255" s="25"/>
      <c r="D5255" s="25"/>
      <c r="E5255" s="26"/>
      <c r="F5255" s="26"/>
      <c r="G5255" s="27"/>
      <c r="H5255" s="27"/>
      <c r="I5255" s="26"/>
      <c r="J5255" s="24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/>
      <c r="U5255" s="26"/>
      <c r="V5255" s="26"/>
    </row>
    <row r="5256" spans="1:22" ht="14">
      <c r="A5256" s="24"/>
      <c r="B5256" s="25"/>
      <c r="C5256" s="25"/>
      <c r="D5256" s="25"/>
      <c r="E5256" s="26"/>
      <c r="F5256" s="26"/>
      <c r="G5256" s="27"/>
      <c r="H5256" s="27"/>
      <c r="I5256" s="26"/>
      <c r="J5256" s="24"/>
      <c r="K5256" s="26"/>
      <c r="L5256" s="26"/>
      <c r="M5256" s="26"/>
      <c r="N5256" s="26"/>
      <c r="O5256" s="26"/>
      <c r="P5256" s="26"/>
      <c r="Q5256" s="26"/>
      <c r="R5256" s="26"/>
      <c r="S5256" s="26"/>
      <c r="T5256" s="26"/>
      <c r="U5256" s="26"/>
      <c r="V5256" s="26"/>
    </row>
    <row r="5257" spans="1:22" ht="14">
      <c r="A5257" s="24"/>
      <c r="B5257" s="25"/>
      <c r="C5257" s="25"/>
      <c r="D5257" s="25"/>
      <c r="E5257" s="26"/>
      <c r="F5257" s="26"/>
      <c r="G5257" s="27"/>
      <c r="H5257" s="27"/>
      <c r="I5257" s="26"/>
      <c r="J5257" s="24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/>
      <c r="U5257" s="26"/>
      <c r="V5257" s="26"/>
    </row>
    <row r="5258" spans="1:22" ht="14">
      <c r="A5258" s="24"/>
      <c r="B5258" s="25"/>
      <c r="C5258" s="25"/>
      <c r="D5258" s="25"/>
      <c r="E5258" s="26"/>
      <c r="F5258" s="26"/>
      <c r="G5258" s="27"/>
      <c r="H5258" s="27"/>
      <c r="I5258" s="26"/>
      <c r="J5258" s="24"/>
      <c r="K5258" s="26"/>
      <c r="L5258" s="26"/>
      <c r="M5258" s="26"/>
      <c r="N5258" s="26"/>
      <c r="O5258" s="26"/>
      <c r="P5258" s="26"/>
      <c r="Q5258" s="26"/>
      <c r="R5258" s="26"/>
      <c r="S5258" s="26"/>
      <c r="T5258" s="26"/>
      <c r="U5258" s="26"/>
      <c r="V5258" s="26"/>
    </row>
    <row r="5259" spans="1:22" ht="14">
      <c r="A5259" s="24"/>
      <c r="B5259" s="25"/>
      <c r="C5259" s="25"/>
      <c r="D5259" s="25"/>
      <c r="E5259" s="26"/>
      <c r="F5259" s="26"/>
      <c r="G5259" s="27"/>
      <c r="H5259" s="27"/>
      <c r="I5259" s="26"/>
      <c r="J5259" s="24"/>
      <c r="K5259" s="26"/>
      <c r="L5259" s="26"/>
      <c r="M5259" s="26"/>
      <c r="N5259" s="26"/>
      <c r="O5259" s="26"/>
      <c r="P5259" s="26"/>
      <c r="Q5259" s="26"/>
      <c r="R5259" s="26"/>
      <c r="S5259" s="26"/>
      <c r="T5259" s="26"/>
      <c r="U5259" s="26"/>
      <c r="V5259" s="26"/>
    </row>
    <row r="5260" spans="1:22" ht="14">
      <c r="A5260" s="24"/>
      <c r="B5260" s="25"/>
      <c r="C5260" s="25"/>
      <c r="D5260" s="25"/>
      <c r="E5260" s="26"/>
      <c r="F5260" s="26"/>
      <c r="G5260" s="27"/>
      <c r="H5260" s="27"/>
      <c r="I5260" s="26"/>
      <c r="J5260" s="24"/>
      <c r="K5260" s="26"/>
      <c r="L5260" s="26"/>
      <c r="M5260" s="26"/>
      <c r="N5260" s="26"/>
      <c r="O5260" s="26"/>
      <c r="P5260" s="26"/>
      <c r="Q5260" s="26"/>
      <c r="R5260" s="26"/>
      <c r="S5260" s="26"/>
      <c r="T5260" s="26"/>
      <c r="U5260" s="26"/>
      <c r="V5260" s="26"/>
    </row>
    <row r="5261" spans="1:22" ht="14">
      <c r="A5261" s="24"/>
      <c r="B5261" s="25"/>
      <c r="C5261" s="25"/>
      <c r="D5261" s="25"/>
      <c r="E5261" s="26"/>
      <c r="F5261" s="26"/>
      <c r="G5261" s="27"/>
      <c r="H5261" s="27"/>
      <c r="I5261" s="26"/>
      <c r="J5261" s="24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/>
      <c r="U5261" s="26"/>
      <c r="V5261" s="26"/>
    </row>
    <row r="5262" spans="1:22" ht="14">
      <c r="A5262" s="24"/>
      <c r="B5262" s="25"/>
      <c r="C5262" s="25"/>
      <c r="D5262" s="25"/>
      <c r="E5262" s="26"/>
      <c r="F5262" s="26"/>
      <c r="G5262" s="27"/>
      <c r="H5262" s="27"/>
      <c r="I5262" s="26"/>
      <c r="J5262" s="24"/>
      <c r="K5262" s="26"/>
      <c r="L5262" s="26"/>
      <c r="M5262" s="26"/>
      <c r="N5262" s="26"/>
      <c r="O5262" s="26"/>
      <c r="P5262" s="26"/>
      <c r="Q5262" s="26"/>
      <c r="R5262" s="26"/>
      <c r="S5262" s="26"/>
      <c r="T5262" s="26"/>
      <c r="U5262" s="26"/>
      <c r="V5262" s="26"/>
    </row>
    <row r="5263" spans="1:22" ht="14">
      <c r="A5263" s="24"/>
      <c r="B5263" s="25"/>
      <c r="C5263" s="25"/>
      <c r="D5263" s="25"/>
      <c r="E5263" s="26"/>
      <c r="F5263" s="26"/>
      <c r="G5263" s="27"/>
      <c r="H5263" s="27"/>
      <c r="I5263" s="26"/>
      <c r="J5263" s="24"/>
      <c r="K5263" s="26"/>
      <c r="L5263" s="26"/>
      <c r="M5263" s="26"/>
      <c r="N5263" s="26"/>
      <c r="O5263" s="26"/>
      <c r="P5263" s="26"/>
      <c r="Q5263" s="26"/>
      <c r="R5263" s="26"/>
      <c r="S5263" s="26"/>
      <c r="T5263" s="26"/>
      <c r="U5263" s="26"/>
      <c r="V5263" s="26"/>
    </row>
    <row r="5264" spans="1:22" ht="14">
      <c r="A5264" s="24"/>
      <c r="B5264" s="25"/>
      <c r="C5264" s="25"/>
      <c r="D5264" s="25"/>
      <c r="E5264" s="26"/>
      <c r="F5264" s="26"/>
      <c r="G5264" s="27"/>
      <c r="H5264" s="27"/>
      <c r="I5264" s="26"/>
      <c r="J5264" s="24"/>
      <c r="K5264" s="26"/>
      <c r="L5264" s="26"/>
      <c r="M5264" s="26"/>
      <c r="N5264" s="26"/>
      <c r="O5264" s="26"/>
      <c r="P5264" s="26"/>
      <c r="Q5264" s="26"/>
      <c r="R5264" s="26"/>
      <c r="S5264" s="26"/>
      <c r="T5264" s="26"/>
      <c r="U5264" s="26"/>
      <c r="V5264" s="26"/>
    </row>
    <row r="5265" spans="1:22" ht="14">
      <c r="A5265" s="24"/>
      <c r="B5265" s="25"/>
      <c r="C5265" s="25"/>
      <c r="D5265" s="25"/>
      <c r="E5265" s="26"/>
      <c r="F5265" s="26"/>
      <c r="G5265" s="27"/>
      <c r="H5265" s="27"/>
      <c r="I5265" s="26"/>
      <c r="J5265" s="24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/>
      <c r="U5265" s="26"/>
      <c r="V5265" s="26"/>
    </row>
    <row r="5266" spans="1:22" ht="14">
      <c r="A5266" s="24"/>
      <c r="B5266" s="25"/>
      <c r="C5266" s="25"/>
      <c r="D5266" s="25"/>
      <c r="E5266" s="26"/>
      <c r="F5266" s="26"/>
      <c r="G5266" s="27"/>
      <c r="H5266" s="27"/>
      <c r="I5266" s="26"/>
      <c r="J5266" s="24"/>
      <c r="K5266" s="26"/>
      <c r="L5266" s="26"/>
      <c r="M5266" s="26"/>
      <c r="N5266" s="26"/>
      <c r="O5266" s="26"/>
      <c r="P5266" s="26"/>
      <c r="Q5266" s="26"/>
      <c r="R5266" s="26"/>
      <c r="S5266" s="26"/>
      <c r="T5266" s="26"/>
      <c r="U5266" s="26"/>
      <c r="V5266" s="26"/>
    </row>
    <row r="5267" spans="1:22" ht="14">
      <c r="A5267" s="24"/>
      <c r="B5267" s="25"/>
      <c r="C5267" s="25"/>
      <c r="D5267" s="25"/>
      <c r="E5267" s="26"/>
      <c r="F5267" s="26"/>
      <c r="G5267" s="27"/>
      <c r="H5267" s="27"/>
      <c r="I5267" s="26"/>
      <c r="J5267" s="24"/>
      <c r="K5267" s="26"/>
      <c r="L5267" s="26"/>
      <c r="M5267" s="26"/>
      <c r="N5267" s="26"/>
      <c r="O5267" s="26"/>
      <c r="P5267" s="26"/>
      <c r="Q5267" s="26"/>
      <c r="R5267" s="26"/>
      <c r="S5267" s="26"/>
      <c r="T5267" s="26"/>
      <c r="U5267" s="26"/>
      <c r="V5267" s="26"/>
    </row>
    <row r="5268" spans="1:22" ht="14">
      <c r="A5268" s="24"/>
      <c r="B5268" s="25"/>
      <c r="C5268" s="25"/>
      <c r="D5268" s="25"/>
      <c r="E5268" s="26"/>
      <c r="F5268" s="26"/>
      <c r="G5268" s="27"/>
      <c r="H5268" s="27"/>
      <c r="I5268" s="26"/>
      <c r="J5268" s="24"/>
      <c r="K5268" s="26"/>
      <c r="L5268" s="26"/>
      <c r="M5268" s="26"/>
      <c r="N5268" s="26"/>
      <c r="O5268" s="26"/>
      <c r="P5268" s="26"/>
      <c r="Q5268" s="26"/>
      <c r="R5268" s="26"/>
      <c r="S5268" s="26"/>
      <c r="T5268" s="26"/>
      <c r="U5268" s="26"/>
      <c r="V5268" s="26"/>
    </row>
    <row r="5269" spans="1:22" ht="14">
      <c r="A5269" s="24"/>
      <c r="B5269" s="25"/>
      <c r="C5269" s="25"/>
      <c r="D5269" s="25"/>
      <c r="E5269" s="26"/>
      <c r="F5269" s="26"/>
      <c r="G5269" s="27"/>
      <c r="H5269" s="27"/>
      <c r="I5269" s="26"/>
      <c r="J5269" s="24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/>
      <c r="U5269" s="26"/>
      <c r="V5269" s="26"/>
    </row>
    <row r="5270" spans="1:22" ht="14">
      <c r="A5270" s="24"/>
      <c r="B5270" s="25"/>
      <c r="C5270" s="25"/>
      <c r="D5270" s="25"/>
      <c r="E5270" s="26"/>
      <c r="F5270" s="26"/>
      <c r="G5270" s="27"/>
      <c r="H5270" s="27"/>
      <c r="I5270" s="26"/>
      <c r="J5270" s="24"/>
      <c r="K5270" s="26"/>
      <c r="L5270" s="26"/>
      <c r="M5270" s="26"/>
      <c r="N5270" s="26"/>
      <c r="O5270" s="26"/>
      <c r="P5270" s="26"/>
      <c r="Q5270" s="26"/>
      <c r="R5270" s="26"/>
      <c r="S5270" s="26"/>
      <c r="T5270" s="26"/>
      <c r="U5270" s="26"/>
      <c r="V5270" s="26"/>
    </row>
    <row r="5271" spans="1:22" ht="14">
      <c r="A5271" s="24"/>
      <c r="B5271" s="25"/>
      <c r="C5271" s="25"/>
      <c r="D5271" s="25"/>
      <c r="E5271" s="26"/>
      <c r="F5271" s="26"/>
      <c r="G5271" s="27"/>
      <c r="H5271" s="27"/>
      <c r="I5271" s="26"/>
      <c r="J5271" s="24"/>
      <c r="K5271" s="26"/>
      <c r="L5271" s="26"/>
      <c r="M5271" s="26"/>
      <c r="N5271" s="26"/>
      <c r="O5271" s="26"/>
      <c r="P5271" s="26"/>
      <c r="Q5271" s="26"/>
      <c r="R5271" s="26"/>
      <c r="S5271" s="26"/>
      <c r="T5271" s="26"/>
      <c r="U5271" s="26"/>
      <c r="V5271" s="26"/>
    </row>
    <row r="5272" spans="1:22" ht="14">
      <c r="A5272" s="24"/>
      <c r="B5272" s="25"/>
      <c r="C5272" s="25"/>
      <c r="D5272" s="25"/>
      <c r="E5272" s="26"/>
      <c r="F5272" s="26"/>
      <c r="G5272" s="27"/>
      <c r="H5272" s="27"/>
      <c r="I5272" s="26"/>
      <c r="J5272" s="24"/>
      <c r="K5272" s="26"/>
      <c r="L5272" s="26"/>
      <c r="M5272" s="26"/>
      <c r="N5272" s="26"/>
      <c r="O5272" s="26"/>
      <c r="P5272" s="26"/>
      <c r="Q5272" s="26"/>
      <c r="R5272" s="26"/>
      <c r="S5272" s="26"/>
      <c r="T5272" s="26"/>
      <c r="U5272" s="26"/>
      <c r="V5272" s="26"/>
    </row>
    <row r="5273" spans="1:22" ht="14">
      <c r="A5273" s="24"/>
      <c r="B5273" s="25"/>
      <c r="C5273" s="25"/>
      <c r="D5273" s="25"/>
      <c r="E5273" s="26"/>
      <c r="F5273" s="26"/>
      <c r="G5273" s="27"/>
      <c r="H5273" s="27"/>
      <c r="I5273" s="26"/>
      <c r="J5273" s="24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/>
      <c r="U5273" s="26"/>
      <c r="V5273" s="26"/>
    </row>
    <row r="5274" spans="1:22" ht="14">
      <c r="A5274" s="24"/>
      <c r="B5274" s="25"/>
      <c r="C5274" s="25"/>
      <c r="D5274" s="25"/>
      <c r="E5274" s="26"/>
      <c r="F5274" s="26"/>
      <c r="G5274" s="27"/>
      <c r="H5274" s="27"/>
      <c r="I5274" s="26"/>
      <c r="J5274" s="24"/>
      <c r="K5274" s="26"/>
      <c r="L5274" s="26"/>
      <c r="M5274" s="26"/>
      <c r="N5274" s="26"/>
      <c r="O5274" s="26"/>
      <c r="P5274" s="26"/>
      <c r="Q5274" s="26"/>
      <c r="R5274" s="26"/>
      <c r="S5274" s="26"/>
      <c r="T5274" s="26"/>
      <c r="U5274" s="26"/>
      <c r="V5274" s="26"/>
    </row>
    <row r="5275" spans="1:22" ht="14">
      <c r="A5275" s="24"/>
      <c r="B5275" s="25"/>
      <c r="C5275" s="25"/>
      <c r="D5275" s="25"/>
      <c r="E5275" s="26"/>
      <c r="F5275" s="26"/>
      <c r="G5275" s="27"/>
      <c r="H5275" s="27"/>
      <c r="I5275" s="26"/>
      <c r="J5275" s="24"/>
      <c r="K5275" s="26"/>
      <c r="L5275" s="26"/>
      <c r="M5275" s="26"/>
      <c r="N5275" s="26"/>
      <c r="O5275" s="26"/>
      <c r="P5275" s="26"/>
      <c r="Q5275" s="26"/>
      <c r="R5275" s="26"/>
      <c r="S5275" s="26"/>
      <c r="T5275" s="26"/>
      <c r="U5275" s="26"/>
      <c r="V5275" s="26"/>
    </row>
    <row r="5276" spans="1:22" ht="14">
      <c r="A5276" s="24"/>
      <c r="B5276" s="25"/>
      <c r="C5276" s="25"/>
      <c r="D5276" s="25"/>
      <c r="E5276" s="26"/>
      <c r="F5276" s="26"/>
      <c r="G5276" s="27"/>
      <c r="H5276" s="27"/>
      <c r="I5276" s="26"/>
      <c r="J5276" s="24"/>
      <c r="K5276" s="26"/>
      <c r="L5276" s="26"/>
      <c r="M5276" s="26"/>
      <c r="N5276" s="26"/>
      <c r="O5276" s="26"/>
      <c r="P5276" s="26"/>
      <c r="Q5276" s="26"/>
      <c r="R5276" s="26"/>
      <c r="S5276" s="26"/>
      <c r="T5276" s="26"/>
      <c r="U5276" s="26"/>
      <c r="V5276" s="26"/>
    </row>
    <row r="5277" spans="1:22" ht="14">
      <c r="A5277" s="24"/>
      <c r="B5277" s="25"/>
      <c r="C5277" s="25"/>
      <c r="D5277" s="25"/>
      <c r="E5277" s="26"/>
      <c r="F5277" s="26"/>
      <c r="G5277" s="27"/>
      <c r="H5277" s="27"/>
      <c r="I5277" s="26"/>
      <c r="J5277" s="24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/>
      <c r="U5277" s="26"/>
      <c r="V5277" s="26"/>
    </row>
    <row r="5278" spans="1:22" ht="14">
      <c r="A5278" s="24"/>
      <c r="B5278" s="25"/>
      <c r="C5278" s="25"/>
      <c r="D5278" s="25"/>
      <c r="E5278" s="26"/>
      <c r="F5278" s="26"/>
      <c r="G5278" s="27"/>
      <c r="H5278" s="27"/>
      <c r="I5278" s="26"/>
      <c r="J5278" s="24"/>
      <c r="K5278" s="26"/>
      <c r="L5278" s="26"/>
      <c r="M5278" s="26"/>
      <c r="N5278" s="26"/>
      <c r="O5278" s="26"/>
      <c r="P5278" s="26"/>
      <c r="Q5278" s="26"/>
      <c r="R5278" s="26"/>
      <c r="S5278" s="26"/>
      <c r="T5278" s="26"/>
      <c r="U5278" s="26"/>
      <c r="V5278" s="26"/>
    </row>
    <row r="5279" spans="1:22" ht="14">
      <c r="A5279" s="24"/>
      <c r="B5279" s="25"/>
      <c r="C5279" s="25"/>
      <c r="D5279" s="25"/>
      <c r="E5279" s="26"/>
      <c r="F5279" s="26"/>
      <c r="G5279" s="27"/>
      <c r="H5279" s="27"/>
      <c r="I5279" s="26"/>
      <c r="J5279" s="24"/>
      <c r="K5279" s="26"/>
      <c r="L5279" s="26"/>
      <c r="M5279" s="26"/>
      <c r="N5279" s="26"/>
      <c r="O5279" s="26"/>
      <c r="P5279" s="26"/>
      <c r="Q5279" s="26"/>
      <c r="R5279" s="26"/>
      <c r="S5279" s="26"/>
      <c r="T5279" s="26"/>
      <c r="U5279" s="26"/>
      <c r="V5279" s="26"/>
    </row>
    <row r="5280" spans="1:22" ht="14">
      <c r="A5280" s="24"/>
      <c r="B5280" s="25"/>
      <c r="C5280" s="25"/>
      <c r="D5280" s="25"/>
      <c r="E5280" s="26"/>
      <c r="F5280" s="26"/>
      <c r="G5280" s="27"/>
      <c r="H5280" s="27"/>
      <c r="I5280" s="26"/>
      <c r="J5280" s="24"/>
      <c r="K5280" s="26"/>
      <c r="L5280" s="26"/>
      <c r="M5280" s="26"/>
      <c r="N5280" s="26"/>
      <c r="O5280" s="26"/>
      <c r="P5280" s="26"/>
      <c r="Q5280" s="26"/>
      <c r="R5280" s="26"/>
      <c r="S5280" s="26"/>
      <c r="T5280" s="26"/>
      <c r="U5280" s="26"/>
      <c r="V5280" s="26"/>
    </row>
    <row r="5281" spans="1:22" ht="14">
      <c r="A5281" s="24"/>
      <c r="B5281" s="25"/>
      <c r="C5281" s="25"/>
      <c r="D5281" s="25"/>
      <c r="E5281" s="26"/>
      <c r="F5281" s="26"/>
      <c r="G5281" s="27"/>
      <c r="H5281" s="27"/>
      <c r="I5281" s="26"/>
      <c r="J5281" s="24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/>
      <c r="U5281" s="26"/>
      <c r="V5281" s="26"/>
    </row>
    <row r="5282" spans="1:22" ht="14">
      <c r="A5282" s="24"/>
      <c r="B5282" s="25"/>
      <c r="C5282" s="25"/>
      <c r="D5282" s="25"/>
      <c r="E5282" s="26"/>
      <c r="F5282" s="26"/>
      <c r="G5282" s="27"/>
      <c r="H5282" s="27"/>
      <c r="I5282" s="26"/>
      <c r="J5282" s="24"/>
      <c r="K5282" s="26"/>
      <c r="L5282" s="26"/>
      <c r="M5282" s="26"/>
      <c r="N5282" s="26"/>
      <c r="O5282" s="26"/>
      <c r="P5282" s="26"/>
      <c r="Q5282" s="26"/>
      <c r="R5282" s="26"/>
      <c r="S5282" s="26"/>
      <c r="T5282" s="26"/>
      <c r="U5282" s="26"/>
      <c r="V5282" s="26"/>
    </row>
    <row r="5283" spans="1:22" ht="14">
      <c r="A5283" s="24"/>
      <c r="B5283" s="25"/>
      <c r="C5283" s="25"/>
      <c r="D5283" s="25"/>
      <c r="E5283" s="26"/>
      <c r="F5283" s="26"/>
      <c r="G5283" s="27"/>
      <c r="H5283" s="27"/>
      <c r="I5283" s="26"/>
      <c r="J5283" s="24"/>
      <c r="K5283" s="26"/>
      <c r="L5283" s="26"/>
      <c r="M5283" s="26"/>
      <c r="N5283" s="26"/>
      <c r="O5283" s="26"/>
      <c r="P5283" s="26"/>
      <c r="Q5283" s="26"/>
      <c r="R5283" s="26"/>
      <c r="S5283" s="26"/>
      <c r="T5283" s="26"/>
      <c r="U5283" s="26"/>
      <c r="V5283" s="26"/>
    </row>
    <row r="5284" spans="1:22" ht="14">
      <c r="A5284" s="24"/>
      <c r="B5284" s="25"/>
      <c r="C5284" s="25"/>
      <c r="D5284" s="25"/>
      <c r="E5284" s="26"/>
      <c r="F5284" s="26"/>
      <c r="G5284" s="27"/>
      <c r="H5284" s="27"/>
      <c r="I5284" s="26"/>
      <c r="J5284" s="24"/>
      <c r="K5284" s="26"/>
      <c r="L5284" s="26"/>
      <c r="M5284" s="26"/>
      <c r="N5284" s="26"/>
      <c r="O5284" s="26"/>
      <c r="P5284" s="26"/>
      <c r="Q5284" s="26"/>
      <c r="R5284" s="26"/>
      <c r="S5284" s="26"/>
      <c r="T5284" s="26"/>
      <c r="U5284" s="26"/>
      <c r="V5284" s="26"/>
    </row>
    <row r="5285" spans="1:22" ht="14">
      <c r="A5285" s="24"/>
      <c r="B5285" s="25"/>
      <c r="C5285" s="25"/>
      <c r="D5285" s="25"/>
      <c r="E5285" s="26"/>
      <c r="F5285" s="26"/>
      <c r="G5285" s="27"/>
      <c r="H5285" s="27"/>
      <c r="I5285" s="26"/>
      <c r="J5285" s="24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/>
      <c r="U5285" s="26"/>
      <c r="V5285" s="26"/>
    </row>
    <row r="5286" spans="1:22" ht="14">
      <c r="A5286" s="24"/>
      <c r="B5286" s="25"/>
      <c r="C5286" s="25"/>
      <c r="D5286" s="25"/>
      <c r="E5286" s="26"/>
      <c r="F5286" s="26"/>
      <c r="G5286" s="27"/>
      <c r="H5286" s="27"/>
      <c r="I5286" s="26"/>
      <c r="J5286" s="24"/>
      <c r="K5286" s="26"/>
      <c r="L5286" s="26"/>
      <c r="M5286" s="26"/>
      <c r="N5286" s="26"/>
      <c r="O5286" s="26"/>
      <c r="P5286" s="26"/>
      <c r="Q5286" s="26"/>
      <c r="R5286" s="26"/>
      <c r="S5286" s="26"/>
      <c r="T5286" s="26"/>
      <c r="U5286" s="26"/>
      <c r="V5286" s="26"/>
    </row>
    <row r="5287" spans="1:22" ht="14">
      <c r="A5287" s="24"/>
      <c r="B5287" s="25"/>
      <c r="C5287" s="25"/>
      <c r="D5287" s="25"/>
      <c r="E5287" s="26"/>
      <c r="F5287" s="26"/>
      <c r="G5287" s="27"/>
      <c r="H5287" s="27"/>
      <c r="I5287" s="26"/>
      <c r="J5287" s="24"/>
      <c r="K5287" s="26"/>
      <c r="L5287" s="26"/>
      <c r="M5287" s="26"/>
      <c r="N5287" s="26"/>
      <c r="O5287" s="26"/>
      <c r="P5287" s="26"/>
      <c r="Q5287" s="26"/>
      <c r="R5287" s="26"/>
      <c r="S5287" s="26"/>
      <c r="T5287" s="26"/>
      <c r="U5287" s="26"/>
      <c r="V5287" s="26"/>
    </row>
    <row r="5288" spans="1:22" ht="14">
      <c r="A5288" s="24"/>
      <c r="B5288" s="25"/>
      <c r="C5288" s="25"/>
      <c r="D5288" s="25"/>
      <c r="E5288" s="26"/>
      <c r="F5288" s="26"/>
      <c r="G5288" s="27"/>
      <c r="H5288" s="27"/>
      <c r="I5288" s="26"/>
      <c r="J5288" s="24"/>
      <c r="K5288" s="26"/>
      <c r="L5288" s="26"/>
      <c r="M5288" s="26"/>
      <c r="N5288" s="26"/>
      <c r="O5288" s="26"/>
      <c r="P5288" s="26"/>
      <c r="Q5288" s="26"/>
      <c r="R5288" s="26"/>
      <c r="S5288" s="26"/>
      <c r="T5288" s="26"/>
      <c r="U5288" s="26"/>
      <c r="V5288" s="26"/>
    </row>
    <row r="5289" spans="1:22" ht="14">
      <c r="A5289" s="24"/>
      <c r="B5289" s="25"/>
      <c r="C5289" s="25"/>
      <c r="D5289" s="25"/>
      <c r="E5289" s="26"/>
      <c r="F5289" s="26"/>
      <c r="G5289" s="27"/>
      <c r="H5289" s="27"/>
      <c r="I5289" s="26"/>
      <c r="J5289" s="24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/>
      <c r="U5289" s="26"/>
      <c r="V5289" s="26"/>
    </row>
    <row r="5290" spans="1:22" ht="14">
      <c r="A5290" s="24"/>
      <c r="B5290" s="25"/>
      <c r="C5290" s="25"/>
      <c r="D5290" s="25"/>
      <c r="E5290" s="26"/>
      <c r="F5290" s="26"/>
      <c r="G5290" s="27"/>
      <c r="H5290" s="27"/>
      <c r="I5290" s="26"/>
      <c r="J5290" s="24"/>
      <c r="K5290" s="26"/>
      <c r="L5290" s="26"/>
      <c r="M5290" s="26"/>
      <c r="N5290" s="26"/>
      <c r="O5290" s="26"/>
      <c r="P5290" s="26"/>
      <c r="Q5290" s="26"/>
      <c r="R5290" s="26"/>
      <c r="S5290" s="26"/>
      <c r="T5290" s="26"/>
      <c r="U5290" s="26"/>
      <c r="V5290" s="26"/>
    </row>
    <row r="5291" spans="1:22" ht="14">
      <c r="A5291" s="24"/>
      <c r="B5291" s="25"/>
      <c r="C5291" s="25"/>
      <c r="D5291" s="25"/>
      <c r="E5291" s="26"/>
      <c r="F5291" s="26"/>
      <c r="G5291" s="27"/>
      <c r="H5291" s="27"/>
      <c r="I5291" s="26"/>
      <c r="J5291" s="24"/>
      <c r="K5291" s="26"/>
      <c r="L5291" s="26"/>
      <c r="M5291" s="26"/>
      <c r="N5291" s="26"/>
      <c r="O5291" s="26"/>
      <c r="P5291" s="26"/>
      <c r="Q5291" s="26"/>
      <c r="R5291" s="26"/>
      <c r="S5291" s="26"/>
      <c r="T5291" s="26"/>
      <c r="U5291" s="26"/>
      <c r="V5291" s="26"/>
    </row>
    <row r="5292" spans="1:22" ht="14">
      <c r="A5292" s="24"/>
      <c r="B5292" s="25"/>
      <c r="C5292" s="25"/>
      <c r="D5292" s="25"/>
      <c r="E5292" s="26"/>
      <c r="F5292" s="26"/>
      <c r="G5292" s="27"/>
      <c r="H5292" s="27"/>
      <c r="I5292" s="26"/>
      <c r="J5292" s="24"/>
      <c r="K5292" s="26"/>
      <c r="L5292" s="26"/>
      <c r="M5292" s="26"/>
      <c r="N5292" s="26"/>
      <c r="O5292" s="26"/>
      <c r="P5292" s="26"/>
      <c r="Q5292" s="26"/>
      <c r="R5292" s="26"/>
      <c r="S5292" s="26"/>
      <c r="T5292" s="26"/>
      <c r="U5292" s="26"/>
      <c r="V5292" s="26"/>
    </row>
    <row r="5293" spans="1:22" ht="14">
      <c r="A5293" s="24"/>
      <c r="B5293" s="25"/>
      <c r="C5293" s="25"/>
      <c r="D5293" s="25"/>
      <c r="E5293" s="26"/>
      <c r="F5293" s="26"/>
      <c r="G5293" s="27"/>
      <c r="H5293" s="27"/>
      <c r="I5293" s="26"/>
      <c r="J5293" s="24"/>
      <c r="K5293" s="26"/>
      <c r="L5293" s="26"/>
      <c r="M5293" s="26"/>
      <c r="N5293" s="26"/>
      <c r="O5293" s="26"/>
      <c r="P5293" s="26"/>
      <c r="Q5293" s="26"/>
      <c r="R5293" s="26"/>
      <c r="S5293" s="26"/>
      <c r="T5293" s="26"/>
      <c r="U5293" s="26"/>
      <c r="V5293" s="26"/>
    </row>
    <row r="5294" spans="1:22" ht="14">
      <c r="A5294" s="24"/>
      <c r="B5294" s="25"/>
      <c r="C5294" s="25"/>
      <c r="D5294" s="25"/>
      <c r="E5294" s="26"/>
      <c r="F5294" s="26"/>
      <c r="G5294" s="27"/>
      <c r="H5294" s="27"/>
      <c r="I5294" s="26"/>
      <c r="J5294" s="24"/>
      <c r="K5294" s="26"/>
      <c r="L5294" s="26"/>
      <c r="M5294" s="26"/>
      <c r="N5294" s="26"/>
      <c r="O5294" s="26"/>
      <c r="P5294" s="26"/>
      <c r="Q5294" s="26"/>
      <c r="R5294" s="26"/>
      <c r="S5294" s="26"/>
      <c r="T5294" s="26"/>
      <c r="U5294" s="26"/>
      <c r="V5294" s="26"/>
    </row>
    <row r="5295" spans="1:22" ht="14">
      <c r="A5295" s="24"/>
      <c r="B5295" s="25"/>
      <c r="C5295" s="25"/>
      <c r="D5295" s="25"/>
      <c r="E5295" s="26"/>
      <c r="F5295" s="26"/>
      <c r="G5295" s="27"/>
      <c r="H5295" s="27"/>
      <c r="I5295" s="26"/>
      <c r="J5295" s="24"/>
      <c r="K5295" s="26"/>
      <c r="L5295" s="26"/>
      <c r="M5295" s="26"/>
      <c r="N5295" s="26"/>
      <c r="O5295" s="26"/>
      <c r="P5295" s="26"/>
      <c r="Q5295" s="26"/>
      <c r="R5295" s="26"/>
      <c r="S5295" s="26"/>
      <c r="T5295" s="26"/>
      <c r="U5295" s="26"/>
      <c r="V5295" s="26"/>
    </row>
    <row r="5296" spans="1:22" ht="14">
      <c r="A5296" s="24"/>
      <c r="B5296" s="25"/>
      <c r="C5296" s="25"/>
      <c r="D5296" s="25"/>
      <c r="E5296" s="26"/>
      <c r="F5296" s="26"/>
      <c r="G5296" s="27"/>
      <c r="H5296" s="27"/>
      <c r="I5296" s="26"/>
      <c r="J5296" s="24"/>
      <c r="K5296" s="26"/>
      <c r="L5296" s="26"/>
      <c r="M5296" s="26"/>
      <c r="N5296" s="26"/>
      <c r="O5296" s="26"/>
      <c r="P5296" s="26"/>
      <c r="Q5296" s="26"/>
      <c r="R5296" s="26"/>
      <c r="S5296" s="26"/>
      <c r="T5296" s="26"/>
      <c r="U5296" s="26"/>
      <c r="V5296" s="26"/>
    </row>
    <row r="5297" spans="1:22" ht="14">
      <c r="A5297" s="24"/>
      <c r="B5297" s="25"/>
      <c r="C5297" s="25"/>
      <c r="D5297" s="25"/>
      <c r="E5297" s="26"/>
      <c r="F5297" s="26"/>
      <c r="G5297" s="27"/>
      <c r="H5297" s="27"/>
      <c r="I5297" s="26"/>
      <c r="J5297" s="24"/>
      <c r="K5297" s="26"/>
      <c r="L5297" s="26"/>
      <c r="M5297" s="26"/>
      <c r="N5297" s="26"/>
      <c r="O5297" s="26"/>
      <c r="P5297" s="26"/>
      <c r="Q5297" s="26"/>
      <c r="R5297" s="26"/>
      <c r="S5297" s="26"/>
      <c r="T5297" s="26"/>
      <c r="U5297" s="26"/>
      <c r="V5297" s="26"/>
    </row>
    <row r="5298" spans="1:22" ht="14">
      <c r="A5298" s="24"/>
      <c r="B5298" s="25"/>
      <c r="C5298" s="25"/>
      <c r="D5298" s="25"/>
      <c r="E5298" s="26"/>
      <c r="F5298" s="26"/>
      <c r="G5298" s="27"/>
      <c r="H5298" s="27"/>
      <c r="I5298" s="26"/>
      <c r="J5298" s="24"/>
      <c r="K5298" s="26"/>
      <c r="L5298" s="26"/>
      <c r="M5298" s="26"/>
      <c r="N5298" s="26"/>
      <c r="O5298" s="26"/>
      <c r="P5298" s="26"/>
      <c r="Q5298" s="26"/>
      <c r="R5298" s="26"/>
      <c r="S5298" s="26"/>
      <c r="T5298" s="26"/>
      <c r="U5298" s="26"/>
      <c r="V5298" s="26"/>
    </row>
    <row r="5299" spans="1:22" ht="14">
      <c r="A5299" s="24"/>
      <c r="B5299" s="25"/>
      <c r="C5299" s="25"/>
      <c r="D5299" s="25"/>
      <c r="E5299" s="26"/>
      <c r="F5299" s="26"/>
      <c r="G5299" s="27"/>
      <c r="H5299" s="27"/>
      <c r="I5299" s="26"/>
      <c r="J5299" s="24"/>
      <c r="K5299" s="26"/>
      <c r="L5299" s="26"/>
      <c r="M5299" s="26"/>
      <c r="N5299" s="26"/>
      <c r="O5299" s="26"/>
      <c r="P5299" s="26"/>
      <c r="Q5299" s="26"/>
      <c r="R5299" s="26"/>
      <c r="S5299" s="26"/>
      <c r="T5299" s="26"/>
      <c r="U5299" s="26"/>
      <c r="V5299" s="26"/>
    </row>
    <row r="5300" spans="1:22" ht="14">
      <c r="A5300" s="24"/>
      <c r="B5300" s="25"/>
      <c r="C5300" s="25"/>
      <c r="D5300" s="25"/>
      <c r="E5300" s="26"/>
      <c r="F5300" s="26"/>
      <c r="G5300" s="27"/>
      <c r="H5300" s="27"/>
      <c r="I5300" s="26"/>
      <c r="J5300" s="24"/>
      <c r="K5300" s="26"/>
      <c r="L5300" s="26"/>
      <c r="M5300" s="26"/>
      <c r="N5300" s="26"/>
      <c r="O5300" s="26"/>
      <c r="P5300" s="26"/>
      <c r="Q5300" s="26"/>
      <c r="R5300" s="26"/>
      <c r="S5300" s="26"/>
      <c r="T5300" s="26"/>
      <c r="U5300" s="26"/>
      <c r="V5300" s="26"/>
    </row>
    <row r="5301" spans="1:22" ht="14">
      <c r="A5301" s="24"/>
      <c r="B5301" s="25"/>
      <c r="C5301" s="25"/>
      <c r="D5301" s="25"/>
      <c r="E5301" s="26"/>
      <c r="F5301" s="26"/>
      <c r="G5301" s="27"/>
      <c r="H5301" s="27"/>
      <c r="I5301" s="26"/>
      <c r="J5301" s="24"/>
      <c r="K5301" s="26"/>
      <c r="L5301" s="26"/>
      <c r="M5301" s="26"/>
      <c r="N5301" s="26"/>
      <c r="O5301" s="26"/>
      <c r="P5301" s="26"/>
      <c r="Q5301" s="26"/>
      <c r="R5301" s="26"/>
      <c r="S5301" s="26"/>
      <c r="T5301" s="26"/>
      <c r="U5301" s="26"/>
      <c r="V5301" s="26"/>
    </row>
    <row r="5302" spans="1:22" ht="14">
      <c r="A5302" s="24"/>
      <c r="B5302" s="25"/>
      <c r="C5302" s="25"/>
      <c r="D5302" s="25"/>
      <c r="E5302" s="26"/>
      <c r="F5302" s="26"/>
      <c r="G5302" s="27"/>
      <c r="H5302" s="27"/>
      <c r="I5302" s="26"/>
      <c r="J5302" s="24"/>
      <c r="K5302" s="26"/>
      <c r="L5302" s="26"/>
      <c r="M5302" s="26"/>
      <c r="N5302" s="26"/>
      <c r="O5302" s="26"/>
      <c r="P5302" s="26"/>
      <c r="Q5302" s="26"/>
      <c r="R5302" s="26"/>
      <c r="S5302" s="26"/>
      <c r="T5302" s="26"/>
      <c r="U5302" s="26"/>
      <c r="V5302" s="26"/>
    </row>
    <row r="5303" spans="1:22" ht="14">
      <c r="A5303" s="24"/>
      <c r="B5303" s="25"/>
      <c r="C5303" s="25"/>
      <c r="D5303" s="25"/>
      <c r="E5303" s="26"/>
      <c r="F5303" s="26"/>
      <c r="G5303" s="27"/>
      <c r="H5303" s="27"/>
      <c r="I5303" s="26"/>
      <c r="J5303" s="24"/>
      <c r="K5303" s="26"/>
      <c r="L5303" s="26"/>
      <c r="M5303" s="26"/>
      <c r="N5303" s="26"/>
      <c r="O5303" s="26"/>
      <c r="P5303" s="26"/>
      <c r="Q5303" s="26"/>
      <c r="R5303" s="26"/>
      <c r="S5303" s="26"/>
      <c r="T5303" s="26"/>
      <c r="U5303" s="26"/>
      <c r="V5303" s="26"/>
    </row>
    <row r="5304" spans="1:22" ht="14">
      <c r="A5304" s="24"/>
      <c r="B5304" s="25"/>
      <c r="C5304" s="25"/>
      <c r="D5304" s="25"/>
      <c r="E5304" s="26"/>
      <c r="F5304" s="26"/>
      <c r="G5304" s="27"/>
      <c r="H5304" s="27"/>
      <c r="I5304" s="26"/>
      <c r="J5304" s="24"/>
      <c r="K5304" s="26"/>
      <c r="L5304" s="26"/>
      <c r="M5304" s="26"/>
      <c r="N5304" s="26"/>
      <c r="O5304" s="26"/>
      <c r="P5304" s="26"/>
      <c r="Q5304" s="26"/>
      <c r="R5304" s="26"/>
      <c r="S5304" s="26"/>
      <c r="T5304" s="26"/>
      <c r="U5304" s="26"/>
      <c r="V5304" s="26"/>
    </row>
    <row r="5305" spans="1:22" ht="14">
      <c r="A5305" s="24"/>
      <c r="B5305" s="25"/>
      <c r="C5305" s="25"/>
      <c r="D5305" s="25"/>
      <c r="E5305" s="26"/>
      <c r="F5305" s="26"/>
      <c r="G5305" s="27"/>
      <c r="H5305" s="27"/>
      <c r="I5305" s="26"/>
      <c r="J5305" s="24"/>
      <c r="K5305" s="26"/>
      <c r="L5305" s="26"/>
      <c r="M5305" s="26"/>
      <c r="N5305" s="26"/>
      <c r="O5305" s="26"/>
      <c r="P5305" s="26"/>
      <c r="Q5305" s="26"/>
      <c r="R5305" s="26"/>
      <c r="S5305" s="26"/>
      <c r="T5305" s="26"/>
      <c r="U5305" s="26"/>
      <c r="V5305" s="26"/>
    </row>
    <row r="5306" spans="1:22" ht="14">
      <c r="A5306" s="24"/>
      <c r="B5306" s="25"/>
      <c r="C5306" s="25"/>
      <c r="D5306" s="25"/>
      <c r="E5306" s="26"/>
      <c r="F5306" s="26"/>
      <c r="G5306" s="27"/>
      <c r="H5306" s="27"/>
      <c r="I5306" s="26"/>
      <c r="J5306" s="24"/>
      <c r="K5306" s="26"/>
      <c r="L5306" s="26"/>
      <c r="M5306" s="26"/>
      <c r="N5306" s="26"/>
      <c r="O5306" s="26"/>
      <c r="P5306" s="26"/>
      <c r="Q5306" s="26"/>
      <c r="R5306" s="26"/>
      <c r="S5306" s="26"/>
      <c r="T5306" s="26"/>
      <c r="U5306" s="26"/>
      <c r="V5306" s="26"/>
    </row>
    <row r="5307" spans="1:22" ht="14">
      <c r="A5307" s="24"/>
      <c r="B5307" s="25"/>
      <c r="C5307" s="25"/>
      <c r="D5307" s="25"/>
      <c r="E5307" s="26"/>
      <c r="F5307" s="26"/>
      <c r="G5307" s="27"/>
      <c r="H5307" s="27"/>
      <c r="I5307" s="26"/>
      <c r="J5307" s="24"/>
      <c r="K5307" s="26"/>
      <c r="L5307" s="26"/>
      <c r="M5307" s="26"/>
      <c r="N5307" s="26"/>
      <c r="O5307" s="26"/>
      <c r="P5307" s="26"/>
      <c r="Q5307" s="26"/>
      <c r="R5307" s="26"/>
      <c r="S5307" s="26"/>
      <c r="T5307" s="26"/>
      <c r="U5307" s="26"/>
      <c r="V5307" s="26"/>
    </row>
    <row r="5308" spans="1:22" ht="14">
      <c r="A5308" s="24"/>
      <c r="B5308" s="25"/>
      <c r="C5308" s="25"/>
      <c r="D5308" s="25"/>
      <c r="E5308" s="26"/>
      <c r="F5308" s="26"/>
      <c r="G5308" s="27"/>
      <c r="H5308" s="27"/>
      <c r="I5308" s="26"/>
      <c r="J5308" s="24"/>
      <c r="K5308" s="26"/>
      <c r="L5308" s="26"/>
      <c r="M5308" s="26"/>
      <c r="N5308" s="26"/>
      <c r="O5308" s="26"/>
      <c r="P5308" s="26"/>
      <c r="Q5308" s="26"/>
      <c r="R5308" s="26"/>
      <c r="S5308" s="26"/>
      <c r="T5308" s="26"/>
      <c r="U5308" s="26"/>
      <c r="V5308" s="26"/>
    </row>
    <row r="5309" spans="1:22" ht="14">
      <c r="A5309" s="24"/>
      <c r="B5309" s="25"/>
      <c r="C5309" s="25"/>
      <c r="D5309" s="25"/>
      <c r="E5309" s="26"/>
      <c r="F5309" s="26"/>
      <c r="G5309" s="27"/>
      <c r="H5309" s="27"/>
      <c r="I5309" s="26"/>
      <c r="J5309" s="24"/>
      <c r="K5309" s="26"/>
      <c r="L5309" s="26"/>
      <c r="M5309" s="26"/>
      <c r="N5309" s="26"/>
      <c r="O5309" s="26"/>
      <c r="P5309" s="26"/>
      <c r="Q5309" s="26"/>
      <c r="R5309" s="26"/>
      <c r="S5309" s="26"/>
      <c r="T5309" s="26"/>
      <c r="U5309" s="26"/>
      <c r="V5309" s="26"/>
    </row>
    <row r="5310" spans="1:22" ht="14">
      <c r="A5310" s="24"/>
      <c r="B5310" s="25"/>
      <c r="C5310" s="25"/>
      <c r="D5310" s="25"/>
      <c r="E5310" s="26"/>
      <c r="F5310" s="26"/>
      <c r="G5310" s="27"/>
      <c r="H5310" s="27"/>
      <c r="I5310" s="26"/>
      <c r="J5310" s="24"/>
      <c r="K5310" s="26"/>
      <c r="L5310" s="26"/>
      <c r="M5310" s="26"/>
      <c r="N5310" s="26"/>
      <c r="O5310" s="26"/>
      <c r="P5310" s="26"/>
      <c r="Q5310" s="26"/>
      <c r="R5310" s="26"/>
      <c r="S5310" s="26"/>
      <c r="T5310" s="26"/>
      <c r="U5310" s="26"/>
      <c r="V5310" s="26"/>
    </row>
    <row r="5311" spans="1:22" ht="14">
      <c r="A5311" s="24"/>
      <c r="B5311" s="25"/>
      <c r="C5311" s="25"/>
      <c r="D5311" s="25"/>
      <c r="E5311" s="26"/>
      <c r="F5311" s="26"/>
      <c r="G5311" s="27"/>
      <c r="H5311" s="27"/>
      <c r="I5311" s="26"/>
      <c r="J5311" s="24"/>
      <c r="K5311" s="26"/>
      <c r="L5311" s="26"/>
      <c r="M5311" s="26"/>
      <c r="N5311" s="26"/>
      <c r="O5311" s="26"/>
      <c r="P5311" s="26"/>
      <c r="Q5311" s="26"/>
      <c r="R5311" s="26"/>
      <c r="S5311" s="26"/>
      <c r="T5311" s="26"/>
      <c r="U5311" s="26"/>
      <c r="V5311" s="26"/>
    </row>
    <row r="5312" spans="1:22" ht="14">
      <c r="A5312" s="24"/>
      <c r="B5312" s="25"/>
      <c r="C5312" s="25"/>
      <c r="D5312" s="25"/>
      <c r="E5312" s="26"/>
      <c r="F5312" s="26"/>
      <c r="G5312" s="27"/>
      <c r="H5312" s="27"/>
      <c r="I5312" s="26"/>
      <c r="J5312" s="24"/>
      <c r="K5312" s="26"/>
      <c r="L5312" s="26"/>
      <c r="M5312" s="26"/>
      <c r="N5312" s="26"/>
      <c r="O5312" s="26"/>
      <c r="P5312" s="26"/>
      <c r="Q5312" s="26"/>
      <c r="R5312" s="26"/>
      <c r="S5312" s="26"/>
      <c r="T5312" s="26"/>
      <c r="U5312" s="26"/>
      <c r="V5312" s="26"/>
    </row>
    <row r="5313" spans="1:22" ht="14">
      <c r="A5313" s="24"/>
      <c r="B5313" s="25"/>
      <c r="C5313" s="25"/>
      <c r="D5313" s="25"/>
      <c r="E5313" s="26"/>
      <c r="F5313" s="26"/>
      <c r="G5313" s="27"/>
      <c r="H5313" s="27"/>
      <c r="I5313" s="26"/>
      <c r="J5313" s="24"/>
      <c r="K5313" s="26"/>
      <c r="L5313" s="26"/>
      <c r="M5313" s="26"/>
      <c r="N5313" s="26"/>
      <c r="O5313" s="26"/>
      <c r="P5313" s="26"/>
      <c r="Q5313" s="26"/>
      <c r="R5313" s="26"/>
      <c r="S5313" s="26"/>
      <c r="T5313" s="26"/>
      <c r="U5313" s="26"/>
      <c r="V5313" s="26"/>
    </row>
    <row r="5314" spans="1:22" ht="14">
      <c r="A5314" s="24"/>
      <c r="B5314" s="25"/>
      <c r="C5314" s="25"/>
      <c r="D5314" s="25"/>
      <c r="E5314" s="26"/>
      <c r="F5314" s="26"/>
      <c r="G5314" s="27"/>
      <c r="H5314" s="27"/>
      <c r="I5314" s="26"/>
      <c r="J5314" s="24"/>
      <c r="K5314" s="26"/>
      <c r="L5314" s="26"/>
      <c r="M5314" s="26"/>
      <c r="N5314" s="26"/>
      <c r="O5314" s="26"/>
      <c r="P5314" s="26"/>
      <c r="Q5314" s="26"/>
      <c r="R5314" s="26"/>
      <c r="S5314" s="26"/>
      <c r="T5314" s="26"/>
      <c r="U5314" s="26"/>
      <c r="V5314" s="26"/>
    </row>
    <row r="5315" spans="1:22" ht="14">
      <c r="A5315" s="24"/>
      <c r="B5315" s="25"/>
      <c r="C5315" s="25"/>
      <c r="D5315" s="25"/>
      <c r="E5315" s="26"/>
      <c r="F5315" s="26"/>
      <c r="G5315" s="27"/>
      <c r="H5315" s="27"/>
      <c r="I5315" s="26"/>
      <c r="J5315" s="24"/>
      <c r="K5315" s="26"/>
      <c r="L5315" s="26"/>
      <c r="M5315" s="26"/>
      <c r="N5315" s="26"/>
      <c r="O5315" s="26"/>
      <c r="P5315" s="26"/>
      <c r="Q5315" s="26"/>
      <c r="R5315" s="26"/>
      <c r="S5315" s="26"/>
      <c r="T5315" s="26"/>
      <c r="U5315" s="26"/>
      <c r="V5315" s="26"/>
    </row>
    <row r="5316" spans="1:22" ht="14">
      <c r="A5316" s="24"/>
      <c r="B5316" s="25"/>
      <c r="C5316" s="25"/>
      <c r="D5316" s="25"/>
      <c r="E5316" s="26"/>
      <c r="F5316" s="26"/>
      <c r="G5316" s="27"/>
      <c r="H5316" s="27"/>
      <c r="I5316" s="26"/>
      <c r="J5316" s="24"/>
      <c r="K5316" s="26"/>
      <c r="L5316" s="26"/>
      <c r="M5316" s="26"/>
      <c r="N5316" s="26"/>
      <c r="O5316" s="26"/>
      <c r="P5316" s="26"/>
      <c r="Q5316" s="26"/>
      <c r="R5316" s="26"/>
      <c r="S5316" s="26"/>
      <c r="T5316" s="26"/>
      <c r="U5316" s="26"/>
      <c r="V5316" s="26"/>
    </row>
    <row r="5317" spans="1:22" ht="14">
      <c r="A5317" s="24"/>
      <c r="B5317" s="25"/>
      <c r="C5317" s="25"/>
      <c r="D5317" s="25"/>
      <c r="E5317" s="26"/>
      <c r="F5317" s="26"/>
      <c r="G5317" s="27"/>
      <c r="H5317" s="27"/>
      <c r="I5317" s="26"/>
      <c r="J5317" s="24"/>
      <c r="K5317" s="26"/>
      <c r="L5317" s="26"/>
      <c r="M5317" s="26"/>
      <c r="N5317" s="26"/>
      <c r="O5317" s="26"/>
      <c r="P5317" s="26"/>
      <c r="Q5317" s="26"/>
      <c r="R5317" s="26"/>
      <c r="S5317" s="26"/>
      <c r="T5317" s="26"/>
      <c r="U5317" s="26"/>
      <c r="V5317" s="26"/>
    </row>
    <row r="5318" spans="1:22" ht="14">
      <c r="A5318" s="24"/>
      <c r="B5318" s="25"/>
      <c r="C5318" s="25"/>
      <c r="D5318" s="25"/>
      <c r="E5318" s="26"/>
      <c r="F5318" s="26"/>
      <c r="G5318" s="27"/>
      <c r="H5318" s="27"/>
      <c r="I5318" s="26"/>
      <c r="J5318" s="24"/>
      <c r="K5318" s="26"/>
      <c r="L5318" s="26"/>
      <c r="M5318" s="26"/>
      <c r="N5318" s="26"/>
      <c r="O5318" s="26"/>
      <c r="P5318" s="26"/>
      <c r="Q5318" s="26"/>
      <c r="R5318" s="26"/>
      <c r="S5318" s="26"/>
      <c r="T5318" s="26"/>
      <c r="U5318" s="26"/>
      <c r="V5318" s="26"/>
    </row>
    <row r="5319" spans="1:22" ht="14">
      <c r="A5319" s="24"/>
      <c r="B5319" s="25"/>
      <c r="C5319" s="25"/>
      <c r="D5319" s="25"/>
      <c r="E5319" s="26"/>
      <c r="F5319" s="26"/>
      <c r="G5319" s="27"/>
      <c r="H5319" s="27"/>
      <c r="I5319" s="26"/>
      <c r="J5319" s="24"/>
      <c r="K5319" s="26"/>
      <c r="L5319" s="26"/>
      <c r="M5319" s="26"/>
      <c r="N5319" s="26"/>
      <c r="O5319" s="26"/>
      <c r="P5319" s="26"/>
      <c r="Q5319" s="26"/>
      <c r="R5319" s="26"/>
      <c r="S5319" s="26"/>
      <c r="T5319" s="26"/>
      <c r="U5319" s="26"/>
      <c r="V5319" s="26"/>
    </row>
    <row r="5320" spans="1:22" ht="14">
      <c r="A5320" s="24"/>
      <c r="B5320" s="25"/>
      <c r="C5320" s="25"/>
      <c r="D5320" s="25"/>
      <c r="E5320" s="26"/>
      <c r="F5320" s="26"/>
      <c r="G5320" s="27"/>
      <c r="H5320" s="27"/>
      <c r="I5320" s="26"/>
      <c r="J5320" s="24"/>
      <c r="K5320" s="26"/>
      <c r="L5320" s="26"/>
      <c r="M5320" s="26"/>
      <c r="N5320" s="26"/>
      <c r="O5320" s="26"/>
      <c r="P5320" s="26"/>
      <c r="Q5320" s="26"/>
      <c r="R5320" s="26"/>
      <c r="S5320" s="26"/>
      <c r="T5320" s="26"/>
      <c r="U5320" s="26"/>
      <c r="V5320" s="26"/>
    </row>
    <row r="5321" spans="1:22" ht="14">
      <c r="A5321" s="24"/>
      <c r="B5321" s="25"/>
      <c r="C5321" s="25"/>
      <c r="D5321" s="25"/>
      <c r="E5321" s="26"/>
      <c r="F5321" s="26"/>
      <c r="G5321" s="27"/>
      <c r="H5321" s="27"/>
      <c r="I5321" s="26"/>
      <c r="J5321" s="24"/>
      <c r="K5321" s="26"/>
      <c r="L5321" s="26"/>
      <c r="M5321" s="26"/>
      <c r="N5321" s="26"/>
      <c r="O5321" s="26"/>
      <c r="P5321" s="26"/>
      <c r="Q5321" s="26"/>
      <c r="R5321" s="26"/>
      <c r="S5321" s="26"/>
      <c r="T5321" s="26"/>
      <c r="U5321" s="26"/>
      <c r="V5321" s="26"/>
    </row>
    <row r="5322" spans="1:22" ht="14">
      <c r="A5322" s="24"/>
      <c r="B5322" s="25"/>
      <c r="C5322" s="25"/>
      <c r="D5322" s="25"/>
      <c r="E5322" s="26"/>
      <c r="F5322" s="26"/>
      <c r="G5322" s="27"/>
      <c r="H5322" s="27"/>
      <c r="I5322" s="26"/>
      <c r="J5322" s="24"/>
      <c r="K5322" s="26"/>
      <c r="L5322" s="26"/>
      <c r="M5322" s="26"/>
      <c r="N5322" s="26"/>
      <c r="O5322" s="26"/>
      <c r="P5322" s="26"/>
      <c r="Q5322" s="26"/>
      <c r="R5322" s="26"/>
      <c r="S5322" s="26"/>
      <c r="T5322" s="26"/>
      <c r="U5322" s="26"/>
      <c r="V5322" s="26"/>
    </row>
    <row r="5323" spans="1:22" ht="14">
      <c r="A5323" s="24"/>
      <c r="B5323" s="25"/>
      <c r="C5323" s="25"/>
      <c r="D5323" s="25"/>
      <c r="E5323" s="26"/>
      <c r="F5323" s="26"/>
      <c r="G5323" s="27"/>
      <c r="H5323" s="27"/>
      <c r="I5323" s="26"/>
      <c r="J5323" s="24"/>
      <c r="K5323" s="26"/>
      <c r="L5323" s="26"/>
      <c r="M5323" s="26"/>
      <c r="N5323" s="26"/>
      <c r="O5323" s="26"/>
      <c r="P5323" s="26"/>
      <c r="Q5323" s="26"/>
      <c r="R5323" s="26"/>
      <c r="S5323" s="26"/>
      <c r="T5323" s="26"/>
      <c r="U5323" s="26"/>
      <c r="V5323" s="26"/>
    </row>
    <row r="5324" spans="1:22" ht="14">
      <c r="A5324" s="24"/>
      <c r="B5324" s="25"/>
      <c r="C5324" s="25"/>
      <c r="D5324" s="25"/>
      <c r="E5324" s="26"/>
      <c r="F5324" s="26"/>
      <c r="G5324" s="27"/>
      <c r="H5324" s="27"/>
      <c r="I5324" s="26"/>
      <c r="J5324" s="24"/>
      <c r="K5324" s="26"/>
      <c r="L5324" s="26"/>
      <c r="M5324" s="26"/>
      <c r="N5324" s="26"/>
      <c r="O5324" s="26"/>
      <c r="P5324" s="26"/>
      <c r="Q5324" s="26"/>
      <c r="R5324" s="26"/>
      <c r="S5324" s="26"/>
      <c r="T5324" s="26"/>
      <c r="U5324" s="26"/>
      <c r="V5324" s="26"/>
    </row>
    <row r="5325" spans="1:22" ht="14">
      <c r="A5325" s="24"/>
      <c r="B5325" s="25"/>
      <c r="C5325" s="25"/>
      <c r="D5325" s="25"/>
      <c r="E5325" s="26"/>
      <c r="F5325" s="26"/>
      <c r="G5325" s="27"/>
      <c r="H5325" s="27"/>
      <c r="I5325" s="26"/>
      <c r="J5325" s="24"/>
      <c r="K5325" s="26"/>
      <c r="L5325" s="26"/>
      <c r="M5325" s="26"/>
      <c r="N5325" s="26"/>
      <c r="O5325" s="26"/>
      <c r="P5325" s="26"/>
      <c r="Q5325" s="26"/>
      <c r="R5325" s="26"/>
      <c r="S5325" s="26"/>
      <c r="T5325" s="26"/>
      <c r="U5325" s="26"/>
      <c r="V5325" s="26"/>
    </row>
    <row r="5326" spans="1:22" ht="14">
      <c r="A5326" s="24"/>
      <c r="B5326" s="25"/>
      <c r="C5326" s="25"/>
      <c r="D5326" s="25"/>
      <c r="E5326" s="26"/>
      <c r="F5326" s="26"/>
      <c r="G5326" s="27"/>
      <c r="H5326" s="27"/>
      <c r="I5326" s="26"/>
      <c r="J5326" s="24"/>
      <c r="K5326" s="26"/>
      <c r="L5326" s="26"/>
      <c r="M5326" s="26"/>
      <c r="N5326" s="26"/>
      <c r="O5326" s="26"/>
      <c r="P5326" s="26"/>
      <c r="Q5326" s="26"/>
      <c r="R5326" s="26"/>
      <c r="S5326" s="26"/>
      <c r="T5326" s="26"/>
      <c r="U5326" s="26"/>
      <c r="V5326" s="26"/>
    </row>
    <row r="5327" spans="1:22" ht="14">
      <c r="A5327" s="24"/>
      <c r="B5327" s="25"/>
      <c r="C5327" s="25"/>
      <c r="D5327" s="25"/>
      <c r="E5327" s="26"/>
      <c r="F5327" s="26"/>
      <c r="G5327" s="27"/>
      <c r="H5327" s="27"/>
      <c r="I5327" s="26"/>
      <c r="J5327" s="24"/>
      <c r="K5327" s="26"/>
      <c r="L5327" s="26"/>
      <c r="M5327" s="26"/>
      <c r="N5327" s="26"/>
      <c r="O5327" s="26"/>
      <c r="P5327" s="26"/>
      <c r="Q5327" s="26"/>
      <c r="R5327" s="26"/>
      <c r="S5327" s="26"/>
      <c r="T5327" s="26"/>
      <c r="U5327" s="26"/>
      <c r="V5327" s="26"/>
    </row>
    <row r="5328" spans="1:22" ht="14">
      <c r="A5328" s="24"/>
      <c r="B5328" s="25"/>
      <c r="C5328" s="25"/>
      <c r="D5328" s="25"/>
      <c r="E5328" s="26"/>
      <c r="F5328" s="26"/>
      <c r="G5328" s="27"/>
      <c r="H5328" s="27"/>
      <c r="I5328" s="26"/>
      <c r="J5328" s="24"/>
      <c r="K5328" s="26"/>
      <c r="L5328" s="26"/>
      <c r="M5328" s="26"/>
      <c r="N5328" s="26"/>
      <c r="O5328" s="26"/>
      <c r="P5328" s="26"/>
      <c r="Q5328" s="26"/>
      <c r="R5328" s="26"/>
      <c r="S5328" s="26"/>
      <c r="T5328" s="26"/>
      <c r="U5328" s="26"/>
      <c r="V5328" s="26"/>
    </row>
    <row r="5329" spans="1:22" ht="14">
      <c r="A5329" s="24"/>
      <c r="B5329" s="25"/>
      <c r="C5329" s="25"/>
      <c r="D5329" s="25"/>
      <c r="E5329" s="26"/>
      <c r="F5329" s="26"/>
      <c r="G5329" s="27"/>
      <c r="H5329" s="27"/>
      <c r="I5329" s="26"/>
      <c r="J5329" s="24"/>
      <c r="K5329" s="26"/>
      <c r="L5329" s="26"/>
      <c r="M5329" s="26"/>
      <c r="N5329" s="26"/>
      <c r="O5329" s="26"/>
      <c r="P5329" s="26"/>
      <c r="Q5329" s="26"/>
      <c r="R5329" s="26"/>
      <c r="S5329" s="26"/>
      <c r="T5329" s="26"/>
      <c r="U5329" s="26"/>
      <c r="V5329" s="26"/>
    </row>
    <row r="5330" spans="1:22" ht="14">
      <c r="A5330" s="24"/>
      <c r="B5330" s="25"/>
      <c r="C5330" s="25"/>
      <c r="D5330" s="25"/>
      <c r="E5330" s="26"/>
      <c r="F5330" s="26"/>
      <c r="G5330" s="27"/>
      <c r="H5330" s="27"/>
      <c r="I5330" s="26"/>
      <c r="J5330" s="24"/>
      <c r="K5330" s="26"/>
      <c r="L5330" s="26"/>
      <c r="M5330" s="26"/>
      <c r="N5330" s="26"/>
      <c r="O5330" s="26"/>
      <c r="P5330" s="26"/>
      <c r="Q5330" s="26"/>
      <c r="R5330" s="26"/>
      <c r="S5330" s="26"/>
      <c r="T5330" s="26"/>
      <c r="U5330" s="26"/>
      <c r="V5330" s="26"/>
    </row>
    <row r="5331" spans="1:22" ht="14">
      <c r="A5331" s="24"/>
      <c r="B5331" s="25"/>
      <c r="C5331" s="25"/>
      <c r="D5331" s="25"/>
      <c r="E5331" s="26"/>
      <c r="F5331" s="26"/>
      <c r="G5331" s="27"/>
      <c r="H5331" s="27"/>
      <c r="I5331" s="26"/>
      <c r="J5331" s="24"/>
      <c r="K5331" s="26"/>
      <c r="L5331" s="26"/>
      <c r="M5331" s="26"/>
      <c r="N5331" s="26"/>
      <c r="O5331" s="26"/>
      <c r="P5331" s="26"/>
      <c r="Q5331" s="26"/>
      <c r="R5331" s="26"/>
      <c r="S5331" s="26"/>
      <c r="T5331" s="26"/>
      <c r="U5331" s="26"/>
      <c r="V5331" s="26"/>
    </row>
    <row r="5332" spans="1:22" ht="14">
      <c r="A5332" s="24"/>
      <c r="B5332" s="25"/>
      <c r="C5332" s="25"/>
      <c r="D5332" s="25"/>
      <c r="E5332" s="26"/>
      <c r="F5332" s="26"/>
      <c r="G5332" s="27"/>
      <c r="H5332" s="27"/>
      <c r="I5332" s="26"/>
      <c r="J5332" s="24"/>
      <c r="K5332" s="26"/>
      <c r="L5332" s="26"/>
      <c r="M5332" s="26"/>
      <c r="N5332" s="26"/>
      <c r="O5332" s="26"/>
      <c r="P5332" s="26"/>
      <c r="Q5332" s="26"/>
      <c r="R5332" s="26"/>
      <c r="S5332" s="26"/>
      <c r="T5332" s="26"/>
      <c r="U5332" s="26"/>
      <c r="V5332" s="26"/>
    </row>
    <row r="5333" spans="1:22" ht="14">
      <c r="A5333" s="24"/>
      <c r="B5333" s="25"/>
      <c r="C5333" s="25"/>
      <c r="D5333" s="25"/>
      <c r="E5333" s="26"/>
      <c r="F5333" s="26"/>
      <c r="G5333" s="27"/>
      <c r="H5333" s="27"/>
      <c r="I5333" s="26"/>
      <c r="J5333" s="24"/>
      <c r="K5333" s="26"/>
      <c r="L5333" s="26"/>
      <c r="M5333" s="26"/>
      <c r="N5333" s="26"/>
      <c r="O5333" s="26"/>
      <c r="P5333" s="26"/>
      <c r="Q5333" s="26"/>
      <c r="R5333" s="26"/>
      <c r="S5333" s="26"/>
      <c r="T5333" s="26"/>
      <c r="U5333" s="26"/>
      <c r="V5333" s="26"/>
    </row>
    <row r="5334" spans="1:22" ht="14">
      <c r="A5334" s="24"/>
      <c r="B5334" s="25"/>
      <c r="C5334" s="25"/>
      <c r="D5334" s="25"/>
      <c r="E5334" s="26"/>
      <c r="F5334" s="26"/>
      <c r="G5334" s="27"/>
      <c r="H5334" s="27"/>
      <c r="I5334" s="26"/>
      <c r="J5334" s="24"/>
      <c r="K5334" s="26"/>
      <c r="L5334" s="26"/>
      <c r="M5334" s="26"/>
      <c r="N5334" s="26"/>
      <c r="O5334" s="26"/>
      <c r="P5334" s="26"/>
      <c r="Q5334" s="26"/>
      <c r="R5334" s="26"/>
      <c r="S5334" s="26"/>
      <c r="T5334" s="26"/>
      <c r="U5334" s="26"/>
      <c r="V5334" s="26"/>
    </row>
    <row r="5335" spans="1:22" ht="14">
      <c r="A5335" s="24"/>
      <c r="B5335" s="25"/>
      <c r="C5335" s="25"/>
      <c r="D5335" s="25"/>
      <c r="E5335" s="26"/>
      <c r="F5335" s="26"/>
      <c r="G5335" s="27"/>
      <c r="H5335" s="27"/>
      <c r="I5335" s="26"/>
      <c r="J5335" s="24"/>
      <c r="K5335" s="26"/>
      <c r="L5335" s="26"/>
      <c r="M5335" s="26"/>
      <c r="N5335" s="26"/>
      <c r="O5335" s="26"/>
      <c r="P5335" s="26"/>
      <c r="Q5335" s="26"/>
      <c r="R5335" s="26"/>
      <c r="S5335" s="26"/>
      <c r="T5335" s="26"/>
      <c r="U5335" s="26"/>
      <c r="V5335" s="26"/>
    </row>
    <row r="5336" spans="1:22" ht="14">
      <c r="A5336" s="24"/>
      <c r="B5336" s="25"/>
      <c r="C5336" s="25"/>
      <c r="D5336" s="25"/>
      <c r="E5336" s="26"/>
      <c r="F5336" s="26"/>
      <c r="G5336" s="27"/>
      <c r="H5336" s="27"/>
      <c r="I5336" s="26"/>
      <c r="J5336" s="24"/>
      <c r="K5336" s="26"/>
      <c r="L5336" s="26"/>
      <c r="M5336" s="26"/>
      <c r="N5336" s="26"/>
      <c r="O5336" s="26"/>
      <c r="P5336" s="26"/>
      <c r="Q5336" s="26"/>
      <c r="R5336" s="26"/>
      <c r="S5336" s="26"/>
      <c r="T5336" s="26"/>
      <c r="U5336" s="26"/>
      <c r="V5336" s="26"/>
    </row>
    <row r="5337" spans="1:22" ht="14">
      <c r="A5337" s="24"/>
      <c r="B5337" s="25"/>
      <c r="C5337" s="25"/>
      <c r="D5337" s="25"/>
      <c r="E5337" s="26"/>
      <c r="F5337" s="26"/>
      <c r="G5337" s="27"/>
      <c r="H5337" s="27"/>
      <c r="I5337" s="26"/>
      <c r="J5337" s="24"/>
      <c r="K5337" s="26"/>
      <c r="L5337" s="26"/>
      <c r="M5337" s="26"/>
      <c r="N5337" s="26"/>
      <c r="O5337" s="26"/>
      <c r="P5337" s="26"/>
      <c r="Q5337" s="26"/>
      <c r="R5337" s="26"/>
      <c r="S5337" s="26"/>
      <c r="T5337" s="26"/>
      <c r="U5337" s="26"/>
      <c r="V5337" s="26"/>
    </row>
    <row r="5338" spans="1:22" ht="14">
      <c r="A5338" s="24"/>
      <c r="B5338" s="25"/>
      <c r="C5338" s="25"/>
      <c r="D5338" s="25"/>
      <c r="E5338" s="26"/>
      <c r="F5338" s="26"/>
      <c r="G5338" s="27"/>
      <c r="H5338" s="27"/>
      <c r="I5338" s="26"/>
      <c r="J5338" s="24"/>
      <c r="K5338" s="26"/>
      <c r="L5338" s="26"/>
      <c r="M5338" s="26"/>
      <c r="N5338" s="26"/>
      <c r="O5338" s="26"/>
      <c r="P5338" s="26"/>
      <c r="Q5338" s="26"/>
      <c r="R5338" s="26"/>
      <c r="S5338" s="26"/>
      <c r="T5338" s="26"/>
      <c r="U5338" s="26"/>
      <c r="V5338" s="26"/>
    </row>
    <row r="5339" spans="1:22" ht="14">
      <c r="A5339" s="24"/>
      <c r="B5339" s="25"/>
      <c r="C5339" s="25"/>
      <c r="D5339" s="25"/>
      <c r="E5339" s="26"/>
      <c r="F5339" s="26"/>
      <c r="G5339" s="27"/>
      <c r="H5339" s="27"/>
      <c r="I5339" s="26"/>
      <c r="J5339" s="24"/>
      <c r="K5339" s="26"/>
      <c r="L5339" s="26"/>
      <c r="M5339" s="26"/>
      <c r="N5339" s="26"/>
      <c r="O5339" s="26"/>
      <c r="P5339" s="26"/>
      <c r="Q5339" s="26"/>
      <c r="R5339" s="26"/>
      <c r="S5339" s="26"/>
      <c r="T5339" s="26"/>
      <c r="U5339" s="26"/>
      <c r="V5339" s="26"/>
    </row>
    <row r="5340" spans="1:22" ht="14">
      <c r="A5340" s="24"/>
      <c r="B5340" s="25"/>
      <c r="C5340" s="25"/>
      <c r="D5340" s="25"/>
      <c r="E5340" s="26"/>
      <c r="F5340" s="26"/>
      <c r="G5340" s="27"/>
      <c r="H5340" s="27"/>
      <c r="I5340" s="26"/>
      <c r="J5340" s="24"/>
      <c r="K5340" s="26"/>
      <c r="L5340" s="26"/>
      <c r="M5340" s="26"/>
      <c r="N5340" s="26"/>
      <c r="O5340" s="26"/>
      <c r="P5340" s="26"/>
      <c r="Q5340" s="26"/>
      <c r="R5340" s="26"/>
      <c r="S5340" s="26"/>
      <c r="T5340" s="26"/>
      <c r="U5340" s="26"/>
      <c r="V5340" s="26"/>
    </row>
    <row r="5341" spans="1:22" ht="14">
      <c r="A5341" s="24"/>
      <c r="B5341" s="25"/>
      <c r="C5341" s="25"/>
      <c r="D5341" s="25"/>
      <c r="E5341" s="26"/>
      <c r="F5341" s="26"/>
      <c r="G5341" s="27"/>
      <c r="H5341" s="27"/>
      <c r="I5341" s="26"/>
      <c r="J5341" s="24"/>
      <c r="K5341" s="26"/>
      <c r="L5341" s="26"/>
      <c r="M5341" s="26"/>
      <c r="N5341" s="26"/>
      <c r="O5341" s="26"/>
      <c r="P5341" s="26"/>
      <c r="Q5341" s="26"/>
      <c r="R5341" s="26"/>
      <c r="S5341" s="26"/>
      <c r="T5341" s="26"/>
      <c r="U5341" s="26"/>
      <c r="V5341" s="26"/>
    </row>
    <row r="5342" spans="1:22" ht="14">
      <c r="A5342" s="24"/>
      <c r="B5342" s="25"/>
      <c r="C5342" s="25"/>
      <c r="D5342" s="25"/>
      <c r="E5342" s="26"/>
      <c r="F5342" s="26"/>
      <c r="G5342" s="27"/>
      <c r="H5342" s="27"/>
      <c r="I5342" s="26"/>
      <c r="J5342" s="24"/>
      <c r="K5342" s="26"/>
      <c r="L5342" s="26"/>
      <c r="M5342" s="26"/>
      <c r="N5342" s="26"/>
      <c r="O5342" s="26"/>
      <c r="P5342" s="26"/>
      <c r="Q5342" s="26"/>
      <c r="R5342" s="26"/>
      <c r="S5342" s="26"/>
      <c r="T5342" s="26"/>
      <c r="U5342" s="26"/>
      <c r="V5342" s="26"/>
    </row>
    <row r="5343" spans="1:22" ht="14">
      <c r="A5343" s="24"/>
      <c r="B5343" s="25"/>
      <c r="C5343" s="25"/>
      <c r="D5343" s="25"/>
      <c r="E5343" s="26"/>
      <c r="F5343" s="26"/>
      <c r="G5343" s="27"/>
      <c r="H5343" s="27"/>
      <c r="I5343" s="26"/>
      <c r="J5343" s="24"/>
      <c r="K5343" s="26"/>
      <c r="L5343" s="26"/>
      <c r="M5343" s="26"/>
      <c r="N5343" s="26"/>
      <c r="O5343" s="26"/>
      <c r="P5343" s="26"/>
      <c r="Q5343" s="26"/>
      <c r="R5343" s="26"/>
      <c r="S5343" s="26"/>
      <c r="T5343" s="26"/>
      <c r="U5343" s="26"/>
      <c r="V5343" s="26"/>
    </row>
    <row r="5344" spans="1:22" ht="14">
      <c r="A5344" s="24"/>
      <c r="B5344" s="25"/>
      <c r="C5344" s="25"/>
      <c r="D5344" s="25"/>
      <c r="E5344" s="26"/>
      <c r="F5344" s="26"/>
      <c r="G5344" s="27"/>
      <c r="H5344" s="27"/>
      <c r="I5344" s="26"/>
      <c r="J5344" s="24"/>
      <c r="K5344" s="26"/>
      <c r="L5344" s="26"/>
      <c r="M5344" s="26"/>
      <c r="N5344" s="26"/>
      <c r="O5344" s="26"/>
      <c r="P5344" s="26"/>
      <c r="Q5344" s="26"/>
      <c r="R5344" s="26"/>
      <c r="S5344" s="26"/>
      <c r="T5344" s="26"/>
      <c r="U5344" s="26"/>
      <c r="V5344" s="26"/>
    </row>
    <row r="5345" spans="1:22" ht="14">
      <c r="A5345" s="24"/>
      <c r="B5345" s="25"/>
      <c r="C5345" s="25"/>
      <c r="D5345" s="25"/>
      <c r="E5345" s="26"/>
      <c r="F5345" s="26"/>
      <c r="G5345" s="27"/>
      <c r="H5345" s="27"/>
      <c r="I5345" s="26"/>
      <c r="J5345" s="24"/>
      <c r="K5345" s="26"/>
      <c r="L5345" s="26"/>
      <c r="M5345" s="26"/>
      <c r="N5345" s="26"/>
      <c r="O5345" s="26"/>
      <c r="P5345" s="26"/>
      <c r="Q5345" s="26"/>
      <c r="R5345" s="26"/>
      <c r="S5345" s="26"/>
      <c r="T5345" s="26"/>
      <c r="U5345" s="26"/>
      <c r="V5345" s="26"/>
    </row>
    <row r="5346" spans="1:22" ht="14">
      <c r="A5346" s="24"/>
      <c r="B5346" s="25"/>
      <c r="C5346" s="25"/>
      <c r="D5346" s="25"/>
      <c r="E5346" s="26"/>
      <c r="F5346" s="26"/>
      <c r="G5346" s="27"/>
      <c r="H5346" s="27"/>
      <c r="I5346" s="26"/>
      <c r="J5346" s="24"/>
      <c r="K5346" s="26"/>
      <c r="L5346" s="26"/>
      <c r="M5346" s="26"/>
      <c r="N5346" s="26"/>
      <c r="O5346" s="26"/>
      <c r="P5346" s="26"/>
      <c r="Q5346" s="26"/>
      <c r="R5346" s="26"/>
      <c r="S5346" s="26"/>
      <c r="T5346" s="26"/>
      <c r="U5346" s="26"/>
      <c r="V5346" s="26"/>
    </row>
    <row r="5347" spans="1:22" ht="14">
      <c r="A5347" s="24"/>
      <c r="B5347" s="25"/>
      <c r="C5347" s="25"/>
      <c r="D5347" s="25"/>
      <c r="E5347" s="26"/>
      <c r="F5347" s="26"/>
      <c r="G5347" s="27"/>
      <c r="H5347" s="27"/>
      <c r="I5347" s="26"/>
      <c r="J5347" s="24"/>
      <c r="K5347" s="26"/>
      <c r="L5347" s="26"/>
      <c r="M5347" s="26"/>
      <c r="N5347" s="26"/>
      <c r="O5347" s="26"/>
      <c r="P5347" s="26"/>
      <c r="Q5347" s="26"/>
      <c r="R5347" s="26"/>
      <c r="S5347" s="26"/>
      <c r="T5347" s="26"/>
      <c r="U5347" s="26"/>
      <c r="V5347" s="26"/>
    </row>
    <row r="5348" spans="1:22" ht="14">
      <c r="A5348" s="24"/>
      <c r="B5348" s="25"/>
      <c r="C5348" s="25"/>
      <c r="D5348" s="25"/>
      <c r="E5348" s="26"/>
      <c r="F5348" s="26"/>
      <c r="G5348" s="27"/>
      <c r="H5348" s="27"/>
      <c r="I5348" s="26"/>
      <c r="J5348" s="24"/>
      <c r="K5348" s="26"/>
      <c r="L5348" s="26"/>
      <c r="M5348" s="26"/>
      <c r="N5348" s="26"/>
      <c r="O5348" s="26"/>
      <c r="P5348" s="26"/>
      <c r="Q5348" s="26"/>
      <c r="R5348" s="26"/>
      <c r="S5348" s="26"/>
      <c r="T5348" s="26"/>
      <c r="U5348" s="26"/>
      <c r="V5348" s="26"/>
    </row>
    <row r="5349" spans="1:22" ht="14">
      <c r="A5349" s="24"/>
      <c r="B5349" s="25"/>
      <c r="C5349" s="25"/>
      <c r="D5349" s="25"/>
      <c r="E5349" s="26"/>
      <c r="F5349" s="26"/>
      <c r="G5349" s="27"/>
      <c r="H5349" s="27"/>
      <c r="I5349" s="26"/>
      <c r="J5349" s="24"/>
      <c r="K5349" s="26"/>
      <c r="L5349" s="26"/>
      <c r="M5349" s="26"/>
      <c r="N5349" s="26"/>
      <c r="O5349" s="26"/>
      <c r="P5349" s="26"/>
      <c r="Q5349" s="26"/>
      <c r="R5349" s="26"/>
      <c r="S5349" s="26"/>
      <c r="T5349" s="26"/>
      <c r="U5349" s="26"/>
      <c r="V5349" s="26"/>
    </row>
    <row r="5350" spans="1:22" ht="14">
      <c r="A5350" s="24"/>
      <c r="B5350" s="25"/>
      <c r="C5350" s="25"/>
      <c r="D5350" s="25"/>
      <c r="E5350" s="26"/>
      <c r="F5350" s="26"/>
      <c r="G5350" s="27"/>
      <c r="H5350" s="27"/>
      <c r="I5350" s="26"/>
      <c r="J5350" s="24"/>
      <c r="K5350" s="26"/>
      <c r="L5350" s="26"/>
      <c r="M5350" s="26"/>
      <c r="N5350" s="26"/>
      <c r="O5350" s="26"/>
      <c r="P5350" s="26"/>
      <c r="Q5350" s="26"/>
      <c r="R5350" s="26"/>
      <c r="S5350" s="26"/>
      <c r="T5350" s="26"/>
      <c r="U5350" s="26"/>
      <c r="V5350" s="26"/>
    </row>
    <row r="5351" spans="1:22" ht="14">
      <c r="A5351" s="24"/>
      <c r="B5351" s="25"/>
      <c r="C5351" s="25"/>
      <c r="D5351" s="25"/>
      <c r="E5351" s="26"/>
      <c r="F5351" s="26"/>
      <c r="G5351" s="27"/>
      <c r="H5351" s="27"/>
      <c r="I5351" s="26"/>
      <c r="J5351" s="24"/>
      <c r="K5351" s="26"/>
      <c r="L5351" s="26"/>
      <c r="M5351" s="26"/>
      <c r="N5351" s="26"/>
      <c r="O5351" s="26"/>
      <c r="P5351" s="26"/>
      <c r="Q5351" s="26"/>
      <c r="R5351" s="26"/>
      <c r="S5351" s="26"/>
      <c r="T5351" s="26"/>
      <c r="U5351" s="26"/>
      <c r="V5351" s="26"/>
    </row>
    <row r="5352" spans="1:22" ht="14">
      <c r="A5352" s="24"/>
      <c r="B5352" s="25"/>
      <c r="C5352" s="25"/>
      <c r="D5352" s="25"/>
      <c r="E5352" s="26"/>
      <c r="F5352" s="26"/>
      <c r="G5352" s="27"/>
      <c r="H5352" s="27"/>
      <c r="I5352" s="26"/>
      <c r="J5352" s="24"/>
      <c r="K5352" s="26"/>
      <c r="L5352" s="26"/>
      <c r="M5352" s="26"/>
      <c r="N5352" s="26"/>
      <c r="O5352" s="26"/>
      <c r="P5352" s="26"/>
      <c r="Q5352" s="26"/>
      <c r="R5352" s="26"/>
      <c r="S5352" s="26"/>
      <c r="T5352" s="26"/>
      <c r="U5352" s="26"/>
      <c r="V5352" s="26"/>
    </row>
    <row r="5353" spans="1:22" ht="14">
      <c r="A5353" s="24"/>
      <c r="B5353" s="25"/>
      <c r="C5353" s="25"/>
      <c r="D5353" s="25"/>
      <c r="E5353" s="26"/>
      <c r="F5353" s="26"/>
      <c r="G5353" s="27"/>
      <c r="H5353" s="27"/>
      <c r="I5353" s="26"/>
      <c r="J5353" s="24"/>
      <c r="K5353" s="26"/>
      <c r="L5353" s="26"/>
      <c r="M5353" s="26"/>
      <c r="N5353" s="26"/>
      <c r="O5353" s="26"/>
      <c r="P5353" s="26"/>
      <c r="Q5353" s="26"/>
      <c r="R5353" s="26"/>
      <c r="S5353" s="26"/>
      <c r="T5353" s="26"/>
      <c r="U5353" s="26"/>
      <c r="V5353" s="26"/>
    </row>
    <row r="5354" spans="1:22" ht="14">
      <c r="A5354" s="24"/>
      <c r="B5354" s="25"/>
      <c r="C5354" s="25"/>
      <c r="D5354" s="25"/>
      <c r="E5354" s="26"/>
      <c r="F5354" s="26"/>
      <c r="G5354" s="27"/>
      <c r="H5354" s="27"/>
      <c r="I5354" s="26"/>
      <c r="J5354" s="24"/>
      <c r="K5354" s="26"/>
      <c r="L5354" s="26"/>
      <c r="M5354" s="26"/>
      <c r="N5354" s="26"/>
      <c r="O5354" s="26"/>
      <c r="P5354" s="26"/>
      <c r="Q5354" s="26"/>
      <c r="R5354" s="26"/>
      <c r="S5354" s="26"/>
      <c r="T5354" s="26"/>
      <c r="U5354" s="26"/>
      <c r="V5354" s="26"/>
    </row>
    <row r="5355" spans="1:22" ht="14">
      <c r="A5355" s="24"/>
      <c r="B5355" s="25"/>
      <c r="C5355" s="25"/>
      <c r="D5355" s="25"/>
      <c r="E5355" s="26"/>
      <c r="F5355" s="26"/>
      <c r="G5355" s="27"/>
      <c r="H5355" s="27"/>
      <c r="I5355" s="26"/>
      <c r="J5355" s="24"/>
      <c r="K5355" s="26"/>
      <c r="L5355" s="26"/>
      <c r="M5355" s="26"/>
      <c r="N5355" s="26"/>
      <c r="O5355" s="26"/>
      <c r="P5355" s="26"/>
      <c r="Q5355" s="26"/>
      <c r="R5355" s="26"/>
      <c r="S5355" s="26"/>
      <c r="T5355" s="26"/>
      <c r="U5355" s="26"/>
      <c r="V5355" s="26"/>
    </row>
    <row r="5356" spans="1:22" ht="14">
      <c r="A5356" s="24"/>
      <c r="B5356" s="25"/>
      <c r="C5356" s="25"/>
      <c r="D5356" s="25"/>
      <c r="E5356" s="26"/>
      <c r="F5356" s="26"/>
      <c r="G5356" s="27"/>
      <c r="H5356" s="27"/>
      <c r="I5356" s="26"/>
      <c r="J5356" s="24"/>
      <c r="K5356" s="26"/>
      <c r="L5356" s="26"/>
      <c r="M5356" s="26"/>
      <c r="N5356" s="26"/>
      <c r="O5356" s="26"/>
      <c r="P5356" s="26"/>
      <c r="Q5356" s="26"/>
      <c r="R5356" s="26"/>
      <c r="S5356" s="26"/>
      <c r="T5356" s="26"/>
      <c r="U5356" s="26"/>
      <c r="V5356" s="26"/>
    </row>
    <row r="5357" spans="1:22" ht="14">
      <c r="A5357" s="24"/>
      <c r="B5357" s="25"/>
      <c r="C5357" s="25"/>
      <c r="D5357" s="25"/>
      <c r="E5357" s="26"/>
      <c r="F5357" s="26"/>
      <c r="G5357" s="27"/>
      <c r="H5357" s="27"/>
      <c r="I5357" s="26"/>
      <c r="J5357" s="24"/>
      <c r="K5357" s="26"/>
      <c r="L5357" s="26"/>
      <c r="M5357" s="26"/>
      <c r="N5357" s="26"/>
      <c r="O5357" s="26"/>
      <c r="P5357" s="26"/>
      <c r="Q5357" s="26"/>
      <c r="R5357" s="26"/>
      <c r="S5357" s="26"/>
      <c r="T5357" s="26"/>
      <c r="U5357" s="26"/>
      <c r="V5357" s="26"/>
    </row>
    <row r="5358" spans="1:22" ht="14">
      <c r="A5358" s="24"/>
      <c r="B5358" s="25"/>
      <c r="C5358" s="25"/>
      <c r="D5358" s="25"/>
      <c r="E5358" s="26"/>
      <c r="F5358" s="26"/>
      <c r="G5358" s="27"/>
      <c r="H5358" s="27"/>
      <c r="I5358" s="26"/>
      <c r="J5358" s="24"/>
      <c r="K5358" s="26"/>
      <c r="L5358" s="26"/>
      <c r="M5358" s="26"/>
      <c r="N5358" s="26"/>
      <c r="O5358" s="26"/>
      <c r="P5358" s="26"/>
      <c r="Q5358" s="26"/>
      <c r="R5358" s="26"/>
      <c r="S5358" s="26"/>
      <c r="T5358" s="26"/>
      <c r="U5358" s="26"/>
      <c r="V5358" s="26"/>
    </row>
    <row r="5359" spans="1:22" ht="14">
      <c r="A5359" s="24"/>
      <c r="B5359" s="25"/>
      <c r="C5359" s="25"/>
      <c r="D5359" s="25"/>
      <c r="E5359" s="26"/>
      <c r="F5359" s="26"/>
      <c r="G5359" s="27"/>
      <c r="H5359" s="27"/>
      <c r="I5359" s="26"/>
      <c r="J5359" s="24"/>
      <c r="K5359" s="26"/>
      <c r="L5359" s="26"/>
      <c r="M5359" s="26"/>
      <c r="N5359" s="26"/>
      <c r="O5359" s="26"/>
      <c r="P5359" s="26"/>
      <c r="Q5359" s="26"/>
      <c r="R5359" s="26"/>
      <c r="S5359" s="26"/>
      <c r="T5359" s="26"/>
      <c r="U5359" s="26"/>
      <c r="V5359" s="26"/>
    </row>
    <row r="5360" spans="1:22" ht="14">
      <c r="A5360" s="24"/>
      <c r="B5360" s="25"/>
      <c r="C5360" s="25"/>
      <c r="D5360" s="25"/>
      <c r="E5360" s="26"/>
      <c r="F5360" s="26"/>
      <c r="G5360" s="27"/>
      <c r="H5360" s="27"/>
      <c r="I5360" s="26"/>
      <c r="J5360" s="24"/>
      <c r="K5360" s="26"/>
      <c r="L5360" s="26"/>
      <c r="M5360" s="26"/>
      <c r="N5360" s="26"/>
      <c r="O5360" s="26"/>
      <c r="P5360" s="26"/>
      <c r="Q5360" s="26"/>
      <c r="R5360" s="26"/>
      <c r="S5360" s="26"/>
      <c r="T5360" s="26"/>
      <c r="U5360" s="26"/>
      <c r="V5360" s="26"/>
    </row>
    <row r="5361" spans="1:22" ht="14">
      <c r="A5361" s="24"/>
      <c r="B5361" s="25"/>
      <c r="C5361" s="25"/>
      <c r="D5361" s="25"/>
      <c r="E5361" s="26"/>
      <c r="F5361" s="26"/>
      <c r="G5361" s="27"/>
      <c r="H5361" s="27"/>
      <c r="I5361" s="26"/>
      <c r="J5361" s="24"/>
      <c r="K5361" s="26"/>
      <c r="L5361" s="26"/>
      <c r="M5361" s="26"/>
      <c r="N5361" s="26"/>
      <c r="O5361" s="26"/>
      <c r="P5361" s="26"/>
      <c r="Q5361" s="26"/>
      <c r="R5361" s="26"/>
      <c r="S5361" s="26"/>
      <c r="T5361" s="26"/>
      <c r="U5361" s="26"/>
      <c r="V5361" s="26"/>
    </row>
    <row r="5362" spans="1:22" ht="14">
      <c r="A5362" s="24"/>
      <c r="B5362" s="25"/>
      <c r="C5362" s="25"/>
      <c r="D5362" s="25"/>
      <c r="E5362" s="26"/>
      <c r="F5362" s="26"/>
      <c r="G5362" s="27"/>
      <c r="H5362" s="27"/>
      <c r="I5362" s="26"/>
      <c r="J5362" s="24"/>
      <c r="K5362" s="26"/>
      <c r="L5362" s="26"/>
      <c r="M5362" s="26"/>
      <c r="N5362" s="26"/>
      <c r="O5362" s="26"/>
      <c r="P5362" s="26"/>
      <c r="Q5362" s="26"/>
      <c r="R5362" s="26"/>
      <c r="S5362" s="26"/>
      <c r="T5362" s="26"/>
      <c r="U5362" s="26"/>
      <c r="V5362" s="26"/>
    </row>
    <row r="5363" spans="1:22" ht="14">
      <c r="A5363" s="24"/>
      <c r="B5363" s="25"/>
      <c r="C5363" s="25"/>
      <c r="D5363" s="25"/>
      <c r="E5363" s="26"/>
      <c r="F5363" s="26"/>
      <c r="G5363" s="27"/>
      <c r="H5363" s="27"/>
      <c r="I5363" s="26"/>
      <c r="J5363" s="24"/>
      <c r="K5363" s="26"/>
      <c r="L5363" s="26"/>
      <c r="M5363" s="26"/>
      <c r="N5363" s="26"/>
      <c r="O5363" s="26"/>
      <c r="P5363" s="26"/>
      <c r="Q5363" s="26"/>
      <c r="R5363" s="26"/>
      <c r="S5363" s="26"/>
      <c r="T5363" s="26"/>
      <c r="U5363" s="26"/>
      <c r="V5363" s="26"/>
    </row>
    <row r="5364" spans="1:22" ht="14">
      <c r="A5364" s="24"/>
      <c r="B5364" s="25"/>
      <c r="C5364" s="25"/>
      <c r="D5364" s="25"/>
      <c r="E5364" s="26"/>
      <c r="F5364" s="26"/>
      <c r="G5364" s="27"/>
      <c r="H5364" s="27"/>
      <c r="I5364" s="26"/>
      <c r="J5364" s="24"/>
      <c r="K5364" s="26"/>
      <c r="L5364" s="26"/>
      <c r="M5364" s="26"/>
      <c r="N5364" s="26"/>
      <c r="O5364" s="26"/>
      <c r="P5364" s="26"/>
      <c r="Q5364" s="26"/>
      <c r="R5364" s="26"/>
      <c r="S5364" s="26"/>
      <c r="T5364" s="26"/>
      <c r="U5364" s="26"/>
      <c r="V5364" s="26"/>
    </row>
    <row r="5365" spans="1:22" ht="14">
      <c r="A5365" s="24"/>
      <c r="B5365" s="25"/>
      <c r="C5365" s="25"/>
      <c r="D5365" s="25"/>
      <c r="E5365" s="26"/>
      <c r="F5365" s="26"/>
      <c r="G5365" s="27"/>
      <c r="H5365" s="27"/>
      <c r="I5365" s="26"/>
      <c r="J5365" s="24"/>
      <c r="K5365" s="26"/>
      <c r="L5365" s="26"/>
      <c r="M5365" s="26"/>
      <c r="N5365" s="26"/>
      <c r="O5365" s="26"/>
      <c r="P5365" s="26"/>
      <c r="Q5365" s="26"/>
      <c r="R5365" s="26"/>
      <c r="S5365" s="26"/>
      <c r="T5365" s="26"/>
      <c r="U5365" s="26"/>
      <c r="V5365" s="26"/>
    </row>
    <row r="5366" spans="1:22" ht="14">
      <c r="A5366" s="24"/>
      <c r="B5366" s="25"/>
      <c r="C5366" s="25"/>
      <c r="D5366" s="25"/>
      <c r="E5366" s="26"/>
      <c r="F5366" s="26"/>
      <c r="G5366" s="27"/>
      <c r="H5366" s="27"/>
      <c r="I5366" s="26"/>
      <c r="J5366" s="24"/>
      <c r="K5366" s="26"/>
      <c r="L5366" s="26"/>
      <c r="M5366" s="26"/>
      <c r="N5366" s="26"/>
      <c r="O5366" s="26"/>
      <c r="P5366" s="26"/>
      <c r="Q5366" s="26"/>
      <c r="R5366" s="26"/>
      <c r="S5366" s="26"/>
      <c r="T5366" s="26"/>
      <c r="U5366" s="26"/>
      <c r="V5366" s="26"/>
    </row>
    <row r="5367" spans="1:22" ht="14">
      <c r="A5367" s="24"/>
      <c r="B5367" s="25"/>
      <c r="C5367" s="25"/>
      <c r="D5367" s="25"/>
      <c r="E5367" s="26"/>
      <c r="F5367" s="26"/>
      <c r="G5367" s="27"/>
      <c r="H5367" s="27"/>
      <c r="I5367" s="26"/>
      <c r="J5367" s="24"/>
      <c r="K5367" s="26"/>
      <c r="L5367" s="26"/>
      <c r="M5367" s="26"/>
      <c r="N5367" s="26"/>
      <c r="O5367" s="26"/>
      <c r="P5367" s="26"/>
      <c r="Q5367" s="26"/>
      <c r="R5367" s="26"/>
      <c r="S5367" s="26"/>
      <c r="T5367" s="26"/>
      <c r="U5367" s="26"/>
      <c r="V5367" s="26"/>
    </row>
    <row r="5368" spans="1:22" ht="14">
      <c r="A5368" s="24"/>
      <c r="B5368" s="25"/>
      <c r="C5368" s="25"/>
      <c r="D5368" s="25"/>
      <c r="E5368" s="26"/>
      <c r="F5368" s="26"/>
      <c r="G5368" s="27"/>
      <c r="H5368" s="27"/>
      <c r="I5368" s="26"/>
      <c r="J5368" s="24"/>
      <c r="K5368" s="26"/>
      <c r="L5368" s="26"/>
      <c r="M5368" s="26"/>
      <c r="N5368" s="26"/>
      <c r="O5368" s="26"/>
      <c r="P5368" s="26"/>
      <c r="Q5368" s="26"/>
      <c r="R5368" s="26"/>
      <c r="S5368" s="26"/>
      <c r="T5368" s="26"/>
      <c r="U5368" s="26"/>
      <c r="V5368" s="26"/>
    </row>
    <row r="5369" spans="1:22" ht="14">
      <c r="A5369" s="24"/>
      <c r="B5369" s="25"/>
      <c r="C5369" s="25"/>
      <c r="D5369" s="25"/>
      <c r="E5369" s="26"/>
      <c r="F5369" s="26"/>
      <c r="G5369" s="27"/>
      <c r="H5369" s="27"/>
      <c r="I5369" s="26"/>
      <c r="J5369" s="24"/>
      <c r="K5369" s="26"/>
      <c r="L5369" s="26"/>
      <c r="M5369" s="26"/>
      <c r="N5369" s="26"/>
      <c r="O5369" s="26"/>
      <c r="P5369" s="26"/>
      <c r="Q5369" s="26"/>
      <c r="R5369" s="26"/>
      <c r="S5369" s="26"/>
      <c r="T5369" s="26"/>
      <c r="U5369" s="26"/>
      <c r="V5369" s="26"/>
    </row>
    <row r="5370" spans="1:22" ht="14">
      <c r="A5370" s="24"/>
      <c r="B5370" s="25"/>
      <c r="C5370" s="25"/>
      <c r="D5370" s="25"/>
      <c r="E5370" s="26"/>
      <c r="F5370" s="26"/>
      <c r="G5370" s="27"/>
      <c r="H5370" s="27"/>
      <c r="I5370" s="26"/>
      <c r="J5370" s="24"/>
      <c r="K5370" s="26"/>
      <c r="L5370" s="26"/>
      <c r="M5370" s="26"/>
      <c r="N5370" s="26"/>
      <c r="O5370" s="26"/>
      <c r="P5370" s="26"/>
      <c r="Q5370" s="26"/>
      <c r="R5370" s="26"/>
      <c r="S5370" s="26"/>
      <c r="T5370" s="26"/>
      <c r="U5370" s="26"/>
      <c r="V5370" s="26"/>
    </row>
    <row r="5371" spans="1:22" ht="14">
      <c r="A5371" s="24"/>
      <c r="B5371" s="25"/>
      <c r="C5371" s="25"/>
      <c r="D5371" s="25"/>
      <c r="E5371" s="26"/>
      <c r="F5371" s="26"/>
      <c r="G5371" s="27"/>
      <c r="H5371" s="27"/>
      <c r="I5371" s="26"/>
      <c r="J5371" s="24"/>
      <c r="K5371" s="26"/>
      <c r="L5371" s="26"/>
      <c r="M5371" s="26"/>
      <c r="N5371" s="26"/>
      <c r="O5371" s="26"/>
      <c r="P5371" s="26"/>
      <c r="Q5371" s="26"/>
      <c r="R5371" s="26"/>
      <c r="S5371" s="26"/>
      <c r="T5371" s="26"/>
      <c r="U5371" s="26"/>
      <c r="V5371" s="26"/>
    </row>
    <row r="5372" spans="1:22" ht="14">
      <c r="A5372" s="24"/>
      <c r="B5372" s="25"/>
      <c r="C5372" s="25"/>
      <c r="D5372" s="25"/>
      <c r="E5372" s="26"/>
      <c r="F5372" s="26"/>
      <c r="G5372" s="27"/>
      <c r="H5372" s="27"/>
      <c r="I5372" s="26"/>
      <c r="J5372" s="24"/>
      <c r="K5372" s="26"/>
      <c r="L5372" s="26"/>
      <c r="M5372" s="26"/>
      <c r="N5372" s="26"/>
      <c r="O5372" s="26"/>
      <c r="P5372" s="26"/>
      <c r="Q5372" s="26"/>
      <c r="R5372" s="26"/>
      <c r="S5372" s="26"/>
      <c r="T5372" s="26"/>
      <c r="U5372" s="26"/>
      <c r="V5372" s="26"/>
    </row>
    <row r="5373" spans="1:22" ht="14">
      <c r="A5373" s="24"/>
      <c r="B5373" s="25"/>
      <c r="C5373" s="25"/>
      <c r="D5373" s="25"/>
      <c r="E5373" s="26"/>
      <c r="F5373" s="26"/>
      <c r="G5373" s="27"/>
      <c r="H5373" s="27"/>
      <c r="I5373" s="26"/>
      <c r="J5373" s="24"/>
      <c r="K5373" s="26"/>
      <c r="L5373" s="26"/>
      <c r="M5373" s="26"/>
      <c r="N5373" s="26"/>
      <c r="O5373" s="26"/>
      <c r="P5373" s="26"/>
      <c r="Q5373" s="26"/>
      <c r="R5373" s="26"/>
      <c r="S5373" s="26"/>
      <c r="T5373" s="26"/>
      <c r="U5373" s="26"/>
      <c r="V5373" s="26"/>
    </row>
    <row r="5374" spans="1:22" ht="14">
      <c r="A5374" s="24"/>
      <c r="B5374" s="25"/>
      <c r="C5374" s="25"/>
      <c r="D5374" s="25"/>
      <c r="E5374" s="26"/>
      <c r="F5374" s="26"/>
      <c r="G5374" s="27"/>
      <c r="H5374" s="27"/>
      <c r="I5374" s="26"/>
      <c r="J5374" s="24"/>
      <c r="K5374" s="26"/>
      <c r="L5374" s="26"/>
      <c r="M5374" s="26"/>
      <c r="N5374" s="26"/>
      <c r="O5374" s="26"/>
      <c r="P5374" s="26"/>
      <c r="Q5374" s="26"/>
      <c r="R5374" s="26"/>
      <c r="S5374" s="26"/>
      <c r="T5374" s="26"/>
      <c r="U5374" s="26"/>
      <c r="V5374" s="26"/>
    </row>
    <row r="5375" spans="1:22" ht="14">
      <c r="A5375" s="24"/>
      <c r="B5375" s="25"/>
      <c r="C5375" s="25"/>
      <c r="D5375" s="25"/>
      <c r="E5375" s="26"/>
      <c r="F5375" s="26"/>
      <c r="G5375" s="27"/>
      <c r="H5375" s="27"/>
      <c r="I5375" s="26"/>
      <c r="J5375" s="24"/>
      <c r="K5375" s="26"/>
      <c r="L5375" s="26"/>
      <c r="M5375" s="26"/>
      <c r="N5375" s="26"/>
      <c r="O5375" s="26"/>
      <c r="P5375" s="26"/>
      <c r="Q5375" s="26"/>
      <c r="R5375" s="26"/>
      <c r="S5375" s="26"/>
      <c r="T5375" s="26"/>
      <c r="U5375" s="26"/>
      <c r="V5375" s="26"/>
    </row>
    <row r="5376" spans="1:22" ht="14">
      <c r="A5376" s="24"/>
      <c r="B5376" s="25"/>
      <c r="C5376" s="25"/>
      <c r="D5376" s="25"/>
      <c r="E5376" s="26"/>
      <c r="F5376" s="26"/>
      <c r="G5376" s="27"/>
      <c r="H5376" s="27"/>
      <c r="I5376" s="26"/>
      <c r="J5376" s="24"/>
      <c r="K5376" s="26"/>
      <c r="L5376" s="26"/>
      <c r="M5376" s="26"/>
      <c r="N5376" s="26"/>
      <c r="O5376" s="26"/>
      <c r="P5376" s="26"/>
      <c r="Q5376" s="26"/>
      <c r="R5376" s="26"/>
      <c r="S5376" s="26"/>
      <c r="T5376" s="26"/>
      <c r="U5376" s="26"/>
      <c r="V5376" s="26"/>
    </row>
    <row r="5377" spans="1:22" ht="14">
      <c r="A5377" s="24"/>
      <c r="B5377" s="25"/>
      <c r="C5377" s="25"/>
      <c r="D5377" s="25"/>
      <c r="E5377" s="26"/>
      <c r="F5377" s="26"/>
      <c r="G5377" s="27"/>
      <c r="H5377" s="27"/>
      <c r="I5377" s="26"/>
      <c r="J5377" s="24"/>
      <c r="K5377" s="26"/>
      <c r="L5377" s="26"/>
      <c r="M5377" s="26"/>
      <c r="N5377" s="26"/>
      <c r="O5377" s="26"/>
      <c r="P5377" s="26"/>
      <c r="Q5377" s="26"/>
      <c r="R5377" s="26"/>
      <c r="S5377" s="26"/>
      <c r="T5377" s="26"/>
      <c r="U5377" s="26"/>
      <c r="V5377" s="26"/>
    </row>
    <row r="5378" spans="1:22" ht="14">
      <c r="A5378" s="24"/>
      <c r="B5378" s="25"/>
      <c r="C5378" s="25"/>
      <c r="D5378" s="25"/>
      <c r="E5378" s="26"/>
      <c r="F5378" s="26"/>
      <c r="G5378" s="27"/>
      <c r="H5378" s="27"/>
      <c r="I5378" s="26"/>
      <c r="J5378" s="24"/>
      <c r="K5378" s="26"/>
      <c r="L5378" s="26"/>
      <c r="M5378" s="26"/>
      <c r="N5378" s="26"/>
      <c r="O5378" s="26"/>
      <c r="P5378" s="26"/>
      <c r="Q5378" s="26"/>
      <c r="R5378" s="26"/>
      <c r="S5378" s="26"/>
      <c r="T5378" s="26"/>
      <c r="U5378" s="26"/>
      <c r="V5378" s="26"/>
    </row>
    <row r="5379" spans="1:22" ht="14">
      <c r="A5379" s="24"/>
      <c r="B5379" s="25"/>
      <c r="C5379" s="25"/>
      <c r="D5379" s="25"/>
      <c r="E5379" s="26"/>
      <c r="F5379" s="26"/>
      <c r="G5379" s="27"/>
      <c r="H5379" s="27"/>
      <c r="I5379" s="26"/>
      <c r="J5379" s="24"/>
      <c r="K5379" s="26"/>
      <c r="L5379" s="26"/>
      <c r="M5379" s="26"/>
      <c r="N5379" s="26"/>
      <c r="O5379" s="26"/>
      <c r="P5379" s="26"/>
      <c r="Q5379" s="26"/>
      <c r="R5379" s="26"/>
      <c r="S5379" s="26"/>
      <c r="T5379" s="26"/>
      <c r="U5379" s="26"/>
      <c r="V5379" s="26"/>
    </row>
    <row r="5380" spans="1:22" ht="14">
      <c r="A5380" s="24"/>
      <c r="B5380" s="25"/>
      <c r="C5380" s="25"/>
      <c r="D5380" s="25"/>
      <c r="E5380" s="26"/>
      <c r="F5380" s="26"/>
      <c r="G5380" s="27"/>
      <c r="H5380" s="27"/>
      <c r="I5380" s="26"/>
      <c r="J5380" s="24"/>
      <c r="K5380" s="26"/>
      <c r="L5380" s="26"/>
      <c r="M5380" s="26"/>
      <c r="N5380" s="26"/>
      <c r="O5380" s="26"/>
      <c r="P5380" s="26"/>
      <c r="Q5380" s="26"/>
      <c r="R5380" s="26"/>
      <c r="S5380" s="26"/>
      <c r="T5380" s="26"/>
      <c r="U5380" s="26"/>
      <c r="V5380" s="26"/>
    </row>
    <row r="5381" spans="1:22" ht="14">
      <c r="A5381" s="24"/>
      <c r="B5381" s="25"/>
      <c r="C5381" s="25"/>
      <c r="D5381" s="25"/>
      <c r="E5381" s="26"/>
      <c r="F5381" s="26"/>
      <c r="G5381" s="27"/>
      <c r="H5381" s="27"/>
      <c r="I5381" s="26"/>
      <c r="J5381" s="24"/>
      <c r="K5381" s="26"/>
      <c r="L5381" s="26"/>
      <c r="M5381" s="26"/>
      <c r="N5381" s="26"/>
      <c r="O5381" s="26"/>
      <c r="P5381" s="26"/>
      <c r="Q5381" s="26"/>
      <c r="R5381" s="26"/>
      <c r="S5381" s="26"/>
      <c r="T5381" s="26"/>
      <c r="U5381" s="26"/>
      <c r="V5381" s="26"/>
    </row>
    <row r="5382" spans="1:22" ht="14">
      <c r="A5382" s="24"/>
      <c r="B5382" s="25"/>
      <c r="C5382" s="25"/>
      <c r="D5382" s="25"/>
      <c r="E5382" s="26"/>
      <c r="F5382" s="26"/>
      <c r="G5382" s="27"/>
      <c r="H5382" s="27"/>
      <c r="I5382" s="26"/>
      <c r="J5382" s="24"/>
      <c r="K5382" s="26"/>
      <c r="L5382" s="26"/>
      <c r="M5382" s="26"/>
      <c r="N5382" s="26"/>
      <c r="O5382" s="26"/>
      <c r="P5382" s="26"/>
      <c r="Q5382" s="26"/>
      <c r="R5382" s="26"/>
      <c r="S5382" s="26"/>
      <c r="T5382" s="26"/>
      <c r="U5382" s="26"/>
      <c r="V5382" s="26"/>
    </row>
    <row r="5383" spans="1:22" ht="14">
      <c r="A5383" s="24"/>
      <c r="B5383" s="25"/>
      <c r="C5383" s="25"/>
      <c r="D5383" s="25"/>
      <c r="E5383" s="26"/>
      <c r="F5383" s="26"/>
      <c r="G5383" s="27"/>
      <c r="H5383" s="27"/>
      <c r="I5383" s="26"/>
      <c r="J5383" s="24"/>
      <c r="K5383" s="26"/>
      <c r="L5383" s="26"/>
      <c r="M5383" s="26"/>
      <c r="N5383" s="26"/>
      <c r="O5383" s="26"/>
      <c r="P5383" s="26"/>
      <c r="Q5383" s="26"/>
      <c r="R5383" s="26"/>
      <c r="S5383" s="26"/>
      <c r="T5383" s="26"/>
      <c r="U5383" s="26"/>
      <c r="V5383" s="26"/>
    </row>
    <row r="5384" spans="1:22" ht="14">
      <c r="A5384" s="24"/>
      <c r="B5384" s="25"/>
      <c r="C5384" s="25"/>
      <c r="D5384" s="25"/>
      <c r="E5384" s="26"/>
      <c r="F5384" s="26"/>
      <c r="G5384" s="27"/>
      <c r="H5384" s="27"/>
      <c r="I5384" s="26"/>
      <c r="J5384" s="24"/>
      <c r="K5384" s="26"/>
      <c r="L5384" s="26"/>
      <c r="M5384" s="26"/>
      <c r="N5384" s="26"/>
      <c r="O5384" s="26"/>
      <c r="P5384" s="26"/>
      <c r="Q5384" s="26"/>
      <c r="R5384" s="26"/>
      <c r="S5384" s="26"/>
      <c r="T5384" s="26"/>
      <c r="U5384" s="26"/>
      <c r="V5384" s="26"/>
    </row>
    <row r="5385" spans="1:22" ht="14">
      <c r="A5385" s="24"/>
      <c r="B5385" s="25"/>
      <c r="C5385" s="25"/>
      <c r="D5385" s="25"/>
      <c r="E5385" s="26"/>
      <c r="F5385" s="26"/>
      <c r="G5385" s="27"/>
      <c r="H5385" s="27"/>
      <c r="I5385" s="26"/>
      <c r="J5385" s="24"/>
      <c r="K5385" s="26"/>
      <c r="L5385" s="26"/>
      <c r="M5385" s="26"/>
      <c r="N5385" s="26"/>
      <c r="O5385" s="26"/>
      <c r="P5385" s="26"/>
      <c r="Q5385" s="26"/>
      <c r="R5385" s="26"/>
      <c r="S5385" s="26"/>
      <c r="T5385" s="26"/>
      <c r="U5385" s="26"/>
      <c r="V5385" s="26"/>
    </row>
    <row r="5386" spans="1:22" ht="14">
      <c r="A5386" s="24"/>
      <c r="B5386" s="25"/>
      <c r="C5386" s="25"/>
      <c r="D5386" s="25"/>
      <c r="E5386" s="26"/>
      <c r="F5386" s="26"/>
      <c r="G5386" s="27"/>
      <c r="H5386" s="27"/>
      <c r="I5386" s="26"/>
      <c r="J5386" s="24"/>
      <c r="K5386" s="26"/>
      <c r="L5386" s="26"/>
      <c r="M5386" s="26"/>
      <c r="N5386" s="26"/>
      <c r="O5386" s="26"/>
      <c r="P5386" s="26"/>
      <c r="Q5386" s="26"/>
      <c r="R5386" s="26"/>
      <c r="S5386" s="26"/>
      <c r="T5386" s="26"/>
      <c r="U5386" s="26"/>
      <c r="V5386" s="26"/>
    </row>
    <row r="5387" spans="1:22" ht="14">
      <c r="A5387" s="24"/>
      <c r="B5387" s="25"/>
      <c r="C5387" s="25"/>
      <c r="D5387" s="25"/>
      <c r="E5387" s="26"/>
      <c r="F5387" s="26"/>
      <c r="G5387" s="27"/>
      <c r="H5387" s="27"/>
      <c r="I5387" s="26"/>
      <c r="J5387" s="24"/>
      <c r="K5387" s="26"/>
      <c r="L5387" s="26"/>
      <c r="M5387" s="26"/>
      <c r="N5387" s="26"/>
      <c r="O5387" s="26"/>
      <c r="P5387" s="26"/>
      <c r="Q5387" s="26"/>
      <c r="R5387" s="26"/>
      <c r="S5387" s="26"/>
      <c r="T5387" s="26"/>
      <c r="U5387" s="26"/>
      <c r="V5387" s="26"/>
    </row>
    <row r="5388" spans="1:22" ht="14">
      <c r="A5388" s="24"/>
      <c r="B5388" s="25"/>
      <c r="C5388" s="25"/>
      <c r="D5388" s="25"/>
      <c r="E5388" s="26"/>
      <c r="F5388" s="26"/>
      <c r="G5388" s="27"/>
      <c r="H5388" s="27"/>
      <c r="I5388" s="26"/>
      <c r="J5388" s="24"/>
      <c r="K5388" s="26"/>
      <c r="L5388" s="26"/>
      <c r="M5388" s="26"/>
      <c r="N5388" s="26"/>
      <c r="O5388" s="26"/>
      <c r="P5388" s="26"/>
      <c r="Q5388" s="26"/>
      <c r="R5388" s="26"/>
      <c r="S5388" s="26"/>
      <c r="T5388" s="26"/>
      <c r="U5388" s="26"/>
      <c r="V5388" s="26"/>
    </row>
    <row r="5389" spans="1:22" ht="14">
      <c r="A5389" s="24"/>
      <c r="B5389" s="25"/>
      <c r="C5389" s="25"/>
      <c r="D5389" s="25"/>
      <c r="E5389" s="26"/>
      <c r="F5389" s="26"/>
      <c r="G5389" s="27"/>
      <c r="H5389" s="27"/>
      <c r="I5389" s="26"/>
      <c r="J5389" s="24"/>
      <c r="K5389" s="26"/>
      <c r="L5389" s="26"/>
      <c r="M5389" s="26"/>
      <c r="N5389" s="26"/>
      <c r="O5389" s="26"/>
      <c r="P5389" s="26"/>
      <c r="Q5389" s="26"/>
      <c r="R5389" s="26"/>
      <c r="S5389" s="26"/>
      <c r="T5389" s="26"/>
      <c r="U5389" s="26"/>
      <c r="V5389" s="26"/>
    </row>
    <row r="5390" spans="1:22" ht="14">
      <c r="A5390" s="24"/>
      <c r="B5390" s="25"/>
      <c r="C5390" s="25"/>
      <c r="D5390" s="25"/>
      <c r="E5390" s="26"/>
      <c r="F5390" s="26"/>
      <c r="G5390" s="27"/>
      <c r="H5390" s="27"/>
      <c r="I5390" s="26"/>
      <c r="J5390" s="24"/>
      <c r="K5390" s="26"/>
      <c r="L5390" s="26"/>
      <c r="M5390" s="26"/>
      <c r="N5390" s="26"/>
      <c r="O5390" s="26"/>
      <c r="P5390" s="26"/>
      <c r="Q5390" s="26"/>
      <c r="R5390" s="26"/>
      <c r="S5390" s="26"/>
      <c r="T5390" s="26"/>
      <c r="U5390" s="26"/>
      <c r="V5390" s="26"/>
    </row>
    <row r="5391" spans="1:22" ht="14">
      <c r="A5391" s="24"/>
      <c r="B5391" s="25"/>
      <c r="C5391" s="25"/>
      <c r="D5391" s="25"/>
      <c r="E5391" s="26"/>
      <c r="F5391" s="26"/>
      <c r="G5391" s="27"/>
      <c r="H5391" s="27"/>
      <c r="I5391" s="26"/>
      <c r="J5391" s="24"/>
      <c r="K5391" s="26"/>
      <c r="L5391" s="26"/>
      <c r="M5391" s="26"/>
      <c r="N5391" s="26"/>
      <c r="O5391" s="26"/>
      <c r="P5391" s="26"/>
      <c r="Q5391" s="26"/>
      <c r="R5391" s="26"/>
      <c r="S5391" s="26"/>
      <c r="T5391" s="26"/>
      <c r="U5391" s="26"/>
      <c r="V5391" s="26"/>
    </row>
    <row r="5392" spans="1:22" ht="14">
      <c r="A5392" s="24"/>
      <c r="B5392" s="25"/>
      <c r="C5392" s="25"/>
      <c r="D5392" s="25"/>
      <c r="E5392" s="26"/>
      <c r="F5392" s="26"/>
      <c r="G5392" s="27"/>
      <c r="H5392" s="27"/>
      <c r="I5392" s="26"/>
      <c r="J5392" s="24"/>
      <c r="K5392" s="26"/>
      <c r="L5392" s="26"/>
      <c r="M5392" s="26"/>
      <c r="N5392" s="26"/>
      <c r="O5392" s="26"/>
      <c r="P5392" s="26"/>
      <c r="Q5392" s="26"/>
      <c r="R5392" s="26"/>
      <c r="S5392" s="26"/>
      <c r="T5392" s="26"/>
      <c r="U5392" s="26"/>
      <c r="V5392" s="26"/>
    </row>
    <row r="5393" spans="1:22" ht="14">
      <c r="A5393" s="24"/>
      <c r="B5393" s="25"/>
      <c r="C5393" s="25"/>
      <c r="D5393" s="25"/>
      <c r="E5393" s="26"/>
      <c r="F5393" s="26"/>
      <c r="G5393" s="27"/>
      <c r="H5393" s="27"/>
      <c r="I5393" s="26"/>
      <c r="J5393" s="24"/>
      <c r="K5393" s="26"/>
      <c r="L5393" s="26"/>
      <c r="M5393" s="26"/>
      <c r="N5393" s="26"/>
      <c r="O5393" s="26"/>
      <c r="P5393" s="26"/>
      <c r="Q5393" s="26"/>
      <c r="R5393" s="26"/>
      <c r="S5393" s="26"/>
      <c r="T5393" s="26"/>
      <c r="U5393" s="26"/>
      <c r="V5393" s="26"/>
    </row>
    <row r="5394" spans="1:22" ht="14">
      <c r="A5394" s="24"/>
      <c r="B5394" s="25"/>
      <c r="C5394" s="25"/>
      <c r="D5394" s="25"/>
      <c r="E5394" s="26"/>
      <c r="F5394" s="26"/>
      <c r="G5394" s="27"/>
      <c r="H5394" s="27"/>
      <c r="I5394" s="26"/>
      <c r="J5394" s="24"/>
      <c r="K5394" s="26"/>
      <c r="L5394" s="26"/>
      <c r="M5394" s="26"/>
      <c r="N5394" s="26"/>
      <c r="O5394" s="26"/>
      <c r="P5394" s="26"/>
      <c r="Q5394" s="26"/>
      <c r="R5394" s="26"/>
      <c r="S5394" s="26"/>
      <c r="T5394" s="26"/>
      <c r="U5394" s="26"/>
      <c r="V5394" s="26"/>
    </row>
    <row r="5395" spans="1:22" ht="14">
      <c r="A5395" s="24"/>
      <c r="B5395" s="25"/>
      <c r="C5395" s="25"/>
      <c r="D5395" s="25"/>
      <c r="E5395" s="26"/>
      <c r="F5395" s="26"/>
      <c r="G5395" s="27"/>
      <c r="H5395" s="27"/>
      <c r="I5395" s="26"/>
      <c r="J5395" s="24"/>
      <c r="K5395" s="26"/>
      <c r="L5395" s="26"/>
      <c r="M5395" s="26"/>
      <c r="N5395" s="26"/>
      <c r="O5395" s="26"/>
      <c r="P5395" s="26"/>
      <c r="Q5395" s="26"/>
      <c r="R5395" s="26"/>
      <c r="S5395" s="26"/>
      <c r="T5395" s="26"/>
      <c r="U5395" s="26"/>
      <c r="V5395" s="26"/>
    </row>
    <row r="5396" spans="1:22" ht="14">
      <c r="A5396" s="24"/>
      <c r="B5396" s="25"/>
      <c r="C5396" s="25"/>
      <c r="D5396" s="25"/>
      <c r="E5396" s="26"/>
      <c r="F5396" s="26"/>
      <c r="G5396" s="27"/>
      <c r="H5396" s="27"/>
      <c r="I5396" s="26"/>
      <c r="J5396" s="24"/>
      <c r="K5396" s="26"/>
      <c r="L5396" s="26"/>
      <c r="M5396" s="26"/>
      <c r="N5396" s="26"/>
      <c r="O5396" s="26"/>
      <c r="P5396" s="26"/>
      <c r="Q5396" s="26"/>
      <c r="R5396" s="26"/>
      <c r="S5396" s="26"/>
      <c r="T5396" s="26"/>
      <c r="U5396" s="26"/>
      <c r="V5396" s="26"/>
    </row>
    <row r="5397" spans="1:22" ht="14">
      <c r="A5397" s="24"/>
      <c r="B5397" s="25"/>
      <c r="C5397" s="25"/>
      <c r="D5397" s="25"/>
      <c r="E5397" s="26"/>
      <c r="F5397" s="26"/>
      <c r="G5397" s="27"/>
      <c r="H5397" s="27"/>
      <c r="I5397" s="26"/>
      <c r="J5397" s="24"/>
      <c r="K5397" s="26"/>
      <c r="L5397" s="26"/>
      <c r="M5397" s="26"/>
      <c r="N5397" s="26"/>
      <c r="O5397" s="26"/>
      <c r="P5397" s="26"/>
      <c r="Q5397" s="26"/>
      <c r="R5397" s="26"/>
      <c r="S5397" s="26"/>
      <c r="T5397" s="26"/>
      <c r="U5397" s="26"/>
      <c r="V5397" s="26"/>
    </row>
    <row r="5398" spans="1:22" ht="14">
      <c r="A5398" s="24"/>
      <c r="B5398" s="25"/>
      <c r="C5398" s="25"/>
      <c r="D5398" s="25"/>
      <c r="E5398" s="26"/>
      <c r="F5398" s="26"/>
      <c r="G5398" s="27"/>
      <c r="H5398" s="27"/>
      <c r="I5398" s="26"/>
      <c r="J5398" s="24"/>
      <c r="K5398" s="26"/>
      <c r="L5398" s="26"/>
      <c r="M5398" s="26"/>
      <c r="N5398" s="26"/>
      <c r="O5398" s="26"/>
      <c r="P5398" s="26"/>
      <c r="Q5398" s="26"/>
      <c r="R5398" s="26"/>
      <c r="S5398" s="26"/>
      <c r="T5398" s="26"/>
      <c r="U5398" s="26"/>
      <c r="V5398" s="26"/>
    </row>
    <row r="5399" spans="1:22" ht="14">
      <c r="A5399" s="24"/>
      <c r="B5399" s="25"/>
      <c r="C5399" s="25"/>
      <c r="D5399" s="25"/>
      <c r="E5399" s="26"/>
      <c r="F5399" s="26"/>
      <c r="G5399" s="27"/>
      <c r="H5399" s="27"/>
      <c r="I5399" s="26"/>
      <c r="J5399" s="24"/>
      <c r="K5399" s="26"/>
      <c r="L5399" s="26"/>
      <c r="M5399" s="26"/>
      <c r="N5399" s="26"/>
      <c r="O5399" s="26"/>
      <c r="P5399" s="26"/>
      <c r="Q5399" s="26"/>
      <c r="R5399" s="26"/>
      <c r="S5399" s="26"/>
      <c r="T5399" s="26"/>
      <c r="U5399" s="26"/>
      <c r="V5399" s="26"/>
    </row>
    <row r="5400" spans="1:22" ht="14">
      <c r="A5400" s="24"/>
      <c r="B5400" s="25"/>
      <c r="C5400" s="25"/>
      <c r="D5400" s="25"/>
      <c r="E5400" s="26"/>
      <c r="F5400" s="26"/>
      <c r="G5400" s="27"/>
      <c r="H5400" s="27"/>
      <c r="I5400" s="26"/>
      <c r="J5400" s="24"/>
      <c r="K5400" s="26"/>
      <c r="L5400" s="26"/>
      <c r="M5400" s="26"/>
      <c r="N5400" s="26"/>
      <c r="O5400" s="26"/>
      <c r="P5400" s="26"/>
      <c r="Q5400" s="26"/>
      <c r="R5400" s="26"/>
      <c r="S5400" s="26"/>
      <c r="T5400" s="26"/>
      <c r="U5400" s="26"/>
      <c r="V5400" s="26"/>
    </row>
    <row r="5401" spans="1:22" ht="14">
      <c r="A5401" s="24"/>
      <c r="B5401" s="25"/>
      <c r="C5401" s="25"/>
      <c r="D5401" s="25"/>
      <c r="E5401" s="26"/>
      <c r="F5401" s="26"/>
      <c r="G5401" s="27"/>
      <c r="H5401" s="27"/>
      <c r="I5401" s="26"/>
      <c r="J5401" s="24"/>
      <c r="K5401" s="26"/>
      <c r="L5401" s="26"/>
      <c r="M5401" s="26"/>
      <c r="N5401" s="26"/>
      <c r="O5401" s="26"/>
      <c r="P5401" s="26"/>
      <c r="Q5401" s="26"/>
      <c r="R5401" s="26"/>
      <c r="S5401" s="26"/>
      <c r="T5401" s="26"/>
      <c r="U5401" s="26"/>
      <c r="V5401" s="26"/>
    </row>
    <row r="5402" spans="1:22" ht="14">
      <c r="A5402" s="24"/>
      <c r="B5402" s="25"/>
      <c r="C5402" s="25"/>
      <c r="D5402" s="25"/>
      <c r="E5402" s="26"/>
      <c r="F5402" s="26"/>
      <c r="G5402" s="27"/>
      <c r="H5402" s="27"/>
      <c r="I5402" s="26"/>
      <c r="J5402" s="24"/>
      <c r="K5402" s="26"/>
      <c r="L5402" s="26"/>
      <c r="M5402" s="26"/>
      <c r="N5402" s="26"/>
      <c r="O5402" s="26"/>
      <c r="P5402" s="26"/>
      <c r="Q5402" s="26"/>
      <c r="R5402" s="26"/>
      <c r="S5402" s="26"/>
      <c r="T5402" s="26"/>
      <c r="U5402" s="26"/>
      <c r="V5402" s="26"/>
    </row>
    <row r="5403" spans="1:22" ht="14">
      <c r="A5403" s="24"/>
      <c r="B5403" s="25"/>
      <c r="C5403" s="25"/>
      <c r="D5403" s="25"/>
      <c r="E5403" s="26"/>
      <c r="F5403" s="26"/>
      <c r="G5403" s="27"/>
      <c r="H5403" s="27"/>
      <c r="I5403" s="26"/>
      <c r="J5403" s="24"/>
      <c r="K5403" s="26"/>
      <c r="L5403" s="26"/>
      <c r="M5403" s="26"/>
      <c r="N5403" s="26"/>
      <c r="O5403" s="26"/>
      <c r="P5403" s="26"/>
      <c r="Q5403" s="26"/>
      <c r="R5403" s="26"/>
      <c r="S5403" s="26"/>
      <c r="T5403" s="26"/>
      <c r="U5403" s="26"/>
      <c r="V5403" s="26"/>
    </row>
    <row r="5404" spans="1:22" ht="14">
      <c r="A5404" s="24"/>
      <c r="B5404" s="25"/>
      <c r="C5404" s="25"/>
      <c r="D5404" s="25"/>
      <c r="E5404" s="26"/>
      <c r="F5404" s="26"/>
      <c r="G5404" s="27"/>
      <c r="H5404" s="27"/>
      <c r="I5404" s="26"/>
      <c r="J5404" s="24"/>
      <c r="K5404" s="26"/>
      <c r="L5404" s="26"/>
      <c r="M5404" s="26"/>
      <c r="N5404" s="26"/>
      <c r="O5404" s="26"/>
      <c r="P5404" s="26"/>
      <c r="Q5404" s="26"/>
      <c r="R5404" s="26"/>
      <c r="S5404" s="26"/>
      <c r="T5404" s="26"/>
      <c r="U5404" s="26"/>
      <c r="V5404" s="26"/>
    </row>
    <row r="5405" spans="1:22" ht="14">
      <c r="A5405" s="24"/>
      <c r="B5405" s="25"/>
      <c r="C5405" s="25"/>
      <c r="D5405" s="25"/>
      <c r="E5405" s="26"/>
      <c r="F5405" s="26"/>
      <c r="G5405" s="27"/>
      <c r="H5405" s="27"/>
      <c r="I5405" s="26"/>
      <c r="J5405" s="24"/>
      <c r="K5405" s="26"/>
      <c r="L5405" s="26"/>
      <c r="M5405" s="26"/>
      <c r="N5405" s="26"/>
      <c r="O5405" s="26"/>
      <c r="P5405" s="26"/>
      <c r="Q5405" s="26"/>
      <c r="R5405" s="26"/>
      <c r="S5405" s="26"/>
      <c r="T5405" s="26"/>
      <c r="U5405" s="26"/>
      <c r="V5405" s="26"/>
    </row>
    <row r="5406" spans="1:22" ht="14">
      <c r="A5406" s="24"/>
      <c r="B5406" s="25"/>
      <c r="C5406" s="25"/>
      <c r="D5406" s="25"/>
      <c r="E5406" s="26"/>
      <c r="F5406" s="26"/>
      <c r="G5406" s="27"/>
      <c r="H5406" s="27"/>
      <c r="I5406" s="26"/>
      <c r="J5406" s="24"/>
      <c r="K5406" s="26"/>
      <c r="L5406" s="26"/>
      <c r="M5406" s="26"/>
      <c r="N5406" s="26"/>
      <c r="O5406" s="26"/>
      <c r="P5406" s="26"/>
      <c r="Q5406" s="26"/>
      <c r="R5406" s="26"/>
      <c r="S5406" s="26"/>
      <c r="T5406" s="26"/>
      <c r="U5406" s="26"/>
      <c r="V5406" s="26"/>
    </row>
    <row r="5407" spans="1:22" ht="14">
      <c r="A5407" s="24"/>
      <c r="B5407" s="25"/>
      <c r="C5407" s="25"/>
      <c r="D5407" s="25"/>
      <c r="E5407" s="26"/>
      <c r="F5407" s="26"/>
      <c r="G5407" s="27"/>
      <c r="H5407" s="27"/>
      <c r="I5407" s="26"/>
      <c r="J5407" s="24"/>
      <c r="K5407" s="26"/>
      <c r="L5407" s="26"/>
      <c r="M5407" s="26"/>
      <c r="N5407" s="26"/>
      <c r="O5407" s="26"/>
      <c r="P5407" s="26"/>
      <c r="Q5407" s="26"/>
      <c r="R5407" s="26"/>
      <c r="S5407" s="26"/>
      <c r="T5407" s="26"/>
      <c r="U5407" s="26"/>
      <c r="V5407" s="26"/>
    </row>
    <row r="5408" spans="1:22" ht="14">
      <c r="A5408" s="24"/>
      <c r="B5408" s="25"/>
      <c r="C5408" s="25"/>
      <c r="D5408" s="25"/>
      <c r="E5408" s="26"/>
      <c r="F5408" s="26"/>
      <c r="G5408" s="27"/>
      <c r="H5408" s="27"/>
      <c r="I5408" s="26"/>
      <c r="J5408" s="24"/>
      <c r="K5408" s="26"/>
      <c r="L5408" s="26"/>
      <c r="M5408" s="26"/>
      <c r="N5408" s="26"/>
      <c r="O5408" s="26"/>
      <c r="P5408" s="26"/>
      <c r="Q5408" s="26"/>
      <c r="R5408" s="26"/>
      <c r="S5408" s="26"/>
      <c r="T5408" s="26"/>
      <c r="U5408" s="26"/>
      <c r="V5408" s="26"/>
    </row>
    <row r="5409" spans="1:22" ht="14">
      <c r="A5409" s="24"/>
      <c r="B5409" s="25"/>
      <c r="C5409" s="25"/>
      <c r="D5409" s="25"/>
      <c r="E5409" s="26"/>
      <c r="F5409" s="26"/>
      <c r="G5409" s="27"/>
      <c r="H5409" s="27"/>
      <c r="I5409" s="26"/>
      <c r="J5409" s="24"/>
      <c r="K5409" s="26"/>
      <c r="L5409" s="26"/>
      <c r="M5409" s="26"/>
      <c r="N5409" s="26"/>
      <c r="O5409" s="26"/>
      <c r="P5409" s="26"/>
      <c r="Q5409" s="26"/>
      <c r="R5409" s="26"/>
      <c r="S5409" s="26"/>
      <c r="T5409" s="26"/>
      <c r="U5409" s="26"/>
      <c r="V5409" s="26"/>
    </row>
    <row r="5410" spans="1:22" ht="14">
      <c r="A5410" s="24"/>
      <c r="B5410" s="25"/>
      <c r="C5410" s="25"/>
      <c r="D5410" s="25"/>
      <c r="E5410" s="26"/>
      <c r="F5410" s="26"/>
      <c r="G5410" s="27"/>
      <c r="H5410" s="27"/>
      <c r="I5410" s="26"/>
      <c r="J5410" s="24"/>
      <c r="K5410" s="26"/>
      <c r="L5410" s="26"/>
      <c r="M5410" s="26"/>
      <c r="N5410" s="26"/>
      <c r="O5410" s="26"/>
      <c r="P5410" s="26"/>
      <c r="Q5410" s="26"/>
      <c r="R5410" s="26"/>
      <c r="S5410" s="26"/>
      <c r="T5410" s="26"/>
      <c r="U5410" s="26"/>
      <c r="V5410" s="26"/>
    </row>
    <row r="5411" spans="1:22" ht="14">
      <c r="A5411" s="24"/>
      <c r="B5411" s="25"/>
      <c r="C5411" s="25"/>
      <c r="D5411" s="25"/>
      <c r="E5411" s="26"/>
      <c r="F5411" s="26"/>
      <c r="G5411" s="27"/>
      <c r="H5411" s="27"/>
      <c r="I5411" s="26"/>
      <c r="J5411" s="24"/>
      <c r="K5411" s="26"/>
      <c r="L5411" s="26"/>
      <c r="M5411" s="26"/>
      <c r="N5411" s="26"/>
      <c r="O5411" s="26"/>
      <c r="P5411" s="26"/>
      <c r="Q5411" s="26"/>
      <c r="R5411" s="26"/>
      <c r="S5411" s="26"/>
      <c r="T5411" s="26"/>
      <c r="U5411" s="26"/>
      <c r="V5411" s="26"/>
    </row>
    <row r="5412" spans="1:22" ht="14">
      <c r="A5412" s="24"/>
      <c r="B5412" s="25"/>
      <c r="C5412" s="25"/>
      <c r="D5412" s="25"/>
      <c r="E5412" s="26"/>
      <c r="F5412" s="26"/>
      <c r="G5412" s="27"/>
      <c r="H5412" s="27"/>
      <c r="I5412" s="26"/>
      <c r="J5412" s="24"/>
      <c r="K5412" s="26"/>
      <c r="L5412" s="26"/>
      <c r="M5412" s="26"/>
      <c r="N5412" s="26"/>
      <c r="O5412" s="26"/>
      <c r="P5412" s="26"/>
      <c r="Q5412" s="26"/>
      <c r="R5412" s="26"/>
      <c r="S5412" s="26"/>
      <c r="T5412" s="26"/>
      <c r="U5412" s="26"/>
      <c r="V5412" s="26"/>
    </row>
    <row r="5413" spans="1:22" ht="14">
      <c r="A5413" s="24"/>
      <c r="B5413" s="25"/>
      <c r="C5413" s="25"/>
      <c r="D5413" s="25"/>
      <c r="E5413" s="26"/>
      <c r="F5413" s="26"/>
      <c r="G5413" s="27"/>
      <c r="H5413" s="27"/>
      <c r="I5413" s="26"/>
      <c r="J5413" s="24"/>
      <c r="K5413" s="26"/>
      <c r="L5413" s="26"/>
      <c r="M5413" s="26"/>
      <c r="N5413" s="26"/>
      <c r="O5413" s="26"/>
      <c r="P5413" s="26"/>
      <c r="Q5413" s="26"/>
      <c r="R5413" s="26"/>
      <c r="S5413" s="26"/>
      <c r="T5413" s="26"/>
      <c r="U5413" s="26"/>
      <c r="V5413" s="26"/>
    </row>
    <row r="5414" spans="1:22" ht="14">
      <c r="A5414" s="24"/>
      <c r="B5414" s="25"/>
      <c r="C5414" s="25"/>
      <c r="D5414" s="25"/>
      <c r="E5414" s="26"/>
      <c r="F5414" s="26"/>
      <c r="G5414" s="27"/>
      <c r="H5414" s="27"/>
      <c r="I5414" s="26"/>
      <c r="J5414" s="24"/>
      <c r="K5414" s="26"/>
      <c r="L5414" s="26"/>
      <c r="M5414" s="26"/>
      <c r="N5414" s="26"/>
      <c r="O5414" s="26"/>
      <c r="P5414" s="26"/>
      <c r="Q5414" s="26"/>
      <c r="R5414" s="26"/>
      <c r="S5414" s="26"/>
      <c r="T5414" s="26"/>
      <c r="U5414" s="26"/>
      <c r="V5414" s="26"/>
    </row>
    <row r="5415" spans="1:22" ht="14">
      <c r="A5415" s="24"/>
      <c r="B5415" s="25"/>
      <c r="C5415" s="25"/>
      <c r="D5415" s="25"/>
      <c r="E5415" s="26"/>
      <c r="F5415" s="26"/>
      <c r="G5415" s="27"/>
      <c r="H5415" s="27"/>
      <c r="I5415" s="26"/>
      <c r="J5415" s="24"/>
      <c r="K5415" s="26"/>
      <c r="L5415" s="26"/>
      <c r="M5415" s="26"/>
      <c r="N5415" s="26"/>
      <c r="O5415" s="26"/>
      <c r="P5415" s="26"/>
      <c r="Q5415" s="26"/>
      <c r="R5415" s="26"/>
      <c r="S5415" s="26"/>
      <c r="T5415" s="26"/>
      <c r="U5415" s="26"/>
      <c r="V5415" s="26"/>
    </row>
    <row r="5416" spans="1:22" ht="14">
      <c r="A5416" s="24"/>
      <c r="B5416" s="25"/>
      <c r="C5416" s="25"/>
      <c r="D5416" s="25"/>
      <c r="E5416" s="26"/>
      <c r="F5416" s="26"/>
      <c r="G5416" s="27"/>
      <c r="H5416" s="27"/>
      <c r="I5416" s="26"/>
      <c r="J5416" s="24"/>
      <c r="K5416" s="26"/>
      <c r="L5416" s="26"/>
      <c r="M5416" s="26"/>
      <c r="N5416" s="26"/>
      <c r="O5416" s="26"/>
      <c r="P5416" s="26"/>
      <c r="Q5416" s="26"/>
      <c r="R5416" s="26"/>
      <c r="S5416" s="26"/>
      <c r="T5416" s="26"/>
      <c r="U5416" s="26"/>
      <c r="V5416" s="26"/>
    </row>
    <row r="5417" spans="1:22" ht="14">
      <c r="A5417" s="24"/>
      <c r="B5417" s="25"/>
      <c r="C5417" s="25"/>
      <c r="D5417" s="25"/>
      <c r="E5417" s="26"/>
      <c r="F5417" s="26"/>
      <c r="G5417" s="27"/>
      <c r="H5417" s="27"/>
      <c r="I5417" s="26"/>
      <c r="J5417" s="24"/>
      <c r="K5417" s="26"/>
      <c r="L5417" s="26"/>
      <c r="M5417" s="26"/>
      <c r="N5417" s="26"/>
      <c r="O5417" s="26"/>
      <c r="P5417" s="26"/>
      <c r="Q5417" s="26"/>
      <c r="R5417" s="26"/>
      <c r="S5417" s="26"/>
      <c r="T5417" s="26"/>
      <c r="U5417" s="26"/>
      <c r="V5417" s="26"/>
    </row>
    <row r="5418" spans="1:22" ht="14">
      <c r="A5418" s="24"/>
      <c r="B5418" s="25"/>
      <c r="C5418" s="25"/>
      <c r="D5418" s="25"/>
      <c r="E5418" s="26"/>
      <c r="F5418" s="26"/>
      <c r="G5418" s="27"/>
      <c r="H5418" s="27"/>
      <c r="I5418" s="26"/>
      <c r="J5418" s="24"/>
      <c r="K5418" s="26"/>
      <c r="L5418" s="26"/>
      <c r="M5418" s="26"/>
      <c r="N5418" s="26"/>
      <c r="O5418" s="26"/>
      <c r="P5418" s="26"/>
      <c r="Q5418" s="26"/>
      <c r="R5418" s="26"/>
      <c r="S5418" s="26"/>
      <c r="T5418" s="26"/>
      <c r="U5418" s="26"/>
      <c r="V5418" s="26"/>
    </row>
    <row r="5419" spans="1:22" ht="14">
      <c r="A5419" s="24"/>
      <c r="B5419" s="25"/>
      <c r="C5419" s="25"/>
      <c r="D5419" s="25"/>
      <c r="E5419" s="26"/>
      <c r="F5419" s="26"/>
      <c r="G5419" s="27"/>
      <c r="H5419" s="27"/>
      <c r="I5419" s="26"/>
      <c r="J5419" s="24"/>
      <c r="K5419" s="26"/>
      <c r="L5419" s="26"/>
      <c r="M5419" s="26"/>
      <c r="N5419" s="26"/>
      <c r="O5419" s="26"/>
      <c r="P5419" s="26"/>
      <c r="Q5419" s="26"/>
      <c r="R5419" s="26"/>
      <c r="S5419" s="26"/>
      <c r="T5419" s="26"/>
      <c r="U5419" s="26"/>
      <c r="V5419" s="26"/>
    </row>
    <row r="5420" spans="1:22" ht="14">
      <c r="A5420" s="24"/>
      <c r="B5420" s="25"/>
      <c r="C5420" s="25"/>
      <c r="D5420" s="25"/>
      <c r="E5420" s="26"/>
      <c r="F5420" s="26"/>
      <c r="G5420" s="27"/>
      <c r="H5420" s="27"/>
      <c r="I5420" s="26"/>
      <c r="J5420" s="24"/>
      <c r="K5420" s="26"/>
      <c r="L5420" s="26"/>
      <c r="M5420" s="26"/>
      <c r="N5420" s="26"/>
      <c r="O5420" s="26"/>
      <c r="P5420" s="26"/>
      <c r="Q5420" s="26"/>
      <c r="R5420" s="26"/>
      <c r="S5420" s="26"/>
      <c r="T5420" s="26"/>
      <c r="U5420" s="26"/>
      <c r="V5420" s="26"/>
    </row>
    <row r="5421" spans="1:22" ht="14">
      <c r="A5421" s="24"/>
      <c r="B5421" s="25"/>
      <c r="C5421" s="25"/>
      <c r="D5421" s="25"/>
      <c r="E5421" s="26"/>
      <c r="F5421" s="26"/>
      <c r="G5421" s="27"/>
      <c r="H5421" s="27"/>
      <c r="I5421" s="26"/>
      <c r="J5421" s="24"/>
      <c r="K5421" s="26"/>
      <c r="L5421" s="26"/>
      <c r="M5421" s="26"/>
      <c r="N5421" s="26"/>
      <c r="O5421" s="26"/>
      <c r="P5421" s="26"/>
      <c r="Q5421" s="26"/>
      <c r="R5421" s="26"/>
      <c r="S5421" s="26"/>
      <c r="T5421" s="26"/>
      <c r="U5421" s="26"/>
      <c r="V5421" s="26"/>
    </row>
    <row r="5422" spans="1:22" ht="14">
      <c r="A5422" s="24"/>
      <c r="B5422" s="25"/>
      <c r="C5422" s="25"/>
      <c r="D5422" s="25"/>
      <c r="E5422" s="26"/>
      <c r="F5422" s="26"/>
      <c r="G5422" s="27"/>
      <c r="H5422" s="27"/>
      <c r="I5422" s="26"/>
      <c r="J5422" s="24"/>
      <c r="K5422" s="26"/>
      <c r="L5422" s="26"/>
      <c r="M5422" s="26"/>
      <c r="N5422" s="26"/>
      <c r="O5422" s="26"/>
      <c r="P5422" s="26"/>
      <c r="Q5422" s="26"/>
      <c r="R5422" s="26"/>
      <c r="S5422" s="26"/>
      <c r="T5422" s="26"/>
      <c r="U5422" s="26"/>
      <c r="V5422" s="26"/>
    </row>
    <row r="5423" spans="1:22" ht="14">
      <c r="A5423" s="24"/>
      <c r="B5423" s="25"/>
      <c r="C5423" s="25"/>
      <c r="D5423" s="25"/>
      <c r="E5423" s="26"/>
      <c r="F5423" s="26"/>
      <c r="G5423" s="27"/>
      <c r="H5423" s="27"/>
      <c r="I5423" s="26"/>
      <c r="J5423" s="24"/>
      <c r="K5423" s="26"/>
      <c r="L5423" s="26"/>
      <c r="M5423" s="26"/>
      <c r="N5423" s="26"/>
      <c r="O5423" s="26"/>
      <c r="P5423" s="26"/>
      <c r="Q5423" s="26"/>
      <c r="R5423" s="26"/>
      <c r="S5423" s="26"/>
      <c r="T5423" s="26"/>
      <c r="U5423" s="26"/>
      <c r="V5423" s="26"/>
    </row>
    <row r="5424" spans="1:22" ht="14">
      <c r="A5424" s="24"/>
      <c r="B5424" s="25"/>
      <c r="C5424" s="25"/>
      <c r="D5424" s="25"/>
      <c r="E5424" s="26"/>
      <c r="F5424" s="26"/>
      <c r="G5424" s="27"/>
      <c r="H5424" s="27"/>
      <c r="I5424" s="26"/>
      <c r="J5424" s="24"/>
      <c r="K5424" s="26"/>
      <c r="L5424" s="26"/>
      <c r="M5424" s="26"/>
      <c r="N5424" s="26"/>
      <c r="O5424" s="26"/>
      <c r="P5424" s="26"/>
      <c r="Q5424" s="26"/>
      <c r="R5424" s="26"/>
      <c r="S5424" s="26"/>
      <c r="T5424" s="26"/>
      <c r="U5424" s="26"/>
      <c r="V5424" s="26"/>
    </row>
    <row r="5425" spans="1:22" ht="14">
      <c r="A5425" s="24"/>
      <c r="B5425" s="25"/>
      <c r="C5425" s="25"/>
      <c r="D5425" s="25"/>
      <c r="E5425" s="26"/>
      <c r="F5425" s="26"/>
      <c r="G5425" s="27"/>
      <c r="H5425" s="27"/>
      <c r="I5425" s="26"/>
      <c r="J5425" s="24"/>
      <c r="K5425" s="26"/>
      <c r="L5425" s="26"/>
      <c r="M5425" s="26"/>
      <c r="N5425" s="26"/>
      <c r="O5425" s="26"/>
      <c r="P5425" s="26"/>
      <c r="Q5425" s="26"/>
      <c r="R5425" s="26"/>
      <c r="S5425" s="26"/>
      <c r="T5425" s="26"/>
      <c r="U5425" s="26"/>
      <c r="V5425" s="26"/>
    </row>
    <row r="5426" spans="1:22" ht="14">
      <c r="A5426" s="24"/>
      <c r="B5426" s="25"/>
      <c r="C5426" s="25"/>
      <c r="D5426" s="25"/>
      <c r="E5426" s="26"/>
      <c r="F5426" s="26"/>
      <c r="G5426" s="27"/>
      <c r="H5426" s="27"/>
      <c r="I5426" s="26"/>
      <c r="J5426" s="24"/>
      <c r="K5426" s="26"/>
      <c r="L5426" s="26"/>
      <c r="M5426" s="26"/>
      <c r="N5426" s="26"/>
      <c r="O5426" s="26"/>
      <c r="P5426" s="26"/>
      <c r="Q5426" s="26"/>
      <c r="R5426" s="26"/>
      <c r="S5426" s="26"/>
      <c r="T5426" s="26"/>
      <c r="U5426" s="26"/>
      <c r="V5426" s="26"/>
    </row>
    <row r="5427" spans="1:22" ht="14">
      <c r="A5427" s="24"/>
      <c r="B5427" s="25"/>
      <c r="C5427" s="25"/>
      <c r="D5427" s="25"/>
      <c r="E5427" s="26"/>
      <c r="F5427" s="26"/>
      <c r="G5427" s="27"/>
      <c r="H5427" s="27"/>
      <c r="I5427" s="26"/>
      <c r="J5427" s="24"/>
      <c r="K5427" s="26"/>
      <c r="L5427" s="26"/>
      <c r="M5427" s="26"/>
      <c r="N5427" s="26"/>
      <c r="O5427" s="26"/>
      <c r="P5427" s="26"/>
      <c r="Q5427" s="26"/>
      <c r="R5427" s="26"/>
      <c r="S5427" s="26"/>
      <c r="T5427" s="26"/>
      <c r="U5427" s="26"/>
      <c r="V5427" s="26"/>
    </row>
    <row r="5428" spans="1:22" ht="14">
      <c r="A5428" s="24"/>
      <c r="B5428" s="25"/>
      <c r="C5428" s="25"/>
      <c r="D5428" s="25"/>
      <c r="E5428" s="26"/>
      <c r="F5428" s="26"/>
      <c r="G5428" s="27"/>
      <c r="H5428" s="27"/>
      <c r="I5428" s="26"/>
      <c r="J5428" s="24"/>
      <c r="K5428" s="26"/>
      <c r="L5428" s="26"/>
      <c r="M5428" s="26"/>
      <c r="N5428" s="26"/>
      <c r="O5428" s="26"/>
      <c r="P5428" s="26"/>
      <c r="Q5428" s="26"/>
      <c r="R5428" s="26"/>
      <c r="S5428" s="26"/>
      <c r="T5428" s="26"/>
      <c r="U5428" s="26"/>
      <c r="V5428" s="26"/>
    </row>
    <row r="5429" spans="1:22" ht="14">
      <c r="A5429" s="24"/>
      <c r="B5429" s="25"/>
      <c r="C5429" s="25"/>
      <c r="D5429" s="25"/>
      <c r="E5429" s="26"/>
      <c r="F5429" s="26"/>
      <c r="G5429" s="27"/>
      <c r="H5429" s="27"/>
      <c r="I5429" s="26"/>
      <c r="J5429" s="24"/>
      <c r="K5429" s="26"/>
      <c r="L5429" s="26"/>
      <c r="M5429" s="26"/>
      <c r="N5429" s="26"/>
      <c r="O5429" s="26"/>
      <c r="P5429" s="26"/>
      <c r="Q5429" s="26"/>
      <c r="R5429" s="26"/>
      <c r="S5429" s="26"/>
      <c r="T5429" s="26"/>
      <c r="U5429" s="26"/>
      <c r="V5429" s="26"/>
    </row>
    <row r="5430" spans="1:22" ht="14">
      <c r="A5430" s="24"/>
      <c r="B5430" s="25"/>
      <c r="C5430" s="25"/>
      <c r="D5430" s="25"/>
      <c r="E5430" s="26"/>
      <c r="F5430" s="26"/>
      <c r="G5430" s="27"/>
      <c r="H5430" s="27"/>
      <c r="I5430" s="26"/>
      <c r="J5430" s="24"/>
      <c r="K5430" s="26"/>
      <c r="L5430" s="26"/>
      <c r="M5430" s="26"/>
      <c r="N5430" s="26"/>
      <c r="O5430" s="26"/>
      <c r="P5430" s="26"/>
      <c r="Q5430" s="26"/>
      <c r="R5430" s="26"/>
      <c r="S5430" s="26"/>
      <c r="T5430" s="26"/>
      <c r="U5430" s="26"/>
      <c r="V5430" s="26"/>
    </row>
    <row r="5431" spans="1:22" ht="14">
      <c r="A5431" s="24"/>
      <c r="B5431" s="25"/>
      <c r="C5431" s="25"/>
      <c r="D5431" s="25"/>
      <c r="E5431" s="26"/>
      <c r="F5431" s="26"/>
      <c r="G5431" s="27"/>
      <c r="H5431" s="27"/>
      <c r="I5431" s="26"/>
      <c r="J5431" s="24"/>
      <c r="K5431" s="26"/>
      <c r="L5431" s="26"/>
      <c r="M5431" s="26"/>
      <c r="N5431" s="26"/>
      <c r="O5431" s="26"/>
      <c r="P5431" s="26"/>
      <c r="Q5431" s="26"/>
      <c r="R5431" s="26"/>
      <c r="S5431" s="26"/>
      <c r="T5431" s="26"/>
      <c r="U5431" s="26"/>
      <c r="V5431" s="26"/>
    </row>
    <row r="5432" spans="1:22" ht="14">
      <c r="A5432" s="24"/>
      <c r="B5432" s="25"/>
      <c r="C5432" s="25"/>
      <c r="D5432" s="25"/>
      <c r="E5432" s="26"/>
      <c r="F5432" s="26"/>
      <c r="G5432" s="27"/>
      <c r="H5432" s="27"/>
      <c r="I5432" s="26"/>
      <c r="J5432" s="24"/>
      <c r="K5432" s="26"/>
      <c r="L5432" s="26"/>
      <c r="M5432" s="26"/>
      <c r="N5432" s="26"/>
      <c r="O5432" s="26"/>
      <c r="P5432" s="26"/>
      <c r="Q5432" s="26"/>
      <c r="R5432" s="26"/>
      <c r="S5432" s="26"/>
      <c r="T5432" s="26"/>
      <c r="U5432" s="26"/>
      <c r="V5432" s="26"/>
    </row>
    <row r="5433" spans="1:22" ht="14">
      <c r="A5433" s="24"/>
      <c r="B5433" s="25"/>
      <c r="C5433" s="25"/>
      <c r="D5433" s="25"/>
      <c r="E5433" s="26"/>
      <c r="F5433" s="26"/>
      <c r="G5433" s="27"/>
      <c r="H5433" s="27"/>
      <c r="I5433" s="26"/>
      <c r="J5433" s="24"/>
      <c r="K5433" s="26"/>
      <c r="L5433" s="26"/>
      <c r="M5433" s="26"/>
      <c r="N5433" s="26"/>
      <c r="O5433" s="26"/>
      <c r="P5433" s="26"/>
      <c r="Q5433" s="26"/>
      <c r="R5433" s="26"/>
      <c r="S5433" s="26"/>
      <c r="T5433" s="26"/>
      <c r="U5433" s="26"/>
      <c r="V5433" s="26"/>
    </row>
    <row r="5434" spans="1:22" ht="14">
      <c r="A5434" s="24"/>
      <c r="B5434" s="25"/>
      <c r="C5434" s="25"/>
      <c r="D5434" s="25"/>
      <c r="E5434" s="26"/>
      <c r="F5434" s="26"/>
      <c r="G5434" s="27"/>
      <c r="H5434" s="27"/>
      <c r="I5434" s="26"/>
      <c r="J5434" s="24"/>
      <c r="K5434" s="26"/>
      <c r="L5434" s="26"/>
      <c r="M5434" s="26"/>
      <c r="N5434" s="26"/>
      <c r="O5434" s="26"/>
      <c r="P5434" s="26"/>
      <c r="Q5434" s="26"/>
      <c r="R5434" s="26"/>
      <c r="S5434" s="26"/>
      <c r="T5434" s="26"/>
      <c r="U5434" s="26"/>
      <c r="V5434" s="26"/>
    </row>
    <row r="5435" spans="1:22" ht="14">
      <c r="A5435" s="24"/>
      <c r="B5435" s="25"/>
      <c r="C5435" s="25"/>
      <c r="D5435" s="25"/>
      <c r="E5435" s="26"/>
      <c r="F5435" s="26"/>
      <c r="G5435" s="27"/>
      <c r="H5435" s="27"/>
      <c r="I5435" s="26"/>
      <c r="J5435" s="24"/>
      <c r="K5435" s="26"/>
      <c r="L5435" s="26"/>
      <c r="M5435" s="26"/>
      <c r="N5435" s="26"/>
      <c r="O5435" s="26"/>
      <c r="P5435" s="26"/>
      <c r="Q5435" s="26"/>
      <c r="R5435" s="26"/>
      <c r="S5435" s="26"/>
      <c r="T5435" s="26"/>
      <c r="U5435" s="26"/>
      <c r="V5435" s="26"/>
    </row>
    <row r="5436" spans="1:22" ht="14">
      <c r="A5436" s="24"/>
      <c r="B5436" s="25"/>
      <c r="C5436" s="25"/>
      <c r="D5436" s="25"/>
      <c r="E5436" s="26"/>
      <c r="F5436" s="26"/>
      <c r="G5436" s="27"/>
      <c r="H5436" s="27"/>
      <c r="I5436" s="26"/>
      <c r="J5436" s="24"/>
      <c r="K5436" s="26"/>
      <c r="L5436" s="26"/>
      <c r="M5436" s="26"/>
      <c r="N5436" s="26"/>
      <c r="O5436" s="26"/>
      <c r="P5436" s="26"/>
      <c r="Q5436" s="26"/>
      <c r="R5436" s="26"/>
      <c r="S5436" s="26"/>
      <c r="T5436" s="26"/>
      <c r="U5436" s="26"/>
      <c r="V5436" s="26"/>
    </row>
    <row r="5437" spans="1:22" ht="14">
      <c r="A5437" s="24"/>
      <c r="B5437" s="25"/>
      <c r="C5437" s="25"/>
      <c r="D5437" s="25"/>
      <c r="E5437" s="26"/>
      <c r="F5437" s="26"/>
      <c r="G5437" s="27"/>
      <c r="H5437" s="27"/>
      <c r="I5437" s="26"/>
      <c r="J5437" s="24"/>
      <c r="K5437" s="26"/>
      <c r="L5437" s="26"/>
      <c r="M5437" s="26"/>
      <c r="N5437" s="26"/>
      <c r="O5437" s="26"/>
      <c r="P5437" s="26"/>
      <c r="Q5437" s="26"/>
      <c r="R5437" s="26"/>
      <c r="S5437" s="26"/>
      <c r="T5437" s="26"/>
      <c r="U5437" s="26"/>
      <c r="V5437" s="26"/>
    </row>
    <row r="5438" spans="1:22" ht="14">
      <c r="A5438" s="24"/>
      <c r="B5438" s="25"/>
      <c r="C5438" s="25"/>
      <c r="D5438" s="25"/>
      <c r="E5438" s="26"/>
      <c r="F5438" s="26"/>
      <c r="G5438" s="27"/>
      <c r="H5438" s="27"/>
      <c r="I5438" s="26"/>
      <c r="J5438" s="24"/>
      <c r="K5438" s="26"/>
      <c r="L5438" s="26"/>
      <c r="M5438" s="26"/>
      <c r="N5438" s="26"/>
      <c r="O5438" s="26"/>
      <c r="P5438" s="26"/>
      <c r="Q5438" s="26"/>
      <c r="R5438" s="26"/>
      <c r="S5438" s="26"/>
      <c r="T5438" s="26"/>
      <c r="U5438" s="26"/>
      <c r="V5438" s="26"/>
    </row>
    <row r="5439" spans="1:22" ht="14">
      <c r="A5439" s="24"/>
      <c r="B5439" s="25"/>
      <c r="C5439" s="25"/>
      <c r="D5439" s="25"/>
      <c r="E5439" s="26"/>
      <c r="F5439" s="26"/>
      <c r="G5439" s="27"/>
      <c r="H5439" s="27"/>
      <c r="I5439" s="26"/>
      <c r="J5439" s="24"/>
      <c r="K5439" s="26"/>
      <c r="L5439" s="26"/>
      <c r="M5439" s="26"/>
      <c r="N5439" s="26"/>
      <c r="O5439" s="26"/>
      <c r="P5439" s="26"/>
      <c r="Q5439" s="26"/>
      <c r="R5439" s="26"/>
      <c r="S5439" s="26"/>
      <c r="T5439" s="26"/>
      <c r="U5439" s="26"/>
      <c r="V5439" s="26"/>
    </row>
    <row r="5440" spans="1:22" ht="14">
      <c r="A5440" s="24"/>
      <c r="B5440" s="25"/>
      <c r="C5440" s="25"/>
      <c r="D5440" s="25"/>
      <c r="E5440" s="26"/>
      <c r="F5440" s="26"/>
      <c r="G5440" s="27"/>
      <c r="H5440" s="27"/>
      <c r="I5440" s="26"/>
      <c r="J5440" s="24"/>
      <c r="K5440" s="26"/>
      <c r="L5440" s="26"/>
      <c r="M5440" s="26"/>
      <c r="N5440" s="26"/>
      <c r="O5440" s="26"/>
      <c r="P5440" s="26"/>
      <c r="Q5440" s="26"/>
      <c r="R5440" s="26"/>
      <c r="S5440" s="26"/>
      <c r="T5440" s="26"/>
      <c r="U5440" s="26"/>
      <c r="V5440" s="26"/>
    </row>
    <row r="5441" spans="1:22" ht="14">
      <c r="A5441" s="24"/>
      <c r="B5441" s="25"/>
      <c r="C5441" s="25"/>
      <c r="D5441" s="25"/>
      <c r="E5441" s="26"/>
      <c r="F5441" s="26"/>
      <c r="G5441" s="27"/>
      <c r="H5441" s="27"/>
      <c r="I5441" s="26"/>
      <c r="J5441" s="24"/>
      <c r="K5441" s="26"/>
      <c r="L5441" s="26"/>
      <c r="M5441" s="26"/>
      <c r="N5441" s="26"/>
      <c r="O5441" s="26"/>
      <c r="P5441" s="26"/>
      <c r="Q5441" s="26"/>
      <c r="R5441" s="26"/>
      <c r="S5441" s="26"/>
      <c r="T5441" s="26"/>
      <c r="U5441" s="26"/>
      <c r="V5441" s="26"/>
    </row>
    <row r="5442" spans="1:22" ht="14">
      <c r="A5442" s="24"/>
      <c r="B5442" s="25"/>
      <c r="C5442" s="25"/>
      <c r="D5442" s="25"/>
      <c r="E5442" s="26"/>
      <c r="F5442" s="26"/>
      <c r="G5442" s="27"/>
      <c r="H5442" s="27"/>
      <c r="I5442" s="26"/>
      <c r="J5442" s="24"/>
      <c r="K5442" s="26"/>
      <c r="L5442" s="26"/>
      <c r="M5442" s="26"/>
      <c r="N5442" s="26"/>
      <c r="O5442" s="26"/>
      <c r="P5442" s="26"/>
      <c r="Q5442" s="26"/>
      <c r="R5442" s="26"/>
      <c r="S5442" s="26"/>
      <c r="T5442" s="26"/>
      <c r="U5442" s="26"/>
      <c r="V5442" s="26"/>
    </row>
    <row r="5443" spans="1:22" ht="14">
      <c r="A5443" s="24"/>
      <c r="B5443" s="25"/>
      <c r="C5443" s="25"/>
      <c r="D5443" s="25"/>
      <c r="E5443" s="26"/>
      <c r="F5443" s="26"/>
      <c r="G5443" s="27"/>
      <c r="H5443" s="27"/>
      <c r="I5443" s="26"/>
      <c r="J5443" s="24"/>
      <c r="K5443" s="26"/>
      <c r="L5443" s="26"/>
      <c r="M5443" s="26"/>
      <c r="N5443" s="26"/>
      <c r="O5443" s="26"/>
      <c r="P5443" s="26"/>
      <c r="Q5443" s="26"/>
      <c r="R5443" s="26"/>
      <c r="S5443" s="26"/>
      <c r="T5443" s="26"/>
      <c r="U5443" s="26"/>
      <c r="V5443" s="26"/>
    </row>
    <row r="5444" spans="1:22" ht="14">
      <c r="A5444" s="24"/>
      <c r="B5444" s="25"/>
      <c r="C5444" s="25"/>
      <c r="D5444" s="25"/>
      <c r="E5444" s="26"/>
      <c r="F5444" s="26"/>
      <c r="G5444" s="27"/>
      <c r="H5444" s="27"/>
      <c r="I5444" s="26"/>
      <c r="J5444" s="24"/>
      <c r="K5444" s="26"/>
      <c r="L5444" s="26"/>
      <c r="M5444" s="26"/>
      <c r="N5444" s="26"/>
      <c r="O5444" s="26"/>
      <c r="P5444" s="26"/>
      <c r="Q5444" s="26"/>
      <c r="R5444" s="26"/>
      <c r="S5444" s="26"/>
      <c r="T5444" s="26"/>
      <c r="U5444" s="26"/>
      <c r="V5444" s="26"/>
    </row>
    <row r="5445" spans="1:22" ht="14">
      <c r="A5445" s="24"/>
      <c r="B5445" s="25"/>
      <c r="C5445" s="25"/>
      <c r="D5445" s="25"/>
      <c r="E5445" s="26"/>
      <c r="F5445" s="26"/>
      <c r="G5445" s="27"/>
      <c r="H5445" s="27"/>
      <c r="I5445" s="26"/>
      <c r="J5445" s="24"/>
      <c r="K5445" s="26"/>
      <c r="L5445" s="26"/>
      <c r="M5445" s="26"/>
      <c r="N5445" s="26"/>
      <c r="O5445" s="26"/>
      <c r="P5445" s="26"/>
      <c r="Q5445" s="26"/>
      <c r="R5445" s="26"/>
      <c r="S5445" s="26"/>
      <c r="T5445" s="26"/>
      <c r="U5445" s="26"/>
      <c r="V5445" s="26"/>
    </row>
    <row r="5446" spans="1:22" ht="14">
      <c r="A5446" s="24"/>
      <c r="B5446" s="25"/>
      <c r="C5446" s="25"/>
      <c r="D5446" s="25"/>
      <c r="E5446" s="26"/>
      <c r="F5446" s="26"/>
      <c r="G5446" s="27"/>
      <c r="H5446" s="27"/>
      <c r="I5446" s="26"/>
      <c r="J5446" s="24"/>
      <c r="K5446" s="26"/>
      <c r="L5446" s="26"/>
      <c r="M5446" s="26"/>
      <c r="N5446" s="26"/>
      <c r="O5446" s="26"/>
      <c r="P5446" s="26"/>
      <c r="Q5446" s="26"/>
      <c r="R5446" s="26"/>
      <c r="S5446" s="26"/>
      <c r="T5446" s="26"/>
      <c r="U5446" s="26"/>
      <c r="V5446" s="26"/>
    </row>
    <row r="5447" spans="1:22" ht="14">
      <c r="A5447" s="24"/>
      <c r="B5447" s="25"/>
      <c r="C5447" s="25"/>
      <c r="D5447" s="25"/>
      <c r="E5447" s="26"/>
      <c r="F5447" s="26"/>
      <c r="G5447" s="27"/>
      <c r="H5447" s="27"/>
      <c r="I5447" s="26"/>
      <c r="J5447" s="24"/>
      <c r="K5447" s="26"/>
      <c r="L5447" s="26"/>
      <c r="M5447" s="26"/>
      <c r="N5447" s="26"/>
      <c r="O5447" s="26"/>
      <c r="P5447" s="26"/>
      <c r="Q5447" s="26"/>
      <c r="R5447" s="26"/>
      <c r="S5447" s="26"/>
      <c r="T5447" s="26"/>
      <c r="U5447" s="26"/>
      <c r="V5447" s="26"/>
    </row>
    <row r="5448" spans="1:22" ht="14">
      <c r="A5448" s="24"/>
      <c r="B5448" s="25"/>
      <c r="C5448" s="25"/>
      <c r="D5448" s="25"/>
      <c r="E5448" s="26"/>
      <c r="F5448" s="26"/>
      <c r="G5448" s="27"/>
      <c r="H5448" s="27"/>
      <c r="I5448" s="26"/>
      <c r="J5448" s="24"/>
      <c r="K5448" s="26"/>
      <c r="L5448" s="26"/>
      <c r="M5448" s="26"/>
      <c r="N5448" s="26"/>
      <c r="O5448" s="26"/>
      <c r="P5448" s="26"/>
      <c r="Q5448" s="26"/>
      <c r="R5448" s="26"/>
      <c r="S5448" s="26"/>
      <c r="T5448" s="26"/>
      <c r="U5448" s="26"/>
      <c r="V5448" s="26"/>
    </row>
    <row r="5449" spans="1:22" ht="14">
      <c r="A5449" s="24"/>
      <c r="B5449" s="25"/>
      <c r="C5449" s="25"/>
      <c r="D5449" s="25"/>
      <c r="E5449" s="26"/>
      <c r="F5449" s="26"/>
      <c r="G5449" s="27"/>
      <c r="H5449" s="27"/>
      <c r="I5449" s="26"/>
      <c r="J5449" s="24"/>
      <c r="K5449" s="26"/>
      <c r="L5449" s="26"/>
      <c r="M5449" s="26"/>
      <c r="N5449" s="26"/>
      <c r="O5449" s="26"/>
      <c r="P5449" s="26"/>
      <c r="Q5449" s="26"/>
      <c r="R5449" s="26"/>
      <c r="S5449" s="26"/>
      <c r="T5449" s="26"/>
      <c r="U5449" s="26"/>
      <c r="V5449" s="26"/>
    </row>
    <row r="5450" spans="1:22" ht="14">
      <c r="A5450" s="24"/>
      <c r="B5450" s="25"/>
      <c r="C5450" s="25"/>
      <c r="D5450" s="25"/>
      <c r="E5450" s="26"/>
      <c r="F5450" s="26"/>
      <c r="G5450" s="27"/>
      <c r="H5450" s="27"/>
      <c r="I5450" s="26"/>
      <c r="J5450" s="24"/>
      <c r="K5450" s="26"/>
      <c r="L5450" s="26"/>
      <c r="M5450" s="26"/>
      <c r="N5450" s="26"/>
      <c r="O5450" s="26"/>
      <c r="P5450" s="26"/>
      <c r="Q5450" s="26"/>
      <c r="R5450" s="26"/>
      <c r="S5450" s="26"/>
      <c r="T5450" s="26"/>
      <c r="U5450" s="26"/>
      <c r="V5450" s="26"/>
    </row>
    <row r="5451" spans="1:22" ht="14">
      <c r="A5451" s="24"/>
      <c r="B5451" s="25"/>
      <c r="C5451" s="25"/>
      <c r="D5451" s="25"/>
      <c r="E5451" s="26"/>
      <c r="F5451" s="26"/>
      <c r="G5451" s="27"/>
      <c r="H5451" s="27"/>
      <c r="I5451" s="26"/>
      <c r="J5451" s="24"/>
      <c r="K5451" s="26"/>
      <c r="L5451" s="26"/>
      <c r="M5451" s="26"/>
      <c r="N5451" s="26"/>
      <c r="O5451" s="26"/>
      <c r="P5451" s="26"/>
      <c r="Q5451" s="26"/>
      <c r="R5451" s="26"/>
      <c r="S5451" s="26"/>
      <c r="T5451" s="26"/>
      <c r="U5451" s="26"/>
      <c r="V5451" s="26"/>
    </row>
    <row r="5452" spans="1:22" ht="14">
      <c r="A5452" s="24"/>
      <c r="B5452" s="25"/>
      <c r="C5452" s="25"/>
      <c r="D5452" s="25"/>
      <c r="E5452" s="26"/>
      <c r="F5452" s="26"/>
      <c r="G5452" s="27"/>
      <c r="H5452" s="27"/>
      <c r="I5452" s="26"/>
      <c r="J5452" s="24"/>
      <c r="K5452" s="26"/>
      <c r="L5452" s="26"/>
      <c r="M5452" s="26"/>
      <c r="N5452" s="26"/>
      <c r="O5452" s="26"/>
      <c r="P5452" s="26"/>
      <c r="Q5452" s="26"/>
      <c r="R5452" s="26"/>
      <c r="S5452" s="26"/>
      <c r="T5452" s="26"/>
      <c r="U5452" s="26"/>
      <c r="V5452" s="26"/>
    </row>
    <row r="5453" spans="1:22" ht="14">
      <c r="A5453" s="24"/>
      <c r="B5453" s="25"/>
      <c r="C5453" s="25"/>
      <c r="D5453" s="25"/>
      <c r="E5453" s="26"/>
      <c r="F5453" s="26"/>
      <c r="G5453" s="27"/>
      <c r="H5453" s="27"/>
      <c r="I5453" s="26"/>
      <c r="J5453" s="24"/>
      <c r="K5453" s="26"/>
      <c r="L5453" s="26"/>
      <c r="M5453" s="26"/>
      <c r="N5453" s="26"/>
      <c r="O5453" s="26"/>
      <c r="P5453" s="26"/>
      <c r="Q5453" s="26"/>
      <c r="R5453" s="26"/>
      <c r="S5453" s="26"/>
      <c r="T5453" s="26"/>
      <c r="U5453" s="26"/>
      <c r="V5453" s="26"/>
    </row>
    <row r="5454" spans="1:22" ht="14">
      <c r="A5454" s="24"/>
      <c r="B5454" s="25"/>
      <c r="C5454" s="25"/>
      <c r="D5454" s="25"/>
      <c r="E5454" s="26"/>
      <c r="F5454" s="26"/>
      <c r="G5454" s="27"/>
      <c r="H5454" s="27"/>
      <c r="I5454" s="26"/>
      <c r="J5454" s="24"/>
      <c r="K5454" s="26"/>
      <c r="L5454" s="26"/>
      <c r="M5454" s="26"/>
      <c r="N5454" s="26"/>
      <c r="O5454" s="26"/>
      <c r="P5454" s="26"/>
      <c r="Q5454" s="26"/>
      <c r="R5454" s="26"/>
      <c r="S5454" s="26"/>
      <c r="T5454" s="26"/>
      <c r="U5454" s="26"/>
      <c r="V5454" s="26"/>
    </row>
    <row r="5455" spans="1:22" ht="14">
      <c r="A5455" s="24"/>
      <c r="B5455" s="25"/>
      <c r="C5455" s="25"/>
      <c r="D5455" s="25"/>
      <c r="E5455" s="26"/>
      <c r="F5455" s="26"/>
      <c r="G5455" s="27"/>
      <c r="H5455" s="27"/>
      <c r="I5455" s="26"/>
      <c r="J5455" s="24"/>
      <c r="K5455" s="26"/>
      <c r="L5455" s="26"/>
      <c r="M5455" s="26"/>
      <c r="N5455" s="26"/>
      <c r="O5455" s="26"/>
      <c r="P5455" s="26"/>
      <c r="Q5455" s="26"/>
      <c r="R5455" s="26"/>
      <c r="S5455" s="26"/>
      <c r="T5455" s="26"/>
      <c r="U5455" s="26"/>
      <c r="V5455" s="26"/>
    </row>
    <row r="5456" spans="1:22" ht="14">
      <c r="A5456" s="24"/>
      <c r="B5456" s="25"/>
      <c r="C5456" s="25"/>
      <c r="D5456" s="25"/>
      <c r="E5456" s="26"/>
      <c r="F5456" s="26"/>
      <c r="G5456" s="27"/>
      <c r="H5456" s="27"/>
      <c r="I5456" s="26"/>
      <c r="J5456" s="24"/>
      <c r="K5456" s="26"/>
      <c r="L5456" s="26"/>
      <c r="M5456" s="26"/>
      <c r="N5456" s="26"/>
      <c r="O5456" s="26"/>
      <c r="P5456" s="26"/>
      <c r="Q5456" s="26"/>
      <c r="R5456" s="26"/>
      <c r="S5456" s="26"/>
      <c r="T5456" s="26"/>
      <c r="U5456" s="26"/>
      <c r="V5456" s="26"/>
    </row>
    <row r="5457" spans="1:22" ht="14">
      <c r="A5457" s="24"/>
      <c r="B5457" s="25"/>
      <c r="C5457" s="25"/>
      <c r="D5457" s="25"/>
      <c r="E5457" s="26"/>
      <c r="F5457" s="26"/>
      <c r="G5457" s="27"/>
      <c r="H5457" s="27"/>
      <c r="I5457" s="26"/>
      <c r="J5457" s="24"/>
      <c r="K5457" s="26"/>
      <c r="L5457" s="26"/>
      <c r="M5457" s="26"/>
      <c r="N5457" s="26"/>
      <c r="O5457" s="26"/>
      <c r="P5457" s="26"/>
      <c r="Q5457" s="26"/>
      <c r="R5457" s="26"/>
      <c r="S5457" s="26"/>
      <c r="T5457" s="26"/>
      <c r="U5457" s="26"/>
      <c r="V5457" s="26"/>
    </row>
    <row r="5458" spans="1:22" ht="14">
      <c r="A5458" s="24"/>
      <c r="B5458" s="25"/>
      <c r="C5458" s="25"/>
      <c r="D5458" s="25"/>
      <c r="E5458" s="26"/>
      <c r="F5458" s="26"/>
      <c r="G5458" s="27"/>
      <c r="H5458" s="27"/>
      <c r="I5458" s="26"/>
      <c r="J5458" s="24"/>
      <c r="K5458" s="26"/>
      <c r="L5458" s="26"/>
      <c r="M5458" s="26"/>
      <c r="N5458" s="26"/>
      <c r="O5458" s="26"/>
      <c r="P5458" s="26"/>
      <c r="Q5458" s="26"/>
      <c r="R5458" s="26"/>
      <c r="S5458" s="26"/>
      <c r="T5458" s="26"/>
      <c r="U5458" s="26"/>
      <c r="V5458" s="26"/>
    </row>
    <row r="5459" spans="1:22" ht="14">
      <c r="A5459" s="24"/>
      <c r="B5459" s="25"/>
      <c r="C5459" s="25"/>
      <c r="D5459" s="25"/>
      <c r="E5459" s="26"/>
      <c r="F5459" s="26"/>
      <c r="G5459" s="27"/>
      <c r="H5459" s="27"/>
      <c r="I5459" s="26"/>
      <c r="J5459" s="24"/>
      <c r="K5459" s="26"/>
      <c r="L5459" s="26"/>
      <c r="M5459" s="26"/>
      <c r="N5459" s="26"/>
      <c r="O5459" s="26"/>
      <c r="P5459" s="26"/>
      <c r="Q5459" s="26"/>
      <c r="R5459" s="26"/>
      <c r="S5459" s="26"/>
      <c r="T5459" s="26"/>
      <c r="U5459" s="26"/>
      <c r="V5459" s="26"/>
    </row>
    <row r="5460" spans="1:22" ht="14">
      <c r="A5460" s="24"/>
      <c r="B5460" s="25"/>
      <c r="C5460" s="25"/>
      <c r="D5460" s="25"/>
      <c r="E5460" s="26"/>
      <c r="F5460" s="26"/>
      <c r="G5460" s="27"/>
      <c r="H5460" s="27"/>
      <c r="I5460" s="26"/>
      <c r="J5460" s="24"/>
      <c r="K5460" s="26"/>
      <c r="L5460" s="26"/>
      <c r="M5460" s="26"/>
      <c r="N5460" s="26"/>
      <c r="O5460" s="26"/>
      <c r="P5460" s="26"/>
      <c r="Q5460" s="26"/>
      <c r="R5460" s="26"/>
      <c r="S5460" s="26"/>
      <c r="T5460" s="26"/>
      <c r="U5460" s="26"/>
      <c r="V5460" s="26"/>
    </row>
    <row r="5461" spans="1:22" ht="14">
      <c r="A5461" s="24"/>
      <c r="B5461" s="25"/>
      <c r="C5461" s="25"/>
      <c r="D5461" s="25"/>
      <c r="E5461" s="26"/>
      <c r="F5461" s="26"/>
      <c r="G5461" s="27"/>
      <c r="H5461" s="27"/>
      <c r="I5461" s="26"/>
      <c r="J5461" s="24"/>
      <c r="K5461" s="26"/>
      <c r="L5461" s="26"/>
      <c r="M5461" s="26"/>
      <c r="N5461" s="26"/>
      <c r="O5461" s="26"/>
      <c r="P5461" s="26"/>
      <c r="Q5461" s="26"/>
      <c r="R5461" s="26"/>
      <c r="S5461" s="26"/>
      <c r="T5461" s="26"/>
      <c r="U5461" s="26"/>
      <c r="V5461" s="26"/>
    </row>
    <row r="5462" spans="1:22" ht="14">
      <c r="A5462" s="24"/>
      <c r="B5462" s="25"/>
      <c r="C5462" s="25"/>
      <c r="D5462" s="25"/>
      <c r="E5462" s="26"/>
      <c r="F5462" s="26"/>
      <c r="G5462" s="27"/>
      <c r="H5462" s="27"/>
      <c r="I5462" s="26"/>
      <c r="J5462" s="24"/>
      <c r="K5462" s="26"/>
      <c r="L5462" s="26"/>
      <c r="M5462" s="26"/>
      <c r="N5462" s="26"/>
      <c r="O5462" s="26"/>
      <c r="P5462" s="26"/>
      <c r="Q5462" s="26"/>
      <c r="R5462" s="26"/>
      <c r="S5462" s="26"/>
      <c r="T5462" s="26"/>
      <c r="U5462" s="26"/>
      <c r="V5462" s="26"/>
    </row>
    <row r="5463" spans="1:22" ht="14">
      <c r="A5463" s="24"/>
      <c r="B5463" s="25"/>
      <c r="C5463" s="25"/>
      <c r="D5463" s="25"/>
      <c r="E5463" s="26"/>
      <c r="F5463" s="26"/>
      <c r="G5463" s="27"/>
      <c r="H5463" s="27"/>
      <c r="I5463" s="26"/>
      <c r="J5463" s="24"/>
      <c r="K5463" s="26"/>
      <c r="L5463" s="26"/>
      <c r="M5463" s="26"/>
      <c r="N5463" s="26"/>
      <c r="O5463" s="26"/>
      <c r="P5463" s="26"/>
      <c r="Q5463" s="26"/>
      <c r="R5463" s="26"/>
      <c r="S5463" s="26"/>
      <c r="T5463" s="26"/>
      <c r="U5463" s="26"/>
      <c r="V5463" s="26"/>
    </row>
    <row r="5464" spans="1:22" ht="14">
      <c r="A5464" s="24"/>
      <c r="B5464" s="25"/>
      <c r="C5464" s="25"/>
      <c r="D5464" s="25"/>
      <c r="E5464" s="26"/>
      <c r="F5464" s="26"/>
      <c r="G5464" s="27"/>
      <c r="H5464" s="27"/>
      <c r="I5464" s="26"/>
      <c r="J5464" s="24"/>
      <c r="K5464" s="26"/>
      <c r="L5464" s="26"/>
      <c r="M5464" s="26"/>
      <c r="N5464" s="26"/>
      <c r="O5464" s="26"/>
      <c r="P5464" s="26"/>
      <c r="Q5464" s="26"/>
      <c r="R5464" s="26"/>
      <c r="S5464" s="26"/>
      <c r="T5464" s="26"/>
      <c r="U5464" s="26"/>
      <c r="V5464" s="26"/>
    </row>
    <row r="5465" spans="1:22" ht="14">
      <c r="A5465" s="24"/>
      <c r="B5465" s="25"/>
      <c r="C5465" s="25"/>
      <c r="D5465" s="25"/>
      <c r="E5465" s="26"/>
      <c r="F5465" s="26"/>
      <c r="G5465" s="27"/>
      <c r="H5465" s="27"/>
      <c r="I5465" s="26"/>
      <c r="J5465" s="24"/>
      <c r="K5465" s="26"/>
      <c r="L5465" s="26"/>
      <c r="M5465" s="26"/>
      <c r="N5465" s="26"/>
      <c r="O5465" s="26"/>
      <c r="P5465" s="26"/>
      <c r="Q5465" s="26"/>
      <c r="R5465" s="26"/>
      <c r="S5465" s="26"/>
      <c r="T5465" s="26"/>
      <c r="U5465" s="26"/>
      <c r="V5465" s="26"/>
    </row>
    <row r="5466" spans="1:22" ht="14">
      <c r="A5466" s="24"/>
      <c r="B5466" s="25"/>
      <c r="C5466" s="25"/>
      <c r="D5466" s="25"/>
      <c r="E5466" s="26"/>
      <c r="F5466" s="26"/>
      <c r="G5466" s="27"/>
      <c r="H5466" s="27"/>
      <c r="I5466" s="26"/>
      <c r="J5466" s="24"/>
      <c r="K5466" s="26"/>
      <c r="L5466" s="26"/>
      <c r="M5466" s="26"/>
      <c r="N5466" s="26"/>
      <c r="O5466" s="26"/>
      <c r="P5466" s="26"/>
      <c r="Q5466" s="26"/>
      <c r="R5466" s="26"/>
      <c r="S5466" s="26"/>
      <c r="T5466" s="26"/>
      <c r="U5466" s="26"/>
      <c r="V5466" s="26"/>
    </row>
    <row r="5467" spans="1:22" ht="14">
      <c r="A5467" s="24"/>
      <c r="B5467" s="25"/>
      <c r="C5467" s="25"/>
      <c r="D5467" s="25"/>
      <c r="E5467" s="26"/>
      <c r="F5467" s="26"/>
      <c r="G5467" s="27"/>
      <c r="H5467" s="27"/>
      <c r="I5467" s="26"/>
      <c r="J5467" s="24"/>
      <c r="K5467" s="26"/>
      <c r="L5467" s="26"/>
      <c r="M5467" s="26"/>
      <c r="N5467" s="26"/>
      <c r="O5467" s="26"/>
      <c r="P5467" s="26"/>
      <c r="Q5467" s="26"/>
      <c r="R5467" s="26"/>
      <c r="S5467" s="26"/>
      <c r="T5467" s="26"/>
      <c r="U5467" s="26"/>
      <c r="V5467" s="26"/>
    </row>
    <row r="5468" spans="1:22" ht="14">
      <c r="A5468" s="24"/>
      <c r="B5468" s="25"/>
      <c r="C5468" s="25"/>
      <c r="D5468" s="25"/>
      <c r="E5468" s="26"/>
      <c r="F5468" s="26"/>
      <c r="G5468" s="27"/>
      <c r="H5468" s="27"/>
      <c r="I5468" s="26"/>
      <c r="J5468" s="24"/>
      <c r="K5468" s="26"/>
      <c r="L5468" s="26"/>
      <c r="M5468" s="26"/>
      <c r="N5468" s="26"/>
      <c r="O5468" s="26"/>
      <c r="P5468" s="26"/>
      <c r="Q5468" s="26"/>
      <c r="R5468" s="26"/>
      <c r="S5468" s="26"/>
      <c r="T5468" s="26"/>
      <c r="U5468" s="26"/>
      <c r="V5468" s="26"/>
    </row>
    <row r="5469" spans="1:22" ht="14">
      <c r="A5469" s="24"/>
      <c r="B5469" s="25"/>
      <c r="C5469" s="25"/>
      <c r="D5469" s="25"/>
      <c r="E5469" s="26"/>
      <c r="F5469" s="26"/>
      <c r="G5469" s="27"/>
      <c r="H5469" s="27"/>
      <c r="I5469" s="26"/>
      <c r="J5469" s="24"/>
      <c r="K5469" s="26"/>
      <c r="L5469" s="26"/>
      <c r="M5469" s="26"/>
      <c r="N5469" s="26"/>
      <c r="O5469" s="26"/>
      <c r="P5469" s="26"/>
      <c r="Q5469" s="26"/>
      <c r="R5469" s="26"/>
      <c r="S5469" s="26"/>
      <c r="T5469" s="26"/>
      <c r="U5469" s="26"/>
      <c r="V5469" s="26"/>
    </row>
    <row r="5470" spans="1:22" ht="14">
      <c r="A5470" s="24"/>
      <c r="B5470" s="25"/>
      <c r="C5470" s="25"/>
      <c r="D5470" s="25"/>
      <c r="E5470" s="26"/>
      <c r="F5470" s="26"/>
      <c r="G5470" s="27"/>
      <c r="H5470" s="27"/>
      <c r="I5470" s="26"/>
      <c r="J5470" s="24"/>
      <c r="K5470" s="26"/>
      <c r="L5470" s="26"/>
      <c r="M5470" s="26"/>
      <c r="N5470" s="26"/>
      <c r="O5470" s="26"/>
      <c r="P5470" s="26"/>
      <c r="Q5470" s="26"/>
      <c r="R5470" s="26"/>
      <c r="S5470" s="26"/>
      <c r="T5470" s="26"/>
      <c r="U5470" s="26"/>
      <c r="V5470" s="26"/>
    </row>
    <row r="5471" spans="1:22" ht="14">
      <c r="A5471" s="24"/>
      <c r="B5471" s="25"/>
      <c r="C5471" s="25"/>
      <c r="D5471" s="25"/>
      <c r="E5471" s="26"/>
      <c r="F5471" s="26"/>
      <c r="G5471" s="27"/>
      <c r="H5471" s="27"/>
      <c r="I5471" s="26"/>
      <c r="J5471" s="24"/>
      <c r="K5471" s="26"/>
      <c r="L5471" s="26"/>
      <c r="M5471" s="26"/>
      <c r="N5471" s="26"/>
      <c r="O5471" s="26"/>
      <c r="P5471" s="26"/>
      <c r="Q5471" s="26"/>
      <c r="R5471" s="26"/>
      <c r="S5471" s="26"/>
      <c r="T5471" s="26"/>
      <c r="U5471" s="26"/>
      <c r="V5471" s="26"/>
    </row>
    <row r="5472" spans="1:22" ht="14">
      <c r="A5472" s="24"/>
      <c r="B5472" s="25"/>
      <c r="C5472" s="25"/>
      <c r="D5472" s="25"/>
      <c r="E5472" s="26"/>
      <c r="F5472" s="26"/>
      <c r="G5472" s="27"/>
      <c r="H5472" s="27"/>
      <c r="I5472" s="26"/>
      <c r="J5472" s="24"/>
      <c r="K5472" s="26"/>
      <c r="L5472" s="26"/>
      <c r="M5472" s="26"/>
      <c r="N5472" s="26"/>
      <c r="O5472" s="26"/>
      <c r="P5472" s="26"/>
      <c r="Q5472" s="26"/>
      <c r="R5472" s="26"/>
      <c r="S5472" s="26"/>
      <c r="T5472" s="26"/>
      <c r="U5472" s="26"/>
      <c r="V5472" s="26"/>
    </row>
    <row r="5473" spans="1:22" ht="14">
      <c r="A5473" s="24"/>
      <c r="B5473" s="25"/>
      <c r="C5473" s="25"/>
      <c r="D5473" s="25"/>
      <c r="E5473" s="26"/>
      <c r="F5473" s="26"/>
      <c r="G5473" s="27"/>
      <c r="H5473" s="27"/>
      <c r="I5473" s="26"/>
      <c r="J5473" s="24"/>
      <c r="K5473" s="26"/>
      <c r="L5473" s="26"/>
      <c r="M5473" s="26"/>
      <c r="N5473" s="26"/>
      <c r="O5473" s="26"/>
      <c r="P5473" s="26"/>
      <c r="Q5473" s="26"/>
      <c r="R5473" s="26"/>
      <c r="S5473" s="26"/>
      <c r="T5473" s="26"/>
      <c r="U5473" s="26"/>
      <c r="V5473" s="26"/>
    </row>
    <row r="5474" spans="1:22" ht="14">
      <c r="A5474" s="24"/>
      <c r="B5474" s="25"/>
      <c r="C5474" s="25"/>
      <c r="D5474" s="25"/>
      <c r="E5474" s="26"/>
      <c r="F5474" s="26"/>
      <c r="G5474" s="27"/>
      <c r="H5474" s="27"/>
      <c r="I5474" s="26"/>
      <c r="J5474" s="24"/>
      <c r="K5474" s="26"/>
      <c r="L5474" s="26"/>
      <c r="M5474" s="26"/>
      <c r="N5474" s="26"/>
      <c r="O5474" s="26"/>
      <c r="P5474" s="26"/>
      <c r="Q5474" s="26"/>
      <c r="R5474" s="26"/>
      <c r="S5474" s="26"/>
      <c r="T5474" s="26"/>
      <c r="U5474" s="26"/>
      <c r="V5474" s="26"/>
    </row>
    <row r="5475" spans="1:22" ht="14">
      <c r="A5475" s="24"/>
      <c r="B5475" s="25"/>
      <c r="C5475" s="25"/>
      <c r="D5475" s="25"/>
      <c r="E5475" s="26"/>
      <c r="F5475" s="26"/>
      <c r="G5475" s="27"/>
      <c r="H5475" s="27"/>
      <c r="I5475" s="26"/>
      <c r="J5475" s="24"/>
      <c r="K5475" s="26"/>
      <c r="L5475" s="26"/>
      <c r="M5475" s="26"/>
      <c r="N5475" s="26"/>
      <c r="O5475" s="26"/>
      <c r="P5475" s="26"/>
      <c r="Q5475" s="26"/>
      <c r="R5475" s="26"/>
      <c r="S5475" s="26"/>
      <c r="T5475" s="26"/>
      <c r="U5475" s="26"/>
      <c r="V5475" s="26"/>
    </row>
    <row r="5476" spans="1:22" ht="14">
      <c r="A5476" s="24"/>
      <c r="B5476" s="25"/>
      <c r="C5476" s="25"/>
      <c r="D5476" s="25"/>
      <c r="E5476" s="26"/>
      <c r="F5476" s="26"/>
      <c r="G5476" s="27"/>
      <c r="H5476" s="27"/>
      <c r="I5476" s="26"/>
      <c r="J5476" s="24"/>
      <c r="K5476" s="26"/>
      <c r="L5476" s="26"/>
      <c r="M5476" s="26"/>
      <c r="N5476" s="26"/>
      <c r="O5476" s="26"/>
      <c r="P5476" s="26"/>
      <c r="Q5476" s="26"/>
      <c r="R5476" s="26"/>
      <c r="S5476" s="26"/>
      <c r="T5476" s="26"/>
      <c r="U5476" s="26"/>
      <c r="V5476" s="26"/>
    </row>
    <row r="5477" spans="1:22" ht="14">
      <c r="A5477" s="24"/>
      <c r="B5477" s="25"/>
      <c r="C5477" s="25"/>
      <c r="D5477" s="25"/>
      <c r="E5477" s="26"/>
      <c r="F5477" s="26"/>
      <c r="G5477" s="27"/>
      <c r="H5477" s="27"/>
      <c r="I5477" s="26"/>
      <c r="J5477" s="24"/>
      <c r="K5477" s="26"/>
      <c r="L5477" s="26"/>
      <c r="M5477" s="26"/>
      <c r="N5477" s="26"/>
      <c r="O5477" s="26"/>
      <c r="P5477" s="26"/>
      <c r="Q5477" s="26"/>
      <c r="R5477" s="26"/>
      <c r="S5477" s="26"/>
      <c r="T5477" s="26"/>
      <c r="U5477" s="26"/>
      <c r="V5477" s="26"/>
    </row>
    <row r="5478" spans="1:22" ht="14">
      <c r="A5478" s="24"/>
      <c r="B5478" s="25"/>
      <c r="C5478" s="25"/>
      <c r="D5478" s="25"/>
      <c r="E5478" s="26"/>
      <c r="F5478" s="26"/>
      <c r="G5478" s="27"/>
      <c r="H5478" s="27"/>
      <c r="I5478" s="26"/>
      <c r="J5478" s="24"/>
      <c r="K5478" s="26"/>
      <c r="L5478" s="26"/>
      <c r="M5478" s="26"/>
      <c r="N5478" s="26"/>
      <c r="O5478" s="26"/>
      <c r="P5478" s="26"/>
      <c r="Q5478" s="26"/>
      <c r="R5478" s="26"/>
      <c r="S5478" s="26"/>
      <c r="T5478" s="26"/>
      <c r="U5478" s="26"/>
      <c r="V5478" s="26"/>
    </row>
    <row r="5479" spans="1:22" ht="14">
      <c r="A5479" s="24"/>
      <c r="B5479" s="25"/>
      <c r="C5479" s="25"/>
      <c r="D5479" s="25"/>
      <c r="E5479" s="26"/>
      <c r="F5479" s="26"/>
      <c r="G5479" s="27"/>
      <c r="H5479" s="27"/>
      <c r="I5479" s="26"/>
      <c r="J5479" s="24"/>
      <c r="K5479" s="26"/>
      <c r="L5479" s="26"/>
      <c r="M5479" s="26"/>
      <c r="N5479" s="26"/>
      <c r="O5479" s="26"/>
      <c r="P5479" s="26"/>
      <c r="Q5479" s="26"/>
      <c r="R5479" s="26"/>
      <c r="S5479" s="26"/>
      <c r="T5479" s="26"/>
      <c r="U5479" s="26"/>
      <c r="V5479" s="26"/>
    </row>
    <row r="5480" spans="1:22" ht="14">
      <c r="A5480" s="24"/>
      <c r="B5480" s="25"/>
      <c r="C5480" s="25"/>
      <c r="D5480" s="25"/>
      <c r="E5480" s="26"/>
      <c r="F5480" s="26"/>
      <c r="G5480" s="27"/>
      <c r="H5480" s="27"/>
      <c r="I5480" s="26"/>
      <c r="J5480" s="24"/>
      <c r="K5480" s="26"/>
      <c r="L5480" s="26"/>
      <c r="M5480" s="26"/>
      <c r="N5480" s="26"/>
      <c r="O5480" s="26"/>
      <c r="P5480" s="26"/>
      <c r="Q5480" s="26"/>
      <c r="R5480" s="26"/>
      <c r="S5480" s="26"/>
      <c r="T5480" s="26"/>
      <c r="U5480" s="26"/>
      <c r="V5480" s="26"/>
    </row>
    <row r="5481" spans="1:22" ht="14">
      <c r="A5481" s="24"/>
      <c r="B5481" s="25"/>
      <c r="C5481" s="25"/>
      <c r="D5481" s="25"/>
      <c r="E5481" s="26"/>
      <c r="F5481" s="26"/>
      <c r="G5481" s="27"/>
      <c r="H5481" s="27"/>
      <c r="I5481" s="26"/>
      <c r="J5481" s="24"/>
      <c r="K5481" s="26"/>
      <c r="L5481" s="26"/>
      <c r="M5481" s="26"/>
      <c r="N5481" s="26"/>
      <c r="O5481" s="26"/>
      <c r="P5481" s="26"/>
      <c r="Q5481" s="26"/>
      <c r="R5481" s="26"/>
      <c r="S5481" s="26"/>
      <c r="T5481" s="26"/>
      <c r="U5481" s="26"/>
      <c r="V5481" s="26"/>
    </row>
    <row r="5482" spans="1:22" ht="14">
      <c r="A5482" s="24"/>
      <c r="B5482" s="25"/>
      <c r="C5482" s="25"/>
      <c r="D5482" s="25"/>
      <c r="E5482" s="26"/>
      <c r="F5482" s="26"/>
      <c r="G5482" s="27"/>
      <c r="H5482" s="27"/>
      <c r="I5482" s="26"/>
      <c r="J5482" s="24"/>
      <c r="K5482" s="26"/>
      <c r="L5482" s="26"/>
      <c r="M5482" s="26"/>
      <c r="N5482" s="26"/>
      <c r="O5482" s="26"/>
      <c r="P5482" s="26"/>
      <c r="Q5482" s="26"/>
      <c r="R5482" s="26"/>
      <c r="S5482" s="26"/>
      <c r="T5482" s="26"/>
      <c r="U5482" s="26"/>
      <c r="V5482" s="26"/>
    </row>
    <row r="5483" spans="1:22" ht="14">
      <c r="A5483" s="24"/>
      <c r="B5483" s="25"/>
      <c r="C5483" s="25"/>
      <c r="D5483" s="25"/>
      <c r="E5483" s="26"/>
      <c r="F5483" s="26"/>
      <c r="G5483" s="27"/>
      <c r="H5483" s="27"/>
      <c r="I5483" s="26"/>
      <c r="J5483" s="24"/>
      <c r="K5483" s="26"/>
      <c r="L5483" s="26"/>
      <c r="M5483" s="26"/>
      <c r="N5483" s="26"/>
      <c r="O5483" s="26"/>
      <c r="P5483" s="26"/>
      <c r="Q5483" s="26"/>
      <c r="R5483" s="26"/>
      <c r="S5483" s="26"/>
      <c r="T5483" s="26"/>
      <c r="U5483" s="26"/>
      <c r="V5483" s="26"/>
    </row>
    <row r="5484" spans="1:22" ht="14">
      <c r="A5484" s="24"/>
      <c r="B5484" s="25"/>
      <c r="C5484" s="25"/>
      <c r="D5484" s="25"/>
      <c r="E5484" s="26"/>
      <c r="F5484" s="26"/>
      <c r="G5484" s="27"/>
      <c r="H5484" s="27"/>
      <c r="I5484" s="26"/>
      <c r="J5484" s="24"/>
      <c r="K5484" s="26"/>
      <c r="L5484" s="26"/>
      <c r="M5484" s="26"/>
      <c r="N5484" s="26"/>
      <c r="O5484" s="26"/>
      <c r="P5484" s="26"/>
      <c r="Q5484" s="26"/>
      <c r="R5484" s="26"/>
      <c r="S5484" s="26"/>
      <c r="T5484" s="26"/>
      <c r="U5484" s="26"/>
      <c r="V5484" s="26"/>
    </row>
    <row r="5485" spans="1:22" ht="14">
      <c r="A5485" s="24"/>
      <c r="B5485" s="25"/>
      <c r="C5485" s="25"/>
      <c r="D5485" s="25"/>
      <c r="E5485" s="26"/>
      <c r="F5485" s="26"/>
      <c r="G5485" s="27"/>
      <c r="H5485" s="27"/>
      <c r="I5485" s="26"/>
      <c r="J5485" s="24"/>
      <c r="K5485" s="26"/>
      <c r="L5485" s="26"/>
      <c r="M5485" s="26"/>
      <c r="N5485" s="26"/>
      <c r="O5485" s="26"/>
      <c r="P5485" s="26"/>
      <c r="Q5485" s="26"/>
      <c r="R5485" s="26"/>
      <c r="S5485" s="26"/>
      <c r="T5485" s="26"/>
      <c r="U5485" s="26"/>
      <c r="V5485" s="26"/>
    </row>
    <row r="5486" spans="1:22" ht="14">
      <c r="A5486" s="24"/>
      <c r="B5486" s="25"/>
      <c r="C5486" s="25"/>
      <c r="D5486" s="25"/>
      <c r="E5486" s="26"/>
      <c r="F5486" s="26"/>
      <c r="G5486" s="27"/>
      <c r="H5486" s="27"/>
      <c r="I5486" s="26"/>
      <c r="J5486" s="24"/>
      <c r="K5486" s="26"/>
      <c r="L5486" s="26"/>
      <c r="M5486" s="26"/>
      <c r="N5486" s="26"/>
      <c r="O5486" s="26"/>
      <c r="P5486" s="26"/>
      <c r="Q5486" s="26"/>
      <c r="R5486" s="26"/>
      <c r="S5486" s="26"/>
      <c r="T5486" s="26"/>
      <c r="U5486" s="26"/>
      <c r="V5486" s="26"/>
    </row>
    <row r="5487" spans="1:22" ht="14">
      <c r="A5487" s="24"/>
      <c r="B5487" s="25"/>
      <c r="C5487" s="25"/>
      <c r="D5487" s="25"/>
      <c r="E5487" s="26"/>
      <c r="F5487" s="26"/>
      <c r="G5487" s="27"/>
      <c r="H5487" s="27"/>
      <c r="I5487" s="26"/>
      <c r="J5487" s="24"/>
      <c r="K5487" s="26"/>
      <c r="L5487" s="26"/>
      <c r="M5487" s="26"/>
      <c r="N5487" s="26"/>
      <c r="O5487" s="26"/>
      <c r="P5487" s="26"/>
      <c r="Q5487" s="26"/>
      <c r="R5487" s="26"/>
      <c r="S5487" s="26"/>
      <c r="T5487" s="26"/>
      <c r="U5487" s="26"/>
      <c r="V5487" s="26"/>
    </row>
    <row r="5488" spans="1:22" ht="14">
      <c r="A5488" s="24"/>
      <c r="B5488" s="25"/>
      <c r="C5488" s="25"/>
      <c r="D5488" s="25"/>
      <c r="E5488" s="26"/>
      <c r="F5488" s="26"/>
      <c r="G5488" s="27"/>
      <c r="H5488" s="27"/>
      <c r="I5488" s="26"/>
      <c r="J5488" s="24"/>
      <c r="K5488" s="26"/>
      <c r="L5488" s="26"/>
      <c r="M5488" s="26"/>
      <c r="N5488" s="26"/>
      <c r="O5488" s="26"/>
      <c r="P5488" s="26"/>
      <c r="Q5488" s="26"/>
      <c r="R5488" s="26"/>
      <c r="S5488" s="26"/>
      <c r="T5488" s="26"/>
      <c r="U5488" s="26"/>
      <c r="V5488" s="26"/>
    </row>
    <row r="5489" spans="1:22" ht="14">
      <c r="A5489" s="24"/>
      <c r="B5489" s="25"/>
      <c r="C5489" s="25"/>
      <c r="D5489" s="25"/>
      <c r="E5489" s="26"/>
      <c r="F5489" s="26"/>
      <c r="G5489" s="27"/>
      <c r="H5489" s="27"/>
      <c r="I5489" s="26"/>
      <c r="J5489" s="24"/>
      <c r="K5489" s="26"/>
      <c r="L5489" s="26"/>
      <c r="M5489" s="26"/>
      <c r="N5489" s="26"/>
      <c r="O5489" s="26"/>
      <c r="P5489" s="26"/>
      <c r="Q5489" s="26"/>
      <c r="R5489" s="26"/>
      <c r="S5489" s="26"/>
      <c r="T5489" s="26"/>
      <c r="U5489" s="26"/>
      <c r="V5489" s="26"/>
    </row>
    <row r="5490" spans="1:22" ht="14">
      <c r="A5490" s="24"/>
      <c r="B5490" s="25"/>
      <c r="C5490" s="25"/>
      <c r="D5490" s="25"/>
      <c r="E5490" s="26"/>
      <c r="F5490" s="26"/>
      <c r="G5490" s="27"/>
      <c r="H5490" s="27"/>
      <c r="I5490" s="26"/>
      <c r="J5490" s="24"/>
      <c r="K5490" s="26"/>
      <c r="L5490" s="26"/>
      <c r="M5490" s="26"/>
      <c r="N5490" s="26"/>
      <c r="O5490" s="26"/>
      <c r="P5490" s="26"/>
      <c r="Q5490" s="26"/>
      <c r="R5490" s="26"/>
      <c r="S5490" s="26"/>
      <c r="T5490" s="26"/>
      <c r="U5490" s="26"/>
      <c r="V5490" s="26"/>
    </row>
    <row r="5491" spans="1:22" ht="14">
      <c r="A5491" s="24"/>
      <c r="B5491" s="25"/>
      <c r="C5491" s="25"/>
      <c r="D5491" s="25"/>
      <c r="E5491" s="26"/>
      <c r="F5491" s="26"/>
      <c r="G5491" s="27"/>
      <c r="H5491" s="27"/>
      <c r="I5491" s="26"/>
      <c r="J5491" s="24"/>
      <c r="K5491" s="26"/>
      <c r="L5491" s="26"/>
      <c r="M5491" s="26"/>
      <c r="N5491" s="26"/>
      <c r="O5491" s="26"/>
      <c r="P5491" s="26"/>
      <c r="Q5491" s="26"/>
      <c r="R5491" s="26"/>
      <c r="S5491" s="26"/>
      <c r="T5491" s="26"/>
      <c r="U5491" s="26"/>
      <c r="V5491" s="26"/>
    </row>
    <row r="5492" spans="1:22" ht="14">
      <c r="A5492" s="24"/>
      <c r="B5492" s="25"/>
      <c r="C5492" s="25"/>
      <c r="D5492" s="25"/>
      <c r="E5492" s="26"/>
      <c r="F5492" s="26"/>
      <c r="G5492" s="27"/>
      <c r="H5492" s="27"/>
      <c r="I5492" s="26"/>
      <c r="J5492" s="24"/>
      <c r="K5492" s="26"/>
      <c r="L5492" s="26"/>
      <c r="M5492" s="26"/>
      <c r="N5492" s="26"/>
      <c r="O5492" s="26"/>
      <c r="P5492" s="26"/>
      <c r="Q5492" s="26"/>
      <c r="R5492" s="26"/>
      <c r="S5492" s="26"/>
      <c r="T5492" s="26"/>
      <c r="U5492" s="26"/>
      <c r="V5492" s="26"/>
    </row>
    <row r="5493" spans="1:22" ht="14">
      <c r="A5493" s="24"/>
      <c r="B5493" s="25"/>
      <c r="C5493" s="25"/>
      <c r="D5493" s="25"/>
      <c r="E5493" s="26"/>
      <c r="F5493" s="26"/>
      <c r="G5493" s="27"/>
      <c r="H5493" s="27"/>
      <c r="I5493" s="26"/>
      <c r="J5493" s="24"/>
      <c r="K5493" s="26"/>
      <c r="L5493" s="26"/>
      <c r="M5493" s="26"/>
      <c r="N5493" s="26"/>
      <c r="O5493" s="26"/>
      <c r="P5493" s="26"/>
      <c r="Q5493" s="26"/>
      <c r="R5493" s="26"/>
      <c r="S5493" s="26"/>
      <c r="T5493" s="26"/>
      <c r="U5493" s="26"/>
      <c r="V5493" s="26"/>
    </row>
    <row r="5494" spans="1:22" ht="14">
      <c r="A5494" s="24"/>
      <c r="B5494" s="25"/>
      <c r="C5494" s="25"/>
      <c r="D5494" s="25"/>
      <c r="E5494" s="26"/>
      <c r="F5494" s="26"/>
      <c r="G5494" s="27"/>
      <c r="H5494" s="27"/>
      <c r="I5494" s="26"/>
      <c r="J5494" s="24"/>
      <c r="K5494" s="26"/>
      <c r="L5494" s="26"/>
      <c r="M5494" s="26"/>
      <c r="N5494" s="26"/>
      <c r="O5494" s="26"/>
      <c r="P5494" s="26"/>
      <c r="Q5494" s="26"/>
      <c r="R5494" s="26"/>
      <c r="S5494" s="26"/>
      <c r="T5494" s="26"/>
      <c r="U5494" s="26"/>
      <c r="V5494" s="26"/>
    </row>
    <row r="5495" spans="1:22" ht="14">
      <c r="A5495" s="24"/>
      <c r="B5495" s="25"/>
      <c r="C5495" s="25"/>
      <c r="D5495" s="25"/>
      <c r="E5495" s="26"/>
      <c r="F5495" s="26"/>
      <c r="G5495" s="27"/>
      <c r="H5495" s="27"/>
      <c r="I5495" s="26"/>
      <c r="J5495" s="24"/>
      <c r="K5495" s="26"/>
      <c r="L5495" s="26"/>
      <c r="M5495" s="26"/>
      <c r="N5495" s="26"/>
      <c r="O5495" s="26"/>
      <c r="P5495" s="26"/>
      <c r="Q5495" s="26"/>
      <c r="R5495" s="26"/>
      <c r="S5495" s="26"/>
      <c r="T5495" s="26"/>
      <c r="U5495" s="26"/>
      <c r="V5495" s="26"/>
    </row>
    <row r="5496" spans="1:22" ht="14">
      <c r="A5496" s="24"/>
      <c r="B5496" s="25"/>
      <c r="C5496" s="25"/>
      <c r="D5496" s="25"/>
      <c r="E5496" s="26"/>
      <c r="F5496" s="26"/>
      <c r="G5496" s="27"/>
      <c r="H5496" s="27"/>
      <c r="I5496" s="26"/>
      <c r="J5496" s="24"/>
      <c r="K5496" s="26"/>
      <c r="L5496" s="26"/>
      <c r="M5496" s="26"/>
      <c r="N5496" s="26"/>
      <c r="O5496" s="26"/>
      <c r="P5496" s="26"/>
      <c r="Q5496" s="26"/>
      <c r="R5496" s="26"/>
      <c r="S5496" s="26"/>
      <c r="T5496" s="26"/>
      <c r="U5496" s="26"/>
      <c r="V5496" s="26"/>
    </row>
    <row r="5497" spans="1:22" ht="14">
      <c r="A5497" s="24"/>
      <c r="B5497" s="25"/>
      <c r="C5497" s="25"/>
      <c r="D5497" s="25"/>
      <c r="E5497" s="26"/>
      <c r="F5497" s="26"/>
      <c r="G5497" s="27"/>
      <c r="H5497" s="27"/>
      <c r="I5497" s="26"/>
      <c r="J5497" s="24"/>
      <c r="K5497" s="26"/>
      <c r="L5497" s="26"/>
      <c r="M5497" s="26"/>
      <c r="N5497" s="26"/>
      <c r="O5497" s="26"/>
      <c r="P5497" s="26"/>
      <c r="Q5497" s="26"/>
      <c r="R5497" s="26"/>
      <c r="S5497" s="26"/>
      <c r="T5497" s="26"/>
      <c r="U5497" s="26"/>
      <c r="V5497" s="26"/>
    </row>
    <row r="5498" spans="1:22" ht="14">
      <c r="A5498" s="24"/>
      <c r="B5498" s="25"/>
      <c r="C5498" s="25"/>
      <c r="D5498" s="25"/>
      <c r="E5498" s="26"/>
      <c r="F5498" s="26"/>
      <c r="G5498" s="27"/>
      <c r="H5498" s="27"/>
      <c r="I5498" s="26"/>
      <c r="J5498" s="24"/>
      <c r="K5498" s="26"/>
      <c r="L5498" s="26"/>
      <c r="M5498" s="26"/>
      <c r="N5498" s="26"/>
      <c r="O5498" s="26"/>
      <c r="P5498" s="26"/>
      <c r="Q5498" s="26"/>
      <c r="R5498" s="26"/>
      <c r="S5498" s="26"/>
      <c r="T5498" s="26"/>
      <c r="U5498" s="26"/>
      <c r="V5498" s="26"/>
    </row>
    <row r="5499" spans="1:22" ht="14">
      <c r="A5499" s="24"/>
      <c r="B5499" s="25"/>
      <c r="C5499" s="25"/>
      <c r="D5499" s="25"/>
      <c r="E5499" s="26"/>
      <c r="F5499" s="26"/>
      <c r="G5499" s="27"/>
      <c r="H5499" s="27"/>
      <c r="I5499" s="26"/>
      <c r="J5499" s="24"/>
      <c r="K5499" s="26"/>
      <c r="L5499" s="26"/>
      <c r="M5499" s="26"/>
      <c r="N5499" s="26"/>
      <c r="O5499" s="26"/>
      <c r="P5499" s="26"/>
      <c r="Q5499" s="26"/>
      <c r="R5499" s="26"/>
      <c r="S5499" s="26"/>
      <c r="T5499" s="26"/>
      <c r="U5499" s="26"/>
      <c r="V5499" s="26"/>
    </row>
    <row r="5500" spans="1:22" ht="14">
      <c r="A5500" s="24"/>
      <c r="B5500" s="25"/>
      <c r="C5500" s="25"/>
      <c r="D5500" s="25"/>
      <c r="E5500" s="26"/>
      <c r="F5500" s="26"/>
      <c r="G5500" s="27"/>
      <c r="H5500" s="27"/>
      <c r="I5500" s="26"/>
      <c r="J5500" s="24"/>
      <c r="K5500" s="26"/>
      <c r="L5500" s="26"/>
      <c r="M5500" s="26"/>
      <c r="N5500" s="26"/>
      <c r="O5500" s="26"/>
      <c r="P5500" s="26"/>
      <c r="Q5500" s="26"/>
      <c r="R5500" s="26"/>
      <c r="S5500" s="26"/>
      <c r="T5500" s="26"/>
      <c r="U5500" s="26"/>
      <c r="V5500" s="26"/>
    </row>
    <row r="5501" spans="1:22" ht="14">
      <c r="A5501" s="24"/>
      <c r="B5501" s="25"/>
      <c r="C5501" s="25"/>
      <c r="D5501" s="25"/>
      <c r="E5501" s="26"/>
      <c r="F5501" s="26"/>
      <c r="G5501" s="27"/>
      <c r="H5501" s="27"/>
      <c r="I5501" s="26"/>
      <c r="J5501" s="24"/>
      <c r="K5501" s="26"/>
      <c r="L5501" s="26"/>
      <c r="M5501" s="26"/>
      <c r="N5501" s="26"/>
      <c r="O5501" s="26"/>
      <c r="P5501" s="26"/>
      <c r="Q5501" s="26"/>
      <c r="R5501" s="26"/>
      <c r="S5501" s="26"/>
      <c r="T5501" s="26"/>
      <c r="U5501" s="26"/>
      <c r="V5501" s="26"/>
    </row>
    <row r="5502" spans="1:22" ht="14">
      <c r="A5502" s="24"/>
      <c r="B5502" s="25"/>
      <c r="C5502" s="25"/>
      <c r="D5502" s="25"/>
      <c r="E5502" s="26"/>
      <c r="F5502" s="26"/>
      <c r="G5502" s="27"/>
      <c r="H5502" s="27"/>
      <c r="I5502" s="26"/>
      <c r="J5502" s="24"/>
      <c r="K5502" s="26"/>
      <c r="L5502" s="26"/>
      <c r="M5502" s="26"/>
      <c r="N5502" s="26"/>
      <c r="O5502" s="26"/>
      <c r="P5502" s="26"/>
      <c r="Q5502" s="26"/>
      <c r="R5502" s="26"/>
      <c r="S5502" s="26"/>
      <c r="T5502" s="26"/>
      <c r="U5502" s="26"/>
      <c r="V5502" s="26"/>
    </row>
    <row r="5503" spans="1:22" ht="14">
      <c r="A5503" s="24"/>
      <c r="B5503" s="25"/>
      <c r="C5503" s="25"/>
      <c r="D5503" s="25"/>
      <c r="E5503" s="26"/>
      <c r="F5503" s="26"/>
      <c r="G5503" s="27"/>
      <c r="H5503" s="27"/>
      <c r="I5503" s="26"/>
      <c r="J5503" s="24"/>
      <c r="K5503" s="26"/>
      <c r="L5503" s="26"/>
      <c r="M5503" s="26"/>
      <c r="N5503" s="26"/>
      <c r="O5503" s="26"/>
      <c r="P5503" s="26"/>
      <c r="Q5503" s="26"/>
      <c r="R5503" s="26"/>
      <c r="S5503" s="26"/>
      <c r="T5503" s="26"/>
      <c r="U5503" s="26"/>
      <c r="V5503" s="26"/>
    </row>
    <row r="5504" spans="1:22" ht="14">
      <c r="A5504" s="24"/>
      <c r="B5504" s="25"/>
      <c r="C5504" s="25"/>
      <c r="D5504" s="25"/>
      <c r="E5504" s="26"/>
      <c r="F5504" s="26"/>
      <c r="G5504" s="27"/>
      <c r="H5504" s="27"/>
      <c r="I5504" s="26"/>
      <c r="J5504" s="24"/>
      <c r="K5504" s="26"/>
      <c r="L5504" s="26"/>
      <c r="M5504" s="26"/>
      <c r="N5504" s="26"/>
      <c r="O5504" s="26"/>
      <c r="P5504" s="26"/>
      <c r="Q5504" s="26"/>
      <c r="R5504" s="26"/>
      <c r="S5504" s="26"/>
      <c r="T5504" s="26"/>
      <c r="U5504" s="26"/>
      <c r="V5504" s="26"/>
    </row>
    <row r="5505" spans="1:22" ht="14">
      <c r="A5505" s="24"/>
      <c r="B5505" s="25"/>
      <c r="C5505" s="25"/>
      <c r="D5505" s="25"/>
      <c r="E5505" s="26"/>
      <c r="F5505" s="26"/>
      <c r="G5505" s="27"/>
      <c r="H5505" s="27"/>
      <c r="I5505" s="26"/>
      <c r="J5505" s="24"/>
      <c r="K5505" s="26"/>
      <c r="L5505" s="26"/>
      <c r="M5505" s="26"/>
      <c r="N5505" s="26"/>
      <c r="O5505" s="26"/>
      <c r="P5505" s="26"/>
      <c r="Q5505" s="26"/>
      <c r="R5505" s="26"/>
      <c r="S5505" s="26"/>
      <c r="T5505" s="26"/>
      <c r="U5505" s="26"/>
      <c r="V5505" s="26"/>
    </row>
    <row r="5506" spans="1:22" ht="14">
      <c r="A5506" s="24"/>
      <c r="B5506" s="25"/>
      <c r="C5506" s="25"/>
      <c r="D5506" s="25"/>
      <c r="E5506" s="26"/>
      <c r="F5506" s="26"/>
      <c r="G5506" s="27"/>
      <c r="H5506" s="27"/>
      <c r="I5506" s="26"/>
      <c r="J5506" s="24"/>
      <c r="K5506" s="26"/>
      <c r="L5506" s="26"/>
      <c r="M5506" s="26"/>
      <c r="N5506" s="26"/>
      <c r="O5506" s="26"/>
      <c r="P5506" s="26"/>
      <c r="Q5506" s="26"/>
      <c r="R5506" s="26"/>
      <c r="S5506" s="26"/>
      <c r="T5506" s="26"/>
      <c r="U5506" s="26"/>
      <c r="V5506" s="26"/>
    </row>
    <row r="5507" spans="1:22" ht="14">
      <c r="A5507" s="24"/>
      <c r="B5507" s="25"/>
      <c r="C5507" s="25"/>
      <c r="D5507" s="25"/>
      <c r="E5507" s="26"/>
      <c r="F5507" s="26"/>
      <c r="G5507" s="27"/>
      <c r="H5507" s="27"/>
      <c r="I5507" s="26"/>
      <c r="J5507" s="24"/>
      <c r="K5507" s="26"/>
      <c r="L5507" s="26"/>
      <c r="M5507" s="26"/>
      <c r="N5507" s="26"/>
      <c r="O5507" s="26"/>
      <c r="P5507" s="26"/>
      <c r="Q5507" s="26"/>
      <c r="R5507" s="26"/>
      <c r="S5507" s="26"/>
      <c r="T5507" s="26"/>
      <c r="U5507" s="26"/>
      <c r="V5507" s="26"/>
    </row>
    <row r="5508" spans="1:22" ht="14">
      <c r="A5508" s="24"/>
      <c r="B5508" s="25"/>
      <c r="C5508" s="25"/>
      <c r="D5508" s="25"/>
      <c r="E5508" s="26"/>
      <c r="F5508" s="26"/>
      <c r="G5508" s="27"/>
      <c r="H5508" s="27"/>
      <c r="I5508" s="26"/>
      <c r="J5508" s="24"/>
      <c r="K5508" s="26"/>
      <c r="L5508" s="26"/>
      <c r="M5508" s="26"/>
      <c r="N5508" s="26"/>
      <c r="O5508" s="26"/>
      <c r="P5508" s="26"/>
      <c r="Q5508" s="26"/>
      <c r="R5508" s="26"/>
      <c r="S5508" s="26"/>
      <c r="T5508" s="26"/>
      <c r="U5508" s="26"/>
      <c r="V5508" s="26"/>
    </row>
    <row r="5509" spans="1:22" ht="14">
      <c r="A5509" s="24"/>
      <c r="B5509" s="25"/>
      <c r="C5509" s="25"/>
      <c r="D5509" s="25"/>
      <c r="E5509" s="26"/>
      <c r="F5509" s="26"/>
      <c r="G5509" s="27"/>
      <c r="H5509" s="27"/>
      <c r="I5509" s="26"/>
      <c r="J5509" s="24"/>
      <c r="K5509" s="26"/>
      <c r="L5509" s="26"/>
      <c r="M5509" s="26"/>
      <c r="N5509" s="26"/>
      <c r="O5509" s="26"/>
      <c r="P5509" s="26"/>
      <c r="Q5509" s="26"/>
      <c r="R5509" s="26"/>
      <c r="S5509" s="26"/>
      <c r="T5509" s="26"/>
      <c r="U5509" s="26"/>
      <c r="V5509" s="26"/>
    </row>
    <row r="5510" spans="1:22" ht="14">
      <c r="A5510" s="24"/>
      <c r="B5510" s="25"/>
      <c r="C5510" s="25"/>
      <c r="D5510" s="25"/>
      <c r="E5510" s="26"/>
      <c r="F5510" s="26"/>
      <c r="G5510" s="27"/>
      <c r="H5510" s="27"/>
      <c r="I5510" s="26"/>
      <c r="J5510" s="24"/>
      <c r="K5510" s="26"/>
      <c r="L5510" s="26"/>
      <c r="M5510" s="26"/>
      <c r="N5510" s="26"/>
      <c r="O5510" s="26"/>
      <c r="P5510" s="26"/>
      <c r="Q5510" s="26"/>
      <c r="R5510" s="26"/>
      <c r="S5510" s="26"/>
      <c r="T5510" s="26"/>
      <c r="U5510" s="26"/>
      <c r="V5510" s="26"/>
    </row>
    <row r="5511" spans="1:22" ht="14">
      <c r="A5511" s="24"/>
      <c r="B5511" s="25"/>
      <c r="C5511" s="25"/>
      <c r="D5511" s="25"/>
      <c r="E5511" s="26"/>
      <c r="F5511" s="26"/>
      <c r="G5511" s="27"/>
      <c r="H5511" s="27"/>
      <c r="I5511" s="26"/>
      <c r="J5511" s="24"/>
      <c r="K5511" s="26"/>
      <c r="L5511" s="26"/>
      <c r="M5511" s="26"/>
      <c r="N5511" s="26"/>
      <c r="O5511" s="26"/>
      <c r="P5511" s="26"/>
      <c r="Q5511" s="26"/>
      <c r="R5511" s="26"/>
      <c r="S5511" s="26"/>
      <c r="T5511" s="26"/>
      <c r="U5511" s="26"/>
      <c r="V5511" s="26"/>
    </row>
    <row r="5512" spans="1:22" ht="14">
      <c r="A5512" s="24"/>
      <c r="B5512" s="25"/>
      <c r="C5512" s="25"/>
      <c r="D5512" s="25"/>
      <c r="E5512" s="26"/>
      <c r="F5512" s="26"/>
      <c r="G5512" s="27"/>
      <c r="H5512" s="27"/>
      <c r="I5512" s="26"/>
      <c r="J5512" s="24"/>
      <c r="K5512" s="26"/>
      <c r="L5512" s="26"/>
      <c r="M5512" s="26"/>
      <c r="N5512" s="26"/>
      <c r="O5512" s="26"/>
      <c r="P5512" s="26"/>
      <c r="Q5512" s="26"/>
      <c r="R5512" s="26"/>
      <c r="S5512" s="26"/>
      <c r="T5512" s="26"/>
      <c r="U5512" s="26"/>
      <c r="V5512" s="26"/>
    </row>
    <row r="5513" spans="1:22" ht="14">
      <c r="A5513" s="24"/>
      <c r="B5513" s="25"/>
      <c r="C5513" s="25"/>
      <c r="D5513" s="25"/>
      <c r="E5513" s="26"/>
      <c r="F5513" s="26"/>
      <c r="G5513" s="27"/>
      <c r="H5513" s="27"/>
      <c r="I5513" s="26"/>
      <c r="J5513" s="24"/>
      <c r="K5513" s="26"/>
      <c r="L5513" s="26"/>
      <c r="M5513" s="26"/>
      <c r="N5513" s="26"/>
      <c r="O5513" s="26"/>
      <c r="P5513" s="26"/>
      <c r="Q5513" s="26"/>
      <c r="R5513" s="26"/>
      <c r="S5513" s="26"/>
      <c r="T5513" s="26"/>
      <c r="U5513" s="26"/>
      <c r="V5513" s="26"/>
    </row>
    <row r="5514" spans="1:22" ht="14">
      <c r="A5514" s="24"/>
      <c r="B5514" s="25"/>
      <c r="C5514" s="25"/>
      <c r="D5514" s="25"/>
      <c r="E5514" s="26"/>
      <c r="F5514" s="26"/>
      <c r="G5514" s="27"/>
      <c r="H5514" s="27"/>
      <c r="I5514" s="26"/>
      <c r="J5514" s="24"/>
      <c r="K5514" s="26"/>
      <c r="L5514" s="26"/>
      <c r="M5514" s="26"/>
      <c r="N5514" s="26"/>
      <c r="O5514" s="26"/>
      <c r="P5514" s="26"/>
      <c r="Q5514" s="26"/>
      <c r="R5514" s="26"/>
      <c r="S5514" s="26"/>
      <c r="T5514" s="26"/>
      <c r="U5514" s="26"/>
      <c r="V5514" s="26"/>
    </row>
    <row r="5515" spans="1:22" ht="14">
      <c r="A5515" s="24"/>
      <c r="B5515" s="25"/>
      <c r="C5515" s="25"/>
      <c r="D5515" s="25"/>
      <c r="E5515" s="26"/>
      <c r="F5515" s="26"/>
      <c r="G5515" s="27"/>
      <c r="H5515" s="27"/>
      <c r="I5515" s="26"/>
      <c r="J5515" s="24"/>
      <c r="K5515" s="26"/>
      <c r="L5515" s="26"/>
      <c r="M5515" s="26"/>
      <c r="N5515" s="26"/>
      <c r="O5515" s="26"/>
      <c r="P5515" s="26"/>
      <c r="Q5515" s="26"/>
      <c r="R5515" s="26"/>
      <c r="S5515" s="26"/>
      <c r="T5515" s="26"/>
      <c r="U5515" s="26"/>
      <c r="V5515" s="26"/>
    </row>
    <row r="5516" spans="1:22" ht="14">
      <c r="A5516" s="24"/>
      <c r="B5516" s="25"/>
      <c r="C5516" s="25"/>
      <c r="D5516" s="25"/>
      <c r="E5516" s="26"/>
      <c r="F5516" s="26"/>
      <c r="G5516" s="27"/>
      <c r="H5516" s="27"/>
      <c r="I5516" s="26"/>
      <c r="J5516" s="24"/>
      <c r="K5516" s="26"/>
      <c r="L5516" s="26"/>
      <c r="M5516" s="26"/>
      <c r="N5516" s="26"/>
      <c r="O5516" s="26"/>
      <c r="P5516" s="26"/>
      <c r="Q5516" s="26"/>
      <c r="R5516" s="26"/>
      <c r="S5516" s="26"/>
      <c r="T5516" s="26"/>
      <c r="U5516" s="26"/>
      <c r="V5516" s="26"/>
    </row>
    <row r="5517" spans="1:22" ht="14">
      <c r="A5517" s="24"/>
      <c r="B5517" s="25"/>
      <c r="C5517" s="25"/>
      <c r="D5517" s="25"/>
      <c r="E5517" s="26"/>
      <c r="F5517" s="26"/>
      <c r="G5517" s="27"/>
      <c r="H5517" s="27"/>
      <c r="I5517" s="26"/>
      <c r="J5517" s="24"/>
      <c r="K5517" s="26"/>
      <c r="L5517" s="26"/>
      <c r="M5517" s="26"/>
      <c r="N5517" s="26"/>
      <c r="O5517" s="26"/>
      <c r="P5517" s="26"/>
      <c r="Q5517" s="26"/>
      <c r="R5517" s="26"/>
      <c r="S5517" s="26"/>
      <c r="T5517" s="26"/>
      <c r="U5517" s="26"/>
      <c r="V5517" s="26"/>
    </row>
    <row r="5518" spans="1:22" ht="14">
      <c r="A5518" s="24"/>
      <c r="B5518" s="25"/>
      <c r="C5518" s="25"/>
      <c r="D5518" s="25"/>
      <c r="E5518" s="26"/>
      <c r="F5518" s="26"/>
      <c r="G5518" s="27"/>
      <c r="H5518" s="27"/>
      <c r="I5518" s="26"/>
      <c r="J5518" s="24"/>
      <c r="K5518" s="26"/>
      <c r="L5518" s="26"/>
      <c r="M5518" s="26"/>
      <c r="N5518" s="26"/>
      <c r="O5518" s="26"/>
      <c r="P5518" s="26"/>
      <c r="Q5518" s="26"/>
      <c r="R5518" s="26"/>
      <c r="S5518" s="26"/>
      <c r="T5518" s="26"/>
      <c r="U5518" s="26"/>
      <c r="V5518" s="26"/>
    </row>
    <row r="5519" spans="1:22" ht="14">
      <c r="A5519" s="24"/>
      <c r="B5519" s="25"/>
      <c r="C5519" s="25"/>
      <c r="D5519" s="25"/>
      <c r="E5519" s="26"/>
      <c r="F5519" s="26"/>
      <c r="G5519" s="27"/>
      <c r="H5519" s="27"/>
      <c r="I5519" s="26"/>
      <c r="J5519" s="24"/>
      <c r="K5519" s="26"/>
      <c r="L5519" s="26"/>
      <c r="M5519" s="26"/>
      <c r="N5519" s="26"/>
      <c r="O5519" s="26"/>
      <c r="P5519" s="26"/>
      <c r="Q5519" s="26"/>
      <c r="R5519" s="26"/>
      <c r="S5519" s="26"/>
      <c r="T5519" s="26"/>
      <c r="U5519" s="26"/>
      <c r="V5519" s="26"/>
    </row>
    <row r="5520" spans="1:22" ht="14">
      <c r="A5520" s="24"/>
      <c r="B5520" s="25"/>
      <c r="C5520" s="25"/>
      <c r="D5520" s="25"/>
      <c r="E5520" s="26"/>
      <c r="F5520" s="26"/>
      <c r="G5520" s="27"/>
      <c r="H5520" s="27"/>
      <c r="I5520" s="26"/>
      <c r="J5520" s="24"/>
      <c r="K5520" s="26"/>
      <c r="L5520" s="26"/>
      <c r="M5520" s="26"/>
      <c r="N5520" s="26"/>
      <c r="O5520" s="26"/>
      <c r="P5520" s="26"/>
      <c r="Q5520" s="26"/>
      <c r="R5520" s="26"/>
      <c r="S5520" s="26"/>
      <c r="T5520" s="26"/>
      <c r="U5520" s="26"/>
      <c r="V5520" s="26"/>
    </row>
    <row r="5521" spans="1:22" ht="14">
      <c r="A5521" s="24"/>
      <c r="B5521" s="25"/>
      <c r="C5521" s="25"/>
      <c r="D5521" s="25"/>
      <c r="E5521" s="26"/>
      <c r="F5521" s="26"/>
      <c r="G5521" s="27"/>
      <c r="H5521" s="27"/>
      <c r="I5521" s="26"/>
      <c r="J5521" s="24"/>
      <c r="K5521" s="26"/>
      <c r="L5521" s="26"/>
      <c r="M5521" s="26"/>
      <c r="N5521" s="26"/>
      <c r="O5521" s="26"/>
      <c r="P5521" s="26"/>
      <c r="Q5521" s="26"/>
      <c r="R5521" s="26"/>
      <c r="S5521" s="26"/>
      <c r="T5521" s="26"/>
      <c r="U5521" s="26"/>
      <c r="V5521" s="26"/>
    </row>
    <row r="5522" spans="1:22" ht="14">
      <c r="A5522" s="24"/>
      <c r="B5522" s="25"/>
      <c r="C5522" s="25"/>
      <c r="D5522" s="25"/>
      <c r="E5522" s="26"/>
      <c r="F5522" s="26"/>
      <c r="G5522" s="27"/>
      <c r="H5522" s="27"/>
      <c r="I5522" s="26"/>
      <c r="J5522" s="24"/>
      <c r="K5522" s="26"/>
      <c r="L5522" s="26"/>
      <c r="M5522" s="26"/>
      <c r="N5522" s="26"/>
      <c r="O5522" s="26"/>
      <c r="P5522" s="26"/>
      <c r="Q5522" s="26"/>
      <c r="R5522" s="26"/>
      <c r="S5522" s="26"/>
      <c r="T5522" s="26"/>
      <c r="U5522" s="26"/>
      <c r="V5522" s="26"/>
    </row>
    <row r="5523" spans="1:22" ht="14">
      <c r="A5523" s="24"/>
      <c r="B5523" s="25"/>
      <c r="C5523" s="25"/>
      <c r="D5523" s="25"/>
      <c r="E5523" s="26"/>
      <c r="F5523" s="26"/>
      <c r="G5523" s="27"/>
      <c r="H5523" s="27"/>
      <c r="I5523" s="26"/>
      <c r="J5523" s="24"/>
      <c r="K5523" s="26"/>
      <c r="L5523" s="26"/>
      <c r="M5523" s="26"/>
      <c r="N5523" s="26"/>
      <c r="O5523" s="26"/>
      <c r="P5523" s="26"/>
      <c r="Q5523" s="26"/>
      <c r="R5523" s="26"/>
      <c r="S5523" s="26"/>
      <c r="T5523" s="26"/>
      <c r="U5523" s="26"/>
      <c r="V5523" s="26"/>
    </row>
    <row r="5524" spans="1:22" ht="14">
      <c r="A5524" s="24"/>
      <c r="B5524" s="25"/>
      <c r="C5524" s="25"/>
      <c r="D5524" s="25"/>
      <c r="E5524" s="26"/>
      <c r="F5524" s="26"/>
      <c r="G5524" s="27"/>
      <c r="H5524" s="27"/>
      <c r="I5524" s="26"/>
      <c r="J5524" s="24"/>
      <c r="K5524" s="26"/>
      <c r="L5524" s="26"/>
      <c r="M5524" s="26"/>
      <c r="N5524" s="26"/>
      <c r="O5524" s="26"/>
      <c r="P5524" s="26"/>
      <c r="Q5524" s="26"/>
      <c r="R5524" s="26"/>
      <c r="S5524" s="26"/>
      <c r="T5524" s="26"/>
      <c r="U5524" s="26"/>
      <c r="V5524" s="26"/>
    </row>
    <row r="5525" spans="1:22" ht="14">
      <c r="A5525" s="24"/>
      <c r="B5525" s="25"/>
      <c r="C5525" s="25"/>
      <c r="D5525" s="25"/>
      <c r="E5525" s="26"/>
      <c r="F5525" s="26"/>
      <c r="G5525" s="27"/>
      <c r="H5525" s="27"/>
      <c r="I5525" s="26"/>
      <c r="J5525" s="24"/>
      <c r="K5525" s="26"/>
      <c r="L5525" s="26"/>
      <c r="M5525" s="26"/>
      <c r="N5525" s="26"/>
      <c r="O5525" s="26"/>
      <c r="P5525" s="26"/>
      <c r="Q5525" s="26"/>
      <c r="R5525" s="26"/>
      <c r="S5525" s="26"/>
      <c r="T5525" s="26"/>
      <c r="U5525" s="26"/>
      <c r="V5525" s="26"/>
    </row>
    <row r="5526" spans="1:22" ht="14">
      <c r="A5526" s="24"/>
      <c r="B5526" s="25"/>
      <c r="C5526" s="25"/>
      <c r="D5526" s="25"/>
      <c r="E5526" s="26"/>
      <c r="F5526" s="26"/>
      <c r="G5526" s="27"/>
      <c r="H5526" s="27"/>
      <c r="I5526" s="26"/>
      <c r="J5526" s="24"/>
      <c r="K5526" s="26"/>
      <c r="L5526" s="26"/>
      <c r="M5526" s="26"/>
      <c r="N5526" s="26"/>
      <c r="O5526" s="26"/>
      <c r="P5526" s="26"/>
      <c r="Q5526" s="26"/>
      <c r="R5526" s="26"/>
      <c r="S5526" s="26"/>
      <c r="T5526" s="26"/>
      <c r="U5526" s="26"/>
      <c r="V5526" s="26"/>
    </row>
    <row r="5527" spans="1:22" ht="14">
      <c r="A5527" s="24"/>
      <c r="B5527" s="25"/>
      <c r="C5527" s="25"/>
      <c r="D5527" s="25"/>
      <c r="E5527" s="26"/>
      <c r="F5527" s="26"/>
      <c r="G5527" s="27"/>
      <c r="H5527" s="27"/>
      <c r="I5527" s="26"/>
      <c r="J5527" s="24"/>
      <c r="K5527" s="26"/>
      <c r="L5527" s="26"/>
      <c r="M5527" s="26"/>
      <c r="N5527" s="26"/>
      <c r="O5527" s="26"/>
      <c r="P5527" s="26"/>
      <c r="Q5527" s="26"/>
      <c r="R5527" s="26"/>
      <c r="S5527" s="26"/>
      <c r="T5527" s="26"/>
      <c r="U5527" s="26"/>
      <c r="V5527" s="26"/>
    </row>
    <row r="5528" spans="1:22" ht="14">
      <c r="A5528" s="24"/>
      <c r="B5528" s="25"/>
      <c r="C5528" s="25"/>
      <c r="D5528" s="25"/>
      <c r="E5528" s="26"/>
      <c r="F5528" s="26"/>
      <c r="G5528" s="27"/>
      <c r="H5528" s="27"/>
      <c r="I5528" s="26"/>
      <c r="J5528" s="24"/>
      <c r="K5528" s="26"/>
      <c r="L5528" s="26"/>
      <c r="M5528" s="26"/>
      <c r="N5528" s="26"/>
      <c r="O5528" s="26"/>
      <c r="P5528" s="26"/>
      <c r="Q5528" s="26"/>
      <c r="R5528" s="26"/>
      <c r="S5528" s="26"/>
      <c r="T5528" s="26"/>
      <c r="U5528" s="26"/>
      <c r="V5528" s="26"/>
    </row>
    <row r="5529" spans="1:22" ht="14">
      <c r="A5529" s="24"/>
      <c r="B5529" s="25"/>
      <c r="C5529" s="25"/>
      <c r="D5529" s="25"/>
      <c r="E5529" s="26"/>
      <c r="F5529" s="26"/>
      <c r="G5529" s="27"/>
      <c r="H5529" s="27"/>
      <c r="I5529" s="26"/>
      <c r="J5529" s="24"/>
      <c r="K5529" s="26"/>
      <c r="L5529" s="26"/>
      <c r="M5529" s="26"/>
      <c r="N5529" s="26"/>
      <c r="O5529" s="26"/>
      <c r="P5529" s="26"/>
      <c r="Q5529" s="26"/>
      <c r="R5529" s="26"/>
      <c r="S5529" s="26"/>
      <c r="T5529" s="26"/>
      <c r="U5529" s="26"/>
      <c r="V5529" s="26"/>
    </row>
    <row r="5530" spans="1:22" ht="14">
      <c r="A5530" s="24"/>
      <c r="B5530" s="25"/>
      <c r="C5530" s="25"/>
      <c r="D5530" s="25"/>
      <c r="E5530" s="26"/>
      <c r="F5530" s="26"/>
      <c r="G5530" s="27"/>
      <c r="H5530" s="27"/>
      <c r="I5530" s="26"/>
      <c r="J5530" s="24"/>
      <c r="K5530" s="26"/>
      <c r="L5530" s="26"/>
      <c r="M5530" s="26"/>
      <c r="N5530" s="26"/>
      <c r="O5530" s="26"/>
      <c r="P5530" s="26"/>
      <c r="Q5530" s="26"/>
      <c r="R5530" s="26"/>
      <c r="S5530" s="26"/>
      <c r="T5530" s="26"/>
      <c r="U5530" s="26"/>
      <c r="V5530" s="26"/>
    </row>
    <row r="5531" spans="1:22" ht="14">
      <c r="A5531" s="24"/>
      <c r="B5531" s="25"/>
      <c r="C5531" s="25"/>
      <c r="D5531" s="25"/>
      <c r="E5531" s="26"/>
      <c r="F5531" s="26"/>
      <c r="G5531" s="27"/>
      <c r="H5531" s="27"/>
      <c r="I5531" s="26"/>
      <c r="J5531" s="24"/>
      <c r="K5531" s="26"/>
      <c r="L5531" s="26"/>
      <c r="M5531" s="26"/>
      <c r="N5531" s="26"/>
      <c r="O5531" s="26"/>
      <c r="P5531" s="26"/>
      <c r="Q5531" s="26"/>
      <c r="R5531" s="26"/>
      <c r="S5531" s="26"/>
      <c r="T5531" s="26"/>
      <c r="U5531" s="26"/>
      <c r="V5531" s="26"/>
    </row>
    <row r="5532" spans="1:22" ht="14">
      <c r="A5532" s="24"/>
      <c r="B5532" s="25"/>
      <c r="C5532" s="25"/>
      <c r="D5532" s="25"/>
      <c r="E5532" s="26"/>
      <c r="F5532" s="26"/>
      <c r="G5532" s="27"/>
      <c r="H5532" s="27"/>
      <c r="I5532" s="26"/>
      <c r="J5532" s="24"/>
      <c r="K5532" s="26"/>
      <c r="L5532" s="26"/>
      <c r="M5532" s="26"/>
      <c r="N5532" s="26"/>
      <c r="O5532" s="26"/>
      <c r="P5532" s="26"/>
      <c r="Q5532" s="26"/>
      <c r="R5532" s="26"/>
      <c r="S5532" s="26"/>
      <c r="T5532" s="26"/>
      <c r="U5532" s="26"/>
      <c r="V5532" s="26"/>
    </row>
    <row r="5533" spans="1:22" ht="14">
      <c r="A5533" s="24"/>
      <c r="B5533" s="25"/>
      <c r="C5533" s="25"/>
      <c r="D5533" s="25"/>
      <c r="E5533" s="26"/>
      <c r="F5533" s="26"/>
      <c r="G5533" s="27"/>
      <c r="H5533" s="27"/>
      <c r="I5533" s="26"/>
      <c r="J5533" s="24"/>
      <c r="K5533" s="26"/>
      <c r="L5533" s="26"/>
      <c r="M5533" s="26"/>
      <c r="N5533" s="26"/>
      <c r="O5533" s="26"/>
      <c r="P5533" s="26"/>
      <c r="Q5533" s="26"/>
      <c r="R5533" s="26"/>
      <c r="S5533" s="26"/>
      <c r="T5533" s="26"/>
      <c r="U5533" s="26"/>
      <c r="V5533" s="26"/>
    </row>
    <row r="5534" spans="1:22" ht="14">
      <c r="A5534" s="24"/>
      <c r="B5534" s="25"/>
      <c r="C5534" s="25"/>
      <c r="D5534" s="25"/>
      <c r="E5534" s="26"/>
      <c r="F5534" s="26"/>
      <c r="G5534" s="27"/>
      <c r="H5534" s="27"/>
      <c r="I5534" s="26"/>
      <c r="J5534" s="24"/>
      <c r="K5534" s="26"/>
      <c r="L5534" s="26"/>
      <c r="M5534" s="26"/>
      <c r="N5534" s="26"/>
      <c r="O5534" s="26"/>
      <c r="P5534" s="26"/>
      <c r="Q5534" s="26"/>
      <c r="R5534" s="26"/>
      <c r="S5534" s="26"/>
      <c r="T5534" s="26"/>
      <c r="U5534" s="26"/>
      <c r="V5534" s="26"/>
    </row>
    <row r="5535" spans="1:22" ht="14">
      <c r="A5535" s="24"/>
      <c r="B5535" s="25"/>
      <c r="C5535" s="25"/>
      <c r="D5535" s="25"/>
      <c r="E5535" s="26"/>
      <c r="F5535" s="26"/>
      <c r="G5535" s="27"/>
      <c r="H5535" s="27"/>
      <c r="I5535" s="26"/>
      <c r="J5535" s="24"/>
      <c r="K5535" s="26"/>
      <c r="L5535" s="26"/>
      <c r="M5535" s="26"/>
      <c r="N5535" s="26"/>
      <c r="O5535" s="26"/>
      <c r="P5535" s="26"/>
      <c r="Q5535" s="26"/>
      <c r="R5535" s="26"/>
      <c r="S5535" s="26"/>
      <c r="T5535" s="26"/>
      <c r="U5535" s="26"/>
      <c r="V5535" s="26"/>
    </row>
    <row r="5536" spans="1:22" ht="14">
      <c r="A5536" s="24"/>
      <c r="B5536" s="25"/>
      <c r="C5536" s="25"/>
      <c r="D5536" s="25"/>
      <c r="E5536" s="26"/>
      <c r="F5536" s="26"/>
      <c r="G5536" s="27"/>
      <c r="H5536" s="27"/>
      <c r="I5536" s="26"/>
      <c r="J5536" s="24"/>
      <c r="K5536" s="26"/>
      <c r="L5536" s="26"/>
      <c r="M5536" s="26"/>
      <c r="N5536" s="26"/>
      <c r="O5536" s="26"/>
      <c r="P5536" s="26"/>
      <c r="Q5536" s="26"/>
      <c r="R5536" s="26"/>
      <c r="S5536" s="26"/>
      <c r="T5536" s="26"/>
      <c r="U5536" s="26"/>
      <c r="V5536" s="26"/>
    </row>
    <row r="5537" spans="1:22" ht="14">
      <c r="A5537" s="24"/>
      <c r="B5537" s="25"/>
      <c r="C5537" s="25"/>
      <c r="D5537" s="25"/>
      <c r="E5537" s="26"/>
      <c r="F5537" s="26"/>
      <c r="G5537" s="27"/>
      <c r="H5537" s="27"/>
      <c r="I5537" s="26"/>
      <c r="J5537" s="24"/>
      <c r="K5537" s="26"/>
      <c r="L5537" s="26"/>
      <c r="M5537" s="26"/>
      <c r="N5537" s="26"/>
      <c r="O5537" s="26"/>
      <c r="P5537" s="26"/>
      <c r="Q5537" s="26"/>
      <c r="R5537" s="26"/>
      <c r="S5537" s="26"/>
      <c r="T5537" s="26"/>
      <c r="U5537" s="26"/>
      <c r="V5537" s="26"/>
    </row>
    <row r="5538" spans="1:22" ht="14">
      <c r="A5538" s="24"/>
      <c r="B5538" s="25"/>
      <c r="C5538" s="25"/>
      <c r="D5538" s="25"/>
      <c r="E5538" s="26"/>
      <c r="F5538" s="26"/>
      <c r="G5538" s="27"/>
      <c r="H5538" s="27"/>
      <c r="I5538" s="26"/>
      <c r="J5538" s="24"/>
      <c r="K5538" s="26"/>
      <c r="L5538" s="26"/>
      <c r="M5538" s="26"/>
      <c r="N5538" s="26"/>
      <c r="O5538" s="26"/>
      <c r="P5538" s="26"/>
      <c r="Q5538" s="26"/>
      <c r="R5538" s="26"/>
      <c r="S5538" s="26"/>
      <c r="T5538" s="26"/>
      <c r="U5538" s="26"/>
      <c r="V5538" s="26"/>
    </row>
    <row r="5539" spans="1:22" ht="14">
      <c r="A5539" s="24"/>
      <c r="B5539" s="25"/>
      <c r="C5539" s="25"/>
      <c r="D5539" s="25"/>
      <c r="E5539" s="26"/>
      <c r="F5539" s="26"/>
      <c r="G5539" s="27"/>
      <c r="H5539" s="27"/>
      <c r="I5539" s="26"/>
      <c r="J5539" s="24"/>
      <c r="K5539" s="26"/>
      <c r="L5539" s="26"/>
      <c r="M5539" s="26"/>
      <c r="N5539" s="26"/>
      <c r="O5539" s="26"/>
      <c r="P5539" s="26"/>
      <c r="Q5539" s="26"/>
      <c r="R5539" s="26"/>
      <c r="S5539" s="26"/>
      <c r="T5539" s="26"/>
      <c r="U5539" s="26"/>
      <c r="V5539" s="26"/>
    </row>
    <row r="5540" spans="1:22" ht="14">
      <c r="A5540" s="24"/>
      <c r="B5540" s="25"/>
      <c r="C5540" s="25"/>
      <c r="D5540" s="25"/>
      <c r="E5540" s="26"/>
      <c r="F5540" s="26"/>
      <c r="G5540" s="27"/>
      <c r="H5540" s="27"/>
      <c r="I5540" s="26"/>
      <c r="J5540" s="24"/>
      <c r="K5540" s="26"/>
      <c r="L5540" s="26"/>
      <c r="M5540" s="26"/>
      <c r="N5540" s="26"/>
      <c r="O5540" s="26"/>
      <c r="P5540" s="26"/>
      <c r="Q5540" s="26"/>
      <c r="R5540" s="26"/>
      <c r="S5540" s="26"/>
      <c r="T5540" s="26"/>
      <c r="U5540" s="26"/>
      <c r="V5540" s="26"/>
    </row>
    <row r="5541" spans="1:22" ht="14">
      <c r="A5541" s="24"/>
      <c r="B5541" s="25"/>
      <c r="C5541" s="25"/>
      <c r="D5541" s="25"/>
      <c r="E5541" s="26"/>
      <c r="F5541" s="26"/>
      <c r="G5541" s="27"/>
      <c r="H5541" s="27"/>
      <c r="I5541" s="26"/>
      <c r="J5541" s="24"/>
      <c r="K5541" s="26"/>
      <c r="L5541" s="26"/>
      <c r="M5541" s="26"/>
      <c r="N5541" s="26"/>
      <c r="O5541" s="26"/>
      <c r="P5541" s="26"/>
      <c r="Q5541" s="26"/>
      <c r="R5541" s="26"/>
      <c r="S5541" s="26"/>
      <c r="T5541" s="26"/>
      <c r="U5541" s="26"/>
      <c r="V5541" s="26"/>
    </row>
    <row r="5542" spans="1:22" ht="14">
      <c r="A5542" s="24"/>
      <c r="B5542" s="25"/>
      <c r="C5542" s="25"/>
      <c r="D5542" s="25"/>
      <c r="E5542" s="26"/>
      <c r="F5542" s="26"/>
      <c r="G5542" s="27"/>
      <c r="H5542" s="27"/>
      <c r="I5542" s="26"/>
      <c r="J5542" s="24"/>
      <c r="K5542" s="26"/>
      <c r="L5542" s="26"/>
      <c r="M5542" s="26"/>
      <c r="N5542" s="26"/>
      <c r="O5542" s="26"/>
      <c r="P5542" s="26"/>
      <c r="Q5542" s="26"/>
      <c r="R5542" s="26"/>
      <c r="S5542" s="26"/>
      <c r="T5542" s="26"/>
      <c r="U5542" s="26"/>
      <c r="V5542" s="26"/>
    </row>
    <row r="5543" spans="1:22" ht="14">
      <c r="A5543" s="24"/>
      <c r="B5543" s="25"/>
      <c r="C5543" s="25"/>
      <c r="D5543" s="25"/>
      <c r="E5543" s="26"/>
      <c r="F5543" s="26"/>
      <c r="G5543" s="27"/>
      <c r="H5543" s="27"/>
      <c r="I5543" s="26"/>
      <c r="J5543" s="24"/>
      <c r="K5543" s="26"/>
      <c r="L5543" s="26"/>
      <c r="M5543" s="26"/>
      <c r="N5543" s="26"/>
      <c r="O5543" s="26"/>
      <c r="P5543" s="26"/>
      <c r="Q5543" s="26"/>
      <c r="R5543" s="26"/>
      <c r="S5543" s="26"/>
      <c r="T5543" s="26"/>
      <c r="U5543" s="26"/>
      <c r="V5543" s="26"/>
    </row>
    <row r="5544" spans="1:22" ht="14">
      <c r="A5544" s="24"/>
      <c r="B5544" s="25"/>
      <c r="C5544" s="25"/>
      <c r="D5544" s="25"/>
      <c r="E5544" s="26"/>
      <c r="F5544" s="26"/>
      <c r="G5544" s="27"/>
      <c r="H5544" s="27"/>
      <c r="I5544" s="26"/>
      <c r="J5544" s="24"/>
      <c r="K5544" s="26"/>
      <c r="L5544" s="26"/>
      <c r="M5544" s="26"/>
      <c r="N5544" s="26"/>
      <c r="O5544" s="26"/>
      <c r="P5544" s="26"/>
      <c r="Q5544" s="26"/>
      <c r="R5544" s="26"/>
      <c r="S5544" s="26"/>
      <c r="T5544" s="26"/>
      <c r="U5544" s="26"/>
      <c r="V5544" s="26"/>
    </row>
    <row r="5545" spans="1:22" ht="14">
      <c r="A5545" s="24"/>
      <c r="B5545" s="25"/>
      <c r="C5545" s="25"/>
      <c r="D5545" s="25"/>
      <c r="E5545" s="26"/>
      <c r="F5545" s="26"/>
      <c r="G5545" s="27"/>
      <c r="H5545" s="27"/>
      <c r="I5545" s="26"/>
      <c r="J5545" s="24"/>
      <c r="K5545" s="26"/>
      <c r="L5545" s="26"/>
      <c r="M5545" s="26"/>
      <c r="N5545" s="26"/>
      <c r="O5545" s="26"/>
      <c r="P5545" s="26"/>
      <c r="Q5545" s="26"/>
      <c r="R5545" s="26"/>
      <c r="S5545" s="26"/>
      <c r="T5545" s="26"/>
      <c r="U5545" s="26"/>
      <c r="V5545" s="26"/>
    </row>
    <row r="5546" spans="1:22" ht="14">
      <c r="A5546" s="24"/>
      <c r="B5546" s="25"/>
      <c r="C5546" s="25"/>
      <c r="D5546" s="25"/>
      <c r="E5546" s="26"/>
      <c r="F5546" s="26"/>
      <c r="G5546" s="27"/>
      <c r="H5546" s="27"/>
      <c r="I5546" s="26"/>
      <c r="J5546" s="24"/>
      <c r="K5546" s="26"/>
      <c r="L5546" s="26"/>
      <c r="M5546" s="26"/>
      <c r="N5546" s="26"/>
      <c r="O5546" s="26"/>
      <c r="P5546" s="26"/>
      <c r="Q5546" s="26"/>
      <c r="R5546" s="26"/>
      <c r="S5546" s="26"/>
      <c r="T5546" s="26"/>
      <c r="U5546" s="26"/>
      <c r="V5546" s="26"/>
    </row>
    <row r="5547" spans="1:22" ht="14">
      <c r="A5547" s="24"/>
      <c r="B5547" s="25"/>
      <c r="C5547" s="25"/>
      <c r="D5547" s="25"/>
      <c r="E5547" s="26"/>
      <c r="F5547" s="26"/>
      <c r="G5547" s="27"/>
      <c r="H5547" s="27"/>
      <c r="I5547" s="26"/>
      <c r="J5547" s="24"/>
      <c r="K5547" s="26"/>
      <c r="L5547" s="26"/>
      <c r="M5547" s="26"/>
      <c r="N5547" s="26"/>
      <c r="O5547" s="26"/>
      <c r="P5547" s="26"/>
      <c r="Q5547" s="26"/>
      <c r="R5547" s="26"/>
      <c r="S5547" s="26"/>
      <c r="T5547" s="26"/>
      <c r="U5547" s="26"/>
      <c r="V5547" s="26"/>
    </row>
    <row r="5548" spans="1:22" ht="14">
      <c r="A5548" s="24"/>
      <c r="B5548" s="25"/>
      <c r="C5548" s="25"/>
      <c r="D5548" s="25"/>
      <c r="E5548" s="26"/>
      <c r="F5548" s="26"/>
      <c r="G5548" s="27"/>
      <c r="H5548" s="27"/>
      <c r="I5548" s="26"/>
      <c r="J5548" s="24"/>
      <c r="K5548" s="26"/>
      <c r="L5548" s="26"/>
      <c r="M5548" s="26"/>
      <c r="N5548" s="26"/>
      <c r="O5548" s="26"/>
      <c r="P5548" s="26"/>
      <c r="Q5548" s="26"/>
      <c r="R5548" s="26"/>
      <c r="S5548" s="26"/>
      <c r="T5548" s="26"/>
      <c r="U5548" s="26"/>
      <c r="V5548" s="26"/>
    </row>
    <row r="5549" spans="1:22" ht="14">
      <c r="A5549" s="24"/>
      <c r="B5549" s="25"/>
      <c r="C5549" s="25"/>
      <c r="D5549" s="25"/>
      <c r="E5549" s="26"/>
      <c r="F5549" s="26"/>
      <c r="G5549" s="27"/>
      <c r="H5549" s="27"/>
      <c r="I5549" s="26"/>
      <c r="J5549" s="24"/>
      <c r="K5549" s="26"/>
      <c r="L5549" s="26"/>
      <c r="M5549" s="26"/>
      <c r="N5549" s="26"/>
      <c r="O5549" s="26"/>
      <c r="P5549" s="26"/>
      <c r="Q5549" s="26"/>
      <c r="R5549" s="26"/>
      <c r="S5549" s="26"/>
      <c r="T5549" s="26"/>
      <c r="U5549" s="26"/>
      <c r="V5549" s="26"/>
    </row>
    <row r="5550" spans="1:22" ht="14">
      <c r="A5550" s="24"/>
      <c r="B5550" s="25"/>
      <c r="C5550" s="25"/>
      <c r="D5550" s="25"/>
      <c r="E5550" s="26"/>
      <c r="F5550" s="26"/>
      <c r="G5550" s="27"/>
      <c r="H5550" s="27"/>
      <c r="I5550" s="26"/>
      <c r="J5550" s="24"/>
      <c r="K5550" s="26"/>
      <c r="L5550" s="26"/>
      <c r="M5550" s="26"/>
      <c r="N5550" s="26"/>
      <c r="O5550" s="26"/>
      <c r="P5550" s="26"/>
      <c r="Q5550" s="26"/>
      <c r="R5550" s="26"/>
      <c r="S5550" s="26"/>
      <c r="T5550" s="26"/>
      <c r="U5550" s="26"/>
      <c r="V5550" s="26"/>
    </row>
    <row r="5551" spans="1:22" ht="14">
      <c r="A5551" s="24"/>
      <c r="B5551" s="25"/>
      <c r="C5551" s="25"/>
      <c r="D5551" s="25"/>
      <c r="E5551" s="26"/>
      <c r="F5551" s="26"/>
      <c r="G5551" s="27"/>
      <c r="H5551" s="27"/>
      <c r="I5551" s="26"/>
      <c r="J5551" s="24"/>
      <c r="K5551" s="26"/>
      <c r="L5551" s="26"/>
      <c r="M5551" s="26"/>
      <c r="N5551" s="26"/>
      <c r="O5551" s="26"/>
      <c r="P5551" s="26"/>
      <c r="Q5551" s="26"/>
      <c r="R5551" s="26"/>
      <c r="S5551" s="26"/>
      <c r="T5551" s="26"/>
      <c r="U5551" s="26"/>
      <c r="V5551" s="26"/>
    </row>
    <row r="5552" spans="1:22" ht="14">
      <c r="A5552" s="24"/>
      <c r="B5552" s="25"/>
      <c r="C5552" s="25"/>
      <c r="D5552" s="25"/>
      <c r="E5552" s="26"/>
      <c r="F5552" s="26"/>
      <c r="G5552" s="27"/>
      <c r="H5552" s="27"/>
      <c r="I5552" s="26"/>
      <c r="J5552" s="24"/>
      <c r="K5552" s="26"/>
      <c r="L5552" s="26"/>
      <c r="M5552" s="26"/>
      <c r="N5552" s="26"/>
      <c r="O5552" s="26"/>
      <c r="P5552" s="26"/>
      <c r="Q5552" s="26"/>
      <c r="R5552" s="26"/>
      <c r="S5552" s="26"/>
      <c r="T5552" s="26"/>
      <c r="U5552" s="26"/>
      <c r="V5552" s="26"/>
    </row>
    <row r="5553" spans="1:22" ht="14">
      <c r="A5553" s="24"/>
      <c r="B5553" s="25"/>
      <c r="C5553" s="25"/>
      <c r="D5553" s="25"/>
      <c r="E5553" s="26"/>
      <c r="F5553" s="26"/>
      <c r="G5553" s="27"/>
      <c r="H5553" s="27"/>
      <c r="I5553" s="26"/>
      <c r="J5553" s="24"/>
      <c r="K5553" s="26"/>
      <c r="L5553" s="26"/>
      <c r="M5553" s="26"/>
      <c r="N5553" s="26"/>
      <c r="O5553" s="26"/>
      <c r="P5553" s="26"/>
      <c r="Q5553" s="26"/>
      <c r="R5553" s="26"/>
      <c r="S5553" s="26"/>
      <c r="T5553" s="26"/>
      <c r="U5553" s="26"/>
      <c r="V5553" s="26"/>
    </row>
    <row r="5554" spans="1:22" ht="14">
      <c r="A5554" s="24"/>
      <c r="B5554" s="25"/>
      <c r="C5554" s="25"/>
      <c r="D5554" s="25"/>
      <c r="E5554" s="26"/>
      <c r="F5554" s="26"/>
      <c r="G5554" s="27"/>
      <c r="H5554" s="27"/>
      <c r="I5554" s="26"/>
      <c r="J5554" s="24"/>
      <c r="K5554" s="26"/>
      <c r="L5554" s="26"/>
      <c r="M5554" s="26"/>
      <c r="N5554" s="26"/>
      <c r="O5554" s="26"/>
      <c r="P5554" s="26"/>
      <c r="Q5554" s="26"/>
      <c r="R5554" s="26"/>
      <c r="S5554" s="26"/>
      <c r="T5554" s="26"/>
      <c r="U5554" s="26"/>
      <c r="V5554" s="26"/>
    </row>
    <row r="5555" spans="1:22" ht="14">
      <c r="A5555" s="24"/>
      <c r="B5555" s="25"/>
      <c r="C5555" s="25"/>
      <c r="D5555" s="25"/>
      <c r="E5555" s="26"/>
      <c r="F5555" s="26"/>
      <c r="G5555" s="27"/>
      <c r="H5555" s="27"/>
      <c r="I5555" s="26"/>
      <c r="J5555" s="24"/>
      <c r="K5555" s="26"/>
      <c r="L5555" s="26"/>
      <c r="M5555" s="26"/>
      <c r="N5555" s="26"/>
      <c r="O5555" s="26"/>
      <c r="P5555" s="26"/>
      <c r="Q5555" s="26"/>
      <c r="R5555" s="26"/>
      <c r="S5555" s="26"/>
      <c r="T5555" s="26"/>
      <c r="U5555" s="26"/>
      <c r="V5555" s="26"/>
    </row>
    <row r="5556" spans="1:22" ht="14">
      <c r="A5556" s="24"/>
      <c r="B5556" s="25"/>
      <c r="C5556" s="25"/>
      <c r="D5556" s="25"/>
      <c r="E5556" s="26"/>
      <c r="F5556" s="26"/>
      <c r="G5556" s="27"/>
      <c r="H5556" s="27"/>
      <c r="I5556" s="26"/>
      <c r="J5556" s="24"/>
      <c r="K5556" s="26"/>
      <c r="L5556" s="26"/>
      <c r="M5556" s="26"/>
      <c r="N5556" s="26"/>
      <c r="O5556" s="26"/>
      <c r="P5556" s="26"/>
      <c r="Q5556" s="26"/>
      <c r="R5556" s="26"/>
      <c r="S5556" s="26"/>
      <c r="T5556" s="26"/>
      <c r="U5556" s="26"/>
      <c r="V5556" s="26"/>
    </row>
    <row r="5557" spans="1:22" ht="14">
      <c r="A5557" s="24"/>
      <c r="B5557" s="25"/>
      <c r="C5557" s="25"/>
      <c r="D5557" s="25"/>
      <c r="E5557" s="26"/>
      <c r="F5557" s="26"/>
      <c r="G5557" s="27"/>
      <c r="H5557" s="27"/>
      <c r="I5557" s="26"/>
      <c r="J5557" s="24"/>
      <c r="K5557" s="26"/>
      <c r="L5557" s="26"/>
      <c r="M5557" s="26"/>
      <c r="N5557" s="26"/>
      <c r="O5557" s="26"/>
      <c r="P5557" s="26"/>
      <c r="Q5557" s="26"/>
      <c r="R5557" s="26"/>
      <c r="S5557" s="26"/>
      <c r="T5557" s="26"/>
      <c r="U5557" s="26"/>
      <c r="V5557" s="26"/>
    </row>
    <row r="5558" spans="1:22" ht="14">
      <c r="A5558" s="24"/>
      <c r="B5558" s="25"/>
      <c r="C5558" s="25"/>
      <c r="D5558" s="25"/>
      <c r="E5558" s="26"/>
      <c r="F5558" s="26"/>
      <c r="G5558" s="27"/>
      <c r="H5558" s="27"/>
      <c r="I5558" s="26"/>
      <c r="J5558" s="24"/>
      <c r="K5558" s="26"/>
      <c r="L5558" s="26"/>
      <c r="M5558" s="26"/>
      <c r="N5558" s="26"/>
      <c r="O5558" s="26"/>
      <c r="P5558" s="26"/>
      <c r="Q5558" s="26"/>
      <c r="R5558" s="26"/>
      <c r="S5558" s="26"/>
      <c r="T5558" s="26"/>
      <c r="U5558" s="26"/>
      <c r="V5558" s="26"/>
    </row>
    <row r="5559" spans="1:22" ht="14">
      <c r="A5559" s="24"/>
      <c r="B5559" s="25"/>
      <c r="C5559" s="25"/>
      <c r="D5559" s="25"/>
      <c r="E5559" s="26"/>
      <c r="F5559" s="26"/>
      <c r="G5559" s="27"/>
      <c r="H5559" s="27"/>
      <c r="I5559" s="26"/>
      <c r="J5559" s="24"/>
      <c r="K5559" s="26"/>
      <c r="L5559" s="26"/>
      <c r="M5559" s="26"/>
      <c r="N5559" s="26"/>
      <c r="O5559" s="26"/>
      <c r="P5559" s="26"/>
      <c r="Q5559" s="26"/>
      <c r="R5559" s="26"/>
      <c r="S5559" s="26"/>
      <c r="T5559" s="26"/>
      <c r="U5559" s="26"/>
      <c r="V5559" s="26"/>
    </row>
    <row r="5560" spans="1:22" ht="14">
      <c r="A5560" s="24"/>
      <c r="B5560" s="25"/>
      <c r="C5560" s="25"/>
      <c r="D5560" s="25"/>
      <c r="E5560" s="26"/>
      <c r="F5560" s="26"/>
      <c r="G5560" s="27"/>
      <c r="H5560" s="27"/>
      <c r="I5560" s="26"/>
      <c r="J5560" s="24"/>
      <c r="K5560" s="26"/>
      <c r="L5560" s="26"/>
      <c r="M5560" s="26"/>
      <c r="N5560" s="26"/>
      <c r="O5560" s="26"/>
      <c r="P5560" s="26"/>
      <c r="Q5560" s="26"/>
      <c r="R5560" s="26"/>
      <c r="S5560" s="26"/>
      <c r="T5560" s="26"/>
      <c r="U5560" s="26"/>
      <c r="V5560" s="26"/>
    </row>
    <row r="5561" spans="1:22" ht="14">
      <c r="A5561" s="24"/>
      <c r="B5561" s="25"/>
      <c r="C5561" s="25"/>
      <c r="D5561" s="25"/>
      <c r="E5561" s="26"/>
      <c r="F5561" s="26"/>
      <c r="G5561" s="27"/>
      <c r="H5561" s="27"/>
      <c r="I5561" s="26"/>
      <c r="J5561" s="24"/>
      <c r="K5561" s="26"/>
      <c r="L5561" s="26"/>
      <c r="M5561" s="26"/>
      <c r="N5561" s="26"/>
      <c r="O5561" s="26"/>
      <c r="P5561" s="26"/>
      <c r="Q5561" s="26"/>
      <c r="R5561" s="26"/>
      <c r="S5561" s="26"/>
      <c r="T5561" s="26"/>
      <c r="U5561" s="26"/>
      <c r="V5561" s="26"/>
    </row>
    <row r="5562" spans="1:22" ht="14">
      <c r="A5562" s="24"/>
      <c r="B5562" s="25"/>
      <c r="C5562" s="25"/>
      <c r="D5562" s="25"/>
      <c r="E5562" s="26"/>
      <c r="F5562" s="26"/>
      <c r="G5562" s="27"/>
      <c r="H5562" s="27"/>
      <c r="I5562" s="26"/>
      <c r="J5562" s="24"/>
      <c r="K5562" s="26"/>
      <c r="L5562" s="26"/>
      <c r="M5562" s="26"/>
      <c r="N5562" s="26"/>
      <c r="O5562" s="26"/>
      <c r="P5562" s="26"/>
      <c r="Q5562" s="26"/>
      <c r="R5562" s="26"/>
      <c r="S5562" s="26"/>
      <c r="T5562" s="26"/>
      <c r="U5562" s="26"/>
      <c r="V5562" s="26"/>
    </row>
    <row r="5563" spans="1:22" ht="14">
      <c r="A5563" s="24"/>
      <c r="B5563" s="25"/>
      <c r="C5563" s="25"/>
      <c r="D5563" s="25"/>
      <c r="E5563" s="26"/>
      <c r="F5563" s="26"/>
      <c r="G5563" s="27"/>
      <c r="H5563" s="27"/>
      <c r="I5563" s="26"/>
      <c r="J5563" s="24"/>
      <c r="K5563" s="26"/>
      <c r="L5563" s="26"/>
      <c r="M5563" s="26"/>
      <c r="N5563" s="26"/>
      <c r="O5563" s="26"/>
      <c r="P5563" s="26"/>
      <c r="Q5563" s="26"/>
      <c r="R5563" s="26"/>
      <c r="S5563" s="26"/>
      <c r="T5563" s="26"/>
      <c r="U5563" s="26"/>
      <c r="V5563" s="26"/>
    </row>
    <row r="5564" spans="1:22" ht="14">
      <c r="A5564" s="24"/>
      <c r="B5564" s="25"/>
      <c r="C5564" s="25"/>
      <c r="D5564" s="25"/>
      <c r="E5564" s="26"/>
      <c r="F5564" s="26"/>
      <c r="G5564" s="27"/>
      <c r="H5564" s="27"/>
      <c r="I5564" s="26"/>
      <c r="J5564" s="24"/>
      <c r="K5564" s="26"/>
      <c r="L5564" s="26"/>
      <c r="M5564" s="26"/>
      <c r="N5564" s="26"/>
      <c r="O5564" s="26"/>
      <c r="P5564" s="26"/>
      <c r="Q5564" s="26"/>
      <c r="R5564" s="26"/>
      <c r="S5564" s="26"/>
      <c r="T5564" s="26"/>
      <c r="U5564" s="26"/>
      <c r="V5564" s="26"/>
    </row>
    <row r="5565" spans="1:22" ht="14">
      <c r="A5565" s="24"/>
      <c r="B5565" s="25"/>
      <c r="C5565" s="25"/>
      <c r="D5565" s="25"/>
      <c r="E5565" s="26"/>
      <c r="F5565" s="26"/>
      <c r="G5565" s="27"/>
      <c r="H5565" s="27"/>
      <c r="I5565" s="26"/>
      <c r="J5565" s="24"/>
      <c r="K5565" s="26"/>
      <c r="L5565" s="26"/>
      <c r="M5565" s="26"/>
      <c r="N5565" s="26"/>
      <c r="O5565" s="26"/>
      <c r="P5565" s="26"/>
      <c r="Q5565" s="26"/>
      <c r="R5565" s="26"/>
      <c r="S5565" s="26"/>
      <c r="T5565" s="26"/>
      <c r="U5565" s="26"/>
      <c r="V5565" s="26"/>
    </row>
    <row r="5566" spans="1:22" ht="14">
      <c r="A5566" s="24"/>
      <c r="B5566" s="25"/>
      <c r="C5566" s="25"/>
      <c r="D5566" s="25"/>
      <c r="E5566" s="26"/>
      <c r="F5566" s="26"/>
      <c r="G5566" s="27"/>
      <c r="H5566" s="27"/>
      <c r="I5566" s="26"/>
      <c r="J5566" s="24"/>
      <c r="K5566" s="26"/>
      <c r="L5566" s="26"/>
      <c r="M5566" s="26"/>
      <c r="N5566" s="26"/>
      <c r="O5566" s="26"/>
      <c r="P5566" s="26"/>
      <c r="Q5566" s="26"/>
      <c r="R5566" s="26"/>
      <c r="S5566" s="26"/>
      <c r="T5566" s="26"/>
      <c r="U5566" s="26"/>
      <c r="V5566" s="26"/>
    </row>
    <row r="5567" spans="1:22" ht="14">
      <c r="A5567" s="24"/>
      <c r="B5567" s="25"/>
      <c r="C5567" s="25"/>
      <c r="D5567" s="25"/>
      <c r="E5567" s="26"/>
      <c r="F5567" s="26"/>
      <c r="G5567" s="27"/>
      <c r="H5567" s="27"/>
      <c r="I5567" s="26"/>
      <c r="J5567" s="24"/>
      <c r="K5567" s="26"/>
      <c r="L5567" s="26"/>
      <c r="M5567" s="26"/>
      <c r="N5567" s="26"/>
      <c r="O5567" s="26"/>
      <c r="P5567" s="26"/>
      <c r="Q5567" s="26"/>
      <c r="R5567" s="26"/>
      <c r="S5567" s="26"/>
      <c r="T5567" s="26"/>
      <c r="U5567" s="26"/>
      <c r="V5567" s="26"/>
    </row>
    <row r="5568" spans="1:22" ht="14">
      <c r="A5568" s="24"/>
      <c r="B5568" s="25"/>
      <c r="C5568" s="25"/>
      <c r="D5568" s="25"/>
      <c r="E5568" s="26"/>
      <c r="F5568" s="26"/>
      <c r="G5568" s="27"/>
      <c r="H5568" s="27"/>
      <c r="I5568" s="26"/>
      <c r="J5568" s="24"/>
      <c r="K5568" s="26"/>
      <c r="L5568" s="26"/>
      <c r="M5568" s="26"/>
      <c r="N5568" s="26"/>
      <c r="O5568" s="26"/>
      <c r="P5568" s="26"/>
      <c r="Q5568" s="26"/>
      <c r="R5568" s="26"/>
      <c r="S5568" s="26"/>
      <c r="T5568" s="26"/>
      <c r="U5568" s="26"/>
      <c r="V5568" s="26"/>
    </row>
    <row r="5569" spans="1:22" ht="14">
      <c r="A5569" s="24"/>
      <c r="B5569" s="25"/>
      <c r="C5569" s="25"/>
      <c r="D5569" s="25"/>
      <c r="E5569" s="26"/>
      <c r="F5569" s="26"/>
      <c r="G5569" s="27"/>
      <c r="H5569" s="27"/>
      <c r="I5569" s="26"/>
      <c r="J5569" s="24"/>
      <c r="K5569" s="26"/>
      <c r="L5569" s="26"/>
      <c r="M5569" s="26"/>
      <c r="N5569" s="26"/>
      <c r="O5569" s="26"/>
      <c r="P5569" s="26"/>
      <c r="Q5569" s="26"/>
      <c r="R5569" s="26"/>
      <c r="S5569" s="26"/>
      <c r="T5569" s="26"/>
      <c r="U5569" s="26"/>
      <c r="V5569" s="26"/>
    </row>
    <row r="5570" spans="1:22" ht="14">
      <c r="A5570" s="24"/>
      <c r="B5570" s="25"/>
      <c r="C5570" s="25"/>
      <c r="D5570" s="25"/>
      <c r="E5570" s="26"/>
      <c r="F5570" s="26"/>
      <c r="G5570" s="27"/>
      <c r="H5570" s="27"/>
      <c r="I5570" s="26"/>
      <c r="J5570" s="24"/>
      <c r="K5570" s="26"/>
      <c r="L5570" s="26"/>
      <c r="M5570" s="26"/>
      <c r="N5570" s="26"/>
      <c r="O5570" s="26"/>
      <c r="P5570" s="26"/>
      <c r="Q5570" s="26"/>
      <c r="R5570" s="26"/>
      <c r="S5570" s="26"/>
      <c r="T5570" s="26"/>
      <c r="U5570" s="26"/>
      <c r="V5570" s="26"/>
    </row>
    <row r="5571" spans="1:22" ht="14">
      <c r="A5571" s="24"/>
      <c r="B5571" s="25"/>
      <c r="C5571" s="25"/>
      <c r="D5571" s="25"/>
      <c r="E5571" s="26"/>
      <c r="F5571" s="26"/>
      <c r="G5571" s="27"/>
      <c r="H5571" s="27"/>
      <c r="I5571" s="26"/>
      <c r="J5571" s="24"/>
      <c r="K5571" s="26"/>
      <c r="L5571" s="26"/>
      <c r="M5571" s="26"/>
      <c r="N5571" s="26"/>
      <c r="O5571" s="26"/>
      <c r="P5571" s="26"/>
      <c r="Q5571" s="26"/>
      <c r="R5571" s="26"/>
      <c r="S5571" s="26"/>
      <c r="T5571" s="26"/>
      <c r="U5571" s="26"/>
      <c r="V5571" s="26"/>
    </row>
    <row r="5572" spans="1:22" ht="14">
      <c r="A5572" s="24"/>
      <c r="B5572" s="25"/>
      <c r="C5572" s="25"/>
      <c r="D5572" s="25"/>
      <c r="E5572" s="26"/>
      <c r="F5572" s="26"/>
      <c r="G5572" s="27"/>
      <c r="H5572" s="27"/>
      <c r="I5572" s="26"/>
      <c r="J5572" s="24"/>
      <c r="K5572" s="26"/>
      <c r="L5572" s="26"/>
      <c r="M5572" s="26"/>
      <c r="N5572" s="26"/>
      <c r="O5572" s="26"/>
      <c r="P5572" s="26"/>
      <c r="Q5572" s="26"/>
      <c r="R5572" s="26"/>
      <c r="S5572" s="26"/>
      <c r="T5572" s="26"/>
      <c r="U5572" s="26"/>
      <c r="V5572" s="26"/>
    </row>
    <row r="5573" spans="1:22" ht="14">
      <c r="A5573" s="24"/>
      <c r="B5573" s="25"/>
      <c r="C5573" s="25"/>
      <c r="D5573" s="25"/>
      <c r="E5573" s="26"/>
      <c r="F5573" s="26"/>
      <c r="G5573" s="27"/>
      <c r="H5573" s="27"/>
      <c r="I5573" s="26"/>
      <c r="J5573" s="24"/>
      <c r="K5573" s="26"/>
      <c r="L5573" s="26"/>
      <c r="M5573" s="26"/>
      <c r="N5573" s="26"/>
      <c r="O5573" s="26"/>
      <c r="P5573" s="26"/>
      <c r="Q5573" s="26"/>
      <c r="R5573" s="26"/>
      <c r="S5573" s="26"/>
      <c r="T5573" s="26"/>
      <c r="U5573" s="26"/>
      <c r="V5573" s="26"/>
    </row>
    <row r="5574" spans="1:22" ht="14">
      <c r="A5574" s="24"/>
      <c r="B5574" s="25"/>
      <c r="C5574" s="25"/>
      <c r="D5574" s="25"/>
      <c r="E5574" s="26"/>
      <c r="F5574" s="26"/>
      <c r="G5574" s="27"/>
      <c r="H5574" s="27"/>
      <c r="I5574" s="26"/>
      <c r="J5574" s="24"/>
      <c r="K5574" s="26"/>
      <c r="L5574" s="26"/>
      <c r="M5574" s="26"/>
      <c r="N5574" s="26"/>
      <c r="O5574" s="26"/>
      <c r="P5574" s="26"/>
      <c r="Q5574" s="26"/>
      <c r="R5574" s="26"/>
      <c r="S5574" s="26"/>
      <c r="T5574" s="26"/>
      <c r="U5574" s="26"/>
      <c r="V5574" s="26"/>
    </row>
    <row r="5575" spans="1:22" ht="14">
      <c r="A5575" s="24"/>
      <c r="B5575" s="26"/>
      <c r="C5575" s="26"/>
      <c r="D5575" s="26"/>
      <c r="E5575" s="26"/>
      <c r="F5575" s="26"/>
      <c r="G5575" s="27"/>
      <c r="H5575" s="27"/>
      <c r="I5575" s="26"/>
      <c r="J5575" s="24"/>
      <c r="K5575" s="26"/>
      <c r="L5575" s="26"/>
      <c r="M5575" s="26"/>
      <c r="N5575" s="26"/>
      <c r="O5575" s="26"/>
      <c r="P5575" s="26"/>
      <c r="Q5575" s="26"/>
      <c r="R5575" s="26"/>
      <c r="S5575" s="26"/>
      <c r="T5575" s="26"/>
      <c r="U5575" s="26"/>
      <c r="V5575" s="26"/>
    </row>
    <row r="5576" spans="1:22" ht="14">
      <c r="A5576" s="24"/>
      <c r="B5576" s="26"/>
      <c r="C5576" s="26"/>
      <c r="D5576" s="26"/>
      <c r="E5576" s="26"/>
      <c r="F5576" s="26"/>
      <c r="G5576" s="27"/>
      <c r="H5576" s="27"/>
      <c r="I5576" s="26"/>
      <c r="J5576" s="24"/>
      <c r="K5576" s="26"/>
      <c r="L5576" s="26"/>
      <c r="M5576" s="26"/>
      <c r="N5576" s="26"/>
      <c r="O5576" s="26"/>
      <c r="P5576" s="26"/>
      <c r="Q5576" s="26"/>
      <c r="R5576" s="26"/>
      <c r="S5576" s="26"/>
      <c r="T5576" s="26"/>
      <c r="U5576" s="26"/>
      <c r="V5576" s="26"/>
    </row>
    <row r="5577" spans="1:22" ht="14">
      <c r="A5577" s="24"/>
      <c r="B5577" s="26"/>
      <c r="C5577" s="26"/>
      <c r="D5577" s="26"/>
      <c r="E5577" s="26"/>
      <c r="F5577" s="26"/>
      <c r="G5577" s="27"/>
      <c r="H5577" s="27"/>
      <c r="I5577" s="26"/>
      <c r="J5577" s="24"/>
      <c r="K5577" s="26"/>
      <c r="L5577" s="26"/>
      <c r="M5577" s="26"/>
      <c r="N5577" s="26"/>
      <c r="O5577" s="26"/>
      <c r="P5577" s="26"/>
      <c r="Q5577" s="26"/>
      <c r="R5577" s="26"/>
      <c r="S5577" s="26"/>
      <c r="T5577" s="26"/>
      <c r="U5577" s="26"/>
      <c r="V5577" s="26"/>
    </row>
    <row r="5578" spans="1:22" ht="14">
      <c r="A5578" s="24"/>
      <c r="B5578" s="26"/>
      <c r="C5578" s="26"/>
      <c r="D5578" s="26"/>
      <c r="E5578" s="26"/>
      <c r="F5578" s="26"/>
      <c r="G5578" s="27"/>
      <c r="H5578" s="27"/>
      <c r="I5578" s="26"/>
      <c r="J5578" s="24"/>
      <c r="K5578" s="26"/>
      <c r="L5578" s="26"/>
      <c r="M5578" s="26"/>
      <c r="N5578" s="26"/>
      <c r="O5578" s="26"/>
      <c r="P5578" s="26"/>
      <c r="Q5578" s="26"/>
      <c r="R5578" s="26"/>
      <c r="S5578" s="26"/>
      <c r="T5578" s="26"/>
      <c r="U5578" s="26"/>
      <c r="V5578" s="26"/>
    </row>
    <row r="5579" spans="1:22" ht="14">
      <c r="A5579" s="24"/>
      <c r="B5579" s="26"/>
      <c r="C5579" s="26"/>
      <c r="D5579" s="26"/>
      <c r="E5579" s="26"/>
      <c r="F5579" s="26"/>
      <c r="G5579" s="27"/>
      <c r="H5579" s="27"/>
      <c r="I5579" s="26"/>
      <c r="J5579" s="24"/>
      <c r="K5579" s="26"/>
      <c r="L5579" s="26"/>
      <c r="M5579" s="26"/>
      <c r="N5579" s="26"/>
      <c r="O5579" s="26"/>
      <c r="P5579" s="26"/>
      <c r="Q5579" s="26"/>
      <c r="R5579" s="26"/>
      <c r="S5579" s="26"/>
      <c r="T5579" s="26"/>
      <c r="U5579" s="26"/>
      <c r="V5579" s="26"/>
    </row>
    <row r="5580" spans="1:22" ht="14">
      <c r="A5580" s="24"/>
      <c r="B5580" s="26"/>
      <c r="C5580" s="26"/>
      <c r="D5580" s="26"/>
      <c r="E5580" s="26"/>
      <c r="F5580" s="26"/>
      <c r="G5580" s="27"/>
      <c r="H5580" s="27"/>
      <c r="I5580" s="26"/>
      <c r="J5580" s="24"/>
      <c r="K5580" s="26"/>
      <c r="L5580" s="26"/>
      <c r="M5580" s="26"/>
      <c r="N5580" s="26"/>
      <c r="O5580" s="26"/>
      <c r="P5580" s="26"/>
      <c r="Q5580" s="26"/>
      <c r="R5580" s="26"/>
      <c r="S5580" s="26"/>
      <c r="T5580" s="26"/>
      <c r="U5580" s="26"/>
      <c r="V5580" s="26"/>
    </row>
    <row r="5581" spans="1:22" ht="14">
      <c r="A5581" s="24"/>
      <c r="B5581" s="26"/>
      <c r="C5581" s="26"/>
      <c r="D5581" s="26"/>
      <c r="E5581" s="26"/>
      <c r="F5581" s="26"/>
      <c r="G5581" s="27"/>
      <c r="H5581" s="27"/>
      <c r="I5581" s="26"/>
      <c r="J5581" s="24"/>
      <c r="K5581" s="26"/>
      <c r="L5581" s="26"/>
      <c r="M5581" s="26"/>
      <c r="N5581" s="26"/>
      <c r="O5581" s="26"/>
      <c r="P5581" s="26"/>
      <c r="Q5581" s="26"/>
      <c r="R5581" s="26"/>
      <c r="S5581" s="26"/>
      <c r="T5581" s="26"/>
      <c r="U5581" s="26"/>
      <c r="V5581" s="26"/>
    </row>
    <row r="5582" spans="1:22" ht="14">
      <c r="A5582" s="24"/>
      <c r="B5582" s="26"/>
      <c r="C5582" s="26"/>
      <c r="D5582" s="26"/>
      <c r="E5582" s="26"/>
      <c r="F5582" s="26"/>
      <c r="G5582" s="27"/>
      <c r="H5582" s="27"/>
      <c r="I5582" s="26"/>
      <c r="J5582" s="24"/>
      <c r="K5582" s="26"/>
      <c r="L5582" s="26"/>
      <c r="M5582" s="26"/>
      <c r="N5582" s="26"/>
      <c r="O5582" s="26"/>
      <c r="P5582" s="26"/>
      <c r="Q5582" s="26"/>
      <c r="R5582" s="26"/>
      <c r="S5582" s="26"/>
      <c r="T5582" s="26"/>
      <c r="U5582" s="26"/>
      <c r="V5582" s="26"/>
    </row>
    <row r="5583" spans="1:22" ht="14">
      <c r="A5583" s="24"/>
      <c r="B5583" s="26"/>
      <c r="C5583" s="26"/>
      <c r="D5583" s="26"/>
      <c r="E5583" s="26"/>
      <c r="F5583" s="26"/>
      <c r="G5583" s="27"/>
      <c r="H5583" s="27"/>
      <c r="I5583" s="26"/>
      <c r="J5583" s="24"/>
      <c r="K5583" s="26"/>
      <c r="L5583" s="26"/>
      <c r="M5583" s="26"/>
      <c r="N5583" s="26"/>
      <c r="O5583" s="26"/>
      <c r="P5583" s="26"/>
      <c r="Q5583" s="26"/>
      <c r="R5583" s="26"/>
      <c r="S5583" s="26"/>
      <c r="T5583" s="26"/>
      <c r="U5583" s="26"/>
      <c r="V5583" s="26"/>
    </row>
    <row r="5584" spans="1:22" ht="14">
      <c r="A5584" s="24"/>
      <c r="B5584" s="26"/>
      <c r="C5584" s="26"/>
      <c r="D5584" s="26"/>
      <c r="E5584" s="26"/>
      <c r="F5584" s="26"/>
      <c r="G5584" s="27"/>
      <c r="H5584" s="27"/>
      <c r="I5584" s="26"/>
      <c r="J5584" s="24"/>
      <c r="K5584" s="26"/>
      <c r="L5584" s="26"/>
      <c r="M5584" s="26"/>
      <c r="N5584" s="26"/>
      <c r="O5584" s="26"/>
      <c r="P5584" s="26"/>
      <c r="Q5584" s="26"/>
      <c r="R5584" s="26"/>
      <c r="S5584" s="26"/>
      <c r="T5584" s="26"/>
      <c r="U5584" s="26"/>
      <c r="V5584" s="26"/>
    </row>
    <row r="5585" spans="1:22" ht="14">
      <c r="A5585" s="24"/>
      <c r="B5585" s="26"/>
      <c r="C5585" s="26"/>
      <c r="D5585" s="26"/>
      <c r="E5585" s="26"/>
      <c r="F5585" s="26"/>
      <c r="G5585" s="27"/>
      <c r="H5585" s="27"/>
      <c r="I5585" s="26"/>
      <c r="J5585" s="24"/>
      <c r="K5585" s="26"/>
      <c r="L5585" s="26"/>
      <c r="M5585" s="26"/>
      <c r="N5585" s="26"/>
      <c r="O5585" s="26"/>
      <c r="P5585" s="26"/>
      <c r="Q5585" s="26"/>
      <c r="R5585" s="26"/>
      <c r="S5585" s="26"/>
      <c r="T5585" s="26"/>
      <c r="U5585" s="26"/>
      <c r="V5585" s="26"/>
    </row>
    <row r="5586" spans="1:22" ht="14">
      <c r="A5586" s="24"/>
      <c r="B5586" s="26"/>
      <c r="C5586" s="26"/>
      <c r="D5586" s="26"/>
      <c r="E5586" s="26"/>
      <c r="F5586" s="26"/>
      <c r="G5586" s="27"/>
      <c r="H5586" s="27"/>
      <c r="I5586" s="26"/>
      <c r="J5586" s="24"/>
      <c r="K5586" s="26"/>
      <c r="L5586" s="26"/>
      <c r="M5586" s="26"/>
      <c r="N5586" s="26"/>
      <c r="O5586" s="26"/>
      <c r="P5586" s="26"/>
      <c r="Q5586" s="26"/>
      <c r="R5586" s="26"/>
      <c r="S5586" s="26"/>
      <c r="T5586" s="26"/>
      <c r="U5586" s="26"/>
      <c r="V5586" s="26"/>
    </row>
    <row r="5587" spans="1:22" ht="14">
      <c r="A5587" s="24"/>
      <c r="B5587" s="26"/>
      <c r="C5587" s="26"/>
      <c r="D5587" s="26"/>
      <c r="E5587" s="26"/>
      <c r="F5587" s="26"/>
      <c r="G5587" s="27"/>
      <c r="H5587" s="27"/>
      <c r="I5587" s="26"/>
      <c r="J5587" s="24"/>
      <c r="K5587" s="26"/>
      <c r="L5587" s="26"/>
      <c r="M5587" s="26"/>
      <c r="N5587" s="26"/>
      <c r="O5587" s="26"/>
      <c r="P5587" s="26"/>
      <c r="Q5587" s="26"/>
      <c r="R5587" s="26"/>
      <c r="S5587" s="26"/>
      <c r="T5587" s="26"/>
      <c r="U5587" s="26"/>
      <c r="V5587" s="26"/>
    </row>
    <row r="5588" spans="1:22" ht="14">
      <c r="A5588" s="24"/>
      <c r="B5588" s="26"/>
      <c r="C5588" s="26"/>
      <c r="D5588" s="26"/>
      <c r="E5588" s="26"/>
      <c r="F5588" s="26"/>
      <c r="G5588" s="27"/>
      <c r="H5588" s="27"/>
      <c r="I5588" s="26"/>
      <c r="J5588" s="24"/>
      <c r="K5588" s="26"/>
      <c r="L5588" s="26"/>
      <c r="M5588" s="26"/>
      <c r="N5588" s="26"/>
      <c r="O5588" s="26"/>
      <c r="P5588" s="26"/>
      <c r="Q5588" s="26"/>
      <c r="R5588" s="26"/>
      <c r="S5588" s="26"/>
      <c r="T5588" s="26"/>
      <c r="U5588" s="26"/>
      <c r="V5588" s="26"/>
    </row>
    <row r="5589" spans="1:22" ht="14">
      <c r="A5589" s="24"/>
      <c r="B5589" s="26"/>
      <c r="C5589" s="26"/>
      <c r="D5589" s="26"/>
      <c r="E5589" s="26"/>
      <c r="F5589" s="26"/>
      <c r="G5589" s="27"/>
      <c r="H5589" s="27"/>
      <c r="I5589" s="26"/>
      <c r="J5589" s="24"/>
      <c r="K5589" s="26"/>
      <c r="L5589" s="26"/>
      <c r="M5589" s="26"/>
      <c r="N5589" s="26"/>
      <c r="O5589" s="26"/>
      <c r="P5589" s="26"/>
      <c r="Q5589" s="26"/>
      <c r="R5589" s="26"/>
      <c r="S5589" s="26"/>
      <c r="T5589" s="26"/>
      <c r="U5589" s="26"/>
      <c r="V5589" s="26"/>
    </row>
    <row r="5590" spans="1:22" ht="14">
      <c r="A5590" s="24"/>
      <c r="B5590" s="26"/>
      <c r="C5590" s="26"/>
      <c r="D5590" s="26"/>
      <c r="E5590" s="26"/>
      <c r="F5590" s="26"/>
      <c r="G5590" s="27"/>
      <c r="H5590" s="27"/>
      <c r="I5590" s="26"/>
      <c r="J5590" s="24"/>
      <c r="K5590" s="26"/>
      <c r="L5590" s="26"/>
      <c r="M5590" s="26"/>
      <c r="N5590" s="26"/>
      <c r="O5590" s="26"/>
      <c r="P5590" s="26"/>
      <c r="Q5590" s="26"/>
      <c r="R5590" s="26"/>
      <c r="S5590" s="26"/>
      <c r="T5590" s="26"/>
      <c r="U5590" s="26"/>
      <c r="V5590" s="26"/>
    </row>
    <row r="5591" spans="1:22" ht="14">
      <c r="A5591" s="24"/>
      <c r="B5591" s="26"/>
      <c r="C5591" s="26"/>
      <c r="D5591" s="26"/>
      <c r="E5591" s="26"/>
      <c r="F5591" s="26"/>
      <c r="G5591" s="27"/>
      <c r="H5591" s="27"/>
      <c r="I5591" s="26"/>
      <c r="J5591" s="24"/>
      <c r="K5591" s="26"/>
      <c r="L5591" s="26"/>
      <c r="M5591" s="26"/>
      <c r="N5591" s="26"/>
      <c r="O5591" s="26"/>
      <c r="P5591" s="26"/>
      <c r="Q5591" s="26"/>
      <c r="R5591" s="26"/>
      <c r="S5591" s="26"/>
      <c r="T5591" s="26"/>
      <c r="U5591" s="26"/>
      <c r="V5591" s="26"/>
    </row>
    <row r="5592" spans="1:22" ht="14">
      <c r="A5592" s="24"/>
      <c r="B5592" s="26"/>
      <c r="C5592" s="26"/>
      <c r="D5592" s="26"/>
      <c r="E5592" s="26"/>
      <c r="F5592" s="26"/>
      <c r="G5592" s="27"/>
      <c r="H5592" s="27"/>
      <c r="I5592" s="26"/>
      <c r="J5592" s="24"/>
      <c r="K5592" s="26"/>
      <c r="L5592" s="26"/>
      <c r="M5592" s="26"/>
      <c r="N5592" s="26"/>
      <c r="O5592" s="26"/>
      <c r="P5592" s="26"/>
      <c r="Q5592" s="26"/>
      <c r="R5592" s="26"/>
      <c r="S5592" s="26"/>
      <c r="T5592" s="26"/>
      <c r="U5592" s="26"/>
      <c r="V5592" s="26"/>
    </row>
    <row r="5593" spans="1:22" ht="14">
      <c r="A5593" s="24"/>
      <c r="B5593" s="26"/>
      <c r="C5593" s="26"/>
      <c r="D5593" s="26"/>
      <c r="E5593" s="26"/>
      <c r="F5593" s="26"/>
      <c r="G5593" s="27"/>
      <c r="H5593" s="27"/>
      <c r="I5593" s="26"/>
      <c r="J5593" s="24"/>
      <c r="K5593" s="26"/>
      <c r="L5593" s="26"/>
      <c r="M5593" s="26"/>
      <c r="N5593" s="26"/>
      <c r="O5593" s="26"/>
      <c r="P5593" s="26"/>
      <c r="Q5593" s="26"/>
      <c r="R5593" s="26"/>
      <c r="S5593" s="26"/>
      <c r="T5593" s="26"/>
      <c r="U5593" s="26"/>
      <c r="V5593" s="26"/>
    </row>
    <row r="5594" spans="1:22" ht="14">
      <c r="A5594" s="24"/>
      <c r="B5594" s="26"/>
      <c r="C5594" s="26"/>
      <c r="D5594" s="26"/>
      <c r="E5594" s="26"/>
      <c r="F5594" s="26"/>
      <c r="G5594" s="27"/>
      <c r="H5594" s="27"/>
      <c r="I5594" s="26"/>
      <c r="J5594" s="24"/>
      <c r="K5594" s="26"/>
      <c r="L5594" s="26"/>
      <c r="M5594" s="26"/>
      <c r="N5594" s="26"/>
      <c r="O5594" s="26"/>
      <c r="P5594" s="26"/>
      <c r="Q5594" s="26"/>
      <c r="R5594" s="26"/>
      <c r="S5594" s="26"/>
      <c r="T5594" s="26"/>
      <c r="U5594" s="26"/>
      <c r="V5594" s="26"/>
    </row>
    <row r="5595" spans="1:22" ht="14">
      <c r="A5595" s="24"/>
      <c r="B5595" s="26"/>
      <c r="C5595" s="26"/>
      <c r="D5595" s="26"/>
      <c r="E5595" s="26"/>
      <c r="F5595" s="26"/>
      <c r="G5595" s="27"/>
      <c r="H5595" s="27"/>
      <c r="I5595" s="26"/>
      <c r="J5595" s="24"/>
      <c r="K5595" s="26"/>
      <c r="L5595" s="26"/>
      <c r="M5595" s="26"/>
      <c r="N5595" s="26"/>
      <c r="O5595" s="26"/>
      <c r="P5595" s="26"/>
      <c r="Q5595" s="26"/>
      <c r="R5595" s="26"/>
      <c r="S5595" s="26"/>
      <c r="T5595" s="26"/>
      <c r="U5595" s="26"/>
      <c r="V5595" s="26"/>
    </row>
    <row r="5596" spans="1:22" ht="14">
      <c r="A5596" s="24"/>
      <c r="B5596" s="26"/>
      <c r="C5596" s="26"/>
      <c r="D5596" s="26"/>
      <c r="E5596" s="26"/>
      <c r="F5596" s="26"/>
      <c r="G5596" s="27"/>
      <c r="H5596" s="27"/>
      <c r="I5596" s="26"/>
      <c r="J5596" s="24"/>
      <c r="K5596" s="26"/>
      <c r="L5596" s="26"/>
      <c r="M5596" s="26"/>
      <c r="N5596" s="26"/>
      <c r="O5596" s="26"/>
      <c r="P5596" s="26"/>
      <c r="Q5596" s="26"/>
      <c r="R5596" s="26"/>
      <c r="S5596" s="26"/>
      <c r="T5596" s="26"/>
      <c r="U5596" s="26"/>
      <c r="V5596" s="26"/>
    </row>
    <row r="5597" spans="1:22" ht="14">
      <c r="A5597" s="24"/>
      <c r="B5597" s="26"/>
      <c r="C5597" s="26"/>
      <c r="D5597" s="26"/>
      <c r="E5597" s="26"/>
      <c r="F5597" s="26"/>
      <c r="G5597" s="27"/>
      <c r="H5597" s="27"/>
      <c r="I5597" s="26"/>
      <c r="J5597" s="24"/>
      <c r="K5597" s="26"/>
      <c r="L5597" s="26"/>
      <c r="M5597" s="26"/>
      <c r="N5597" s="26"/>
      <c r="O5597" s="26"/>
      <c r="P5597" s="26"/>
      <c r="Q5597" s="26"/>
      <c r="R5597" s="26"/>
      <c r="S5597" s="26"/>
      <c r="T5597" s="26"/>
      <c r="U5597" s="26"/>
      <c r="V5597" s="26"/>
    </row>
    <row r="5598" spans="1:22" ht="14">
      <c r="A5598" s="24"/>
      <c r="B5598" s="26"/>
      <c r="C5598" s="26"/>
      <c r="D5598" s="26"/>
      <c r="E5598" s="26"/>
      <c r="F5598" s="26"/>
      <c r="G5598" s="27"/>
      <c r="H5598" s="27"/>
      <c r="I5598" s="26"/>
      <c r="J5598" s="24"/>
      <c r="K5598" s="26"/>
      <c r="L5598" s="26"/>
      <c r="M5598" s="26"/>
      <c r="N5598" s="26"/>
      <c r="O5598" s="26"/>
      <c r="P5598" s="26"/>
      <c r="Q5598" s="26"/>
      <c r="R5598" s="26"/>
      <c r="S5598" s="26"/>
      <c r="T5598" s="26"/>
      <c r="U5598" s="26"/>
      <c r="V5598" s="26"/>
    </row>
    <row r="5599" spans="1:22" ht="14">
      <c r="A5599" s="24"/>
      <c r="B5599" s="26"/>
      <c r="C5599" s="26"/>
      <c r="D5599" s="26"/>
      <c r="E5599" s="26"/>
      <c r="F5599" s="26"/>
      <c r="G5599" s="27"/>
      <c r="H5599" s="27"/>
      <c r="I5599" s="26"/>
      <c r="J5599" s="24"/>
      <c r="K5599" s="26"/>
      <c r="L5599" s="26"/>
      <c r="M5599" s="26"/>
      <c r="N5599" s="26"/>
      <c r="O5599" s="26"/>
      <c r="P5599" s="26"/>
      <c r="Q5599" s="26"/>
      <c r="R5599" s="26"/>
      <c r="S5599" s="26"/>
      <c r="T5599" s="26"/>
      <c r="U5599" s="26"/>
      <c r="V5599" s="26"/>
    </row>
    <row r="5600" spans="1:22" ht="14">
      <c r="A5600" s="24"/>
      <c r="B5600" s="26"/>
      <c r="C5600" s="26"/>
      <c r="D5600" s="26"/>
      <c r="E5600" s="26"/>
      <c r="F5600" s="26"/>
      <c r="G5600" s="27"/>
      <c r="H5600" s="27"/>
      <c r="I5600" s="26"/>
      <c r="J5600" s="24"/>
      <c r="K5600" s="26"/>
      <c r="L5600" s="26"/>
      <c r="M5600" s="26"/>
      <c r="N5600" s="26"/>
      <c r="O5600" s="26"/>
      <c r="P5600" s="26"/>
      <c r="Q5600" s="26"/>
      <c r="R5600" s="26"/>
      <c r="S5600" s="26"/>
      <c r="T5600" s="26"/>
      <c r="U5600" s="26"/>
      <c r="V5600" s="26"/>
    </row>
    <row r="5601" spans="1:22" ht="14">
      <c r="A5601" s="24"/>
      <c r="B5601" s="26"/>
      <c r="C5601" s="26"/>
      <c r="D5601" s="26"/>
      <c r="E5601" s="26"/>
      <c r="F5601" s="26"/>
      <c r="G5601" s="27"/>
      <c r="H5601" s="27"/>
      <c r="I5601" s="26"/>
      <c r="J5601" s="24"/>
      <c r="K5601" s="26"/>
      <c r="L5601" s="26"/>
      <c r="M5601" s="26"/>
      <c r="N5601" s="26"/>
      <c r="O5601" s="26"/>
      <c r="P5601" s="26"/>
      <c r="Q5601" s="26"/>
      <c r="R5601" s="26"/>
      <c r="S5601" s="26"/>
      <c r="T5601" s="26"/>
      <c r="U5601" s="26"/>
      <c r="V5601" s="26"/>
    </row>
    <row r="5602" spans="1:22" ht="14">
      <c r="A5602" s="24"/>
      <c r="B5602" s="26"/>
      <c r="C5602" s="26"/>
      <c r="D5602" s="26"/>
      <c r="E5602" s="26"/>
      <c r="F5602" s="26"/>
      <c r="G5602" s="27"/>
      <c r="H5602" s="27"/>
      <c r="I5602" s="26"/>
      <c r="J5602" s="24"/>
      <c r="K5602" s="26"/>
      <c r="L5602" s="26"/>
      <c r="M5602" s="26"/>
      <c r="N5602" s="26"/>
      <c r="O5602" s="26"/>
      <c r="P5602" s="26"/>
      <c r="Q5602" s="26"/>
      <c r="R5602" s="26"/>
      <c r="S5602" s="26"/>
      <c r="T5602" s="26"/>
      <c r="U5602" s="26"/>
      <c r="V5602" s="26"/>
    </row>
    <row r="5603" spans="1:22" ht="14">
      <c r="A5603" s="24"/>
      <c r="B5603" s="26"/>
      <c r="C5603" s="26"/>
      <c r="D5603" s="26"/>
      <c r="E5603" s="26"/>
      <c r="F5603" s="26"/>
      <c r="G5603" s="27"/>
      <c r="H5603" s="27"/>
      <c r="I5603" s="26"/>
      <c r="J5603" s="24"/>
      <c r="K5603" s="26"/>
      <c r="L5603" s="26"/>
      <c r="M5603" s="26"/>
      <c r="N5603" s="26"/>
      <c r="O5603" s="26"/>
      <c r="P5603" s="26"/>
      <c r="Q5603" s="26"/>
      <c r="R5603" s="26"/>
      <c r="S5603" s="26"/>
      <c r="T5603" s="26"/>
      <c r="U5603" s="26"/>
      <c r="V5603" s="26"/>
    </row>
    <row r="5604" spans="1:22" ht="14">
      <c r="A5604" s="24"/>
      <c r="B5604" s="26"/>
      <c r="C5604" s="26"/>
      <c r="D5604" s="26"/>
      <c r="E5604" s="26"/>
      <c r="F5604" s="26"/>
      <c r="G5604" s="27"/>
      <c r="H5604" s="27"/>
      <c r="I5604" s="26"/>
      <c r="J5604" s="24"/>
      <c r="K5604" s="26"/>
      <c r="L5604" s="26"/>
      <c r="M5604" s="26"/>
      <c r="N5604" s="26"/>
      <c r="O5604" s="26"/>
      <c r="P5604" s="26"/>
      <c r="Q5604" s="26"/>
      <c r="R5604" s="26"/>
      <c r="S5604" s="26"/>
      <c r="T5604" s="26"/>
      <c r="U5604" s="26"/>
      <c r="V5604" s="26"/>
    </row>
    <row r="5605" spans="1:22" ht="14">
      <c r="A5605" s="24"/>
      <c r="B5605" s="26"/>
      <c r="C5605" s="26"/>
      <c r="D5605" s="26"/>
      <c r="E5605" s="26"/>
      <c r="F5605" s="26"/>
      <c r="G5605" s="27"/>
      <c r="H5605" s="27"/>
      <c r="I5605" s="26"/>
      <c r="J5605" s="24"/>
      <c r="K5605" s="26"/>
      <c r="L5605" s="26"/>
      <c r="M5605" s="26"/>
      <c r="N5605" s="26"/>
      <c r="O5605" s="26"/>
      <c r="P5605" s="26"/>
      <c r="Q5605" s="26"/>
      <c r="R5605" s="26"/>
      <c r="S5605" s="26"/>
      <c r="T5605" s="26"/>
      <c r="U5605" s="26"/>
      <c r="V5605" s="26"/>
    </row>
    <row r="5606" spans="1:22" ht="14">
      <c r="A5606" s="24"/>
      <c r="B5606" s="26"/>
      <c r="C5606" s="26"/>
      <c r="D5606" s="26"/>
      <c r="E5606" s="26"/>
      <c r="F5606" s="26"/>
      <c r="G5606" s="27"/>
      <c r="H5606" s="27"/>
      <c r="I5606" s="26"/>
      <c r="J5606" s="24"/>
      <c r="K5606" s="26"/>
      <c r="L5606" s="26"/>
      <c r="M5606" s="26"/>
      <c r="N5606" s="26"/>
      <c r="O5606" s="26"/>
      <c r="P5606" s="26"/>
      <c r="Q5606" s="26"/>
      <c r="R5606" s="26"/>
      <c r="S5606" s="26"/>
      <c r="T5606" s="26"/>
      <c r="U5606" s="26"/>
      <c r="V5606" s="26"/>
    </row>
    <row r="5607" spans="1:22" ht="14">
      <c r="A5607" s="24"/>
      <c r="B5607" s="26"/>
      <c r="C5607" s="26"/>
      <c r="D5607" s="26"/>
      <c r="E5607" s="26"/>
      <c r="F5607" s="26"/>
      <c r="G5607" s="27"/>
      <c r="H5607" s="27"/>
      <c r="I5607" s="26"/>
      <c r="J5607" s="24"/>
      <c r="K5607" s="26"/>
      <c r="L5607" s="26"/>
      <c r="M5607" s="26"/>
      <c r="N5607" s="26"/>
      <c r="O5607" s="26"/>
      <c r="P5607" s="26"/>
      <c r="Q5607" s="26"/>
      <c r="R5607" s="26"/>
      <c r="S5607" s="26"/>
      <c r="T5607" s="26"/>
      <c r="U5607" s="26"/>
      <c r="V5607" s="26"/>
    </row>
    <row r="5608" spans="1:22" ht="14">
      <c r="A5608" s="24"/>
      <c r="B5608" s="26"/>
      <c r="C5608" s="26"/>
      <c r="D5608" s="26"/>
      <c r="E5608" s="26"/>
      <c r="F5608" s="26"/>
      <c r="G5608" s="27"/>
      <c r="H5608" s="27"/>
      <c r="I5608" s="26"/>
      <c r="J5608" s="24"/>
      <c r="K5608" s="26"/>
      <c r="L5608" s="26"/>
      <c r="M5608" s="26"/>
      <c r="N5608" s="26"/>
      <c r="O5608" s="26"/>
      <c r="P5608" s="26"/>
      <c r="Q5608" s="26"/>
      <c r="R5608" s="26"/>
      <c r="S5608" s="26"/>
      <c r="T5608" s="26"/>
      <c r="U5608" s="26"/>
      <c r="V5608" s="26"/>
    </row>
    <row r="5609" spans="1:22" ht="14">
      <c r="A5609" s="24"/>
      <c r="B5609" s="26"/>
      <c r="C5609" s="26"/>
      <c r="D5609" s="26"/>
      <c r="E5609" s="26"/>
      <c r="F5609" s="26"/>
      <c r="G5609" s="27"/>
      <c r="H5609" s="27"/>
      <c r="I5609" s="26"/>
      <c r="J5609" s="24"/>
      <c r="K5609" s="26"/>
      <c r="L5609" s="26"/>
      <c r="M5609" s="26"/>
      <c r="N5609" s="26"/>
      <c r="O5609" s="26"/>
      <c r="P5609" s="26"/>
      <c r="Q5609" s="26"/>
      <c r="R5609" s="26"/>
      <c r="S5609" s="26"/>
      <c r="T5609" s="26"/>
      <c r="U5609" s="26"/>
      <c r="V5609" s="26"/>
    </row>
    <row r="5610" spans="1:22" ht="14">
      <c r="A5610" s="24"/>
      <c r="B5610" s="26"/>
      <c r="C5610" s="26"/>
      <c r="D5610" s="26"/>
      <c r="E5610" s="26"/>
      <c r="F5610" s="26"/>
      <c r="G5610" s="27"/>
      <c r="H5610" s="27"/>
      <c r="I5610" s="26"/>
      <c r="J5610" s="24"/>
      <c r="K5610" s="26"/>
      <c r="L5610" s="26"/>
      <c r="M5610" s="26"/>
      <c r="N5610" s="26"/>
      <c r="O5610" s="26"/>
      <c r="P5610" s="26"/>
      <c r="Q5610" s="26"/>
      <c r="R5610" s="26"/>
      <c r="S5610" s="26"/>
      <c r="T5610" s="26"/>
      <c r="U5610" s="26"/>
      <c r="V5610" s="26"/>
    </row>
    <row r="5611" spans="1:22" ht="14">
      <c r="A5611" s="24"/>
      <c r="B5611" s="26"/>
      <c r="C5611" s="26"/>
      <c r="D5611" s="26"/>
      <c r="E5611" s="26"/>
      <c r="F5611" s="26"/>
      <c r="G5611" s="27"/>
      <c r="H5611" s="27"/>
      <c r="I5611" s="26"/>
      <c r="J5611" s="24"/>
      <c r="K5611" s="26"/>
      <c r="L5611" s="26"/>
      <c r="M5611" s="26"/>
      <c r="N5611" s="26"/>
      <c r="O5611" s="26"/>
      <c r="P5611" s="26"/>
      <c r="Q5611" s="26"/>
      <c r="R5611" s="26"/>
      <c r="S5611" s="26"/>
      <c r="T5611" s="26"/>
      <c r="U5611" s="26"/>
      <c r="V5611" s="26"/>
    </row>
    <row r="5612" spans="1:22" ht="14">
      <c r="A5612" s="24"/>
      <c r="B5612" s="26"/>
      <c r="C5612" s="26"/>
      <c r="D5612" s="26"/>
      <c r="E5612" s="26"/>
      <c r="F5612" s="26"/>
      <c r="G5612" s="27"/>
      <c r="H5612" s="27"/>
      <c r="I5612" s="26"/>
      <c r="J5612" s="24"/>
      <c r="K5612" s="26"/>
      <c r="L5612" s="26"/>
      <c r="M5612" s="26"/>
      <c r="N5612" s="26"/>
      <c r="O5612" s="26"/>
      <c r="P5612" s="26"/>
      <c r="Q5612" s="26"/>
      <c r="R5612" s="26"/>
      <c r="S5612" s="26"/>
      <c r="T5612" s="26"/>
      <c r="U5612" s="26"/>
      <c r="V5612" s="26"/>
    </row>
    <row r="5613" spans="1:22" ht="14">
      <c r="A5613" s="24"/>
      <c r="B5613" s="26"/>
      <c r="C5613" s="26"/>
      <c r="D5613" s="26"/>
      <c r="E5613" s="26"/>
      <c r="F5613" s="26"/>
      <c r="G5613" s="27"/>
      <c r="H5613" s="27"/>
      <c r="I5613" s="26"/>
      <c r="J5613" s="24"/>
      <c r="K5613" s="26"/>
      <c r="L5613" s="26"/>
      <c r="M5613" s="26"/>
      <c r="N5613" s="26"/>
      <c r="O5613" s="26"/>
      <c r="P5613" s="26"/>
      <c r="Q5613" s="26"/>
      <c r="R5613" s="26"/>
      <c r="S5613" s="26"/>
      <c r="T5613" s="26"/>
      <c r="U5613" s="26"/>
      <c r="V5613" s="26"/>
    </row>
    <row r="5614" spans="1:22" ht="14">
      <c r="A5614" s="24"/>
      <c r="B5614" s="26"/>
      <c r="C5614" s="26"/>
      <c r="D5614" s="26"/>
      <c r="E5614" s="26"/>
      <c r="F5614" s="26"/>
      <c r="G5614" s="27"/>
      <c r="H5614" s="27"/>
      <c r="I5614" s="26"/>
      <c r="J5614" s="24"/>
      <c r="K5614" s="26"/>
      <c r="L5614" s="26"/>
      <c r="M5614" s="26"/>
      <c r="N5614" s="26"/>
      <c r="O5614" s="26"/>
      <c r="P5614" s="26"/>
      <c r="Q5614" s="26"/>
      <c r="R5614" s="26"/>
      <c r="S5614" s="26"/>
      <c r="T5614" s="26"/>
      <c r="U5614" s="26"/>
      <c r="V5614" s="26"/>
    </row>
    <row r="5615" spans="1:22" ht="14">
      <c r="A5615" s="24"/>
      <c r="B5615" s="26"/>
      <c r="C5615" s="26"/>
      <c r="D5615" s="26"/>
      <c r="E5615" s="26"/>
      <c r="F5615" s="26"/>
      <c r="G5615" s="27"/>
      <c r="H5615" s="27"/>
      <c r="I5615" s="26"/>
      <c r="J5615" s="24"/>
      <c r="K5615" s="26"/>
      <c r="L5615" s="26"/>
      <c r="M5615" s="26"/>
      <c r="N5615" s="26"/>
      <c r="O5615" s="26"/>
      <c r="P5615" s="26"/>
      <c r="Q5615" s="26"/>
      <c r="R5615" s="26"/>
      <c r="S5615" s="26"/>
      <c r="T5615" s="26"/>
      <c r="U5615" s="26"/>
      <c r="V5615" s="26"/>
    </row>
    <row r="5616" spans="1:22" ht="14">
      <c r="A5616" s="24"/>
      <c r="B5616" s="26"/>
      <c r="C5616" s="26"/>
      <c r="D5616" s="26"/>
      <c r="E5616" s="26"/>
      <c r="F5616" s="26"/>
      <c r="G5616" s="27"/>
      <c r="H5616" s="27"/>
      <c r="I5616" s="26"/>
      <c r="J5616" s="24"/>
      <c r="K5616" s="26"/>
      <c r="L5616" s="26"/>
      <c r="M5616" s="26"/>
      <c r="N5616" s="26"/>
      <c r="O5616" s="26"/>
      <c r="P5616" s="26"/>
      <c r="Q5616" s="26"/>
      <c r="R5616" s="26"/>
      <c r="S5616" s="26"/>
      <c r="T5616" s="26"/>
      <c r="U5616" s="26"/>
      <c r="V5616" s="26"/>
    </row>
    <row r="5617" spans="1:22" ht="14">
      <c r="A5617" s="24"/>
      <c r="B5617" s="26"/>
      <c r="C5617" s="26"/>
      <c r="D5617" s="26"/>
      <c r="E5617" s="26"/>
      <c r="F5617" s="26"/>
      <c r="G5617" s="27"/>
      <c r="H5617" s="27"/>
      <c r="I5617" s="26"/>
      <c r="J5617" s="24"/>
      <c r="K5617" s="26"/>
      <c r="L5617" s="26"/>
      <c r="M5617" s="26"/>
      <c r="N5617" s="26"/>
      <c r="O5617" s="26"/>
      <c r="P5617" s="26"/>
      <c r="Q5617" s="26"/>
      <c r="R5617" s="26"/>
      <c r="S5617" s="26"/>
      <c r="T5617" s="26"/>
      <c r="U5617" s="26"/>
      <c r="V5617" s="26"/>
    </row>
    <row r="5618" spans="1:22" ht="14">
      <c r="A5618" s="24"/>
      <c r="B5618" s="26"/>
      <c r="C5618" s="26"/>
      <c r="D5618" s="26"/>
      <c r="E5618" s="26"/>
      <c r="F5618" s="26"/>
      <c r="G5618" s="27"/>
      <c r="H5618" s="27"/>
      <c r="I5618" s="26"/>
      <c r="J5618" s="24"/>
      <c r="K5618" s="26"/>
      <c r="L5618" s="26"/>
      <c r="M5618" s="26"/>
      <c r="N5618" s="26"/>
      <c r="O5618" s="26"/>
      <c r="P5618" s="26"/>
      <c r="Q5618" s="26"/>
      <c r="R5618" s="26"/>
      <c r="S5618" s="26"/>
      <c r="T5618" s="26"/>
      <c r="U5618" s="26"/>
      <c r="V5618" s="26"/>
    </row>
    <row r="5619" spans="1:22" ht="14">
      <c r="A5619" s="24"/>
      <c r="B5619" s="26"/>
      <c r="C5619" s="26"/>
      <c r="D5619" s="26"/>
      <c r="E5619" s="26"/>
      <c r="F5619" s="26"/>
      <c r="G5619" s="27"/>
      <c r="H5619" s="27"/>
      <c r="I5619" s="26"/>
      <c r="J5619" s="24"/>
      <c r="K5619" s="26"/>
      <c r="L5619" s="26"/>
      <c r="M5619" s="26"/>
      <c r="N5619" s="26"/>
      <c r="O5619" s="26"/>
      <c r="P5619" s="26"/>
      <c r="Q5619" s="26"/>
      <c r="R5619" s="26"/>
      <c r="S5619" s="26"/>
      <c r="T5619" s="26"/>
      <c r="U5619" s="26"/>
      <c r="V5619" s="26"/>
    </row>
    <row r="5620" spans="1:22" ht="14">
      <c r="A5620" s="24"/>
      <c r="B5620" s="26"/>
      <c r="C5620" s="26"/>
      <c r="D5620" s="26"/>
      <c r="E5620" s="26"/>
      <c r="F5620" s="26"/>
      <c r="G5620" s="27"/>
      <c r="H5620" s="27"/>
      <c r="I5620" s="26"/>
      <c r="J5620" s="24"/>
      <c r="K5620" s="26"/>
      <c r="L5620" s="26"/>
      <c r="M5620" s="26"/>
      <c r="N5620" s="26"/>
      <c r="O5620" s="26"/>
      <c r="P5620" s="26"/>
      <c r="Q5620" s="26"/>
      <c r="R5620" s="26"/>
      <c r="S5620" s="26"/>
      <c r="T5620" s="26"/>
      <c r="U5620" s="26"/>
      <c r="V5620" s="26"/>
    </row>
    <row r="5621" spans="1:22" ht="14">
      <c r="A5621" s="24"/>
      <c r="B5621" s="26"/>
      <c r="C5621" s="26"/>
      <c r="D5621" s="26"/>
      <c r="E5621" s="26"/>
      <c r="F5621" s="26"/>
      <c r="G5621" s="27"/>
      <c r="H5621" s="27"/>
      <c r="I5621" s="26"/>
      <c r="J5621" s="24"/>
      <c r="K5621" s="26"/>
      <c r="L5621" s="26"/>
      <c r="M5621" s="26"/>
      <c r="N5621" s="26"/>
      <c r="O5621" s="26"/>
      <c r="P5621" s="26"/>
      <c r="Q5621" s="26"/>
      <c r="R5621" s="26"/>
      <c r="S5621" s="26"/>
      <c r="T5621" s="26"/>
      <c r="U5621" s="26"/>
      <c r="V5621" s="26"/>
    </row>
    <row r="5622" spans="1:22" ht="14">
      <c r="A5622" s="24"/>
      <c r="B5622" s="26"/>
      <c r="C5622" s="26"/>
      <c r="D5622" s="26"/>
      <c r="E5622" s="26"/>
      <c r="F5622" s="26"/>
      <c r="G5622" s="27"/>
      <c r="H5622" s="27"/>
      <c r="I5622" s="26"/>
      <c r="J5622" s="24"/>
      <c r="K5622" s="26"/>
      <c r="L5622" s="26"/>
      <c r="M5622" s="26"/>
      <c r="N5622" s="26"/>
      <c r="O5622" s="26"/>
      <c r="P5622" s="26"/>
      <c r="Q5622" s="26"/>
      <c r="R5622" s="26"/>
      <c r="S5622" s="26"/>
      <c r="T5622" s="26"/>
      <c r="U5622" s="26"/>
      <c r="V5622" s="26"/>
    </row>
    <row r="5623" spans="1:22" ht="14">
      <c r="A5623" s="24"/>
      <c r="B5623" s="26"/>
      <c r="C5623" s="26"/>
      <c r="D5623" s="26"/>
      <c r="E5623" s="26"/>
      <c r="F5623" s="26"/>
      <c r="G5623" s="27"/>
      <c r="H5623" s="27"/>
      <c r="I5623" s="26"/>
      <c r="J5623" s="24"/>
      <c r="K5623" s="26"/>
      <c r="L5623" s="26"/>
      <c r="M5623" s="26"/>
      <c r="N5623" s="26"/>
      <c r="O5623" s="26"/>
      <c r="P5623" s="26"/>
      <c r="Q5623" s="26"/>
      <c r="R5623" s="26"/>
      <c r="S5623" s="26"/>
      <c r="T5623" s="26"/>
      <c r="U5623" s="26"/>
      <c r="V5623" s="26"/>
    </row>
    <row r="5624" spans="1:22" ht="14">
      <c r="A5624" s="24"/>
      <c r="B5624" s="26"/>
      <c r="C5624" s="26"/>
      <c r="D5624" s="26"/>
      <c r="E5624" s="26"/>
      <c r="F5624" s="26"/>
      <c r="G5624" s="27"/>
      <c r="H5624" s="27"/>
      <c r="I5624" s="26"/>
      <c r="J5624" s="24"/>
      <c r="K5624" s="26"/>
      <c r="L5624" s="26"/>
      <c r="M5624" s="26"/>
      <c r="N5624" s="26"/>
      <c r="O5624" s="26"/>
      <c r="P5624" s="26"/>
      <c r="Q5624" s="26"/>
      <c r="R5624" s="26"/>
      <c r="S5624" s="26"/>
      <c r="T5624" s="26"/>
      <c r="U5624" s="26"/>
      <c r="V5624" s="26"/>
    </row>
    <row r="5625" spans="1:22" ht="14">
      <c r="A5625" s="24"/>
      <c r="B5625" s="26"/>
      <c r="C5625" s="26"/>
      <c r="D5625" s="26"/>
      <c r="E5625" s="26"/>
      <c r="F5625" s="26"/>
      <c r="G5625" s="27"/>
      <c r="H5625" s="27"/>
      <c r="I5625" s="26"/>
      <c r="J5625" s="24"/>
      <c r="K5625" s="26"/>
      <c r="L5625" s="26"/>
      <c r="M5625" s="26"/>
      <c r="N5625" s="26"/>
      <c r="O5625" s="26"/>
      <c r="P5625" s="26"/>
      <c r="Q5625" s="26"/>
      <c r="R5625" s="26"/>
      <c r="S5625" s="26"/>
      <c r="T5625" s="26"/>
      <c r="U5625" s="26"/>
      <c r="V5625" s="26"/>
    </row>
    <row r="5626" spans="1:22" ht="14">
      <c r="A5626" s="24"/>
      <c r="B5626" s="26"/>
      <c r="C5626" s="26"/>
      <c r="D5626" s="26"/>
      <c r="E5626" s="26"/>
      <c r="F5626" s="26"/>
      <c r="G5626" s="27"/>
      <c r="H5626" s="27"/>
      <c r="I5626" s="26"/>
      <c r="J5626" s="24"/>
      <c r="K5626" s="26"/>
      <c r="L5626" s="26"/>
      <c r="M5626" s="26"/>
      <c r="N5626" s="26"/>
      <c r="O5626" s="26"/>
      <c r="P5626" s="26"/>
      <c r="Q5626" s="26"/>
      <c r="R5626" s="26"/>
      <c r="S5626" s="26"/>
      <c r="T5626" s="26"/>
      <c r="U5626" s="26"/>
      <c r="V5626" s="26"/>
    </row>
    <row r="5627" spans="1:22" ht="14">
      <c r="A5627" s="24"/>
      <c r="B5627" s="26"/>
      <c r="C5627" s="26"/>
      <c r="D5627" s="26"/>
      <c r="E5627" s="26"/>
      <c r="F5627" s="26"/>
      <c r="G5627" s="27"/>
      <c r="H5627" s="27"/>
      <c r="I5627" s="26"/>
      <c r="J5627" s="24"/>
      <c r="K5627" s="26"/>
      <c r="L5627" s="26"/>
      <c r="M5627" s="26"/>
      <c r="N5627" s="26"/>
      <c r="O5627" s="26"/>
      <c r="P5627" s="26"/>
      <c r="Q5627" s="26"/>
      <c r="R5627" s="26"/>
      <c r="S5627" s="26"/>
      <c r="T5627" s="26"/>
      <c r="U5627" s="26"/>
      <c r="V5627" s="26"/>
    </row>
    <row r="5628" spans="1:22" ht="14">
      <c r="A5628" s="24"/>
      <c r="B5628" s="26"/>
      <c r="C5628" s="26"/>
      <c r="D5628" s="26"/>
      <c r="E5628" s="26"/>
      <c r="F5628" s="26"/>
      <c r="G5628" s="27"/>
      <c r="H5628" s="27"/>
      <c r="I5628" s="26"/>
      <c r="J5628" s="24"/>
      <c r="K5628" s="26"/>
      <c r="L5628" s="26"/>
      <c r="M5628" s="26"/>
      <c r="N5628" s="26"/>
      <c r="O5628" s="26"/>
      <c r="P5628" s="26"/>
      <c r="Q5628" s="26"/>
      <c r="R5628" s="26"/>
      <c r="S5628" s="26"/>
      <c r="T5628" s="26"/>
      <c r="U5628" s="26"/>
      <c r="V5628" s="26"/>
    </row>
    <row r="5629" spans="1:22" ht="14">
      <c r="A5629" s="24"/>
      <c r="B5629" s="26"/>
      <c r="C5629" s="26"/>
      <c r="D5629" s="26"/>
      <c r="E5629" s="26"/>
      <c r="F5629" s="26"/>
      <c r="G5629" s="27"/>
      <c r="H5629" s="27"/>
      <c r="I5629" s="26"/>
      <c r="J5629" s="24"/>
      <c r="K5629" s="26"/>
      <c r="L5629" s="26"/>
      <c r="M5629" s="26"/>
      <c r="N5629" s="26"/>
      <c r="O5629" s="26"/>
      <c r="P5629" s="26"/>
      <c r="Q5629" s="26"/>
      <c r="R5629" s="26"/>
      <c r="S5629" s="26"/>
      <c r="T5629" s="26"/>
      <c r="U5629" s="26"/>
      <c r="V5629" s="26"/>
    </row>
    <row r="5630" spans="1:22" ht="14">
      <c r="A5630" s="24"/>
      <c r="B5630" s="26"/>
      <c r="C5630" s="26"/>
      <c r="D5630" s="26"/>
      <c r="E5630" s="26"/>
      <c r="F5630" s="26"/>
      <c r="G5630" s="27"/>
      <c r="H5630" s="27"/>
      <c r="I5630" s="26"/>
      <c r="J5630" s="24"/>
      <c r="K5630" s="26"/>
      <c r="L5630" s="26"/>
      <c r="M5630" s="26"/>
      <c r="N5630" s="26"/>
      <c r="O5630" s="26"/>
      <c r="P5630" s="26"/>
      <c r="Q5630" s="26"/>
      <c r="R5630" s="26"/>
      <c r="S5630" s="26"/>
      <c r="T5630" s="26"/>
      <c r="U5630" s="26"/>
      <c r="V5630" s="26"/>
    </row>
    <row r="5631" spans="1:22" ht="14">
      <c r="A5631" s="24"/>
      <c r="B5631" s="26"/>
      <c r="C5631" s="26"/>
      <c r="D5631" s="26"/>
      <c r="E5631" s="26"/>
      <c r="F5631" s="26"/>
      <c r="G5631" s="27"/>
      <c r="H5631" s="27"/>
      <c r="I5631" s="26"/>
      <c r="J5631" s="24"/>
      <c r="K5631" s="26"/>
      <c r="L5631" s="26"/>
      <c r="M5631" s="26"/>
      <c r="N5631" s="26"/>
      <c r="O5631" s="26"/>
      <c r="P5631" s="26"/>
      <c r="Q5631" s="26"/>
      <c r="R5631" s="26"/>
      <c r="S5631" s="26"/>
      <c r="T5631" s="26"/>
      <c r="U5631" s="26"/>
      <c r="V5631" s="26"/>
    </row>
    <row r="5632" spans="1:22" ht="14">
      <c r="A5632" s="24"/>
      <c r="B5632" s="26"/>
      <c r="C5632" s="26"/>
      <c r="D5632" s="26"/>
      <c r="E5632" s="26"/>
      <c r="F5632" s="26"/>
      <c r="G5632" s="27"/>
      <c r="H5632" s="27"/>
      <c r="I5632" s="26"/>
      <c r="J5632" s="24"/>
      <c r="K5632" s="26"/>
      <c r="L5632" s="26"/>
      <c r="M5632" s="26"/>
      <c r="N5632" s="26"/>
      <c r="O5632" s="26"/>
      <c r="P5632" s="26"/>
      <c r="Q5632" s="26"/>
      <c r="R5632" s="26"/>
      <c r="S5632" s="26"/>
      <c r="T5632" s="26"/>
      <c r="U5632" s="26"/>
      <c r="V5632" s="26"/>
    </row>
    <row r="5633" spans="1:22" ht="14">
      <c r="A5633" s="24"/>
      <c r="B5633" s="26"/>
      <c r="C5633" s="26"/>
      <c r="D5633" s="26"/>
      <c r="E5633" s="26"/>
      <c r="F5633" s="26"/>
      <c r="G5633" s="27"/>
      <c r="H5633" s="27"/>
      <c r="I5633" s="26"/>
      <c r="J5633" s="24"/>
      <c r="K5633" s="26"/>
      <c r="L5633" s="26"/>
      <c r="M5633" s="26"/>
      <c r="N5633" s="26"/>
      <c r="O5633" s="26"/>
      <c r="P5633" s="26"/>
      <c r="Q5633" s="26"/>
      <c r="R5633" s="26"/>
      <c r="S5633" s="26"/>
      <c r="T5633" s="26"/>
      <c r="U5633" s="26"/>
      <c r="V5633" s="26"/>
    </row>
    <row r="5634" spans="1:22" ht="14">
      <c r="A5634" s="24"/>
      <c r="B5634" s="26"/>
      <c r="C5634" s="26"/>
      <c r="D5634" s="26"/>
      <c r="E5634" s="26"/>
      <c r="F5634" s="26"/>
      <c r="G5634" s="27"/>
      <c r="H5634" s="27"/>
      <c r="I5634" s="26"/>
      <c r="J5634" s="24"/>
      <c r="K5634" s="26"/>
      <c r="L5634" s="26"/>
      <c r="M5634" s="26"/>
      <c r="N5634" s="26"/>
      <c r="O5634" s="26"/>
      <c r="P5634" s="26"/>
      <c r="Q5634" s="26"/>
      <c r="R5634" s="26"/>
      <c r="S5634" s="26"/>
      <c r="T5634" s="26"/>
      <c r="U5634" s="26"/>
      <c r="V5634" s="26"/>
    </row>
    <row r="5635" spans="1:22" ht="14">
      <c r="A5635" s="24"/>
      <c r="B5635" s="26"/>
      <c r="C5635" s="26"/>
      <c r="D5635" s="26"/>
      <c r="E5635" s="26"/>
      <c r="F5635" s="26"/>
      <c r="G5635" s="27"/>
      <c r="H5635" s="27"/>
      <c r="I5635" s="26"/>
      <c r="J5635" s="24"/>
      <c r="K5635" s="26"/>
      <c r="L5635" s="26"/>
      <c r="M5635" s="26"/>
      <c r="N5635" s="26"/>
      <c r="O5635" s="26"/>
      <c r="P5635" s="26"/>
      <c r="Q5635" s="26"/>
      <c r="R5635" s="26"/>
      <c r="S5635" s="26"/>
      <c r="T5635" s="26"/>
      <c r="U5635" s="26"/>
      <c r="V5635" s="26"/>
    </row>
    <row r="5636" spans="1:22" ht="14">
      <c r="A5636" s="24"/>
      <c r="B5636" s="26"/>
      <c r="C5636" s="26"/>
      <c r="D5636" s="26"/>
      <c r="E5636" s="26"/>
      <c r="F5636" s="26"/>
      <c r="G5636" s="27"/>
      <c r="H5636" s="27"/>
      <c r="I5636" s="26"/>
      <c r="J5636" s="24"/>
      <c r="K5636" s="26"/>
      <c r="L5636" s="26"/>
      <c r="M5636" s="26"/>
      <c r="N5636" s="26"/>
      <c r="O5636" s="26"/>
      <c r="P5636" s="26"/>
      <c r="Q5636" s="26"/>
      <c r="R5636" s="26"/>
      <c r="S5636" s="26"/>
      <c r="T5636" s="26"/>
      <c r="U5636" s="26"/>
      <c r="V5636" s="26"/>
    </row>
    <row r="5637" spans="1:22" ht="14">
      <c r="A5637" s="24"/>
      <c r="B5637" s="26"/>
      <c r="C5637" s="26"/>
      <c r="D5637" s="26"/>
      <c r="E5637" s="26"/>
      <c r="F5637" s="26"/>
      <c r="G5637" s="27"/>
      <c r="H5637" s="27"/>
      <c r="I5637" s="26"/>
      <c r="J5637" s="24"/>
      <c r="K5637" s="26"/>
      <c r="L5637" s="26"/>
      <c r="M5637" s="26"/>
      <c r="N5637" s="26"/>
      <c r="O5637" s="26"/>
      <c r="P5637" s="26"/>
      <c r="Q5637" s="26"/>
      <c r="R5637" s="26"/>
      <c r="S5637" s="26"/>
      <c r="T5637" s="26"/>
      <c r="U5637" s="26"/>
      <c r="V5637" s="26"/>
    </row>
    <row r="5638" spans="1:22" ht="14">
      <c r="A5638" s="24"/>
      <c r="B5638" s="26"/>
      <c r="C5638" s="26"/>
      <c r="D5638" s="26"/>
      <c r="E5638" s="26"/>
      <c r="F5638" s="26"/>
      <c r="G5638" s="27"/>
      <c r="H5638" s="27"/>
      <c r="I5638" s="26"/>
      <c r="J5638" s="24"/>
      <c r="K5638" s="26"/>
      <c r="L5638" s="26"/>
      <c r="M5638" s="26"/>
      <c r="N5638" s="26"/>
      <c r="O5638" s="26"/>
      <c r="P5638" s="26"/>
      <c r="Q5638" s="26"/>
      <c r="R5638" s="26"/>
      <c r="S5638" s="26"/>
      <c r="T5638" s="26"/>
      <c r="U5638" s="26"/>
      <c r="V5638" s="26"/>
    </row>
    <row r="5639" spans="1:22" ht="14">
      <c r="A5639" s="24"/>
      <c r="B5639" s="26"/>
      <c r="C5639" s="26"/>
      <c r="D5639" s="26"/>
      <c r="E5639" s="26"/>
      <c r="F5639" s="26"/>
      <c r="G5639" s="27"/>
      <c r="H5639" s="27"/>
      <c r="I5639" s="26"/>
      <c r="J5639" s="24"/>
      <c r="K5639" s="26"/>
      <c r="L5639" s="26"/>
      <c r="M5639" s="26"/>
      <c r="N5639" s="26"/>
      <c r="O5639" s="26"/>
      <c r="P5639" s="26"/>
      <c r="Q5639" s="26"/>
      <c r="R5639" s="26"/>
      <c r="S5639" s="26"/>
      <c r="T5639" s="26"/>
      <c r="U5639" s="26"/>
      <c r="V5639" s="26"/>
    </row>
    <row r="5640" spans="1:22" ht="14">
      <c r="A5640" s="24"/>
      <c r="B5640" s="26"/>
      <c r="C5640" s="26"/>
      <c r="D5640" s="26"/>
      <c r="E5640" s="26"/>
      <c r="F5640" s="26"/>
      <c r="G5640" s="27"/>
      <c r="H5640" s="27"/>
      <c r="I5640" s="26"/>
      <c r="J5640" s="24"/>
      <c r="K5640" s="26"/>
      <c r="L5640" s="26"/>
      <c r="M5640" s="26"/>
      <c r="N5640" s="26"/>
      <c r="O5640" s="26"/>
      <c r="P5640" s="26"/>
      <c r="Q5640" s="26"/>
      <c r="R5640" s="26"/>
      <c r="S5640" s="26"/>
      <c r="T5640" s="26"/>
      <c r="U5640" s="26"/>
      <c r="V5640" s="26"/>
    </row>
    <row r="5641" spans="1:22" ht="14">
      <c r="A5641" s="24"/>
      <c r="B5641" s="26"/>
      <c r="C5641" s="26"/>
      <c r="D5641" s="26"/>
      <c r="E5641" s="26"/>
      <c r="F5641" s="26"/>
      <c r="G5641" s="27"/>
      <c r="H5641" s="27"/>
      <c r="I5641" s="26"/>
      <c r="J5641" s="24"/>
      <c r="K5641" s="26"/>
      <c r="L5641" s="26"/>
      <c r="M5641" s="26"/>
      <c r="N5641" s="26"/>
      <c r="O5641" s="26"/>
      <c r="P5641" s="26"/>
      <c r="Q5641" s="26"/>
      <c r="R5641" s="26"/>
      <c r="S5641" s="26"/>
      <c r="T5641" s="26"/>
      <c r="U5641" s="26"/>
      <c r="V5641" s="26"/>
    </row>
    <row r="5642" spans="1:22" ht="14">
      <c r="A5642" s="24"/>
      <c r="B5642" s="26"/>
      <c r="C5642" s="26"/>
      <c r="D5642" s="26"/>
      <c r="E5642" s="26"/>
      <c r="F5642" s="26"/>
      <c r="G5642" s="27"/>
      <c r="H5642" s="27"/>
      <c r="I5642" s="26"/>
      <c r="J5642" s="24"/>
      <c r="K5642" s="26"/>
      <c r="L5642" s="26"/>
      <c r="M5642" s="26"/>
      <c r="N5642" s="26"/>
      <c r="O5642" s="26"/>
      <c r="P5642" s="26"/>
      <c r="Q5642" s="26"/>
      <c r="R5642" s="26"/>
      <c r="S5642" s="26"/>
      <c r="T5642" s="26"/>
      <c r="U5642" s="26"/>
      <c r="V5642" s="26"/>
    </row>
    <row r="5643" spans="1:22" ht="14">
      <c r="A5643" s="24"/>
      <c r="B5643" s="26"/>
      <c r="C5643" s="26"/>
      <c r="D5643" s="26"/>
      <c r="E5643" s="26"/>
      <c r="F5643" s="26"/>
      <c r="G5643" s="27"/>
      <c r="H5643" s="27"/>
      <c r="I5643" s="26"/>
      <c r="J5643" s="24"/>
      <c r="K5643" s="26"/>
      <c r="L5643" s="26"/>
      <c r="M5643" s="26"/>
      <c r="N5643" s="26"/>
      <c r="O5643" s="26"/>
      <c r="P5643" s="26"/>
      <c r="Q5643" s="26"/>
      <c r="R5643" s="26"/>
      <c r="S5643" s="26"/>
      <c r="T5643" s="26"/>
      <c r="U5643" s="26"/>
      <c r="V5643" s="26"/>
    </row>
    <row r="5644" spans="1:22" ht="14">
      <c r="A5644" s="24"/>
      <c r="B5644" s="26"/>
      <c r="C5644" s="26"/>
      <c r="D5644" s="26"/>
      <c r="E5644" s="26"/>
      <c r="F5644" s="26"/>
      <c r="G5644" s="27"/>
      <c r="H5644" s="27"/>
      <c r="I5644" s="26"/>
      <c r="J5644" s="24"/>
      <c r="K5644" s="26"/>
      <c r="L5644" s="26"/>
      <c r="M5644" s="26"/>
      <c r="N5644" s="26"/>
      <c r="O5644" s="26"/>
      <c r="P5644" s="26"/>
      <c r="Q5644" s="26"/>
      <c r="R5644" s="26"/>
      <c r="S5644" s="26"/>
      <c r="T5644" s="26"/>
      <c r="U5644" s="26"/>
      <c r="V5644" s="26"/>
    </row>
    <row r="5645" spans="1:22" ht="14">
      <c r="A5645" s="24"/>
      <c r="B5645" s="26"/>
      <c r="C5645" s="26"/>
      <c r="D5645" s="26"/>
      <c r="E5645" s="26"/>
      <c r="F5645" s="26"/>
      <c r="G5645" s="27"/>
      <c r="H5645" s="27"/>
      <c r="I5645" s="26"/>
      <c r="J5645" s="24"/>
      <c r="K5645" s="26"/>
      <c r="L5645" s="26"/>
      <c r="M5645" s="26"/>
      <c r="N5645" s="26"/>
      <c r="O5645" s="26"/>
      <c r="P5645" s="26"/>
      <c r="Q5645" s="26"/>
      <c r="R5645" s="26"/>
      <c r="S5645" s="26"/>
      <c r="T5645" s="26"/>
      <c r="U5645" s="26"/>
      <c r="V5645" s="26"/>
    </row>
    <row r="5646" spans="1:22" ht="14">
      <c r="A5646" s="24"/>
      <c r="B5646" s="26"/>
      <c r="C5646" s="26"/>
      <c r="D5646" s="26"/>
      <c r="E5646" s="26"/>
      <c r="F5646" s="26"/>
      <c r="G5646" s="27"/>
      <c r="H5646" s="27"/>
      <c r="I5646" s="26"/>
      <c r="J5646" s="24"/>
      <c r="K5646" s="26"/>
      <c r="L5646" s="26"/>
      <c r="M5646" s="26"/>
      <c r="N5646" s="26"/>
      <c r="O5646" s="26"/>
      <c r="P5646" s="26"/>
      <c r="Q5646" s="26"/>
      <c r="R5646" s="26"/>
      <c r="S5646" s="26"/>
      <c r="T5646" s="26"/>
      <c r="U5646" s="26"/>
      <c r="V5646" s="26"/>
    </row>
    <row r="5647" spans="1:22" ht="14">
      <c r="A5647" s="24"/>
      <c r="B5647" s="26"/>
      <c r="C5647" s="26"/>
      <c r="D5647" s="26"/>
      <c r="E5647" s="26"/>
      <c r="F5647" s="26"/>
      <c r="G5647" s="27"/>
      <c r="H5647" s="27"/>
      <c r="I5647" s="26"/>
      <c r="J5647" s="24"/>
      <c r="K5647" s="26"/>
      <c r="L5647" s="26"/>
      <c r="M5647" s="26"/>
      <c r="N5647" s="26"/>
      <c r="O5647" s="26"/>
      <c r="P5647" s="26"/>
      <c r="Q5647" s="26"/>
      <c r="R5647" s="26"/>
      <c r="S5647" s="26"/>
      <c r="T5647" s="26"/>
      <c r="U5647" s="26"/>
      <c r="V5647" s="26"/>
    </row>
    <row r="5648" spans="1:22" ht="14">
      <c r="A5648" s="24"/>
      <c r="B5648" s="26"/>
      <c r="C5648" s="26"/>
      <c r="D5648" s="26"/>
      <c r="E5648" s="26"/>
      <c r="F5648" s="26"/>
      <c r="G5648" s="27"/>
      <c r="H5648" s="27"/>
      <c r="I5648" s="26"/>
      <c r="J5648" s="24"/>
      <c r="K5648" s="26"/>
      <c r="L5648" s="26"/>
      <c r="M5648" s="26"/>
      <c r="N5648" s="26"/>
      <c r="O5648" s="26"/>
      <c r="P5648" s="26"/>
      <c r="Q5648" s="26"/>
      <c r="R5648" s="26"/>
      <c r="S5648" s="26"/>
      <c r="T5648" s="26"/>
      <c r="U5648" s="26"/>
      <c r="V5648" s="26"/>
    </row>
    <row r="5649" spans="1:22" ht="14">
      <c r="A5649" s="24"/>
      <c r="B5649" s="26"/>
      <c r="C5649" s="26"/>
      <c r="D5649" s="26"/>
      <c r="E5649" s="26"/>
      <c r="F5649" s="26"/>
      <c r="G5649" s="27"/>
      <c r="H5649" s="27"/>
      <c r="I5649" s="26"/>
      <c r="J5649" s="24"/>
      <c r="K5649" s="26"/>
      <c r="L5649" s="26"/>
      <c r="M5649" s="26"/>
      <c r="N5649" s="26"/>
      <c r="O5649" s="26"/>
      <c r="P5649" s="26"/>
      <c r="Q5649" s="26"/>
      <c r="R5649" s="26"/>
      <c r="S5649" s="26"/>
      <c r="T5649" s="26"/>
      <c r="U5649" s="26"/>
      <c r="V5649" s="26"/>
    </row>
    <row r="5650" spans="1:22" ht="14">
      <c r="A5650" s="24"/>
      <c r="B5650" s="26"/>
      <c r="C5650" s="26"/>
      <c r="D5650" s="26"/>
      <c r="E5650" s="26"/>
      <c r="F5650" s="26"/>
      <c r="G5650" s="27"/>
      <c r="H5650" s="27"/>
      <c r="I5650" s="26"/>
      <c r="J5650" s="24"/>
      <c r="K5650" s="26"/>
      <c r="L5650" s="26"/>
      <c r="M5650" s="26"/>
      <c r="N5650" s="26"/>
      <c r="O5650" s="26"/>
      <c r="P5650" s="26"/>
      <c r="Q5650" s="26"/>
      <c r="R5650" s="26"/>
      <c r="S5650" s="26"/>
      <c r="T5650" s="26"/>
      <c r="U5650" s="26"/>
      <c r="V5650" s="26"/>
    </row>
    <row r="5651" spans="1:22" ht="14">
      <c r="A5651" s="24"/>
      <c r="B5651" s="26"/>
      <c r="C5651" s="26"/>
      <c r="D5651" s="26"/>
      <c r="E5651" s="26"/>
      <c r="F5651" s="26"/>
      <c r="G5651" s="27"/>
      <c r="H5651" s="27"/>
      <c r="I5651" s="26"/>
      <c r="J5651" s="24"/>
      <c r="K5651" s="26"/>
      <c r="L5651" s="26"/>
      <c r="M5651" s="26"/>
      <c r="N5651" s="26"/>
      <c r="O5651" s="26"/>
      <c r="P5651" s="26"/>
      <c r="Q5651" s="26"/>
      <c r="R5651" s="26"/>
      <c r="S5651" s="26"/>
      <c r="T5651" s="26"/>
      <c r="U5651" s="26"/>
      <c r="V5651" s="26"/>
    </row>
    <row r="5652" spans="1:22" ht="14">
      <c r="A5652" s="24"/>
      <c r="B5652" s="26"/>
      <c r="C5652" s="26"/>
      <c r="D5652" s="26"/>
      <c r="E5652" s="26"/>
      <c r="F5652" s="26"/>
      <c r="G5652" s="27"/>
      <c r="H5652" s="27"/>
      <c r="I5652" s="26"/>
      <c r="J5652" s="24"/>
      <c r="K5652" s="26"/>
      <c r="L5652" s="26"/>
      <c r="M5652" s="26"/>
      <c r="N5652" s="26"/>
      <c r="O5652" s="26"/>
      <c r="P5652" s="26"/>
      <c r="Q5652" s="26"/>
      <c r="R5652" s="26"/>
      <c r="S5652" s="26"/>
      <c r="T5652" s="26"/>
      <c r="U5652" s="26"/>
      <c r="V5652" s="26"/>
    </row>
    <row r="5653" spans="1:22" ht="14">
      <c r="A5653" s="24"/>
      <c r="B5653" s="26"/>
      <c r="C5653" s="26"/>
      <c r="D5653" s="26"/>
      <c r="E5653" s="26"/>
      <c r="F5653" s="26"/>
      <c r="G5653" s="27"/>
      <c r="H5653" s="27"/>
      <c r="I5653" s="26"/>
      <c r="J5653" s="24"/>
      <c r="K5653" s="26"/>
      <c r="L5653" s="26"/>
      <c r="M5653" s="26"/>
      <c r="N5653" s="26"/>
      <c r="O5653" s="26"/>
      <c r="P5653" s="26"/>
      <c r="Q5653" s="26"/>
      <c r="R5653" s="26"/>
      <c r="S5653" s="26"/>
      <c r="T5653" s="26"/>
      <c r="U5653" s="26"/>
      <c r="V5653" s="26"/>
    </row>
    <row r="5654" spans="1:22" ht="14">
      <c r="A5654" s="24"/>
      <c r="B5654" s="26"/>
      <c r="C5654" s="26"/>
      <c r="D5654" s="26"/>
      <c r="E5654" s="26"/>
      <c r="F5654" s="26"/>
      <c r="G5654" s="27"/>
      <c r="H5654" s="27"/>
      <c r="I5654" s="26"/>
      <c r="J5654" s="24"/>
      <c r="K5654" s="26"/>
      <c r="L5654" s="26"/>
      <c r="M5654" s="26"/>
      <c r="N5654" s="26"/>
      <c r="O5654" s="26"/>
      <c r="P5654" s="26"/>
      <c r="Q5654" s="26"/>
      <c r="R5654" s="26"/>
      <c r="S5654" s="26"/>
      <c r="T5654" s="26"/>
      <c r="U5654" s="26"/>
      <c r="V5654" s="26"/>
    </row>
    <row r="5655" spans="1:22" ht="14">
      <c r="A5655" s="24"/>
      <c r="B5655" s="26"/>
      <c r="C5655" s="26"/>
      <c r="D5655" s="26"/>
      <c r="E5655" s="26"/>
      <c r="F5655" s="26"/>
      <c r="G5655" s="27"/>
      <c r="H5655" s="27"/>
      <c r="I5655" s="26"/>
      <c r="J5655" s="24"/>
      <c r="K5655" s="26"/>
      <c r="L5655" s="26"/>
      <c r="M5655" s="26"/>
      <c r="N5655" s="26"/>
      <c r="O5655" s="26"/>
      <c r="P5655" s="26"/>
      <c r="Q5655" s="26"/>
      <c r="R5655" s="26"/>
      <c r="S5655" s="26"/>
      <c r="T5655" s="26"/>
      <c r="U5655" s="26"/>
      <c r="V5655" s="26"/>
    </row>
    <row r="5656" spans="1:22" ht="14">
      <c r="A5656" s="24"/>
      <c r="B5656" s="26"/>
      <c r="C5656" s="26"/>
      <c r="D5656" s="26"/>
      <c r="E5656" s="26"/>
      <c r="F5656" s="26"/>
      <c r="G5656" s="27"/>
      <c r="H5656" s="27"/>
      <c r="I5656" s="26"/>
      <c r="J5656" s="24"/>
      <c r="K5656" s="26"/>
      <c r="L5656" s="26"/>
      <c r="M5656" s="26"/>
      <c r="N5656" s="26"/>
      <c r="O5656" s="26"/>
      <c r="P5656" s="26"/>
      <c r="Q5656" s="26"/>
      <c r="R5656" s="26"/>
      <c r="S5656" s="26"/>
      <c r="T5656" s="26"/>
      <c r="U5656" s="26"/>
      <c r="V5656" s="26"/>
    </row>
    <row r="5657" spans="1:22" ht="14">
      <c r="A5657" s="24"/>
      <c r="B5657" s="26"/>
      <c r="C5657" s="26"/>
      <c r="D5657" s="26"/>
      <c r="E5657" s="26"/>
      <c r="F5657" s="26"/>
      <c r="G5657" s="27"/>
      <c r="H5657" s="27"/>
      <c r="I5657" s="26"/>
      <c r="J5657" s="24"/>
      <c r="K5657" s="26"/>
      <c r="L5657" s="26"/>
      <c r="M5657" s="26"/>
      <c r="N5657" s="26"/>
      <c r="O5657" s="26"/>
      <c r="P5657" s="26"/>
      <c r="Q5657" s="26"/>
      <c r="R5657" s="26"/>
      <c r="S5657" s="26"/>
      <c r="T5657" s="26"/>
      <c r="U5657" s="26"/>
      <c r="V5657" s="26"/>
    </row>
    <row r="5658" spans="1:22" ht="14">
      <c r="A5658" s="24"/>
      <c r="B5658" s="26"/>
      <c r="C5658" s="26"/>
      <c r="D5658" s="26"/>
      <c r="E5658" s="26"/>
      <c r="F5658" s="26"/>
      <c r="G5658" s="27"/>
      <c r="H5658" s="27"/>
      <c r="I5658" s="26"/>
      <c r="J5658" s="24"/>
      <c r="K5658" s="26"/>
      <c r="L5658" s="26"/>
      <c r="M5658" s="26"/>
      <c r="N5658" s="26"/>
      <c r="O5658" s="26"/>
      <c r="P5658" s="26"/>
      <c r="Q5658" s="26"/>
      <c r="R5658" s="26"/>
      <c r="S5658" s="26"/>
      <c r="T5658" s="26"/>
      <c r="U5658" s="26"/>
      <c r="V5658" s="26"/>
    </row>
    <row r="5659" spans="1:22" ht="14">
      <c r="A5659" s="24"/>
      <c r="B5659" s="26"/>
      <c r="C5659" s="26"/>
      <c r="D5659" s="26"/>
      <c r="E5659" s="26"/>
      <c r="F5659" s="26"/>
      <c r="G5659" s="27"/>
      <c r="H5659" s="27"/>
      <c r="I5659" s="26"/>
      <c r="J5659" s="24"/>
      <c r="K5659" s="26"/>
      <c r="L5659" s="26"/>
      <c r="M5659" s="26"/>
      <c r="N5659" s="26"/>
      <c r="O5659" s="26"/>
      <c r="P5659" s="26"/>
      <c r="Q5659" s="26"/>
      <c r="R5659" s="26"/>
      <c r="S5659" s="26"/>
      <c r="T5659" s="26"/>
      <c r="U5659" s="26"/>
      <c r="V5659" s="26"/>
    </row>
    <row r="5660" spans="1:22" ht="14">
      <c r="A5660" s="24"/>
      <c r="B5660" s="26"/>
      <c r="C5660" s="26"/>
      <c r="D5660" s="26"/>
      <c r="E5660" s="26"/>
      <c r="F5660" s="26"/>
      <c r="G5660" s="27"/>
      <c r="H5660" s="27"/>
      <c r="I5660" s="26"/>
      <c r="J5660" s="24"/>
      <c r="K5660" s="26"/>
      <c r="L5660" s="26"/>
      <c r="M5660" s="26"/>
      <c r="N5660" s="26"/>
      <c r="O5660" s="26"/>
      <c r="P5660" s="26"/>
      <c r="Q5660" s="26"/>
      <c r="R5660" s="26"/>
      <c r="S5660" s="26"/>
      <c r="T5660" s="26"/>
      <c r="U5660" s="26"/>
      <c r="V5660" s="26"/>
    </row>
    <row r="5661" spans="1:22" ht="14">
      <c r="A5661" s="24"/>
      <c r="B5661" s="26"/>
      <c r="C5661" s="26"/>
      <c r="D5661" s="26"/>
      <c r="E5661" s="26"/>
      <c r="F5661" s="26"/>
      <c r="G5661" s="27"/>
      <c r="H5661" s="27"/>
      <c r="I5661" s="26"/>
      <c r="J5661" s="24"/>
      <c r="K5661" s="26"/>
      <c r="L5661" s="26"/>
      <c r="M5661" s="26"/>
      <c r="N5661" s="26"/>
      <c r="O5661" s="26"/>
      <c r="P5661" s="26"/>
      <c r="Q5661" s="26"/>
      <c r="R5661" s="26"/>
      <c r="S5661" s="26"/>
      <c r="T5661" s="26"/>
      <c r="U5661" s="26"/>
      <c r="V5661" s="26"/>
    </row>
    <row r="5662" spans="1:22" ht="14">
      <c r="A5662" s="24"/>
      <c r="B5662" s="26"/>
      <c r="C5662" s="26"/>
      <c r="D5662" s="26"/>
      <c r="E5662" s="26"/>
      <c r="F5662" s="26"/>
      <c r="G5662" s="27"/>
      <c r="H5662" s="27"/>
      <c r="I5662" s="26"/>
      <c r="J5662" s="24"/>
      <c r="K5662" s="26"/>
      <c r="L5662" s="26"/>
      <c r="M5662" s="26"/>
      <c r="N5662" s="26"/>
      <c r="O5662" s="26"/>
      <c r="P5662" s="26"/>
      <c r="Q5662" s="26"/>
      <c r="R5662" s="26"/>
      <c r="S5662" s="26"/>
      <c r="T5662" s="26"/>
      <c r="U5662" s="26"/>
      <c r="V5662" s="26"/>
    </row>
    <row r="5663" spans="1:22" ht="14">
      <c r="A5663" s="24"/>
      <c r="B5663" s="26"/>
      <c r="C5663" s="26"/>
      <c r="D5663" s="26"/>
      <c r="E5663" s="26"/>
      <c r="F5663" s="26"/>
      <c r="G5663" s="27"/>
      <c r="H5663" s="27"/>
      <c r="I5663" s="26"/>
      <c r="J5663" s="24"/>
      <c r="K5663" s="26"/>
      <c r="L5663" s="26"/>
      <c r="M5663" s="26"/>
      <c r="N5663" s="26"/>
      <c r="O5663" s="26"/>
      <c r="P5663" s="26"/>
      <c r="Q5663" s="26"/>
      <c r="R5663" s="26"/>
      <c r="S5663" s="26"/>
      <c r="T5663" s="26"/>
      <c r="U5663" s="26"/>
      <c r="V5663" s="26"/>
    </row>
    <row r="5664" spans="1:22" ht="14">
      <c r="A5664" s="24"/>
      <c r="B5664" s="26"/>
      <c r="C5664" s="26"/>
      <c r="D5664" s="26"/>
      <c r="E5664" s="26"/>
      <c r="F5664" s="26"/>
      <c r="G5664" s="27"/>
      <c r="H5664" s="27"/>
      <c r="I5664" s="26"/>
      <c r="J5664" s="24"/>
      <c r="K5664" s="26"/>
      <c r="L5664" s="26"/>
      <c r="M5664" s="26"/>
      <c r="N5664" s="26"/>
      <c r="O5664" s="26"/>
      <c r="P5664" s="26"/>
      <c r="Q5664" s="26"/>
      <c r="R5664" s="26"/>
      <c r="S5664" s="26"/>
      <c r="T5664" s="26"/>
      <c r="U5664" s="26"/>
      <c r="V5664" s="26"/>
    </row>
    <row r="5665" spans="1:22" ht="14">
      <c r="A5665" s="24"/>
      <c r="B5665" s="26"/>
      <c r="C5665" s="26"/>
      <c r="D5665" s="26"/>
      <c r="E5665" s="26"/>
      <c r="F5665" s="26"/>
      <c r="G5665" s="27"/>
      <c r="H5665" s="27"/>
      <c r="I5665" s="26"/>
      <c r="J5665" s="24"/>
      <c r="K5665" s="26"/>
      <c r="L5665" s="26"/>
      <c r="M5665" s="26"/>
      <c r="N5665" s="26"/>
      <c r="O5665" s="26"/>
      <c r="P5665" s="26"/>
      <c r="Q5665" s="26"/>
      <c r="R5665" s="26"/>
      <c r="S5665" s="26"/>
      <c r="T5665" s="26"/>
      <c r="U5665" s="26"/>
      <c r="V5665" s="26"/>
    </row>
    <row r="5666" spans="1:22" ht="14">
      <c r="A5666" s="24"/>
      <c r="B5666" s="26"/>
      <c r="C5666" s="26"/>
      <c r="D5666" s="26"/>
      <c r="E5666" s="26"/>
      <c r="F5666" s="26"/>
      <c r="G5666" s="27"/>
      <c r="H5666" s="27"/>
      <c r="I5666" s="26"/>
      <c r="J5666" s="24"/>
      <c r="K5666" s="26"/>
      <c r="L5666" s="26"/>
      <c r="M5666" s="26"/>
      <c r="N5666" s="26"/>
      <c r="O5666" s="26"/>
      <c r="P5666" s="26"/>
      <c r="Q5666" s="26"/>
      <c r="R5666" s="26"/>
      <c r="S5666" s="26"/>
      <c r="T5666" s="26"/>
      <c r="U5666" s="26"/>
      <c r="V5666" s="26"/>
    </row>
    <row r="5667" spans="1:22" ht="14">
      <c r="A5667" s="24"/>
      <c r="B5667" s="26"/>
      <c r="C5667" s="26"/>
      <c r="D5667" s="26"/>
      <c r="E5667" s="26"/>
      <c r="F5667" s="26"/>
      <c r="G5667" s="27"/>
      <c r="H5667" s="27"/>
      <c r="I5667" s="26"/>
      <c r="J5667" s="24"/>
      <c r="K5667" s="26"/>
      <c r="L5667" s="26"/>
      <c r="M5667" s="26"/>
      <c r="N5667" s="26"/>
      <c r="O5667" s="26"/>
      <c r="P5667" s="26"/>
      <c r="Q5667" s="26"/>
      <c r="R5667" s="26"/>
      <c r="S5667" s="26"/>
      <c r="T5667" s="26"/>
      <c r="U5667" s="26"/>
      <c r="V5667" s="26"/>
    </row>
    <row r="5668" spans="1:22" ht="14">
      <c r="A5668" s="24"/>
      <c r="B5668" s="26"/>
      <c r="C5668" s="26"/>
      <c r="D5668" s="26"/>
      <c r="E5668" s="26"/>
      <c r="F5668" s="26"/>
      <c r="G5668" s="27"/>
      <c r="H5668" s="27"/>
      <c r="I5668" s="26"/>
      <c r="J5668" s="24"/>
      <c r="K5668" s="26"/>
      <c r="L5668" s="26"/>
      <c r="M5668" s="26"/>
      <c r="N5668" s="26"/>
      <c r="O5668" s="26"/>
      <c r="P5668" s="26"/>
      <c r="Q5668" s="26"/>
      <c r="R5668" s="26"/>
      <c r="S5668" s="26"/>
      <c r="T5668" s="26"/>
      <c r="U5668" s="26"/>
      <c r="V5668" s="26"/>
    </row>
    <row r="5669" spans="1:22" ht="14">
      <c r="A5669" s="24"/>
      <c r="B5669" s="26"/>
      <c r="C5669" s="26"/>
      <c r="D5669" s="26"/>
      <c r="E5669" s="26"/>
      <c r="F5669" s="26"/>
      <c r="G5669" s="27"/>
      <c r="H5669" s="27"/>
      <c r="I5669" s="26"/>
      <c r="J5669" s="24"/>
      <c r="K5669" s="26"/>
      <c r="L5669" s="26"/>
      <c r="M5669" s="26"/>
      <c r="N5669" s="26"/>
      <c r="O5669" s="26"/>
      <c r="P5669" s="26"/>
      <c r="Q5669" s="26"/>
      <c r="R5669" s="26"/>
      <c r="S5669" s="26"/>
      <c r="T5669" s="26"/>
      <c r="U5669" s="26"/>
      <c r="V5669" s="26"/>
    </row>
    <row r="5670" spans="1:22" ht="14">
      <c r="A5670" s="24"/>
      <c r="B5670" s="26"/>
      <c r="C5670" s="26"/>
      <c r="D5670" s="26"/>
      <c r="E5670" s="26"/>
      <c r="F5670" s="26"/>
      <c r="G5670" s="27"/>
      <c r="H5670" s="27"/>
      <c r="I5670" s="26"/>
      <c r="J5670" s="24"/>
      <c r="K5670" s="26"/>
      <c r="L5670" s="26"/>
      <c r="M5670" s="26"/>
      <c r="N5670" s="26"/>
      <c r="O5670" s="26"/>
      <c r="P5670" s="26"/>
      <c r="Q5670" s="26"/>
      <c r="R5670" s="26"/>
      <c r="S5670" s="26"/>
      <c r="T5670" s="26"/>
      <c r="U5670" s="26"/>
      <c r="V5670" s="26"/>
    </row>
    <row r="5671" spans="1:22" ht="14">
      <c r="A5671" s="24"/>
      <c r="B5671" s="26"/>
      <c r="C5671" s="26"/>
      <c r="D5671" s="26"/>
      <c r="E5671" s="26"/>
      <c r="F5671" s="26"/>
      <c r="G5671" s="27"/>
      <c r="H5671" s="27"/>
      <c r="I5671" s="26"/>
      <c r="J5671" s="24"/>
      <c r="K5671" s="26"/>
      <c r="L5671" s="26"/>
      <c r="M5671" s="26"/>
      <c r="N5671" s="26"/>
      <c r="O5671" s="26"/>
      <c r="P5671" s="26"/>
      <c r="Q5671" s="26"/>
      <c r="R5671" s="26"/>
      <c r="S5671" s="26"/>
      <c r="T5671" s="26"/>
      <c r="U5671" s="26"/>
      <c r="V5671" s="26"/>
    </row>
    <row r="5672" spans="1:22" ht="14">
      <c r="A5672" s="24"/>
      <c r="B5672" s="26"/>
      <c r="C5672" s="26"/>
      <c r="D5672" s="26"/>
      <c r="E5672" s="26"/>
      <c r="F5672" s="26"/>
      <c r="G5672" s="27"/>
      <c r="H5672" s="27"/>
      <c r="I5672" s="26"/>
      <c r="J5672" s="24"/>
      <c r="K5672" s="26"/>
      <c r="L5672" s="26"/>
      <c r="M5672" s="26"/>
      <c r="N5672" s="26"/>
      <c r="O5672" s="26"/>
      <c r="P5672" s="26"/>
      <c r="Q5672" s="26"/>
      <c r="R5672" s="26"/>
      <c r="S5672" s="26"/>
      <c r="T5672" s="26"/>
      <c r="U5672" s="26"/>
      <c r="V5672" s="26"/>
    </row>
    <row r="5673" spans="1:22" ht="14">
      <c r="A5673" s="24"/>
      <c r="B5673" s="26"/>
      <c r="C5673" s="26"/>
      <c r="D5673" s="26"/>
      <c r="E5673" s="26"/>
      <c r="F5673" s="26"/>
      <c r="G5673" s="27"/>
      <c r="H5673" s="27"/>
      <c r="I5673" s="26"/>
      <c r="J5673" s="24"/>
      <c r="K5673" s="26"/>
      <c r="L5673" s="26"/>
      <c r="M5673" s="26"/>
      <c r="N5673" s="26"/>
      <c r="O5673" s="26"/>
      <c r="P5673" s="26"/>
      <c r="Q5673" s="26"/>
      <c r="R5673" s="26"/>
      <c r="S5673" s="26"/>
      <c r="T5673" s="26"/>
      <c r="U5673" s="26"/>
      <c r="V5673" s="26"/>
    </row>
    <row r="5674" spans="1:22" ht="14">
      <c r="A5674" s="24"/>
      <c r="B5674" s="26"/>
      <c r="C5674" s="26"/>
      <c r="D5674" s="26"/>
      <c r="E5674" s="26"/>
      <c r="F5674" s="26"/>
      <c r="G5674" s="27"/>
      <c r="H5674" s="27"/>
      <c r="I5674" s="26"/>
      <c r="J5674" s="24"/>
      <c r="K5674" s="26"/>
      <c r="L5674" s="26"/>
      <c r="M5674" s="26"/>
      <c r="N5674" s="26"/>
      <c r="O5674" s="26"/>
      <c r="P5674" s="26"/>
      <c r="Q5674" s="26"/>
      <c r="R5674" s="26"/>
      <c r="S5674" s="26"/>
      <c r="T5674" s="26"/>
      <c r="U5674" s="26"/>
      <c r="V5674" s="26"/>
    </row>
    <row r="5675" spans="1:22" ht="14">
      <c r="A5675" s="24"/>
      <c r="B5675" s="26"/>
      <c r="C5675" s="26"/>
      <c r="D5675" s="26"/>
      <c r="E5675" s="26"/>
      <c r="F5675" s="26"/>
      <c r="G5675" s="27"/>
      <c r="H5675" s="27"/>
      <c r="I5675" s="26"/>
      <c r="J5675" s="24"/>
      <c r="K5675" s="26"/>
      <c r="L5675" s="26"/>
      <c r="M5675" s="26"/>
      <c r="N5675" s="26"/>
      <c r="O5675" s="26"/>
      <c r="P5675" s="26"/>
      <c r="Q5675" s="26"/>
      <c r="R5675" s="26"/>
      <c r="S5675" s="26"/>
      <c r="T5675" s="26"/>
      <c r="U5675" s="26"/>
      <c r="V5675" s="26"/>
    </row>
    <row r="5676" spans="1:22" ht="14">
      <c r="A5676" s="24"/>
      <c r="B5676" s="26"/>
      <c r="C5676" s="26"/>
      <c r="D5676" s="26"/>
      <c r="E5676" s="26"/>
      <c r="F5676" s="26"/>
      <c r="G5676" s="27"/>
      <c r="H5676" s="27"/>
      <c r="I5676" s="26"/>
      <c r="J5676" s="24"/>
      <c r="K5676" s="26"/>
      <c r="L5676" s="26"/>
      <c r="M5676" s="26"/>
      <c r="N5676" s="26"/>
      <c r="O5676" s="26"/>
      <c r="P5676" s="26"/>
      <c r="Q5676" s="26"/>
      <c r="R5676" s="26"/>
      <c r="S5676" s="26"/>
      <c r="T5676" s="26"/>
      <c r="U5676" s="26"/>
      <c r="V5676" s="26"/>
    </row>
    <row r="5677" spans="1:22" ht="14">
      <c r="A5677" s="24"/>
      <c r="B5677" s="26"/>
      <c r="C5677" s="26"/>
      <c r="D5677" s="26"/>
      <c r="E5677" s="26"/>
      <c r="F5677" s="26"/>
      <c r="G5677" s="27"/>
      <c r="H5677" s="27"/>
      <c r="I5677" s="26"/>
      <c r="J5677" s="24"/>
      <c r="K5677" s="26"/>
      <c r="L5677" s="26"/>
      <c r="M5677" s="26"/>
      <c r="N5677" s="26"/>
      <c r="O5677" s="26"/>
      <c r="P5677" s="26"/>
      <c r="Q5677" s="26"/>
      <c r="R5677" s="26"/>
      <c r="S5677" s="26"/>
      <c r="T5677" s="26"/>
      <c r="U5677" s="26"/>
      <c r="V5677" s="26"/>
    </row>
    <row r="5678" spans="1:22" ht="14">
      <c r="A5678" s="24"/>
      <c r="B5678" s="26"/>
      <c r="C5678" s="26"/>
      <c r="D5678" s="26"/>
      <c r="E5678" s="26"/>
      <c r="F5678" s="26"/>
      <c r="G5678" s="27"/>
      <c r="H5678" s="27"/>
      <c r="I5678" s="26"/>
      <c r="J5678" s="24"/>
      <c r="K5678" s="26"/>
      <c r="L5678" s="26"/>
      <c r="M5678" s="26"/>
      <c r="N5678" s="26"/>
      <c r="O5678" s="26"/>
      <c r="P5678" s="26"/>
      <c r="Q5678" s="26"/>
      <c r="R5678" s="26"/>
      <c r="S5678" s="26"/>
      <c r="T5678" s="26"/>
      <c r="U5678" s="26"/>
      <c r="V5678" s="26"/>
    </row>
    <row r="5679" spans="1:22" ht="14">
      <c r="A5679" s="24"/>
      <c r="B5679" s="26"/>
      <c r="C5679" s="26"/>
      <c r="D5679" s="26"/>
      <c r="E5679" s="26"/>
      <c r="F5679" s="26"/>
      <c r="G5679" s="27"/>
      <c r="H5679" s="27"/>
      <c r="I5679" s="26"/>
      <c r="J5679" s="24"/>
      <c r="K5679" s="26"/>
      <c r="L5679" s="26"/>
      <c r="M5679" s="26"/>
      <c r="N5679" s="26"/>
      <c r="O5679" s="26"/>
      <c r="P5679" s="26"/>
      <c r="Q5679" s="26"/>
      <c r="R5679" s="26"/>
      <c r="S5679" s="26"/>
      <c r="T5679" s="26"/>
      <c r="U5679" s="26"/>
      <c r="V5679" s="26"/>
    </row>
    <row r="5680" spans="1:22" ht="14">
      <c r="A5680" s="24"/>
      <c r="B5680" s="26"/>
      <c r="C5680" s="26"/>
      <c r="D5680" s="26"/>
      <c r="E5680" s="26"/>
      <c r="F5680" s="26"/>
      <c r="G5680" s="27"/>
      <c r="H5680" s="27"/>
      <c r="I5680" s="26"/>
      <c r="J5680" s="24"/>
      <c r="K5680" s="26"/>
      <c r="L5680" s="26"/>
      <c r="M5680" s="26"/>
      <c r="N5680" s="26"/>
      <c r="O5680" s="26"/>
      <c r="P5680" s="26"/>
      <c r="Q5680" s="26"/>
      <c r="R5680" s="26"/>
      <c r="S5680" s="26"/>
      <c r="T5680" s="26"/>
      <c r="U5680" s="26"/>
      <c r="V5680" s="26"/>
    </row>
    <row r="5681" spans="1:22" ht="14">
      <c r="A5681" s="24"/>
      <c r="B5681" s="26"/>
      <c r="C5681" s="26"/>
      <c r="D5681" s="26"/>
      <c r="E5681" s="26"/>
      <c r="F5681" s="26"/>
      <c r="G5681" s="27"/>
      <c r="H5681" s="27"/>
      <c r="I5681" s="26"/>
      <c r="J5681" s="24"/>
      <c r="K5681" s="26"/>
      <c r="L5681" s="26"/>
      <c r="M5681" s="26"/>
      <c r="N5681" s="26"/>
      <c r="O5681" s="26"/>
      <c r="P5681" s="26"/>
      <c r="Q5681" s="26"/>
      <c r="R5681" s="26"/>
      <c r="S5681" s="26"/>
      <c r="T5681" s="26"/>
      <c r="U5681" s="26"/>
      <c r="V5681" s="26"/>
    </row>
    <row r="5682" spans="1:22" ht="14">
      <c r="A5682" s="24"/>
      <c r="B5682" s="26"/>
      <c r="C5682" s="26"/>
      <c r="D5682" s="26"/>
      <c r="E5682" s="26"/>
      <c r="F5682" s="26"/>
      <c r="G5682" s="27"/>
      <c r="H5682" s="27"/>
      <c r="I5682" s="26"/>
      <c r="J5682" s="24"/>
      <c r="K5682" s="26"/>
      <c r="L5682" s="26"/>
      <c r="M5682" s="26"/>
      <c r="N5682" s="26"/>
      <c r="O5682" s="26"/>
      <c r="P5682" s="26"/>
      <c r="Q5682" s="26"/>
      <c r="R5682" s="26"/>
      <c r="S5682" s="26"/>
      <c r="T5682" s="26"/>
      <c r="U5682" s="26"/>
      <c r="V5682" s="26"/>
    </row>
    <row r="5683" spans="1:22" ht="14">
      <c r="A5683" s="24"/>
      <c r="B5683" s="26"/>
      <c r="C5683" s="26"/>
      <c r="D5683" s="26"/>
      <c r="E5683" s="26"/>
      <c r="F5683" s="26"/>
      <c r="G5683" s="27"/>
      <c r="H5683" s="27"/>
      <c r="I5683" s="26"/>
      <c r="J5683" s="24"/>
      <c r="K5683" s="26"/>
      <c r="L5683" s="26"/>
      <c r="M5683" s="26"/>
      <c r="N5683" s="26"/>
      <c r="O5683" s="26"/>
      <c r="P5683" s="26"/>
      <c r="Q5683" s="26"/>
      <c r="R5683" s="26"/>
      <c r="S5683" s="26"/>
      <c r="T5683" s="26"/>
      <c r="U5683" s="26"/>
      <c r="V5683" s="26"/>
    </row>
    <row r="5684" spans="1:22" ht="14">
      <c r="A5684" s="24"/>
      <c r="B5684" s="26"/>
      <c r="C5684" s="26"/>
      <c r="D5684" s="26"/>
      <c r="E5684" s="26"/>
      <c r="F5684" s="26"/>
      <c r="G5684" s="27"/>
      <c r="H5684" s="27"/>
      <c r="I5684" s="26"/>
      <c r="J5684" s="24"/>
      <c r="K5684" s="26"/>
      <c r="L5684" s="26"/>
      <c r="M5684" s="26"/>
      <c r="N5684" s="26"/>
      <c r="O5684" s="26"/>
      <c r="P5684" s="26"/>
      <c r="Q5684" s="26"/>
      <c r="R5684" s="26"/>
      <c r="S5684" s="26"/>
      <c r="T5684" s="26"/>
      <c r="U5684" s="26"/>
      <c r="V5684" s="26"/>
    </row>
    <row r="5685" spans="1:22" ht="14">
      <c r="A5685" s="24"/>
      <c r="B5685" s="26"/>
      <c r="C5685" s="26"/>
      <c r="D5685" s="26"/>
      <c r="E5685" s="26"/>
      <c r="F5685" s="26"/>
      <c r="G5685" s="27"/>
      <c r="H5685" s="27"/>
      <c r="I5685" s="26"/>
      <c r="J5685" s="24"/>
      <c r="K5685" s="26"/>
      <c r="L5685" s="26"/>
      <c r="M5685" s="26"/>
      <c r="N5685" s="26"/>
      <c r="O5685" s="26"/>
      <c r="P5685" s="26"/>
      <c r="Q5685" s="26"/>
      <c r="R5685" s="26"/>
      <c r="S5685" s="26"/>
      <c r="T5685" s="26"/>
      <c r="U5685" s="26"/>
      <c r="V5685" s="26"/>
    </row>
    <row r="5686" spans="1:22" ht="14">
      <c r="A5686" s="24"/>
      <c r="B5686" s="26"/>
      <c r="C5686" s="26"/>
      <c r="D5686" s="26"/>
      <c r="E5686" s="26"/>
      <c r="F5686" s="26"/>
      <c r="G5686" s="27"/>
      <c r="H5686" s="27"/>
      <c r="I5686" s="26"/>
      <c r="J5686" s="24"/>
      <c r="K5686" s="26"/>
      <c r="L5686" s="26"/>
      <c r="M5686" s="26"/>
      <c r="N5686" s="26"/>
      <c r="O5686" s="26"/>
      <c r="P5686" s="26"/>
      <c r="Q5686" s="26"/>
      <c r="R5686" s="26"/>
      <c r="S5686" s="26"/>
      <c r="T5686" s="26"/>
      <c r="U5686" s="26"/>
      <c r="V5686" s="26"/>
    </row>
    <row r="5687" spans="1:22" ht="14">
      <c r="A5687" s="24"/>
      <c r="B5687" s="26"/>
      <c r="C5687" s="26"/>
      <c r="D5687" s="26"/>
      <c r="E5687" s="26"/>
      <c r="F5687" s="26"/>
      <c r="G5687" s="27"/>
      <c r="H5687" s="27"/>
      <c r="I5687" s="26"/>
      <c r="J5687" s="24"/>
      <c r="K5687" s="26"/>
      <c r="L5687" s="26"/>
      <c r="M5687" s="26"/>
      <c r="N5687" s="26"/>
      <c r="O5687" s="26"/>
      <c r="P5687" s="26"/>
      <c r="Q5687" s="26"/>
      <c r="R5687" s="26"/>
      <c r="S5687" s="26"/>
      <c r="T5687" s="26"/>
      <c r="U5687" s="26"/>
      <c r="V5687" s="26"/>
    </row>
    <row r="5688" spans="1:22" ht="14">
      <c r="A5688" s="24"/>
      <c r="B5688" s="26"/>
      <c r="C5688" s="26"/>
      <c r="D5688" s="26"/>
      <c r="E5688" s="26"/>
      <c r="F5688" s="26"/>
      <c r="G5688" s="27"/>
      <c r="H5688" s="27"/>
      <c r="I5688" s="26"/>
      <c r="J5688" s="24"/>
      <c r="K5688" s="26"/>
      <c r="L5688" s="26"/>
      <c r="M5688" s="26"/>
      <c r="N5688" s="26"/>
      <c r="O5688" s="26"/>
      <c r="P5688" s="26"/>
      <c r="Q5688" s="26"/>
      <c r="R5688" s="26"/>
      <c r="S5688" s="26"/>
      <c r="T5688" s="26"/>
      <c r="U5688" s="26"/>
      <c r="V5688" s="26"/>
    </row>
    <row r="5689" spans="1:22" ht="14">
      <c r="A5689" s="24"/>
      <c r="B5689" s="26"/>
      <c r="C5689" s="26"/>
      <c r="D5689" s="26"/>
      <c r="E5689" s="26"/>
      <c r="F5689" s="26"/>
      <c r="G5689" s="27"/>
      <c r="H5689" s="27"/>
      <c r="I5689" s="26"/>
      <c r="J5689" s="24"/>
      <c r="K5689" s="26"/>
      <c r="L5689" s="26"/>
      <c r="M5689" s="26"/>
      <c r="N5689" s="26"/>
      <c r="O5689" s="26"/>
      <c r="P5689" s="26"/>
      <c r="Q5689" s="26"/>
      <c r="R5689" s="26"/>
      <c r="S5689" s="26"/>
      <c r="T5689" s="26"/>
      <c r="U5689" s="26"/>
      <c r="V5689" s="26"/>
    </row>
    <row r="5690" spans="1:22" ht="14">
      <c r="A5690" s="24"/>
      <c r="B5690" s="26"/>
      <c r="C5690" s="26"/>
      <c r="D5690" s="26"/>
      <c r="E5690" s="26"/>
      <c r="F5690" s="26"/>
      <c r="G5690" s="27"/>
      <c r="H5690" s="27"/>
      <c r="I5690" s="26"/>
      <c r="J5690" s="24"/>
      <c r="K5690" s="26"/>
      <c r="L5690" s="26"/>
      <c r="M5690" s="26"/>
      <c r="N5690" s="26"/>
      <c r="O5690" s="26"/>
      <c r="P5690" s="26"/>
      <c r="Q5690" s="26"/>
      <c r="R5690" s="26"/>
      <c r="S5690" s="26"/>
      <c r="T5690" s="26"/>
      <c r="U5690" s="26"/>
      <c r="V5690" s="26"/>
    </row>
    <row r="5691" spans="1:22" ht="14">
      <c r="A5691" s="24"/>
      <c r="B5691" s="26"/>
      <c r="C5691" s="26"/>
      <c r="D5691" s="26"/>
      <c r="E5691" s="26"/>
      <c r="F5691" s="26"/>
      <c r="G5691" s="27"/>
      <c r="H5691" s="27"/>
      <c r="I5691" s="26"/>
      <c r="J5691" s="24"/>
      <c r="K5691" s="26"/>
      <c r="L5691" s="26"/>
      <c r="M5691" s="26"/>
      <c r="N5691" s="26"/>
      <c r="O5691" s="26"/>
      <c r="P5691" s="26"/>
      <c r="Q5691" s="26"/>
      <c r="R5691" s="26"/>
      <c r="S5691" s="26"/>
      <c r="T5691" s="26"/>
      <c r="U5691" s="26"/>
      <c r="V5691" s="26"/>
    </row>
    <row r="5692" spans="1:22" ht="14">
      <c r="A5692" s="24"/>
      <c r="B5692" s="26"/>
      <c r="C5692" s="26"/>
      <c r="D5692" s="26"/>
      <c r="E5692" s="26"/>
      <c r="F5692" s="26"/>
      <c r="G5692" s="27"/>
      <c r="H5692" s="27"/>
      <c r="I5692" s="26"/>
      <c r="J5692" s="24"/>
      <c r="K5692" s="26"/>
      <c r="L5692" s="26"/>
      <c r="M5692" s="26"/>
      <c r="N5692" s="26"/>
      <c r="O5692" s="26"/>
      <c r="P5692" s="26"/>
      <c r="Q5692" s="26"/>
      <c r="R5692" s="26"/>
      <c r="S5692" s="26"/>
      <c r="T5692" s="26"/>
      <c r="U5692" s="26"/>
      <c r="V5692" s="26"/>
    </row>
    <row r="5693" spans="1:22" ht="14">
      <c r="A5693" s="24"/>
      <c r="B5693" s="26"/>
      <c r="C5693" s="26"/>
      <c r="D5693" s="26"/>
      <c r="E5693" s="26"/>
      <c r="F5693" s="26"/>
      <c r="G5693" s="27"/>
      <c r="H5693" s="27"/>
      <c r="I5693" s="26"/>
      <c r="J5693" s="24"/>
      <c r="K5693" s="26"/>
      <c r="L5693" s="26"/>
      <c r="M5693" s="26"/>
      <c r="N5693" s="26"/>
      <c r="O5693" s="26"/>
      <c r="P5693" s="26"/>
      <c r="Q5693" s="26"/>
      <c r="R5693" s="26"/>
      <c r="S5693" s="26"/>
      <c r="T5693" s="26"/>
      <c r="U5693" s="26"/>
      <c r="V5693" s="26"/>
    </row>
    <row r="5694" spans="1:22" ht="14">
      <c r="A5694" s="24"/>
      <c r="B5694" s="26"/>
      <c r="C5694" s="26"/>
      <c r="D5694" s="26"/>
      <c r="E5694" s="26"/>
      <c r="F5694" s="26"/>
      <c r="G5694" s="27"/>
      <c r="H5694" s="27"/>
      <c r="I5694" s="26"/>
      <c r="J5694" s="24"/>
      <c r="K5694" s="26"/>
      <c r="L5694" s="26"/>
      <c r="M5694" s="26"/>
      <c r="N5694" s="26"/>
      <c r="O5694" s="26"/>
      <c r="P5694" s="26"/>
      <c r="Q5694" s="26"/>
      <c r="R5694" s="26"/>
      <c r="S5694" s="26"/>
      <c r="T5694" s="26"/>
      <c r="U5694" s="26"/>
      <c r="V5694" s="26"/>
    </row>
    <row r="5695" spans="1:22" ht="14">
      <c r="A5695" s="24"/>
      <c r="B5695" s="26"/>
      <c r="C5695" s="26"/>
      <c r="D5695" s="26"/>
      <c r="E5695" s="26"/>
      <c r="F5695" s="26"/>
      <c r="G5695" s="27"/>
      <c r="H5695" s="27"/>
      <c r="I5695" s="26"/>
      <c r="J5695" s="24"/>
      <c r="K5695" s="26"/>
      <c r="L5695" s="26"/>
      <c r="M5695" s="26"/>
      <c r="N5695" s="26"/>
      <c r="O5695" s="26"/>
      <c r="P5695" s="26"/>
      <c r="Q5695" s="26"/>
      <c r="R5695" s="26"/>
      <c r="S5695" s="26"/>
      <c r="T5695" s="26"/>
      <c r="U5695" s="26"/>
      <c r="V5695" s="26"/>
    </row>
    <row r="5696" spans="1:22" ht="14">
      <c r="A5696" s="24"/>
      <c r="B5696" s="26"/>
      <c r="C5696" s="26"/>
      <c r="D5696" s="26"/>
      <c r="E5696" s="26"/>
      <c r="F5696" s="26"/>
      <c r="G5696" s="27"/>
      <c r="H5696" s="27"/>
      <c r="I5696" s="26"/>
      <c r="J5696" s="24"/>
      <c r="K5696" s="26"/>
      <c r="L5696" s="26"/>
      <c r="M5696" s="26"/>
      <c r="N5696" s="26"/>
      <c r="O5696" s="26"/>
      <c r="P5696" s="26"/>
      <c r="Q5696" s="26"/>
      <c r="R5696" s="26"/>
      <c r="S5696" s="26"/>
      <c r="T5696" s="26"/>
      <c r="U5696" s="26"/>
      <c r="V5696" s="26"/>
    </row>
    <row r="5697" spans="1:22" ht="14">
      <c r="A5697" s="24"/>
      <c r="B5697" s="26"/>
      <c r="C5697" s="26"/>
      <c r="D5697" s="26"/>
      <c r="E5697" s="26"/>
      <c r="F5697" s="26"/>
      <c r="G5697" s="27"/>
      <c r="H5697" s="27"/>
      <c r="I5697" s="26"/>
      <c r="J5697" s="24"/>
      <c r="K5697" s="26"/>
      <c r="L5697" s="26"/>
      <c r="M5697" s="26"/>
      <c r="N5697" s="26"/>
      <c r="O5697" s="26"/>
      <c r="P5697" s="26"/>
      <c r="Q5697" s="26"/>
      <c r="R5697" s="26"/>
      <c r="S5697" s="26"/>
      <c r="T5697" s="26"/>
      <c r="U5697" s="26"/>
      <c r="V5697" s="26"/>
    </row>
    <row r="5698" spans="1:22" ht="14">
      <c r="A5698" s="24"/>
      <c r="B5698" s="26"/>
      <c r="C5698" s="26"/>
      <c r="D5698" s="26"/>
      <c r="E5698" s="26"/>
      <c r="F5698" s="26"/>
      <c r="G5698" s="27"/>
      <c r="H5698" s="27"/>
      <c r="I5698" s="26"/>
      <c r="J5698" s="24"/>
      <c r="K5698" s="26"/>
      <c r="L5698" s="26"/>
      <c r="M5698" s="26"/>
      <c r="N5698" s="26"/>
      <c r="O5698" s="26"/>
      <c r="P5698" s="26"/>
      <c r="Q5698" s="26"/>
      <c r="R5698" s="26"/>
      <c r="S5698" s="26"/>
      <c r="T5698" s="26"/>
      <c r="U5698" s="26"/>
      <c r="V5698" s="26"/>
    </row>
    <row r="5699" spans="1:22" ht="14">
      <c r="A5699" s="24"/>
      <c r="B5699" s="26"/>
      <c r="C5699" s="26"/>
      <c r="D5699" s="26"/>
      <c r="E5699" s="26"/>
      <c r="F5699" s="26"/>
      <c r="G5699" s="27"/>
      <c r="H5699" s="27"/>
      <c r="I5699" s="26"/>
      <c r="J5699" s="24"/>
      <c r="K5699" s="26"/>
      <c r="L5699" s="26"/>
      <c r="M5699" s="26"/>
      <c r="N5699" s="26"/>
      <c r="O5699" s="26"/>
      <c r="P5699" s="26"/>
      <c r="Q5699" s="26"/>
      <c r="R5699" s="26"/>
      <c r="S5699" s="26"/>
      <c r="T5699" s="26"/>
      <c r="U5699" s="26"/>
      <c r="V5699" s="26"/>
    </row>
    <row r="5700" spans="1:22" ht="14">
      <c r="A5700" s="24"/>
      <c r="B5700" s="26"/>
      <c r="C5700" s="26"/>
      <c r="D5700" s="26"/>
      <c r="E5700" s="26"/>
      <c r="F5700" s="26"/>
      <c r="G5700" s="27"/>
      <c r="H5700" s="27"/>
      <c r="I5700" s="26"/>
      <c r="J5700" s="24"/>
      <c r="K5700" s="26"/>
      <c r="L5700" s="26"/>
      <c r="M5700" s="26"/>
      <c r="N5700" s="26"/>
      <c r="O5700" s="26"/>
      <c r="P5700" s="26"/>
      <c r="Q5700" s="26"/>
      <c r="R5700" s="26"/>
      <c r="S5700" s="26"/>
      <c r="T5700" s="26"/>
      <c r="U5700" s="26"/>
      <c r="V5700" s="26"/>
    </row>
    <row r="5701" spans="1:22" ht="14">
      <c r="A5701" s="24"/>
      <c r="B5701" s="26"/>
      <c r="C5701" s="26"/>
      <c r="D5701" s="26"/>
      <c r="E5701" s="26"/>
      <c r="F5701" s="26"/>
      <c r="G5701" s="27"/>
      <c r="H5701" s="27"/>
      <c r="I5701" s="26"/>
      <c r="J5701" s="24"/>
      <c r="K5701" s="26"/>
      <c r="L5701" s="26"/>
      <c r="M5701" s="26"/>
      <c r="N5701" s="26"/>
      <c r="O5701" s="26"/>
      <c r="P5701" s="26"/>
      <c r="Q5701" s="26"/>
      <c r="R5701" s="26"/>
      <c r="S5701" s="26"/>
      <c r="T5701" s="26"/>
      <c r="U5701" s="26"/>
      <c r="V5701" s="26"/>
    </row>
    <row r="5702" spans="1:22" ht="14">
      <c r="A5702" s="24"/>
      <c r="B5702" s="26"/>
      <c r="C5702" s="26"/>
      <c r="D5702" s="26"/>
      <c r="E5702" s="26"/>
      <c r="F5702" s="26"/>
      <c r="G5702" s="27"/>
      <c r="H5702" s="27"/>
      <c r="I5702" s="26"/>
      <c r="J5702" s="24"/>
      <c r="K5702" s="26"/>
      <c r="L5702" s="26"/>
      <c r="M5702" s="26"/>
      <c r="N5702" s="26"/>
      <c r="O5702" s="26"/>
      <c r="P5702" s="26"/>
      <c r="Q5702" s="26"/>
      <c r="R5702" s="26"/>
      <c r="S5702" s="26"/>
      <c r="T5702" s="26"/>
      <c r="U5702" s="26"/>
      <c r="V5702" s="26"/>
    </row>
    <row r="5703" spans="1:22" ht="14">
      <c r="A5703" s="24"/>
      <c r="B5703" s="26"/>
      <c r="C5703" s="26"/>
      <c r="D5703" s="26"/>
      <c r="E5703" s="26"/>
      <c r="F5703" s="26"/>
      <c r="G5703" s="27"/>
      <c r="H5703" s="27"/>
      <c r="I5703" s="26"/>
      <c r="J5703" s="24"/>
      <c r="K5703" s="26"/>
      <c r="L5703" s="26"/>
      <c r="M5703" s="26"/>
      <c r="N5703" s="26"/>
      <c r="O5703" s="26"/>
      <c r="P5703" s="26"/>
      <c r="Q5703" s="26"/>
      <c r="R5703" s="26"/>
      <c r="S5703" s="26"/>
      <c r="T5703" s="26"/>
      <c r="U5703" s="26"/>
      <c r="V5703" s="26"/>
    </row>
    <row r="5704" spans="1:22" ht="14">
      <c r="A5704" s="24"/>
      <c r="B5704" s="26"/>
      <c r="C5704" s="26"/>
      <c r="D5704" s="26"/>
      <c r="E5704" s="26"/>
      <c r="F5704" s="26"/>
      <c r="G5704" s="27"/>
      <c r="H5704" s="27"/>
      <c r="I5704" s="26"/>
      <c r="J5704" s="24"/>
      <c r="K5704" s="26"/>
      <c r="L5704" s="26"/>
      <c r="M5704" s="26"/>
      <c r="N5704" s="26"/>
      <c r="O5704" s="26"/>
      <c r="P5704" s="26"/>
      <c r="Q5704" s="26"/>
      <c r="R5704" s="26"/>
      <c r="S5704" s="26"/>
      <c r="T5704" s="26"/>
      <c r="U5704" s="26"/>
      <c r="V5704" s="26"/>
    </row>
    <row r="5705" spans="1:22" ht="14">
      <c r="A5705" s="24"/>
      <c r="B5705" s="26"/>
      <c r="C5705" s="26"/>
      <c r="D5705" s="26"/>
      <c r="E5705" s="26"/>
      <c r="F5705" s="26"/>
      <c r="G5705" s="27"/>
      <c r="H5705" s="27"/>
      <c r="I5705" s="26"/>
      <c r="J5705" s="24"/>
      <c r="K5705" s="26"/>
      <c r="L5705" s="26"/>
      <c r="M5705" s="26"/>
      <c r="N5705" s="26"/>
      <c r="O5705" s="26"/>
      <c r="P5705" s="26"/>
      <c r="Q5705" s="26"/>
      <c r="R5705" s="26"/>
      <c r="S5705" s="26"/>
      <c r="T5705" s="26"/>
      <c r="U5705" s="26"/>
      <c r="V5705" s="26"/>
    </row>
    <row r="5706" spans="1:22" ht="14">
      <c r="A5706" s="24"/>
      <c r="B5706" s="26"/>
      <c r="C5706" s="26"/>
      <c r="D5706" s="26"/>
      <c r="E5706" s="26"/>
      <c r="F5706" s="26"/>
      <c r="G5706" s="27"/>
      <c r="H5706" s="27"/>
      <c r="I5706" s="26"/>
      <c r="J5706" s="24"/>
      <c r="K5706" s="26"/>
      <c r="L5706" s="26"/>
      <c r="M5706" s="26"/>
      <c r="N5706" s="26"/>
      <c r="O5706" s="26"/>
      <c r="P5706" s="26"/>
      <c r="Q5706" s="26"/>
      <c r="R5706" s="26"/>
      <c r="S5706" s="26"/>
      <c r="T5706" s="26"/>
      <c r="U5706" s="26"/>
      <c r="V5706" s="26"/>
    </row>
    <row r="5707" spans="1:22" ht="14">
      <c r="A5707" s="24"/>
      <c r="B5707" s="26"/>
      <c r="C5707" s="26"/>
      <c r="D5707" s="26"/>
      <c r="E5707" s="26"/>
      <c r="F5707" s="26"/>
      <c r="G5707" s="27"/>
      <c r="H5707" s="27"/>
      <c r="I5707" s="26"/>
      <c r="J5707" s="24"/>
      <c r="K5707" s="26"/>
      <c r="L5707" s="26"/>
      <c r="M5707" s="26"/>
      <c r="N5707" s="26"/>
      <c r="O5707" s="26"/>
      <c r="P5707" s="26"/>
      <c r="Q5707" s="26"/>
      <c r="R5707" s="26"/>
      <c r="S5707" s="26"/>
      <c r="T5707" s="26"/>
      <c r="U5707" s="26"/>
      <c r="V5707" s="26"/>
    </row>
    <row r="5708" spans="1:22" ht="14">
      <c r="A5708" s="24"/>
      <c r="B5708" s="26"/>
      <c r="C5708" s="26"/>
      <c r="D5708" s="26"/>
      <c r="E5708" s="26"/>
      <c r="F5708" s="26"/>
      <c r="G5708" s="27"/>
      <c r="H5708" s="27"/>
      <c r="I5708" s="26"/>
      <c r="J5708" s="24"/>
      <c r="K5708" s="26"/>
      <c r="L5708" s="26"/>
      <c r="M5708" s="26"/>
      <c r="N5708" s="26"/>
      <c r="O5708" s="26"/>
      <c r="P5708" s="26"/>
      <c r="Q5708" s="26"/>
      <c r="R5708" s="26"/>
      <c r="S5708" s="26"/>
      <c r="T5708" s="26"/>
      <c r="U5708" s="26"/>
      <c r="V5708" s="26"/>
    </row>
    <row r="5709" spans="1:22" ht="14">
      <c r="A5709" s="24"/>
      <c r="B5709" s="26"/>
      <c r="C5709" s="26"/>
      <c r="D5709" s="26"/>
      <c r="E5709" s="26"/>
      <c r="F5709" s="26"/>
      <c r="G5709" s="27"/>
      <c r="H5709" s="27"/>
      <c r="I5709" s="26"/>
      <c r="J5709" s="24"/>
      <c r="K5709" s="26"/>
      <c r="L5709" s="26"/>
      <c r="M5709" s="26"/>
      <c r="N5709" s="26"/>
      <c r="O5709" s="26"/>
      <c r="P5709" s="26"/>
      <c r="Q5709" s="26"/>
      <c r="R5709" s="26"/>
      <c r="S5709" s="26"/>
      <c r="T5709" s="26"/>
      <c r="U5709" s="26"/>
      <c r="V5709" s="26"/>
    </row>
    <row r="5710" spans="1:22" ht="14">
      <c r="A5710" s="24"/>
      <c r="B5710" s="26"/>
      <c r="C5710" s="26"/>
      <c r="D5710" s="26"/>
      <c r="E5710" s="26"/>
      <c r="F5710" s="26"/>
      <c r="G5710" s="27"/>
      <c r="H5710" s="27"/>
      <c r="I5710" s="26"/>
      <c r="J5710" s="24"/>
      <c r="K5710" s="26"/>
      <c r="L5710" s="26"/>
      <c r="M5710" s="26"/>
      <c r="N5710" s="26"/>
      <c r="O5710" s="26"/>
      <c r="P5710" s="26"/>
      <c r="Q5710" s="26"/>
      <c r="R5710" s="26"/>
      <c r="S5710" s="26"/>
      <c r="T5710" s="26"/>
      <c r="U5710" s="26"/>
      <c r="V5710" s="26"/>
    </row>
    <row r="5711" spans="1:22" ht="14">
      <c r="A5711" s="24"/>
      <c r="B5711" s="26"/>
      <c r="C5711" s="26"/>
      <c r="D5711" s="26"/>
      <c r="E5711" s="26"/>
      <c r="F5711" s="26"/>
      <c r="G5711" s="27"/>
      <c r="H5711" s="27"/>
      <c r="I5711" s="26"/>
      <c r="J5711" s="24"/>
      <c r="K5711" s="26"/>
      <c r="L5711" s="26"/>
      <c r="M5711" s="26"/>
      <c r="N5711" s="26"/>
      <c r="O5711" s="26"/>
      <c r="P5711" s="26"/>
      <c r="Q5711" s="26"/>
      <c r="R5711" s="26"/>
      <c r="S5711" s="26"/>
      <c r="T5711" s="26"/>
      <c r="U5711" s="26"/>
      <c r="V5711" s="26"/>
    </row>
    <row r="5712" spans="1:22" ht="14">
      <c r="A5712" s="24"/>
      <c r="B5712" s="26"/>
      <c r="C5712" s="26"/>
      <c r="D5712" s="26"/>
      <c r="E5712" s="26"/>
      <c r="F5712" s="26"/>
      <c r="G5712" s="27"/>
      <c r="H5712" s="27"/>
      <c r="I5712" s="26"/>
      <c r="J5712" s="24"/>
      <c r="K5712" s="26"/>
      <c r="L5712" s="26"/>
      <c r="M5712" s="26"/>
      <c r="N5712" s="26"/>
      <c r="O5712" s="26"/>
      <c r="P5712" s="26"/>
      <c r="Q5712" s="26"/>
      <c r="R5712" s="26"/>
      <c r="S5712" s="26"/>
      <c r="T5712" s="26"/>
      <c r="U5712" s="26"/>
      <c r="V5712" s="26"/>
    </row>
    <row r="5713" spans="1:22" ht="14">
      <c r="A5713" s="24"/>
      <c r="B5713" s="26"/>
      <c r="C5713" s="26"/>
      <c r="D5713" s="26"/>
      <c r="E5713" s="26"/>
      <c r="F5713" s="26"/>
      <c r="G5713" s="27"/>
      <c r="H5713" s="27"/>
      <c r="I5713" s="26"/>
      <c r="J5713" s="24"/>
      <c r="K5713" s="26"/>
      <c r="L5713" s="26"/>
      <c r="M5713" s="26"/>
      <c r="N5713" s="26"/>
      <c r="O5713" s="26"/>
      <c r="P5713" s="26"/>
      <c r="Q5713" s="26"/>
      <c r="R5713" s="26"/>
      <c r="S5713" s="26"/>
      <c r="T5713" s="26"/>
      <c r="U5713" s="26"/>
      <c r="V5713" s="26"/>
    </row>
    <row r="5714" spans="1:22" ht="14">
      <c r="A5714" s="24"/>
      <c r="B5714" s="26"/>
      <c r="C5714" s="26"/>
      <c r="D5714" s="26"/>
      <c r="E5714" s="26"/>
      <c r="F5714" s="26"/>
      <c r="G5714" s="27"/>
      <c r="H5714" s="27"/>
      <c r="I5714" s="26"/>
      <c r="J5714" s="24"/>
      <c r="K5714" s="26"/>
      <c r="L5714" s="26"/>
      <c r="M5714" s="26"/>
      <c r="N5714" s="26"/>
      <c r="O5714" s="26"/>
      <c r="P5714" s="26"/>
      <c r="Q5714" s="26"/>
      <c r="R5714" s="26"/>
      <c r="S5714" s="26"/>
      <c r="T5714" s="26"/>
      <c r="U5714" s="26"/>
      <c r="V5714" s="26"/>
    </row>
    <row r="5715" spans="1:22" ht="14">
      <c r="A5715" s="24"/>
      <c r="B5715" s="26"/>
      <c r="C5715" s="26"/>
      <c r="D5715" s="26"/>
      <c r="E5715" s="26"/>
      <c r="F5715" s="26"/>
      <c r="G5715" s="27"/>
      <c r="H5715" s="27"/>
      <c r="I5715" s="26"/>
      <c r="J5715" s="24"/>
      <c r="K5715" s="26"/>
      <c r="L5715" s="26"/>
      <c r="M5715" s="26"/>
      <c r="N5715" s="26"/>
      <c r="O5715" s="26"/>
      <c r="P5715" s="26"/>
      <c r="Q5715" s="26"/>
      <c r="R5715" s="26"/>
      <c r="S5715" s="26"/>
      <c r="T5715" s="26"/>
      <c r="U5715" s="26"/>
      <c r="V5715" s="26"/>
    </row>
    <row r="5716" spans="1:22" ht="14">
      <c r="A5716" s="24"/>
      <c r="B5716" s="26"/>
      <c r="C5716" s="26"/>
      <c r="D5716" s="26"/>
      <c r="E5716" s="26"/>
      <c r="F5716" s="26"/>
      <c r="G5716" s="27"/>
      <c r="H5716" s="27"/>
      <c r="I5716" s="26"/>
      <c r="J5716" s="24"/>
      <c r="K5716" s="26"/>
      <c r="L5716" s="26"/>
      <c r="M5716" s="26"/>
      <c r="N5716" s="26"/>
      <c r="O5716" s="26"/>
      <c r="P5716" s="26"/>
      <c r="Q5716" s="26"/>
      <c r="R5716" s="26"/>
      <c r="S5716" s="26"/>
      <c r="T5716" s="26"/>
      <c r="U5716" s="26"/>
      <c r="V5716" s="26"/>
    </row>
    <row r="5717" spans="1:22" ht="14">
      <c r="A5717" s="24"/>
      <c r="B5717" s="26"/>
      <c r="C5717" s="26"/>
      <c r="D5717" s="26"/>
      <c r="E5717" s="26"/>
      <c r="F5717" s="26"/>
      <c r="G5717" s="27"/>
      <c r="H5717" s="27"/>
      <c r="I5717" s="26"/>
      <c r="J5717" s="24"/>
      <c r="K5717" s="26"/>
      <c r="L5717" s="26"/>
      <c r="M5717" s="26"/>
      <c r="N5717" s="26"/>
      <c r="O5717" s="26"/>
      <c r="P5717" s="26"/>
      <c r="Q5717" s="26"/>
      <c r="R5717" s="26"/>
      <c r="S5717" s="26"/>
      <c r="T5717" s="26"/>
      <c r="U5717" s="26"/>
      <c r="V5717" s="26"/>
    </row>
    <row r="5718" spans="1:22" ht="14">
      <c r="A5718" s="24"/>
      <c r="B5718" s="26"/>
      <c r="C5718" s="26"/>
      <c r="D5718" s="26"/>
      <c r="E5718" s="26"/>
      <c r="F5718" s="26"/>
      <c r="G5718" s="27"/>
      <c r="H5718" s="27"/>
      <c r="I5718" s="26"/>
      <c r="J5718" s="24"/>
      <c r="K5718" s="26"/>
      <c r="L5718" s="26"/>
      <c r="M5718" s="26"/>
      <c r="N5718" s="26"/>
      <c r="O5718" s="26"/>
      <c r="P5718" s="26"/>
      <c r="Q5718" s="26"/>
      <c r="R5718" s="26"/>
      <c r="S5718" s="26"/>
      <c r="T5718" s="26"/>
      <c r="U5718" s="26"/>
      <c r="V5718" s="26"/>
    </row>
    <row r="5719" spans="1:22" ht="14">
      <c r="A5719" s="24"/>
      <c r="B5719" s="26"/>
      <c r="C5719" s="26"/>
      <c r="D5719" s="26"/>
      <c r="E5719" s="26"/>
      <c r="F5719" s="26"/>
      <c r="G5719" s="27"/>
      <c r="H5719" s="27"/>
      <c r="I5719" s="26"/>
      <c r="J5719" s="24"/>
      <c r="K5719" s="26"/>
      <c r="L5719" s="26"/>
      <c r="M5719" s="26"/>
      <c r="N5719" s="26"/>
      <c r="O5719" s="26"/>
      <c r="P5719" s="26"/>
      <c r="Q5719" s="26"/>
      <c r="R5719" s="26"/>
      <c r="S5719" s="26"/>
      <c r="T5719" s="26"/>
      <c r="U5719" s="26"/>
      <c r="V5719" s="26"/>
    </row>
    <row r="5720" spans="1:22" ht="14">
      <c r="A5720" s="24"/>
      <c r="B5720" s="26"/>
      <c r="C5720" s="26"/>
      <c r="D5720" s="26"/>
      <c r="E5720" s="26"/>
      <c r="F5720" s="26"/>
      <c r="G5720" s="27"/>
      <c r="H5720" s="27"/>
      <c r="I5720" s="26"/>
      <c r="J5720" s="24"/>
      <c r="K5720" s="26"/>
      <c r="L5720" s="26"/>
      <c r="M5720" s="26"/>
      <c r="N5720" s="26"/>
      <c r="O5720" s="26"/>
      <c r="P5720" s="26"/>
      <c r="Q5720" s="26"/>
      <c r="R5720" s="26"/>
      <c r="S5720" s="26"/>
      <c r="T5720" s="26"/>
      <c r="U5720" s="26"/>
      <c r="V5720" s="26"/>
    </row>
    <row r="5721" spans="1:22" ht="14">
      <c r="A5721" s="24"/>
      <c r="B5721" s="26"/>
      <c r="C5721" s="26"/>
      <c r="D5721" s="26"/>
      <c r="E5721" s="26"/>
      <c r="F5721" s="26"/>
      <c r="G5721" s="27"/>
      <c r="H5721" s="27"/>
      <c r="I5721" s="26"/>
      <c r="J5721" s="24"/>
      <c r="K5721" s="26"/>
      <c r="L5721" s="26"/>
      <c r="M5721" s="26"/>
      <c r="N5721" s="26"/>
      <c r="O5721" s="26"/>
      <c r="P5721" s="26"/>
      <c r="Q5721" s="26"/>
      <c r="R5721" s="26"/>
      <c r="S5721" s="26"/>
      <c r="T5721" s="26"/>
      <c r="U5721" s="26"/>
      <c r="V5721" s="26"/>
    </row>
    <row r="5722" spans="1:22" ht="14">
      <c r="A5722" s="24"/>
      <c r="B5722" s="26"/>
      <c r="C5722" s="26"/>
      <c r="D5722" s="26"/>
      <c r="E5722" s="26"/>
      <c r="F5722" s="26"/>
      <c r="G5722" s="27"/>
      <c r="H5722" s="27"/>
      <c r="I5722" s="26"/>
      <c r="J5722" s="24"/>
      <c r="K5722" s="26"/>
      <c r="L5722" s="26"/>
      <c r="M5722" s="26"/>
      <c r="N5722" s="26"/>
      <c r="O5722" s="26"/>
      <c r="P5722" s="26"/>
      <c r="Q5722" s="26"/>
      <c r="R5722" s="26"/>
      <c r="S5722" s="26"/>
      <c r="T5722" s="26"/>
      <c r="U5722" s="26"/>
      <c r="V5722" s="26"/>
    </row>
    <row r="5723" spans="1:22" ht="14">
      <c r="A5723" s="24"/>
      <c r="B5723" s="26"/>
      <c r="C5723" s="26"/>
      <c r="D5723" s="26"/>
      <c r="E5723" s="26"/>
      <c r="F5723" s="26"/>
      <c r="G5723" s="27"/>
      <c r="H5723" s="27"/>
      <c r="I5723" s="26"/>
      <c r="J5723" s="24"/>
      <c r="K5723" s="26"/>
      <c r="L5723" s="26"/>
      <c r="M5723" s="26"/>
      <c r="N5723" s="26"/>
      <c r="O5723" s="26"/>
      <c r="P5723" s="26"/>
      <c r="Q5723" s="26"/>
      <c r="R5723" s="26"/>
      <c r="S5723" s="26"/>
      <c r="T5723" s="26"/>
      <c r="U5723" s="26"/>
      <c r="V5723" s="26"/>
    </row>
    <row r="5724" spans="1:22" ht="14">
      <c r="A5724" s="24"/>
      <c r="B5724" s="26"/>
      <c r="C5724" s="26"/>
      <c r="D5724" s="26"/>
      <c r="E5724" s="26"/>
      <c r="F5724" s="26"/>
      <c r="G5724" s="27"/>
      <c r="H5724" s="27"/>
      <c r="I5724" s="26"/>
      <c r="J5724" s="24"/>
      <c r="K5724" s="26"/>
      <c r="L5724" s="26"/>
      <c r="M5724" s="26"/>
      <c r="N5724" s="26"/>
      <c r="O5724" s="26"/>
      <c r="P5724" s="26"/>
      <c r="Q5724" s="26"/>
      <c r="R5724" s="26"/>
      <c r="S5724" s="26"/>
      <c r="T5724" s="26"/>
      <c r="U5724" s="26"/>
      <c r="V5724" s="26"/>
    </row>
    <row r="5725" spans="1:22" ht="14">
      <c r="A5725" s="24"/>
      <c r="B5725" s="26"/>
      <c r="C5725" s="26"/>
      <c r="D5725" s="26"/>
      <c r="E5725" s="26"/>
      <c r="F5725" s="26"/>
      <c r="G5725" s="27"/>
      <c r="H5725" s="27"/>
      <c r="I5725" s="26"/>
      <c r="J5725" s="24"/>
      <c r="K5725" s="26"/>
      <c r="L5725" s="26"/>
      <c r="M5725" s="26"/>
      <c r="N5725" s="26"/>
      <c r="O5725" s="26"/>
      <c r="P5725" s="26"/>
      <c r="Q5725" s="26"/>
      <c r="R5725" s="26"/>
      <c r="S5725" s="26"/>
      <c r="T5725" s="26"/>
      <c r="U5725" s="26"/>
      <c r="V5725" s="26"/>
    </row>
    <row r="5726" spans="1:22" ht="14">
      <c r="A5726" s="24"/>
      <c r="B5726" s="26"/>
      <c r="C5726" s="26"/>
      <c r="D5726" s="26"/>
      <c r="E5726" s="26"/>
      <c r="F5726" s="26"/>
      <c r="G5726" s="27"/>
      <c r="H5726" s="27"/>
      <c r="I5726" s="26"/>
      <c r="J5726" s="24"/>
      <c r="K5726" s="26"/>
      <c r="L5726" s="26"/>
      <c r="M5726" s="26"/>
      <c r="N5726" s="26"/>
      <c r="O5726" s="26"/>
      <c r="P5726" s="26"/>
      <c r="Q5726" s="26"/>
      <c r="R5726" s="26"/>
      <c r="S5726" s="26"/>
      <c r="T5726" s="26"/>
      <c r="U5726" s="26"/>
      <c r="V5726" s="26"/>
    </row>
    <row r="5727" spans="1:22" ht="14">
      <c r="A5727" s="24"/>
      <c r="B5727" s="26"/>
      <c r="C5727" s="26"/>
      <c r="D5727" s="26"/>
      <c r="E5727" s="26"/>
      <c r="F5727" s="26"/>
      <c r="G5727" s="27"/>
      <c r="H5727" s="27"/>
      <c r="I5727" s="26"/>
      <c r="J5727" s="24"/>
      <c r="K5727" s="26"/>
      <c r="L5727" s="26"/>
      <c r="M5727" s="26"/>
      <c r="N5727" s="26"/>
      <c r="O5727" s="26"/>
      <c r="P5727" s="26"/>
      <c r="Q5727" s="26"/>
      <c r="R5727" s="26"/>
      <c r="S5727" s="26"/>
      <c r="T5727" s="26"/>
      <c r="U5727" s="26"/>
      <c r="V5727" s="26"/>
    </row>
    <row r="5728" spans="1:22" ht="14">
      <c r="A5728" s="24"/>
      <c r="B5728" s="26"/>
      <c r="C5728" s="26"/>
      <c r="D5728" s="26"/>
      <c r="E5728" s="26"/>
      <c r="F5728" s="26"/>
      <c r="G5728" s="27"/>
      <c r="H5728" s="27"/>
      <c r="I5728" s="26"/>
      <c r="J5728" s="24"/>
      <c r="K5728" s="26"/>
      <c r="L5728" s="26"/>
      <c r="M5728" s="26"/>
      <c r="N5728" s="26"/>
      <c r="O5728" s="26"/>
      <c r="P5728" s="26"/>
      <c r="Q5728" s="26"/>
      <c r="R5728" s="26"/>
      <c r="S5728" s="26"/>
      <c r="T5728" s="26"/>
      <c r="U5728" s="26"/>
      <c r="V5728" s="26"/>
    </row>
    <row r="5729" spans="1:22" ht="14">
      <c r="A5729" s="24"/>
      <c r="B5729" s="26"/>
      <c r="C5729" s="26"/>
      <c r="D5729" s="26"/>
      <c r="E5729" s="26"/>
      <c r="F5729" s="26"/>
      <c r="G5729" s="27"/>
      <c r="H5729" s="27"/>
      <c r="I5729" s="26"/>
      <c r="J5729" s="24"/>
      <c r="K5729" s="26"/>
      <c r="L5729" s="26"/>
      <c r="M5729" s="26"/>
      <c r="N5729" s="26"/>
      <c r="O5729" s="26"/>
      <c r="P5729" s="26"/>
      <c r="Q5729" s="26"/>
      <c r="R5729" s="26"/>
      <c r="S5729" s="26"/>
      <c r="T5729" s="26"/>
      <c r="U5729" s="26"/>
      <c r="V5729" s="26"/>
    </row>
    <row r="5730" spans="1:22" ht="14">
      <c r="A5730" s="24"/>
      <c r="B5730" s="26"/>
      <c r="C5730" s="26"/>
      <c r="D5730" s="26"/>
      <c r="E5730" s="26"/>
      <c r="F5730" s="26"/>
      <c r="G5730" s="27"/>
      <c r="H5730" s="27"/>
      <c r="I5730" s="26"/>
      <c r="J5730" s="24"/>
      <c r="K5730" s="26"/>
      <c r="L5730" s="26"/>
      <c r="M5730" s="26"/>
      <c r="N5730" s="26"/>
      <c r="O5730" s="26"/>
      <c r="P5730" s="26"/>
      <c r="Q5730" s="26"/>
      <c r="R5730" s="26"/>
      <c r="S5730" s="26"/>
      <c r="T5730" s="26"/>
      <c r="U5730" s="26"/>
      <c r="V5730" s="26"/>
    </row>
    <row r="5731" spans="1:22" ht="14">
      <c r="A5731" s="24"/>
      <c r="B5731" s="26"/>
      <c r="C5731" s="26"/>
      <c r="D5731" s="26"/>
      <c r="E5731" s="26"/>
      <c r="F5731" s="26"/>
      <c r="G5731" s="27"/>
      <c r="H5731" s="27"/>
      <c r="I5731" s="26"/>
      <c r="J5731" s="24"/>
      <c r="K5731" s="26"/>
      <c r="L5731" s="26"/>
      <c r="M5731" s="26"/>
      <c r="N5731" s="26"/>
      <c r="O5731" s="26"/>
      <c r="P5731" s="26"/>
      <c r="Q5731" s="26"/>
      <c r="R5731" s="26"/>
      <c r="S5731" s="26"/>
      <c r="T5731" s="26"/>
      <c r="U5731" s="26"/>
      <c r="V5731" s="26"/>
    </row>
    <row r="5732" spans="1:22" ht="14">
      <c r="A5732" s="24"/>
      <c r="B5732" s="26"/>
      <c r="C5732" s="26"/>
      <c r="D5732" s="26"/>
      <c r="E5732" s="26"/>
      <c r="F5732" s="26"/>
      <c r="G5732" s="27"/>
      <c r="H5732" s="27"/>
      <c r="I5732" s="26"/>
      <c r="J5732" s="24"/>
      <c r="K5732" s="26"/>
      <c r="L5732" s="26"/>
      <c r="M5732" s="26"/>
      <c r="N5732" s="26"/>
      <c r="O5732" s="26"/>
      <c r="P5732" s="26"/>
      <c r="Q5732" s="26"/>
      <c r="R5732" s="26"/>
      <c r="S5732" s="26"/>
      <c r="T5732" s="26"/>
      <c r="U5732" s="26"/>
      <c r="V5732" s="26"/>
    </row>
    <row r="5733" spans="1:22" ht="14">
      <c r="A5733" s="24"/>
      <c r="B5733" s="26"/>
      <c r="C5733" s="26"/>
      <c r="D5733" s="26"/>
      <c r="E5733" s="26"/>
      <c r="F5733" s="26"/>
      <c r="G5733" s="27"/>
      <c r="H5733" s="27"/>
      <c r="I5733" s="26"/>
      <c r="J5733" s="24"/>
      <c r="K5733" s="26"/>
      <c r="L5733" s="26"/>
      <c r="M5733" s="26"/>
      <c r="N5733" s="26"/>
      <c r="O5733" s="26"/>
      <c r="P5733" s="26"/>
      <c r="Q5733" s="26"/>
      <c r="R5733" s="26"/>
      <c r="S5733" s="26"/>
      <c r="T5733" s="26"/>
      <c r="U5733" s="26"/>
      <c r="V5733" s="26"/>
    </row>
    <row r="5734" spans="1:22" ht="14">
      <c r="A5734" s="24"/>
      <c r="B5734" s="26"/>
      <c r="C5734" s="26"/>
      <c r="D5734" s="26"/>
      <c r="E5734" s="26"/>
      <c r="F5734" s="26"/>
      <c r="G5734" s="27"/>
      <c r="H5734" s="27"/>
      <c r="I5734" s="26"/>
      <c r="J5734" s="24"/>
      <c r="K5734" s="26"/>
      <c r="L5734" s="26"/>
      <c r="M5734" s="26"/>
      <c r="N5734" s="26"/>
      <c r="O5734" s="26"/>
      <c r="P5734" s="26"/>
      <c r="Q5734" s="26"/>
      <c r="R5734" s="26"/>
      <c r="S5734" s="26"/>
      <c r="T5734" s="26"/>
      <c r="U5734" s="26"/>
      <c r="V5734" s="26"/>
    </row>
    <row r="5735" spans="1:22" ht="14">
      <c r="A5735" s="24"/>
      <c r="B5735" s="26"/>
      <c r="C5735" s="26"/>
      <c r="D5735" s="26"/>
      <c r="E5735" s="26"/>
      <c r="F5735" s="26"/>
      <c r="G5735" s="27"/>
      <c r="H5735" s="27"/>
      <c r="I5735" s="26"/>
      <c r="J5735" s="24"/>
      <c r="K5735" s="26"/>
      <c r="L5735" s="26"/>
      <c r="M5735" s="26"/>
      <c r="N5735" s="26"/>
      <c r="O5735" s="26"/>
      <c r="P5735" s="26"/>
      <c r="Q5735" s="26"/>
      <c r="R5735" s="26"/>
      <c r="S5735" s="26"/>
      <c r="T5735" s="26"/>
      <c r="U5735" s="26"/>
      <c r="V5735" s="26"/>
    </row>
    <row r="5736" spans="1:22" ht="14">
      <c r="A5736" s="24"/>
      <c r="B5736" s="26"/>
      <c r="C5736" s="26"/>
      <c r="D5736" s="26"/>
      <c r="E5736" s="26"/>
      <c r="F5736" s="26"/>
      <c r="G5736" s="27"/>
      <c r="H5736" s="27"/>
      <c r="I5736" s="26"/>
      <c r="J5736" s="24"/>
      <c r="K5736" s="26"/>
      <c r="L5736" s="26"/>
      <c r="M5736" s="26"/>
      <c r="N5736" s="26"/>
      <c r="O5736" s="26"/>
      <c r="P5736" s="26"/>
      <c r="Q5736" s="26"/>
      <c r="R5736" s="26"/>
      <c r="S5736" s="26"/>
      <c r="T5736" s="26"/>
      <c r="U5736" s="26"/>
      <c r="V5736" s="26"/>
    </row>
    <row r="5737" spans="1:22" ht="14">
      <c r="A5737" s="24"/>
      <c r="B5737" s="26"/>
      <c r="C5737" s="26"/>
      <c r="D5737" s="26"/>
      <c r="E5737" s="26"/>
      <c r="F5737" s="26"/>
      <c r="G5737" s="27"/>
      <c r="H5737" s="27"/>
      <c r="I5737" s="26"/>
      <c r="J5737" s="24"/>
      <c r="K5737" s="26"/>
      <c r="L5737" s="26"/>
      <c r="M5737" s="26"/>
      <c r="N5737" s="26"/>
      <c r="O5737" s="26"/>
      <c r="P5737" s="26"/>
      <c r="Q5737" s="26"/>
      <c r="R5737" s="26"/>
      <c r="S5737" s="26"/>
      <c r="T5737" s="26"/>
      <c r="U5737" s="26"/>
      <c r="V5737" s="26"/>
    </row>
    <row r="5738" spans="1:22" ht="14">
      <c r="A5738" s="24"/>
      <c r="B5738" s="26"/>
      <c r="C5738" s="26"/>
      <c r="D5738" s="26"/>
      <c r="E5738" s="26"/>
      <c r="F5738" s="26"/>
      <c r="G5738" s="27"/>
      <c r="H5738" s="27"/>
      <c r="I5738" s="26"/>
      <c r="J5738" s="24"/>
      <c r="K5738" s="26"/>
      <c r="L5738" s="26"/>
      <c r="M5738" s="26"/>
      <c r="N5738" s="26"/>
      <c r="O5738" s="26"/>
      <c r="P5738" s="26"/>
      <c r="Q5738" s="26"/>
      <c r="R5738" s="26"/>
      <c r="S5738" s="26"/>
      <c r="T5738" s="26"/>
      <c r="U5738" s="26"/>
      <c r="V5738" s="26"/>
    </row>
    <row r="5739" spans="1:22" ht="14">
      <c r="A5739" s="24"/>
      <c r="B5739" s="26"/>
      <c r="C5739" s="26"/>
      <c r="D5739" s="26"/>
      <c r="E5739" s="26"/>
      <c r="F5739" s="26"/>
      <c r="G5739" s="27"/>
      <c r="H5739" s="27"/>
      <c r="I5739" s="26"/>
      <c r="J5739" s="24"/>
      <c r="K5739" s="26"/>
      <c r="L5739" s="26"/>
      <c r="M5739" s="26"/>
      <c r="N5739" s="26"/>
      <c r="O5739" s="26"/>
      <c r="P5739" s="26"/>
      <c r="Q5739" s="26"/>
      <c r="R5739" s="26"/>
      <c r="S5739" s="26"/>
      <c r="T5739" s="26"/>
      <c r="U5739" s="26"/>
      <c r="V5739" s="26"/>
    </row>
    <row r="5740" spans="1:22" ht="14">
      <c r="A5740" s="24"/>
      <c r="B5740" s="26"/>
      <c r="C5740" s="26"/>
      <c r="D5740" s="26"/>
      <c r="E5740" s="26"/>
      <c r="F5740" s="26"/>
      <c r="G5740" s="27"/>
      <c r="H5740" s="27"/>
      <c r="I5740" s="26"/>
      <c r="J5740" s="24"/>
      <c r="K5740" s="26"/>
      <c r="L5740" s="26"/>
      <c r="M5740" s="26"/>
      <c r="N5740" s="26"/>
      <c r="O5740" s="26"/>
      <c r="P5740" s="26"/>
      <c r="Q5740" s="26"/>
      <c r="R5740" s="26"/>
      <c r="S5740" s="26"/>
      <c r="T5740" s="26"/>
      <c r="U5740" s="26"/>
      <c r="V5740" s="26"/>
    </row>
    <row r="5741" spans="1:22" ht="14">
      <c r="A5741" s="24"/>
      <c r="B5741" s="26"/>
      <c r="C5741" s="26"/>
      <c r="D5741" s="26"/>
      <c r="E5741" s="26"/>
      <c r="F5741" s="26"/>
      <c r="G5741" s="27"/>
      <c r="H5741" s="27"/>
      <c r="I5741" s="26"/>
      <c r="J5741" s="24"/>
      <c r="K5741" s="26"/>
      <c r="L5741" s="26"/>
      <c r="M5741" s="26"/>
      <c r="N5741" s="26"/>
      <c r="O5741" s="26"/>
      <c r="P5741" s="26"/>
      <c r="Q5741" s="26"/>
      <c r="R5741" s="26"/>
      <c r="S5741" s="26"/>
      <c r="T5741" s="26"/>
      <c r="U5741" s="26"/>
      <c r="V5741" s="26"/>
    </row>
    <row r="5742" spans="1:22" ht="14">
      <c r="A5742" s="24"/>
      <c r="B5742" s="26"/>
      <c r="C5742" s="26"/>
      <c r="D5742" s="26"/>
      <c r="E5742" s="26"/>
      <c r="F5742" s="26"/>
      <c r="G5742" s="27"/>
      <c r="H5742" s="27"/>
      <c r="I5742" s="26"/>
      <c r="J5742" s="24"/>
      <c r="K5742" s="26"/>
      <c r="L5742" s="26"/>
      <c r="M5742" s="26"/>
      <c r="N5742" s="26"/>
      <c r="O5742" s="26"/>
      <c r="P5742" s="26"/>
      <c r="Q5742" s="26"/>
      <c r="R5742" s="26"/>
      <c r="S5742" s="26"/>
      <c r="T5742" s="26"/>
      <c r="U5742" s="26"/>
      <c r="V5742" s="26"/>
    </row>
    <row r="5743" spans="1:22" ht="14">
      <c r="A5743" s="24"/>
      <c r="B5743" s="26"/>
      <c r="C5743" s="26"/>
      <c r="D5743" s="26"/>
      <c r="E5743" s="26"/>
      <c r="F5743" s="26"/>
      <c r="G5743" s="27"/>
      <c r="H5743" s="27"/>
      <c r="I5743" s="26"/>
      <c r="J5743" s="24"/>
      <c r="K5743" s="26"/>
      <c r="L5743" s="26"/>
      <c r="M5743" s="26"/>
      <c r="N5743" s="26"/>
      <c r="O5743" s="26"/>
      <c r="P5743" s="26"/>
      <c r="Q5743" s="26"/>
      <c r="R5743" s="26"/>
      <c r="S5743" s="26"/>
      <c r="T5743" s="26"/>
      <c r="U5743" s="26"/>
      <c r="V5743" s="26"/>
    </row>
    <row r="5744" spans="1:22" ht="14">
      <c r="A5744" s="24"/>
      <c r="B5744" s="26"/>
      <c r="C5744" s="26"/>
      <c r="D5744" s="26"/>
      <c r="E5744" s="26"/>
      <c r="F5744" s="26"/>
      <c r="G5744" s="27"/>
      <c r="H5744" s="27"/>
      <c r="I5744" s="26"/>
      <c r="J5744" s="24"/>
      <c r="K5744" s="26"/>
      <c r="L5744" s="26"/>
      <c r="M5744" s="26"/>
      <c r="N5744" s="26"/>
      <c r="O5744" s="26"/>
      <c r="P5744" s="26"/>
      <c r="Q5744" s="26"/>
      <c r="R5744" s="26"/>
      <c r="S5744" s="26"/>
      <c r="T5744" s="26"/>
      <c r="U5744" s="26"/>
      <c r="V5744" s="26"/>
    </row>
    <row r="5745" spans="1:22" ht="14">
      <c r="A5745" s="24"/>
      <c r="B5745" s="26"/>
      <c r="C5745" s="26"/>
      <c r="D5745" s="26"/>
      <c r="E5745" s="26"/>
      <c r="F5745" s="26"/>
      <c r="G5745" s="27"/>
      <c r="H5745" s="27"/>
      <c r="I5745" s="26"/>
      <c r="J5745" s="24"/>
      <c r="K5745" s="26"/>
      <c r="L5745" s="26"/>
      <c r="M5745" s="26"/>
      <c r="N5745" s="26"/>
      <c r="O5745" s="26"/>
      <c r="P5745" s="26"/>
      <c r="Q5745" s="26"/>
      <c r="R5745" s="26"/>
      <c r="S5745" s="26"/>
      <c r="T5745" s="26"/>
      <c r="U5745" s="26"/>
      <c r="V5745" s="26"/>
    </row>
    <row r="5746" spans="1:22" ht="14">
      <c r="A5746" s="24"/>
      <c r="B5746" s="26"/>
      <c r="C5746" s="26"/>
      <c r="D5746" s="26"/>
      <c r="E5746" s="26"/>
      <c r="F5746" s="26"/>
      <c r="G5746" s="27"/>
      <c r="H5746" s="27"/>
      <c r="I5746" s="26"/>
      <c r="J5746" s="24"/>
      <c r="K5746" s="26"/>
      <c r="L5746" s="26"/>
      <c r="M5746" s="26"/>
      <c r="N5746" s="26"/>
      <c r="O5746" s="26"/>
      <c r="P5746" s="26"/>
      <c r="Q5746" s="26"/>
      <c r="R5746" s="26"/>
      <c r="S5746" s="26"/>
      <c r="T5746" s="26"/>
      <c r="U5746" s="26"/>
      <c r="V5746" s="26"/>
    </row>
    <row r="5747" spans="1:22" ht="14">
      <c r="A5747" s="24"/>
      <c r="B5747" s="26"/>
      <c r="C5747" s="26"/>
      <c r="D5747" s="26"/>
      <c r="E5747" s="26"/>
      <c r="F5747" s="26"/>
      <c r="G5747" s="27"/>
      <c r="H5747" s="27"/>
      <c r="I5747" s="26"/>
      <c r="J5747" s="24"/>
      <c r="K5747" s="26"/>
      <c r="L5747" s="26"/>
      <c r="M5747" s="26"/>
      <c r="N5747" s="26"/>
      <c r="O5747" s="26"/>
      <c r="P5747" s="26"/>
      <c r="Q5747" s="26"/>
      <c r="R5747" s="26"/>
      <c r="S5747" s="26"/>
      <c r="T5747" s="26"/>
      <c r="U5747" s="26"/>
      <c r="V5747" s="26"/>
    </row>
    <row r="5748" spans="1:22" ht="14">
      <c r="A5748" s="24"/>
      <c r="B5748" s="26"/>
      <c r="C5748" s="26"/>
      <c r="D5748" s="26"/>
      <c r="E5748" s="26"/>
      <c r="F5748" s="26"/>
      <c r="G5748" s="27"/>
      <c r="H5748" s="27"/>
      <c r="I5748" s="26"/>
      <c r="J5748" s="24"/>
      <c r="K5748" s="26"/>
      <c r="L5748" s="26"/>
      <c r="M5748" s="26"/>
      <c r="N5748" s="26"/>
      <c r="O5748" s="26"/>
      <c r="P5748" s="26"/>
      <c r="Q5748" s="26"/>
      <c r="R5748" s="26"/>
      <c r="S5748" s="26"/>
      <c r="T5748" s="26"/>
      <c r="U5748" s="26"/>
      <c r="V5748" s="26"/>
    </row>
    <row r="5749" spans="1:22" ht="14">
      <c r="A5749" s="24"/>
      <c r="B5749" s="26"/>
      <c r="C5749" s="26"/>
      <c r="D5749" s="26"/>
      <c r="E5749" s="26"/>
      <c r="F5749" s="26"/>
      <c r="G5749" s="27"/>
      <c r="H5749" s="27"/>
      <c r="I5749" s="26"/>
      <c r="J5749" s="24"/>
      <c r="K5749" s="26"/>
      <c r="L5749" s="26"/>
      <c r="M5749" s="26"/>
      <c r="N5749" s="26"/>
      <c r="O5749" s="26"/>
      <c r="P5749" s="26"/>
      <c r="Q5749" s="26"/>
      <c r="R5749" s="26"/>
      <c r="S5749" s="26"/>
      <c r="T5749" s="26"/>
      <c r="U5749" s="26"/>
      <c r="V5749" s="26"/>
    </row>
    <row r="5750" spans="1:22" ht="14">
      <c r="A5750" s="24"/>
      <c r="B5750" s="26"/>
      <c r="C5750" s="26"/>
      <c r="D5750" s="26"/>
      <c r="E5750" s="26"/>
      <c r="F5750" s="26"/>
      <c r="G5750" s="27"/>
      <c r="H5750" s="27"/>
      <c r="I5750" s="26"/>
      <c r="J5750" s="24"/>
      <c r="K5750" s="26"/>
      <c r="L5750" s="26"/>
      <c r="M5750" s="26"/>
      <c r="N5750" s="26"/>
      <c r="O5750" s="26"/>
      <c r="P5750" s="26"/>
      <c r="Q5750" s="26"/>
      <c r="R5750" s="26"/>
      <c r="S5750" s="26"/>
      <c r="T5750" s="26"/>
      <c r="U5750" s="26"/>
      <c r="V5750" s="26"/>
    </row>
    <row r="5751" spans="1:22" ht="14">
      <c r="A5751" s="24"/>
      <c r="B5751" s="26"/>
      <c r="C5751" s="26"/>
      <c r="D5751" s="26"/>
      <c r="E5751" s="26"/>
      <c r="F5751" s="26"/>
      <c r="G5751" s="27"/>
      <c r="H5751" s="27"/>
      <c r="I5751" s="26"/>
      <c r="J5751" s="24"/>
      <c r="K5751" s="26"/>
      <c r="L5751" s="26"/>
      <c r="M5751" s="26"/>
      <c r="N5751" s="26"/>
      <c r="O5751" s="26"/>
      <c r="P5751" s="26"/>
      <c r="Q5751" s="26"/>
      <c r="R5751" s="26"/>
      <c r="S5751" s="26"/>
      <c r="T5751" s="26"/>
      <c r="U5751" s="26"/>
      <c r="V5751" s="26"/>
    </row>
    <row r="5752" spans="1:22" ht="14">
      <c r="A5752" s="24"/>
      <c r="B5752" s="26"/>
      <c r="C5752" s="26"/>
      <c r="D5752" s="26"/>
      <c r="E5752" s="26"/>
      <c r="F5752" s="26"/>
      <c r="G5752" s="27"/>
      <c r="H5752" s="27"/>
      <c r="I5752" s="26"/>
      <c r="J5752" s="24"/>
      <c r="K5752" s="26"/>
      <c r="L5752" s="26"/>
      <c r="M5752" s="26"/>
      <c r="N5752" s="26"/>
      <c r="O5752" s="26"/>
      <c r="P5752" s="26"/>
      <c r="Q5752" s="26"/>
      <c r="R5752" s="26"/>
      <c r="S5752" s="26"/>
      <c r="T5752" s="26"/>
      <c r="U5752" s="26"/>
      <c r="V5752" s="26"/>
    </row>
    <row r="5753" spans="1:22" ht="14">
      <c r="A5753" s="24"/>
      <c r="B5753" s="26"/>
      <c r="C5753" s="26"/>
      <c r="D5753" s="26"/>
      <c r="E5753" s="26"/>
      <c r="F5753" s="26"/>
      <c r="G5753" s="27"/>
      <c r="H5753" s="27"/>
      <c r="I5753" s="26"/>
      <c r="J5753" s="24"/>
      <c r="K5753" s="26"/>
      <c r="L5753" s="26"/>
      <c r="M5753" s="26"/>
      <c r="N5753" s="26"/>
      <c r="O5753" s="26"/>
      <c r="P5753" s="26"/>
      <c r="Q5753" s="26"/>
      <c r="R5753" s="26"/>
      <c r="S5753" s="26"/>
      <c r="T5753" s="26"/>
      <c r="U5753" s="26"/>
      <c r="V5753" s="26"/>
    </row>
    <row r="5754" spans="1:22" ht="14">
      <c r="A5754" s="24"/>
      <c r="B5754" s="26"/>
      <c r="C5754" s="26"/>
      <c r="D5754" s="26"/>
      <c r="E5754" s="26"/>
      <c r="F5754" s="26"/>
      <c r="G5754" s="27"/>
      <c r="H5754" s="27"/>
      <c r="I5754" s="26"/>
      <c r="J5754" s="24"/>
      <c r="K5754" s="26"/>
      <c r="L5754" s="26"/>
      <c r="M5754" s="26"/>
      <c r="N5754" s="26"/>
      <c r="O5754" s="26"/>
      <c r="P5754" s="26"/>
      <c r="Q5754" s="26"/>
      <c r="R5754" s="26"/>
      <c r="S5754" s="26"/>
      <c r="T5754" s="26"/>
      <c r="U5754" s="26"/>
      <c r="V5754" s="26"/>
    </row>
    <row r="5755" spans="1:22" ht="14">
      <c r="A5755" s="24"/>
      <c r="B5755" s="26"/>
      <c r="C5755" s="26"/>
      <c r="D5755" s="26"/>
      <c r="E5755" s="26"/>
      <c r="F5755" s="26"/>
      <c r="G5755" s="27"/>
      <c r="H5755" s="27"/>
      <c r="I5755" s="26"/>
      <c r="J5755" s="24"/>
      <c r="K5755" s="26"/>
      <c r="L5755" s="26"/>
      <c r="M5755" s="26"/>
      <c r="N5755" s="26"/>
      <c r="O5755" s="26"/>
      <c r="P5755" s="26"/>
      <c r="Q5755" s="26"/>
      <c r="R5755" s="26"/>
      <c r="S5755" s="26"/>
      <c r="T5755" s="26"/>
      <c r="U5755" s="26"/>
      <c r="V5755" s="26"/>
    </row>
    <row r="5756" spans="1:22" ht="14">
      <c r="A5756" s="24"/>
      <c r="B5756" s="26"/>
      <c r="C5756" s="26"/>
      <c r="D5756" s="26"/>
      <c r="E5756" s="26"/>
      <c r="F5756" s="26"/>
      <c r="G5756" s="27"/>
      <c r="H5756" s="27"/>
      <c r="I5756" s="26"/>
      <c r="J5756" s="24"/>
      <c r="K5756" s="26"/>
      <c r="L5756" s="26"/>
      <c r="M5756" s="26"/>
      <c r="N5756" s="26"/>
      <c r="O5756" s="26"/>
      <c r="P5756" s="26"/>
      <c r="Q5756" s="26"/>
      <c r="R5756" s="26"/>
      <c r="S5756" s="26"/>
      <c r="T5756" s="26"/>
      <c r="U5756" s="26"/>
      <c r="V5756" s="26"/>
    </row>
    <row r="5757" spans="1:22" ht="14">
      <c r="A5757" s="24"/>
      <c r="B5757" s="26"/>
      <c r="C5757" s="26"/>
      <c r="D5757" s="26"/>
      <c r="E5757" s="26"/>
      <c r="F5757" s="26"/>
      <c r="G5757" s="27"/>
      <c r="H5757" s="27"/>
      <c r="I5757" s="26"/>
      <c r="J5757" s="24"/>
      <c r="K5757" s="26"/>
      <c r="L5757" s="26"/>
      <c r="M5757" s="26"/>
      <c r="N5757" s="26"/>
      <c r="O5757" s="26"/>
      <c r="P5757" s="26"/>
      <c r="Q5757" s="26"/>
      <c r="R5757" s="26"/>
      <c r="S5757" s="26"/>
      <c r="T5757" s="26"/>
      <c r="U5757" s="26"/>
      <c r="V5757" s="26"/>
    </row>
    <row r="5758" spans="1:22" ht="14">
      <c r="A5758" s="24"/>
      <c r="B5758" s="26"/>
      <c r="C5758" s="26"/>
      <c r="D5758" s="26"/>
      <c r="E5758" s="26"/>
      <c r="F5758" s="26"/>
      <c r="G5758" s="27"/>
      <c r="H5758" s="27"/>
      <c r="I5758" s="26"/>
      <c r="J5758" s="24"/>
      <c r="K5758" s="26"/>
      <c r="L5758" s="26"/>
      <c r="M5758" s="26"/>
      <c r="N5758" s="26"/>
      <c r="O5758" s="26"/>
      <c r="P5758" s="26"/>
      <c r="Q5758" s="26"/>
      <c r="R5758" s="26"/>
      <c r="S5758" s="26"/>
      <c r="T5758" s="26"/>
      <c r="U5758" s="26"/>
      <c r="V5758" s="26"/>
    </row>
    <row r="5759" spans="1:22" ht="14">
      <c r="A5759" s="24"/>
      <c r="B5759" s="26"/>
      <c r="C5759" s="26"/>
      <c r="D5759" s="26"/>
      <c r="E5759" s="26"/>
      <c r="F5759" s="26"/>
      <c r="G5759" s="27"/>
      <c r="H5759" s="27"/>
      <c r="I5759" s="26"/>
      <c r="J5759" s="24"/>
      <c r="K5759" s="26"/>
      <c r="L5759" s="26"/>
      <c r="M5759" s="26"/>
      <c r="N5759" s="26"/>
      <c r="O5759" s="26"/>
      <c r="P5759" s="26"/>
      <c r="Q5759" s="26"/>
      <c r="R5759" s="26"/>
      <c r="S5759" s="26"/>
      <c r="T5759" s="26"/>
      <c r="U5759" s="26"/>
      <c r="V5759" s="26"/>
    </row>
    <row r="5760" spans="1:22" ht="14">
      <c r="A5760" s="24"/>
      <c r="B5760" s="26"/>
      <c r="C5760" s="26"/>
      <c r="D5760" s="26"/>
      <c r="E5760" s="26"/>
      <c r="F5760" s="26"/>
      <c r="G5760" s="27"/>
      <c r="H5760" s="27"/>
      <c r="I5760" s="26"/>
      <c r="J5760" s="24"/>
      <c r="K5760" s="26"/>
      <c r="L5760" s="26"/>
      <c r="M5760" s="26"/>
      <c r="N5760" s="26"/>
      <c r="O5760" s="26"/>
      <c r="P5760" s="26"/>
      <c r="Q5760" s="26"/>
      <c r="R5760" s="26"/>
      <c r="S5760" s="26"/>
      <c r="T5760" s="26"/>
      <c r="U5760" s="26"/>
      <c r="V5760" s="26"/>
    </row>
    <row r="5761" spans="1:22" ht="14">
      <c r="A5761" s="24"/>
      <c r="B5761" s="26"/>
      <c r="C5761" s="26"/>
      <c r="D5761" s="26"/>
      <c r="E5761" s="26"/>
      <c r="F5761" s="26"/>
      <c r="G5761" s="27"/>
      <c r="H5761" s="27"/>
      <c r="I5761" s="26"/>
      <c r="J5761" s="24"/>
      <c r="K5761" s="26"/>
      <c r="L5761" s="26"/>
      <c r="M5761" s="26"/>
      <c r="N5761" s="26"/>
      <c r="O5761" s="26"/>
      <c r="P5761" s="26"/>
      <c r="Q5761" s="26"/>
      <c r="R5761" s="26"/>
      <c r="S5761" s="26"/>
      <c r="T5761" s="26"/>
      <c r="U5761" s="26"/>
      <c r="V5761" s="26"/>
    </row>
    <row r="5762" spans="1:22" ht="14">
      <c r="A5762" s="24"/>
      <c r="B5762" s="26"/>
      <c r="C5762" s="26"/>
      <c r="D5762" s="26"/>
      <c r="E5762" s="26"/>
      <c r="F5762" s="26"/>
      <c r="G5762" s="27"/>
      <c r="H5762" s="27"/>
      <c r="I5762" s="26"/>
      <c r="J5762" s="24"/>
      <c r="K5762" s="26"/>
      <c r="L5762" s="26"/>
      <c r="M5762" s="26"/>
      <c r="N5762" s="26"/>
      <c r="O5762" s="26"/>
      <c r="P5762" s="26"/>
      <c r="Q5762" s="26"/>
      <c r="R5762" s="26"/>
      <c r="S5762" s="26"/>
      <c r="T5762" s="26"/>
      <c r="U5762" s="26"/>
      <c r="V5762" s="26"/>
    </row>
    <row r="5763" spans="1:22" ht="14">
      <c r="A5763" s="24"/>
      <c r="B5763" s="26"/>
      <c r="C5763" s="26"/>
      <c r="D5763" s="26"/>
      <c r="E5763" s="26"/>
      <c r="F5763" s="26"/>
      <c r="G5763" s="27"/>
      <c r="H5763" s="27"/>
      <c r="I5763" s="26"/>
      <c r="J5763" s="24"/>
      <c r="K5763" s="26"/>
      <c r="L5763" s="26"/>
      <c r="M5763" s="26"/>
      <c r="N5763" s="26"/>
      <c r="O5763" s="26"/>
      <c r="P5763" s="26"/>
      <c r="Q5763" s="26"/>
      <c r="R5763" s="26"/>
      <c r="S5763" s="26"/>
      <c r="T5763" s="26"/>
      <c r="U5763" s="26"/>
      <c r="V5763" s="26"/>
    </row>
    <row r="5764" spans="1:22" ht="14">
      <c r="A5764" s="24"/>
      <c r="B5764" s="26"/>
      <c r="C5764" s="26"/>
      <c r="D5764" s="26"/>
      <c r="E5764" s="26"/>
      <c r="F5764" s="26"/>
      <c r="G5764" s="27"/>
      <c r="H5764" s="27"/>
      <c r="I5764" s="26"/>
      <c r="J5764" s="24"/>
      <c r="K5764" s="26"/>
      <c r="L5764" s="26"/>
      <c r="M5764" s="26"/>
      <c r="N5764" s="26"/>
      <c r="O5764" s="26"/>
      <c r="P5764" s="26"/>
      <c r="Q5764" s="26"/>
      <c r="R5764" s="26"/>
      <c r="S5764" s="26"/>
      <c r="T5764" s="26"/>
      <c r="U5764" s="26"/>
      <c r="V5764" s="26"/>
    </row>
    <row r="5765" spans="1:22" ht="14">
      <c r="A5765" s="24"/>
      <c r="B5765" s="26"/>
      <c r="C5765" s="26"/>
      <c r="D5765" s="26"/>
      <c r="E5765" s="26"/>
      <c r="F5765" s="26"/>
      <c r="G5765" s="27"/>
      <c r="H5765" s="27"/>
      <c r="I5765" s="26"/>
      <c r="J5765" s="24"/>
      <c r="K5765" s="26"/>
      <c r="L5765" s="26"/>
      <c r="M5765" s="26"/>
      <c r="N5765" s="26"/>
      <c r="O5765" s="26"/>
      <c r="P5765" s="26"/>
      <c r="Q5765" s="26"/>
      <c r="R5765" s="26"/>
      <c r="S5765" s="26"/>
      <c r="T5765" s="26"/>
      <c r="U5765" s="26"/>
      <c r="V5765" s="26"/>
    </row>
    <row r="5766" spans="1:22" ht="14">
      <c r="A5766" s="24"/>
      <c r="B5766" s="26"/>
      <c r="C5766" s="26"/>
      <c r="D5766" s="26"/>
      <c r="E5766" s="26"/>
      <c r="F5766" s="26"/>
      <c r="G5766" s="27"/>
      <c r="H5766" s="27"/>
      <c r="I5766" s="26"/>
      <c r="J5766" s="24"/>
      <c r="K5766" s="26"/>
      <c r="L5766" s="26"/>
      <c r="M5766" s="26"/>
      <c r="N5766" s="26"/>
      <c r="O5766" s="26"/>
      <c r="P5766" s="26"/>
      <c r="Q5766" s="26"/>
      <c r="R5766" s="26"/>
      <c r="S5766" s="26"/>
      <c r="T5766" s="26"/>
      <c r="U5766" s="26"/>
      <c r="V5766" s="26"/>
    </row>
    <row r="5767" spans="1:22" ht="14">
      <c r="A5767" s="24"/>
      <c r="B5767" s="26"/>
      <c r="C5767" s="26"/>
      <c r="D5767" s="26"/>
      <c r="E5767" s="26"/>
      <c r="F5767" s="26"/>
      <c r="G5767" s="27"/>
      <c r="H5767" s="27"/>
      <c r="I5767" s="26"/>
      <c r="J5767" s="24"/>
      <c r="K5767" s="26"/>
      <c r="L5767" s="26"/>
      <c r="M5767" s="26"/>
      <c r="N5767" s="26"/>
      <c r="O5767" s="26"/>
      <c r="P5767" s="26"/>
      <c r="Q5767" s="26"/>
      <c r="R5767" s="26"/>
      <c r="S5767" s="26"/>
      <c r="T5767" s="26"/>
      <c r="U5767" s="26"/>
      <c r="V5767" s="26"/>
    </row>
    <row r="5768" spans="1:22" ht="14">
      <c r="A5768" s="24"/>
      <c r="B5768" s="26"/>
      <c r="C5768" s="26"/>
      <c r="D5768" s="26"/>
      <c r="E5768" s="26"/>
      <c r="F5768" s="26"/>
      <c r="G5768" s="27"/>
      <c r="H5768" s="27"/>
      <c r="I5768" s="26"/>
      <c r="J5768" s="24"/>
      <c r="K5768" s="26"/>
      <c r="L5768" s="26"/>
      <c r="M5768" s="26"/>
      <c r="N5768" s="26"/>
      <c r="O5768" s="26"/>
      <c r="P5768" s="26"/>
      <c r="Q5768" s="26"/>
      <c r="R5768" s="26"/>
      <c r="S5768" s="26"/>
      <c r="T5768" s="26"/>
      <c r="U5768" s="26"/>
      <c r="V5768" s="26"/>
    </row>
    <row r="5769" spans="1:22" ht="14">
      <c r="A5769" s="24"/>
      <c r="B5769" s="26"/>
      <c r="C5769" s="26"/>
      <c r="D5769" s="26"/>
      <c r="E5769" s="26"/>
      <c r="F5769" s="26"/>
      <c r="G5769" s="27"/>
      <c r="H5769" s="27"/>
      <c r="I5769" s="26"/>
      <c r="J5769" s="24"/>
      <c r="K5769" s="26"/>
      <c r="L5769" s="26"/>
      <c r="M5769" s="26"/>
      <c r="N5769" s="26"/>
      <c r="O5769" s="26"/>
      <c r="P5769" s="26"/>
      <c r="Q5769" s="26"/>
      <c r="R5769" s="26"/>
      <c r="S5769" s="26"/>
      <c r="T5769" s="26"/>
      <c r="U5769" s="26"/>
      <c r="V5769" s="26"/>
    </row>
    <row r="5770" spans="1:22" ht="14">
      <c r="A5770" s="24"/>
      <c r="B5770" s="26"/>
      <c r="C5770" s="26"/>
      <c r="D5770" s="26"/>
      <c r="E5770" s="26"/>
      <c r="F5770" s="26"/>
      <c r="G5770" s="27"/>
      <c r="H5770" s="27"/>
      <c r="I5770" s="26"/>
      <c r="J5770" s="24"/>
      <c r="K5770" s="26"/>
      <c r="L5770" s="26"/>
      <c r="M5770" s="26"/>
      <c r="N5770" s="26"/>
      <c r="O5770" s="26"/>
      <c r="P5770" s="26"/>
      <c r="Q5770" s="26"/>
      <c r="R5770" s="26"/>
      <c r="S5770" s="26"/>
      <c r="T5770" s="26"/>
      <c r="U5770" s="26"/>
      <c r="V5770" s="26"/>
    </row>
    <row r="5771" spans="1:22" ht="14">
      <c r="A5771" s="24"/>
      <c r="B5771" s="26"/>
      <c r="C5771" s="26"/>
      <c r="D5771" s="26"/>
      <c r="E5771" s="26"/>
      <c r="F5771" s="26"/>
      <c r="G5771" s="27"/>
      <c r="H5771" s="27"/>
      <c r="I5771" s="26"/>
      <c r="J5771" s="24"/>
      <c r="K5771" s="26"/>
      <c r="L5771" s="26"/>
      <c r="M5771" s="26"/>
      <c r="N5771" s="26"/>
      <c r="O5771" s="26"/>
      <c r="P5771" s="26"/>
      <c r="Q5771" s="26"/>
      <c r="R5771" s="26"/>
      <c r="S5771" s="26"/>
      <c r="T5771" s="26"/>
      <c r="U5771" s="26"/>
      <c r="V5771" s="26"/>
    </row>
    <row r="5772" spans="1:22" ht="14">
      <c r="A5772" s="24"/>
      <c r="B5772" s="26"/>
      <c r="C5772" s="26"/>
      <c r="D5772" s="26"/>
      <c r="E5772" s="26"/>
      <c r="F5772" s="26"/>
      <c r="G5772" s="27"/>
      <c r="H5772" s="27"/>
      <c r="I5772" s="26"/>
      <c r="J5772" s="24"/>
      <c r="K5772" s="26"/>
      <c r="L5772" s="26"/>
      <c r="M5772" s="26"/>
      <c r="N5772" s="26"/>
      <c r="O5772" s="26"/>
      <c r="P5772" s="26"/>
      <c r="Q5772" s="26"/>
      <c r="R5772" s="26"/>
      <c r="S5772" s="26"/>
      <c r="T5772" s="26"/>
      <c r="U5772" s="26"/>
      <c r="V5772" s="26"/>
    </row>
    <row r="5773" spans="1:22" ht="14">
      <c r="A5773" s="24"/>
      <c r="B5773" s="26"/>
      <c r="C5773" s="26"/>
      <c r="D5773" s="26"/>
      <c r="E5773" s="26"/>
      <c r="F5773" s="26"/>
      <c r="G5773" s="27"/>
      <c r="H5773" s="27"/>
      <c r="I5773" s="26"/>
      <c r="J5773" s="24"/>
      <c r="K5773" s="26"/>
      <c r="L5773" s="26"/>
      <c r="M5773" s="26"/>
      <c r="N5773" s="26"/>
      <c r="O5773" s="26"/>
      <c r="P5773" s="26"/>
      <c r="Q5773" s="26"/>
      <c r="R5773" s="26"/>
      <c r="S5773" s="26"/>
      <c r="T5773" s="26"/>
      <c r="U5773" s="26"/>
      <c r="V5773" s="26"/>
    </row>
    <row r="5774" spans="1:22" ht="14">
      <c r="A5774" s="24"/>
      <c r="B5774" s="26"/>
      <c r="C5774" s="26"/>
      <c r="D5774" s="26"/>
      <c r="E5774" s="26"/>
      <c r="F5774" s="26"/>
      <c r="G5774" s="27"/>
      <c r="H5774" s="27"/>
      <c r="I5774" s="26"/>
      <c r="J5774" s="24"/>
      <c r="K5774" s="26"/>
      <c r="L5774" s="26"/>
      <c r="M5774" s="26"/>
      <c r="N5774" s="26"/>
      <c r="O5774" s="26"/>
      <c r="P5774" s="26"/>
      <c r="Q5774" s="26"/>
      <c r="R5774" s="26"/>
      <c r="S5774" s="26"/>
      <c r="T5774" s="26"/>
      <c r="U5774" s="26"/>
      <c r="V5774" s="26"/>
    </row>
    <row r="5775" spans="1:22" ht="14">
      <c r="A5775" s="24"/>
      <c r="B5775" s="26"/>
      <c r="C5775" s="26"/>
      <c r="D5775" s="26"/>
      <c r="E5775" s="26"/>
      <c r="F5775" s="26"/>
      <c r="G5775" s="27"/>
      <c r="H5775" s="27"/>
      <c r="I5775" s="26"/>
      <c r="J5775" s="24"/>
      <c r="K5775" s="26"/>
      <c r="L5775" s="26"/>
      <c r="M5775" s="26"/>
      <c r="N5775" s="26"/>
      <c r="O5775" s="26"/>
      <c r="P5775" s="26"/>
      <c r="Q5775" s="26"/>
      <c r="R5775" s="26"/>
      <c r="S5775" s="26"/>
      <c r="T5775" s="26"/>
      <c r="U5775" s="26"/>
      <c r="V5775" s="26"/>
    </row>
    <row r="5776" spans="1:22" ht="14">
      <c r="A5776" s="24"/>
      <c r="B5776" s="26"/>
      <c r="C5776" s="26"/>
      <c r="D5776" s="26"/>
      <c r="E5776" s="26"/>
      <c r="F5776" s="26"/>
      <c r="G5776" s="27"/>
      <c r="H5776" s="27"/>
      <c r="I5776" s="26"/>
      <c r="J5776" s="24"/>
      <c r="K5776" s="26"/>
      <c r="L5776" s="26"/>
      <c r="M5776" s="26"/>
      <c r="N5776" s="26"/>
      <c r="O5776" s="26"/>
      <c r="P5776" s="26"/>
      <c r="Q5776" s="26"/>
      <c r="R5776" s="26"/>
      <c r="S5776" s="26"/>
      <c r="T5776" s="26"/>
      <c r="U5776" s="26"/>
      <c r="V5776" s="26"/>
    </row>
    <row r="5777" spans="1:22" ht="14">
      <c r="A5777" s="24"/>
      <c r="B5777" s="26"/>
      <c r="C5777" s="26"/>
      <c r="D5777" s="26"/>
      <c r="E5777" s="26"/>
      <c r="F5777" s="26"/>
      <c r="G5777" s="27"/>
      <c r="H5777" s="27"/>
      <c r="I5777" s="26"/>
      <c r="J5777" s="24"/>
      <c r="K5777" s="26"/>
      <c r="L5777" s="26"/>
      <c r="M5777" s="26"/>
      <c r="N5777" s="26"/>
      <c r="O5777" s="26"/>
      <c r="P5777" s="26"/>
      <c r="Q5777" s="26"/>
      <c r="R5777" s="26"/>
      <c r="S5777" s="26"/>
      <c r="T5777" s="26"/>
      <c r="U5777" s="26"/>
      <c r="V5777" s="26"/>
    </row>
    <row r="5778" spans="1:22" ht="14">
      <c r="A5778" s="24"/>
      <c r="B5778" s="26"/>
      <c r="C5778" s="26"/>
      <c r="D5778" s="26"/>
      <c r="E5778" s="26"/>
      <c r="F5778" s="26"/>
      <c r="G5778" s="27"/>
      <c r="H5778" s="27"/>
      <c r="I5778" s="26"/>
      <c r="J5778" s="24"/>
      <c r="K5778" s="26"/>
      <c r="L5778" s="26"/>
      <c r="M5778" s="26"/>
      <c r="N5778" s="26"/>
      <c r="O5778" s="26"/>
      <c r="P5778" s="26"/>
      <c r="Q5778" s="26"/>
      <c r="R5778" s="26"/>
      <c r="S5778" s="26"/>
      <c r="T5778" s="26"/>
      <c r="U5778" s="26"/>
      <c r="V5778" s="26"/>
    </row>
    <row r="5779" spans="1:22" ht="14">
      <c r="A5779" s="24"/>
      <c r="B5779" s="26"/>
      <c r="C5779" s="26"/>
      <c r="D5779" s="26"/>
      <c r="E5779" s="26"/>
      <c r="F5779" s="26"/>
      <c r="G5779" s="27"/>
      <c r="H5779" s="27"/>
      <c r="I5779" s="26"/>
      <c r="J5779" s="24"/>
      <c r="K5779" s="26"/>
      <c r="L5779" s="26"/>
      <c r="M5779" s="26"/>
      <c r="N5779" s="26"/>
      <c r="O5779" s="26"/>
      <c r="P5779" s="26"/>
      <c r="Q5779" s="26"/>
      <c r="R5779" s="26"/>
      <c r="S5779" s="26"/>
      <c r="T5779" s="26"/>
      <c r="U5779" s="26"/>
      <c r="V5779" s="26"/>
    </row>
    <row r="5780" spans="1:22" ht="14">
      <c r="A5780" s="24"/>
      <c r="B5780" s="26"/>
      <c r="C5780" s="26"/>
      <c r="D5780" s="26"/>
      <c r="E5780" s="26"/>
      <c r="F5780" s="26"/>
      <c r="G5780" s="27"/>
      <c r="H5780" s="27"/>
      <c r="I5780" s="26"/>
      <c r="J5780" s="24"/>
      <c r="K5780" s="26"/>
      <c r="L5780" s="26"/>
      <c r="M5780" s="26"/>
      <c r="N5780" s="26"/>
      <c r="O5780" s="26"/>
      <c r="P5780" s="26"/>
      <c r="Q5780" s="26"/>
      <c r="R5780" s="26"/>
      <c r="S5780" s="26"/>
      <c r="T5780" s="26"/>
      <c r="U5780" s="26"/>
      <c r="V5780" s="26"/>
    </row>
    <row r="5781" spans="1:22" ht="14">
      <c r="A5781" s="24"/>
      <c r="B5781" s="26"/>
      <c r="C5781" s="26"/>
      <c r="D5781" s="26"/>
      <c r="E5781" s="26"/>
      <c r="F5781" s="26"/>
      <c r="G5781" s="27"/>
      <c r="H5781" s="27"/>
      <c r="I5781" s="26"/>
      <c r="J5781" s="24"/>
      <c r="K5781" s="26"/>
      <c r="L5781" s="26"/>
      <c r="M5781" s="26"/>
      <c r="N5781" s="26"/>
      <c r="O5781" s="26"/>
      <c r="P5781" s="26"/>
      <c r="Q5781" s="26"/>
      <c r="R5781" s="26"/>
      <c r="S5781" s="26"/>
      <c r="T5781" s="26"/>
      <c r="U5781" s="26"/>
      <c r="V5781" s="26"/>
    </row>
    <row r="5782" spans="1:22" ht="14">
      <c r="A5782" s="24"/>
      <c r="B5782" s="26"/>
      <c r="C5782" s="26"/>
      <c r="D5782" s="26"/>
      <c r="E5782" s="26"/>
      <c r="F5782" s="26"/>
      <c r="G5782" s="27"/>
      <c r="H5782" s="27"/>
      <c r="I5782" s="26"/>
      <c r="J5782" s="24"/>
      <c r="K5782" s="26"/>
      <c r="L5782" s="26"/>
      <c r="M5782" s="26"/>
      <c r="N5782" s="26"/>
      <c r="O5782" s="26"/>
      <c r="P5782" s="26"/>
      <c r="Q5782" s="26"/>
      <c r="R5782" s="26"/>
      <c r="S5782" s="26"/>
      <c r="T5782" s="26"/>
      <c r="U5782" s="26"/>
      <c r="V5782" s="26"/>
    </row>
    <row r="5783" spans="1:22" ht="14">
      <c r="A5783" s="24"/>
      <c r="B5783" s="26"/>
      <c r="C5783" s="26"/>
      <c r="D5783" s="26"/>
      <c r="E5783" s="26"/>
      <c r="F5783" s="26"/>
      <c r="G5783" s="27"/>
      <c r="H5783" s="27"/>
      <c r="I5783" s="26"/>
      <c r="J5783" s="24"/>
      <c r="K5783" s="26"/>
      <c r="L5783" s="26"/>
      <c r="M5783" s="26"/>
      <c r="N5783" s="26"/>
      <c r="O5783" s="26"/>
      <c r="P5783" s="26"/>
      <c r="Q5783" s="26"/>
      <c r="R5783" s="26"/>
      <c r="S5783" s="26"/>
      <c r="T5783" s="26"/>
      <c r="U5783" s="26"/>
      <c r="V5783" s="26"/>
    </row>
    <row r="5784" spans="1:22" ht="14">
      <c r="A5784" s="24"/>
      <c r="B5784" s="26"/>
      <c r="C5784" s="26"/>
      <c r="D5784" s="26"/>
      <c r="E5784" s="26"/>
      <c r="F5784" s="26"/>
      <c r="G5784" s="27"/>
      <c r="H5784" s="27"/>
      <c r="I5784" s="26"/>
      <c r="J5784" s="24"/>
      <c r="K5784" s="26"/>
      <c r="L5784" s="26"/>
      <c r="M5784" s="26"/>
      <c r="N5784" s="26"/>
      <c r="O5784" s="26"/>
      <c r="P5784" s="26"/>
      <c r="Q5784" s="26"/>
      <c r="R5784" s="26"/>
      <c r="S5784" s="26"/>
      <c r="T5784" s="26"/>
      <c r="U5784" s="26"/>
      <c r="V5784" s="26"/>
    </row>
    <row r="5785" spans="1:22" ht="14">
      <c r="A5785" s="24"/>
      <c r="B5785" s="26"/>
      <c r="C5785" s="26"/>
      <c r="D5785" s="26"/>
      <c r="E5785" s="26"/>
      <c r="F5785" s="26"/>
      <c r="G5785" s="27"/>
      <c r="H5785" s="27"/>
      <c r="I5785" s="26"/>
      <c r="J5785" s="24"/>
      <c r="K5785" s="26"/>
      <c r="L5785" s="26"/>
      <c r="M5785" s="26"/>
      <c r="N5785" s="26"/>
      <c r="O5785" s="26"/>
      <c r="P5785" s="26"/>
      <c r="Q5785" s="26"/>
      <c r="R5785" s="26"/>
      <c r="S5785" s="26"/>
      <c r="T5785" s="26"/>
      <c r="U5785" s="26"/>
      <c r="V5785" s="26"/>
    </row>
    <row r="5786" spans="1:22" ht="14">
      <c r="A5786" s="24"/>
      <c r="B5786" s="26"/>
      <c r="C5786" s="26"/>
      <c r="D5786" s="26"/>
      <c r="E5786" s="26"/>
      <c r="F5786" s="26"/>
      <c r="G5786" s="27"/>
      <c r="H5786" s="27"/>
      <c r="I5786" s="26"/>
      <c r="J5786" s="24"/>
      <c r="K5786" s="26"/>
      <c r="L5786" s="26"/>
      <c r="M5786" s="26"/>
      <c r="N5786" s="26"/>
      <c r="O5786" s="26"/>
      <c r="P5786" s="26"/>
      <c r="Q5786" s="26"/>
      <c r="R5786" s="26"/>
      <c r="S5786" s="26"/>
      <c r="T5786" s="26"/>
      <c r="U5786" s="26"/>
      <c r="V5786" s="26"/>
    </row>
    <row r="5787" spans="1:22" ht="14">
      <c r="A5787" s="24"/>
      <c r="B5787" s="26"/>
      <c r="C5787" s="26"/>
      <c r="D5787" s="26"/>
      <c r="E5787" s="26"/>
      <c r="F5787" s="26"/>
      <c r="G5787" s="27"/>
      <c r="H5787" s="27"/>
      <c r="I5787" s="26"/>
      <c r="J5787" s="24"/>
      <c r="K5787" s="26"/>
      <c r="L5787" s="26"/>
      <c r="M5787" s="26"/>
      <c r="N5787" s="26"/>
      <c r="O5787" s="26"/>
      <c r="P5787" s="26"/>
      <c r="Q5787" s="26"/>
      <c r="R5787" s="26"/>
      <c r="S5787" s="26"/>
      <c r="T5787" s="26"/>
      <c r="U5787" s="26"/>
      <c r="V5787" s="26"/>
    </row>
    <row r="5788" spans="1:22" ht="14">
      <c r="A5788" s="24"/>
      <c r="B5788" s="26"/>
      <c r="C5788" s="26"/>
      <c r="D5788" s="26"/>
      <c r="E5788" s="26"/>
      <c r="F5788" s="26"/>
      <c r="G5788" s="27"/>
      <c r="H5788" s="27"/>
      <c r="I5788" s="26"/>
      <c r="J5788" s="24"/>
      <c r="K5788" s="26"/>
      <c r="L5788" s="26"/>
      <c r="M5788" s="26"/>
      <c r="N5788" s="26"/>
      <c r="O5788" s="26"/>
      <c r="P5788" s="26"/>
      <c r="Q5788" s="26"/>
      <c r="R5788" s="26"/>
      <c r="S5788" s="26"/>
      <c r="T5788" s="26"/>
      <c r="U5788" s="26"/>
      <c r="V5788" s="26"/>
    </row>
    <row r="5789" spans="1:22" ht="14">
      <c r="A5789" s="24"/>
      <c r="B5789" s="26"/>
      <c r="C5789" s="26"/>
      <c r="D5789" s="26"/>
      <c r="E5789" s="26"/>
      <c r="F5789" s="26"/>
      <c r="G5789" s="27"/>
      <c r="H5789" s="27"/>
      <c r="I5789" s="26"/>
      <c r="J5789" s="24"/>
      <c r="K5789" s="26"/>
      <c r="L5789" s="26"/>
      <c r="M5789" s="26"/>
      <c r="N5789" s="26"/>
      <c r="O5789" s="26"/>
      <c r="P5789" s="26"/>
      <c r="Q5789" s="26"/>
      <c r="R5789" s="26"/>
      <c r="S5789" s="26"/>
      <c r="T5789" s="26"/>
      <c r="U5789" s="26"/>
      <c r="V5789" s="26"/>
    </row>
    <row r="5790" spans="1:22" ht="14">
      <c r="A5790" s="24"/>
      <c r="B5790" s="26"/>
      <c r="C5790" s="26"/>
      <c r="D5790" s="26"/>
      <c r="E5790" s="26"/>
      <c r="F5790" s="26"/>
      <c r="G5790" s="27"/>
      <c r="H5790" s="27"/>
      <c r="I5790" s="26"/>
      <c r="J5790" s="24"/>
      <c r="K5790" s="26"/>
      <c r="L5790" s="26"/>
      <c r="M5790" s="26"/>
      <c r="N5790" s="26"/>
      <c r="O5790" s="26"/>
      <c r="P5790" s="26"/>
      <c r="Q5790" s="26"/>
      <c r="R5790" s="26"/>
      <c r="S5790" s="26"/>
      <c r="T5790" s="26"/>
      <c r="U5790" s="26"/>
      <c r="V5790" s="26"/>
    </row>
    <row r="5791" spans="1:22" ht="14">
      <c r="A5791" s="24"/>
      <c r="B5791" s="26"/>
      <c r="C5791" s="26"/>
      <c r="D5791" s="26"/>
      <c r="E5791" s="26"/>
      <c r="F5791" s="26"/>
      <c r="G5791" s="27"/>
      <c r="H5791" s="27"/>
      <c r="I5791" s="26"/>
      <c r="J5791" s="24"/>
      <c r="K5791" s="26"/>
      <c r="L5791" s="26"/>
      <c r="M5791" s="26"/>
      <c r="N5791" s="26"/>
      <c r="O5791" s="26"/>
      <c r="P5791" s="26"/>
      <c r="Q5791" s="26"/>
      <c r="R5791" s="26"/>
      <c r="S5791" s="26"/>
      <c r="T5791" s="26"/>
      <c r="U5791" s="26"/>
      <c r="V5791" s="26"/>
    </row>
    <row r="5792" spans="1:22" ht="14">
      <c r="A5792" s="24"/>
      <c r="B5792" s="26"/>
      <c r="C5792" s="26"/>
      <c r="D5792" s="26"/>
      <c r="E5792" s="26"/>
      <c r="F5792" s="26"/>
      <c r="G5792" s="27"/>
      <c r="H5792" s="27"/>
      <c r="I5792" s="26"/>
      <c r="J5792" s="24"/>
      <c r="K5792" s="26"/>
      <c r="L5792" s="26"/>
      <c r="M5792" s="26"/>
      <c r="N5792" s="26"/>
      <c r="O5792" s="26"/>
      <c r="P5792" s="26"/>
      <c r="Q5792" s="26"/>
      <c r="R5792" s="26"/>
      <c r="S5792" s="26"/>
      <c r="T5792" s="26"/>
      <c r="U5792" s="26"/>
      <c r="V5792" s="26"/>
    </row>
    <row r="5793" spans="1:22" ht="14">
      <c r="A5793" s="24"/>
      <c r="B5793" s="26"/>
      <c r="C5793" s="26"/>
      <c r="D5793" s="26"/>
      <c r="E5793" s="26"/>
      <c r="F5793" s="26"/>
      <c r="G5793" s="27"/>
      <c r="H5793" s="27"/>
      <c r="I5793" s="26"/>
      <c r="J5793" s="24"/>
      <c r="K5793" s="26"/>
      <c r="L5793" s="26"/>
      <c r="M5793" s="26"/>
      <c r="N5793" s="26"/>
      <c r="O5793" s="26"/>
      <c r="P5793" s="26"/>
      <c r="Q5793" s="26"/>
      <c r="R5793" s="26"/>
      <c r="S5793" s="26"/>
      <c r="T5793" s="26"/>
      <c r="U5793" s="26"/>
      <c r="V5793" s="26"/>
    </row>
    <row r="5794" spans="1:22" ht="14">
      <c r="A5794" s="24"/>
      <c r="B5794" s="26"/>
      <c r="C5794" s="26"/>
      <c r="D5794" s="26"/>
      <c r="E5794" s="26"/>
      <c r="F5794" s="26"/>
      <c r="G5794" s="27"/>
      <c r="H5794" s="27"/>
      <c r="I5794" s="26"/>
      <c r="J5794" s="24"/>
      <c r="K5794" s="26"/>
      <c r="L5794" s="26"/>
      <c r="M5794" s="26"/>
      <c r="N5794" s="26"/>
      <c r="O5794" s="26"/>
      <c r="P5794" s="26"/>
      <c r="Q5794" s="26"/>
      <c r="R5794" s="26"/>
      <c r="S5794" s="26"/>
      <c r="T5794" s="26"/>
      <c r="U5794" s="26"/>
      <c r="V5794" s="26"/>
    </row>
    <row r="5795" spans="1:22" ht="14">
      <c r="A5795" s="24"/>
      <c r="B5795" s="26"/>
      <c r="C5795" s="26"/>
      <c r="D5795" s="26"/>
      <c r="E5795" s="26"/>
      <c r="F5795" s="26"/>
      <c r="G5795" s="27"/>
      <c r="H5795" s="27"/>
      <c r="I5795" s="26"/>
      <c r="J5795" s="24"/>
      <c r="K5795" s="26"/>
      <c r="L5795" s="26"/>
      <c r="M5795" s="26"/>
      <c r="N5795" s="26"/>
      <c r="O5795" s="26"/>
      <c r="P5795" s="26"/>
      <c r="Q5795" s="26"/>
      <c r="R5795" s="26"/>
      <c r="S5795" s="26"/>
      <c r="T5795" s="26"/>
      <c r="U5795" s="26"/>
      <c r="V5795" s="26"/>
    </row>
    <row r="5796" spans="1:22" ht="14">
      <c r="A5796" s="24"/>
      <c r="B5796" s="26"/>
      <c r="C5796" s="26"/>
      <c r="D5796" s="26"/>
      <c r="E5796" s="26"/>
      <c r="F5796" s="26"/>
      <c r="G5796" s="27"/>
      <c r="H5796" s="27"/>
      <c r="I5796" s="26"/>
      <c r="J5796" s="24"/>
      <c r="K5796" s="26"/>
      <c r="L5796" s="26"/>
      <c r="M5796" s="26"/>
      <c r="N5796" s="26"/>
      <c r="O5796" s="26"/>
      <c r="P5796" s="26"/>
      <c r="Q5796" s="26"/>
      <c r="R5796" s="26"/>
      <c r="S5796" s="26"/>
      <c r="T5796" s="26"/>
      <c r="U5796" s="26"/>
      <c r="V5796" s="26"/>
    </row>
    <row r="5797" spans="1:22" ht="14">
      <c r="A5797" s="24"/>
      <c r="B5797" s="26"/>
      <c r="C5797" s="26"/>
      <c r="D5797" s="26"/>
      <c r="E5797" s="26"/>
      <c r="F5797" s="26"/>
      <c r="G5797" s="27"/>
      <c r="H5797" s="27"/>
      <c r="I5797" s="26"/>
      <c r="J5797" s="24"/>
      <c r="K5797" s="26"/>
      <c r="L5797" s="26"/>
      <c r="M5797" s="26"/>
      <c r="N5797" s="26"/>
      <c r="O5797" s="26"/>
      <c r="P5797" s="26"/>
      <c r="Q5797" s="26"/>
      <c r="R5797" s="26"/>
      <c r="S5797" s="26"/>
      <c r="T5797" s="26"/>
      <c r="U5797" s="26"/>
      <c r="V5797" s="26"/>
    </row>
    <row r="5798" spans="1:22" ht="14">
      <c r="A5798" s="24"/>
      <c r="B5798" s="26"/>
      <c r="C5798" s="26"/>
      <c r="D5798" s="26"/>
      <c r="E5798" s="26"/>
      <c r="F5798" s="26"/>
      <c r="G5798" s="27"/>
      <c r="H5798" s="27"/>
      <c r="I5798" s="26"/>
      <c r="J5798" s="24"/>
      <c r="K5798" s="26"/>
      <c r="L5798" s="26"/>
      <c r="M5798" s="26"/>
      <c r="N5798" s="26"/>
      <c r="O5798" s="26"/>
      <c r="P5798" s="26"/>
      <c r="Q5798" s="26"/>
      <c r="R5798" s="26"/>
      <c r="S5798" s="26"/>
      <c r="T5798" s="26"/>
      <c r="U5798" s="26"/>
      <c r="V5798" s="26"/>
    </row>
    <row r="5799" spans="1:22" ht="14">
      <c r="A5799" s="24"/>
      <c r="B5799" s="26"/>
      <c r="C5799" s="26"/>
      <c r="D5799" s="26"/>
      <c r="E5799" s="26"/>
      <c r="F5799" s="26"/>
      <c r="G5799" s="27"/>
      <c r="H5799" s="27"/>
      <c r="I5799" s="26"/>
      <c r="J5799" s="24"/>
      <c r="K5799" s="26"/>
      <c r="L5799" s="26"/>
      <c r="M5799" s="26"/>
      <c r="N5799" s="26"/>
      <c r="O5799" s="26"/>
      <c r="P5799" s="26"/>
      <c r="Q5799" s="26"/>
      <c r="R5799" s="26"/>
      <c r="S5799" s="26"/>
      <c r="T5799" s="26"/>
      <c r="U5799" s="26"/>
      <c r="V5799" s="26"/>
    </row>
    <row r="5800" spans="1:22" ht="14">
      <c r="A5800" s="24"/>
      <c r="B5800" s="26"/>
      <c r="C5800" s="26"/>
      <c r="D5800" s="26"/>
      <c r="E5800" s="26"/>
      <c r="F5800" s="26"/>
      <c r="G5800" s="27"/>
      <c r="H5800" s="27"/>
      <c r="I5800" s="26"/>
      <c r="J5800" s="24"/>
      <c r="K5800" s="26"/>
      <c r="L5800" s="26"/>
      <c r="M5800" s="26"/>
      <c r="N5800" s="26"/>
      <c r="O5800" s="26"/>
      <c r="P5800" s="26"/>
      <c r="Q5800" s="26"/>
      <c r="R5800" s="26"/>
      <c r="S5800" s="26"/>
      <c r="T5800" s="26"/>
      <c r="U5800" s="26"/>
      <c r="V5800" s="26"/>
    </row>
    <row r="5801" spans="1:22" ht="14">
      <c r="A5801" s="24"/>
      <c r="B5801" s="26"/>
      <c r="C5801" s="26"/>
      <c r="D5801" s="26"/>
      <c r="E5801" s="26"/>
      <c r="F5801" s="26"/>
      <c r="G5801" s="27"/>
      <c r="H5801" s="27"/>
      <c r="I5801" s="26"/>
      <c r="J5801" s="24"/>
      <c r="K5801" s="26"/>
      <c r="L5801" s="26"/>
      <c r="M5801" s="26"/>
      <c r="N5801" s="26"/>
      <c r="O5801" s="26"/>
      <c r="P5801" s="26"/>
      <c r="Q5801" s="26"/>
      <c r="R5801" s="26"/>
      <c r="S5801" s="26"/>
      <c r="T5801" s="26"/>
      <c r="U5801" s="26"/>
      <c r="V5801" s="26"/>
    </row>
    <row r="5802" spans="1:22" ht="14">
      <c r="A5802" s="24"/>
      <c r="B5802" s="26"/>
      <c r="C5802" s="26"/>
      <c r="D5802" s="26"/>
      <c r="E5802" s="26"/>
      <c r="F5802" s="26"/>
      <c r="G5802" s="27"/>
      <c r="H5802" s="27"/>
      <c r="I5802" s="26"/>
      <c r="J5802" s="24"/>
      <c r="K5802" s="26"/>
      <c r="L5802" s="26"/>
      <c r="M5802" s="26"/>
      <c r="N5802" s="26"/>
      <c r="O5802" s="26"/>
      <c r="P5802" s="26"/>
      <c r="Q5802" s="26"/>
      <c r="R5802" s="26"/>
      <c r="S5802" s="26"/>
      <c r="T5802" s="26"/>
      <c r="U5802" s="26"/>
      <c r="V5802" s="26"/>
    </row>
    <row r="5803" spans="1:22" ht="14">
      <c r="A5803" s="24"/>
      <c r="B5803" s="26"/>
      <c r="C5803" s="26"/>
      <c r="D5803" s="26"/>
      <c r="E5803" s="26"/>
      <c r="F5803" s="26"/>
      <c r="G5803" s="27"/>
      <c r="H5803" s="27"/>
      <c r="I5803" s="26"/>
      <c r="J5803" s="24"/>
      <c r="K5803" s="26"/>
      <c r="L5803" s="26"/>
      <c r="M5803" s="26"/>
      <c r="N5803" s="26"/>
      <c r="O5803" s="26"/>
      <c r="P5803" s="26"/>
      <c r="Q5803" s="26"/>
      <c r="R5803" s="26"/>
      <c r="S5803" s="26"/>
      <c r="T5803" s="26"/>
      <c r="U5803" s="26"/>
      <c r="V5803" s="26"/>
    </row>
    <row r="5804" spans="1:22" ht="14">
      <c r="A5804" s="24"/>
      <c r="B5804" s="26"/>
      <c r="C5804" s="26"/>
      <c r="D5804" s="26"/>
      <c r="E5804" s="26"/>
      <c r="F5804" s="26"/>
      <c r="G5804" s="27"/>
      <c r="H5804" s="27"/>
      <c r="I5804" s="26"/>
      <c r="J5804" s="24"/>
      <c r="K5804" s="26"/>
      <c r="L5804" s="26"/>
      <c r="M5804" s="26"/>
      <c r="N5804" s="26"/>
      <c r="O5804" s="26"/>
      <c r="P5804" s="26"/>
      <c r="Q5804" s="26"/>
      <c r="R5804" s="26"/>
      <c r="S5804" s="26"/>
      <c r="T5804" s="26"/>
      <c r="U5804" s="26"/>
      <c r="V5804" s="26"/>
    </row>
    <row r="5805" spans="1:22" ht="14">
      <c r="A5805" s="24"/>
      <c r="B5805" s="26"/>
      <c r="C5805" s="26"/>
      <c r="D5805" s="26"/>
      <c r="E5805" s="26"/>
      <c r="F5805" s="26"/>
      <c r="G5805" s="27"/>
      <c r="H5805" s="27"/>
      <c r="I5805" s="26"/>
      <c r="J5805" s="24"/>
      <c r="K5805" s="26"/>
      <c r="L5805" s="26"/>
      <c r="M5805" s="26"/>
      <c r="N5805" s="26"/>
      <c r="O5805" s="26"/>
      <c r="P5805" s="26"/>
      <c r="Q5805" s="26"/>
      <c r="R5805" s="26"/>
      <c r="S5805" s="26"/>
      <c r="T5805" s="26"/>
      <c r="U5805" s="26"/>
      <c r="V5805" s="26"/>
    </row>
    <row r="5806" spans="1:22" ht="14">
      <c r="A5806" s="24"/>
      <c r="B5806" s="26"/>
      <c r="C5806" s="26"/>
      <c r="D5806" s="26"/>
      <c r="E5806" s="26"/>
      <c r="F5806" s="26"/>
      <c r="G5806" s="27"/>
      <c r="H5806" s="27"/>
      <c r="I5806" s="26"/>
      <c r="J5806" s="24"/>
      <c r="K5806" s="26"/>
      <c r="L5806" s="26"/>
      <c r="M5806" s="26"/>
      <c r="N5806" s="26"/>
      <c r="O5806" s="26"/>
      <c r="P5806" s="26"/>
      <c r="Q5806" s="26"/>
      <c r="R5806" s="26"/>
      <c r="S5806" s="26"/>
      <c r="T5806" s="26"/>
      <c r="U5806" s="26"/>
      <c r="V5806" s="26"/>
    </row>
    <row r="5807" spans="1:22" ht="14">
      <c r="A5807" s="24"/>
      <c r="B5807" s="26"/>
      <c r="C5807" s="26"/>
      <c r="D5807" s="26"/>
      <c r="E5807" s="26"/>
      <c r="F5807" s="26"/>
      <c r="G5807" s="27"/>
      <c r="H5807" s="27"/>
      <c r="I5807" s="26"/>
      <c r="J5807" s="24"/>
      <c r="K5807" s="26"/>
      <c r="L5807" s="26"/>
      <c r="M5807" s="26"/>
      <c r="N5807" s="26"/>
      <c r="O5807" s="26"/>
      <c r="P5807" s="26"/>
      <c r="Q5807" s="26"/>
      <c r="R5807" s="26"/>
      <c r="S5807" s="26"/>
      <c r="T5807" s="26"/>
      <c r="U5807" s="26"/>
      <c r="V5807" s="26"/>
    </row>
    <row r="5808" spans="1:22" ht="14">
      <c r="A5808" s="24"/>
      <c r="B5808" s="26"/>
      <c r="C5808" s="26"/>
      <c r="D5808" s="26"/>
      <c r="E5808" s="26"/>
      <c r="F5808" s="26"/>
      <c r="G5808" s="27"/>
      <c r="H5808" s="27"/>
      <c r="I5808" s="26"/>
      <c r="J5808" s="24"/>
      <c r="K5808" s="26"/>
      <c r="L5808" s="26"/>
      <c r="M5808" s="26"/>
      <c r="N5808" s="26"/>
      <c r="O5808" s="26"/>
      <c r="P5808" s="26"/>
      <c r="Q5808" s="26"/>
      <c r="R5808" s="26"/>
      <c r="S5808" s="26"/>
      <c r="T5808" s="26"/>
      <c r="U5808" s="26"/>
      <c r="V5808" s="26"/>
    </row>
    <row r="5809" spans="1:22" ht="14">
      <c r="A5809" s="24"/>
      <c r="B5809" s="26"/>
      <c r="C5809" s="26"/>
      <c r="D5809" s="26"/>
      <c r="E5809" s="26"/>
      <c r="F5809" s="26"/>
      <c r="G5809" s="27"/>
      <c r="H5809" s="27"/>
      <c r="I5809" s="26"/>
      <c r="J5809" s="24"/>
      <c r="K5809" s="26"/>
      <c r="L5809" s="26"/>
      <c r="M5809" s="26"/>
      <c r="N5809" s="26"/>
      <c r="O5809" s="26"/>
      <c r="P5809" s="26"/>
      <c r="Q5809" s="26"/>
      <c r="R5809" s="26"/>
      <c r="S5809" s="26"/>
      <c r="T5809" s="26"/>
      <c r="U5809" s="26"/>
      <c r="V5809" s="26"/>
    </row>
    <row r="5810" spans="1:22" ht="14">
      <c r="A5810" s="24"/>
      <c r="B5810" s="26"/>
      <c r="C5810" s="26"/>
      <c r="D5810" s="26"/>
      <c r="E5810" s="26"/>
      <c r="F5810" s="26"/>
      <c r="G5810" s="27"/>
      <c r="H5810" s="27"/>
      <c r="I5810" s="26"/>
      <c r="J5810" s="24"/>
      <c r="K5810" s="26"/>
      <c r="L5810" s="26"/>
      <c r="M5810" s="26"/>
      <c r="N5810" s="26"/>
      <c r="O5810" s="26"/>
      <c r="P5810" s="26"/>
      <c r="Q5810" s="26"/>
      <c r="R5810" s="26"/>
      <c r="S5810" s="26"/>
      <c r="T5810" s="26"/>
      <c r="U5810" s="26"/>
      <c r="V5810" s="26"/>
    </row>
    <row r="5811" spans="1:22" ht="14">
      <c r="A5811" s="24"/>
      <c r="B5811" s="26"/>
      <c r="C5811" s="26"/>
      <c r="D5811" s="26"/>
      <c r="E5811" s="26"/>
      <c r="F5811" s="26"/>
      <c r="G5811" s="27"/>
      <c r="H5811" s="27"/>
      <c r="I5811" s="26"/>
      <c r="J5811" s="24"/>
      <c r="K5811" s="26"/>
      <c r="L5811" s="26"/>
      <c r="M5811" s="26"/>
      <c r="N5811" s="26"/>
      <c r="O5811" s="26"/>
      <c r="P5811" s="26"/>
      <c r="Q5811" s="26"/>
      <c r="R5811" s="26"/>
      <c r="S5811" s="26"/>
      <c r="T5811" s="26"/>
      <c r="U5811" s="26"/>
      <c r="V5811" s="26"/>
    </row>
    <row r="5812" spans="1:22" ht="14">
      <c r="A5812" s="24"/>
      <c r="B5812" s="26"/>
      <c r="C5812" s="26"/>
      <c r="D5812" s="26"/>
      <c r="E5812" s="26"/>
      <c r="F5812" s="26"/>
      <c r="G5812" s="27"/>
      <c r="H5812" s="27"/>
      <c r="I5812" s="26"/>
      <c r="J5812" s="24"/>
      <c r="K5812" s="26"/>
      <c r="L5812" s="26"/>
      <c r="M5812" s="26"/>
      <c r="N5812" s="26"/>
      <c r="O5812" s="26"/>
      <c r="P5812" s="26"/>
      <c r="Q5812" s="26"/>
      <c r="R5812" s="26"/>
      <c r="S5812" s="26"/>
      <c r="T5812" s="26"/>
      <c r="U5812" s="26"/>
      <c r="V5812" s="26"/>
    </row>
    <row r="5813" spans="1:22" ht="14">
      <c r="A5813" s="24"/>
      <c r="B5813" s="26"/>
      <c r="C5813" s="26"/>
      <c r="D5813" s="26"/>
      <c r="E5813" s="26"/>
      <c r="F5813" s="26"/>
      <c r="G5813" s="27"/>
      <c r="H5813" s="27"/>
      <c r="I5813" s="26"/>
      <c r="J5813" s="24"/>
      <c r="K5813" s="26"/>
      <c r="L5813" s="26"/>
      <c r="M5813" s="26"/>
      <c r="N5813" s="26"/>
      <c r="O5813" s="26"/>
      <c r="P5813" s="26"/>
      <c r="Q5813" s="26"/>
      <c r="R5813" s="26"/>
      <c r="S5813" s="26"/>
      <c r="T5813" s="26"/>
      <c r="U5813" s="26"/>
      <c r="V5813" s="26"/>
    </row>
    <row r="5814" spans="1:22" ht="14">
      <c r="A5814" s="24"/>
      <c r="B5814" s="26"/>
      <c r="C5814" s="26"/>
      <c r="D5814" s="26"/>
      <c r="E5814" s="26"/>
      <c r="F5814" s="26"/>
      <c r="G5814" s="27"/>
      <c r="H5814" s="27"/>
      <c r="I5814" s="26"/>
      <c r="J5814" s="24"/>
      <c r="K5814" s="26"/>
      <c r="L5814" s="26"/>
      <c r="M5814" s="26"/>
      <c r="N5814" s="26"/>
      <c r="O5814" s="26"/>
      <c r="P5814" s="26"/>
      <c r="Q5814" s="26"/>
      <c r="R5814" s="26"/>
      <c r="S5814" s="26"/>
      <c r="T5814" s="26"/>
      <c r="U5814" s="26"/>
      <c r="V5814" s="26"/>
    </row>
    <row r="5815" spans="1:22" ht="14">
      <c r="A5815" s="24"/>
      <c r="B5815" s="26"/>
      <c r="C5815" s="26"/>
      <c r="D5815" s="26"/>
      <c r="E5815" s="26"/>
      <c r="F5815" s="26"/>
      <c r="G5815" s="27"/>
      <c r="H5815" s="27"/>
      <c r="I5815" s="26"/>
      <c r="J5815" s="24"/>
      <c r="K5815" s="26"/>
      <c r="L5815" s="26"/>
      <c r="M5815" s="26"/>
      <c r="N5815" s="26"/>
      <c r="O5815" s="26"/>
      <c r="P5815" s="26"/>
      <c r="Q5815" s="26"/>
      <c r="R5815" s="26"/>
      <c r="S5815" s="26"/>
      <c r="T5815" s="26"/>
      <c r="U5815" s="26"/>
      <c r="V5815" s="26"/>
    </row>
    <row r="5816" spans="1:22" ht="14">
      <c r="A5816" s="24"/>
      <c r="B5816" s="26"/>
      <c r="C5816" s="26"/>
      <c r="D5816" s="26"/>
      <c r="E5816" s="26"/>
      <c r="F5816" s="26"/>
      <c r="G5816" s="27"/>
      <c r="H5816" s="27"/>
      <c r="I5816" s="26"/>
      <c r="J5816" s="24"/>
      <c r="K5816" s="26"/>
      <c r="L5816" s="26"/>
      <c r="M5816" s="26"/>
      <c r="N5816" s="26"/>
      <c r="O5816" s="26"/>
      <c r="P5816" s="26"/>
      <c r="Q5816" s="26"/>
      <c r="R5816" s="26"/>
      <c r="S5816" s="26"/>
      <c r="T5816" s="26"/>
      <c r="U5816" s="26"/>
      <c r="V5816" s="26"/>
    </row>
    <row r="5817" spans="1:22" ht="14">
      <c r="A5817" s="24"/>
      <c r="B5817" s="26"/>
      <c r="C5817" s="26"/>
      <c r="D5817" s="26"/>
      <c r="E5817" s="26"/>
      <c r="F5817" s="26"/>
      <c r="G5817" s="27"/>
      <c r="H5817" s="27"/>
      <c r="I5817" s="26"/>
      <c r="J5817" s="24"/>
      <c r="K5817" s="26"/>
      <c r="L5817" s="26"/>
      <c r="M5817" s="26"/>
      <c r="N5817" s="26"/>
      <c r="O5817" s="26"/>
      <c r="P5817" s="26"/>
      <c r="Q5817" s="26"/>
      <c r="R5817" s="26"/>
      <c r="S5817" s="26"/>
      <c r="T5817" s="26"/>
      <c r="U5817" s="26"/>
      <c r="V5817" s="26"/>
    </row>
    <row r="5818" spans="1:22" ht="14">
      <c r="A5818" s="24"/>
      <c r="B5818" s="26"/>
      <c r="C5818" s="26"/>
      <c r="D5818" s="26"/>
      <c r="E5818" s="26"/>
      <c r="F5818" s="26"/>
      <c r="G5818" s="27"/>
      <c r="H5818" s="27"/>
      <c r="I5818" s="26"/>
      <c r="J5818" s="24"/>
      <c r="K5818" s="26"/>
      <c r="L5818" s="26"/>
      <c r="M5818" s="26"/>
      <c r="N5818" s="26"/>
      <c r="O5818" s="26"/>
      <c r="P5818" s="26"/>
      <c r="Q5818" s="26"/>
      <c r="R5818" s="26"/>
      <c r="S5818" s="26"/>
      <c r="T5818" s="26"/>
      <c r="U5818" s="26"/>
      <c r="V5818" s="26"/>
    </row>
    <row r="5819" spans="1:22" ht="14">
      <c r="A5819" s="24"/>
      <c r="B5819" s="26"/>
      <c r="C5819" s="26"/>
      <c r="D5819" s="26"/>
      <c r="E5819" s="26"/>
      <c r="F5819" s="26"/>
      <c r="G5819" s="27"/>
      <c r="H5819" s="27"/>
      <c r="I5819" s="26"/>
      <c r="J5819" s="24"/>
      <c r="K5819" s="26"/>
      <c r="L5819" s="26"/>
      <c r="M5819" s="26"/>
      <c r="N5819" s="26"/>
      <c r="O5819" s="26"/>
      <c r="P5819" s="26"/>
      <c r="Q5819" s="26"/>
      <c r="R5819" s="26"/>
      <c r="S5819" s="26"/>
      <c r="T5819" s="26"/>
      <c r="U5819" s="26"/>
      <c r="V5819" s="26"/>
    </row>
    <row r="5820" spans="1:22" ht="14">
      <c r="A5820" s="24"/>
      <c r="B5820" s="26"/>
      <c r="C5820" s="26"/>
      <c r="D5820" s="26"/>
      <c r="E5820" s="26"/>
      <c r="F5820" s="26"/>
      <c r="G5820" s="27"/>
      <c r="H5820" s="27"/>
      <c r="I5820" s="26"/>
      <c r="J5820" s="24"/>
      <c r="K5820" s="26"/>
      <c r="L5820" s="26"/>
      <c r="M5820" s="26"/>
      <c r="N5820" s="26"/>
      <c r="O5820" s="26"/>
      <c r="P5820" s="26"/>
      <c r="Q5820" s="26"/>
      <c r="R5820" s="26"/>
      <c r="S5820" s="26"/>
      <c r="T5820" s="26"/>
      <c r="U5820" s="26"/>
      <c r="V5820" s="26"/>
    </row>
    <row r="5821" spans="1:22" ht="14">
      <c r="A5821" s="24"/>
      <c r="B5821" s="26"/>
      <c r="C5821" s="26"/>
      <c r="D5821" s="26"/>
      <c r="E5821" s="26"/>
      <c r="F5821" s="26"/>
      <c r="G5821" s="27"/>
      <c r="H5821" s="27"/>
      <c r="I5821" s="26"/>
      <c r="J5821" s="24"/>
      <c r="K5821" s="26"/>
      <c r="L5821" s="26"/>
      <c r="M5821" s="26"/>
      <c r="N5821" s="26"/>
      <c r="O5821" s="26"/>
      <c r="P5821" s="26"/>
      <c r="Q5821" s="26"/>
      <c r="R5821" s="26"/>
      <c r="S5821" s="26"/>
      <c r="T5821" s="26"/>
      <c r="U5821" s="26"/>
      <c r="V5821" s="26"/>
    </row>
    <row r="5822" spans="1:22" ht="14">
      <c r="A5822" s="24"/>
      <c r="B5822" s="26"/>
      <c r="C5822" s="26"/>
      <c r="D5822" s="26"/>
      <c r="E5822" s="26"/>
      <c r="F5822" s="26"/>
      <c r="G5822" s="27"/>
      <c r="H5822" s="27"/>
      <c r="I5822" s="26"/>
      <c r="J5822" s="24"/>
      <c r="K5822" s="26"/>
      <c r="L5822" s="26"/>
      <c r="M5822" s="26"/>
      <c r="N5822" s="26"/>
      <c r="O5822" s="26"/>
      <c r="P5822" s="26"/>
      <c r="Q5822" s="26"/>
      <c r="R5822" s="26"/>
      <c r="S5822" s="26"/>
      <c r="T5822" s="26"/>
      <c r="U5822" s="26"/>
      <c r="V5822" s="26"/>
    </row>
    <row r="5823" spans="1:22" ht="14">
      <c r="A5823" s="24"/>
      <c r="B5823" s="26"/>
      <c r="C5823" s="26"/>
      <c r="D5823" s="26"/>
      <c r="E5823" s="26"/>
      <c r="F5823" s="26"/>
      <c r="G5823" s="27"/>
      <c r="H5823" s="27"/>
      <c r="I5823" s="26"/>
      <c r="J5823" s="24"/>
      <c r="K5823" s="26"/>
      <c r="L5823" s="26"/>
      <c r="M5823" s="26"/>
      <c r="N5823" s="26"/>
      <c r="O5823" s="26"/>
      <c r="P5823" s="26"/>
      <c r="Q5823" s="26"/>
      <c r="R5823" s="26"/>
      <c r="S5823" s="26"/>
      <c r="T5823" s="26"/>
      <c r="U5823" s="26"/>
      <c r="V5823" s="26"/>
    </row>
    <row r="5824" spans="1:22" ht="14">
      <c r="A5824" s="24"/>
      <c r="B5824" s="26"/>
      <c r="C5824" s="26"/>
      <c r="D5824" s="26"/>
      <c r="E5824" s="26"/>
      <c r="F5824" s="26"/>
      <c r="G5824" s="27"/>
      <c r="H5824" s="27"/>
      <c r="I5824" s="26"/>
      <c r="J5824" s="24"/>
      <c r="K5824" s="26"/>
      <c r="L5824" s="26"/>
      <c r="M5824" s="26"/>
      <c r="N5824" s="26"/>
      <c r="O5824" s="26"/>
      <c r="P5824" s="26"/>
      <c r="Q5824" s="26"/>
      <c r="R5824" s="26"/>
      <c r="S5824" s="26"/>
      <c r="T5824" s="26"/>
      <c r="U5824" s="26"/>
      <c r="V5824" s="26"/>
    </row>
    <row r="5825" spans="1:22" ht="14">
      <c r="A5825" s="24"/>
      <c r="B5825" s="26"/>
      <c r="C5825" s="26"/>
      <c r="D5825" s="26"/>
      <c r="E5825" s="26"/>
      <c r="F5825" s="26"/>
      <c r="G5825" s="27"/>
      <c r="H5825" s="27"/>
      <c r="I5825" s="26"/>
      <c r="J5825" s="24"/>
      <c r="K5825" s="26"/>
      <c r="L5825" s="26"/>
      <c r="M5825" s="26"/>
      <c r="N5825" s="26"/>
      <c r="O5825" s="26"/>
      <c r="P5825" s="26"/>
      <c r="Q5825" s="26"/>
      <c r="R5825" s="26"/>
      <c r="S5825" s="26"/>
      <c r="T5825" s="26"/>
      <c r="U5825" s="26"/>
      <c r="V5825" s="26"/>
    </row>
    <row r="5826" spans="1:22" ht="14">
      <c r="A5826" s="24"/>
      <c r="B5826" s="26"/>
      <c r="C5826" s="26"/>
      <c r="D5826" s="26"/>
      <c r="E5826" s="26"/>
      <c r="F5826" s="26"/>
      <c r="G5826" s="27"/>
      <c r="H5826" s="27"/>
      <c r="I5826" s="26"/>
      <c r="J5826" s="24"/>
      <c r="K5826" s="26"/>
      <c r="L5826" s="26"/>
      <c r="M5826" s="26"/>
      <c r="N5826" s="26"/>
      <c r="O5826" s="26"/>
      <c r="P5826" s="26"/>
      <c r="Q5826" s="26"/>
      <c r="R5826" s="26"/>
      <c r="S5826" s="26"/>
      <c r="T5826" s="26"/>
      <c r="U5826" s="26"/>
      <c r="V5826" s="26"/>
    </row>
    <row r="5827" spans="1:22" ht="14">
      <c r="A5827" s="24"/>
      <c r="B5827" s="26"/>
      <c r="C5827" s="26"/>
      <c r="D5827" s="26"/>
      <c r="E5827" s="26"/>
      <c r="F5827" s="26"/>
      <c r="G5827" s="27"/>
      <c r="H5827" s="27"/>
      <c r="I5827" s="26"/>
      <c r="J5827" s="24"/>
      <c r="K5827" s="26"/>
      <c r="L5827" s="26"/>
      <c r="M5827" s="26"/>
      <c r="N5827" s="26"/>
      <c r="O5827" s="26"/>
      <c r="P5827" s="26"/>
      <c r="Q5827" s="26"/>
      <c r="R5827" s="26"/>
      <c r="S5827" s="26"/>
      <c r="T5827" s="26"/>
      <c r="U5827" s="26"/>
      <c r="V5827" s="26"/>
    </row>
    <row r="5828" spans="1:22" ht="14">
      <c r="A5828" s="24"/>
      <c r="B5828" s="26"/>
      <c r="C5828" s="26"/>
      <c r="D5828" s="26"/>
      <c r="E5828" s="26"/>
      <c r="F5828" s="26"/>
      <c r="G5828" s="27"/>
      <c r="H5828" s="27"/>
      <c r="I5828" s="26"/>
      <c r="J5828" s="24"/>
      <c r="K5828" s="26"/>
      <c r="L5828" s="26"/>
      <c r="M5828" s="26"/>
      <c r="N5828" s="26"/>
      <c r="O5828" s="26"/>
      <c r="P5828" s="26"/>
      <c r="Q5828" s="26"/>
      <c r="R5828" s="26"/>
      <c r="S5828" s="26"/>
      <c r="T5828" s="26"/>
      <c r="U5828" s="26"/>
      <c r="V5828" s="26"/>
    </row>
    <row r="5829" spans="1:22" ht="14">
      <c r="A5829" s="24"/>
      <c r="B5829" s="26"/>
      <c r="C5829" s="26"/>
      <c r="D5829" s="26"/>
      <c r="E5829" s="26"/>
      <c r="F5829" s="26"/>
      <c r="G5829" s="27"/>
      <c r="H5829" s="27"/>
      <c r="I5829" s="26"/>
      <c r="J5829" s="24"/>
      <c r="K5829" s="26"/>
      <c r="L5829" s="26"/>
      <c r="M5829" s="26"/>
      <c r="N5829" s="26"/>
      <c r="O5829" s="26"/>
      <c r="P5829" s="26"/>
      <c r="Q5829" s="26"/>
      <c r="R5829" s="26"/>
      <c r="S5829" s="26"/>
      <c r="T5829" s="26"/>
      <c r="U5829" s="26"/>
      <c r="V5829" s="26"/>
    </row>
    <row r="5830" spans="1:22" ht="14">
      <c r="A5830" s="24"/>
      <c r="B5830" s="26"/>
      <c r="C5830" s="26"/>
      <c r="D5830" s="26"/>
      <c r="E5830" s="26"/>
      <c r="F5830" s="26"/>
      <c r="G5830" s="27"/>
      <c r="H5830" s="27"/>
      <c r="I5830" s="26"/>
      <c r="J5830" s="24"/>
      <c r="K5830" s="26"/>
      <c r="L5830" s="26"/>
      <c r="M5830" s="26"/>
      <c r="N5830" s="26"/>
      <c r="O5830" s="26"/>
      <c r="P5830" s="26"/>
      <c r="Q5830" s="26"/>
      <c r="R5830" s="26"/>
      <c r="S5830" s="26"/>
      <c r="T5830" s="26"/>
      <c r="U5830" s="26"/>
      <c r="V5830" s="26"/>
    </row>
    <row r="5831" spans="1:22" ht="14">
      <c r="A5831" s="24"/>
      <c r="B5831" s="26"/>
      <c r="C5831" s="26"/>
      <c r="D5831" s="26"/>
      <c r="E5831" s="26"/>
      <c r="F5831" s="26"/>
      <c r="G5831" s="27"/>
      <c r="H5831" s="27"/>
      <c r="I5831" s="26"/>
      <c r="J5831" s="24"/>
      <c r="K5831" s="26"/>
      <c r="L5831" s="26"/>
      <c r="M5831" s="26"/>
      <c r="N5831" s="26"/>
      <c r="O5831" s="26"/>
      <c r="P5831" s="26"/>
      <c r="Q5831" s="26"/>
      <c r="R5831" s="26"/>
      <c r="S5831" s="26"/>
      <c r="T5831" s="26"/>
      <c r="U5831" s="26"/>
      <c r="V5831" s="26"/>
    </row>
    <row r="5832" spans="1:22" ht="14">
      <c r="A5832" s="24"/>
      <c r="B5832" s="26"/>
      <c r="C5832" s="26"/>
      <c r="D5832" s="26"/>
      <c r="E5832" s="26"/>
      <c r="F5832" s="26"/>
      <c r="G5832" s="27"/>
      <c r="H5832" s="27"/>
      <c r="I5832" s="26"/>
      <c r="J5832" s="24"/>
      <c r="K5832" s="26"/>
      <c r="L5832" s="26"/>
      <c r="M5832" s="26"/>
      <c r="N5832" s="26"/>
      <c r="O5832" s="26"/>
      <c r="P5832" s="26"/>
      <c r="Q5832" s="26"/>
      <c r="R5832" s="26"/>
      <c r="S5832" s="26"/>
      <c r="T5832" s="26"/>
      <c r="U5832" s="26"/>
      <c r="V5832" s="26"/>
    </row>
    <row r="5833" spans="1:22" ht="14">
      <c r="A5833" s="24"/>
      <c r="B5833" s="26"/>
      <c r="C5833" s="26"/>
      <c r="D5833" s="26"/>
      <c r="E5833" s="26"/>
      <c r="F5833" s="26"/>
      <c r="G5833" s="27"/>
      <c r="H5833" s="27"/>
      <c r="I5833" s="26"/>
      <c r="J5833" s="24"/>
      <c r="K5833" s="26"/>
      <c r="L5833" s="26"/>
      <c r="M5833" s="26"/>
      <c r="N5833" s="26"/>
      <c r="O5833" s="26"/>
      <c r="P5833" s="26"/>
      <c r="Q5833" s="26"/>
      <c r="R5833" s="26"/>
      <c r="S5833" s="26"/>
      <c r="T5833" s="26"/>
      <c r="U5833" s="26"/>
      <c r="V5833" s="26"/>
    </row>
    <row r="5834" spans="1:22" ht="14">
      <c r="A5834" s="24"/>
      <c r="B5834" s="26"/>
      <c r="C5834" s="26"/>
      <c r="D5834" s="26"/>
      <c r="E5834" s="26"/>
      <c r="F5834" s="26"/>
      <c r="G5834" s="27"/>
      <c r="H5834" s="27"/>
      <c r="I5834" s="26"/>
      <c r="J5834" s="24"/>
      <c r="K5834" s="26"/>
      <c r="L5834" s="26"/>
      <c r="M5834" s="26"/>
      <c r="N5834" s="26"/>
      <c r="O5834" s="26"/>
      <c r="P5834" s="26"/>
      <c r="Q5834" s="26"/>
      <c r="R5834" s="26"/>
      <c r="S5834" s="26"/>
      <c r="T5834" s="26"/>
      <c r="U5834" s="26"/>
      <c r="V5834" s="26"/>
    </row>
    <row r="5835" spans="1:22" ht="14">
      <c r="A5835" s="24"/>
      <c r="B5835" s="26"/>
      <c r="C5835" s="26"/>
      <c r="D5835" s="26"/>
      <c r="E5835" s="26"/>
      <c r="F5835" s="26"/>
      <c r="G5835" s="27"/>
      <c r="H5835" s="27"/>
      <c r="I5835" s="26"/>
      <c r="J5835" s="24"/>
      <c r="K5835" s="26"/>
      <c r="L5835" s="26"/>
      <c r="M5835" s="26"/>
      <c r="N5835" s="26"/>
      <c r="O5835" s="26"/>
      <c r="P5835" s="26"/>
      <c r="Q5835" s="26"/>
      <c r="R5835" s="26"/>
      <c r="S5835" s="26"/>
      <c r="T5835" s="26"/>
      <c r="U5835" s="26"/>
      <c r="V5835" s="26"/>
    </row>
    <row r="5836" spans="1:22" ht="14">
      <c r="A5836" s="24"/>
      <c r="B5836" s="26"/>
      <c r="C5836" s="26"/>
      <c r="D5836" s="26"/>
      <c r="E5836" s="26"/>
      <c r="F5836" s="26"/>
      <c r="G5836" s="27"/>
      <c r="H5836" s="27"/>
      <c r="I5836" s="26"/>
      <c r="J5836" s="24"/>
      <c r="K5836" s="26"/>
      <c r="L5836" s="26"/>
      <c r="M5836" s="26"/>
      <c r="N5836" s="26"/>
      <c r="O5836" s="26"/>
      <c r="P5836" s="26"/>
      <c r="Q5836" s="26"/>
      <c r="R5836" s="26"/>
      <c r="S5836" s="26"/>
      <c r="T5836" s="26"/>
      <c r="U5836" s="26"/>
      <c r="V5836" s="26"/>
    </row>
    <row r="5837" spans="1:22" ht="14">
      <c r="A5837" s="24"/>
      <c r="B5837" s="26"/>
      <c r="C5837" s="26"/>
      <c r="D5837" s="26"/>
      <c r="E5837" s="26"/>
      <c r="F5837" s="26"/>
      <c r="G5837" s="27"/>
      <c r="H5837" s="27"/>
      <c r="I5837" s="26"/>
      <c r="J5837" s="24"/>
      <c r="K5837" s="26"/>
      <c r="L5837" s="26"/>
      <c r="M5837" s="26"/>
      <c r="N5837" s="26"/>
      <c r="O5837" s="26"/>
      <c r="P5837" s="26"/>
      <c r="Q5837" s="26"/>
      <c r="R5837" s="26"/>
      <c r="S5837" s="26"/>
      <c r="T5837" s="26"/>
      <c r="U5837" s="26"/>
      <c r="V5837" s="26"/>
    </row>
    <row r="5838" spans="1:22" ht="14">
      <c r="A5838" s="24"/>
      <c r="B5838" s="26"/>
      <c r="C5838" s="26"/>
      <c r="D5838" s="26"/>
      <c r="E5838" s="26"/>
      <c r="F5838" s="26"/>
      <c r="G5838" s="27"/>
      <c r="H5838" s="27"/>
      <c r="I5838" s="26"/>
      <c r="J5838" s="24"/>
      <c r="K5838" s="26"/>
      <c r="L5838" s="26"/>
      <c r="M5838" s="26"/>
      <c r="N5838" s="26"/>
      <c r="O5838" s="26"/>
      <c r="P5838" s="26"/>
      <c r="Q5838" s="26"/>
      <c r="R5838" s="26"/>
      <c r="S5838" s="26"/>
      <c r="T5838" s="26"/>
      <c r="U5838" s="26"/>
      <c r="V5838" s="26"/>
    </row>
    <row r="5839" spans="1:22" ht="14">
      <c r="A5839" s="24"/>
      <c r="B5839" s="26"/>
      <c r="C5839" s="26"/>
      <c r="D5839" s="26"/>
      <c r="E5839" s="26"/>
      <c r="F5839" s="26"/>
      <c r="G5839" s="27"/>
      <c r="H5839" s="27"/>
      <c r="I5839" s="26"/>
      <c r="J5839" s="24"/>
      <c r="K5839" s="26"/>
      <c r="L5839" s="26"/>
      <c r="M5839" s="26"/>
      <c r="N5839" s="26"/>
      <c r="O5839" s="26"/>
      <c r="P5839" s="26"/>
      <c r="Q5839" s="26"/>
      <c r="R5839" s="26"/>
      <c r="S5839" s="26"/>
      <c r="T5839" s="26"/>
      <c r="U5839" s="26"/>
      <c r="V5839" s="26"/>
    </row>
    <row r="5840" spans="1:22" ht="14">
      <c r="A5840" s="24"/>
      <c r="B5840" s="26"/>
      <c r="C5840" s="26"/>
      <c r="D5840" s="26"/>
      <c r="E5840" s="26"/>
      <c r="F5840" s="26"/>
      <c r="G5840" s="27"/>
      <c r="H5840" s="27"/>
      <c r="I5840" s="26"/>
      <c r="J5840" s="24"/>
      <c r="K5840" s="26"/>
      <c r="L5840" s="26"/>
      <c r="M5840" s="26"/>
      <c r="N5840" s="26"/>
      <c r="O5840" s="26"/>
      <c r="P5840" s="26"/>
      <c r="Q5840" s="26"/>
      <c r="R5840" s="26"/>
      <c r="S5840" s="26"/>
      <c r="T5840" s="26"/>
      <c r="U5840" s="26"/>
      <c r="V5840" s="26"/>
    </row>
    <row r="5841" spans="1:22" ht="14">
      <c r="A5841" s="24"/>
      <c r="B5841" s="26"/>
      <c r="C5841" s="26"/>
      <c r="D5841" s="26"/>
      <c r="E5841" s="26"/>
      <c r="F5841" s="26"/>
      <c r="G5841" s="27"/>
      <c r="H5841" s="27"/>
      <c r="I5841" s="26"/>
      <c r="J5841" s="24"/>
      <c r="K5841" s="26"/>
      <c r="L5841" s="26"/>
      <c r="M5841" s="26"/>
      <c r="N5841" s="26"/>
      <c r="O5841" s="26"/>
      <c r="P5841" s="26"/>
      <c r="Q5841" s="26"/>
      <c r="R5841" s="26"/>
      <c r="S5841" s="26"/>
      <c r="T5841" s="26"/>
      <c r="U5841" s="26"/>
      <c r="V5841" s="26"/>
    </row>
    <row r="5842" spans="1:22" ht="14">
      <c r="A5842" s="24"/>
      <c r="B5842" s="26"/>
      <c r="C5842" s="26"/>
      <c r="D5842" s="26"/>
      <c r="E5842" s="26"/>
      <c r="F5842" s="26"/>
      <c r="G5842" s="27"/>
      <c r="H5842" s="27"/>
      <c r="I5842" s="26"/>
      <c r="J5842" s="24"/>
      <c r="K5842" s="26"/>
      <c r="L5842" s="26"/>
      <c r="M5842" s="26"/>
      <c r="N5842" s="26"/>
      <c r="O5842" s="26"/>
      <c r="P5842" s="26"/>
      <c r="Q5842" s="26"/>
      <c r="R5842" s="26"/>
      <c r="S5842" s="26"/>
      <c r="T5842" s="26"/>
      <c r="U5842" s="26"/>
      <c r="V5842" s="26"/>
    </row>
    <row r="5843" spans="1:22" ht="14">
      <c r="A5843" s="24"/>
      <c r="B5843" s="26"/>
      <c r="C5843" s="26"/>
      <c r="D5843" s="26"/>
      <c r="E5843" s="26"/>
      <c r="F5843" s="26"/>
      <c r="G5843" s="27"/>
      <c r="H5843" s="27"/>
      <c r="I5843" s="26"/>
      <c r="J5843" s="24"/>
      <c r="K5843" s="26"/>
      <c r="L5843" s="26"/>
      <c r="M5843" s="26"/>
      <c r="N5843" s="26"/>
      <c r="O5843" s="26"/>
      <c r="P5843" s="26"/>
      <c r="Q5843" s="26"/>
      <c r="R5843" s="26"/>
      <c r="S5843" s="26"/>
      <c r="T5843" s="26"/>
      <c r="U5843" s="26"/>
      <c r="V5843" s="26"/>
    </row>
    <row r="5844" spans="1:22" ht="14">
      <c r="A5844" s="24"/>
      <c r="B5844" s="26"/>
      <c r="C5844" s="26"/>
      <c r="D5844" s="26"/>
      <c r="E5844" s="26"/>
      <c r="F5844" s="26"/>
      <c r="G5844" s="27"/>
      <c r="H5844" s="27"/>
      <c r="I5844" s="26"/>
      <c r="J5844" s="24"/>
      <c r="K5844" s="26"/>
      <c r="L5844" s="26"/>
      <c r="M5844" s="26"/>
      <c r="N5844" s="26"/>
      <c r="O5844" s="26"/>
      <c r="P5844" s="26"/>
      <c r="Q5844" s="26"/>
      <c r="R5844" s="26"/>
      <c r="S5844" s="26"/>
      <c r="T5844" s="26"/>
      <c r="U5844" s="26"/>
      <c r="V5844" s="26"/>
    </row>
    <row r="5845" spans="1:22" ht="14">
      <c r="A5845" s="24"/>
      <c r="B5845" s="26"/>
      <c r="C5845" s="26"/>
      <c r="D5845" s="26"/>
      <c r="E5845" s="26"/>
      <c r="F5845" s="26"/>
      <c r="G5845" s="27"/>
      <c r="H5845" s="27"/>
      <c r="I5845" s="26"/>
      <c r="J5845" s="24"/>
      <c r="K5845" s="26"/>
      <c r="L5845" s="26"/>
      <c r="M5845" s="26"/>
      <c r="N5845" s="26"/>
      <c r="O5845" s="26"/>
      <c r="P5845" s="26"/>
      <c r="Q5845" s="26"/>
      <c r="R5845" s="26"/>
      <c r="S5845" s="26"/>
      <c r="T5845" s="26"/>
      <c r="U5845" s="26"/>
      <c r="V5845" s="26"/>
    </row>
    <row r="5846" spans="1:22" ht="14">
      <c r="A5846" s="24"/>
      <c r="B5846" s="26"/>
      <c r="C5846" s="26"/>
      <c r="D5846" s="26"/>
      <c r="E5846" s="26"/>
      <c r="F5846" s="26"/>
      <c r="G5846" s="27"/>
      <c r="H5846" s="27"/>
      <c r="I5846" s="26"/>
      <c r="J5846" s="24"/>
      <c r="K5846" s="26"/>
      <c r="L5846" s="26"/>
      <c r="M5846" s="26"/>
      <c r="N5846" s="26"/>
      <c r="O5846" s="26"/>
      <c r="P5846" s="26"/>
      <c r="Q5846" s="26"/>
      <c r="R5846" s="26"/>
      <c r="S5846" s="26"/>
      <c r="T5846" s="26"/>
      <c r="U5846" s="26"/>
      <c r="V5846" s="26"/>
    </row>
    <row r="5847" spans="1:22" ht="14">
      <c r="A5847" s="24"/>
      <c r="B5847" s="26"/>
      <c r="C5847" s="26"/>
      <c r="D5847" s="26"/>
      <c r="E5847" s="26"/>
      <c r="F5847" s="26"/>
      <c r="G5847" s="27"/>
      <c r="H5847" s="27"/>
      <c r="I5847" s="26"/>
      <c r="J5847" s="24"/>
      <c r="K5847" s="26"/>
      <c r="L5847" s="26"/>
      <c r="M5847" s="26"/>
      <c r="N5847" s="26"/>
      <c r="O5847" s="26"/>
      <c r="P5847" s="26"/>
      <c r="Q5847" s="26"/>
      <c r="R5847" s="26"/>
      <c r="S5847" s="26"/>
      <c r="T5847" s="26"/>
      <c r="U5847" s="26"/>
      <c r="V5847" s="26"/>
    </row>
    <row r="5848" spans="1:22" ht="14">
      <c r="A5848" s="24"/>
      <c r="B5848" s="26"/>
      <c r="C5848" s="26"/>
      <c r="D5848" s="26"/>
      <c r="E5848" s="26"/>
      <c r="F5848" s="26"/>
      <c r="G5848" s="27"/>
      <c r="H5848" s="27"/>
      <c r="I5848" s="26"/>
      <c r="J5848" s="24"/>
      <c r="K5848" s="26"/>
      <c r="L5848" s="26"/>
      <c r="M5848" s="26"/>
      <c r="N5848" s="26"/>
      <c r="O5848" s="26"/>
      <c r="P5848" s="26"/>
      <c r="Q5848" s="26"/>
      <c r="R5848" s="26"/>
      <c r="S5848" s="26"/>
      <c r="T5848" s="26"/>
      <c r="U5848" s="26"/>
      <c r="V5848" s="26"/>
    </row>
    <row r="5849" spans="1:22" ht="14">
      <c r="A5849" s="24"/>
      <c r="B5849" s="26"/>
      <c r="C5849" s="26"/>
      <c r="D5849" s="26"/>
      <c r="E5849" s="26"/>
      <c r="F5849" s="26"/>
      <c r="G5849" s="27"/>
      <c r="H5849" s="27"/>
      <c r="I5849" s="26"/>
      <c r="J5849" s="24"/>
      <c r="K5849" s="26"/>
      <c r="L5849" s="26"/>
      <c r="M5849" s="26"/>
      <c r="N5849" s="26"/>
      <c r="O5849" s="26"/>
      <c r="P5849" s="26"/>
      <c r="Q5849" s="26"/>
      <c r="R5849" s="26"/>
      <c r="S5849" s="26"/>
      <c r="T5849" s="26"/>
      <c r="U5849" s="26"/>
      <c r="V5849" s="26"/>
    </row>
    <row r="5850" spans="1:22" ht="14">
      <c r="A5850" s="24"/>
      <c r="B5850" s="26"/>
      <c r="C5850" s="26"/>
      <c r="D5850" s="26"/>
      <c r="E5850" s="26"/>
      <c r="F5850" s="26"/>
      <c r="G5850" s="27"/>
      <c r="H5850" s="27"/>
      <c r="I5850" s="26"/>
      <c r="J5850" s="24"/>
      <c r="K5850" s="26"/>
      <c r="L5850" s="26"/>
      <c r="M5850" s="26"/>
      <c r="N5850" s="26"/>
      <c r="O5850" s="26"/>
      <c r="P5850" s="26"/>
      <c r="Q5850" s="26"/>
      <c r="R5850" s="26"/>
      <c r="S5850" s="26"/>
      <c r="T5850" s="26"/>
      <c r="U5850" s="26"/>
      <c r="V5850" s="26"/>
    </row>
    <row r="5851" spans="1:22" ht="14">
      <c r="A5851" s="24"/>
      <c r="B5851" s="26"/>
      <c r="C5851" s="26"/>
      <c r="D5851" s="26"/>
      <c r="E5851" s="26"/>
      <c r="F5851" s="26"/>
      <c r="G5851" s="27"/>
      <c r="H5851" s="27"/>
      <c r="I5851" s="26"/>
      <c r="J5851" s="24"/>
      <c r="K5851" s="26"/>
      <c r="L5851" s="26"/>
      <c r="M5851" s="26"/>
      <c r="N5851" s="26"/>
      <c r="O5851" s="26"/>
      <c r="P5851" s="26"/>
      <c r="Q5851" s="26"/>
      <c r="R5851" s="26"/>
      <c r="S5851" s="26"/>
      <c r="T5851" s="26"/>
      <c r="U5851" s="26"/>
      <c r="V5851" s="26"/>
    </row>
    <row r="5852" spans="1:22" ht="14">
      <c r="A5852" s="24"/>
      <c r="B5852" s="26"/>
      <c r="C5852" s="26"/>
      <c r="D5852" s="26"/>
      <c r="E5852" s="26"/>
      <c r="F5852" s="26"/>
      <c r="G5852" s="27"/>
      <c r="H5852" s="27"/>
      <c r="I5852" s="26"/>
      <c r="J5852" s="24"/>
      <c r="K5852" s="26"/>
      <c r="L5852" s="26"/>
      <c r="M5852" s="26"/>
      <c r="N5852" s="26"/>
      <c r="O5852" s="26"/>
      <c r="P5852" s="26"/>
      <c r="Q5852" s="26"/>
      <c r="R5852" s="26"/>
      <c r="S5852" s="26"/>
      <c r="T5852" s="26"/>
      <c r="U5852" s="26"/>
      <c r="V5852" s="26"/>
    </row>
    <row r="5853" spans="1:22" ht="14">
      <c r="A5853" s="24"/>
      <c r="B5853" s="26"/>
      <c r="C5853" s="26"/>
      <c r="D5853" s="26"/>
      <c r="E5853" s="26"/>
      <c r="F5853" s="26"/>
      <c r="G5853" s="27"/>
      <c r="H5853" s="27"/>
      <c r="I5853" s="26"/>
      <c r="J5853" s="24"/>
      <c r="K5853" s="26"/>
      <c r="L5853" s="26"/>
      <c r="M5853" s="26"/>
      <c r="N5853" s="26"/>
      <c r="O5853" s="26"/>
      <c r="P5853" s="26"/>
      <c r="Q5853" s="26"/>
      <c r="R5853" s="26"/>
      <c r="S5853" s="26"/>
      <c r="T5853" s="26"/>
      <c r="U5853" s="26"/>
      <c r="V5853" s="26"/>
    </row>
    <row r="5854" spans="1:22" ht="14">
      <c r="A5854" s="24"/>
      <c r="B5854" s="26"/>
      <c r="C5854" s="26"/>
      <c r="D5854" s="26"/>
      <c r="E5854" s="26"/>
      <c r="F5854" s="26"/>
      <c r="G5854" s="27"/>
      <c r="H5854" s="27"/>
      <c r="I5854" s="26"/>
      <c r="J5854" s="24"/>
      <c r="K5854" s="26"/>
      <c r="L5854" s="26"/>
      <c r="M5854" s="26"/>
      <c r="N5854" s="26"/>
      <c r="O5854" s="26"/>
      <c r="P5854" s="26"/>
      <c r="Q5854" s="26"/>
      <c r="R5854" s="26"/>
      <c r="S5854" s="26"/>
      <c r="T5854" s="26"/>
      <c r="U5854" s="26"/>
      <c r="V5854" s="26"/>
    </row>
    <row r="5855" spans="1:22" ht="14">
      <c r="A5855" s="24"/>
      <c r="B5855" s="26"/>
      <c r="C5855" s="26"/>
      <c r="D5855" s="26"/>
      <c r="E5855" s="26"/>
      <c r="F5855" s="26"/>
      <c r="G5855" s="27"/>
      <c r="H5855" s="27"/>
      <c r="I5855" s="26"/>
      <c r="J5855" s="24"/>
      <c r="K5855" s="26"/>
      <c r="L5855" s="26"/>
      <c r="M5855" s="26"/>
      <c r="N5855" s="26"/>
      <c r="O5855" s="26"/>
      <c r="P5855" s="26"/>
      <c r="Q5855" s="26"/>
      <c r="R5855" s="26"/>
      <c r="S5855" s="26"/>
      <c r="T5855" s="26"/>
      <c r="U5855" s="26"/>
      <c r="V5855" s="26"/>
    </row>
    <row r="5856" spans="1:22" ht="14">
      <c r="A5856" s="24"/>
      <c r="B5856" s="26"/>
      <c r="C5856" s="26"/>
      <c r="D5856" s="26"/>
      <c r="E5856" s="26"/>
      <c r="F5856" s="26"/>
      <c r="G5856" s="27"/>
      <c r="H5856" s="27"/>
      <c r="I5856" s="26"/>
      <c r="J5856" s="24"/>
      <c r="K5856" s="26"/>
      <c r="L5856" s="26"/>
      <c r="M5856" s="26"/>
      <c r="N5856" s="26"/>
      <c r="O5856" s="26"/>
      <c r="P5856" s="26"/>
      <c r="Q5856" s="26"/>
      <c r="R5856" s="26"/>
      <c r="S5856" s="26"/>
      <c r="T5856" s="26"/>
      <c r="U5856" s="26"/>
      <c r="V5856" s="26"/>
    </row>
    <row r="5857" spans="1:22" ht="14">
      <c r="A5857" s="24"/>
      <c r="B5857" s="26"/>
      <c r="C5857" s="26"/>
      <c r="D5857" s="26"/>
      <c r="E5857" s="26"/>
      <c r="F5857" s="26"/>
      <c r="G5857" s="27"/>
      <c r="H5857" s="27"/>
      <c r="I5857" s="26"/>
      <c r="J5857" s="24"/>
      <c r="K5857" s="26"/>
      <c r="L5857" s="26"/>
      <c r="M5857" s="26"/>
      <c r="N5857" s="26"/>
      <c r="O5857" s="26"/>
      <c r="P5857" s="26"/>
      <c r="Q5857" s="26"/>
      <c r="R5857" s="26"/>
      <c r="S5857" s="26"/>
      <c r="T5857" s="26"/>
      <c r="U5857" s="26"/>
      <c r="V5857" s="26"/>
    </row>
    <row r="5858" spans="1:22" ht="14">
      <c r="A5858" s="24"/>
      <c r="B5858" s="26"/>
      <c r="C5858" s="26"/>
      <c r="D5858" s="26"/>
      <c r="E5858" s="26"/>
      <c r="F5858" s="26"/>
      <c r="G5858" s="27"/>
      <c r="H5858" s="27"/>
      <c r="I5858" s="26"/>
      <c r="J5858" s="24"/>
      <c r="K5858" s="26"/>
      <c r="L5858" s="26"/>
      <c r="M5858" s="26"/>
      <c r="N5858" s="26"/>
      <c r="O5858" s="26"/>
      <c r="P5858" s="26"/>
      <c r="Q5858" s="26"/>
      <c r="R5858" s="26"/>
      <c r="S5858" s="26"/>
      <c r="T5858" s="26"/>
      <c r="U5858" s="26"/>
      <c r="V5858" s="26"/>
    </row>
    <row r="5859" spans="1:22" ht="14">
      <c r="A5859" s="24"/>
      <c r="B5859" s="26"/>
      <c r="C5859" s="26"/>
      <c r="D5859" s="26"/>
      <c r="E5859" s="26"/>
      <c r="F5859" s="26"/>
      <c r="G5859" s="27"/>
      <c r="H5859" s="27"/>
      <c r="I5859" s="26"/>
      <c r="J5859" s="24"/>
      <c r="K5859" s="26"/>
      <c r="L5859" s="26"/>
      <c r="M5859" s="26"/>
      <c r="N5859" s="26"/>
      <c r="O5859" s="26"/>
      <c r="P5859" s="26"/>
      <c r="Q5859" s="26"/>
      <c r="R5859" s="26"/>
      <c r="S5859" s="26"/>
      <c r="T5859" s="26"/>
      <c r="U5859" s="26"/>
      <c r="V5859" s="26"/>
    </row>
    <row r="5860" spans="1:22" ht="14">
      <c r="A5860" s="24"/>
      <c r="B5860" s="26"/>
      <c r="C5860" s="26"/>
      <c r="D5860" s="26"/>
      <c r="E5860" s="26"/>
      <c r="F5860" s="26"/>
      <c r="G5860" s="27"/>
      <c r="H5860" s="27"/>
      <c r="I5860" s="26"/>
      <c r="J5860" s="24"/>
      <c r="K5860" s="26"/>
      <c r="L5860" s="26"/>
      <c r="M5860" s="26"/>
      <c r="N5860" s="26"/>
      <c r="O5860" s="26"/>
      <c r="P5860" s="26"/>
      <c r="Q5860" s="26"/>
      <c r="R5860" s="26"/>
      <c r="S5860" s="26"/>
      <c r="T5860" s="26"/>
      <c r="U5860" s="26"/>
      <c r="V5860" s="26"/>
    </row>
    <row r="5861" spans="1:22" ht="14">
      <c r="A5861" s="24"/>
      <c r="B5861" s="26"/>
      <c r="C5861" s="26"/>
      <c r="D5861" s="26"/>
      <c r="E5861" s="26"/>
      <c r="F5861" s="26"/>
      <c r="G5861" s="27"/>
      <c r="H5861" s="27"/>
      <c r="I5861" s="26"/>
      <c r="J5861" s="24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</row>
    <row r="5862" spans="1:22" ht="14">
      <c r="A5862" s="24"/>
      <c r="B5862" s="26"/>
      <c r="C5862" s="26"/>
      <c r="D5862" s="26"/>
      <c r="E5862" s="26"/>
      <c r="F5862" s="26"/>
      <c r="G5862" s="27"/>
      <c r="H5862" s="27"/>
      <c r="I5862" s="26"/>
      <c r="J5862" s="24"/>
      <c r="K5862" s="26"/>
      <c r="L5862" s="26"/>
      <c r="M5862" s="26"/>
      <c r="N5862" s="26"/>
      <c r="O5862" s="26"/>
      <c r="P5862" s="26"/>
      <c r="Q5862" s="26"/>
      <c r="R5862" s="26"/>
      <c r="S5862" s="26"/>
      <c r="T5862" s="26"/>
      <c r="U5862" s="26"/>
      <c r="V5862" s="26"/>
    </row>
    <row r="5863" spans="1:22" ht="14">
      <c r="A5863" s="24"/>
      <c r="B5863" s="26"/>
      <c r="C5863" s="26"/>
      <c r="D5863" s="26"/>
      <c r="E5863" s="26"/>
      <c r="F5863" s="26"/>
      <c r="G5863" s="27"/>
      <c r="H5863" s="27"/>
      <c r="I5863" s="26"/>
      <c r="J5863" s="24"/>
      <c r="K5863" s="26"/>
      <c r="L5863" s="26"/>
      <c r="M5863" s="26"/>
      <c r="N5863" s="26"/>
      <c r="O5863" s="26"/>
      <c r="P5863" s="26"/>
      <c r="Q5863" s="26"/>
      <c r="R5863" s="26"/>
      <c r="S5863" s="26"/>
      <c r="T5863" s="26"/>
      <c r="U5863" s="26"/>
      <c r="V5863" s="26"/>
    </row>
    <row r="5864" spans="1:22" ht="14">
      <c r="A5864" s="24"/>
      <c r="B5864" s="26"/>
      <c r="C5864" s="26"/>
      <c r="D5864" s="26"/>
      <c r="E5864" s="26"/>
      <c r="F5864" s="26"/>
      <c r="G5864" s="27"/>
      <c r="H5864" s="27"/>
      <c r="I5864" s="26"/>
      <c r="J5864" s="24"/>
      <c r="K5864" s="26"/>
      <c r="L5864" s="26"/>
      <c r="M5864" s="26"/>
      <c r="N5864" s="26"/>
      <c r="O5864" s="26"/>
      <c r="P5864" s="26"/>
      <c r="Q5864" s="26"/>
      <c r="R5864" s="26"/>
      <c r="S5864" s="26"/>
      <c r="T5864" s="26"/>
      <c r="U5864" s="26"/>
      <c r="V5864" s="26"/>
    </row>
    <row r="5865" spans="1:22" ht="14">
      <c r="A5865" s="24"/>
      <c r="B5865" s="26"/>
      <c r="C5865" s="26"/>
      <c r="D5865" s="26"/>
      <c r="E5865" s="26"/>
      <c r="F5865" s="26"/>
      <c r="G5865" s="27"/>
      <c r="H5865" s="27"/>
      <c r="I5865" s="26"/>
      <c r="J5865" s="24"/>
      <c r="K5865" s="26"/>
      <c r="L5865" s="26"/>
      <c r="M5865" s="26"/>
      <c r="N5865" s="26"/>
      <c r="O5865" s="26"/>
      <c r="P5865" s="26"/>
      <c r="Q5865" s="26"/>
      <c r="R5865" s="26"/>
      <c r="S5865" s="26"/>
      <c r="T5865" s="26"/>
      <c r="U5865" s="26"/>
      <c r="V5865" s="26"/>
    </row>
    <row r="5866" spans="1:22" ht="14">
      <c r="A5866" s="24"/>
      <c r="B5866" s="26"/>
      <c r="C5866" s="26"/>
      <c r="D5866" s="26"/>
      <c r="E5866" s="26"/>
      <c r="F5866" s="26"/>
      <c r="G5866" s="27"/>
      <c r="H5866" s="27"/>
      <c r="I5866" s="26"/>
      <c r="J5866" s="24"/>
      <c r="K5866" s="26"/>
      <c r="L5866" s="26"/>
      <c r="M5866" s="26"/>
      <c r="N5866" s="26"/>
      <c r="O5866" s="26"/>
      <c r="P5866" s="26"/>
      <c r="Q5866" s="26"/>
      <c r="R5866" s="26"/>
      <c r="S5866" s="26"/>
      <c r="T5866" s="26"/>
      <c r="U5866" s="26"/>
      <c r="V5866" s="26"/>
    </row>
    <row r="5867" spans="1:22" ht="14">
      <c r="A5867" s="24"/>
      <c r="B5867" s="26"/>
      <c r="C5867" s="26"/>
      <c r="D5867" s="26"/>
      <c r="E5867" s="26"/>
      <c r="F5867" s="26"/>
      <c r="G5867" s="27"/>
      <c r="H5867" s="27"/>
      <c r="I5867" s="26"/>
      <c r="J5867" s="24"/>
      <c r="K5867" s="26"/>
      <c r="L5867" s="26"/>
      <c r="M5867" s="26"/>
      <c r="N5867" s="26"/>
      <c r="O5867" s="26"/>
      <c r="P5867" s="26"/>
      <c r="Q5867" s="26"/>
      <c r="R5867" s="26"/>
      <c r="S5867" s="26"/>
      <c r="T5867" s="26"/>
      <c r="U5867" s="26"/>
      <c r="V5867" s="26"/>
    </row>
    <row r="5868" spans="1:22" ht="14">
      <c r="A5868" s="24"/>
      <c r="B5868" s="26"/>
      <c r="C5868" s="26"/>
      <c r="D5868" s="26"/>
      <c r="E5868" s="26"/>
      <c r="F5868" s="26"/>
      <c r="G5868" s="27"/>
      <c r="H5868" s="27"/>
      <c r="I5868" s="26"/>
      <c r="J5868" s="24"/>
      <c r="K5868" s="26"/>
      <c r="L5868" s="26"/>
      <c r="M5868" s="26"/>
      <c r="N5868" s="26"/>
      <c r="O5868" s="26"/>
      <c r="P5868" s="26"/>
      <c r="Q5868" s="26"/>
      <c r="R5868" s="26"/>
      <c r="S5868" s="26"/>
      <c r="T5868" s="26"/>
      <c r="U5868" s="26"/>
      <c r="V5868" s="26"/>
    </row>
    <row r="5869" spans="1:22" ht="14">
      <c r="A5869" s="24"/>
      <c r="B5869" s="26"/>
      <c r="C5869" s="26"/>
      <c r="D5869" s="26"/>
      <c r="E5869" s="26"/>
      <c r="F5869" s="26"/>
      <c r="G5869" s="27"/>
      <c r="H5869" s="27"/>
      <c r="I5869" s="26"/>
      <c r="J5869" s="24"/>
      <c r="K5869" s="26"/>
      <c r="L5869" s="26"/>
      <c r="M5869" s="26"/>
      <c r="N5869" s="26"/>
      <c r="O5869" s="26"/>
      <c r="P5869" s="26"/>
      <c r="Q5869" s="26"/>
      <c r="R5869" s="26"/>
      <c r="S5869" s="26"/>
      <c r="T5869" s="26"/>
      <c r="U5869" s="26"/>
      <c r="V5869" s="26"/>
    </row>
    <row r="5870" spans="1:22" ht="14">
      <c r="A5870" s="24"/>
      <c r="B5870" s="26"/>
      <c r="C5870" s="26"/>
      <c r="D5870" s="26"/>
      <c r="E5870" s="26"/>
      <c r="F5870" s="26"/>
      <c r="G5870" s="27"/>
      <c r="H5870" s="27"/>
      <c r="I5870" s="26"/>
      <c r="J5870" s="24"/>
      <c r="K5870" s="26"/>
      <c r="L5870" s="26"/>
      <c r="M5870" s="26"/>
      <c r="N5870" s="26"/>
      <c r="O5870" s="26"/>
      <c r="P5870" s="26"/>
      <c r="Q5870" s="26"/>
      <c r="R5870" s="26"/>
      <c r="S5870" s="26"/>
      <c r="T5870" s="26"/>
      <c r="U5870" s="26"/>
      <c r="V5870" s="26"/>
    </row>
    <row r="5871" spans="1:22" ht="14">
      <c r="A5871" s="24"/>
      <c r="B5871" s="26"/>
      <c r="C5871" s="26"/>
      <c r="D5871" s="26"/>
      <c r="E5871" s="26"/>
      <c r="F5871" s="26"/>
      <c r="G5871" s="27"/>
      <c r="H5871" s="27"/>
      <c r="I5871" s="26"/>
      <c r="J5871" s="24"/>
      <c r="K5871" s="26"/>
      <c r="L5871" s="26"/>
      <c r="M5871" s="26"/>
      <c r="N5871" s="26"/>
      <c r="O5871" s="26"/>
      <c r="P5871" s="26"/>
      <c r="Q5871" s="26"/>
      <c r="R5871" s="26"/>
      <c r="S5871" s="26"/>
      <c r="T5871" s="26"/>
      <c r="U5871" s="26"/>
      <c r="V5871" s="26"/>
    </row>
    <row r="5872" spans="1:22" ht="14">
      <c r="A5872" s="24"/>
      <c r="B5872" s="26"/>
      <c r="C5872" s="26"/>
      <c r="D5872" s="26"/>
      <c r="E5872" s="26"/>
      <c r="F5872" s="26"/>
      <c r="G5872" s="27"/>
      <c r="H5872" s="27"/>
      <c r="I5872" s="26"/>
      <c r="J5872" s="24"/>
      <c r="K5872" s="26"/>
      <c r="L5872" s="26"/>
      <c r="M5872" s="26"/>
      <c r="N5872" s="26"/>
      <c r="O5872" s="26"/>
      <c r="P5872" s="26"/>
      <c r="Q5872" s="26"/>
      <c r="R5872" s="26"/>
      <c r="S5872" s="26"/>
      <c r="T5872" s="26"/>
      <c r="U5872" s="26"/>
      <c r="V5872" s="26"/>
    </row>
    <row r="5873" spans="1:22" ht="14">
      <c r="A5873" s="24"/>
      <c r="B5873" s="26"/>
      <c r="C5873" s="26"/>
      <c r="D5873" s="26"/>
      <c r="E5873" s="26"/>
      <c r="F5873" s="26"/>
      <c r="G5873" s="27"/>
      <c r="H5873" s="27"/>
      <c r="I5873" s="26"/>
      <c r="J5873" s="24"/>
      <c r="K5873" s="26"/>
      <c r="L5873" s="26"/>
      <c r="M5873" s="26"/>
      <c r="N5873" s="26"/>
      <c r="O5873" s="26"/>
      <c r="P5873" s="26"/>
      <c r="Q5873" s="26"/>
      <c r="R5873" s="26"/>
      <c r="S5873" s="26"/>
      <c r="T5873" s="26"/>
      <c r="U5873" s="26"/>
      <c r="V5873" s="26"/>
    </row>
    <row r="5874" spans="1:22" ht="14">
      <c r="A5874" s="24"/>
      <c r="B5874" s="26"/>
      <c r="C5874" s="26"/>
      <c r="D5874" s="26"/>
      <c r="E5874" s="26"/>
      <c r="F5874" s="26"/>
      <c r="G5874" s="27"/>
      <c r="H5874" s="27"/>
      <c r="I5874" s="26"/>
      <c r="J5874" s="24"/>
      <c r="K5874" s="26"/>
      <c r="L5874" s="26"/>
      <c r="M5874" s="26"/>
      <c r="N5874" s="26"/>
      <c r="O5874" s="26"/>
      <c r="P5874" s="26"/>
      <c r="Q5874" s="26"/>
      <c r="R5874" s="26"/>
      <c r="S5874" s="26"/>
      <c r="T5874" s="26"/>
      <c r="U5874" s="26"/>
      <c r="V5874" s="26"/>
    </row>
    <row r="5875" spans="1:22" ht="14">
      <c r="A5875" s="24"/>
      <c r="B5875" s="26"/>
      <c r="C5875" s="26"/>
      <c r="D5875" s="26"/>
      <c r="E5875" s="26"/>
      <c r="F5875" s="26"/>
      <c r="G5875" s="27"/>
      <c r="H5875" s="27"/>
      <c r="I5875" s="26"/>
      <c r="J5875" s="24"/>
      <c r="K5875" s="26"/>
      <c r="L5875" s="26"/>
      <c r="M5875" s="26"/>
      <c r="N5875" s="26"/>
      <c r="O5875" s="26"/>
      <c r="P5875" s="26"/>
      <c r="Q5875" s="26"/>
      <c r="R5875" s="26"/>
      <c r="S5875" s="26"/>
      <c r="T5875" s="26"/>
      <c r="U5875" s="26"/>
      <c r="V5875" s="26"/>
    </row>
    <row r="5876" spans="1:22" ht="14">
      <c r="A5876" s="24"/>
      <c r="B5876" s="26"/>
      <c r="C5876" s="26"/>
      <c r="D5876" s="26"/>
      <c r="E5876" s="26"/>
      <c r="F5876" s="26"/>
      <c r="G5876" s="27"/>
      <c r="H5876" s="27"/>
      <c r="I5876" s="26"/>
      <c r="J5876" s="24"/>
      <c r="K5876" s="26"/>
      <c r="L5876" s="26"/>
      <c r="M5876" s="26"/>
      <c r="N5876" s="26"/>
      <c r="O5876" s="26"/>
      <c r="P5876" s="26"/>
      <c r="Q5876" s="26"/>
      <c r="R5876" s="26"/>
      <c r="S5876" s="26"/>
      <c r="T5876" s="26"/>
      <c r="U5876" s="26"/>
      <c r="V5876" s="26"/>
    </row>
    <row r="5877" spans="1:22" ht="14">
      <c r="A5877" s="24"/>
      <c r="B5877" s="26"/>
      <c r="C5877" s="26"/>
      <c r="D5877" s="26"/>
      <c r="E5877" s="26"/>
      <c r="F5877" s="26"/>
      <c r="G5877" s="27"/>
      <c r="H5877" s="27"/>
      <c r="I5877" s="26"/>
      <c r="J5877" s="24"/>
      <c r="K5877" s="26"/>
      <c r="L5877" s="26"/>
      <c r="M5877" s="26"/>
      <c r="N5877" s="26"/>
      <c r="O5877" s="26"/>
      <c r="P5877" s="26"/>
      <c r="Q5877" s="26"/>
      <c r="R5877" s="26"/>
      <c r="S5877" s="26"/>
      <c r="T5877" s="26"/>
      <c r="U5877" s="26"/>
      <c r="V5877" s="26"/>
    </row>
    <row r="5878" spans="1:22" ht="14">
      <c r="A5878" s="24"/>
      <c r="B5878" s="26"/>
      <c r="C5878" s="26"/>
      <c r="D5878" s="26"/>
      <c r="E5878" s="26"/>
      <c r="F5878" s="26"/>
      <c r="G5878" s="27"/>
      <c r="H5878" s="27"/>
      <c r="I5878" s="26"/>
      <c r="J5878" s="24"/>
      <c r="K5878" s="26"/>
      <c r="L5878" s="26"/>
      <c r="M5878" s="26"/>
      <c r="N5878" s="26"/>
      <c r="O5878" s="26"/>
      <c r="P5878" s="26"/>
      <c r="Q5878" s="26"/>
      <c r="R5878" s="26"/>
      <c r="S5878" s="26"/>
      <c r="T5878" s="26"/>
      <c r="U5878" s="26"/>
      <c r="V5878" s="26"/>
    </row>
    <row r="5879" spans="1:22" ht="14">
      <c r="A5879" s="24"/>
      <c r="B5879" s="26"/>
      <c r="C5879" s="26"/>
      <c r="D5879" s="26"/>
      <c r="E5879" s="26"/>
      <c r="F5879" s="26"/>
      <c r="G5879" s="27"/>
      <c r="H5879" s="27"/>
      <c r="I5879" s="26"/>
      <c r="J5879" s="24"/>
      <c r="K5879" s="26"/>
      <c r="L5879" s="26"/>
      <c r="M5879" s="26"/>
      <c r="N5879" s="26"/>
      <c r="O5879" s="26"/>
      <c r="P5879" s="26"/>
      <c r="Q5879" s="26"/>
      <c r="R5879" s="26"/>
      <c r="S5879" s="26"/>
      <c r="T5879" s="26"/>
      <c r="U5879" s="26"/>
      <c r="V5879" s="26"/>
    </row>
    <row r="5880" spans="1:22" ht="14">
      <c r="A5880" s="24"/>
      <c r="B5880" s="26"/>
      <c r="C5880" s="26"/>
      <c r="D5880" s="26"/>
      <c r="E5880" s="26"/>
      <c r="F5880" s="26"/>
      <c r="G5880" s="27"/>
      <c r="H5880" s="27"/>
      <c r="I5880" s="26"/>
      <c r="J5880" s="24"/>
      <c r="K5880" s="26"/>
      <c r="L5880" s="26"/>
      <c r="M5880" s="26"/>
      <c r="N5880" s="26"/>
      <c r="O5880" s="26"/>
      <c r="P5880" s="26"/>
      <c r="Q5880" s="26"/>
      <c r="R5880" s="26"/>
      <c r="S5880" s="26"/>
      <c r="T5880" s="26"/>
      <c r="U5880" s="26"/>
      <c r="V5880" s="26"/>
    </row>
    <row r="5881" spans="1:22" ht="14">
      <c r="A5881" s="24"/>
      <c r="B5881" s="26"/>
      <c r="C5881" s="26"/>
      <c r="D5881" s="26"/>
      <c r="E5881" s="26"/>
      <c r="F5881" s="26"/>
      <c r="G5881" s="27"/>
      <c r="H5881" s="27"/>
      <c r="I5881" s="26"/>
      <c r="J5881" s="24"/>
      <c r="K5881" s="26"/>
      <c r="L5881" s="26"/>
      <c r="M5881" s="26"/>
      <c r="N5881" s="26"/>
      <c r="O5881" s="26"/>
      <c r="P5881" s="26"/>
      <c r="Q5881" s="26"/>
      <c r="R5881" s="26"/>
      <c r="S5881" s="26"/>
      <c r="T5881" s="26"/>
      <c r="U5881" s="26"/>
      <c r="V5881" s="26"/>
    </row>
    <row r="5882" spans="1:22" ht="14">
      <c r="A5882" s="24"/>
      <c r="B5882" s="26"/>
      <c r="C5882" s="26"/>
      <c r="D5882" s="26"/>
      <c r="E5882" s="26"/>
      <c r="F5882" s="26"/>
      <c r="G5882" s="27"/>
      <c r="H5882" s="27"/>
      <c r="I5882" s="26"/>
      <c r="J5882" s="24"/>
      <c r="K5882" s="26"/>
      <c r="L5882" s="26"/>
      <c r="M5882" s="26"/>
      <c r="N5882" s="26"/>
      <c r="O5882" s="26"/>
      <c r="P5882" s="26"/>
      <c r="Q5882" s="26"/>
      <c r="R5882" s="26"/>
      <c r="S5882" s="26"/>
      <c r="T5882" s="26"/>
      <c r="U5882" s="26"/>
      <c r="V5882" s="26"/>
    </row>
    <row r="5883" spans="1:22" ht="14">
      <c r="A5883" s="24"/>
      <c r="B5883" s="26"/>
      <c r="C5883" s="26"/>
      <c r="D5883" s="26"/>
      <c r="E5883" s="26"/>
      <c r="F5883" s="26"/>
      <c r="G5883" s="27"/>
      <c r="H5883" s="27"/>
      <c r="I5883" s="26"/>
      <c r="J5883" s="24"/>
      <c r="K5883" s="26"/>
      <c r="L5883" s="26"/>
      <c r="M5883" s="26"/>
      <c r="N5883" s="26"/>
      <c r="O5883" s="26"/>
      <c r="P5883" s="26"/>
      <c r="Q5883" s="26"/>
      <c r="R5883" s="26"/>
      <c r="S5883" s="26"/>
      <c r="T5883" s="26"/>
      <c r="U5883" s="26"/>
      <c r="V5883" s="26"/>
    </row>
    <row r="5884" spans="1:22" ht="14">
      <c r="A5884" s="24"/>
      <c r="B5884" s="26"/>
      <c r="C5884" s="26"/>
      <c r="D5884" s="26"/>
      <c r="E5884" s="26"/>
      <c r="F5884" s="26"/>
      <c r="G5884" s="27"/>
      <c r="H5884" s="27"/>
      <c r="I5884" s="26"/>
      <c r="J5884" s="24"/>
      <c r="K5884" s="26"/>
      <c r="L5884" s="26"/>
      <c r="M5884" s="26"/>
      <c r="N5884" s="26"/>
      <c r="O5884" s="26"/>
      <c r="P5884" s="26"/>
      <c r="Q5884" s="26"/>
      <c r="R5884" s="26"/>
      <c r="S5884" s="26"/>
      <c r="T5884" s="26"/>
      <c r="U5884" s="26"/>
      <c r="V5884" s="26"/>
    </row>
    <row r="5885" spans="1:22" ht="14">
      <c r="A5885" s="24"/>
      <c r="B5885" s="26"/>
      <c r="C5885" s="26"/>
      <c r="D5885" s="26"/>
      <c r="E5885" s="26"/>
      <c r="F5885" s="26"/>
      <c r="G5885" s="27"/>
      <c r="H5885" s="27"/>
      <c r="I5885" s="26"/>
      <c r="J5885" s="24"/>
      <c r="K5885" s="26"/>
      <c r="L5885" s="26"/>
      <c r="M5885" s="26"/>
      <c r="N5885" s="26"/>
      <c r="O5885" s="26"/>
      <c r="P5885" s="26"/>
      <c r="Q5885" s="26"/>
      <c r="R5885" s="26"/>
      <c r="S5885" s="26"/>
      <c r="T5885" s="26"/>
      <c r="U5885" s="26"/>
      <c r="V5885" s="26"/>
    </row>
    <row r="5886" spans="1:22" ht="14">
      <c r="A5886" s="24"/>
      <c r="B5886" s="26"/>
      <c r="C5886" s="26"/>
      <c r="D5886" s="26"/>
      <c r="E5886" s="26"/>
      <c r="F5886" s="26"/>
      <c r="G5886" s="27"/>
      <c r="H5886" s="27"/>
      <c r="I5886" s="26"/>
      <c r="J5886" s="24"/>
      <c r="K5886" s="26"/>
      <c r="L5886" s="26"/>
      <c r="M5886" s="26"/>
      <c r="N5886" s="26"/>
      <c r="O5886" s="26"/>
      <c r="P5886" s="26"/>
      <c r="Q5886" s="26"/>
      <c r="R5886" s="26"/>
      <c r="S5886" s="26"/>
      <c r="T5886" s="26"/>
      <c r="U5886" s="26"/>
      <c r="V5886" s="26"/>
    </row>
    <row r="5887" spans="1:22" ht="14">
      <c r="A5887" s="24"/>
      <c r="B5887" s="26"/>
      <c r="C5887" s="26"/>
      <c r="D5887" s="26"/>
      <c r="E5887" s="26"/>
      <c r="F5887" s="26"/>
      <c r="G5887" s="27"/>
      <c r="H5887" s="27"/>
      <c r="I5887" s="26"/>
      <c r="J5887" s="24"/>
      <c r="K5887" s="26"/>
      <c r="L5887" s="26"/>
      <c r="M5887" s="26"/>
      <c r="N5887" s="26"/>
      <c r="O5887" s="26"/>
      <c r="P5887" s="26"/>
      <c r="Q5887" s="26"/>
      <c r="R5887" s="26"/>
      <c r="S5887" s="26"/>
      <c r="T5887" s="26"/>
      <c r="U5887" s="26"/>
      <c r="V5887" s="26"/>
    </row>
    <row r="5888" spans="1:22" ht="14">
      <c r="A5888" s="24"/>
      <c r="B5888" s="26"/>
      <c r="C5888" s="26"/>
      <c r="D5888" s="26"/>
      <c r="E5888" s="26"/>
      <c r="F5888" s="26"/>
      <c r="G5888" s="27"/>
      <c r="H5888" s="27"/>
      <c r="I5888" s="26"/>
      <c r="J5888" s="24"/>
      <c r="K5888" s="26"/>
      <c r="L5888" s="26"/>
      <c r="M5888" s="26"/>
      <c r="N5888" s="26"/>
      <c r="O5888" s="26"/>
      <c r="P5888" s="26"/>
      <c r="Q5888" s="26"/>
      <c r="R5888" s="26"/>
      <c r="S5888" s="26"/>
      <c r="T5888" s="26"/>
      <c r="U5888" s="26"/>
      <c r="V5888" s="26"/>
    </row>
    <row r="5889" spans="1:22" ht="14">
      <c r="A5889" s="24"/>
      <c r="B5889" s="26"/>
      <c r="C5889" s="26"/>
      <c r="D5889" s="26"/>
      <c r="E5889" s="26"/>
      <c r="F5889" s="26"/>
      <c r="G5889" s="27"/>
      <c r="H5889" s="27"/>
      <c r="I5889" s="26"/>
      <c r="J5889" s="24"/>
      <c r="K5889" s="26"/>
      <c r="L5889" s="26"/>
      <c r="M5889" s="26"/>
      <c r="N5889" s="26"/>
      <c r="O5889" s="26"/>
      <c r="P5889" s="26"/>
      <c r="Q5889" s="26"/>
      <c r="R5889" s="26"/>
      <c r="S5889" s="26"/>
      <c r="T5889" s="26"/>
      <c r="U5889" s="26"/>
      <c r="V5889" s="26"/>
    </row>
    <row r="5890" spans="1:22" ht="14">
      <c r="A5890" s="24"/>
      <c r="B5890" s="26"/>
      <c r="C5890" s="26"/>
      <c r="D5890" s="26"/>
      <c r="E5890" s="26"/>
      <c r="F5890" s="26"/>
      <c r="G5890" s="27"/>
      <c r="H5890" s="27"/>
      <c r="I5890" s="26"/>
      <c r="J5890" s="24"/>
      <c r="K5890" s="26"/>
      <c r="L5890" s="26"/>
      <c r="M5890" s="26"/>
      <c r="N5890" s="26"/>
      <c r="O5890" s="26"/>
      <c r="P5890" s="26"/>
      <c r="Q5890" s="26"/>
      <c r="R5890" s="26"/>
      <c r="S5890" s="26"/>
      <c r="T5890" s="26"/>
      <c r="U5890" s="26"/>
      <c r="V5890" s="26"/>
    </row>
    <row r="5891" spans="1:22" ht="14">
      <c r="A5891" s="24"/>
      <c r="B5891" s="26"/>
      <c r="C5891" s="26"/>
      <c r="D5891" s="26"/>
      <c r="E5891" s="26"/>
      <c r="F5891" s="26"/>
      <c r="G5891" s="27"/>
      <c r="H5891" s="27"/>
      <c r="I5891" s="26"/>
      <c r="J5891" s="24"/>
      <c r="K5891" s="26"/>
      <c r="L5891" s="26"/>
      <c r="M5891" s="26"/>
      <c r="N5891" s="26"/>
      <c r="O5891" s="26"/>
      <c r="P5891" s="26"/>
      <c r="Q5891" s="26"/>
      <c r="R5891" s="26"/>
      <c r="S5891" s="26"/>
      <c r="T5891" s="26"/>
      <c r="U5891" s="26"/>
      <c r="V5891" s="26"/>
    </row>
    <row r="5892" spans="1:22" ht="14">
      <c r="A5892" s="24"/>
      <c r="B5892" s="26"/>
      <c r="C5892" s="26"/>
      <c r="D5892" s="26"/>
      <c r="E5892" s="26"/>
      <c r="F5892" s="26"/>
      <c r="G5892" s="27"/>
      <c r="H5892" s="27"/>
      <c r="I5892" s="26"/>
      <c r="J5892" s="24"/>
      <c r="K5892" s="26"/>
      <c r="L5892" s="26"/>
      <c r="M5892" s="26"/>
      <c r="N5892" s="26"/>
      <c r="O5892" s="26"/>
      <c r="P5892" s="26"/>
      <c r="Q5892" s="26"/>
      <c r="R5892" s="26"/>
      <c r="S5892" s="26"/>
      <c r="T5892" s="26"/>
      <c r="U5892" s="26"/>
      <c r="V5892" s="26"/>
    </row>
    <row r="5893" spans="1:22" ht="14">
      <c r="A5893" s="24"/>
      <c r="B5893" s="26"/>
      <c r="C5893" s="26"/>
      <c r="D5893" s="26"/>
      <c r="E5893" s="26"/>
      <c r="F5893" s="26"/>
      <c r="G5893" s="27"/>
      <c r="H5893" s="27"/>
      <c r="I5893" s="26"/>
      <c r="J5893" s="24"/>
      <c r="K5893" s="26"/>
      <c r="L5893" s="26"/>
      <c r="M5893" s="26"/>
      <c r="N5893" s="26"/>
      <c r="O5893" s="26"/>
      <c r="P5893" s="26"/>
      <c r="Q5893" s="26"/>
      <c r="R5893" s="26"/>
      <c r="S5893" s="26"/>
      <c r="T5893" s="26"/>
      <c r="U5893" s="26"/>
      <c r="V5893" s="26"/>
    </row>
    <row r="5894" spans="1:22" ht="14">
      <c r="A5894" s="24"/>
      <c r="B5894" s="26"/>
      <c r="C5894" s="26"/>
      <c r="D5894" s="26"/>
      <c r="E5894" s="26"/>
      <c r="F5894" s="26"/>
      <c r="G5894" s="27"/>
      <c r="H5894" s="27"/>
      <c r="I5894" s="26"/>
      <c r="J5894" s="24"/>
      <c r="K5894" s="26"/>
      <c r="L5894" s="26"/>
      <c r="M5894" s="26"/>
      <c r="N5894" s="26"/>
      <c r="O5894" s="26"/>
      <c r="P5894" s="26"/>
      <c r="Q5894" s="26"/>
      <c r="R5894" s="26"/>
      <c r="S5894" s="26"/>
      <c r="T5894" s="26"/>
      <c r="U5894" s="26"/>
      <c r="V5894" s="26"/>
    </row>
    <row r="5895" spans="1:22" ht="14">
      <c r="A5895" s="24"/>
      <c r="B5895" s="26"/>
      <c r="C5895" s="26"/>
      <c r="D5895" s="26"/>
      <c r="E5895" s="26"/>
      <c r="F5895" s="26"/>
      <c r="G5895" s="27"/>
      <c r="H5895" s="27"/>
      <c r="I5895" s="26"/>
      <c r="J5895" s="24"/>
      <c r="K5895" s="26"/>
      <c r="L5895" s="26"/>
      <c r="M5895" s="26"/>
      <c r="N5895" s="26"/>
      <c r="O5895" s="26"/>
      <c r="P5895" s="26"/>
      <c r="Q5895" s="26"/>
      <c r="R5895" s="26"/>
      <c r="S5895" s="26"/>
      <c r="T5895" s="26"/>
      <c r="U5895" s="26"/>
      <c r="V5895" s="26"/>
    </row>
    <row r="5896" spans="1:22" ht="14">
      <c r="A5896" s="24"/>
      <c r="B5896" s="26"/>
      <c r="C5896" s="26"/>
      <c r="D5896" s="26"/>
      <c r="E5896" s="26"/>
      <c r="F5896" s="26"/>
      <c r="G5896" s="27"/>
      <c r="H5896" s="27"/>
      <c r="I5896" s="26"/>
      <c r="J5896" s="24"/>
      <c r="K5896" s="26"/>
      <c r="L5896" s="26"/>
      <c r="M5896" s="26"/>
      <c r="N5896" s="26"/>
      <c r="O5896" s="26"/>
      <c r="P5896" s="26"/>
      <c r="Q5896" s="26"/>
      <c r="R5896" s="26"/>
      <c r="S5896" s="26"/>
      <c r="T5896" s="26"/>
      <c r="U5896" s="26"/>
      <c r="V5896" s="26"/>
    </row>
    <row r="5897" spans="1:22" ht="14">
      <c r="A5897" s="24"/>
      <c r="B5897" s="26"/>
      <c r="C5897" s="26"/>
      <c r="D5897" s="26"/>
      <c r="E5897" s="26"/>
      <c r="F5897" s="26"/>
      <c r="G5897" s="27"/>
      <c r="H5897" s="27"/>
      <c r="I5897" s="26"/>
      <c r="J5897" s="24"/>
      <c r="K5897" s="26"/>
      <c r="L5897" s="26"/>
      <c r="M5897" s="26"/>
      <c r="N5897" s="26"/>
      <c r="O5897" s="26"/>
      <c r="P5897" s="26"/>
      <c r="Q5897" s="26"/>
      <c r="R5897" s="26"/>
      <c r="S5897" s="26"/>
      <c r="T5897" s="26"/>
      <c r="U5897" s="26"/>
      <c r="V5897" s="26"/>
    </row>
    <row r="5898" spans="1:22" ht="14">
      <c r="A5898" s="24"/>
      <c r="B5898" s="26"/>
      <c r="C5898" s="26"/>
      <c r="D5898" s="26"/>
      <c r="E5898" s="26"/>
      <c r="F5898" s="26"/>
      <c r="G5898" s="27"/>
      <c r="H5898" s="27"/>
      <c r="I5898" s="26"/>
      <c r="J5898" s="24"/>
      <c r="K5898" s="26"/>
      <c r="L5898" s="26"/>
      <c r="M5898" s="26"/>
      <c r="N5898" s="26"/>
      <c r="O5898" s="26"/>
      <c r="P5898" s="26"/>
      <c r="Q5898" s="26"/>
      <c r="R5898" s="26"/>
      <c r="S5898" s="26"/>
      <c r="T5898" s="26"/>
      <c r="U5898" s="26"/>
      <c r="V5898" s="26"/>
    </row>
    <row r="5899" spans="1:22" ht="14">
      <c r="A5899" s="24"/>
      <c r="B5899" s="26"/>
      <c r="C5899" s="26"/>
      <c r="D5899" s="26"/>
      <c r="E5899" s="26"/>
      <c r="F5899" s="26"/>
      <c r="G5899" s="27"/>
      <c r="H5899" s="27"/>
      <c r="I5899" s="26"/>
      <c r="J5899" s="24"/>
      <c r="K5899" s="26"/>
      <c r="L5899" s="26"/>
      <c r="M5899" s="26"/>
      <c r="N5899" s="26"/>
      <c r="O5899" s="26"/>
      <c r="P5899" s="26"/>
      <c r="Q5899" s="26"/>
      <c r="R5899" s="26"/>
      <c r="S5899" s="26"/>
      <c r="T5899" s="26"/>
      <c r="U5899" s="26"/>
      <c r="V5899" s="26"/>
    </row>
    <row r="5900" spans="1:22" ht="14">
      <c r="A5900" s="24"/>
      <c r="B5900" s="26"/>
      <c r="C5900" s="26"/>
      <c r="D5900" s="26"/>
      <c r="E5900" s="26"/>
      <c r="F5900" s="26"/>
      <c r="G5900" s="27"/>
      <c r="H5900" s="27"/>
      <c r="I5900" s="26"/>
      <c r="J5900" s="24"/>
      <c r="K5900" s="26"/>
      <c r="L5900" s="26"/>
      <c r="M5900" s="26"/>
      <c r="N5900" s="26"/>
      <c r="O5900" s="26"/>
      <c r="P5900" s="26"/>
      <c r="Q5900" s="26"/>
      <c r="R5900" s="26"/>
      <c r="S5900" s="26"/>
      <c r="T5900" s="26"/>
      <c r="U5900" s="26"/>
      <c r="V5900" s="26"/>
    </row>
    <row r="5901" spans="1:22" ht="14">
      <c r="A5901" s="24"/>
      <c r="B5901" s="26"/>
      <c r="C5901" s="26"/>
      <c r="D5901" s="26"/>
      <c r="E5901" s="26"/>
      <c r="F5901" s="26"/>
      <c r="G5901" s="27"/>
      <c r="H5901" s="27"/>
      <c r="I5901" s="26"/>
      <c r="J5901" s="24"/>
      <c r="K5901" s="26"/>
      <c r="L5901" s="26"/>
      <c r="M5901" s="26"/>
      <c r="N5901" s="26"/>
      <c r="O5901" s="26"/>
      <c r="P5901" s="26"/>
      <c r="Q5901" s="26"/>
      <c r="R5901" s="26"/>
      <c r="S5901" s="26"/>
      <c r="T5901" s="26"/>
      <c r="U5901" s="26"/>
      <c r="V5901" s="26"/>
    </row>
    <row r="5902" spans="1:22" ht="14">
      <c r="A5902" s="24"/>
      <c r="B5902" s="26"/>
      <c r="C5902" s="26"/>
      <c r="D5902" s="26"/>
      <c r="E5902" s="26"/>
      <c r="F5902" s="26"/>
      <c r="G5902" s="27"/>
      <c r="H5902" s="27"/>
      <c r="I5902" s="26"/>
      <c r="J5902" s="24"/>
      <c r="K5902" s="26"/>
      <c r="L5902" s="26"/>
      <c r="M5902" s="26"/>
      <c r="N5902" s="26"/>
      <c r="O5902" s="26"/>
      <c r="P5902" s="26"/>
      <c r="Q5902" s="26"/>
      <c r="R5902" s="26"/>
      <c r="S5902" s="26"/>
      <c r="T5902" s="26"/>
      <c r="U5902" s="26"/>
      <c r="V5902" s="26"/>
    </row>
    <row r="5903" spans="1:22" ht="14">
      <c r="A5903" s="24"/>
      <c r="B5903" s="26"/>
      <c r="C5903" s="26"/>
      <c r="D5903" s="26"/>
      <c r="E5903" s="26"/>
      <c r="F5903" s="26"/>
      <c r="G5903" s="27"/>
      <c r="H5903" s="27"/>
      <c r="I5903" s="26"/>
      <c r="J5903" s="24"/>
      <c r="K5903" s="26"/>
      <c r="L5903" s="26"/>
      <c r="M5903" s="26"/>
      <c r="N5903" s="26"/>
      <c r="O5903" s="26"/>
      <c r="P5903" s="26"/>
      <c r="Q5903" s="26"/>
      <c r="R5903" s="26"/>
      <c r="S5903" s="26"/>
      <c r="T5903" s="26"/>
      <c r="U5903" s="26"/>
      <c r="V5903" s="26"/>
    </row>
    <row r="5904" spans="1:22" ht="14">
      <c r="A5904" s="24"/>
      <c r="B5904" s="26"/>
      <c r="C5904" s="26"/>
      <c r="D5904" s="26"/>
      <c r="E5904" s="26"/>
      <c r="F5904" s="26"/>
      <c r="G5904" s="27"/>
      <c r="H5904" s="27"/>
      <c r="I5904" s="26"/>
      <c r="J5904" s="24"/>
      <c r="K5904" s="26"/>
      <c r="L5904" s="26"/>
      <c r="M5904" s="26"/>
      <c r="N5904" s="26"/>
      <c r="O5904" s="26"/>
      <c r="P5904" s="26"/>
      <c r="Q5904" s="26"/>
      <c r="R5904" s="26"/>
      <c r="S5904" s="26"/>
      <c r="T5904" s="26"/>
      <c r="U5904" s="26"/>
      <c r="V5904" s="26"/>
    </row>
    <row r="5905" spans="1:22" ht="14">
      <c r="A5905" s="24"/>
      <c r="B5905" s="26"/>
      <c r="C5905" s="26"/>
      <c r="D5905" s="26"/>
      <c r="E5905" s="26"/>
      <c r="F5905" s="26"/>
      <c r="G5905" s="27"/>
      <c r="H5905" s="27"/>
      <c r="I5905" s="26"/>
      <c r="J5905" s="24"/>
      <c r="K5905" s="26"/>
      <c r="L5905" s="26"/>
      <c r="M5905" s="26"/>
      <c r="N5905" s="26"/>
      <c r="O5905" s="26"/>
      <c r="P5905" s="26"/>
      <c r="Q5905" s="26"/>
      <c r="R5905" s="26"/>
      <c r="S5905" s="26"/>
      <c r="T5905" s="26"/>
      <c r="U5905" s="26"/>
      <c r="V5905" s="26"/>
    </row>
    <row r="5906" spans="1:22" ht="14">
      <c r="A5906" s="24"/>
      <c r="B5906" s="26"/>
      <c r="C5906" s="26"/>
      <c r="D5906" s="26"/>
      <c r="E5906" s="26"/>
      <c r="F5906" s="26"/>
      <c r="G5906" s="27"/>
      <c r="H5906" s="27"/>
      <c r="I5906" s="26"/>
      <c r="J5906" s="24"/>
      <c r="K5906" s="26"/>
      <c r="L5906" s="26"/>
      <c r="M5906" s="26"/>
      <c r="N5906" s="26"/>
      <c r="O5906" s="26"/>
      <c r="P5906" s="26"/>
      <c r="Q5906" s="26"/>
      <c r="R5906" s="26"/>
      <c r="S5906" s="26"/>
      <c r="T5906" s="26"/>
      <c r="U5906" s="26"/>
      <c r="V5906" s="26"/>
    </row>
    <row r="5907" spans="1:22" ht="14">
      <c r="A5907" s="24"/>
      <c r="B5907" s="26"/>
      <c r="C5907" s="26"/>
      <c r="D5907" s="26"/>
      <c r="E5907" s="26"/>
      <c r="F5907" s="26"/>
      <c r="G5907" s="27"/>
      <c r="H5907" s="27"/>
      <c r="I5907" s="26"/>
      <c r="J5907" s="24"/>
      <c r="K5907" s="26"/>
      <c r="L5907" s="26"/>
      <c r="M5907" s="26"/>
      <c r="N5907" s="26"/>
      <c r="O5907" s="26"/>
      <c r="P5907" s="26"/>
      <c r="Q5907" s="26"/>
      <c r="R5907" s="26"/>
      <c r="S5907" s="26"/>
      <c r="T5907" s="26"/>
      <c r="U5907" s="26"/>
      <c r="V5907" s="26"/>
    </row>
    <row r="5908" spans="1:22" ht="14">
      <c r="A5908" s="24"/>
      <c r="B5908" s="26"/>
      <c r="C5908" s="26"/>
      <c r="D5908" s="26"/>
      <c r="E5908" s="26"/>
      <c r="F5908" s="26"/>
      <c r="G5908" s="27"/>
      <c r="H5908" s="27"/>
      <c r="I5908" s="26"/>
      <c r="J5908" s="24"/>
      <c r="K5908" s="26"/>
      <c r="L5908" s="26"/>
      <c r="M5908" s="26"/>
      <c r="N5908" s="26"/>
      <c r="O5908" s="26"/>
      <c r="P5908" s="26"/>
      <c r="Q5908" s="26"/>
      <c r="R5908" s="26"/>
      <c r="S5908" s="26"/>
      <c r="T5908" s="26"/>
      <c r="U5908" s="26"/>
      <c r="V5908" s="26"/>
    </row>
    <row r="5909" spans="1:22" ht="14">
      <c r="A5909" s="24"/>
      <c r="B5909" s="26"/>
      <c r="C5909" s="26"/>
      <c r="D5909" s="26"/>
      <c r="E5909" s="26"/>
      <c r="F5909" s="26"/>
      <c r="G5909" s="27"/>
      <c r="H5909" s="27"/>
      <c r="I5909" s="26"/>
      <c r="J5909" s="24"/>
      <c r="K5909" s="26"/>
      <c r="L5909" s="26"/>
      <c r="M5909" s="26"/>
      <c r="N5909" s="26"/>
      <c r="O5909" s="26"/>
      <c r="P5909" s="26"/>
      <c r="Q5909" s="26"/>
      <c r="R5909" s="26"/>
      <c r="S5909" s="26"/>
      <c r="T5909" s="26"/>
      <c r="U5909" s="26"/>
      <c r="V5909" s="26"/>
    </row>
    <row r="5910" spans="1:22" ht="14">
      <c r="A5910" s="24"/>
      <c r="B5910" s="26"/>
      <c r="C5910" s="26"/>
      <c r="D5910" s="26"/>
      <c r="E5910" s="26"/>
      <c r="F5910" s="26"/>
      <c r="G5910" s="27"/>
      <c r="H5910" s="27"/>
      <c r="I5910" s="26"/>
      <c r="J5910" s="24"/>
      <c r="K5910" s="26"/>
      <c r="L5910" s="26"/>
      <c r="M5910" s="26"/>
      <c r="N5910" s="26"/>
      <c r="O5910" s="26"/>
      <c r="P5910" s="26"/>
      <c r="Q5910" s="26"/>
      <c r="R5910" s="26"/>
      <c r="S5910" s="26"/>
      <c r="T5910" s="26"/>
      <c r="U5910" s="26"/>
      <c r="V5910" s="26"/>
    </row>
    <row r="5911" spans="1:22" ht="14">
      <c r="A5911" s="24"/>
      <c r="B5911" s="26"/>
      <c r="C5911" s="26"/>
      <c r="D5911" s="26"/>
      <c r="E5911" s="26"/>
      <c r="F5911" s="26"/>
      <c r="G5911" s="27"/>
      <c r="H5911" s="27"/>
      <c r="I5911" s="26"/>
      <c r="J5911" s="24"/>
      <c r="K5911" s="26"/>
      <c r="L5911" s="26"/>
      <c r="M5911" s="26"/>
      <c r="N5911" s="26"/>
      <c r="O5911" s="26"/>
      <c r="P5911" s="26"/>
      <c r="Q5911" s="26"/>
      <c r="R5911" s="26"/>
      <c r="S5911" s="26"/>
      <c r="T5911" s="26"/>
      <c r="U5911" s="26"/>
      <c r="V5911" s="26"/>
    </row>
    <row r="5912" spans="1:22" ht="14">
      <c r="A5912" s="24"/>
      <c r="B5912" s="26"/>
      <c r="C5912" s="26"/>
      <c r="D5912" s="26"/>
      <c r="E5912" s="26"/>
      <c r="F5912" s="26"/>
      <c r="G5912" s="27"/>
      <c r="H5912" s="27"/>
      <c r="I5912" s="26"/>
      <c r="J5912" s="24"/>
      <c r="K5912" s="26"/>
      <c r="L5912" s="26"/>
      <c r="M5912" s="26"/>
      <c r="N5912" s="26"/>
      <c r="O5912" s="26"/>
      <c r="P5912" s="26"/>
      <c r="Q5912" s="26"/>
      <c r="R5912" s="26"/>
      <c r="S5912" s="26"/>
      <c r="T5912" s="26"/>
      <c r="U5912" s="26"/>
      <c r="V5912" s="26"/>
    </row>
    <row r="5913" spans="1:22" ht="14">
      <c r="A5913" s="24"/>
      <c r="B5913" s="26"/>
      <c r="C5913" s="26"/>
      <c r="D5913" s="26"/>
      <c r="E5913" s="26"/>
      <c r="F5913" s="26"/>
      <c r="G5913" s="27"/>
      <c r="H5913" s="27"/>
      <c r="I5913" s="26"/>
      <c r="J5913" s="24"/>
      <c r="K5913" s="26"/>
      <c r="L5913" s="26"/>
      <c r="M5913" s="26"/>
      <c r="N5913" s="26"/>
      <c r="O5913" s="26"/>
      <c r="P5913" s="26"/>
      <c r="Q5913" s="26"/>
      <c r="R5913" s="26"/>
      <c r="S5913" s="26"/>
      <c r="T5913" s="26"/>
      <c r="U5913" s="26"/>
      <c r="V5913" s="26"/>
    </row>
    <row r="5914" spans="1:22" ht="14">
      <c r="A5914" s="24"/>
      <c r="B5914" s="26"/>
      <c r="C5914" s="26"/>
      <c r="D5914" s="26"/>
      <c r="E5914" s="26"/>
      <c r="F5914" s="26"/>
      <c r="G5914" s="27"/>
      <c r="H5914" s="27"/>
      <c r="I5914" s="26"/>
      <c r="J5914" s="24"/>
      <c r="K5914" s="26"/>
      <c r="L5914" s="26"/>
      <c r="M5914" s="26"/>
      <c r="N5914" s="26"/>
      <c r="O5914" s="26"/>
      <c r="P5914" s="26"/>
      <c r="Q5914" s="26"/>
      <c r="R5914" s="26"/>
      <c r="S5914" s="26"/>
      <c r="T5914" s="26"/>
      <c r="U5914" s="26"/>
      <c r="V5914" s="26"/>
    </row>
    <row r="5915" spans="1:22" ht="14">
      <c r="A5915" s="24"/>
      <c r="B5915" s="26"/>
      <c r="C5915" s="26"/>
      <c r="D5915" s="26"/>
      <c r="E5915" s="26"/>
      <c r="F5915" s="26"/>
      <c r="G5915" s="27"/>
      <c r="H5915" s="27"/>
      <c r="I5915" s="26"/>
      <c r="J5915" s="24"/>
      <c r="K5915" s="26"/>
      <c r="L5915" s="26"/>
      <c r="M5915" s="26"/>
      <c r="N5915" s="26"/>
      <c r="O5915" s="26"/>
      <c r="P5915" s="26"/>
      <c r="Q5915" s="26"/>
      <c r="R5915" s="26"/>
      <c r="S5915" s="26"/>
      <c r="T5915" s="26"/>
      <c r="U5915" s="26"/>
      <c r="V5915" s="26"/>
    </row>
    <row r="5916" spans="1:22" ht="14">
      <c r="A5916" s="24"/>
      <c r="B5916" s="26"/>
      <c r="C5916" s="26"/>
      <c r="D5916" s="26"/>
      <c r="E5916" s="26"/>
      <c r="F5916" s="26"/>
      <c r="G5916" s="27"/>
      <c r="H5916" s="27"/>
      <c r="I5916" s="26"/>
      <c r="J5916" s="24"/>
      <c r="K5916" s="26"/>
      <c r="L5916" s="26"/>
      <c r="M5916" s="26"/>
      <c r="N5916" s="26"/>
      <c r="O5916" s="26"/>
      <c r="P5916" s="26"/>
      <c r="Q5916" s="26"/>
      <c r="R5916" s="26"/>
      <c r="S5916" s="26"/>
      <c r="T5916" s="26"/>
      <c r="U5916" s="26"/>
      <c r="V5916" s="26"/>
    </row>
    <row r="5917" spans="1:22" ht="14">
      <c r="A5917" s="24"/>
      <c r="B5917" s="26"/>
      <c r="C5917" s="26"/>
      <c r="D5917" s="26"/>
      <c r="E5917" s="26"/>
      <c r="F5917" s="26"/>
      <c r="G5917" s="27"/>
      <c r="H5917" s="27"/>
      <c r="I5917" s="26"/>
      <c r="J5917" s="24"/>
      <c r="K5917" s="26"/>
      <c r="L5917" s="26"/>
      <c r="M5917" s="26"/>
      <c r="N5917" s="26"/>
      <c r="O5917" s="26"/>
      <c r="P5917" s="26"/>
      <c r="Q5917" s="26"/>
      <c r="R5917" s="26"/>
      <c r="S5917" s="26"/>
      <c r="T5917" s="26"/>
      <c r="U5917" s="26"/>
      <c r="V5917" s="26"/>
    </row>
    <row r="5918" spans="1:22" ht="14">
      <c r="A5918" s="24"/>
      <c r="B5918" s="26"/>
      <c r="C5918" s="26"/>
      <c r="D5918" s="26"/>
      <c r="E5918" s="26"/>
      <c r="F5918" s="26"/>
      <c r="G5918" s="27"/>
      <c r="H5918" s="27"/>
      <c r="I5918" s="26"/>
      <c r="J5918" s="24"/>
      <c r="K5918" s="26"/>
      <c r="L5918" s="26"/>
      <c r="M5918" s="26"/>
      <c r="N5918" s="26"/>
      <c r="O5918" s="26"/>
      <c r="P5918" s="26"/>
      <c r="Q5918" s="26"/>
      <c r="R5918" s="26"/>
      <c r="S5918" s="26"/>
      <c r="T5918" s="26"/>
      <c r="U5918" s="26"/>
      <c r="V5918" s="26"/>
    </row>
    <row r="5919" spans="1:22" ht="14">
      <c r="A5919" s="24"/>
      <c r="B5919" s="26"/>
      <c r="C5919" s="26"/>
      <c r="D5919" s="26"/>
      <c r="E5919" s="26"/>
      <c r="F5919" s="26"/>
      <c r="G5919" s="27"/>
      <c r="H5919" s="27"/>
      <c r="I5919" s="26"/>
      <c r="J5919" s="24"/>
      <c r="K5919" s="26"/>
      <c r="L5919" s="26"/>
      <c r="M5919" s="26"/>
      <c r="N5919" s="26"/>
      <c r="O5919" s="26"/>
      <c r="P5919" s="26"/>
      <c r="Q5919" s="26"/>
      <c r="R5919" s="26"/>
      <c r="S5919" s="26"/>
      <c r="T5919" s="26"/>
      <c r="U5919" s="26"/>
      <c r="V5919" s="26"/>
    </row>
    <row r="5920" spans="1:22" ht="14">
      <c r="A5920" s="24"/>
      <c r="B5920" s="26"/>
      <c r="C5920" s="26"/>
      <c r="D5920" s="26"/>
      <c r="E5920" s="26"/>
      <c r="F5920" s="26"/>
      <c r="G5920" s="27"/>
      <c r="H5920" s="27"/>
      <c r="I5920" s="26"/>
      <c r="J5920" s="24"/>
      <c r="K5920" s="26"/>
      <c r="L5920" s="26"/>
      <c r="M5920" s="26"/>
      <c r="N5920" s="26"/>
      <c r="O5920" s="26"/>
      <c r="P5920" s="26"/>
      <c r="Q5920" s="26"/>
      <c r="R5920" s="26"/>
      <c r="S5920" s="26"/>
      <c r="T5920" s="26"/>
      <c r="U5920" s="26"/>
      <c r="V5920" s="26"/>
    </row>
    <row r="5921" spans="1:22" ht="14">
      <c r="A5921" s="24"/>
      <c r="B5921" s="26"/>
      <c r="C5921" s="26"/>
      <c r="D5921" s="26"/>
      <c r="E5921" s="26"/>
      <c r="F5921" s="26"/>
      <c r="G5921" s="27"/>
      <c r="H5921" s="27"/>
      <c r="I5921" s="26"/>
      <c r="J5921" s="24"/>
      <c r="K5921" s="26"/>
      <c r="L5921" s="26"/>
      <c r="M5921" s="26"/>
      <c r="N5921" s="26"/>
      <c r="O5921" s="26"/>
      <c r="P5921" s="26"/>
      <c r="Q5921" s="26"/>
      <c r="R5921" s="26"/>
      <c r="S5921" s="26"/>
      <c r="T5921" s="26"/>
      <c r="U5921" s="26"/>
      <c r="V5921" s="26"/>
    </row>
    <row r="5922" spans="1:22" ht="14">
      <c r="A5922" s="24"/>
      <c r="B5922" s="26"/>
      <c r="C5922" s="26"/>
      <c r="D5922" s="26"/>
      <c r="E5922" s="26"/>
      <c r="F5922" s="26"/>
      <c r="G5922" s="27"/>
      <c r="H5922" s="27"/>
      <c r="I5922" s="26"/>
      <c r="J5922" s="24"/>
      <c r="K5922" s="26"/>
      <c r="L5922" s="26"/>
      <c r="M5922" s="26"/>
      <c r="N5922" s="26"/>
      <c r="O5922" s="26"/>
      <c r="P5922" s="26"/>
      <c r="Q5922" s="26"/>
      <c r="R5922" s="26"/>
      <c r="S5922" s="26"/>
      <c r="T5922" s="26"/>
      <c r="U5922" s="26"/>
      <c r="V5922" s="26"/>
    </row>
    <row r="5923" spans="1:22" ht="14">
      <c r="A5923" s="24"/>
      <c r="B5923" s="26"/>
      <c r="C5923" s="26"/>
      <c r="D5923" s="26"/>
      <c r="E5923" s="26"/>
      <c r="F5923" s="26"/>
      <c r="G5923" s="27"/>
      <c r="H5923" s="27"/>
      <c r="I5923" s="26"/>
      <c r="J5923" s="24"/>
      <c r="K5923" s="26"/>
      <c r="L5923" s="26"/>
      <c r="M5923" s="26"/>
      <c r="N5923" s="26"/>
      <c r="O5923" s="26"/>
      <c r="P5923" s="26"/>
      <c r="Q5923" s="26"/>
      <c r="R5923" s="26"/>
      <c r="S5923" s="26"/>
      <c r="T5923" s="26"/>
      <c r="U5923" s="26"/>
      <c r="V5923" s="26"/>
    </row>
    <row r="5924" spans="1:22" ht="14">
      <c r="A5924" s="24"/>
      <c r="B5924" s="26"/>
      <c r="C5924" s="26"/>
      <c r="D5924" s="26"/>
      <c r="E5924" s="26"/>
      <c r="F5924" s="26"/>
      <c r="G5924" s="27"/>
      <c r="H5924" s="27"/>
      <c r="I5924" s="26"/>
      <c r="J5924" s="24"/>
      <c r="K5924" s="26"/>
      <c r="L5924" s="26"/>
      <c r="M5924" s="26"/>
      <c r="N5924" s="26"/>
      <c r="O5924" s="26"/>
      <c r="P5924" s="26"/>
      <c r="Q5924" s="26"/>
      <c r="R5924" s="26"/>
      <c r="S5924" s="26"/>
      <c r="T5924" s="26"/>
      <c r="U5924" s="26"/>
      <c r="V5924" s="26"/>
    </row>
    <row r="5925" spans="1:22" ht="14">
      <c r="A5925" s="24"/>
      <c r="B5925" s="26"/>
      <c r="C5925" s="26"/>
      <c r="D5925" s="26"/>
      <c r="E5925" s="26"/>
      <c r="F5925" s="26"/>
      <c r="G5925" s="27"/>
      <c r="H5925" s="27"/>
      <c r="I5925" s="26"/>
      <c r="J5925" s="24"/>
      <c r="K5925" s="26"/>
      <c r="L5925" s="26"/>
      <c r="M5925" s="26"/>
      <c r="N5925" s="26"/>
      <c r="O5925" s="26"/>
      <c r="P5925" s="26"/>
      <c r="Q5925" s="26"/>
      <c r="R5925" s="26"/>
      <c r="S5925" s="26"/>
      <c r="T5925" s="26"/>
      <c r="U5925" s="26"/>
      <c r="V5925" s="26"/>
    </row>
    <row r="5926" spans="1:22" ht="14">
      <c r="A5926" s="24"/>
      <c r="B5926" s="26"/>
      <c r="C5926" s="26"/>
      <c r="D5926" s="26"/>
      <c r="E5926" s="26"/>
      <c r="F5926" s="26"/>
      <c r="G5926" s="27"/>
      <c r="H5926" s="27"/>
      <c r="I5926" s="26"/>
      <c r="J5926" s="24"/>
      <c r="K5926" s="26"/>
      <c r="L5926" s="26"/>
      <c r="M5926" s="26"/>
      <c r="N5926" s="26"/>
      <c r="O5926" s="26"/>
      <c r="P5926" s="26"/>
      <c r="Q5926" s="26"/>
      <c r="R5926" s="26"/>
      <c r="S5926" s="26"/>
      <c r="T5926" s="26"/>
      <c r="U5926" s="26"/>
      <c r="V5926" s="26"/>
    </row>
    <row r="5927" spans="1:22" ht="14">
      <c r="A5927" s="24"/>
      <c r="B5927" s="26"/>
      <c r="C5927" s="26"/>
      <c r="D5927" s="26"/>
      <c r="E5927" s="26"/>
      <c r="F5927" s="26"/>
      <c r="G5927" s="27"/>
      <c r="H5927" s="27"/>
      <c r="I5927" s="26"/>
      <c r="J5927" s="24"/>
      <c r="K5927" s="26"/>
      <c r="L5927" s="26"/>
      <c r="M5927" s="26"/>
      <c r="N5927" s="26"/>
      <c r="O5927" s="26"/>
      <c r="P5927" s="26"/>
      <c r="Q5927" s="26"/>
      <c r="R5927" s="26"/>
      <c r="S5927" s="26"/>
      <c r="T5927" s="26"/>
      <c r="U5927" s="26"/>
      <c r="V5927" s="26"/>
    </row>
    <row r="5928" spans="1:22" ht="14">
      <c r="A5928" s="24"/>
      <c r="B5928" s="26"/>
      <c r="C5928" s="26"/>
      <c r="D5928" s="26"/>
      <c r="E5928" s="26"/>
      <c r="F5928" s="26"/>
      <c r="G5928" s="27"/>
      <c r="H5928" s="27"/>
      <c r="I5928" s="26"/>
      <c r="J5928" s="24"/>
      <c r="K5928" s="26"/>
      <c r="L5928" s="26"/>
      <c r="M5928" s="26"/>
      <c r="N5928" s="26"/>
      <c r="O5928" s="26"/>
      <c r="P5928" s="26"/>
      <c r="Q5928" s="26"/>
      <c r="R5928" s="26"/>
      <c r="S5928" s="26"/>
      <c r="T5928" s="26"/>
      <c r="U5928" s="26"/>
      <c r="V5928" s="26"/>
    </row>
    <row r="5929" spans="1:22" ht="14">
      <c r="A5929" s="24"/>
      <c r="B5929" s="26"/>
      <c r="C5929" s="26"/>
      <c r="D5929" s="26"/>
      <c r="E5929" s="26"/>
      <c r="F5929" s="26"/>
      <c r="G5929" s="27"/>
      <c r="H5929" s="27"/>
      <c r="I5929" s="26"/>
      <c r="J5929" s="24"/>
      <c r="K5929" s="26"/>
      <c r="L5929" s="26"/>
      <c r="M5929" s="26"/>
      <c r="N5929" s="26"/>
      <c r="O5929" s="26"/>
      <c r="P5929" s="26"/>
      <c r="Q5929" s="26"/>
      <c r="R5929" s="26"/>
      <c r="S5929" s="26"/>
      <c r="T5929" s="26"/>
      <c r="U5929" s="26"/>
      <c r="V5929" s="26"/>
    </row>
    <row r="5930" spans="1:22" ht="14">
      <c r="A5930" s="24"/>
      <c r="B5930" s="26"/>
      <c r="C5930" s="26"/>
      <c r="D5930" s="26"/>
      <c r="E5930" s="26"/>
      <c r="F5930" s="26"/>
      <c r="G5930" s="27"/>
      <c r="H5930" s="27"/>
      <c r="I5930" s="26"/>
      <c r="J5930" s="24"/>
      <c r="K5930" s="26"/>
      <c r="L5930" s="26"/>
      <c r="M5930" s="26"/>
      <c r="N5930" s="26"/>
      <c r="O5930" s="26"/>
      <c r="P5930" s="26"/>
      <c r="Q5930" s="26"/>
      <c r="R5930" s="26"/>
      <c r="S5930" s="26"/>
      <c r="T5930" s="26"/>
      <c r="U5930" s="26"/>
      <c r="V5930" s="26"/>
    </row>
    <row r="5931" spans="1:22" ht="14">
      <c r="A5931" s="24"/>
      <c r="B5931" s="26"/>
      <c r="C5931" s="26"/>
      <c r="D5931" s="26"/>
      <c r="E5931" s="26"/>
      <c r="F5931" s="26"/>
      <c r="G5931" s="27"/>
      <c r="H5931" s="27"/>
      <c r="I5931" s="26"/>
      <c r="J5931" s="24"/>
      <c r="K5931" s="26"/>
      <c r="L5931" s="26"/>
      <c r="M5931" s="26"/>
      <c r="N5931" s="26"/>
      <c r="O5931" s="26"/>
      <c r="P5931" s="26"/>
      <c r="Q5931" s="26"/>
      <c r="R5931" s="26"/>
      <c r="S5931" s="26"/>
      <c r="T5931" s="26"/>
      <c r="U5931" s="26"/>
      <c r="V5931" s="26"/>
    </row>
    <row r="5932" spans="1:22" ht="14">
      <c r="A5932" s="24"/>
      <c r="B5932" s="26"/>
      <c r="C5932" s="26"/>
      <c r="D5932" s="26"/>
      <c r="E5932" s="26"/>
      <c r="F5932" s="26"/>
      <c r="G5932" s="27"/>
      <c r="H5932" s="27"/>
      <c r="I5932" s="26"/>
      <c r="J5932" s="24"/>
      <c r="K5932" s="26"/>
      <c r="L5932" s="26"/>
      <c r="M5932" s="26"/>
      <c r="N5932" s="26"/>
      <c r="O5932" s="26"/>
      <c r="P5932" s="26"/>
      <c r="Q5932" s="26"/>
      <c r="R5932" s="26"/>
      <c r="S5932" s="26"/>
      <c r="T5932" s="26"/>
      <c r="U5932" s="26"/>
      <c r="V5932" s="26"/>
    </row>
    <row r="5933" spans="1:22" ht="14">
      <c r="A5933" s="24"/>
      <c r="B5933" s="26"/>
      <c r="C5933" s="26"/>
      <c r="D5933" s="26"/>
      <c r="E5933" s="26"/>
      <c r="F5933" s="26"/>
      <c r="G5933" s="27"/>
      <c r="H5933" s="27"/>
      <c r="I5933" s="26"/>
      <c r="J5933" s="24"/>
      <c r="K5933" s="26"/>
      <c r="L5933" s="26"/>
      <c r="M5933" s="26"/>
      <c r="N5933" s="26"/>
      <c r="O5933" s="26"/>
      <c r="P5933" s="26"/>
      <c r="Q5933" s="26"/>
      <c r="R5933" s="26"/>
      <c r="S5933" s="26"/>
      <c r="T5933" s="26"/>
      <c r="U5933" s="26"/>
      <c r="V5933" s="26"/>
    </row>
    <row r="5934" spans="1:22" ht="14">
      <c r="A5934" s="24"/>
      <c r="B5934" s="26"/>
      <c r="C5934" s="26"/>
      <c r="D5934" s="26"/>
      <c r="E5934" s="26"/>
      <c r="F5934" s="26"/>
      <c r="G5934" s="27"/>
      <c r="H5934" s="27"/>
      <c r="I5934" s="26"/>
      <c r="J5934" s="24"/>
      <c r="K5934" s="26"/>
      <c r="L5934" s="26"/>
      <c r="M5934" s="26"/>
      <c r="N5934" s="26"/>
      <c r="O5934" s="26"/>
      <c r="P5934" s="26"/>
      <c r="Q5934" s="26"/>
      <c r="R5934" s="26"/>
      <c r="S5934" s="26"/>
      <c r="T5934" s="26"/>
      <c r="U5934" s="26"/>
      <c r="V5934" s="26"/>
    </row>
    <row r="5935" spans="1:22" ht="14">
      <c r="A5935" s="24"/>
      <c r="B5935" s="26"/>
      <c r="C5935" s="26"/>
      <c r="D5935" s="26"/>
      <c r="E5935" s="26"/>
      <c r="F5935" s="26"/>
      <c r="G5935" s="27"/>
      <c r="H5935" s="27"/>
      <c r="I5935" s="26"/>
      <c r="J5935" s="24"/>
      <c r="K5935" s="26"/>
      <c r="L5935" s="26"/>
      <c r="M5935" s="26"/>
      <c r="N5935" s="26"/>
      <c r="O5935" s="26"/>
      <c r="P5935" s="26"/>
      <c r="Q5935" s="26"/>
      <c r="R5935" s="26"/>
      <c r="S5935" s="26"/>
      <c r="T5935" s="26"/>
      <c r="U5935" s="26"/>
      <c r="V5935" s="26"/>
    </row>
    <row r="5936" spans="1:22" ht="14">
      <c r="A5936" s="24"/>
      <c r="B5936" s="26"/>
      <c r="C5936" s="26"/>
      <c r="D5936" s="26"/>
      <c r="E5936" s="26"/>
      <c r="F5936" s="26"/>
      <c r="G5936" s="27"/>
      <c r="H5936" s="27"/>
      <c r="I5936" s="26"/>
      <c r="J5936" s="24"/>
      <c r="K5936" s="26"/>
      <c r="L5936" s="26"/>
      <c r="M5936" s="26"/>
      <c r="N5936" s="26"/>
      <c r="O5936" s="26"/>
      <c r="P5936" s="26"/>
      <c r="Q5936" s="26"/>
      <c r="R5936" s="26"/>
      <c r="S5936" s="26"/>
      <c r="T5936" s="26"/>
      <c r="U5936" s="26"/>
      <c r="V5936" s="26"/>
    </row>
    <row r="5937" spans="1:22" ht="14">
      <c r="A5937" s="24"/>
      <c r="B5937" s="26"/>
      <c r="C5937" s="26"/>
      <c r="D5937" s="26"/>
      <c r="E5937" s="26"/>
      <c r="F5937" s="26"/>
      <c r="G5937" s="27"/>
      <c r="H5937" s="27"/>
      <c r="I5937" s="26"/>
      <c r="J5937" s="24"/>
      <c r="K5937" s="26"/>
      <c r="L5937" s="26"/>
      <c r="M5937" s="26"/>
      <c r="N5937" s="26"/>
      <c r="O5937" s="26"/>
      <c r="P5937" s="26"/>
      <c r="Q5937" s="26"/>
      <c r="R5937" s="26"/>
      <c r="S5937" s="26"/>
      <c r="T5937" s="26"/>
      <c r="U5937" s="26"/>
      <c r="V5937" s="26"/>
    </row>
    <row r="5938" spans="1:22" ht="14">
      <c r="A5938" s="24"/>
      <c r="B5938" s="26"/>
      <c r="C5938" s="26"/>
      <c r="D5938" s="26"/>
      <c r="E5938" s="26"/>
      <c r="F5938" s="26"/>
      <c r="G5938" s="27"/>
      <c r="H5938" s="27"/>
      <c r="I5938" s="26"/>
      <c r="J5938" s="24"/>
      <c r="K5938" s="26"/>
      <c r="L5938" s="26"/>
      <c r="M5938" s="26"/>
      <c r="N5938" s="26"/>
      <c r="O5938" s="26"/>
      <c r="P5938" s="26"/>
      <c r="Q5938" s="26"/>
      <c r="R5938" s="26"/>
      <c r="S5938" s="26"/>
      <c r="T5938" s="26"/>
      <c r="U5938" s="26"/>
      <c r="V5938" s="26"/>
    </row>
    <row r="5939" spans="1:22" ht="14">
      <c r="A5939" s="24"/>
      <c r="B5939" s="26"/>
      <c r="C5939" s="26"/>
      <c r="D5939" s="26"/>
      <c r="E5939" s="26"/>
      <c r="F5939" s="26"/>
      <c r="G5939" s="27"/>
      <c r="H5939" s="27"/>
      <c r="I5939" s="26"/>
      <c r="J5939" s="24"/>
      <c r="K5939" s="26"/>
      <c r="L5939" s="26"/>
      <c r="M5939" s="26"/>
      <c r="N5939" s="26"/>
      <c r="O5939" s="26"/>
      <c r="P5939" s="26"/>
      <c r="Q5939" s="26"/>
      <c r="R5939" s="26"/>
      <c r="S5939" s="26"/>
      <c r="T5939" s="26"/>
      <c r="U5939" s="26"/>
      <c r="V5939" s="26"/>
    </row>
    <row r="5940" spans="1:22" ht="14">
      <c r="A5940" s="24"/>
      <c r="B5940" s="26"/>
      <c r="C5940" s="26"/>
      <c r="D5940" s="26"/>
      <c r="E5940" s="26"/>
      <c r="F5940" s="26"/>
      <c r="G5940" s="27"/>
      <c r="H5940" s="27"/>
      <c r="I5940" s="26"/>
      <c r="J5940" s="24"/>
      <c r="K5940" s="26"/>
      <c r="L5940" s="26"/>
      <c r="M5940" s="26"/>
      <c r="N5940" s="26"/>
      <c r="O5940" s="26"/>
      <c r="P5940" s="26"/>
      <c r="Q5940" s="26"/>
      <c r="R5940" s="26"/>
      <c r="S5940" s="26"/>
      <c r="T5940" s="26"/>
      <c r="U5940" s="26"/>
      <c r="V5940" s="26"/>
    </row>
    <row r="5941" spans="1:22" ht="14">
      <c r="A5941" s="24"/>
      <c r="B5941" s="26"/>
      <c r="C5941" s="26"/>
      <c r="D5941" s="26"/>
      <c r="E5941" s="26"/>
      <c r="F5941" s="26"/>
      <c r="G5941" s="27"/>
      <c r="H5941" s="27"/>
      <c r="I5941" s="26"/>
      <c r="J5941" s="24"/>
      <c r="K5941" s="26"/>
      <c r="L5941" s="26"/>
      <c r="M5941" s="26"/>
      <c r="N5941" s="26"/>
      <c r="O5941" s="26"/>
      <c r="P5941" s="26"/>
      <c r="Q5941" s="26"/>
      <c r="R5941" s="26"/>
      <c r="S5941" s="26"/>
      <c r="T5941" s="26"/>
      <c r="U5941" s="26"/>
      <c r="V5941" s="26"/>
    </row>
    <row r="5942" spans="1:22" ht="14">
      <c r="A5942" s="24"/>
      <c r="B5942" s="26"/>
      <c r="C5942" s="26"/>
      <c r="D5942" s="26"/>
      <c r="E5942" s="26"/>
      <c r="F5942" s="26"/>
      <c r="G5942" s="27"/>
      <c r="H5942" s="27"/>
      <c r="I5942" s="26"/>
      <c r="J5942" s="24"/>
      <c r="K5942" s="26"/>
      <c r="L5942" s="26"/>
      <c r="M5942" s="26"/>
      <c r="N5942" s="26"/>
      <c r="O5942" s="26"/>
      <c r="P5942" s="26"/>
      <c r="Q5942" s="26"/>
      <c r="R5942" s="26"/>
      <c r="S5942" s="26"/>
      <c r="T5942" s="26"/>
      <c r="U5942" s="26"/>
      <c r="V5942" s="26"/>
    </row>
    <row r="5943" spans="1:22" ht="14">
      <c r="A5943" s="24"/>
      <c r="B5943" s="26"/>
      <c r="C5943" s="26"/>
      <c r="D5943" s="26"/>
      <c r="E5943" s="26"/>
      <c r="F5943" s="26"/>
      <c r="G5943" s="27"/>
      <c r="H5943" s="27"/>
      <c r="I5943" s="26"/>
      <c r="J5943" s="24"/>
      <c r="K5943" s="26"/>
      <c r="L5943" s="26"/>
      <c r="M5943" s="26"/>
      <c r="N5943" s="26"/>
      <c r="O5943" s="26"/>
      <c r="P5943" s="26"/>
      <c r="Q5943" s="26"/>
      <c r="R5943" s="26"/>
      <c r="S5943" s="26"/>
      <c r="T5943" s="26"/>
      <c r="U5943" s="26"/>
      <c r="V5943" s="26"/>
    </row>
    <row r="5944" spans="1:22" ht="14">
      <c r="A5944" s="24"/>
      <c r="B5944" s="26"/>
      <c r="C5944" s="26"/>
      <c r="D5944" s="26"/>
      <c r="E5944" s="26"/>
      <c r="F5944" s="26"/>
      <c r="G5944" s="27"/>
      <c r="H5944" s="27"/>
      <c r="I5944" s="26"/>
      <c r="J5944" s="24"/>
      <c r="K5944" s="26"/>
      <c r="L5944" s="26"/>
      <c r="M5944" s="26"/>
      <c r="N5944" s="26"/>
      <c r="O5944" s="26"/>
      <c r="P5944" s="26"/>
      <c r="Q5944" s="26"/>
      <c r="R5944" s="26"/>
      <c r="S5944" s="26"/>
      <c r="T5944" s="26"/>
      <c r="U5944" s="26"/>
      <c r="V5944" s="26"/>
    </row>
    <row r="5945" spans="1:22" ht="14">
      <c r="A5945" s="24"/>
      <c r="B5945" s="26"/>
      <c r="C5945" s="26"/>
      <c r="D5945" s="26"/>
      <c r="E5945" s="26"/>
      <c r="F5945" s="26"/>
      <c r="G5945" s="27"/>
      <c r="H5945" s="27"/>
      <c r="I5945" s="26"/>
      <c r="J5945" s="24"/>
      <c r="K5945" s="26"/>
      <c r="L5945" s="26"/>
      <c r="M5945" s="26"/>
      <c r="N5945" s="26"/>
      <c r="O5945" s="26"/>
      <c r="P5945" s="26"/>
      <c r="Q5945" s="26"/>
      <c r="R5945" s="26"/>
      <c r="S5945" s="26"/>
      <c r="T5945" s="26"/>
      <c r="U5945" s="26"/>
      <c r="V5945" s="26"/>
    </row>
    <row r="5946" spans="1:22" ht="14">
      <c r="A5946" s="24"/>
      <c r="B5946" s="26"/>
      <c r="C5946" s="26"/>
      <c r="D5946" s="26"/>
      <c r="E5946" s="26"/>
      <c r="F5946" s="26"/>
      <c r="G5946" s="27"/>
      <c r="H5946" s="27"/>
      <c r="I5946" s="26"/>
      <c r="J5946" s="24"/>
      <c r="K5946" s="26"/>
      <c r="L5946" s="26"/>
      <c r="M5946" s="26"/>
      <c r="N5946" s="26"/>
      <c r="O5946" s="26"/>
      <c r="P5946" s="26"/>
      <c r="Q5946" s="26"/>
      <c r="R5946" s="26"/>
      <c r="S5946" s="26"/>
      <c r="T5946" s="26"/>
      <c r="U5946" s="26"/>
      <c r="V5946" s="26"/>
    </row>
    <row r="5947" spans="1:22" ht="14">
      <c r="A5947" s="24"/>
      <c r="B5947" s="26"/>
      <c r="C5947" s="26"/>
      <c r="D5947" s="26"/>
      <c r="E5947" s="26"/>
      <c r="F5947" s="26"/>
      <c r="G5947" s="27"/>
      <c r="H5947" s="27"/>
      <c r="I5947" s="26"/>
      <c r="J5947" s="24"/>
      <c r="K5947" s="26"/>
      <c r="L5947" s="26"/>
      <c r="M5947" s="26"/>
      <c r="N5947" s="26"/>
      <c r="O5947" s="26"/>
      <c r="P5947" s="26"/>
      <c r="Q5947" s="26"/>
      <c r="R5947" s="26"/>
      <c r="S5947" s="26"/>
      <c r="T5947" s="26"/>
      <c r="U5947" s="26"/>
      <c r="V5947" s="26"/>
    </row>
    <row r="5948" spans="1:22" ht="14">
      <c r="A5948" s="24"/>
      <c r="B5948" s="26"/>
      <c r="C5948" s="26"/>
      <c r="D5948" s="26"/>
      <c r="E5948" s="26"/>
      <c r="F5948" s="26"/>
      <c r="G5948" s="27"/>
      <c r="H5948" s="27"/>
      <c r="I5948" s="26"/>
      <c r="J5948" s="24"/>
      <c r="K5948" s="26"/>
      <c r="L5948" s="26"/>
      <c r="M5948" s="26"/>
      <c r="N5948" s="26"/>
      <c r="O5948" s="26"/>
      <c r="P5948" s="26"/>
      <c r="Q5948" s="26"/>
      <c r="R5948" s="26"/>
      <c r="S5948" s="26"/>
      <c r="T5948" s="26"/>
      <c r="U5948" s="26"/>
      <c r="V5948" s="26"/>
    </row>
    <row r="5949" spans="1:22" ht="14">
      <c r="A5949" s="24"/>
      <c r="B5949" s="26"/>
      <c r="C5949" s="26"/>
      <c r="D5949" s="26"/>
      <c r="E5949" s="26"/>
      <c r="F5949" s="26"/>
      <c r="G5949" s="27"/>
      <c r="H5949" s="27"/>
      <c r="I5949" s="26"/>
      <c r="J5949" s="24"/>
      <c r="K5949" s="26"/>
      <c r="L5949" s="26"/>
      <c r="M5949" s="26"/>
      <c r="N5949" s="26"/>
      <c r="O5949" s="26"/>
      <c r="P5949" s="26"/>
      <c r="Q5949" s="26"/>
      <c r="R5949" s="26"/>
      <c r="S5949" s="26"/>
      <c r="T5949" s="26"/>
      <c r="U5949" s="26"/>
      <c r="V5949" s="26"/>
    </row>
    <row r="5950" spans="1:22" ht="14">
      <c r="A5950" s="24"/>
      <c r="B5950" s="26"/>
      <c r="C5950" s="26"/>
      <c r="D5950" s="26"/>
      <c r="E5950" s="26"/>
      <c r="F5950" s="26"/>
      <c r="G5950" s="27"/>
      <c r="H5950" s="27"/>
      <c r="I5950" s="26"/>
      <c r="J5950" s="24"/>
      <c r="K5950" s="26"/>
      <c r="L5950" s="26"/>
      <c r="M5950" s="26"/>
      <c r="N5950" s="26"/>
      <c r="O5950" s="26"/>
      <c r="P5950" s="26"/>
      <c r="Q5950" s="26"/>
      <c r="R5950" s="26"/>
      <c r="S5950" s="26"/>
      <c r="T5950" s="26"/>
      <c r="U5950" s="26"/>
      <c r="V5950" s="26"/>
    </row>
    <row r="5951" spans="1:22" ht="14">
      <c r="A5951" s="24"/>
      <c r="B5951" s="26"/>
      <c r="C5951" s="26"/>
      <c r="D5951" s="26"/>
      <c r="E5951" s="26"/>
      <c r="F5951" s="26"/>
      <c r="G5951" s="27"/>
      <c r="H5951" s="27"/>
      <c r="I5951" s="26"/>
      <c r="J5951" s="24"/>
      <c r="K5951" s="26"/>
      <c r="L5951" s="26"/>
      <c r="M5951" s="26"/>
      <c r="N5951" s="26"/>
      <c r="O5951" s="26"/>
      <c r="P5951" s="26"/>
      <c r="Q5951" s="26"/>
      <c r="R5951" s="26"/>
      <c r="S5951" s="26"/>
      <c r="T5951" s="26"/>
      <c r="U5951" s="26"/>
      <c r="V5951" s="26"/>
    </row>
    <row r="5952" spans="1:22" ht="14">
      <c r="A5952" s="24"/>
      <c r="B5952" s="26"/>
      <c r="C5952" s="26"/>
      <c r="D5952" s="26"/>
      <c r="E5952" s="26"/>
      <c r="F5952" s="26"/>
      <c r="G5952" s="27"/>
      <c r="H5952" s="27"/>
      <c r="I5952" s="26"/>
      <c r="J5952" s="24"/>
      <c r="K5952" s="26"/>
      <c r="L5952" s="26"/>
      <c r="M5952" s="26"/>
      <c r="N5952" s="26"/>
      <c r="O5952" s="26"/>
      <c r="P5952" s="26"/>
      <c r="Q5952" s="26"/>
      <c r="R5952" s="26"/>
      <c r="S5952" s="26"/>
      <c r="T5952" s="26"/>
      <c r="U5952" s="26"/>
      <c r="V5952" s="26"/>
    </row>
    <row r="5953" spans="1:22" ht="14">
      <c r="A5953" s="24"/>
      <c r="B5953" s="26"/>
      <c r="C5953" s="26"/>
      <c r="D5953" s="26"/>
      <c r="E5953" s="26"/>
      <c r="F5953" s="26"/>
      <c r="G5953" s="27"/>
      <c r="H5953" s="27"/>
      <c r="I5953" s="26"/>
      <c r="J5953" s="24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</row>
    <row r="5954" spans="1:22" ht="14">
      <c r="A5954" s="24"/>
      <c r="B5954" s="26"/>
      <c r="C5954" s="26"/>
      <c r="D5954" s="26"/>
      <c r="E5954" s="26"/>
      <c r="F5954" s="26"/>
      <c r="G5954" s="27"/>
      <c r="H5954" s="27"/>
      <c r="I5954" s="26"/>
      <c r="J5954" s="24"/>
      <c r="K5954" s="26"/>
      <c r="L5954" s="26"/>
      <c r="M5954" s="26"/>
      <c r="N5954" s="26"/>
      <c r="O5954" s="26"/>
      <c r="P5954" s="26"/>
      <c r="Q5954" s="26"/>
      <c r="R5954" s="26"/>
      <c r="S5954" s="26"/>
      <c r="T5954" s="26"/>
      <c r="U5954" s="26"/>
      <c r="V5954" s="26"/>
    </row>
    <row r="5955" spans="1:22" ht="14">
      <c r="A5955" s="24"/>
      <c r="B5955" s="26"/>
      <c r="C5955" s="26"/>
      <c r="D5955" s="26"/>
      <c r="E5955" s="26"/>
      <c r="F5955" s="26"/>
      <c r="G5955" s="27"/>
      <c r="H5955" s="27"/>
      <c r="I5955" s="26"/>
      <c r="J5955" s="24"/>
      <c r="K5955" s="26"/>
      <c r="L5955" s="26"/>
      <c r="M5955" s="26"/>
      <c r="N5955" s="26"/>
      <c r="O5955" s="26"/>
      <c r="P5955" s="26"/>
      <c r="Q5955" s="26"/>
      <c r="R5955" s="26"/>
      <c r="S5955" s="26"/>
      <c r="T5955" s="26"/>
      <c r="U5955" s="26"/>
      <c r="V5955" s="26"/>
    </row>
    <row r="5956" spans="1:22" ht="14">
      <c r="A5956" s="24"/>
      <c r="B5956" s="26"/>
      <c r="C5956" s="26"/>
      <c r="D5956" s="26"/>
      <c r="E5956" s="26"/>
      <c r="F5956" s="26"/>
      <c r="G5956" s="27"/>
      <c r="H5956" s="27"/>
      <c r="I5956" s="26"/>
      <c r="J5956" s="24"/>
      <c r="K5956" s="26"/>
      <c r="L5956" s="26"/>
      <c r="M5956" s="26"/>
      <c r="N5956" s="26"/>
      <c r="O5956" s="26"/>
      <c r="P5956" s="26"/>
      <c r="Q5956" s="26"/>
      <c r="R5956" s="26"/>
      <c r="S5956" s="26"/>
      <c r="T5956" s="26"/>
      <c r="U5956" s="26"/>
      <c r="V5956" s="26"/>
    </row>
    <row r="5957" spans="1:22" ht="14">
      <c r="A5957" s="24"/>
      <c r="B5957" s="26"/>
      <c r="C5957" s="26"/>
      <c r="D5957" s="26"/>
      <c r="E5957" s="26"/>
      <c r="F5957" s="26"/>
      <c r="G5957" s="27"/>
      <c r="H5957" s="27"/>
      <c r="I5957" s="26"/>
      <c r="J5957" s="24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</row>
    <row r="5958" spans="1:22" ht="14">
      <c r="A5958" s="24"/>
      <c r="B5958" s="26"/>
      <c r="C5958" s="26"/>
      <c r="D5958" s="26"/>
      <c r="E5958" s="26"/>
      <c r="F5958" s="26"/>
      <c r="G5958" s="27"/>
      <c r="H5958" s="27"/>
      <c r="I5958" s="26"/>
      <c r="J5958" s="24"/>
      <c r="K5958" s="26"/>
      <c r="L5958" s="26"/>
      <c r="M5958" s="26"/>
      <c r="N5958" s="26"/>
      <c r="O5958" s="26"/>
      <c r="P5958" s="26"/>
      <c r="Q5958" s="26"/>
      <c r="R5958" s="26"/>
      <c r="S5958" s="26"/>
      <c r="T5958" s="26"/>
      <c r="U5958" s="26"/>
      <c r="V5958" s="26"/>
    </row>
    <row r="5959" spans="1:22" ht="14">
      <c r="A5959" s="24"/>
      <c r="B5959" s="26"/>
      <c r="C5959" s="26"/>
      <c r="D5959" s="26"/>
      <c r="E5959" s="26"/>
      <c r="F5959" s="26"/>
      <c r="G5959" s="27"/>
      <c r="H5959" s="27"/>
      <c r="I5959" s="26"/>
      <c r="J5959" s="24"/>
      <c r="K5959" s="26"/>
      <c r="L5959" s="26"/>
      <c r="M5959" s="26"/>
      <c r="N5959" s="26"/>
      <c r="O5959" s="26"/>
      <c r="P5959" s="26"/>
      <c r="Q5959" s="26"/>
      <c r="R5959" s="26"/>
      <c r="S5959" s="26"/>
      <c r="T5959" s="26"/>
      <c r="U5959" s="26"/>
      <c r="V5959" s="26"/>
    </row>
    <row r="5960" spans="1:22" ht="14">
      <c r="A5960" s="24"/>
      <c r="B5960" s="26"/>
      <c r="C5960" s="26"/>
      <c r="D5960" s="26"/>
      <c r="E5960" s="26"/>
      <c r="F5960" s="26"/>
      <c r="G5960" s="27"/>
      <c r="H5960" s="27"/>
      <c r="I5960" s="26"/>
      <c r="J5960" s="24"/>
      <c r="K5960" s="26"/>
      <c r="L5960" s="26"/>
      <c r="M5960" s="26"/>
      <c r="N5960" s="26"/>
      <c r="O5960" s="26"/>
      <c r="P5960" s="26"/>
      <c r="Q5960" s="26"/>
      <c r="R5960" s="26"/>
      <c r="S5960" s="26"/>
      <c r="T5960" s="26"/>
      <c r="U5960" s="26"/>
      <c r="V5960" s="26"/>
    </row>
    <row r="5961" spans="1:22" ht="14">
      <c r="A5961" s="24"/>
      <c r="B5961" s="26"/>
      <c r="C5961" s="26"/>
      <c r="D5961" s="26"/>
      <c r="E5961" s="26"/>
      <c r="F5961" s="26"/>
      <c r="G5961" s="27"/>
      <c r="H5961" s="27"/>
      <c r="I5961" s="26"/>
      <c r="J5961" s="24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</row>
    <row r="5962" spans="1:22" ht="14">
      <c r="A5962" s="24"/>
      <c r="B5962" s="26"/>
      <c r="C5962" s="26"/>
      <c r="D5962" s="26"/>
      <c r="E5962" s="26"/>
      <c r="F5962" s="26"/>
      <c r="G5962" s="27"/>
      <c r="H5962" s="27"/>
      <c r="I5962" s="26"/>
      <c r="J5962" s="24"/>
      <c r="K5962" s="26"/>
      <c r="L5962" s="26"/>
      <c r="M5962" s="26"/>
      <c r="N5962" s="26"/>
      <c r="O5962" s="26"/>
      <c r="P5962" s="26"/>
      <c r="Q5962" s="26"/>
      <c r="R5962" s="26"/>
      <c r="S5962" s="26"/>
      <c r="T5962" s="26"/>
      <c r="U5962" s="26"/>
      <c r="V5962" s="26"/>
    </row>
    <row r="5963" spans="1:22" ht="14">
      <c r="A5963" s="24"/>
      <c r="B5963" s="26"/>
      <c r="C5963" s="26"/>
      <c r="D5963" s="26"/>
      <c r="E5963" s="26"/>
      <c r="F5963" s="26"/>
      <c r="G5963" s="27"/>
      <c r="H5963" s="27"/>
      <c r="I5963" s="26"/>
      <c r="J5963" s="24"/>
      <c r="K5963" s="26"/>
      <c r="L5963" s="26"/>
      <c r="M5963" s="26"/>
      <c r="N5963" s="26"/>
      <c r="O5963" s="26"/>
      <c r="P5963" s="26"/>
      <c r="Q5963" s="26"/>
      <c r="R5963" s="26"/>
      <c r="S5963" s="26"/>
      <c r="T5963" s="26"/>
      <c r="U5963" s="26"/>
      <c r="V5963" s="26"/>
    </row>
    <row r="5964" spans="1:22" ht="14">
      <c r="A5964" s="24"/>
      <c r="B5964" s="26"/>
      <c r="C5964" s="26"/>
      <c r="D5964" s="26"/>
      <c r="E5964" s="26"/>
      <c r="F5964" s="26"/>
      <c r="G5964" s="27"/>
      <c r="H5964" s="27"/>
      <c r="I5964" s="26"/>
      <c r="J5964" s="24"/>
      <c r="K5964" s="26"/>
      <c r="L5964" s="26"/>
      <c r="M5964" s="26"/>
      <c r="N5964" s="26"/>
      <c r="O5964" s="26"/>
      <c r="P5964" s="26"/>
      <c r="Q5964" s="26"/>
      <c r="R5964" s="26"/>
      <c r="S5964" s="26"/>
      <c r="T5964" s="26"/>
      <c r="U5964" s="26"/>
      <c r="V5964" s="26"/>
    </row>
    <row r="5965" spans="1:22" ht="14">
      <c r="A5965" s="24"/>
      <c r="B5965" s="26"/>
      <c r="C5965" s="26"/>
      <c r="D5965" s="26"/>
      <c r="E5965" s="26"/>
      <c r="F5965" s="26"/>
      <c r="G5965" s="27"/>
      <c r="H5965" s="27"/>
      <c r="I5965" s="26"/>
      <c r="J5965" s="24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</row>
    <row r="5966" spans="1:22" ht="14">
      <c r="A5966" s="24"/>
      <c r="B5966" s="26"/>
      <c r="C5966" s="26"/>
      <c r="D5966" s="26"/>
      <c r="E5966" s="26"/>
      <c r="F5966" s="26"/>
      <c r="G5966" s="27"/>
      <c r="H5966" s="27"/>
      <c r="I5966" s="26"/>
      <c r="J5966" s="24"/>
      <c r="K5966" s="26"/>
      <c r="L5966" s="26"/>
      <c r="M5966" s="26"/>
      <c r="N5966" s="26"/>
      <c r="O5966" s="26"/>
      <c r="P5966" s="26"/>
      <c r="Q5966" s="26"/>
      <c r="R5966" s="26"/>
      <c r="S5966" s="26"/>
      <c r="T5966" s="26"/>
      <c r="U5966" s="26"/>
      <c r="V5966" s="26"/>
    </row>
    <row r="5967" spans="1:22" ht="14">
      <c r="A5967" s="24"/>
      <c r="B5967" s="26"/>
      <c r="C5967" s="26"/>
      <c r="D5967" s="26"/>
      <c r="E5967" s="26"/>
      <c r="F5967" s="26"/>
      <c r="G5967" s="27"/>
      <c r="H5967" s="27"/>
      <c r="I5967" s="26"/>
      <c r="J5967" s="24"/>
      <c r="K5967" s="26"/>
      <c r="L5967" s="26"/>
      <c r="M5967" s="26"/>
      <c r="N5967" s="26"/>
      <c r="O5967" s="26"/>
      <c r="P5967" s="26"/>
      <c r="Q5967" s="26"/>
      <c r="R5967" s="26"/>
      <c r="S5967" s="26"/>
      <c r="T5967" s="26"/>
      <c r="U5967" s="26"/>
      <c r="V5967" s="26"/>
    </row>
    <row r="5968" spans="1:22" ht="14">
      <c r="A5968" s="24"/>
      <c r="B5968" s="26"/>
      <c r="C5968" s="26"/>
      <c r="D5968" s="26"/>
      <c r="E5968" s="26"/>
      <c r="F5968" s="26"/>
      <c r="G5968" s="27"/>
      <c r="H5968" s="27"/>
      <c r="I5968" s="26"/>
      <c r="J5968" s="24"/>
      <c r="K5968" s="26"/>
      <c r="L5968" s="26"/>
      <c r="M5968" s="26"/>
      <c r="N5968" s="26"/>
      <c r="O5968" s="26"/>
      <c r="P5968" s="26"/>
      <c r="Q5968" s="26"/>
      <c r="R5968" s="26"/>
      <c r="S5968" s="26"/>
      <c r="T5968" s="26"/>
      <c r="U5968" s="26"/>
      <c r="V5968" s="26"/>
    </row>
    <row r="5969" spans="1:22" ht="14">
      <c r="A5969" s="24"/>
      <c r="B5969" s="26"/>
      <c r="C5969" s="26"/>
      <c r="D5969" s="26"/>
      <c r="E5969" s="26"/>
      <c r="F5969" s="26"/>
      <c r="G5969" s="27"/>
      <c r="H5969" s="27"/>
      <c r="I5969" s="26"/>
      <c r="J5969" s="24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</row>
    <row r="5970" spans="1:22" ht="14">
      <c r="A5970" s="24"/>
      <c r="B5970" s="26"/>
      <c r="C5970" s="26"/>
      <c r="D5970" s="26"/>
      <c r="E5970" s="26"/>
      <c r="F5970" s="26"/>
      <c r="G5970" s="27"/>
      <c r="H5970" s="27"/>
      <c r="I5970" s="26"/>
      <c r="J5970" s="24"/>
      <c r="K5970" s="26"/>
      <c r="L5970" s="26"/>
      <c r="M5970" s="26"/>
      <c r="N5970" s="26"/>
      <c r="O5970" s="26"/>
      <c r="P5970" s="26"/>
      <c r="Q5970" s="26"/>
      <c r="R5970" s="26"/>
      <c r="S5970" s="26"/>
      <c r="T5970" s="26"/>
      <c r="U5970" s="26"/>
      <c r="V5970" s="26"/>
    </row>
    <row r="5971" spans="1:22" ht="14">
      <c r="A5971" s="24"/>
      <c r="B5971" s="26"/>
      <c r="C5971" s="26"/>
      <c r="D5971" s="26"/>
      <c r="E5971" s="26"/>
      <c r="F5971" s="26"/>
      <c r="G5971" s="27"/>
      <c r="H5971" s="27"/>
      <c r="I5971" s="26"/>
      <c r="J5971" s="24"/>
      <c r="K5971" s="26"/>
      <c r="L5971" s="26"/>
      <c r="M5971" s="26"/>
      <c r="N5971" s="26"/>
      <c r="O5971" s="26"/>
      <c r="P5971" s="26"/>
      <c r="Q5971" s="26"/>
      <c r="R5971" s="26"/>
      <c r="S5971" s="26"/>
      <c r="T5971" s="26"/>
      <c r="U5971" s="26"/>
      <c r="V5971" s="26"/>
    </row>
    <row r="5972" spans="1:22" ht="14">
      <c r="A5972" s="24"/>
      <c r="B5972" s="26"/>
      <c r="C5972" s="26"/>
      <c r="D5972" s="26"/>
      <c r="E5972" s="26"/>
      <c r="F5972" s="26"/>
      <c r="G5972" s="27"/>
      <c r="H5972" s="27"/>
      <c r="I5972" s="26"/>
      <c r="J5972" s="24"/>
      <c r="K5972" s="26"/>
      <c r="L5972" s="26"/>
      <c r="M5972" s="26"/>
      <c r="N5972" s="26"/>
      <c r="O5972" s="26"/>
      <c r="P5972" s="26"/>
      <c r="Q5972" s="26"/>
      <c r="R5972" s="26"/>
      <c r="S5972" s="26"/>
      <c r="T5972" s="26"/>
      <c r="U5972" s="26"/>
      <c r="V5972" s="26"/>
    </row>
    <row r="5973" spans="1:22" ht="14">
      <c r="A5973" s="24"/>
      <c r="B5973" s="26"/>
      <c r="C5973" s="26"/>
      <c r="D5973" s="26"/>
      <c r="E5973" s="26"/>
      <c r="F5973" s="26"/>
      <c r="G5973" s="27"/>
      <c r="H5973" s="27"/>
      <c r="I5973" s="26"/>
      <c r="J5973" s="24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</row>
    <row r="5974" spans="1:22" ht="14">
      <c r="A5974" s="24"/>
      <c r="B5974" s="26"/>
      <c r="C5974" s="26"/>
      <c r="D5974" s="26"/>
      <c r="E5974" s="26"/>
      <c r="F5974" s="26"/>
      <c r="G5974" s="27"/>
      <c r="H5974" s="27"/>
      <c r="I5974" s="26"/>
      <c r="J5974" s="24"/>
      <c r="K5974" s="26"/>
      <c r="L5974" s="26"/>
      <c r="M5974" s="26"/>
      <c r="N5974" s="26"/>
      <c r="O5974" s="26"/>
      <c r="P5974" s="26"/>
      <c r="Q5974" s="26"/>
      <c r="R5974" s="26"/>
      <c r="S5974" s="26"/>
      <c r="T5974" s="26"/>
      <c r="U5974" s="26"/>
      <c r="V5974" s="26"/>
    </row>
    <row r="5975" spans="1:22" ht="14">
      <c r="A5975" s="24"/>
      <c r="B5975" s="26"/>
      <c r="C5975" s="26"/>
      <c r="D5975" s="26"/>
      <c r="E5975" s="26"/>
      <c r="F5975" s="26"/>
      <c r="G5975" s="27"/>
      <c r="H5975" s="27"/>
      <c r="I5975" s="26"/>
      <c r="J5975" s="24"/>
      <c r="K5975" s="26"/>
      <c r="L5975" s="26"/>
      <c r="M5975" s="26"/>
      <c r="N5975" s="26"/>
      <c r="O5975" s="26"/>
      <c r="P5975" s="26"/>
      <c r="Q5975" s="26"/>
      <c r="R5975" s="26"/>
      <c r="S5975" s="26"/>
      <c r="T5975" s="26"/>
      <c r="U5975" s="26"/>
      <c r="V5975" s="26"/>
    </row>
    <row r="5976" spans="1:22" ht="14">
      <c r="A5976" s="24"/>
      <c r="B5976" s="26"/>
      <c r="C5976" s="26"/>
      <c r="D5976" s="26"/>
      <c r="E5976" s="26"/>
      <c r="F5976" s="26"/>
      <c r="G5976" s="27"/>
      <c r="H5976" s="27"/>
      <c r="I5976" s="26"/>
      <c r="J5976" s="24"/>
      <c r="K5976" s="26"/>
      <c r="L5976" s="26"/>
      <c r="M5976" s="26"/>
      <c r="N5976" s="26"/>
      <c r="O5976" s="26"/>
      <c r="P5976" s="26"/>
      <c r="Q5976" s="26"/>
      <c r="R5976" s="26"/>
      <c r="S5976" s="26"/>
      <c r="T5976" s="26"/>
      <c r="U5976" s="26"/>
      <c r="V5976" s="26"/>
    </row>
    <row r="5977" spans="1:22" ht="14">
      <c r="A5977" s="24"/>
      <c r="B5977" s="26"/>
      <c r="C5977" s="26"/>
      <c r="D5977" s="26"/>
      <c r="E5977" s="26"/>
      <c r="F5977" s="26"/>
      <c r="G5977" s="27"/>
      <c r="H5977" s="27"/>
      <c r="I5977" s="26"/>
      <c r="J5977" s="24"/>
      <c r="K5977" s="26"/>
      <c r="L5977" s="26"/>
      <c r="M5977" s="26"/>
      <c r="N5977" s="26"/>
      <c r="O5977" s="26"/>
      <c r="P5977" s="26"/>
      <c r="Q5977" s="26"/>
      <c r="R5977" s="26"/>
      <c r="S5977" s="26"/>
      <c r="T5977" s="26"/>
      <c r="U5977" s="26"/>
      <c r="V5977" s="26"/>
    </row>
    <row r="5978" spans="1:22" ht="14">
      <c r="A5978" s="24"/>
      <c r="B5978" s="26"/>
      <c r="C5978" s="26"/>
      <c r="D5978" s="26"/>
      <c r="E5978" s="26"/>
      <c r="F5978" s="26"/>
      <c r="G5978" s="27"/>
      <c r="H5978" s="27"/>
      <c r="I5978" s="26"/>
      <c r="J5978" s="24"/>
      <c r="K5978" s="26"/>
      <c r="L5978" s="26"/>
      <c r="M5978" s="26"/>
      <c r="N5978" s="26"/>
      <c r="O5978" s="26"/>
      <c r="P5978" s="26"/>
      <c r="Q5978" s="26"/>
      <c r="R5978" s="26"/>
      <c r="S5978" s="26"/>
      <c r="T5978" s="26"/>
      <c r="U5978" s="26"/>
      <c r="V5978" s="26"/>
    </row>
    <row r="5979" spans="1:22" ht="14">
      <c r="A5979" s="24"/>
      <c r="B5979" s="26"/>
      <c r="C5979" s="26"/>
      <c r="D5979" s="26"/>
      <c r="E5979" s="26"/>
      <c r="F5979" s="26"/>
      <c r="G5979" s="27"/>
      <c r="H5979" s="27"/>
      <c r="I5979" s="26"/>
      <c r="J5979" s="24"/>
      <c r="K5979" s="26"/>
      <c r="L5979" s="26"/>
      <c r="M5979" s="26"/>
      <c r="N5979" s="26"/>
      <c r="O5979" s="26"/>
      <c r="P5979" s="26"/>
      <c r="Q5979" s="26"/>
      <c r="R5979" s="26"/>
      <c r="S5979" s="26"/>
      <c r="T5979" s="26"/>
      <c r="U5979" s="26"/>
      <c r="V5979" s="26"/>
    </row>
    <row r="5980" spans="1:22" ht="14">
      <c r="A5980" s="24"/>
      <c r="B5980" s="26"/>
      <c r="C5980" s="26"/>
      <c r="D5980" s="26"/>
      <c r="E5980" s="26"/>
      <c r="F5980" s="26"/>
      <c r="G5980" s="27"/>
      <c r="H5980" s="27"/>
      <c r="I5980" s="26"/>
      <c r="J5980" s="24"/>
      <c r="K5980" s="26"/>
      <c r="L5980" s="26"/>
      <c r="M5980" s="26"/>
      <c r="N5980" s="26"/>
      <c r="O5980" s="26"/>
      <c r="P5980" s="26"/>
      <c r="Q5980" s="26"/>
      <c r="R5980" s="26"/>
      <c r="S5980" s="26"/>
      <c r="T5980" s="26"/>
      <c r="U5980" s="26"/>
      <c r="V5980" s="26"/>
    </row>
    <row r="5981" spans="1:22" ht="14">
      <c r="A5981" s="24"/>
      <c r="B5981" s="26"/>
      <c r="C5981" s="26"/>
      <c r="D5981" s="26"/>
      <c r="E5981" s="26"/>
      <c r="F5981" s="26"/>
      <c r="G5981" s="27"/>
      <c r="H5981" s="27"/>
      <c r="I5981" s="26"/>
      <c r="J5981" s="24"/>
      <c r="K5981" s="26"/>
      <c r="L5981" s="26"/>
      <c r="M5981" s="26"/>
      <c r="N5981" s="26"/>
      <c r="O5981" s="26"/>
      <c r="P5981" s="26"/>
      <c r="Q5981" s="26"/>
      <c r="R5981" s="26"/>
      <c r="S5981" s="26"/>
      <c r="T5981" s="26"/>
      <c r="U5981" s="26"/>
      <c r="V5981" s="26"/>
    </row>
    <row r="5982" spans="1:22" ht="14">
      <c r="A5982" s="24"/>
      <c r="B5982" s="26"/>
      <c r="C5982" s="26"/>
      <c r="D5982" s="26"/>
      <c r="E5982" s="26"/>
      <c r="F5982" s="26"/>
      <c r="G5982" s="27"/>
      <c r="H5982" s="27"/>
      <c r="I5982" s="26"/>
      <c r="J5982" s="24"/>
      <c r="K5982" s="26"/>
      <c r="L5982" s="26"/>
      <c r="M5982" s="26"/>
      <c r="N5982" s="26"/>
      <c r="O5982" s="26"/>
      <c r="P5982" s="26"/>
      <c r="Q5982" s="26"/>
      <c r="R5982" s="26"/>
      <c r="S5982" s="26"/>
      <c r="T5982" s="26"/>
      <c r="U5982" s="26"/>
      <c r="V5982" s="26"/>
    </row>
    <row r="5983" spans="1:22" ht="14">
      <c r="A5983" s="24"/>
      <c r="B5983" s="26"/>
      <c r="C5983" s="26"/>
      <c r="D5983" s="26"/>
      <c r="E5983" s="26"/>
      <c r="F5983" s="26"/>
      <c r="G5983" s="27"/>
      <c r="H5983" s="27"/>
      <c r="I5983" s="26"/>
      <c r="J5983" s="24"/>
      <c r="K5983" s="26"/>
      <c r="L5983" s="26"/>
      <c r="M5983" s="26"/>
      <c r="N5983" s="26"/>
      <c r="O5983" s="26"/>
      <c r="P5983" s="26"/>
      <c r="Q5983" s="26"/>
      <c r="R5983" s="26"/>
      <c r="S5983" s="26"/>
      <c r="T5983" s="26"/>
      <c r="U5983" s="26"/>
      <c r="V5983" s="26"/>
    </row>
    <row r="5984" spans="1:22" ht="14">
      <c r="A5984" s="24"/>
      <c r="B5984" s="26"/>
      <c r="C5984" s="26"/>
      <c r="D5984" s="26"/>
      <c r="E5984" s="26"/>
      <c r="F5984" s="26"/>
      <c r="G5984" s="27"/>
      <c r="H5984" s="27"/>
      <c r="I5984" s="26"/>
      <c r="J5984" s="24"/>
      <c r="K5984" s="26"/>
      <c r="L5984" s="26"/>
      <c r="M5984" s="26"/>
      <c r="N5984" s="26"/>
      <c r="O5984" s="26"/>
      <c r="P5984" s="26"/>
      <c r="Q5984" s="26"/>
      <c r="R5984" s="26"/>
      <c r="S5984" s="26"/>
      <c r="T5984" s="26"/>
      <c r="U5984" s="26"/>
      <c r="V5984" s="26"/>
    </row>
    <row r="5985" spans="1:22" ht="14">
      <c r="A5985" s="24"/>
      <c r="B5985" s="26"/>
      <c r="C5985" s="26"/>
      <c r="D5985" s="26"/>
      <c r="E5985" s="26"/>
      <c r="F5985" s="26"/>
      <c r="G5985" s="27"/>
      <c r="H5985" s="27"/>
      <c r="I5985" s="26"/>
      <c r="J5985" s="24"/>
      <c r="K5985" s="26"/>
      <c r="L5985" s="26"/>
      <c r="M5985" s="26"/>
      <c r="N5985" s="26"/>
      <c r="O5985" s="26"/>
      <c r="P5985" s="26"/>
      <c r="Q5985" s="26"/>
      <c r="R5985" s="26"/>
      <c r="S5985" s="26"/>
      <c r="T5985" s="26"/>
      <c r="U5985" s="26"/>
      <c r="V5985" s="26"/>
    </row>
    <row r="5986" spans="1:22" ht="14">
      <c r="A5986" s="24"/>
      <c r="B5986" s="26"/>
      <c r="C5986" s="26"/>
      <c r="D5986" s="26"/>
      <c r="E5986" s="26"/>
      <c r="F5986" s="26"/>
      <c r="G5986" s="27"/>
      <c r="H5986" s="27"/>
      <c r="I5986" s="26"/>
      <c r="J5986" s="24"/>
      <c r="K5986" s="26"/>
      <c r="L5986" s="26"/>
      <c r="M5986" s="26"/>
      <c r="N5986" s="26"/>
      <c r="O5986" s="26"/>
      <c r="P5986" s="26"/>
      <c r="Q5986" s="26"/>
      <c r="R5986" s="26"/>
      <c r="S5986" s="26"/>
      <c r="T5986" s="26"/>
      <c r="U5986" s="26"/>
      <c r="V5986" s="26"/>
    </row>
    <row r="5987" spans="1:22" ht="14">
      <c r="A5987" s="24"/>
      <c r="B5987" s="26"/>
      <c r="C5987" s="26"/>
      <c r="D5987" s="26"/>
      <c r="E5987" s="26"/>
      <c r="F5987" s="26"/>
      <c r="G5987" s="27"/>
      <c r="H5987" s="27"/>
      <c r="I5987" s="26"/>
      <c r="J5987" s="24"/>
      <c r="K5987" s="26"/>
      <c r="L5987" s="26"/>
      <c r="M5987" s="26"/>
      <c r="N5987" s="26"/>
      <c r="O5987" s="26"/>
      <c r="P5987" s="26"/>
      <c r="Q5987" s="26"/>
      <c r="R5987" s="26"/>
      <c r="S5987" s="26"/>
      <c r="T5987" s="26"/>
      <c r="U5987" s="26"/>
      <c r="V5987" s="26"/>
    </row>
    <row r="5988" spans="1:22" ht="14">
      <c r="A5988" s="24"/>
      <c r="B5988" s="26"/>
      <c r="C5988" s="26"/>
      <c r="D5988" s="26"/>
      <c r="E5988" s="26"/>
      <c r="F5988" s="26"/>
      <c r="G5988" s="27"/>
      <c r="H5988" s="27"/>
      <c r="I5988" s="26"/>
      <c r="J5988" s="24"/>
      <c r="K5988" s="26"/>
      <c r="L5988" s="26"/>
      <c r="M5988" s="26"/>
      <c r="N5988" s="26"/>
      <c r="O5988" s="26"/>
      <c r="P5988" s="26"/>
      <c r="Q5988" s="26"/>
      <c r="R5988" s="26"/>
      <c r="S5988" s="26"/>
      <c r="T5988" s="26"/>
      <c r="U5988" s="26"/>
      <c r="V5988" s="26"/>
    </row>
    <row r="5989" spans="1:22" ht="14">
      <c r="A5989" s="24"/>
      <c r="B5989" s="26"/>
      <c r="C5989" s="26"/>
      <c r="D5989" s="26"/>
      <c r="E5989" s="26"/>
      <c r="F5989" s="26"/>
      <c r="G5989" s="27"/>
      <c r="H5989" s="27"/>
      <c r="I5989" s="26"/>
      <c r="J5989" s="24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</row>
    <row r="5990" spans="1:22" ht="14">
      <c r="A5990" s="24"/>
      <c r="B5990" s="26"/>
      <c r="C5990" s="26"/>
      <c r="D5990" s="26"/>
      <c r="E5990" s="26"/>
      <c r="F5990" s="26"/>
      <c r="G5990" s="27"/>
      <c r="H5990" s="27"/>
      <c r="I5990" s="26"/>
      <c r="J5990" s="24"/>
      <c r="K5990" s="26"/>
      <c r="L5990" s="26"/>
      <c r="M5990" s="26"/>
      <c r="N5990" s="26"/>
      <c r="O5990" s="26"/>
      <c r="P5990" s="26"/>
      <c r="Q5990" s="26"/>
      <c r="R5990" s="26"/>
      <c r="S5990" s="26"/>
      <c r="T5990" s="26"/>
      <c r="U5990" s="26"/>
      <c r="V5990" s="26"/>
    </row>
    <row r="5991" spans="1:22" ht="14">
      <c r="A5991" s="24"/>
      <c r="B5991" s="26"/>
      <c r="C5991" s="26"/>
      <c r="D5991" s="26"/>
      <c r="E5991" s="26"/>
      <c r="F5991" s="26"/>
      <c r="G5991" s="27"/>
      <c r="H5991" s="27"/>
      <c r="I5991" s="26"/>
      <c r="J5991" s="24"/>
      <c r="K5991" s="26"/>
      <c r="L5991" s="26"/>
      <c r="M5991" s="26"/>
      <c r="N5991" s="26"/>
      <c r="O5991" s="26"/>
      <c r="P5991" s="26"/>
      <c r="Q5991" s="26"/>
      <c r="R5991" s="26"/>
      <c r="S5991" s="26"/>
      <c r="T5991" s="26"/>
      <c r="U5991" s="26"/>
      <c r="V5991" s="26"/>
    </row>
    <row r="5992" spans="1:22" ht="14">
      <c r="A5992" s="24"/>
      <c r="B5992" s="26"/>
      <c r="C5992" s="26"/>
      <c r="D5992" s="26"/>
      <c r="E5992" s="26"/>
      <c r="F5992" s="26"/>
      <c r="G5992" s="27"/>
      <c r="H5992" s="27"/>
      <c r="I5992" s="26"/>
      <c r="J5992" s="24"/>
      <c r="K5992" s="26"/>
      <c r="L5992" s="26"/>
      <c r="M5992" s="26"/>
      <c r="N5992" s="26"/>
      <c r="O5992" s="26"/>
      <c r="P5992" s="26"/>
      <c r="Q5992" s="26"/>
      <c r="R5992" s="26"/>
      <c r="S5992" s="26"/>
      <c r="T5992" s="26"/>
      <c r="U5992" s="26"/>
      <c r="V5992" s="26"/>
    </row>
    <row r="5993" spans="1:22" ht="14">
      <c r="A5993" s="24"/>
      <c r="B5993" s="26"/>
      <c r="C5993" s="26"/>
      <c r="D5993" s="26"/>
      <c r="E5993" s="26"/>
      <c r="F5993" s="26"/>
      <c r="G5993" s="27"/>
      <c r="H5993" s="27"/>
      <c r="I5993" s="26"/>
      <c r="J5993" s="24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</row>
    <row r="5994" spans="1:22" ht="14">
      <c r="A5994" s="24"/>
      <c r="B5994" s="26"/>
      <c r="C5994" s="26"/>
      <c r="D5994" s="26"/>
      <c r="E5994" s="26"/>
      <c r="F5994" s="26"/>
      <c r="G5994" s="27"/>
      <c r="H5994" s="27"/>
      <c r="I5994" s="26"/>
      <c r="J5994" s="24"/>
      <c r="K5994" s="26"/>
      <c r="L5994" s="26"/>
      <c r="M5994" s="26"/>
      <c r="N5994" s="26"/>
      <c r="O5994" s="26"/>
      <c r="P5994" s="26"/>
      <c r="Q5994" s="26"/>
      <c r="R5994" s="26"/>
      <c r="S5994" s="26"/>
      <c r="T5994" s="26"/>
      <c r="U5994" s="26"/>
      <c r="V5994" s="26"/>
    </row>
    <row r="5995" spans="1:22" ht="14">
      <c r="A5995" s="24"/>
      <c r="B5995" s="26"/>
      <c r="C5995" s="26"/>
      <c r="D5995" s="26"/>
      <c r="E5995" s="26"/>
      <c r="F5995" s="26"/>
      <c r="G5995" s="27"/>
      <c r="H5995" s="27"/>
      <c r="I5995" s="26"/>
      <c r="J5995" s="24"/>
      <c r="K5995" s="26"/>
      <c r="L5995" s="26"/>
      <c r="M5995" s="26"/>
      <c r="N5995" s="26"/>
      <c r="O5995" s="26"/>
      <c r="P5995" s="26"/>
      <c r="Q5995" s="26"/>
      <c r="R5995" s="26"/>
      <c r="S5995" s="26"/>
      <c r="T5995" s="26"/>
      <c r="U5995" s="26"/>
      <c r="V5995" s="26"/>
    </row>
    <row r="5996" spans="1:22" ht="14">
      <c r="A5996" s="24"/>
      <c r="B5996" s="26"/>
      <c r="C5996" s="26"/>
      <c r="D5996" s="26"/>
      <c r="E5996" s="26"/>
      <c r="F5996" s="26"/>
      <c r="G5996" s="27"/>
      <c r="H5996" s="27"/>
      <c r="I5996" s="26"/>
      <c r="J5996" s="24"/>
      <c r="K5996" s="26"/>
      <c r="L5996" s="26"/>
      <c r="M5996" s="26"/>
      <c r="N5996" s="26"/>
      <c r="O5996" s="26"/>
      <c r="P5996" s="26"/>
      <c r="Q5996" s="26"/>
      <c r="R5996" s="26"/>
      <c r="S5996" s="26"/>
      <c r="T5996" s="26"/>
      <c r="U5996" s="26"/>
      <c r="V5996" s="26"/>
    </row>
    <row r="5997" spans="1:22" ht="14">
      <c r="A5997" s="24"/>
      <c r="B5997" s="26"/>
      <c r="C5997" s="26"/>
      <c r="D5997" s="26"/>
      <c r="E5997" s="26"/>
      <c r="F5997" s="26"/>
      <c r="G5997" s="27"/>
      <c r="H5997" s="27"/>
      <c r="I5997" s="26"/>
      <c r="J5997" s="24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</row>
    <row r="5998" spans="1:22" ht="14">
      <c r="A5998" s="24"/>
      <c r="B5998" s="26"/>
      <c r="C5998" s="26"/>
      <c r="D5998" s="26"/>
      <c r="E5998" s="26"/>
      <c r="F5998" s="26"/>
      <c r="G5998" s="27"/>
      <c r="H5998" s="27"/>
      <c r="I5998" s="26"/>
      <c r="J5998" s="24"/>
      <c r="K5998" s="26"/>
      <c r="L5998" s="26"/>
      <c r="M5998" s="26"/>
      <c r="N5998" s="26"/>
      <c r="O5998" s="26"/>
      <c r="P5998" s="26"/>
      <c r="Q5998" s="26"/>
      <c r="R5998" s="26"/>
      <c r="S5998" s="26"/>
      <c r="T5998" s="26"/>
      <c r="U5998" s="26"/>
      <c r="V5998" s="26"/>
    </row>
    <row r="5999" spans="1:22" ht="14">
      <c r="A5999" s="24"/>
      <c r="B5999" s="26"/>
      <c r="C5999" s="26"/>
      <c r="D5999" s="26"/>
      <c r="E5999" s="26"/>
      <c r="F5999" s="26"/>
      <c r="G5999" s="27"/>
      <c r="H5999" s="27"/>
      <c r="I5999" s="26"/>
      <c r="J5999" s="24"/>
      <c r="K5999" s="26"/>
      <c r="L5999" s="26"/>
      <c r="M5999" s="26"/>
      <c r="N5999" s="26"/>
      <c r="O5999" s="26"/>
      <c r="P5999" s="26"/>
      <c r="Q5999" s="26"/>
      <c r="R5999" s="26"/>
      <c r="S5999" s="26"/>
      <c r="T5999" s="26"/>
      <c r="U5999" s="26"/>
      <c r="V5999" s="26"/>
    </row>
    <row r="6000" spans="1:22" ht="14">
      <c r="A6000" s="24"/>
      <c r="B6000" s="26"/>
      <c r="C6000" s="26"/>
      <c r="D6000" s="26"/>
      <c r="E6000" s="26"/>
      <c r="F6000" s="26"/>
      <c r="G6000" s="27"/>
      <c r="H6000" s="27"/>
      <c r="I6000" s="26"/>
      <c r="J6000" s="24"/>
      <c r="K6000" s="26"/>
      <c r="L6000" s="26"/>
      <c r="M6000" s="26"/>
      <c r="N6000" s="26"/>
      <c r="O6000" s="26"/>
      <c r="P6000" s="26"/>
      <c r="Q6000" s="26"/>
      <c r="R6000" s="26"/>
      <c r="S6000" s="26"/>
      <c r="T6000" s="26"/>
      <c r="U6000" s="26"/>
      <c r="V6000" s="26"/>
    </row>
    <row r="6001" spans="1:22" ht="14">
      <c r="A6001" s="24"/>
      <c r="B6001" s="26"/>
      <c r="C6001" s="26"/>
      <c r="D6001" s="26"/>
      <c r="E6001" s="26"/>
      <c r="F6001" s="26"/>
      <c r="G6001" s="27"/>
      <c r="H6001" s="27"/>
      <c r="I6001" s="26"/>
      <c r="J6001" s="24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</row>
    <row r="6002" spans="1:22" ht="14">
      <c r="A6002" s="24"/>
      <c r="B6002" s="26"/>
      <c r="C6002" s="26"/>
      <c r="D6002" s="26"/>
      <c r="E6002" s="26"/>
      <c r="F6002" s="26"/>
      <c r="G6002" s="27"/>
      <c r="H6002" s="27"/>
      <c r="I6002" s="26"/>
      <c r="J6002" s="24"/>
      <c r="K6002" s="26"/>
      <c r="L6002" s="26"/>
      <c r="M6002" s="26"/>
      <c r="N6002" s="26"/>
      <c r="O6002" s="26"/>
      <c r="P6002" s="26"/>
      <c r="Q6002" s="26"/>
      <c r="R6002" s="26"/>
      <c r="S6002" s="26"/>
      <c r="T6002" s="26"/>
      <c r="U6002" s="26"/>
      <c r="V6002" s="26"/>
    </row>
    <row r="6003" spans="1:22" ht="14">
      <c r="A6003" s="24"/>
      <c r="B6003" s="26"/>
      <c r="C6003" s="26"/>
      <c r="D6003" s="26"/>
      <c r="E6003" s="26"/>
      <c r="F6003" s="26"/>
      <c r="G6003" s="27"/>
      <c r="H6003" s="27"/>
      <c r="I6003" s="26"/>
      <c r="J6003" s="24"/>
      <c r="K6003" s="26"/>
      <c r="L6003" s="26"/>
      <c r="M6003" s="26"/>
      <c r="N6003" s="26"/>
      <c r="O6003" s="26"/>
      <c r="P6003" s="26"/>
      <c r="Q6003" s="26"/>
      <c r="R6003" s="26"/>
      <c r="S6003" s="26"/>
      <c r="T6003" s="26"/>
      <c r="U6003" s="26"/>
      <c r="V6003" s="26"/>
    </row>
    <row r="6004" spans="1:22" ht="14">
      <c r="A6004" s="24"/>
      <c r="B6004" s="26"/>
      <c r="C6004" s="26"/>
      <c r="D6004" s="26"/>
      <c r="E6004" s="26"/>
      <c r="F6004" s="26"/>
      <c r="G6004" s="27"/>
      <c r="H6004" s="27"/>
      <c r="I6004" s="26"/>
      <c r="J6004" s="24"/>
      <c r="K6004" s="26"/>
      <c r="L6004" s="26"/>
      <c r="M6004" s="26"/>
      <c r="N6004" s="26"/>
      <c r="O6004" s="26"/>
      <c r="P6004" s="26"/>
      <c r="Q6004" s="26"/>
      <c r="R6004" s="26"/>
      <c r="S6004" s="26"/>
      <c r="T6004" s="26"/>
      <c r="U6004" s="26"/>
      <c r="V6004" s="26"/>
    </row>
    <row r="6005" spans="1:22" ht="14">
      <c r="A6005" s="24"/>
      <c r="B6005" s="26"/>
      <c r="C6005" s="26"/>
      <c r="D6005" s="26"/>
      <c r="E6005" s="26"/>
      <c r="F6005" s="26"/>
      <c r="G6005" s="27"/>
      <c r="H6005" s="27"/>
      <c r="I6005" s="26"/>
      <c r="J6005" s="24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</row>
    <row r="6006" spans="1:22" ht="14">
      <c r="A6006" s="24"/>
      <c r="B6006" s="26"/>
      <c r="C6006" s="26"/>
      <c r="D6006" s="26"/>
      <c r="E6006" s="26"/>
      <c r="F6006" s="26"/>
      <c r="G6006" s="27"/>
      <c r="H6006" s="27"/>
      <c r="I6006" s="26"/>
      <c r="J6006" s="24"/>
      <c r="K6006" s="26"/>
      <c r="L6006" s="26"/>
      <c r="M6006" s="26"/>
      <c r="N6006" s="26"/>
      <c r="O6006" s="26"/>
      <c r="P6006" s="26"/>
      <c r="Q6006" s="26"/>
      <c r="R6006" s="26"/>
      <c r="S6006" s="26"/>
      <c r="T6006" s="26"/>
      <c r="U6006" s="26"/>
      <c r="V6006" s="26"/>
    </row>
    <row r="6007" spans="1:22" ht="14">
      <c r="A6007" s="24"/>
      <c r="B6007" s="26"/>
      <c r="C6007" s="26"/>
      <c r="D6007" s="26"/>
      <c r="E6007" s="26"/>
      <c r="F6007" s="26"/>
      <c r="G6007" s="27"/>
      <c r="H6007" s="27"/>
      <c r="I6007" s="26"/>
      <c r="J6007" s="24"/>
      <c r="K6007" s="26"/>
      <c r="L6007" s="26"/>
      <c r="M6007" s="26"/>
      <c r="N6007" s="26"/>
      <c r="O6007" s="26"/>
      <c r="P6007" s="26"/>
      <c r="Q6007" s="26"/>
      <c r="R6007" s="26"/>
      <c r="S6007" s="26"/>
      <c r="T6007" s="26"/>
      <c r="U6007" s="26"/>
      <c r="V6007" s="26"/>
    </row>
    <row r="6008" spans="1:22" ht="14">
      <c r="A6008" s="24"/>
      <c r="B6008" s="26"/>
      <c r="C6008" s="26"/>
      <c r="D6008" s="26"/>
      <c r="E6008" s="26"/>
      <c r="F6008" s="26"/>
      <c r="G6008" s="27"/>
      <c r="H6008" s="27"/>
      <c r="I6008" s="26"/>
      <c r="J6008" s="24"/>
      <c r="K6008" s="26"/>
      <c r="L6008" s="26"/>
      <c r="M6008" s="26"/>
      <c r="N6008" s="26"/>
      <c r="O6008" s="26"/>
      <c r="P6008" s="26"/>
      <c r="Q6008" s="26"/>
      <c r="R6008" s="26"/>
      <c r="S6008" s="26"/>
      <c r="T6008" s="26"/>
      <c r="U6008" s="26"/>
      <c r="V6008" s="26"/>
    </row>
    <row r="6009" spans="1:22" ht="14">
      <c r="A6009" s="24"/>
      <c r="B6009" s="26"/>
      <c r="C6009" s="26"/>
      <c r="D6009" s="26"/>
      <c r="E6009" s="26"/>
      <c r="F6009" s="26"/>
      <c r="G6009" s="27"/>
      <c r="H6009" s="27"/>
      <c r="I6009" s="26"/>
      <c r="J6009" s="24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</row>
    <row r="6010" spans="1:22" ht="14">
      <c r="A6010" s="24"/>
      <c r="B6010" s="26"/>
      <c r="C6010" s="26"/>
      <c r="D6010" s="26"/>
      <c r="E6010" s="26"/>
      <c r="F6010" s="26"/>
      <c r="G6010" s="27"/>
      <c r="H6010" s="27"/>
      <c r="I6010" s="26"/>
      <c r="J6010" s="24"/>
      <c r="K6010" s="26"/>
      <c r="L6010" s="26"/>
      <c r="M6010" s="26"/>
      <c r="N6010" s="26"/>
      <c r="O6010" s="26"/>
      <c r="P6010" s="26"/>
      <c r="Q6010" s="26"/>
      <c r="R6010" s="26"/>
      <c r="S6010" s="26"/>
      <c r="T6010" s="26"/>
      <c r="U6010" s="26"/>
      <c r="V6010" s="26"/>
    </row>
    <row r="6011" spans="1:22" ht="14">
      <c r="A6011" s="24"/>
      <c r="B6011" s="26"/>
      <c r="C6011" s="26"/>
      <c r="D6011" s="26"/>
      <c r="E6011" s="26"/>
      <c r="F6011" s="26"/>
      <c r="G6011" s="27"/>
      <c r="H6011" s="27"/>
      <c r="I6011" s="26"/>
      <c r="J6011" s="24"/>
      <c r="K6011" s="26"/>
      <c r="L6011" s="26"/>
      <c r="M6011" s="26"/>
      <c r="N6011" s="26"/>
      <c r="O6011" s="26"/>
      <c r="P6011" s="26"/>
      <c r="Q6011" s="26"/>
      <c r="R6011" s="26"/>
      <c r="S6011" s="26"/>
      <c r="T6011" s="26"/>
      <c r="U6011" s="26"/>
      <c r="V6011" s="26"/>
    </row>
    <row r="6012" spans="1:22" ht="14">
      <c r="A6012" s="24"/>
      <c r="B6012" s="26"/>
      <c r="C6012" s="26"/>
      <c r="D6012" s="26"/>
      <c r="E6012" s="26"/>
      <c r="F6012" s="26"/>
      <c r="G6012" s="27"/>
      <c r="H6012" s="27"/>
      <c r="I6012" s="26"/>
      <c r="J6012" s="24"/>
      <c r="K6012" s="26"/>
      <c r="L6012" s="26"/>
      <c r="M6012" s="26"/>
      <c r="N6012" s="26"/>
      <c r="O6012" s="26"/>
      <c r="P6012" s="26"/>
      <c r="Q6012" s="26"/>
      <c r="R6012" s="26"/>
      <c r="S6012" s="26"/>
      <c r="T6012" s="26"/>
      <c r="U6012" s="26"/>
      <c r="V6012" s="26"/>
    </row>
    <row r="6013" spans="1:22" ht="14">
      <c r="A6013" s="24"/>
      <c r="B6013" s="26"/>
      <c r="C6013" s="26"/>
      <c r="D6013" s="26"/>
      <c r="E6013" s="26"/>
      <c r="F6013" s="26"/>
      <c r="G6013" s="27"/>
      <c r="H6013" s="27"/>
      <c r="I6013" s="26"/>
      <c r="J6013" s="24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</row>
    <row r="6014" spans="1:22" ht="14">
      <c r="A6014" s="24"/>
      <c r="B6014" s="26"/>
      <c r="C6014" s="26"/>
      <c r="D6014" s="26"/>
      <c r="E6014" s="26"/>
      <c r="F6014" s="26"/>
      <c r="G6014" s="27"/>
      <c r="H6014" s="27"/>
      <c r="I6014" s="26"/>
      <c r="J6014" s="24"/>
      <c r="K6014" s="26"/>
      <c r="L6014" s="26"/>
      <c r="M6014" s="26"/>
      <c r="N6014" s="26"/>
      <c r="O6014" s="26"/>
      <c r="P6014" s="26"/>
      <c r="Q6014" s="26"/>
      <c r="R6014" s="26"/>
      <c r="S6014" s="26"/>
      <c r="T6014" s="26"/>
      <c r="U6014" s="26"/>
      <c r="V6014" s="26"/>
    </row>
    <row r="6015" spans="1:22" ht="14">
      <c r="A6015" s="24"/>
      <c r="B6015" s="26"/>
      <c r="C6015" s="26"/>
      <c r="D6015" s="26"/>
      <c r="E6015" s="26"/>
      <c r="F6015" s="26"/>
      <c r="G6015" s="27"/>
      <c r="H6015" s="27"/>
      <c r="I6015" s="26"/>
      <c r="J6015" s="24"/>
      <c r="K6015" s="26"/>
      <c r="L6015" s="26"/>
      <c r="M6015" s="26"/>
      <c r="N6015" s="26"/>
      <c r="O6015" s="26"/>
      <c r="P6015" s="26"/>
      <c r="Q6015" s="26"/>
      <c r="R6015" s="26"/>
      <c r="S6015" s="26"/>
      <c r="T6015" s="26"/>
      <c r="U6015" s="26"/>
      <c r="V6015" s="26"/>
    </row>
    <row r="6016" spans="1:22" ht="14">
      <c r="A6016" s="24"/>
      <c r="B6016" s="26"/>
      <c r="C6016" s="26"/>
      <c r="D6016" s="26"/>
      <c r="E6016" s="26"/>
      <c r="F6016" s="26"/>
      <c r="G6016" s="27"/>
      <c r="H6016" s="27"/>
      <c r="I6016" s="26"/>
      <c r="J6016" s="24"/>
      <c r="K6016" s="26"/>
      <c r="L6016" s="26"/>
      <c r="M6016" s="26"/>
      <c r="N6016" s="26"/>
      <c r="O6016" s="26"/>
      <c r="P6016" s="26"/>
      <c r="Q6016" s="26"/>
      <c r="R6016" s="26"/>
      <c r="S6016" s="26"/>
      <c r="T6016" s="26"/>
      <c r="U6016" s="26"/>
      <c r="V6016" s="26"/>
    </row>
    <row r="6017" spans="1:22" ht="14">
      <c r="A6017" s="24"/>
      <c r="B6017" s="26"/>
      <c r="C6017" s="26"/>
      <c r="D6017" s="26"/>
      <c r="E6017" s="26"/>
      <c r="F6017" s="26"/>
      <c r="G6017" s="27"/>
      <c r="H6017" s="27"/>
      <c r="I6017" s="26"/>
      <c r="J6017" s="24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</row>
    <row r="6018" spans="1:22" ht="14">
      <c r="A6018" s="24"/>
      <c r="B6018" s="26"/>
      <c r="C6018" s="26"/>
      <c r="D6018" s="26"/>
      <c r="E6018" s="26"/>
      <c r="F6018" s="26"/>
      <c r="G6018" s="27"/>
      <c r="H6018" s="27"/>
      <c r="I6018" s="26"/>
      <c r="J6018" s="24"/>
      <c r="K6018" s="26"/>
      <c r="L6018" s="26"/>
      <c r="M6018" s="26"/>
      <c r="N6018" s="26"/>
      <c r="O6018" s="26"/>
      <c r="P6018" s="26"/>
      <c r="Q6018" s="26"/>
      <c r="R6018" s="26"/>
      <c r="S6018" s="26"/>
      <c r="T6018" s="26"/>
      <c r="U6018" s="26"/>
      <c r="V6018" s="26"/>
    </row>
    <row r="6019" spans="1:22" ht="14">
      <c r="A6019" s="24"/>
      <c r="B6019" s="26"/>
      <c r="C6019" s="26"/>
      <c r="D6019" s="26"/>
      <c r="E6019" s="26"/>
      <c r="F6019" s="26"/>
      <c r="G6019" s="27"/>
      <c r="H6019" s="27"/>
      <c r="I6019" s="26"/>
      <c r="J6019" s="24"/>
      <c r="K6019" s="26"/>
      <c r="L6019" s="26"/>
      <c r="M6019" s="26"/>
      <c r="N6019" s="26"/>
      <c r="O6019" s="26"/>
      <c r="P6019" s="26"/>
      <c r="Q6019" s="26"/>
      <c r="R6019" s="26"/>
      <c r="S6019" s="26"/>
      <c r="T6019" s="26"/>
      <c r="U6019" s="26"/>
      <c r="V6019" s="26"/>
    </row>
    <row r="6020" spans="1:22" ht="14">
      <c r="A6020" s="24"/>
      <c r="B6020" s="26"/>
      <c r="C6020" s="26"/>
      <c r="D6020" s="26"/>
      <c r="E6020" s="26"/>
      <c r="F6020" s="26"/>
      <c r="G6020" s="27"/>
      <c r="H6020" s="27"/>
      <c r="I6020" s="26"/>
      <c r="J6020" s="24"/>
      <c r="K6020" s="26"/>
      <c r="L6020" s="26"/>
      <c r="M6020" s="26"/>
      <c r="N6020" s="26"/>
      <c r="O6020" s="26"/>
      <c r="P6020" s="26"/>
      <c r="Q6020" s="26"/>
      <c r="R6020" s="26"/>
      <c r="S6020" s="26"/>
      <c r="T6020" s="26"/>
      <c r="U6020" s="26"/>
      <c r="V6020" s="26"/>
    </row>
    <row r="6021" spans="1:22" ht="14">
      <c r="A6021" s="24"/>
      <c r="B6021" s="26"/>
      <c r="C6021" s="26"/>
      <c r="D6021" s="26"/>
      <c r="E6021" s="26"/>
      <c r="F6021" s="26"/>
      <c r="G6021" s="27"/>
      <c r="H6021" s="27"/>
      <c r="I6021" s="26"/>
      <c r="J6021" s="24"/>
      <c r="K6021" s="26"/>
      <c r="L6021" s="26"/>
      <c r="M6021" s="26"/>
      <c r="N6021" s="26"/>
      <c r="O6021" s="26"/>
      <c r="P6021" s="26"/>
      <c r="Q6021" s="26"/>
      <c r="R6021" s="26"/>
      <c r="S6021" s="26"/>
      <c r="T6021" s="26"/>
      <c r="U6021" s="26"/>
      <c r="V6021" s="26"/>
    </row>
    <row r="6022" spans="1:22" ht="14">
      <c r="A6022" s="24"/>
      <c r="B6022" s="26"/>
      <c r="C6022" s="26"/>
      <c r="D6022" s="26"/>
      <c r="E6022" s="26"/>
      <c r="F6022" s="26"/>
      <c r="G6022" s="27"/>
      <c r="H6022" s="27"/>
      <c r="I6022" s="26"/>
      <c r="J6022" s="24"/>
      <c r="K6022" s="26"/>
      <c r="L6022" s="26"/>
      <c r="M6022" s="26"/>
      <c r="N6022" s="26"/>
      <c r="O6022" s="26"/>
      <c r="P6022" s="26"/>
      <c r="Q6022" s="26"/>
      <c r="R6022" s="26"/>
      <c r="S6022" s="26"/>
      <c r="T6022" s="26"/>
      <c r="U6022" s="26"/>
      <c r="V6022" s="26"/>
    </row>
    <row r="6023" spans="1:22" ht="14">
      <c r="A6023" s="24"/>
      <c r="B6023" s="26"/>
      <c r="C6023" s="26"/>
      <c r="D6023" s="26"/>
      <c r="E6023" s="26"/>
      <c r="F6023" s="26"/>
      <c r="G6023" s="27"/>
      <c r="H6023" s="27"/>
      <c r="I6023" s="26"/>
      <c r="J6023" s="24"/>
      <c r="K6023" s="26"/>
      <c r="L6023" s="26"/>
      <c r="M6023" s="26"/>
      <c r="N6023" s="26"/>
      <c r="O6023" s="26"/>
      <c r="P6023" s="26"/>
      <c r="Q6023" s="26"/>
      <c r="R6023" s="26"/>
      <c r="S6023" s="26"/>
      <c r="T6023" s="26"/>
      <c r="U6023" s="26"/>
      <c r="V6023" s="26"/>
    </row>
    <row r="6024" spans="1:22" ht="14">
      <c r="A6024" s="24"/>
      <c r="B6024" s="26"/>
      <c r="C6024" s="26"/>
      <c r="D6024" s="26"/>
      <c r="E6024" s="26"/>
      <c r="F6024" s="26"/>
      <c r="G6024" s="27"/>
      <c r="H6024" s="27"/>
      <c r="I6024" s="26"/>
      <c r="J6024" s="24"/>
      <c r="K6024" s="26"/>
      <c r="L6024" s="26"/>
      <c r="M6024" s="26"/>
      <c r="N6024" s="26"/>
      <c r="O6024" s="26"/>
      <c r="P6024" s="26"/>
      <c r="Q6024" s="26"/>
      <c r="R6024" s="26"/>
      <c r="S6024" s="26"/>
      <c r="T6024" s="26"/>
      <c r="U6024" s="26"/>
      <c r="V6024" s="26"/>
    </row>
    <row r="6025" spans="1:22" ht="14">
      <c r="A6025" s="24"/>
      <c r="B6025" s="26"/>
      <c r="C6025" s="26"/>
      <c r="D6025" s="26"/>
      <c r="E6025" s="26"/>
      <c r="F6025" s="26"/>
      <c r="G6025" s="27"/>
      <c r="H6025" s="27"/>
      <c r="I6025" s="26"/>
      <c r="J6025" s="24"/>
      <c r="K6025" s="26"/>
      <c r="L6025" s="26"/>
      <c r="M6025" s="26"/>
      <c r="N6025" s="26"/>
      <c r="O6025" s="26"/>
      <c r="P6025" s="26"/>
      <c r="Q6025" s="26"/>
      <c r="R6025" s="26"/>
      <c r="S6025" s="26"/>
      <c r="T6025" s="26"/>
      <c r="U6025" s="26"/>
      <c r="V6025" s="26"/>
    </row>
    <row r="6026" spans="1:22" ht="14">
      <c r="A6026" s="24"/>
      <c r="B6026" s="26"/>
      <c r="C6026" s="26"/>
      <c r="D6026" s="26"/>
      <c r="E6026" s="26"/>
      <c r="F6026" s="26"/>
      <c r="G6026" s="27"/>
      <c r="H6026" s="27"/>
      <c r="I6026" s="26"/>
      <c r="J6026" s="24"/>
      <c r="K6026" s="26"/>
      <c r="L6026" s="26"/>
      <c r="M6026" s="26"/>
      <c r="N6026" s="26"/>
      <c r="O6026" s="26"/>
      <c r="P6026" s="26"/>
      <c r="Q6026" s="26"/>
      <c r="R6026" s="26"/>
      <c r="S6026" s="26"/>
      <c r="T6026" s="26"/>
      <c r="U6026" s="26"/>
      <c r="V6026" s="26"/>
    </row>
    <row r="6027" spans="1:22" ht="14">
      <c r="A6027" s="24"/>
      <c r="B6027" s="26"/>
      <c r="C6027" s="26"/>
      <c r="D6027" s="26"/>
      <c r="E6027" s="26"/>
      <c r="F6027" s="26"/>
      <c r="G6027" s="27"/>
      <c r="H6027" s="27"/>
      <c r="I6027" s="26"/>
      <c r="J6027" s="24"/>
      <c r="K6027" s="26"/>
      <c r="L6027" s="26"/>
      <c r="M6027" s="26"/>
      <c r="N6027" s="26"/>
      <c r="O6027" s="26"/>
      <c r="P6027" s="26"/>
      <c r="Q6027" s="26"/>
      <c r="R6027" s="26"/>
      <c r="S6027" s="26"/>
      <c r="T6027" s="26"/>
      <c r="U6027" s="26"/>
      <c r="V6027" s="26"/>
    </row>
    <row r="6028" spans="1:22" ht="14">
      <c r="A6028" s="24"/>
      <c r="B6028" s="26"/>
      <c r="C6028" s="26"/>
      <c r="D6028" s="26"/>
      <c r="E6028" s="26"/>
      <c r="F6028" s="26"/>
      <c r="G6028" s="27"/>
      <c r="H6028" s="27"/>
      <c r="I6028" s="26"/>
      <c r="J6028" s="24"/>
      <c r="K6028" s="26"/>
      <c r="L6028" s="26"/>
      <c r="M6028" s="26"/>
      <c r="N6028" s="26"/>
      <c r="O6028" s="26"/>
      <c r="P6028" s="26"/>
      <c r="Q6028" s="26"/>
      <c r="R6028" s="26"/>
      <c r="S6028" s="26"/>
      <c r="T6028" s="26"/>
      <c r="U6028" s="26"/>
      <c r="V6028" s="26"/>
    </row>
    <row r="6029" spans="1:22" ht="14">
      <c r="A6029" s="24"/>
      <c r="B6029" s="26"/>
      <c r="C6029" s="26"/>
      <c r="D6029" s="26"/>
      <c r="E6029" s="26"/>
      <c r="F6029" s="26"/>
      <c r="G6029" s="27"/>
      <c r="H6029" s="27"/>
      <c r="I6029" s="26"/>
      <c r="J6029" s="24"/>
      <c r="K6029" s="26"/>
      <c r="L6029" s="26"/>
      <c r="M6029" s="26"/>
      <c r="N6029" s="26"/>
      <c r="O6029" s="26"/>
      <c r="P6029" s="26"/>
      <c r="Q6029" s="26"/>
      <c r="R6029" s="26"/>
      <c r="S6029" s="26"/>
      <c r="T6029" s="26"/>
      <c r="U6029" s="26"/>
      <c r="V6029" s="26"/>
    </row>
    <row r="6030" spans="1:22" ht="14">
      <c r="A6030" s="24"/>
      <c r="B6030" s="26"/>
      <c r="C6030" s="26"/>
      <c r="D6030" s="26"/>
      <c r="E6030" s="26"/>
      <c r="F6030" s="26"/>
      <c r="G6030" s="27"/>
      <c r="H6030" s="27"/>
      <c r="I6030" s="26"/>
      <c r="J6030" s="24"/>
      <c r="K6030" s="26"/>
      <c r="L6030" s="26"/>
      <c r="M6030" s="26"/>
      <c r="N6030" s="26"/>
      <c r="O6030" s="26"/>
      <c r="P6030" s="26"/>
      <c r="Q6030" s="26"/>
      <c r="R6030" s="26"/>
      <c r="S6030" s="26"/>
      <c r="T6030" s="26"/>
      <c r="U6030" s="26"/>
      <c r="V6030" s="26"/>
    </row>
    <row r="6031" spans="1:22" ht="14">
      <c r="A6031" s="24"/>
      <c r="B6031" s="26"/>
      <c r="C6031" s="26"/>
      <c r="D6031" s="26"/>
      <c r="E6031" s="26"/>
      <c r="F6031" s="26"/>
      <c r="G6031" s="27"/>
      <c r="H6031" s="27"/>
      <c r="I6031" s="26"/>
      <c r="J6031" s="24"/>
      <c r="K6031" s="26"/>
      <c r="L6031" s="26"/>
      <c r="M6031" s="26"/>
      <c r="N6031" s="26"/>
      <c r="O6031" s="26"/>
      <c r="P6031" s="26"/>
      <c r="Q6031" s="26"/>
      <c r="R6031" s="26"/>
      <c r="S6031" s="26"/>
      <c r="T6031" s="26"/>
      <c r="U6031" s="26"/>
      <c r="V6031" s="26"/>
    </row>
    <row r="6032" spans="1:22" ht="14">
      <c r="A6032" s="24"/>
      <c r="B6032" s="26"/>
      <c r="C6032" s="26"/>
      <c r="D6032" s="26"/>
      <c r="E6032" s="26"/>
      <c r="F6032" s="26"/>
      <c r="G6032" s="27"/>
      <c r="H6032" s="27"/>
      <c r="I6032" s="26"/>
      <c r="J6032" s="24"/>
      <c r="K6032" s="26"/>
      <c r="L6032" s="26"/>
      <c r="M6032" s="26"/>
      <c r="N6032" s="26"/>
      <c r="O6032" s="26"/>
      <c r="P6032" s="26"/>
      <c r="Q6032" s="26"/>
      <c r="R6032" s="26"/>
      <c r="S6032" s="26"/>
      <c r="T6032" s="26"/>
      <c r="U6032" s="26"/>
      <c r="V6032" s="26"/>
    </row>
    <row r="6033" spans="1:22" ht="14">
      <c r="A6033" s="24"/>
      <c r="B6033" s="26"/>
      <c r="C6033" s="26"/>
      <c r="D6033" s="26"/>
      <c r="E6033" s="26"/>
      <c r="F6033" s="26"/>
      <c r="G6033" s="27"/>
      <c r="H6033" s="27"/>
      <c r="I6033" s="26"/>
      <c r="J6033" s="24"/>
      <c r="K6033" s="26"/>
      <c r="L6033" s="26"/>
      <c r="M6033" s="26"/>
      <c r="N6033" s="26"/>
      <c r="O6033" s="26"/>
      <c r="P6033" s="26"/>
      <c r="Q6033" s="26"/>
      <c r="R6033" s="26"/>
      <c r="S6033" s="26"/>
      <c r="T6033" s="26"/>
      <c r="U6033" s="26"/>
      <c r="V6033" s="26"/>
    </row>
    <row r="6034" spans="1:22" ht="14">
      <c r="A6034" s="24"/>
      <c r="B6034" s="26"/>
      <c r="C6034" s="26"/>
      <c r="D6034" s="26"/>
      <c r="E6034" s="26"/>
      <c r="F6034" s="26"/>
      <c r="G6034" s="27"/>
      <c r="H6034" s="27"/>
      <c r="I6034" s="26"/>
      <c r="J6034" s="24"/>
      <c r="K6034" s="26"/>
      <c r="L6034" s="26"/>
      <c r="M6034" s="26"/>
      <c r="N6034" s="26"/>
      <c r="O6034" s="26"/>
      <c r="P6034" s="26"/>
      <c r="Q6034" s="26"/>
      <c r="R6034" s="26"/>
      <c r="S6034" s="26"/>
      <c r="T6034" s="26"/>
      <c r="U6034" s="26"/>
      <c r="V6034" s="26"/>
    </row>
    <row r="6035" spans="1:22" ht="14">
      <c r="A6035" s="24"/>
      <c r="B6035" s="26"/>
      <c r="C6035" s="26"/>
      <c r="D6035" s="26"/>
      <c r="E6035" s="26"/>
      <c r="F6035" s="26"/>
      <c r="G6035" s="27"/>
      <c r="H6035" s="27"/>
      <c r="I6035" s="26"/>
      <c r="J6035" s="24"/>
      <c r="K6035" s="26"/>
      <c r="L6035" s="26"/>
      <c r="M6035" s="26"/>
      <c r="N6035" s="26"/>
      <c r="O6035" s="26"/>
      <c r="P6035" s="26"/>
      <c r="Q6035" s="26"/>
      <c r="R6035" s="26"/>
      <c r="S6035" s="26"/>
      <c r="T6035" s="26"/>
      <c r="U6035" s="26"/>
      <c r="V6035" s="26"/>
    </row>
    <row r="6036" spans="1:22" ht="14">
      <c r="A6036" s="24"/>
      <c r="B6036" s="26"/>
      <c r="C6036" s="26"/>
      <c r="D6036" s="26"/>
      <c r="E6036" s="26"/>
      <c r="F6036" s="26"/>
      <c r="G6036" s="27"/>
      <c r="H6036" s="27"/>
      <c r="I6036" s="26"/>
      <c r="J6036" s="24"/>
      <c r="K6036" s="26"/>
      <c r="L6036" s="26"/>
      <c r="M6036" s="26"/>
      <c r="N6036" s="26"/>
      <c r="O6036" s="26"/>
      <c r="P6036" s="26"/>
      <c r="Q6036" s="26"/>
      <c r="R6036" s="26"/>
      <c r="S6036" s="26"/>
      <c r="T6036" s="26"/>
      <c r="U6036" s="26"/>
      <c r="V6036" s="26"/>
    </row>
    <row r="6037" spans="1:22" ht="14">
      <c r="A6037" s="24"/>
      <c r="B6037" s="26"/>
      <c r="C6037" s="26"/>
      <c r="D6037" s="26"/>
      <c r="E6037" s="26"/>
      <c r="F6037" s="26"/>
      <c r="G6037" s="27"/>
      <c r="H6037" s="27"/>
      <c r="I6037" s="26"/>
      <c r="J6037" s="24"/>
      <c r="K6037" s="26"/>
      <c r="L6037" s="26"/>
      <c r="M6037" s="26"/>
      <c r="N6037" s="26"/>
      <c r="O6037" s="26"/>
      <c r="P6037" s="26"/>
      <c r="Q6037" s="26"/>
      <c r="R6037" s="26"/>
      <c r="S6037" s="26"/>
      <c r="T6037" s="26"/>
      <c r="U6037" s="26"/>
      <c r="V6037" s="26"/>
    </row>
    <row r="6038" spans="1:22" ht="14">
      <c r="A6038" s="24"/>
      <c r="B6038" s="26"/>
      <c r="C6038" s="26"/>
      <c r="D6038" s="26"/>
      <c r="E6038" s="26"/>
      <c r="F6038" s="26"/>
      <c r="G6038" s="27"/>
      <c r="H6038" s="27"/>
      <c r="I6038" s="26"/>
      <c r="J6038" s="24"/>
      <c r="K6038" s="26"/>
      <c r="L6038" s="26"/>
      <c r="M6038" s="26"/>
      <c r="N6038" s="26"/>
      <c r="O6038" s="26"/>
      <c r="P6038" s="26"/>
      <c r="Q6038" s="26"/>
      <c r="R6038" s="26"/>
      <c r="S6038" s="26"/>
      <c r="T6038" s="26"/>
      <c r="U6038" s="26"/>
      <c r="V6038" s="26"/>
    </row>
    <row r="6039" spans="1:22" ht="14">
      <c r="A6039" s="24"/>
      <c r="B6039" s="26"/>
      <c r="C6039" s="26"/>
      <c r="D6039" s="26"/>
      <c r="E6039" s="26"/>
      <c r="F6039" s="26"/>
      <c r="G6039" s="27"/>
      <c r="H6039" s="27"/>
      <c r="I6039" s="26"/>
      <c r="J6039" s="24"/>
      <c r="K6039" s="26"/>
      <c r="L6039" s="26"/>
      <c r="M6039" s="26"/>
      <c r="N6039" s="26"/>
      <c r="O6039" s="26"/>
      <c r="P6039" s="26"/>
      <c r="Q6039" s="26"/>
      <c r="R6039" s="26"/>
      <c r="S6039" s="26"/>
      <c r="T6039" s="26"/>
      <c r="U6039" s="26"/>
      <c r="V6039" s="26"/>
    </row>
    <row r="6040" spans="1:22" ht="14">
      <c r="A6040" s="24"/>
      <c r="B6040" s="26"/>
      <c r="C6040" s="26"/>
      <c r="D6040" s="26"/>
      <c r="E6040" s="26"/>
      <c r="F6040" s="26"/>
      <c r="G6040" s="27"/>
      <c r="H6040" s="27"/>
      <c r="I6040" s="26"/>
      <c r="J6040" s="24"/>
      <c r="K6040" s="26"/>
      <c r="L6040" s="26"/>
      <c r="M6040" s="26"/>
      <c r="N6040" s="26"/>
      <c r="O6040" s="26"/>
      <c r="P6040" s="26"/>
      <c r="Q6040" s="26"/>
      <c r="R6040" s="26"/>
      <c r="S6040" s="26"/>
      <c r="T6040" s="26"/>
      <c r="U6040" s="26"/>
      <c r="V6040" s="26"/>
    </row>
    <row r="6041" spans="1:22" ht="14">
      <c r="A6041" s="24"/>
      <c r="B6041" s="26"/>
      <c r="C6041" s="26"/>
      <c r="D6041" s="26"/>
      <c r="E6041" s="26"/>
      <c r="F6041" s="26"/>
      <c r="G6041" s="27"/>
      <c r="H6041" s="27"/>
      <c r="I6041" s="26"/>
      <c r="J6041" s="24"/>
      <c r="K6041" s="26"/>
      <c r="L6041" s="26"/>
      <c r="M6041" s="26"/>
      <c r="N6041" s="26"/>
      <c r="O6041" s="26"/>
      <c r="P6041" s="26"/>
      <c r="Q6041" s="26"/>
      <c r="R6041" s="26"/>
      <c r="S6041" s="26"/>
      <c r="T6041" s="26"/>
      <c r="U6041" s="26"/>
      <c r="V6041" s="26"/>
    </row>
    <row r="6042" spans="1:22" ht="14">
      <c r="A6042" s="24"/>
      <c r="B6042" s="26"/>
      <c r="C6042" s="26"/>
      <c r="D6042" s="26"/>
      <c r="E6042" s="26"/>
      <c r="F6042" s="26"/>
      <c r="G6042" s="27"/>
      <c r="H6042" s="27"/>
      <c r="I6042" s="26"/>
      <c r="J6042" s="24"/>
      <c r="K6042" s="26"/>
      <c r="L6042" s="26"/>
      <c r="M6042" s="26"/>
      <c r="N6042" s="26"/>
      <c r="O6042" s="26"/>
      <c r="P6042" s="26"/>
      <c r="Q6042" s="26"/>
      <c r="R6042" s="26"/>
      <c r="S6042" s="26"/>
      <c r="T6042" s="26"/>
      <c r="U6042" s="26"/>
      <c r="V6042" s="26"/>
    </row>
    <row r="6043" spans="1:22" ht="14">
      <c r="A6043" s="24"/>
      <c r="B6043" s="26"/>
      <c r="C6043" s="26"/>
      <c r="D6043" s="26"/>
      <c r="E6043" s="26"/>
      <c r="F6043" s="26"/>
      <c r="G6043" s="27"/>
      <c r="H6043" s="27"/>
      <c r="I6043" s="26"/>
      <c r="J6043" s="24"/>
      <c r="K6043" s="26"/>
      <c r="L6043" s="26"/>
      <c r="M6043" s="26"/>
      <c r="N6043" s="26"/>
      <c r="O6043" s="26"/>
      <c r="P6043" s="26"/>
      <c r="Q6043" s="26"/>
      <c r="R6043" s="26"/>
      <c r="S6043" s="26"/>
      <c r="T6043" s="26"/>
      <c r="U6043" s="26"/>
      <c r="V6043" s="26"/>
    </row>
    <row r="6044" spans="1:22" ht="14">
      <c r="A6044" s="24"/>
      <c r="B6044" s="26"/>
      <c r="C6044" s="26"/>
      <c r="D6044" s="26"/>
      <c r="E6044" s="26"/>
      <c r="F6044" s="26"/>
      <c r="G6044" s="27"/>
      <c r="H6044" s="27"/>
      <c r="I6044" s="26"/>
      <c r="J6044" s="24"/>
      <c r="K6044" s="26"/>
      <c r="L6044" s="26"/>
      <c r="M6044" s="26"/>
      <c r="N6044" s="26"/>
      <c r="O6044" s="26"/>
      <c r="P6044" s="26"/>
      <c r="Q6044" s="26"/>
      <c r="R6044" s="26"/>
      <c r="S6044" s="26"/>
      <c r="T6044" s="26"/>
      <c r="U6044" s="26"/>
      <c r="V6044" s="26"/>
    </row>
    <row r="6045" spans="1:22" ht="14">
      <c r="A6045" s="24"/>
      <c r="B6045" s="26"/>
      <c r="C6045" s="26"/>
      <c r="D6045" s="26"/>
      <c r="E6045" s="26"/>
      <c r="F6045" s="26"/>
      <c r="G6045" s="27"/>
      <c r="H6045" s="27"/>
      <c r="I6045" s="26"/>
      <c r="J6045" s="24"/>
      <c r="K6045" s="26"/>
      <c r="L6045" s="26"/>
      <c r="M6045" s="26"/>
      <c r="N6045" s="26"/>
      <c r="O6045" s="26"/>
      <c r="P6045" s="26"/>
      <c r="Q6045" s="26"/>
      <c r="R6045" s="26"/>
      <c r="S6045" s="26"/>
      <c r="T6045" s="26"/>
      <c r="U6045" s="26"/>
      <c r="V6045" s="26"/>
    </row>
    <row r="6046" spans="1:22" ht="14">
      <c r="A6046" s="24"/>
      <c r="B6046" s="26"/>
      <c r="C6046" s="26"/>
      <c r="D6046" s="26"/>
      <c r="E6046" s="26"/>
      <c r="F6046" s="26"/>
      <c r="G6046" s="27"/>
      <c r="H6046" s="27"/>
      <c r="I6046" s="26"/>
      <c r="J6046" s="24"/>
      <c r="K6046" s="26"/>
      <c r="L6046" s="26"/>
      <c r="M6046" s="26"/>
      <c r="N6046" s="26"/>
      <c r="O6046" s="26"/>
      <c r="P6046" s="26"/>
      <c r="Q6046" s="26"/>
      <c r="R6046" s="26"/>
      <c r="S6046" s="26"/>
      <c r="T6046" s="26"/>
      <c r="U6046" s="26"/>
      <c r="V6046" s="26"/>
    </row>
    <row r="6047" spans="1:22" ht="14">
      <c r="A6047" s="24"/>
      <c r="B6047" s="26"/>
      <c r="C6047" s="26"/>
      <c r="D6047" s="26"/>
      <c r="E6047" s="26"/>
      <c r="F6047" s="26"/>
      <c r="G6047" s="27"/>
      <c r="H6047" s="27"/>
      <c r="I6047" s="26"/>
      <c r="J6047" s="24"/>
      <c r="K6047" s="26"/>
      <c r="L6047" s="26"/>
      <c r="M6047" s="26"/>
      <c r="N6047" s="26"/>
      <c r="O6047" s="26"/>
      <c r="P6047" s="26"/>
      <c r="Q6047" s="26"/>
      <c r="R6047" s="26"/>
      <c r="S6047" s="26"/>
      <c r="T6047" s="26"/>
      <c r="U6047" s="26"/>
      <c r="V6047" s="26"/>
    </row>
    <row r="6048" spans="1:22" ht="14">
      <c r="A6048" s="24"/>
      <c r="B6048" s="26"/>
      <c r="C6048" s="26"/>
      <c r="D6048" s="26"/>
      <c r="E6048" s="26"/>
      <c r="F6048" s="26"/>
      <c r="G6048" s="27"/>
      <c r="H6048" s="27"/>
      <c r="I6048" s="26"/>
      <c r="J6048" s="24"/>
      <c r="K6048" s="26"/>
      <c r="L6048" s="26"/>
      <c r="M6048" s="26"/>
      <c r="N6048" s="26"/>
      <c r="O6048" s="26"/>
      <c r="P6048" s="26"/>
      <c r="Q6048" s="26"/>
      <c r="R6048" s="26"/>
      <c r="S6048" s="26"/>
      <c r="T6048" s="26"/>
      <c r="U6048" s="26"/>
      <c r="V6048" s="26"/>
    </row>
    <row r="6049" spans="1:22" ht="14">
      <c r="A6049" s="24"/>
      <c r="B6049" s="26"/>
      <c r="C6049" s="26"/>
      <c r="D6049" s="26"/>
      <c r="E6049" s="26"/>
      <c r="F6049" s="26"/>
      <c r="G6049" s="27"/>
      <c r="H6049" s="27"/>
      <c r="I6049" s="26"/>
      <c r="J6049" s="24"/>
      <c r="K6049" s="26"/>
      <c r="L6049" s="26"/>
      <c r="M6049" s="26"/>
      <c r="N6049" s="26"/>
      <c r="O6049" s="26"/>
      <c r="P6049" s="26"/>
      <c r="Q6049" s="26"/>
      <c r="R6049" s="26"/>
      <c r="S6049" s="26"/>
      <c r="T6049" s="26"/>
      <c r="U6049" s="26"/>
      <c r="V6049" s="26"/>
    </row>
    <row r="6050" spans="1:22" ht="14">
      <c r="A6050" s="24"/>
      <c r="B6050" s="26"/>
      <c r="C6050" s="26"/>
      <c r="D6050" s="26"/>
      <c r="E6050" s="26"/>
      <c r="F6050" s="26"/>
      <c r="G6050" s="27"/>
      <c r="H6050" s="27"/>
      <c r="I6050" s="26"/>
      <c r="J6050" s="24"/>
      <c r="K6050" s="26"/>
      <c r="L6050" s="26"/>
      <c r="M6050" s="26"/>
      <c r="N6050" s="26"/>
      <c r="O6050" s="26"/>
      <c r="P6050" s="26"/>
      <c r="Q6050" s="26"/>
      <c r="R6050" s="26"/>
      <c r="S6050" s="26"/>
      <c r="T6050" s="26"/>
      <c r="U6050" s="26"/>
      <c r="V6050" s="26"/>
    </row>
    <row r="6051" spans="1:22" ht="14">
      <c r="A6051" s="24"/>
      <c r="B6051" s="26"/>
      <c r="C6051" s="26"/>
      <c r="D6051" s="26"/>
      <c r="E6051" s="26"/>
      <c r="F6051" s="26"/>
      <c r="G6051" s="27"/>
      <c r="H6051" s="27"/>
      <c r="I6051" s="26"/>
      <c r="J6051" s="24"/>
      <c r="K6051" s="26"/>
      <c r="L6051" s="26"/>
      <c r="M6051" s="26"/>
      <c r="N6051" s="26"/>
      <c r="O6051" s="26"/>
      <c r="P6051" s="26"/>
      <c r="Q6051" s="26"/>
      <c r="R6051" s="26"/>
      <c r="S6051" s="26"/>
      <c r="T6051" s="26"/>
      <c r="U6051" s="26"/>
      <c r="V6051" s="26"/>
    </row>
    <row r="6052" spans="1:22" ht="14">
      <c r="A6052" s="24"/>
      <c r="B6052" s="26"/>
      <c r="C6052" s="26"/>
      <c r="D6052" s="26"/>
      <c r="E6052" s="26"/>
      <c r="F6052" s="26"/>
      <c r="G6052" s="27"/>
      <c r="H6052" s="27"/>
      <c r="I6052" s="26"/>
      <c r="J6052" s="24"/>
      <c r="K6052" s="26"/>
      <c r="L6052" s="26"/>
      <c r="M6052" s="26"/>
      <c r="N6052" s="26"/>
      <c r="O6052" s="26"/>
      <c r="P6052" s="26"/>
      <c r="Q6052" s="26"/>
      <c r="R6052" s="26"/>
      <c r="S6052" s="26"/>
      <c r="T6052" s="26"/>
      <c r="U6052" s="26"/>
      <c r="V6052" s="26"/>
    </row>
    <row r="6053" spans="1:22" ht="14">
      <c r="A6053" s="24"/>
      <c r="B6053" s="26"/>
      <c r="C6053" s="26"/>
      <c r="D6053" s="26"/>
      <c r="E6053" s="26"/>
      <c r="F6053" s="26"/>
      <c r="G6053" s="27"/>
      <c r="H6053" s="27"/>
      <c r="I6053" s="26"/>
      <c r="J6053" s="24"/>
      <c r="K6053" s="26"/>
      <c r="L6053" s="26"/>
      <c r="M6053" s="26"/>
      <c r="N6053" s="26"/>
      <c r="O6053" s="26"/>
      <c r="P6053" s="26"/>
      <c r="Q6053" s="26"/>
      <c r="R6053" s="26"/>
      <c r="S6053" s="26"/>
      <c r="T6053" s="26"/>
      <c r="U6053" s="26"/>
      <c r="V6053" s="26"/>
    </row>
    <row r="6054" spans="1:22" ht="14">
      <c r="A6054" s="24"/>
      <c r="B6054" s="26"/>
      <c r="C6054" s="26"/>
      <c r="D6054" s="26"/>
      <c r="E6054" s="26"/>
      <c r="F6054" s="26"/>
      <c r="G6054" s="27"/>
      <c r="H6054" s="27"/>
      <c r="I6054" s="26"/>
      <c r="J6054" s="24"/>
      <c r="K6054" s="26"/>
      <c r="L6054" s="26"/>
      <c r="M6054" s="26"/>
      <c r="N6054" s="26"/>
      <c r="O6054" s="26"/>
      <c r="P6054" s="26"/>
      <c r="Q6054" s="26"/>
      <c r="R6054" s="26"/>
      <c r="S6054" s="26"/>
      <c r="T6054" s="26"/>
      <c r="U6054" s="26"/>
      <c r="V6054" s="26"/>
    </row>
    <row r="6055" spans="1:22" ht="14">
      <c r="A6055" s="24"/>
      <c r="B6055" s="26"/>
      <c r="C6055" s="26"/>
      <c r="D6055" s="26"/>
      <c r="E6055" s="26"/>
      <c r="F6055" s="26"/>
      <c r="G6055" s="27"/>
      <c r="H6055" s="27"/>
      <c r="I6055" s="26"/>
      <c r="J6055" s="24"/>
      <c r="K6055" s="26"/>
      <c r="L6055" s="26"/>
      <c r="M6055" s="26"/>
      <c r="N6055" s="26"/>
      <c r="O6055" s="26"/>
      <c r="P6055" s="26"/>
      <c r="Q6055" s="26"/>
      <c r="R6055" s="26"/>
      <c r="S6055" s="26"/>
      <c r="T6055" s="26"/>
      <c r="U6055" s="26"/>
      <c r="V6055" s="26"/>
    </row>
    <row r="6056" spans="1:22" ht="14">
      <c r="A6056" s="24"/>
      <c r="B6056" s="26"/>
      <c r="C6056" s="26"/>
      <c r="D6056" s="26"/>
      <c r="E6056" s="26"/>
      <c r="F6056" s="26"/>
      <c r="G6056" s="27"/>
      <c r="H6056" s="27"/>
      <c r="I6056" s="26"/>
      <c r="J6056" s="24"/>
      <c r="K6056" s="26"/>
      <c r="L6056" s="26"/>
      <c r="M6056" s="26"/>
      <c r="N6056" s="26"/>
      <c r="O6056" s="26"/>
      <c r="P6056" s="26"/>
      <c r="Q6056" s="26"/>
      <c r="R6056" s="26"/>
      <c r="S6056" s="26"/>
      <c r="T6056" s="26"/>
      <c r="U6056" s="26"/>
      <c r="V6056" s="26"/>
    </row>
    <row r="6057" spans="1:22" ht="14">
      <c r="A6057" s="24"/>
      <c r="B6057" s="26"/>
      <c r="C6057" s="26"/>
      <c r="D6057" s="26"/>
      <c r="E6057" s="26"/>
      <c r="F6057" s="26"/>
      <c r="G6057" s="27"/>
      <c r="H6057" s="27"/>
      <c r="I6057" s="26"/>
      <c r="J6057" s="24"/>
      <c r="K6057" s="26"/>
      <c r="L6057" s="26"/>
      <c r="M6057" s="26"/>
      <c r="N6057" s="26"/>
      <c r="O6057" s="26"/>
      <c r="P6057" s="26"/>
      <c r="Q6057" s="26"/>
      <c r="R6057" s="26"/>
      <c r="S6057" s="26"/>
      <c r="T6057" s="26"/>
      <c r="U6057" s="26"/>
      <c r="V6057" s="26"/>
    </row>
    <row r="6058" spans="1:22" ht="14">
      <c r="A6058" s="24"/>
      <c r="B6058" s="26"/>
      <c r="C6058" s="26"/>
      <c r="D6058" s="26"/>
      <c r="E6058" s="26"/>
      <c r="F6058" s="26"/>
      <c r="G6058" s="27"/>
      <c r="H6058" s="27"/>
      <c r="I6058" s="26"/>
      <c r="J6058" s="24"/>
      <c r="K6058" s="26"/>
      <c r="L6058" s="26"/>
      <c r="M6058" s="26"/>
      <c r="N6058" s="26"/>
      <c r="O6058" s="26"/>
      <c r="P6058" s="26"/>
      <c r="Q6058" s="26"/>
      <c r="R6058" s="26"/>
      <c r="S6058" s="26"/>
      <c r="T6058" s="26"/>
      <c r="U6058" s="26"/>
      <c r="V6058" s="26"/>
    </row>
    <row r="6059" spans="1:22" ht="14">
      <c r="A6059" s="24"/>
      <c r="B6059" s="26"/>
      <c r="C6059" s="26"/>
      <c r="D6059" s="26"/>
      <c r="E6059" s="26"/>
      <c r="F6059" s="26"/>
      <c r="G6059" s="27"/>
      <c r="H6059" s="27"/>
      <c r="I6059" s="26"/>
      <c r="J6059" s="24"/>
      <c r="K6059" s="26"/>
      <c r="L6059" s="26"/>
      <c r="M6059" s="26"/>
      <c r="N6059" s="26"/>
      <c r="O6059" s="26"/>
      <c r="P6059" s="26"/>
      <c r="Q6059" s="26"/>
      <c r="R6059" s="26"/>
      <c r="S6059" s="26"/>
      <c r="T6059" s="26"/>
      <c r="U6059" s="26"/>
      <c r="V6059" s="26"/>
    </row>
    <row r="6060" spans="1:22" ht="14">
      <c r="A6060" s="24"/>
      <c r="B6060" s="26"/>
      <c r="C6060" s="26"/>
      <c r="D6060" s="26"/>
      <c r="E6060" s="26"/>
      <c r="F6060" s="26"/>
      <c r="G6060" s="27"/>
      <c r="H6060" s="27"/>
      <c r="I6060" s="26"/>
      <c r="J6060" s="24"/>
      <c r="K6060" s="26"/>
      <c r="L6060" s="26"/>
      <c r="M6060" s="26"/>
      <c r="N6060" s="26"/>
      <c r="O6060" s="26"/>
      <c r="P6060" s="26"/>
      <c r="Q6060" s="26"/>
      <c r="R6060" s="26"/>
      <c r="S6060" s="26"/>
      <c r="T6060" s="26"/>
      <c r="U6060" s="26"/>
      <c r="V6060" s="26"/>
    </row>
    <row r="6061" spans="1:22" ht="14">
      <c r="A6061" s="24"/>
      <c r="B6061" s="26"/>
      <c r="C6061" s="26"/>
      <c r="D6061" s="26"/>
      <c r="E6061" s="26"/>
      <c r="F6061" s="26"/>
      <c r="G6061" s="27"/>
      <c r="H6061" s="27"/>
      <c r="I6061" s="26"/>
      <c r="J6061" s="24"/>
      <c r="K6061" s="26"/>
      <c r="L6061" s="26"/>
      <c r="M6061" s="26"/>
      <c r="N6061" s="26"/>
      <c r="O6061" s="26"/>
      <c r="P6061" s="26"/>
      <c r="Q6061" s="26"/>
      <c r="R6061" s="26"/>
      <c r="S6061" s="26"/>
      <c r="T6061" s="26"/>
      <c r="U6061" s="26"/>
      <c r="V6061" s="26"/>
    </row>
    <row r="6062" spans="1:22" ht="14">
      <c r="A6062" s="24"/>
      <c r="B6062" s="26"/>
      <c r="C6062" s="26"/>
      <c r="D6062" s="26"/>
      <c r="E6062" s="26"/>
      <c r="F6062" s="26"/>
      <c r="G6062" s="27"/>
      <c r="H6062" s="27"/>
      <c r="I6062" s="26"/>
      <c r="J6062" s="24"/>
      <c r="K6062" s="26"/>
      <c r="L6062" s="26"/>
      <c r="M6062" s="26"/>
      <c r="N6062" s="26"/>
      <c r="O6062" s="26"/>
      <c r="P6062" s="26"/>
      <c r="Q6062" s="26"/>
      <c r="R6062" s="26"/>
      <c r="S6062" s="26"/>
      <c r="T6062" s="26"/>
      <c r="U6062" s="26"/>
      <c r="V6062" s="26"/>
    </row>
    <row r="6063" spans="1:22" ht="14">
      <c r="A6063" s="24"/>
      <c r="B6063" s="26"/>
      <c r="C6063" s="26"/>
      <c r="D6063" s="26"/>
      <c r="E6063" s="26"/>
      <c r="F6063" s="26"/>
      <c r="G6063" s="27"/>
      <c r="H6063" s="27"/>
      <c r="I6063" s="26"/>
      <c r="J6063" s="24"/>
      <c r="K6063" s="26"/>
      <c r="L6063" s="26"/>
      <c r="M6063" s="26"/>
      <c r="N6063" s="26"/>
      <c r="O6063" s="26"/>
      <c r="P6063" s="26"/>
      <c r="Q6063" s="26"/>
      <c r="R6063" s="26"/>
      <c r="S6063" s="26"/>
      <c r="T6063" s="26"/>
      <c r="U6063" s="26"/>
      <c r="V6063" s="26"/>
    </row>
    <row r="6064" spans="1:22" ht="14">
      <c r="A6064" s="24"/>
      <c r="B6064" s="26"/>
      <c r="C6064" s="26"/>
      <c r="D6064" s="26"/>
      <c r="E6064" s="26"/>
      <c r="F6064" s="26"/>
      <c r="G6064" s="27"/>
      <c r="H6064" s="27"/>
      <c r="I6064" s="26"/>
      <c r="J6064" s="24"/>
      <c r="K6064" s="26"/>
      <c r="L6064" s="26"/>
      <c r="M6064" s="26"/>
      <c r="N6064" s="26"/>
      <c r="O6064" s="26"/>
      <c r="P6064" s="26"/>
      <c r="Q6064" s="26"/>
      <c r="R6064" s="26"/>
      <c r="S6064" s="26"/>
      <c r="T6064" s="26"/>
      <c r="U6064" s="26"/>
      <c r="V6064" s="26"/>
    </row>
    <row r="6065" spans="1:22" ht="14">
      <c r="A6065" s="24"/>
      <c r="B6065" s="26"/>
      <c r="C6065" s="26"/>
      <c r="D6065" s="26"/>
      <c r="E6065" s="26"/>
      <c r="F6065" s="26"/>
      <c r="G6065" s="27"/>
      <c r="H6065" s="27"/>
      <c r="I6065" s="26"/>
      <c r="J6065" s="24"/>
      <c r="K6065" s="26"/>
      <c r="L6065" s="26"/>
      <c r="M6065" s="26"/>
      <c r="N6065" s="26"/>
      <c r="O6065" s="26"/>
      <c r="P6065" s="26"/>
      <c r="Q6065" s="26"/>
      <c r="R6065" s="26"/>
      <c r="S6065" s="26"/>
      <c r="T6065" s="26"/>
      <c r="U6065" s="26"/>
      <c r="V6065" s="26"/>
    </row>
    <row r="6066" spans="1:22" ht="14">
      <c r="A6066" s="24"/>
      <c r="B6066" s="26"/>
      <c r="C6066" s="26"/>
      <c r="D6066" s="26"/>
      <c r="E6066" s="26"/>
      <c r="F6066" s="26"/>
      <c r="G6066" s="27"/>
      <c r="H6066" s="27"/>
      <c r="I6066" s="26"/>
      <c r="J6066" s="24"/>
      <c r="K6066" s="26"/>
      <c r="L6066" s="26"/>
      <c r="M6066" s="26"/>
      <c r="N6066" s="26"/>
      <c r="O6066" s="26"/>
      <c r="P6066" s="26"/>
      <c r="Q6066" s="26"/>
      <c r="R6066" s="26"/>
      <c r="S6066" s="26"/>
      <c r="T6066" s="26"/>
      <c r="U6066" s="26"/>
      <c r="V6066" s="26"/>
    </row>
    <row r="6067" spans="1:22" ht="14">
      <c r="A6067" s="24"/>
      <c r="B6067" s="26"/>
      <c r="C6067" s="26"/>
      <c r="D6067" s="26"/>
      <c r="E6067" s="26"/>
      <c r="F6067" s="26"/>
      <c r="G6067" s="27"/>
      <c r="H6067" s="27"/>
      <c r="I6067" s="26"/>
      <c r="J6067" s="24"/>
      <c r="K6067" s="26"/>
      <c r="L6067" s="26"/>
      <c r="M6067" s="26"/>
      <c r="N6067" s="26"/>
      <c r="O6067" s="26"/>
      <c r="P6067" s="26"/>
      <c r="Q6067" s="26"/>
      <c r="R6067" s="26"/>
      <c r="S6067" s="26"/>
      <c r="T6067" s="26"/>
      <c r="U6067" s="26"/>
      <c r="V6067" s="26"/>
    </row>
    <row r="6068" spans="1:22" ht="14">
      <c r="A6068" s="24"/>
      <c r="B6068" s="26"/>
      <c r="C6068" s="26"/>
      <c r="D6068" s="26"/>
      <c r="E6068" s="26"/>
      <c r="F6068" s="26"/>
      <c r="G6068" s="27"/>
      <c r="H6068" s="27"/>
      <c r="I6068" s="26"/>
      <c r="J6068" s="24"/>
      <c r="K6068" s="26"/>
      <c r="L6068" s="26"/>
      <c r="M6068" s="26"/>
      <c r="N6068" s="26"/>
      <c r="O6068" s="26"/>
      <c r="P6068" s="26"/>
      <c r="Q6068" s="26"/>
      <c r="R6068" s="26"/>
      <c r="S6068" s="26"/>
      <c r="T6068" s="26"/>
      <c r="U6068" s="26"/>
      <c r="V6068" s="26"/>
    </row>
    <row r="6069" spans="1:22" ht="14">
      <c r="A6069" s="24"/>
      <c r="B6069" s="26"/>
      <c r="C6069" s="26"/>
      <c r="D6069" s="26"/>
      <c r="E6069" s="26"/>
      <c r="F6069" s="26"/>
      <c r="G6069" s="27"/>
      <c r="H6069" s="27"/>
      <c r="I6069" s="26"/>
      <c r="J6069" s="24"/>
      <c r="K6069" s="26"/>
      <c r="L6069" s="26"/>
      <c r="M6069" s="26"/>
      <c r="N6069" s="26"/>
      <c r="O6069" s="26"/>
      <c r="P6069" s="26"/>
      <c r="Q6069" s="26"/>
      <c r="R6069" s="26"/>
      <c r="S6069" s="26"/>
      <c r="T6069" s="26"/>
      <c r="U6069" s="26"/>
      <c r="V6069" s="26"/>
    </row>
    <row r="6070" spans="1:22" ht="14">
      <c r="A6070" s="24"/>
      <c r="B6070" s="26"/>
      <c r="C6070" s="26"/>
      <c r="D6070" s="26"/>
      <c r="E6070" s="26"/>
      <c r="F6070" s="26"/>
      <c r="G6070" s="27"/>
      <c r="H6070" s="27"/>
      <c r="I6070" s="26"/>
      <c r="J6070" s="24"/>
      <c r="K6070" s="26"/>
      <c r="L6070" s="26"/>
      <c r="M6070" s="26"/>
      <c r="N6070" s="26"/>
      <c r="O6070" s="26"/>
      <c r="P6070" s="26"/>
      <c r="Q6070" s="26"/>
      <c r="R6070" s="26"/>
      <c r="S6070" s="26"/>
      <c r="T6070" s="26"/>
      <c r="U6070" s="26"/>
      <c r="V6070" s="26"/>
    </row>
    <row r="6071" spans="1:22" ht="14">
      <c r="A6071" s="24"/>
      <c r="B6071" s="26"/>
      <c r="C6071" s="26"/>
      <c r="D6071" s="26"/>
      <c r="E6071" s="26"/>
      <c r="F6071" s="26"/>
      <c r="G6071" s="27"/>
      <c r="H6071" s="27"/>
      <c r="I6071" s="26"/>
      <c r="J6071" s="24"/>
      <c r="K6071" s="26"/>
      <c r="L6071" s="26"/>
      <c r="M6071" s="26"/>
      <c r="N6071" s="26"/>
      <c r="O6071" s="26"/>
      <c r="P6071" s="26"/>
      <c r="Q6071" s="26"/>
      <c r="R6071" s="26"/>
      <c r="S6071" s="26"/>
      <c r="T6071" s="26"/>
      <c r="U6071" s="26"/>
      <c r="V6071" s="26"/>
    </row>
    <row r="6072" spans="1:22" ht="14">
      <c r="A6072" s="24"/>
      <c r="B6072" s="26"/>
      <c r="C6072" s="26"/>
      <c r="D6072" s="26"/>
      <c r="E6072" s="26"/>
      <c r="F6072" s="26"/>
      <c r="G6072" s="27"/>
      <c r="H6072" s="27"/>
      <c r="I6072" s="26"/>
      <c r="J6072" s="24"/>
      <c r="K6072" s="26"/>
      <c r="L6072" s="26"/>
      <c r="M6072" s="26"/>
      <c r="N6072" s="26"/>
      <c r="O6072" s="26"/>
      <c r="P6072" s="26"/>
      <c r="Q6072" s="26"/>
      <c r="R6072" s="26"/>
      <c r="S6072" s="26"/>
      <c r="T6072" s="26"/>
      <c r="U6072" s="26"/>
      <c r="V6072" s="26"/>
    </row>
    <row r="6073" spans="1:22" ht="14">
      <c r="A6073" s="24"/>
      <c r="B6073" s="26"/>
      <c r="C6073" s="26"/>
      <c r="D6073" s="26"/>
      <c r="E6073" s="26"/>
      <c r="F6073" s="26"/>
      <c r="G6073" s="27"/>
      <c r="H6073" s="27"/>
      <c r="I6073" s="26"/>
      <c r="J6073" s="24"/>
      <c r="K6073" s="26"/>
      <c r="L6073" s="26"/>
      <c r="M6073" s="26"/>
      <c r="N6073" s="26"/>
      <c r="O6073" s="26"/>
      <c r="P6073" s="26"/>
      <c r="Q6073" s="26"/>
      <c r="R6073" s="26"/>
      <c r="S6073" s="26"/>
      <c r="T6073" s="26"/>
      <c r="U6073" s="26"/>
      <c r="V6073" s="26"/>
    </row>
    <row r="6074" spans="1:22" ht="14">
      <c r="A6074" s="24"/>
      <c r="B6074" s="26"/>
      <c r="C6074" s="26"/>
      <c r="D6074" s="26"/>
      <c r="E6074" s="26"/>
      <c r="F6074" s="26"/>
      <c r="G6074" s="27"/>
      <c r="H6074" s="27"/>
      <c r="I6074" s="26"/>
      <c r="J6074" s="24"/>
      <c r="K6074" s="26"/>
      <c r="L6074" s="26"/>
      <c r="M6074" s="26"/>
      <c r="N6074" s="26"/>
      <c r="O6074" s="26"/>
      <c r="P6074" s="26"/>
      <c r="Q6074" s="26"/>
      <c r="R6074" s="26"/>
      <c r="S6074" s="26"/>
      <c r="T6074" s="26"/>
      <c r="U6074" s="26"/>
      <c r="V6074" s="26"/>
    </row>
    <row r="6075" spans="1:22" ht="14">
      <c r="A6075" s="24"/>
      <c r="B6075" s="26"/>
      <c r="C6075" s="26"/>
      <c r="D6075" s="26"/>
      <c r="E6075" s="26"/>
      <c r="F6075" s="26"/>
      <c r="G6075" s="27"/>
      <c r="H6075" s="27"/>
      <c r="I6075" s="26"/>
      <c r="J6075" s="24"/>
      <c r="K6075" s="26"/>
      <c r="L6075" s="26"/>
      <c r="M6075" s="26"/>
      <c r="N6075" s="26"/>
      <c r="O6075" s="26"/>
      <c r="P6075" s="26"/>
      <c r="Q6075" s="26"/>
      <c r="R6075" s="26"/>
      <c r="S6075" s="26"/>
      <c r="T6075" s="26"/>
      <c r="U6075" s="26"/>
      <c r="V6075" s="26"/>
    </row>
    <row r="6076" spans="1:22" ht="14">
      <c r="A6076" s="24"/>
      <c r="B6076" s="26"/>
      <c r="C6076" s="26"/>
      <c r="D6076" s="26"/>
      <c r="E6076" s="26"/>
      <c r="F6076" s="26"/>
      <c r="G6076" s="27"/>
      <c r="H6076" s="27"/>
      <c r="I6076" s="26"/>
      <c r="J6076" s="24"/>
      <c r="K6076" s="26"/>
      <c r="L6076" s="26"/>
      <c r="M6076" s="26"/>
      <c r="N6076" s="26"/>
      <c r="O6076" s="26"/>
      <c r="P6076" s="26"/>
      <c r="Q6076" s="26"/>
      <c r="R6076" s="26"/>
      <c r="S6076" s="26"/>
      <c r="T6076" s="26"/>
      <c r="U6076" s="26"/>
      <c r="V6076" s="26"/>
    </row>
    <row r="6077" spans="1:22" ht="14">
      <c r="A6077" s="24"/>
      <c r="B6077" s="26"/>
      <c r="C6077" s="26"/>
      <c r="D6077" s="26"/>
      <c r="E6077" s="26"/>
      <c r="F6077" s="26"/>
      <c r="G6077" s="27"/>
      <c r="H6077" s="27"/>
      <c r="I6077" s="26"/>
      <c r="J6077" s="24"/>
      <c r="K6077" s="26"/>
      <c r="L6077" s="26"/>
      <c r="M6077" s="26"/>
      <c r="N6077" s="26"/>
      <c r="O6077" s="26"/>
      <c r="P6077" s="26"/>
      <c r="Q6077" s="26"/>
      <c r="R6077" s="26"/>
      <c r="S6077" s="26"/>
      <c r="T6077" s="26"/>
      <c r="U6077" s="26"/>
      <c r="V6077" s="26"/>
    </row>
    <row r="6078" spans="1:22" ht="14">
      <c r="A6078" s="24"/>
      <c r="B6078" s="26"/>
      <c r="C6078" s="26"/>
      <c r="D6078" s="26"/>
      <c r="E6078" s="26"/>
      <c r="F6078" s="26"/>
      <c r="G6078" s="27"/>
      <c r="H6078" s="27"/>
      <c r="I6078" s="26"/>
      <c r="J6078" s="24"/>
      <c r="K6078" s="26"/>
      <c r="L6078" s="26"/>
      <c r="M6078" s="26"/>
      <c r="N6078" s="26"/>
      <c r="O6078" s="26"/>
      <c r="P6078" s="26"/>
      <c r="Q6078" s="26"/>
      <c r="R6078" s="26"/>
      <c r="S6078" s="26"/>
      <c r="T6078" s="26"/>
      <c r="U6078" s="26"/>
      <c r="V6078" s="26"/>
    </row>
    <row r="6079" spans="1:22" ht="14">
      <c r="A6079" s="24"/>
      <c r="B6079" s="26"/>
      <c r="C6079" s="26"/>
      <c r="D6079" s="26"/>
      <c r="E6079" s="26"/>
      <c r="F6079" s="26"/>
      <c r="G6079" s="27"/>
      <c r="H6079" s="27"/>
      <c r="I6079" s="26"/>
      <c r="J6079" s="24"/>
      <c r="K6079" s="26"/>
      <c r="L6079" s="26"/>
      <c r="M6079" s="26"/>
      <c r="N6079" s="26"/>
      <c r="O6079" s="26"/>
      <c r="P6079" s="26"/>
      <c r="Q6079" s="26"/>
      <c r="R6079" s="26"/>
      <c r="S6079" s="26"/>
      <c r="T6079" s="26"/>
      <c r="U6079" s="26"/>
      <c r="V6079" s="26"/>
    </row>
    <row r="6080" spans="1:22" ht="14">
      <c r="A6080" s="24"/>
      <c r="B6080" s="26"/>
      <c r="C6080" s="26"/>
      <c r="D6080" s="26"/>
      <c r="E6080" s="26"/>
      <c r="F6080" s="26"/>
      <c r="G6080" s="27"/>
      <c r="H6080" s="27"/>
      <c r="I6080" s="26"/>
      <c r="J6080" s="24"/>
      <c r="K6080" s="26"/>
      <c r="L6080" s="26"/>
      <c r="M6080" s="26"/>
      <c r="N6080" s="26"/>
      <c r="O6080" s="26"/>
      <c r="P6080" s="26"/>
      <c r="Q6080" s="26"/>
      <c r="R6080" s="26"/>
      <c r="S6080" s="26"/>
      <c r="T6080" s="26"/>
      <c r="U6080" s="26"/>
      <c r="V6080" s="26"/>
    </row>
    <row r="6081" spans="1:22" ht="14">
      <c r="A6081" s="24"/>
      <c r="B6081" s="26"/>
      <c r="C6081" s="26"/>
      <c r="D6081" s="26"/>
      <c r="E6081" s="26"/>
      <c r="F6081" s="26"/>
      <c r="G6081" s="27"/>
      <c r="H6081" s="27"/>
      <c r="I6081" s="26"/>
      <c r="J6081" s="24"/>
      <c r="K6081" s="26"/>
      <c r="L6081" s="26"/>
      <c r="M6081" s="26"/>
      <c r="N6081" s="26"/>
      <c r="O6081" s="26"/>
      <c r="P6081" s="26"/>
      <c r="Q6081" s="26"/>
      <c r="R6081" s="26"/>
      <c r="S6081" s="26"/>
      <c r="T6081" s="26"/>
      <c r="U6081" s="26"/>
      <c r="V6081" s="26"/>
    </row>
    <row r="6082" spans="1:22" ht="14">
      <c r="A6082" s="24"/>
      <c r="B6082" s="26"/>
      <c r="C6082" s="26"/>
      <c r="D6082" s="26"/>
      <c r="E6082" s="26"/>
      <c r="F6082" s="26"/>
      <c r="G6082" s="27"/>
      <c r="H6082" s="27"/>
      <c r="I6082" s="26"/>
      <c r="J6082" s="24"/>
      <c r="K6082" s="26"/>
      <c r="L6082" s="26"/>
      <c r="M6082" s="26"/>
      <c r="N6082" s="26"/>
      <c r="O6082" s="26"/>
      <c r="P6082" s="26"/>
      <c r="Q6082" s="26"/>
      <c r="R6082" s="26"/>
      <c r="S6082" s="26"/>
      <c r="T6082" s="26"/>
      <c r="U6082" s="26"/>
      <c r="V6082" s="26"/>
    </row>
    <row r="6083" spans="1:22" ht="14">
      <c r="A6083" s="24"/>
      <c r="B6083" s="26"/>
      <c r="C6083" s="26"/>
      <c r="D6083" s="26"/>
      <c r="E6083" s="26"/>
      <c r="F6083" s="26"/>
      <c r="G6083" s="27"/>
      <c r="H6083" s="27"/>
      <c r="I6083" s="26"/>
      <c r="J6083" s="24"/>
      <c r="K6083" s="26"/>
      <c r="L6083" s="26"/>
      <c r="M6083" s="26"/>
      <c r="N6083" s="26"/>
      <c r="O6083" s="26"/>
      <c r="P6083" s="26"/>
      <c r="Q6083" s="26"/>
      <c r="R6083" s="26"/>
      <c r="S6083" s="26"/>
      <c r="T6083" s="26"/>
      <c r="U6083" s="26"/>
      <c r="V6083" s="26"/>
    </row>
    <row r="6084" spans="1:22" ht="14">
      <c r="A6084" s="24"/>
      <c r="B6084" s="26"/>
      <c r="C6084" s="26"/>
      <c r="D6084" s="26"/>
      <c r="E6084" s="26"/>
      <c r="F6084" s="26"/>
      <c r="G6084" s="27"/>
      <c r="H6084" s="27"/>
      <c r="I6084" s="26"/>
      <c r="J6084" s="24"/>
      <c r="K6084" s="26"/>
      <c r="L6084" s="26"/>
      <c r="M6084" s="26"/>
      <c r="N6084" s="26"/>
      <c r="O6084" s="26"/>
      <c r="P6084" s="26"/>
      <c r="Q6084" s="26"/>
      <c r="R6084" s="26"/>
      <c r="S6084" s="26"/>
      <c r="T6084" s="26"/>
      <c r="U6084" s="26"/>
      <c r="V6084" s="26"/>
    </row>
    <row r="6085" spans="1:22" ht="14">
      <c r="A6085" s="24"/>
      <c r="B6085" s="26"/>
      <c r="C6085" s="26"/>
      <c r="D6085" s="26"/>
      <c r="E6085" s="26"/>
      <c r="F6085" s="26"/>
      <c r="G6085" s="27"/>
      <c r="H6085" s="27"/>
      <c r="I6085" s="26"/>
      <c r="J6085" s="24"/>
      <c r="K6085" s="26"/>
      <c r="L6085" s="26"/>
      <c r="M6085" s="26"/>
      <c r="N6085" s="26"/>
      <c r="O6085" s="26"/>
      <c r="P6085" s="26"/>
      <c r="Q6085" s="26"/>
      <c r="R6085" s="26"/>
      <c r="S6085" s="26"/>
      <c r="T6085" s="26"/>
      <c r="U6085" s="26"/>
      <c r="V6085" s="26"/>
    </row>
    <row r="6086" spans="1:22" ht="14">
      <c r="A6086" s="24"/>
      <c r="B6086" s="26"/>
      <c r="C6086" s="26"/>
      <c r="D6086" s="26"/>
      <c r="E6086" s="26"/>
      <c r="F6086" s="26"/>
      <c r="G6086" s="27"/>
      <c r="H6086" s="27"/>
      <c r="I6086" s="26"/>
      <c r="J6086" s="24"/>
      <c r="K6086" s="26"/>
      <c r="L6086" s="26"/>
      <c r="M6086" s="26"/>
      <c r="N6086" s="26"/>
      <c r="O6086" s="26"/>
      <c r="P6086" s="26"/>
      <c r="Q6086" s="26"/>
      <c r="R6086" s="26"/>
      <c r="S6086" s="26"/>
      <c r="T6086" s="26"/>
      <c r="U6086" s="26"/>
      <c r="V6086" s="26"/>
    </row>
    <row r="6087" spans="1:22" ht="14">
      <c r="A6087" s="24"/>
      <c r="B6087" s="26"/>
      <c r="C6087" s="26"/>
      <c r="D6087" s="26"/>
      <c r="E6087" s="26"/>
      <c r="F6087" s="26"/>
      <c r="G6087" s="27"/>
      <c r="H6087" s="27"/>
      <c r="I6087" s="26"/>
      <c r="J6087" s="24"/>
      <c r="K6087" s="26"/>
      <c r="L6087" s="26"/>
      <c r="M6087" s="26"/>
      <c r="N6087" s="26"/>
      <c r="O6087" s="26"/>
      <c r="P6087" s="26"/>
      <c r="Q6087" s="26"/>
      <c r="R6087" s="26"/>
      <c r="S6087" s="26"/>
      <c r="T6087" s="26"/>
      <c r="U6087" s="26"/>
      <c r="V6087" s="26"/>
    </row>
    <row r="6088" spans="1:22" ht="14">
      <c r="A6088" s="24"/>
      <c r="B6088" s="26"/>
      <c r="C6088" s="26"/>
      <c r="D6088" s="26"/>
      <c r="E6088" s="26"/>
      <c r="F6088" s="26"/>
      <c r="G6088" s="27"/>
      <c r="H6088" s="27"/>
      <c r="I6088" s="26"/>
      <c r="J6088" s="24"/>
      <c r="K6088" s="26"/>
      <c r="L6088" s="26"/>
      <c r="M6088" s="26"/>
      <c r="N6088" s="26"/>
      <c r="O6088" s="26"/>
      <c r="P6088" s="26"/>
      <c r="Q6088" s="26"/>
      <c r="R6088" s="26"/>
      <c r="S6088" s="26"/>
      <c r="T6088" s="26"/>
      <c r="U6088" s="26"/>
      <c r="V6088" s="26"/>
    </row>
    <row r="6089" spans="1:22" ht="14">
      <c r="A6089" s="24"/>
      <c r="B6089" s="26"/>
      <c r="C6089" s="26"/>
      <c r="D6089" s="26"/>
      <c r="E6089" s="26"/>
      <c r="F6089" s="26"/>
      <c r="G6089" s="27"/>
      <c r="H6089" s="27"/>
      <c r="I6089" s="26"/>
      <c r="J6089" s="24"/>
      <c r="K6089" s="26"/>
      <c r="L6089" s="26"/>
      <c r="M6089" s="26"/>
      <c r="N6089" s="26"/>
      <c r="O6089" s="26"/>
      <c r="P6089" s="26"/>
      <c r="Q6089" s="26"/>
      <c r="R6089" s="26"/>
      <c r="S6089" s="26"/>
      <c r="T6089" s="26"/>
      <c r="U6089" s="26"/>
      <c r="V6089" s="26"/>
    </row>
    <row r="6090" spans="1:22" ht="14">
      <c r="A6090" s="24"/>
      <c r="B6090" s="26"/>
      <c r="C6090" s="26"/>
      <c r="D6090" s="26"/>
      <c r="E6090" s="26"/>
      <c r="F6090" s="26"/>
      <c r="G6090" s="27"/>
      <c r="H6090" s="27"/>
      <c r="I6090" s="26"/>
      <c r="J6090" s="24"/>
      <c r="K6090" s="26"/>
      <c r="L6090" s="26"/>
      <c r="M6090" s="26"/>
      <c r="N6090" s="26"/>
      <c r="O6090" s="26"/>
      <c r="P6090" s="26"/>
      <c r="Q6090" s="26"/>
      <c r="R6090" s="26"/>
      <c r="S6090" s="26"/>
      <c r="T6090" s="26"/>
      <c r="U6090" s="26"/>
      <c r="V6090" s="26"/>
    </row>
    <row r="6091" spans="1:22" ht="14">
      <c r="A6091" s="24"/>
      <c r="B6091" s="26"/>
      <c r="C6091" s="26"/>
      <c r="D6091" s="26"/>
      <c r="E6091" s="26"/>
      <c r="F6091" s="26"/>
      <c r="G6091" s="27"/>
      <c r="H6091" s="27"/>
      <c r="I6091" s="26"/>
      <c r="J6091" s="24"/>
      <c r="K6091" s="26"/>
      <c r="L6091" s="26"/>
      <c r="M6091" s="26"/>
      <c r="N6091" s="26"/>
      <c r="O6091" s="26"/>
      <c r="P6091" s="26"/>
      <c r="Q6091" s="26"/>
      <c r="R6091" s="26"/>
      <c r="S6091" s="26"/>
      <c r="T6091" s="26"/>
      <c r="U6091" s="26"/>
      <c r="V6091" s="26"/>
    </row>
    <row r="6092" spans="1:22" ht="14">
      <c r="A6092" s="24"/>
      <c r="B6092" s="26"/>
      <c r="C6092" s="26"/>
      <c r="D6092" s="26"/>
      <c r="E6092" s="26"/>
      <c r="F6092" s="26"/>
      <c r="G6092" s="27"/>
      <c r="H6092" s="27"/>
      <c r="I6092" s="26"/>
      <c r="J6092" s="24"/>
      <c r="K6092" s="26"/>
      <c r="L6092" s="26"/>
      <c r="M6092" s="26"/>
      <c r="N6092" s="26"/>
      <c r="O6092" s="26"/>
      <c r="P6092" s="26"/>
      <c r="Q6092" s="26"/>
      <c r="R6092" s="26"/>
      <c r="S6092" s="26"/>
      <c r="T6092" s="26"/>
      <c r="U6092" s="26"/>
      <c r="V6092" s="26"/>
    </row>
    <row r="6093" spans="1:22" ht="14">
      <c r="A6093" s="24"/>
      <c r="B6093" s="26"/>
      <c r="C6093" s="26"/>
      <c r="D6093" s="26"/>
      <c r="E6093" s="26"/>
      <c r="F6093" s="26"/>
      <c r="G6093" s="27"/>
      <c r="H6093" s="27"/>
      <c r="I6093" s="26"/>
      <c r="J6093" s="24"/>
      <c r="K6093" s="26"/>
      <c r="L6093" s="26"/>
      <c r="M6093" s="26"/>
      <c r="N6093" s="26"/>
      <c r="O6093" s="26"/>
      <c r="P6093" s="26"/>
      <c r="Q6093" s="26"/>
      <c r="R6093" s="26"/>
      <c r="S6093" s="26"/>
      <c r="T6093" s="26"/>
      <c r="U6093" s="26"/>
      <c r="V6093" s="26"/>
    </row>
    <row r="6094" spans="1:22" ht="14">
      <c r="A6094" s="24"/>
      <c r="B6094" s="26"/>
      <c r="C6094" s="26"/>
      <c r="D6094" s="26"/>
      <c r="E6094" s="26"/>
      <c r="F6094" s="26"/>
      <c r="G6094" s="27"/>
      <c r="H6094" s="27"/>
      <c r="I6094" s="26"/>
      <c r="J6094" s="24"/>
      <c r="K6094" s="26"/>
      <c r="L6094" s="26"/>
      <c r="M6094" s="26"/>
      <c r="N6094" s="26"/>
      <c r="O6094" s="26"/>
      <c r="P6094" s="26"/>
      <c r="Q6094" s="26"/>
      <c r="R6094" s="26"/>
      <c r="S6094" s="26"/>
      <c r="T6094" s="26"/>
      <c r="U6094" s="26"/>
      <c r="V6094" s="26"/>
    </row>
    <row r="6095" spans="1:22" ht="14">
      <c r="A6095" s="24"/>
      <c r="B6095" s="26"/>
      <c r="C6095" s="26"/>
      <c r="D6095" s="26"/>
      <c r="E6095" s="26"/>
      <c r="F6095" s="26"/>
      <c r="G6095" s="27"/>
      <c r="H6095" s="27"/>
      <c r="I6095" s="26"/>
      <c r="J6095" s="24"/>
      <c r="K6095" s="26"/>
      <c r="L6095" s="26"/>
      <c r="M6095" s="26"/>
      <c r="N6095" s="26"/>
      <c r="O6095" s="26"/>
      <c r="P6095" s="26"/>
      <c r="Q6095" s="26"/>
      <c r="R6095" s="26"/>
      <c r="S6095" s="26"/>
      <c r="T6095" s="26"/>
      <c r="U6095" s="26"/>
      <c r="V6095" s="26"/>
    </row>
    <row r="6096" spans="1:22" ht="14">
      <c r="A6096" s="24"/>
      <c r="B6096" s="26"/>
      <c r="C6096" s="26"/>
      <c r="D6096" s="26"/>
      <c r="E6096" s="26"/>
      <c r="F6096" s="26"/>
      <c r="G6096" s="27"/>
      <c r="H6096" s="27"/>
      <c r="I6096" s="26"/>
      <c r="J6096" s="24"/>
      <c r="K6096" s="26"/>
      <c r="L6096" s="26"/>
      <c r="M6096" s="26"/>
      <c r="N6096" s="26"/>
      <c r="O6096" s="26"/>
      <c r="P6096" s="26"/>
      <c r="Q6096" s="26"/>
      <c r="R6096" s="26"/>
      <c r="S6096" s="26"/>
      <c r="T6096" s="26"/>
      <c r="U6096" s="26"/>
      <c r="V6096" s="26"/>
    </row>
    <row r="6097" spans="1:22" ht="14">
      <c r="A6097" s="24"/>
      <c r="B6097" s="26"/>
      <c r="C6097" s="26"/>
      <c r="D6097" s="26"/>
      <c r="E6097" s="26"/>
      <c r="F6097" s="26"/>
      <c r="G6097" s="27"/>
      <c r="H6097" s="27"/>
      <c r="I6097" s="26"/>
      <c r="J6097" s="24"/>
      <c r="K6097" s="26"/>
      <c r="L6097" s="26"/>
      <c r="M6097" s="26"/>
      <c r="N6097" s="26"/>
      <c r="O6097" s="26"/>
      <c r="P6097" s="26"/>
      <c r="Q6097" s="26"/>
      <c r="R6097" s="26"/>
      <c r="S6097" s="26"/>
      <c r="T6097" s="26"/>
      <c r="U6097" s="26"/>
      <c r="V6097" s="26"/>
    </row>
    <row r="6098" spans="1:22" ht="14">
      <c r="A6098" s="24"/>
      <c r="B6098" s="26"/>
      <c r="C6098" s="26"/>
      <c r="D6098" s="26"/>
      <c r="E6098" s="26"/>
      <c r="F6098" s="26"/>
      <c r="G6098" s="27"/>
      <c r="H6098" s="27"/>
      <c r="I6098" s="26"/>
      <c r="J6098" s="24"/>
      <c r="K6098" s="26"/>
      <c r="L6098" s="26"/>
      <c r="M6098" s="26"/>
      <c r="N6098" s="26"/>
      <c r="O6098" s="26"/>
      <c r="P6098" s="26"/>
      <c r="Q6098" s="26"/>
      <c r="R6098" s="26"/>
      <c r="S6098" s="26"/>
      <c r="T6098" s="26"/>
      <c r="U6098" s="26"/>
      <c r="V6098" s="26"/>
    </row>
    <row r="6099" spans="1:22" ht="14">
      <c r="A6099" s="24"/>
      <c r="B6099" s="26"/>
      <c r="C6099" s="26"/>
      <c r="D6099" s="26"/>
      <c r="E6099" s="26"/>
      <c r="F6099" s="26"/>
      <c r="G6099" s="27"/>
      <c r="H6099" s="27"/>
      <c r="I6099" s="26"/>
      <c r="J6099" s="24"/>
      <c r="K6099" s="26"/>
      <c r="L6099" s="26"/>
      <c r="M6099" s="26"/>
      <c r="N6099" s="26"/>
      <c r="O6099" s="26"/>
      <c r="P6099" s="26"/>
      <c r="Q6099" s="26"/>
      <c r="R6099" s="26"/>
      <c r="S6099" s="26"/>
      <c r="T6099" s="26"/>
      <c r="U6099" s="26"/>
      <c r="V6099" s="26"/>
    </row>
    <row r="6100" spans="1:22" ht="14">
      <c r="A6100" s="24"/>
      <c r="B6100" s="26"/>
      <c r="C6100" s="26"/>
      <c r="D6100" s="26"/>
      <c r="E6100" s="26"/>
      <c r="F6100" s="26"/>
      <c r="G6100" s="27"/>
      <c r="H6100" s="27"/>
      <c r="I6100" s="26"/>
      <c r="J6100" s="24"/>
      <c r="K6100" s="26"/>
      <c r="L6100" s="26"/>
      <c r="M6100" s="26"/>
      <c r="N6100" s="26"/>
      <c r="O6100" s="26"/>
      <c r="P6100" s="26"/>
      <c r="Q6100" s="26"/>
      <c r="R6100" s="26"/>
      <c r="S6100" s="26"/>
      <c r="T6100" s="26"/>
      <c r="U6100" s="26"/>
      <c r="V6100" s="26"/>
    </row>
    <row r="6101" spans="1:22" ht="14">
      <c r="A6101" s="24"/>
      <c r="B6101" s="26"/>
      <c r="C6101" s="26"/>
      <c r="D6101" s="26"/>
      <c r="E6101" s="26"/>
      <c r="F6101" s="26"/>
      <c r="G6101" s="27"/>
      <c r="H6101" s="27"/>
      <c r="I6101" s="26"/>
      <c r="J6101" s="24"/>
      <c r="K6101" s="26"/>
      <c r="L6101" s="26"/>
      <c r="M6101" s="26"/>
      <c r="N6101" s="26"/>
      <c r="O6101" s="26"/>
      <c r="P6101" s="26"/>
      <c r="Q6101" s="26"/>
      <c r="R6101" s="26"/>
      <c r="S6101" s="26"/>
      <c r="T6101" s="26"/>
      <c r="U6101" s="26"/>
      <c r="V6101" s="26"/>
    </row>
    <row r="6102" spans="1:22" ht="14">
      <c r="A6102" s="24"/>
      <c r="B6102" s="26"/>
      <c r="C6102" s="26"/>
      <c r="D6102" s="26"/>
      <c r="E6102" s="26"/>
      <c r="F6102" s="26"/>
      <c r="G6102" s="27"/>
      <c r="H6102" s="27"/>
      <c r="I6102" s="26"/>
      <c r="J6102" s="24"/>
      <c r="K6102" s="26"/>
      <c r="L6102" s="26"/>
      <c r="M6102" s="26"/>
      <c r="N6102" s="26"/>
      <c r="O6102" s="26"/>
      <c r="P6102" s="26"/>
      <c r="Q6102" s="26"/>
      <c r="R6102" s="26"/>
      <c r="S6102" s="26"/>
      <c r="T6102" s="26"/>
      <c r="U6102" s="26"/>
      <c r="V6102" s="26"/>
    </row>
    <row r="6103" spans="1:22" ht="14">
      <c r="A6103" s="24"/>
      <c r="B6103" s="26"/>
      <c r="C6103" s="26"/>
      <c r="D6103" s="26"/>
      <c r="E6103" s="26"/>
      <c r="F6103" s="26"/>
      <c r="G6103" s="27"/>
      <c r="H6103" s="27"/>
      <c r="I6103" s="26"/>
      <c r="J6103" s="24"/>
      <c r="K6103" s="26"/>
      <c r="L6103" s="26"/>
      <c r="M6103" s="26"/>
      <c r="N6103" s="26"/>
      <c r="O6103" s="26"/>
      <c r="P6103" s="26"/>
      <c r="Q6103" s="26"/>
      <c r="R6103" s="26"/>
      <c r="S6103" s="26"/>
      <c r="T6103" s="26"/>
      <c r="U6103" s="26"/>
      <c r="V6103" s="26"/>
    </row>
    <row r="6104" spans="1:22" ht="14">
      <c r="A6104" s="24"/>
      <c r="B6104" s="26"/>
      <c r="C6104" s="26"/>
      <c r="D6104" s="26"/>
      <c r="E6104" s="26"/>
      <c r="F6104" s="26"/>
      <c r="G6104" s="27"/>
      <c r="H6104" s="27"/>
      <c r="I6104" s="26"/>
      <c r="J6104" s="24"/>
      <c r="K6104" s="26"/>
      <c r="L6104" s="26"/>
      <c r="M6104" s="26"/>
      <c r="N6104" s="26"/>
      <c r="O6104" s="26"/>
      <c r="P6104" s="26"/>
      <c r="Q6104" s="26"/>
      <c r="R6104" s="26"/>
      <c r="S6104" s="26"/>
      <c r="T6104" s="26"/>
      <c r="U6104" s="26"/>
      <c r="V6104" s="26"/>
    </row>
    <row r="6105" spans="1:22" ht="14">
      <c r="A6105" s="24"/>
      <c r="B6105" s="26"/>
      <c r="C6105" s="26"/>
      <c r="D6105" s="26"/>
      <c r="E6105" s="26"/>
      <c r="F6105" s="26"/>
      <c r="G6105" s="27"/>
      <c r="H6105" s="27"/>
      <c r="I6105" s="26"/>
      <c r="J6105" s="24"/>
      <c r="K6105" s="26"/>
      <c r="L6105" s="26"/>
      <c r="M6105" s="26"/>
      <c r="N6105" s="26"/>
      <c r="O6105" s="26"/>
      <c r="P6105" s="26"/>
      <c r="Q6105" s="26"/>
      <c r="R6105" s="26"/>
      <c r="S6105" s="26"/>
      <c r="T6105" s="26"/>
      <c r="U6105" s="26"/>
      <c r="V6105" s="26"/>
    </row>
    <row r="6106" spans="1:22" ht="14">
      <c r="A6106" s="24"/>
      <c r="B6106" s="26"/>
      <c r="C6106" s="26"/>
      <c r="D6106" s="26"/>
      <c r="E6106" s="26"/>
      <c r="F6106" s="26"/>
      <c r="G6106" s="27"/>
      <c r="H6106" s="27"/>
      <c r="I6106" s="26"/>
      <c r="J6106" s="24"/>
      <c r="K6106" s="26"/>
      <c r="L6106" s="26"/>
      <c r="M6106" s="26"/>
      <c r="N6106" s="26"/>
      <c r="O6106" s="26"/>
      <c r="P6106" s="26"/>
      <c r="Q6106" s="26"/>
      <c r="R6106" s="26"/>
      <c r="S6106" s="26"/>
      <c r="T6106" s="26"/>
      <c r="U6106" s="26"/>
      <c r="V6106" s="26"/>
    </row>
    <row r="6107" spans="1:22" ht="14">
      <c r="A6107" s="24"/>
      <c r="B6107" s="26"/>
      <c r="C6107" s="26"/>
      <c r="D6107" s="26"/>
      <c r="E6107" s="26"/>
      <c r="F6107" s="26"/>
      <c r="G6107" s="27"/>
      <c r="H6107" s="27"/>
      <c r="I6107" s="26"/>
      <c r="J6107" s="24"/>
      <c r="K6107" s="26"/>
      <c r="L6107" s="26"/>
      <c r="M6107" s="26"/>
      <c r="N6107" s="26"/>
      <c r="O6107" s="26"/>
      <c r="P6107" s="26"/>
      <c r="Q6107" s="26"/>
      <c r="R6107" s="26"/>
      <c r="S6107" s="26"/>
      <c r="T6107" s="26"/>
      <c r="U6107" s="26"/>
      <c r="V6107" s="26"/>
    </row>
    <row r="6108" spans="1:22" ht="14">
      <c r="A6108" s="24"/>
      <c r="B6108" s="26"/>
      <c r="C6108" s="26"/>
      <c r="D6108" s="26"/>
      <c r="E6108" s="26"/>
      <c r="F6108" s="26"/>
      <c r="G6108" s="27"/>
      <c r="H6108" s="27"/>
      <c r="I6108" s="26"/>
      <c r="J6108" s="24"/>
      <c r="K6108" s="26"/>
      <c r="L6108" s="26"/>
      <c r="M6108" s="26"/>
      <c r="N6108" s="26"/>
      <c r="O6108" s="26"/>
      <c r="P6108" s="26"/>
      <c r="Q6108" s="26"/>
      <c r="R6108" s="26"/>
      <c r="S6108" s="26"/>
      <c r="T6108" s="26"/>
      <c r="U6108" s="26"/>
      <c r="V6108" s="26"/>
    </row>
    <row r="6109" spans="1:22" ht="14">
      <c r="A6109" s="24"/>
      <c r="B6109" s="26"/>
      <c r="C6109" s="26"/>
      <c r="D6109" s="26"/>
      <c r="E6109" s="26"/>
      <c r="F6109" s="26"/>
      <c r="G6109" s="27"/>
      <c r="H6109" s="27"/>
      <c r="I6109" s="26"/>
      <c r="J6109" s="24"/>
      <c r="K6109" s="26"/>
      <c r="L6109" s="26"/>
      <c r="M6109" s="26"/>
      <c r="N6109" s="26"/>
      <c r="O6109" s="26"/>
      <c r="P6109" s="26"/>
      <c r="Q6109" s="26"/>
      <c r="R6109" s="26"/>
      <c r="S6109" s="26"/>
      <c r="T6109" s="26"/>
      <c r="U6109" s="26"/>
      <c r="V6109" s="26"/>
    </row>
    <row r="6110" spans="1:22" ht="14">
      <c r="A6110" s="24"/>
      <c r="B6110" s="26"/>
      <c r="C6110" s="26"/>
      <c r="D6110" s="26"/>
      <c r="E6110" s="26"/>
      <c r="F6110" s="26"/>
      <c r="G6110" s="27"/>
      <c r="H6110" s="27"/>
      <c r="I6110" s="26"/>
      <c r="J6110" s="24"/>
      <c r="K6110" s="26"/>
      <c r="L6110" s="26"/>
      <c r="M6110" s="26"/>
      <c r="N6110" s="26"/>
      <c r="O6110" s="26"/>
      <c r="P6110" s="26"/>
      <c r="Q6110" s="26"/>
      <c r="R6110" s="26"/>
      <c r="S6110" s="26"/>
      <c r="T6110" s="26"/>
      <c r="U6110" s="26"/>
      <c r="V6110" s="26"/>
    </row>
    <row r="6111" spans="1:22" ht="14">
      <c r="A6111" s="24"/>
      <c r="B6111" s="26"/>
      <c r="C6111" s="26"/>
      <c r="D6111" s="26"/>
      <c r="E6111" s="26"/>
      <c r="F6111" s="26"/>
      <c r="G6111" s="27"/>
      <c r="H6111" s="27"/>
      <c r="I6111" s="26"/>
      <c r="J6111" s="24"/>
      <c r="K6111" s="26"/>
      <c r="L6111" s="26"/>
      <c r="M6111" s="26"/>
      <c r="N6111" s="26"/>
      <c r="O6111" s="26"/>
      <c r="P6111" s="26"/>
      <c r="Q6111" s="26"/>
      <c r="R6111" s="26"/>
      <c r="S6111" s="26"/>
      <c r="T6111" s="26"/>
      <c r="U6111" s="26"/>
      <c r="V6111" s="26"/>
    </row>
    <row r="6112" spans="1:22" ht="14">
      <c r="A6112" s="24"/>
      <c r="B6112" s="26"/>
      <c r="C6112" s="26"/>
      <c r="D6112" s="26"/>
      <c r="E6112" s="26"/>
      <c r="F6112" s="26"/>
      <c r="G6112" s="27"/>
      <c r="H6112" s="27"/>
      <c r="I6112" s="26"/>
      <c r="J6112" s="24"/>
      <c r="K6112" s="26"/>
      <c r="L6112" s="26"/>
      <c r="M6112" s="26"/>
      <c r="N6112" s="26"/>
      <c r="O6112" s="26"/>
      <c r="P6112" s="26"/>
      <c r="Q6112" s="26"/>
      <c r="R6112" s="26"/>
      <c r="S6112" s="26"/>
      <c r="T6112" s="26"/>
      <c r="U6112" s="26"/>
      <c r="V6112" s="26"/>
    </row>
    <row r="6113" spans="1:22" ht="14">
      <c r="A6113" s="24"/>
      <c r="B6113" s="26"/>
      <c r="C6113" s="26"/>
      <c r="D6113" s="26"/>
      <c r="E6113" s="26"/>
      <c r="F6113" s="26"/>
      <c r="G6113" s="27"/>
      <c r="H6113" s="27"/>
      <c r="I6113" s="26"/>
      <c r="J6113" s="24"/>
      <c r="K6113" s="26"/>
      <c r="L6113" s="26"/>
      <c r="M6113" s="26"/>
      <c r="N6113" s="26"/>
      <c r="O6113" s="26"/>
      <c r="P6113" s="26"/>
      <c r="Q6113" s="26"/>
      <c r="R6113" s="26"/>
      <c r="S6113" s="26"/>
      <c r="T6113" s="26"/>
      <c r="U6113" s="26"/>
      <c r="V6113" s="26"/>
    </row>
    <row r="6114" spans="1:22" ht="14">
      <c r="A6114" s="24"/>
      <c r="B6114" s="26"/>
      <c r="C6114" s="26"/>
      <c r="D6114" s="26"/>
      <c r="E6114" s="26"/>
      <c r="F6114" s="26"/>
      <c r="G6114" s="27"/>
      <c r="H6114" s="27"/>
      <c r="I6114" s="26"/>
      <c r="J6114" s="24"/>
      <c r="K6114" s="26"/>
      <c r="L6114" s="26"/>
      <c r="M6114" s="26"/>
      <c r="N6114" s="26"/>
      <c r="O6114" s="26"/>
      <c r="P6114" s="26"/>
      <c r="Q6114" s="26"/>
      <c r="R6114" s="26"/>
      <c r="S6114" s="26"/>
      <c r="T6114" s="26"/>
      <c r="U6114" s="26"/>
      <c r="V6114" s="26"/>
    </row>
    <row r="6115" spans="1:22" ht="14">
      <c r="A6115" s="24"/>
      <c r="B6115" s="26"/>
      <c r="C6115" s="26"/>
      <c r="D6115" s="26"/>
      <c r="E6115" s="26"/>
      <c r="F6115" s="26"/>
      <c r="G6115" s="27"/>
      <c r="H6115" s="27"/>
      <c r="I6115" s="26"/>
      <c r="J6115" s="24"/>
      <c r="K6115" s="26"/>
      <c r="L6115" s="26"/>
      <c r="M6115" s="26"/>
      <c r="N6115" s="26"/>
      <c r="O6115" s="26"/>
      <c r="P6115" s="26"/>
      <c r="Q6115" s="26"/>
      <c r="R6115" s="26"/>
      <c r="S6115" s="26"/>
      <c r="T6115" s="26"/>
      <c r="U6115" s="26"/>
      <c r="V6115" s="26"/>
    </row>
    <row r="6116" spans="1:22" ht="14">
      <c r="A6116" s="24"/>
      <c r="B6116" s="26"/>
      <c r="C6116" s="26"/>
      <c r="D6116" s="26"/>
      <c r="E6116" s="26"/>
      <c r="F6116" s="26"/>
      <c r="G6116" s="27"/>
      <c r="H6116" s="27"/>
      <c r="I6116" s="26"/>
      <c r="J6116" s="24"/>
      <c r="K6116" s="26"/>
      <c r="L6116" s="26"/>
      <c r="M6116" s="26"/>
      <c r="N6116" s="26"/>
      <c r="O6116" s="26"/>
      <c r="P6116" s="26"/>
      <c r="Q6116" s="26"/>
      <c r="R6116" s="26"/>
      <c r="S6116" s="26"/>
      <c r="T6116" s="26"/>
      <c r="U6116" s="26"/>
      <c r="V6116" s="26"/>
    </row>
    <row r="6117" spans="1:22" ht="14">
      <c r="A6117" s="24"/>
      <c r="B6117" s="26"/>
      <c r="C6117" s="26"/>
      <c r="D6117" s="26"/>
      <c r="E6117" s="26"/>
      <c r="F6117" s="26"/>
      <c r="G6117" s="27"/>
      <c r="H6117" s="27"/>
      <c r="I6117" s="26"/>
      <c r="J6117" s="24"/>
      <c r="K6117" s="26"/>
      <c r="L6117" s="26"/>
      <c r="M6117" s="26"/>
      <c r="N6117" s="26"/>
      <c r="O6117" s="26"/>
      <c r="P6117" s="26"/>
      <c r="Q6117" s="26"/>
      <c r="R6117" s="26"/>
      <c r="S6117" s="26"/>
      <c r="T6117" s="26"/>
      <c r="U6117" s="26"/>
      <c r="V6117" s="26"/>
    </row>
    <row r="6118" spans="1:22" ht="14">
      <c r="A6118" s="24"/>
      <c r="B6118" s="26"/>
      <c r="C6118" s="26"/>
      <c r="D6118" s="26"/>
      <c r="E6118" s="26"/>
      <c r="F6118" s="26"/>
      <c r="G6118" s="27"/>
      <c r="H6118" s="27"/>
      <c r="I6118" s="26"/>
      <c r="J6118" s="24"/>
      <c r="K6118" s="26"/>
      <c r="L6118" s="26"/>
      <c r="M6118" s="26"/>
      <c r="N6118" s="26"/>
      <c r="O6118" s="26"/>
      <c r="P6118" s="26"/>
      <c r="Q6118" s="26"/>
      <c r="R6118" s="26"/>
      <c r="S6118" s="26"/>
      <c r="T6118" s="26"/>
      <c r="U6118" s="26"/>
      <c r="V6118" s="26"/>
    </row>
    <row r="6119" spans="1:22" ht="14">
      <c r="A6119" s="24"/>
      <c r="B6119" s="26"/>
      <c r="C6119" s="26"/>
      <c r="D6119" s="26"/>
      <c r="E6119" s="26"/>
      <c r="F6119" s="26"/>
      <c r="G6119" s="27"/>
      <c r="H6119" s="27"/>
      <c r="I6119" s="26"/>
      <c r="J6119" s="24"/>
      <c r="K6119" s="26"/>
      <c r="L6119" s="26"/>
      <c r="M6119" s="26"/>
      <c r="N6119" s="26"/>
      <c r="O6119" s="26"/>
      <c r="P6119" s="26"/>
      <c r="Q6119" s="26"/>
      <c r="R6119" s="26"/>
      <c r="S6119" s="26"/>
      <c r="T6119" s="26"/>
      <c r="U6119" s="26"/>
      <c r="V6119" s="26"/>
    </row>
    <row r="6120" spans="1:22" ht="14">
      <c r="A6120" s="24"/>
      <c r="B6120" s="26"/>
      <c r="C6120" s="26"/>
      <c r="D6120" s="26"/>
      <c r="E6120" s="26"/>
      <c r="F6120" s="26"/>
      <c r="G6120" s="27"/>
      <c r="H6120" s="27"/>
      <c r="I6120" s="26"/>
      <c r="J6120" s="24"/>
      <c r="K6120" s="26"/>
      <c r="L6120" s="26"/>
      <c r="M6120" s="26"/>
      <c r="N6120" s="26"/>
      <c r="O6120" s="26"/>
      <c r="P6120" s="26"/>
      <c r="Q6120" s="26"/>
      <c r="R6120" s="26"/>
      <c r="S6120" s="26"/>
      <c r="T6120" s="26"/>
      <c r="U6120" s="26"/>
      <c r="V6120" s="26"/>
    </row>
    <row r="6121" spans="1:22" ht="14">
      <c r="A6121" s="24"/>
      <c r="B6121" s="26"/>
      <c r="C6121" s="26"/>
      <c r="D6121" s="26"/>
      <c r="E6121" s="26"/>
      <c r="F6121" s="26"/>
      <c r="G6121" s="27"/>
      <c r="H6121" s="27"/>
      <c r="I6121" s="26"/>
      <c r="J6121" s="24"/>
      <c r="K6121" s="26"/>
      <c r="L6121" s="26"/>
      <c r="M6121" s="26"/>
      <c r="N6121" s="26"/>
      <c r="O6121" s="26"/>
      <c r="P6121" s="26"/>
      <c r="Q6121" s="26"/>
      <c r="R6121" s="26"/>
      <c r="S6121" s="26"/>
      <c r="T6121" s="26"/>
      <c r="U6121" s="26"/>
      <c r="V6121" s="26"/>
    </row>
    <row r="6122" spans="1:22" ht="14">
      <c r="A6122" s="24"/>
      <c r="B6122" s="26"/>
      <c r="C6122" s="26"/>
      <c r="D6122" s="26"/>
      <c r="E6122" s="26"/>
      <c r="F6122" s="26"/>
      <c r="G6122" s="27"/>
      <c r="H6122" s="27"/>
      <c r="I6122" s="26"/>
      <c r="J6122" s="24"/>
      <c r="K6122" s="26"/>
      <c r="L6122" s="26"/>
      <c r="M6122" s="26"/>
      <c r="N6122" s="26"/>
      <c r="O6122" s="26"/>
      <c r="P6122" s="26"/>
      <c r="Q6122" s="26"/>
      <c r="R6122" s="26"/>
      <c r="S6122" s="26"/>
      <c r="T6122" s="26"/>
      <c r="U6122" s="26"/>
      <c r="V6122" s="26"/>
    </row>
    <row r="6123" spans="1:22" ht="14">
      <c r="A6123" s="24"/>
      <c r="B6123" s="26"/>
      <c r="C6123" s="26"/>
      <c r="D6123" s="26"/>
      <c r="E6123" s="26"/>
      <c r="F6123" s="26"/>
      <c r="G6123" s="27"/>
      <c r="H6123" s="27"/>
      <c r="I6123" s="26"/>
      <c r="J6123" s="24"/>
      <c r="K6123" s="26"/>
      <c r="L6123" s="26"/>
      <c r="M6123" s="26"/>
      <c r="N6123" s="26"/>
      <c r="O6123" s="26"/>
      <c r="P6123" s="26"/>
      <c r="Q6123" s="26"/>
      <c r="R6123" s="26"/>
      <c r="S6123" s="26"/>
      <c r="T6123" s="26"/>
      <c r="U6123" s="26"/>
      <c r="V6123" s="26"/>
    </row>
    <row r="6124" spans="1:22" ht="14">
      <c r="A6124" s="24"/>
      <c r="B6124" s="26"/>
      <c r="C6124" s="26"/>
      <c r="D6124" s="26"/>
      <c r="E6124" s="26"/>
      <c r="F6124" s="26"/>
      <c r="G6124" s="27"/>
      <c r="H6124" s="27"/>
      <c r="I6124" s="26"/>
      <c r="J6124" s="24"/>
      <c r="K6124" s="26"/>
      <c r="L6124" s="26"/>
      <c r="M6124" s="26"/>
      <c r="N6124" s="26"/>
      <c r="O6124" s="26"/>
      <c r="P6124" s="26"/>
      <c r="Q6124" s="26"/>
      <c r="R6124" s="26"/>
      <c r="S6124" s="26"/>
      <c r="T6124" s="26"/>
      <c r="U6124" s="26"/>
      <c r="V6124" s="26"/>
    </row>
    <row r="6125" spans="1:22" ht="14">
      <c r="A6125" s="24"/>
      <c r="B6125" s="26"/>
      <c r="C6125" s="26"/>
      <c r="D6125" s="26"/>
      <c r="E6125" s="26"/>
      <c r="F6125" s="26"/>
      <c r="G6125" s="27"/>
      <c r="H6125" s="27"/>
      <c r="I6125" s="26"/>
      <c r="J6125" s="24"/>
      <c r="K6125" s="26"/>
      <c r="L6125" s="26"/>
      <c r="M6125" s="26"/>
      <c r="N6125" s="26"/>
      <c r="O6125" s="26"/>
      <c r="P6125" s="26"/>
      <c r="Q6125" s="26"/>
      <c r="R6125" s="26"/>
      <c r="S6125" s="26"/>
      <c r="T6125" s="26"/>
      <c r="U6125" s="26"/>
      <c r="V6125" s="26"/>
    </row>
    <row r="6126" spans="1:22" ht="14">
      <c r="A6126" s="24"/>
      <c r="B6126" s="26"/>
      <c r="C6126" s="26"/>
      <c r="D6126" s="26"/>
      <c r="E6126" s="26"/>
      <c r="F6126" s="26"/>
      <c r="G6126" s="27"/>
      <c r="H6126" s="27"/>
      <c r="I6126" s="26"/>
      <c r="J6126" s="24"/>
      <c r="K6126" s="26"/>
      <c r="L6126" s="26"/>
      <c r="M6126" s="26"/>
      <c r="N6126" s="26"/>
      <c r="O6126" s="26"/>
      <c r="P6126" s="26"/>
      <c r="Q6126" s="26"/>
      <c r="R6126" s="26"/>
      <c r="S6126" s="26"/>
      <c r="T6126" s="26"/>
      <c r="U6126" s="26"/>
      <c r="V6126" s="26"/>
    </row>
    <row r="6127" spans="1:22" ht="14">
      <c r="A6127" s="24"/>
      <c r="B6127" s="26"/>
      <c r="C6127" s="26"/>
      <c r="D6127" s="26"/>
      <c r="E6127" s="26"/>
      <c r="F6127" s="26"/>
      <c r="G6127" s="27"/>
      <c r="H6127" s="27"/>
      <c r="I6127" s="26"/>
      <c r="J6127" s="24"/>
      <c r="K6127" s="26"/>
      <c r="L6127" s="26"/>
      <c r="M6127" s="26"/>
      <c r="N6127" s="26"/>
      <c r="O6127" s="26"/>
      <c r="P6127" s="26"/>
      <c r="Q6127" s="26"/>
      <c r="R6127" s="26"/>
      <c r="S6127" s="26"/>
      <c r="T6127" s="26"/>
      <c r="U6127" s="26"/>
      <c r="V6127" s="26"/>
    </row>
    <row r="6128" spans="1:22" ht="14">
      <c r="A6128" s="24"/>
      <c r="B6128" s="26"/>
      <c r="C6128" s="26"/>
      <c r="D6128" s="26"/>
      <c r="E6128" s="26"/>
      <c r="F6128" s="26"/>
      <c r="G6128" s="27"/>
      <c r="H6128" s="27"/>
      <c r="I6128" s="26"/>
      <c r="J6128" s="24"/>
      <c r="K6128" s="26"/>
      <c r="L6128" s="26"/>
      <c r="M6128" s="26"/>
      <c r="N6128" s="26"/>
      <c r="O6128" s="26"/>
      <c r="P6128" s="26"/>
      <c r="Q6128" s="26"/>
      <c r="R6128" s="26"/>
      <c r="S6128" s="26"/>
      <c r="T6128" s="26"/>
      <c r="U6128" s="26"/>
      <c r="V6128" s="26"/>
    </row>
    <row r="6129" spans="1:22" ht="14">
      <c r="A6129" s="24"/>
      <c r="B6129" s="26"/>
      <c r="C6129" s="26"/>
      <c r="D6129" s="26"/>
      <c r="E6129" s="26"/>
      <c r="F6129" s="26"/>
      <c r="G6129" s="27"/>
      <c r="H6129" s="27"/>
      <c r="I6129" s="26"/>
      <c r="J6129" s="24"/>
      <c r="K6129" s="26"/>
      <c r="L6129" s="26"/>
      <c r="M6129" s="26"/>
      <c r="N6129" s="26"/>
      <c r="O6129" s="26"/>
      <c r="P6129" s="26"/>
      <c r="Q6129" s="26"/>
      <c r="R6129" s="26"/>
      <c r="S6129" s="26"/>
      <c r="T6129" s="26"/>
      <c r="U6129" s="26"/>
      <c r="V6129" s="26"/>
    </row>
    <row r="6130" spans="1:22" ht="14">
      <c r="A6130" s="24"/>
      <c r="B6130" s="26"/>
      <c r="C6130" s="26"/>
      <c r="D6130" s="26"/>
      <c r="E6130" s="26"/>
      <c r="F6130" s="26"/>
      <c r="G6130" s="27"/>
      <c r="H6130" s="27"/>
      <c r="I6130" s="26"/>
      <c r="J6130" s="24"/>
      <c r="K6130" s="26"/>
      <c r="L6130" s="26"/>
      <c r="M6130" s="26"/>
      <c r="N6130" s="26"/>
      <c r="O6130" s="26"/>
      <c r="P6130" s="26"/>
      <c r="Q6130" s="26"/>
      <c r="R6130" s="26"/>
      <c r="S6130" s="26"/>
      <c r="T6130" s="26"/>
      <c r="U6130" s="26"/>
      <c r="V6130" s="26"/>
    </row>
    <row r="6131" spans="1:22" ht="14">
      <c r="A6131" s="24"/>
      <c r="B6131" s="26"/>
      <c r="C6131" s="26"/>
      <c r="D6131" s="26"/>
      <c r="E6131" s="26"/>
      <c r="F6131" s="26"/>
      <c r="G6131" s="27"/>
      <c r="H6131" s="27"/>
      <c r="I6131" s="26"/>
      <c r="J6131" s="24"/>
      <c r="K6131" s="26"/>
      <c r="L6131" s="26"/>
      <c r="M6131" s="26"/>
      <c r="N6131" s="26"/>
      <c r="O6131" s="26"/>
      <c r="P6131" s="26"/>
      <c r="Q6131" s="26"/>
      <c r="R6131" s="26"/>
      <c r="S6131" s="26"/>
      <c r="T6131" s="26"/>
      <c r="U6131" s="26"/>
      <c r="V6131" s="26"/>
    </row>
    <row r="6132" spans="1:22" ht="14">
      <c r="A6132" s="24"/>
      <c r="B6132" s="26"/>
      <c r="C6132" s="26"/>
      <c r="D6132" s="26"/>
      <c r="E6132" s="26"/>
      <c r="F6132" s="26"/>
      <c r="G6132" s="27"/>
      <c r="H6132" s="27"/>
      <c r="I6132" s="26"/>
      <c r="J6132" s="24"/>
      <c r="K6132" s="26"/>
      <c r="L6132" s="26"/>
      <c r="M6132" s="26"/>
      <c r="N6132" s="26"/>
      <c r="O6132" s="26"/>
      <c r="P6132" s="26"/>
      <c r="Q6132" s="26"/>
      <c r="R6132" s="26"/>
      <c r="S6132" s="26"/>
      <c r="T6132" s="26"/>
      <c r="U6132" s="26"/>
      <c r="V6132" s="26"/>
    </row>
    <row r="6133" spans="1:22" ht="14">
      <c r="A6133" s="24"/>
      <c r="B6133" s="26"/>
      <c r="C6133" s="26"/>
      <c r="D6133" s="26"/>
      <c r="E6133" s="26"/>
      <c r="F6133" s="26"/>
      <c r="G6133" s="27"/>
      <c r="H6133" s="27"/>
      <c r="I6133" s="26"/>
      <c r="J6133" s="24"/>
      <c r="K6133" s="26"/>
      <c r="L6133" s="26"/>
      <c r="M6133" s="26"/>
      <c r="N6133" s="26"/>
      <c r="O6133" s="26"/>
      <c r="P6133" s="26"/>
      <c r="Q6133" s="26"/>
      <c r="R6133" s="26"/>
      <c r="S6133" s="26"/>
      <c r="T6133" s="26"/>
      <c r="U6133" s="26"/>
      <c r="V6133" s="26"/>
    </row>
    <row r="6134" spans="1:22" ht="14">
      <c r="A6134" s="24"/>
      <c r="B6134" s="26"/>
      <c r="C6134" s="26"/>
      <c r="D6134" s="26"/>
      <c r="E6134" s="26"/>
      <c r="F6134" s="26"/>
      <c r="G6134" s="27"/>
      <c r="H6134" s="27"/>
      <c r="I6134" s="26"/>
      <c r="J6134" s="24"/>
      <c r="K6134" s="26"/>
      <c r="L6134" s="26"/>
      <c r="M6134" s="26"/>
      <c r="N6134" s="26"/>
      <c r="O6134" s="26"/>
      <c r="P6134" s="26"/>
      <c r="Q6134" s="26"/>
      <c r="R6134" s="26"/>
      <c r="S6134" s="26"/>
      <c r="T6134" s="26"/>
      <c r="U6134" s="26"/>
      <c r="V6134" s="26"/>
    </row>
    <row r="6135" spans="1:22" ht="14">
      <c r="A6135" s="24"/>
      <c r="B6135" s="26"/>
      <c r="C6135" s="26"/>
      <c r="D6135" s="26"/>
      <c r="E6135" s="26"/>
      <c r="F6135" s="26"/>
      <c r="G6135" s="27"/>
      <c r="H6135" s="27"/>
      <c r="I6135" s="26"/>
      <c r="J6135" s="24"/>
      <c r="K6135" s="26"/>
      <c r="L6135" s="26"/>
      <c r="M6135" s="26"/>
      <c r="N6135" s="26"/>
      <c r="O6135" s="26"/>
      <c r="P6135" s="26"/>
      <c r="Q6135" s="26"/>
      <c r="R6135" s="26"/>
      <c r="S6135" s="26"/>
      <c r="T6135" s="26"/>
      <c r="U6135" s="26"/>
      <c r="V6135" s="26"/>
    </row>
    <row r="6136" spans="1:22" ht="14">
      <c r="A6136" s="24"/>
      <c r="B6136" s="26"/>
      <c r="C6136" s="26"/>
      <c r="D6136" s="26"/>
      <c r="E6136" s="26"/>
      <c r="F6136" s="26"/>
      <c r="G6136" s="27"/>
      <c r="H6136" s="27"/>
      <c r="I6136" s="26"/>
      <c r="J6136" s="24"/>
      <c r="K6136" s="26"/>
      <c r="L6136" s="26"/>
      <c r="M6136" s="26"/>
      <c r="N6136" s="26"/>
      <c r="O6136" s="26"/>
      <c r="P6136" s="26"/>
      <c r="Q6136" s="26"/>
      <c r="R6136" s="26"/>
      <c r="S6136" s="26"/>
      <c r="T6136" s="26"/>
      <c r="U6136" s="26"/>
      <c r="V6136" s="26"/>
    </row>
    <row r="6137" spans="1:22" ht="14">
      <c r="A6137" s="24"/>
      <c r="B6137" s="26"/>
      <c r="C6137" s="26"/>
      <c r="D6137" s="26"/>
      <c r="E6137" s="26"/>
      <c r="F6137" s="26"/>
      <c r="G6137" s="27"/>
      <c r="H6137" s="27"/>
      <c r="I6137" s="26"/>
      <c r="J6137" s="24"/>
      <c r="K6137" s="26"/>
      <c r="L6137" s="26"/>
      <c r="M6137" s="26"/>
      <c r="N6137" s="26"/>
      <c r="O6137" s="26"/>
      <c r="P6137" s="26"/>
      <c r="Q6137" s="26"/>
      <c r="R6137" s="26"/>
      <c r="S6137" s="26"/>
      <c r="T6137" s="26"/>
      <c r="U6137" s="26"/>
      <c r="V6137" s="26"/>
    </row>
    <row r="6138" spans="1:22" ht="14">
      <c r="A6138" s="24"/>
      <c r="B6138" s="26"/>
      <c r="C6138" s="26"/>
      <c r="D6138" s="26"/>
      <c r="E6138" s="26"/>
      <c r="F6138" s="26"/>
      <c r="G6138" s="27"/>
      <c r="H6138" s="27"/>
      <c r="I6138" s="26"/>
      <c r="J6138" s="24"/>
      <c r="K6138" s="26"/>
      <c r="L6138" s="26"/>
      <c r="M6138" s="26"/>
      <c r="N6138" s="26"/>
      <c r="O6138" s="26"/>
      <c r="P6138" s="26"/>
      <c r="Q6138" s="26"/>
      <c r="R6138" s="26"/>
      <c r="S6138" s="26"/>
      <c r="T6138" s="26"/>
      <c r="U6138" s="26"/>
      <c r="V6138" s="26"/>
    </row>
    <row r="6139" spans="1:22" ht="14">
      <c r="A6139" s="24"/>
      <c r="B6139" s="26"/>
      <c r="C6139" s="26"/>
      <c r="D6139" s="26"/>
      <c r="E6139" s="26"/>
      <c r="F6139" s="26"/>
      <c r="G6139" s="27"/>
      <c r="H6139" s="27"/>
      <c r="I6139" s="26"/>
      <c r="J6139" s="24"/>
      <c r="K6139" s="26"/>
      <c r="L6139" s="26"/>
      <c r="M6139" s="26"/>
      <c r="N6139" s="26"/>
      <c r="O6139" s="26"/>
      <c r="P6139" s="26"/>
      <c r="Q6139" s="26"/>
      <c r="R6139" s="26"/>
      <c r="S6139" s="26"/>
      <c r="T6139" s="26"/>
      <c r="U6139" s="26"/>
      <c r="V6139" s="26"/>
    </row>
    <row r="6140" spans="1:22" ht="14">
      <c r="A6140" s="24"/>
      <c r="B6140" s="26"/>
      <c r="C6140" s="26"/>
      <c r="D6140" s="26"/>
      <c r="E6140" s="26"/>
      <c r="F6140" s="26"/>
      <c r="G6140" s="27"/>
      <c r="H6140" s="27"/>
      <c r="I6140" s="26"/>
      <c r="J6140" s="24"/>
      <c r="K6140" s="26"/>
      <c r="L6140" s="26"/>
      <c r="M6140" s="26"/>
      <c r="N6140" s="26"/>
      <c r="O6140" s="26"/>
      <c r="P6140" s="26"/>
      <c r="Q6140" s="26"/>
      <c r="R6140" s="26"/>
      <c r="S6140" s="26"/>
      <c r="T6140" s="26"/>
      <c r="U6140" s="26"/>
      <c r="V6140" s="26"/>
    </row>
    <row r="6141" spans="1:22" ht="14">
      <c r="A6141" s="24"/>
      <c r="B6141" s="26"/>
      <c r="C6141" s="26"/>
      <c r="D6141" s="26"/>
      <c r="E6141" s="26"/>
      <c r="F6141" s="26"/>
      <c r="G6141" s="27"/>
      <c r="H6141" s="27"/>
      <c r="I6141" s="26"/>
      <c r="J6141" s="24"/>
      <c r="K6141" s="26"/>
      <c r="L6141" s="26"/>
      <c r="M6141" s="26"/>
      <c r="N6141" s="26"/>
      <c r="O6141" s="26"/>
      <c r="P6141" s="26"/>
      <c r="Q6141" s="26"/>
      <c r="R6141" s="26"/>
      <c r="S6141" s="26"/>
      <c r="T6141" s="26"/>
      <c r="U6141" s="26"/>
      <c r="V6141" s="26"/>
    </row>
    <row r="6142" spans="1:22" ht="14">
      <c r="A6142" s="24"/>
      <c r="B6142" s="26"/>
      <c r="C6142" s="26"/>
      <c r="D6142" s="26"/>
      <c r="E6142" s="26"/>
      <c r="F6142" s="26"/>
      <c r="G6142" s="27"/>
      <c r="H6142" s="27"/>
      <c r="I6142" s="26"/>
      <c r="J6142" s="24"/>
      <c r="K6142" s="26"/>
      <c r="L6142" s="26"/>
      <c r="M6142" s="26"/>
      <c r="N6142" s="26"/>
      <c r="O6142" s="26"/>
      <c r="P6142" s="26"/>
      <c r="Q6142" s="26"/>
      <c r="R6142" s="26"/>
      <c r="S6142" s="26"/>
      <c r="T6142" s="26"/>
      <c r="U6142" s="26"/>
      <c r="V6142" s="26"/>
    </row>
    <row r="6143" spans="1:22" ht="14">
      <c r="A6143" s="24"/>
      <c r="B6143" s="26"/>
      <c r="C6143" s="26"/>
      <c r="D6143" s="26"/>
      <c r="E6143" s="26"/>
      <c r="F6143" s="26"/>
      <c r="G6143" s="27"/>
      <c r="H6143" s="27"/>
      <c r="I6143" s="26"/>
      <c r="J6143" s="24"/>
      <c r="K6143" s="26"/>
      <c r="L6143" s="26"/>
      <c r="M6143" s="26"/>
      <c r="N6143" s="26"/>
      <c r="O6143" s="26"/>
      <c r="P6143" s="26"/>
      <c r="Q6143" s="26"/>
      <c r="R6143" s="26"/>
      <c r="S6143" s="26"/>
      <c r="T6143" s="26"/>
      <c r="U6143" s="26"/>
      <c r="V6143" s="26"/>
    </row>
    <row r="6144" spans="1:22" ht="14">
      <c r="A6144" s="24"/>
      <c r="B6144" s="26"/>
      <c r="C6144" s="26"/>
      <c r="D6144" s="26"/>
      <c r="E6144" s="26"/>
      <c r="F6144" s="26"/>
      <c r="G6144" s="27"/>
      <c r="H6144" s="27"/>
      <c r="I6144" s="26"/>
      <c r="J6144" s="24"/>
      <c r="K6144" s="26"/>
      <c r="L6144" s="26"/>
      <c r="M6144" s="26"/>
      <c r="N6144" s="26"/>
      <c r="O6144" s="26"/>
      <c r="P6144" s="26"/>
      <c r="Q6144" s="26"/>
      <c r="R6144" s="26"/>
      <c r="S6144" s="26"/>
      <c r="T6144" s="26"/>
      <c r="U6144" s="26"/>
      <c r="V6144" s="26"/>
    </row>
    <row r="6145" spans="1:22" ht="14">
      <c r="A6145" s="24"/>
      <c r="B6145" s="26"/>
      <c r="C6145" s="26"/>
      <c r="D6145" s="26"/>
      <c r="E6145" s="26"/>
      <c r="F6145" s="26"/>
      <c r="G6145" s="27"/>
      <c r="H6145" s="27"/>
      <c r="I6145" s="26"/>
      <c r="J6145" s="24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</row>
    <row r="6146" spans="1:22" ht="14">
      <c r="A6146" s="24"/>
      <c r="B6146" s="26"/>
      <c r="C6146" s="26"/>
      <c r="D6146" s="26"/>
      <c r="E6146" s="26"/>
      <c r="F6146" s="26"/>
      <c r="G6146" s="27"/>
      <c r="H6146" s="27"/>
      <c r="I6146" s="26"/>
      <c r="J6146" s="24"/>
      <c r="K6146" s="26"/>
      <c r="L6146" s="26"/>
      <c r="M6146" s="26"/>
      <c r="N6146" s="26"/>
      <c r="O6146" s="26"/>
      <c r="P6146" s="26"/>
      <c r="Q6146" s="26"/>
      <c r="R6146" s="26"/>
      <c r="S6146" s="26"/>
      <c r="T6146" s="26"/>
      <c r="U6146" s="26"/>
      <c r="V6146" s="26"/>
    </row>
    <row r="6147" spans="1:22" ht="14">
      <c r="A6147" s="24"/>
      <c r="B6147" s="26"/>
      <c r="C6147" s="26"/>
      <c r="D6147" s="26"/>
      <c r="E6147" s="26"/>
      <c r="F6147" s="26"/>
      <c r="G6147" s="27"/>
      <c r="H6147" s="27"/>
      <c r="I6147" s="26"/>
      <c r="J6147" s="24"/>
      <c r="K6147" s="26"/>
      <c r="L6147" s="26"/>
      <c r="M6147" s="26"/>
      <c r="N6147" s="26"/>
      <c r="O6147" s="26"/>
      <c r="P6147" s="26"/>
      <c r="Q6147" s="26"/>
      <c r="R6147" s="26"/>
      <c r="S6147" s="26"/>
      <c r="T6147" s="26"/>
      <c r="U6147" s="26"/>
      <c r="V6147" s="26"/>
    </row>
    <row r="6148" spans="1:22" ht="14">
      <c r="A6148" s="24"/>
      <c r="B6148" s="26"/>
      <c r="C6148" s="26"/>
      <c r="D6148" s="26"/>
      <c r="E6148" s="26"/>
      <c r="F6148" s="26"/>
      <c r="G6148" s="27"/>
      <c r="H6148" s="27"/>
      <c r="I6148" s="26"/>
      <c r="J6148" s="24"/>
      <c r="K6148" s="26"/>
      <c r="L6148" s="26"/>
      <c r="M6148" s="26"/>
      <c r="N6148" s="26"/>
      <c r="O6148" s="26"/>
      <c r="P6148" s="26"/>
      <c r="Q6148" s="26"/>
      <c r="R6148" s="26"/>
      <c r="S6148" s="26"/>
      <c r="T6148" s="26"/>
      <c r="U6148" s="26"/>
      <c r="V6148" s="26"/>
    </row>
    <row r="6149" spans="1:22" ht="14">
      <c r="A6149" s="24"/>
      <c r="B6149" s="26"/>
      <c r="C6149" s="26"/>
      <c r="D6149" s="26"/>
      <c r="E6149" s="26"/>
      <c r="F6149" s="26"/>
      <c r="G6149" s="27"/>
      <c r="H6149" s="27"/>
      <c r="I6149" s="26"/>
      <c r="J6149" s="24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</row>
    <row r="6150" spans="1:22" ht="14">
      <c r="A6150" s="24"/>
      <c r="B6150" s="26"/>
      <c r="C6150" s="26"/>
      <c r="D6150" s="26"/>
      <c r="E6150" s="26"/>
      <c r="F6150" s="26"/>
      <c r="G6150" s="27"/>
      <c r="H6150" s="27"/>
      <c r="I6150" s="26"/>
      <c r="J6150" s="24"/>
      <c r="K6150" s="26"/>
      <c r="L6150" s="26"/>
      <c r="M6150" s="26"/>
      <c r="N6150" s="26"/>
      <c r="O6150" s="26"/>
      <c r="P6150" s="26"/>
      <c r="Q6150" s="26"/>
      <c r="R6150" s="26"/>
      <c r="S6150" s="26"/>
      <c r="T6150" s="26"/>
      <c r="U6150" s="26"/>
      <c r="V6150" s="26"/>
    </row>
    <row r="6151" spans="1:22" ht="14">
      <c r="A6151" s="24"/>
      <c r="B6151" s="26"/>
      <c r="C6151" s="26"/>
      <c r="D6151" s="26"/>
      <c r="E6151" s="26"/>
      <c r="F6151" s="26"/>
      <c r="G6151" s="27"/>
      <c r="H6151" s="27"/>
      <c r="I6151" s="26"/>
      <c r="J6151" s="24"/>
      <c r="K6151" s="26"/>
      <c r="L6151" s="26"/>
      <c r="M6151" s="26"/>
      <c r="N6151" s="26"/>
      <c r="O6151" s="26"/>
      <c r="P6151" s="26"/>
      <c r="Q6151" s="26"/>
      <c r="R6151" s="26"/>
      <c r="S6151" s="26"/>
      <c r="T6151" s="26"/>
      <c r="U6151" s="26"/>
      <c r="V6151" s="26"/>
    </row>
    <row r="6152" spans="1:22" ht="14">
      <c r="A6152" s="24"/>
      <c r="B6152" s="26"/>
      <c r="C6152" s="26"/>
      <c r="D6152" s="26"/>
      <c r="E6152" s="26"/>
      <c r="F6152" s="26"/>
      <c r="G6152" s="27"/>
      <c r="H6152" s="27"/>
      <c r="I6152" s="26"/>
      <c r="J6152" s="24"/>
      <c r="K6152" s="26"/>
      <c r="L6152" s="26"/>
      <c r="M6152" s="26"/>
      <c r="N6152" s="26"/>
      <c r="O6152" s="26"/>
      <c r="P6152" s="26"/>
      <c r="Q6152" s="26"/>
      <c r="R6152" s="26"/>
      <c r="S6152" s="26"/>
      <c r="T6152" s="26"/>
      <c r="U6152" s="26"/>
      <c r="V6152" s="26"/>
    </row>
    <row r="6153" spans="1:22" ht="14">
      <c r="A6153" s="24"/>
      <c r="B6153" s="26"/>
      <c r="C6153" s="26"/>
      <c r="D6153" s="26"/>
      <c r="E6153" s="26"/>
      <c r="F6153" s="26"/>
      <c r="G6153" s="27"/>
      <c r="H6153" s="27"/>
      <c r="I6153" s="26"/>
      <c r="J6153" s="24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</row>
    <row r="6154" spans="1:22" ht="14">
      <c r="A6154" s="24"/>
      <c r="B6154" s="26"/>
      <c r="C6154" s="26"/>
      <c r="D6154" s="26"/>
      <c r="E6154" s="26"/>
      <c r="F6154" s="26"/>
      <c r="G6154" s="27"/>
      <c r="H6154" s="27"/>
      <c r="I6154" s="26"/>
      <c r="J6154" s="24"/>
      <c r="K6154" s="26"/>
      <c r="L6154" s="26"/>
      <c r="M6154" s="26"/>
      <c r="N6154" s="26"/>
      <c r="O6154" s="26"/>
      <c r="P6154" s="26"/>
      <c r="Q6154" s="26"/>
      <c r="R6154" s="26"/>
      <c r="S6154" s="26"/>
      <c r="T6154" s="26"/>
      <c r="U6154" s="26"/>
      <c r="V6154" s="26"/>
    </row>
    <row r="6155" spans="1:22" ht="14">
      <c r="A6155" s="24"/>
      <c r="B6155" s="26"/>
      <c r="C6155" s="26"/>
      <c r="D6155" s="26"/>
      <c r="E6155" s="26"/>
      <c r="F6155" s="26"/>
      <c r="G6155" s="27"/>
      <c r="H6155" s="27"/>
      <c r="I6155" s="26"/>
      <c r="J6155" s="24"/>
      <c r="K6155" s="26"/>
      <c r="L6155" s="26"/>
      <c r="M6155" s="26"/>
      <c r="N6155" s="26"/>
      <c r="O6155" s="26"/>
      <c r="P6155" s="26"/>
      <c r="Q6155" s="26"/>
      <c r="R6155" s="26"/>
      <c r="S6155" s="26"/>
      <c r="T6155" s="26"/>
      <c r="U6155" s="26"/>
      <c r="V6155" s="26"/>
    </row>
    <row r="6156" spans="1:22" ht="14">
      <c r="A6156" s="24"/>
      <c r="B6156" s="26"/>
      <c r="C6156" s="26"/>
      <c r="D6156" s="26"/>
      <c r="E6156" s="26"/>
      <c r="F6156" s="26"/>
      <c r="G6156" s="27"/>
      <c r="H6156" s="27"/>
      <c r="I6156" s="26"/>
      <c r="J6156" s="24"/>
      <c r="K6156" s="26"/>
      <c r="L6156" s="26"/>
      <c r="M6156" s="26"/>
      <c r="N6156" s="26"/>
      <c r="O6156" s="26"/>
      <c r="P6156" s="26"/>
      <c r="Q6156" s="26"/>
      <c r="R6156" s="26"/>
      <c r="S6156" s="26"/>
      <c r="T6156" s="26"/>
      <c r="U6156" s="26"/>
      <c r="V6156" s="26"/>
    </row>
    <row r="6157" spans="1:22" ht="14">
      <c r="A6157" s="24"/>
      <c r="B6157" s="26"/>
      <c r="C6157" s="26"/>
      <c r="D6157" s="26"/>
      <c r="E6157" s="26"/>
      <c r="F6157" s="26"/>
      <c r="G6157" s="27"/>
      <c r="H6157" s="27"/>
      <c r="I6157" s="26"/>
      <c r="J6157" s="24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</row>
    <row r="6158" spans="1:22" ht="14">
      <c r="A6158" s="24"/>
      <c r="B6158" s="26"/>
      <c r="C6158" s="26"/>
      <c r="D6158" s="26"/>
      <c r="E6158" s="26"/>
      <c r="F6158" s="26"/>
      <c r="G6158" s="27"/>
      <c r="H6158" s="27"/>
      <c r="I6158" s="26"/>
      <c r="J6158" s="24"/>
      <c r="K6158" s="26"/>
      <c r="L6158" s="26"/>
      <c r="M6158" s="26"/>
      <c r="N6158" s="26"/>
      <c r="O6158" s="26"/>
      <c r="P6158" s="26"/>
      <c r="Q6158" s="26"/>
      <c r="R6158" s="26"/>
      <c r="S6158" s="26"/>
      <c r="T6158" s="26"/>
      <c r="U6158" s="26"/>
      <c r="V6158" s="26"/>
    </row>
    <row r="6159" spans="1:22" ht="14">
      <c r="A6159" s="24"/>
      <c r="B6159" s="26"/>
      <c r="C6159" s="26"/>
      <c r="D6159" s="26"/>
      <c r="E6159" s="26"/>
      <c r="F6159" s="26"/>
      <c r="G6159" s="27"/>
      <c r="H6159" s="27"/>
      <c r="I6159" s="26"/>
      <c r="J6159" s="24"/>
      <c r="K6159" s="26"/>
      <c r="L6159" s="26"/>
      <c r="M6159" s="26"/>
      <c r="N6159" s="26"/>
      <c r="O6159" s="26"/>
      <c r="P6159" s="26"/>
      <c r="Q6159" s="26"/>
      <c r="R6159" s="26"/>
      <c r="S6159" s="26"/>
      <c r="T6159" s="26"/>
      <c r="U6159" s="26"/>
      <c r="V6159" s="26"/>
    </row>
    <row r="6160" spans="1:22" ht="14">
      <c r="A6160" s="24"/>
      <c r="B6160" s="26"/>
      <c r="C6160" s="26"/>
      <c r="D6160" s="26"/>
      <c r="E6160" s="26"/>
      <c r="F6160" s="26"/>
      <c r="G6160" s="27"/>
      <c r="H6160" s="27"/>
      <c r="I6160" s="26"/>
      <c r="J6160" s="24"/>
      <c r="K6160" s="26"/>
      <c r="L6160" s="26"/>
      <c r="M6160" s="26"/>
      <c r="N6160" s="26"/>
      <c r="O6160" s="26"/>
      <c r="P6160" s="26"/>
      <c r="Q6160" s="26"/>
      <c r="R6160" s="26"/>
      <c r="S6160" s="26"/>
      <c r="T6160" s="26"/>
      <c r="U6160" s="26"/>
      <c r="V6160" s="26"/>
    </row>
    <row r="6161" spans="1:22" ht="14">
      <c r="A6161" s="24"/>
      <c r="B6161" s="26"/>
      <c r="C6161" s="26"/>
      <c r="D6161" s="26"/>
      <c r="E6161" s="26"/>
      <c r="F6161" s="26"/>
      <c r="G6161" s="27"/>
      <c r="H6161" s="27"/>
      <c r="I6161" s="26"/>
      <c r="J6161" s="24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</row>
    <row r="6162" spans="1:22" ht="14">
      <c r="A6162" s="24"/>
      <c r="B6162" s="26"/>
      <c r="C6162" s="26"/>
      <c r="D6162" s="26"/>
      <c r="E6162" s="26"/>
      <c r="F6162" s="26"/>
      <c r="G6162" s="27"/>
      <c r="H6162" s="27"/>
      <c r="I6162" s="26"/>
      <c r="J6162" s="24"/>
      <c r="K6162" s="26"/>
      <c r="L6162" s="26"/>
      <c r="M6162" s="26"/>
      <c r="N6162" s="26"/>
      <c r="O6162" s="26"/>
      <c r="P6162" s="26"/>
      <c r="Q6162" s="26"/>
      <c r="R6162" s="26"/>
      <c r="S6162" s="26"/>
      <c r="T6162" s="26"/>
      <c r="U6162" s="26"/>
      <c r="V6162" s="26"/>
    </row>
    <row r="6163" spans="1:22" ht="14">
      <c r="A6163" s="24"/>
      <c r="B6163" s="26"/>
      <c r="C6163" s="26"/>
      <c r="D6163" s="26"/>
      <c r="E6163" s="26"/>
      <c r="F6163" s="26"/>
      <c r="G6163" s="27"/>
      <c r="H6163" s="27"/>
      <c r="I6163" s="26"/>
      <c r="J6163" s="24"/>
      <c r="K6163" s="26"/>
      <c r="L6163" s="26"/>
      <c r="M6163" s="26"/>
      <c r="N6163" s="26"/>
      <c r="O6163" s="26"/>
      <c r="P6163" s="26"/>
      <c r="Q6163" s="26"/>
      <c r="R6163" s="26"/>
      <c r="S6163" s="26"/>
      <c r="T6163" s="26"/>
      <c r="U6163" s="26"/>
      <c r="V6163" s="26"/>
    </row>
    <row r="6164" spans="1:22" ht="14">
      <c r="A6164" s="24"/>
      <c r="B6164" s="26"/>
      <c r="C6164" s="26"/>
      <c r="D6164" s="26"/>
      <c r="E6164" s="26"/>
      <c r="F6164" s="26"/>
      <c r="G6164" s="27"/>
      <c r="H6164" s="27"/>
      <c r="I6164" s="26"/>
      <c r="J6164" s="24"/>
      <c r="K6164" s="26"/>
      <c r="L6164" s="26"/>
      <c r="M6164" s="26"/>
      <c r="N6164" s="26"/>
      <c r="O6164" s="26"/>
      <c r="P6164" s="26"/>
      <c r="Q6164" s="26"/>
      <c r="R6164" s="26"/>
      <c r="S6164" s="26"/>
      <c r="T6164" s="26"/>
      <c r="U6164" s="26"/>
      <c r="V6164" s="26"/>
    </row>
    <row r="6165" spans="1:22" ht="14">
      <c r="A6165" s="24"/>
      <c r="B6165" s="26"/>
      <c r="C6165" s="26"/>
      <c r="D6165" s="26"/>
      <c r="E6165" s="26"/>
      <c r="F6165" s="26"/>
      <c r="G6165" s="27"/>
      <c r="H6165" s="27"/>
      <c r="I6165" s="26"/>
      <c r="J6165" s="24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</row>
    <row r="6166" spans="1:22" ht="14">
      <c r="A6166" s="24"/>
      <c r="B6166" s="26"/>
      <c r="C6166" s="26"/>
      <c r="D6166" s="26"/>
      <c r="E6166" s="26"/>
      <c r="F6166" s="26"/>
      <c r="G6166" s="27"/>
      <c r="H6166" s="27"/>
      <c r="I6166" s="26"/>
      <c r="J6166" s="24"/>
      <c r="K6166" s="26"/>
      <c r="L6166" s="26"/>
      <c r="M6166" s="26"/>
      <c r="N6166" s="26"/>
      <c r="O6166" s="26"/>
      <c r="P6166" s="26"/>
      <c r="Q6166" s="26"/>
      <c r="R6166" s="26"/>
      <c r="S6166" s="26"/>
      <c r="T6166" s="26"/>
      <c r="U6166" s="26"/>
      <c r="V6166" s="26"/>
    </row>
    <row r="6167" spans="1:22" ht="14">
      <c r="A6167" s="24"/>
      <c r="B6167" s="26"/>
      <c r="C6167" s="26"/>
      <c r="D6167" s="26"/>
      <c r="E6167" s="26"/>
      <c r="F6167" s="26"/>
      <c r="G6167" s="27"/>
      <c r="H6167" s="27"/>
      <c r="I6167" s="26"/>
      <c r="J6167" s="24"/>
      <c r="K6167" s="26"/>
      <c r="L6167" s="26"/>
      <c r="M6167" s="26"/>
      <c r="N6167" s="26"/>
      <c r="O6167" s="26"/>
      <c r="P6167" s="26"/>
      <c r="Q6167" s="26"/>
      <c r="R6167" s="26"/>
      <c r="S6167" s="26"/>
      <c r="T6167" s="26"/>
      <c r="U6167" s="26"/>
      <c r="V6167" s="26"/>
    </row>
    <row r="6168" spans="1:22" ht="14">
      <c r="A6168" s="24"/>
      <c r="B6168" s="26"/>
      <c r="C6168" s="26"/>
      <c r="D6168" s="26"/>
      <c r="E6168" s="26"/>
      <c r="F6168" s="26"/>
      <c r="G6168" s="27"/>
      <c r="H6168" s="27"/>
      <c r="I6168" s="26"/>
      <c r="J6168" s="24"/>
      <c r="K6168" s="26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</row>
    <row r="6169" spans="1:22" ht="14">
      <c r="A6169" s="24"/>
      <c r="B6169" s="26"/>
      <c r="C6169" s="26"/>
      <c r="D6169" s="26"/>
      <c r="E6169" s="26"/>
      <c r="F6169" s="26"/>
      <c r="G6169" s="27"/>
      <c r="H6169" s="27"/>
      <c r="I6169" s="26"/>
      <c r="J6169" s="24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</row>
    <row r="6170" spans="1:22" ht="14">
      <c r="A6170" s="24"/>
      <c r="B6170" s="26"/>
      <c r="C6170" s="26"/>
      <c r="D6170" s="26"/>
      <c r="E6170" s="26"/>
      <c r="F6170" s="26"/>
      <c r="G6170" s="27"/>
      <c r="H6170" s="27"/>
      <c r="I6170" s="26"/>
      <c r="J6170" s="24"/>
      <c r="K6170" s="26"/>
      <c r="L6170" s="26"/>
      <c r="M6170" s="26"/>
      <c r="N6170" s="26"/>
      <c r="O6170" s="26"/>
      <c r="P6170" s="26"/>
      <c r="Q6170" s="26"/>
      <c r="R6170" s="26"/>
      <c r="S6170" s="26"/>
      <c r="T6170" s="26"/>
      <c r="U6170" s="26"/>
      <c r="V6170" s="26"/>
    </row>
    <row r="6171" spans="1:22" ht="14">
      <c r="A6171" s="24"/>
      <c r="B6171" s="26"/>
      <c r="C6171" s="26"/>
      <c r="D6171" s="26"/>
      <c r="E6171" s="26"/>
      <c r="F6171" s="26"/>
      <c r="G6171" s="27"/>
      <c r="H6171" s="27"/>
      <c r="I6171" s="26"/>
      <c r="J6171" s="24"/>
      <c r="K6171" s="26"/>
      <c r="L6171" s="26"/>
      <c r="M6171" s="26"/>
      <c r="N6171" s="26"/>
      <c r="O6171" s="26"/>
      <c r="P6171" s="26"/>
      <c r="Q6171" s="26"/>
      <c r="R6171" s="26"/>
      <c r="S6171" s="26"/>
      <c r="T6171" s="26"/>
      <c r="U6171" s="26"/>
      <c r="V6171" s="26"/>
    </row>
    <row r="6172" spans="1:22" ht="14">
      <c r="A6172" s="24"/>
      <c r="B6172" s="26"/>
      <c r="C6172" s="26"/>
      <c r="D6172" s="26"/>
      <c r="E6172" s="26"/>
      <c r="F6172" s="26"/>
      <c r="G6172" s="27"/>
      <c r="H6172" s="27"/>
      <c r="I6172" s="26"/>
      <c r="J6172" s="24"/>
      <c r="K6172" s="26"/>
      <c r="L6172" s="26"/>
      <c r="M6172" s="26"/>
      <c r="N6172" s="26"/>
      <c r="O6172" s="26"/>
      <c r="P6172" s="26"/>
      <c r="Q6172" s="26"/>
      <c r="R6172" s="26"/>
      <c r="S6172" s="26"/>
      <c r="T6172" s="26"/>
      <c r="U6172" s="26"/>
      <c r="V6172" s="26"/>
    </row>
    <row r="6173" spans="1:22" ht="14">
      <c r="A6173" s="24"/>
      <c r="B6173" s="26"/>
      <c r="C6173" s="26"/>
      <c r="D6173" s="26"/>
      <c r="E6173" s="26"/>
      <c r="F6173" s="26"/>
      <c r="G6173" s="27"/>
      <c r="H6173" s="27"/>
      <c r="I6173" s="26"/>
      <c r="J6173" s="24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</row>
    <row r="6174" spans="1:22" ht="14">
      <c r="A6174" s="24"/>
      <c r="B6174" s="26"/>
      <c r="C6174" s="26"/>
      <c r="D6174" s="26"/>
      <c r="E6174" s="26"/>
      <c r="F6174" s="26"/>
      <c r="G6174" s="27"/>
      <c r="H6174" s="27"/>
      <c r="I6174" s="26"/>
      <c r="J6174" s="24"/>
      <c r="K6174" s="26"/>
      <c r="L6174" s="26"/>
      <c r="M6174" s="26"/>
      <c r="N6174" s="26"/>
      <c r="O6174" s="26"/>
      <c r="P6174" s="26"/>
      <c r="Q6174" s="26"/>
      <c r="R6174" s="26"/>
      <c r="S6174" s="26"/>
      <c r="T6174" s="26"/>
      <c r="U6174" s="26"/>
      <c r="V6174" s="26"/>
    </row>
    <row r="6175" spans="1:22" ht="14">
      <c r="A6175" s="24"/>
      <c r="B6175" s="26"/>
      <c r="C6175" s="26"/>
      <c r="D6175" s="26"/>
      <c r="E6175" s="26"/>
      <c r="F6175" s="26"/>
      <c r="G6175" s="27"/>
      <c r="H6175" s="27"/>
      <c r="I6175" s="26"/>
      <c r="J6175" s="24"/>
      <c r="K6175" s="26"/>
      <c r="L6175" s="26"/>
      <c r="M6175" s="26"/>
      <c r="N6175" s="26"/>
      <c r="O6175" s="26"/>
      <c r="P6175" s="26"/>
      <c r="Q6175" s="26"/>
      <c r="R6175" s="26"/>
      <c r="S6175" s="26"/>
      <c r="T6175" s="26"/>
      <c r="U6175" s="26"/>
      <c r="V6175" s="26"/>
    </row>
    <row r="6176" spans="1:22" ht="14">
      <c r="A6176" s="24"/>
      <c r="B6176" s="26"/>
      <c r="C6176" s="26"/>
      <c r="D6176" s="26"/>
      <c r="E6176" s="26"/>
      <c r="F6176" s="26"/>
      <c r="G6176" s="27"/>
      <c r="H6176" s="27"/>
      <c r="I6176" s="26"/>
      <c r="J6176" s="24"/>
      <c r="K6176" s="26"/>
      <c r="L6176" s="26"/>
      <c r="M6176" s="26"/>
      <c r="N6176" s="26"/>
      <c r="O6176" s="26"/>
      <c r="P6176" s="26"/>
      <c r="Q6176" s="26"/>
      <c r="R6176" s="26"/>
      <c r="S6176" s="26"/>
      <c r="T6176" s="26"/>
      <c r="U6176" s="26"/>
      <c r="V6176" s="26"/>
    </row>
    <row r="6177" spans="1:22" ht="14">
      <c r="A6177" s="24"/>
      <c r="B6177" s="26"/>
      <c r="C6177" s="26"/>
      <c r="D6177" s="26"/>
      <c r="E6177" s="26"/>
      <c r="F6177" s="26"/>
      <c r="G6177" s="27"/>
      <c r="H6177" s="27"/>
      <c r="I6177" s="26"/>
      <c r="J6177" s="24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</row>
    <row r="6178" spans="1:22" ht="14">
      <c r="A6178" s="24"/>
      <c r="B6178" s="26"/>
      <c r="C6178" s="26"/>
      <c r="D6178" s="26"/>
      <c r="E6178" s="26"/>
      <c r="F6178" s="26"/>
      <c r="G6178" s="27"/>
      <c r="H6178" s="27"/>
      <c r="I6178" s="26"/>
      <c r="J6178" s="24"/>
      <c r="K6178" s="26"/>
      <c r="L6178" s="26"/>
      <c r="M6178" s="26"/>
      <c r="N6178" s="26"/>
      <c r="O6178" s="26"/>
      <c r="P6178" s="26"/>
      <c r="Q6178" s="26"/>
      <c r="R6178" s="26"/>
      <c r="S6178" s="26"/>
      <c r="T6178" s="26"/>
      <c r="U6178" s="26"/>
      <c r="V6178" s="26"/>
    </row>
    <row r="6179" spans="1:22" ht="14">
      <c r="A6179" s="24"/>
      <c r="B6179" s="26"/>
      <c r="C6179" s="26"/>
      <c r="D6179" s="26"/>
      <c r="E6179" s="26"/>
      <c r="F6179" s="26"/>
      <c r="G6179" s="27"/>
      <c r="H6179" s="27"/>
      <c r="I6179" s="26"/>
      <c r="J6179" s="24"/>
      <c r="K6179" s="26"/>
      <c r="L6179" s="26"/>
      <c r="M6179" s="26"/>
      <c r="N6179" s="26"/>
      <c r="O6179" s="26"/>
      <c r="P6179" s="26"/>
      <c r="Q6179" s="26"/>
      <c r="R6179" s="26"/>
      <c r="S6179" s="26"/>
      <c r="T6179" s="26"/>
      <c r="U6179" s="26"/>
      <c r="V6179" s="26"/>
    </row>
    <row r="6180" spans="1:22" ht="14">
      <c r="A6180" s="24"/>
      <c r="B6180" s="26"/>
      <c r="C6180" s="26"/>
      <c r="D6180" s="26"/>
      <c r="E6180" s="26"/>
      <c r="F6180" s="26"/>
      <c r="G6180" s="27"/>
      <c r="H6180" s="27"/>
      <c r="I6180" s="26"/>
      <c r="J6180" s="24"/>
      <c r="K6180" s="26"/>
      <c r="L6180" s="26"/>
      <c r="M6180" s="26"/>
      <c r="N6180" s="26"/>
      <c r="O6180" s="26"/>
      <c r="P6180" s="26"/>
      <c r="Q6180" s="26"/>
      <c r="R6180" s="26"/>
      <c r="S6180" s="26"/>
      <c r="T6180" s="26"/>
      <c r="U6180" s="26"/>
      <c r="V6180" s="26"/>
    </row>
    <row r="6181" spans="1:22" ht="14">
      <c r="A6181" s="24"/>
      <c r="B6181" s="26"/>
      <c r="C6181" s="26"/>
      <c r="D6181" s="26"/>
      <c r="E6181" s="26"/>
      <c r="F6181" s="26"/>
      <c r="G6181" s="27"/>
      <c r="H6181" s="27"/>
      <c r="I6181" s="26"/>
      <c r="J6181" s="24"/>
      <c r="K6181" s="26"/>
      <c r="L6181" s="26"/>
      <c r="M6181" s="26"/>
      <c r="N6181" s="26"/>
      <c r="O6181" s="26"/>
      <c r="P6181" s="26"/>
      <c r="Q6181" s="26"/>
      <c r="R6181" s="26"/>
      <c r="S6181" s="26"/>
      <c r="T6181" s="26"/>
      <c r="U6181" s="26"/>
      <c r="V6181" s="26"/>
    </row>
    <row r="6182" spans="1:22" ht="14">
      <c r="A6182" s="24"/>
      <c r="B6182" s="26"/>
      <c r="C6182" s="26"/>
      <c r="D6182" s="26"/>
      <c r="E6182" s="26"/>
      <c r="F6182" s="26"/>
      <c r="G6182" s="27"/>
      <c r="H6182" s="27"/>
      <c r="I6182" s="26"/>
      <c r="J6182" s="24"/>
      <c r="K6182" s="26"/>
      <c r="L6182" s="26"/>
      <c r="M6182" s="26"/>
      <c r="N6182" s="26"/>
      <c r="O6182" s="26"/>
      <c r="P6182" s="26"/>
      <c r="Q6182" s="26"/>
      <c r="R6182" s="26"/>
      <c r="S6182" s="26"/>
      <c r="T6182" s="26"/>
      <c r="U6182" s="26"/>
      <c r="V6182" s="26"/>
    </row>
    <row r="6183" spans="1:22" ht="14">
      <c r="A6183" s="24"/>
      <c r="B6183" s="26"/>
      <c r="C6183" s="26"/>
      <c r="D6183" s="26"/>
      <c r="E6183" s="26"/>
      <c r="F6183" s="26"/>
      <c r="G6183" s="27"/>
      <c r="H6183" s="27"/>
      <c r="I6183" s="26"/>
      <c r="J6183" s="24"/>
      <c r="K6183" s="26"/>
      <c r="L6183" s="26"/>
      <c r="M6183" s="26"/>
      <c r="N6183" s="26"/>
      <c r="O6183" s="26"/>
      <c r="P6183" s="26"/>
      <c r="Q6183" s="26"/>
      <c r="R6183" s="26"/>
      <c r="S6183" s="26"/>
      <c r="T6183" s="26"/>
      <c r="U6183" s="26"/>
      <c r="V6183" s="26"/>
    </row>
    <row r="6184" spans="1:22" ht="14">
      <c r="A6184" s="24"/>
      <c r="B6184" s="26"/>
      <c r="C6184" s="26"/>
      <c r="D6184" s="26"/>
      <c r="E6184" s="26"/>
      <c r="F6184" s="26"/>
      <c r="G6184" s="27"/>
      <c r="H6184" s="27"/>
      <c r="I6184" s="26"/>
      <c r="J6184" s="24"/>
      <c r="K6184" s="26"/>
      <c r="L6184" s="26"/>
      <c r="M6184" s="26"/>
      <c r="N6184" s="26"/>
      <c r="O6184" s="26"/>
      <c r="P6184" s="26"/>
      <c r="Q6184" s="26"/>
      <c r="R6184" s="26"/>
      <c r="S6184" s="26"/>
      <c r="T6184" s="26"/>
      <c r="U6184" s="26"/>
      <c r="V6184" s="26"/>
    </row>
    <row r="6185" spans="1:22" ht="14">
      <c r="A6185" s="24"/>
      <c r="B6185" s="26"/>
      <c r="C6185" s="26"/>
      <c r="D6185" s="26"/>
      <c r="E6185" s="26"/>
      <c r="F6185" s="26"/>
      <c r="G6185" s="27"/>
      <c r="H6185" s="27"/>
      <c r="I6185" s="26"/>
      <c r="J6185" s="24"/>
      <c r="K6185" s="26"/>
      <c r="L6185" s="26"/>
      <c r="M6185" s="26"/>
      <c r="N6185" s="26"/>
      <c r="O6185" s="26"/>
      <c r="P6185" s="26"/>
      <c r="Q6185" s="26"/>
      <c r="R6185" s="26"/>
      <c r="S6185" s="26"/>
      <c r="T6185" s="26"/>
      <c r="U6185" s="26"/>
      <c r="V6185" s="26"/>
    </row>
    <row r="6186" spans="1:22" ht="14">
      <c r="A6186" s="24"/>
      <c r="B6186" s="26"/>
      <c r="C6186" s="26"/>
      <c r="D6186" s="26"/>
      <c r="E6186" s="26"/>
      <c r="F6186" s="26"/>
      <c r="G6186" s="27"/>
      <c r="H6186" s="27"/>
      <c r="I6186" s="26"/>
      <c r="J6186" s="24"/>
      <c r="K6186" s="26"/>
      <c r="L6186" s="26"/>
      <c r="M6186" s="26"/>
      <c r="N6186" s="26"/>
      <c r="O6186" s="26"/>
      <c r="P6186" s="26"/>
      <c r="Q6186" s="26"/>
      <c r="R6186" s="26"/>
      <c r="S6186" s="26"/>
      <c r="T6186" s="26"/>
      <c r="U6186" s="26"/>
      <c r="V6186" s="26"/>
    </row>
    <row r="6187" spans="1:22" ht="14">
      <c r="A6187" s="24"/>
      <c r="B6187" s="26"/>
      <c r="C6187" s="26"/>
      <c r="D6187" s="26"/>
      <c r="E6187" s="26"/>
      <c r="F6187" s="26"/>
      <c r="G6187" s="27"/>
      <c r="H6187" s="27"/>
      <c r="I6187" s="26"/>
      <c r="J6187" s="24"/>
      <c r="K6187" s="26"/>
      <c r="L6187" s="26"/>
      <c r="M6187" s="26"/>
      <c r="N6187" s="26"/>
      <c r="O6187" s="26"/>
      <c r="P6187" s="26"/>
      <c r="Q6187" s="26"/>
      <c r="R6187" s="26"/>
      <c r="S6187" s="26"/>
      <c r="T6187" s="26"/>
      <c r="U6187" s="26"/>
      <c r="V6187" s="26"/>
    </row>
    <row r="6188" spans="1:22" ht="14">
      <c r="A6188" s="24"/>
      <c r="B6188" s="26"/>
      <c r="C6188" s="26"/>
      <c r="D6188" s="26"/>
      <c r="E6188" s="26"/>
      <c r="F6188" s="26"/>
      <c r="G6188" s="27"/>
      <c r="H6188" s="27"/>
      <c r="I6188" s="26"/>
      <c r="J6188" s="24"/>
      <c r="K6188" s="26"/>
      <c r="L6188" s="26"/>
      <c r="M6188" s="26"/>
      <c r="N6188" s="26"/>
      <c r="O6188" s="26"/>
      <c r="P6188" s="26"/>
      <c r="Q6188" s="26"/>
      <c r="R6188" s="26"/>
      <c r="S6188" s="26"/>
      <c r="T6188" s="26"/>
      <c r="U6188" s="26"/>
      <c r="V6188" s="26"/>
    </row>
    <row r="6189" spans="1:22" ht="14">
      <c r="A6189" s="24"/>
      <c r="B6189" s="26"/>
      <c r="C6189" s="26"/>
      <c r="D6189" s="26"/>
      <c r="E6189" s="26"/>
      <c r="F6189" s="26"/>
      <c r="G6189" s="27"/>
      <c r="H6189" s="27"/>
      <c r="I6189" s="26"/>
      <c r="J6189" s="24"/>
      <c r="K6189" s="26"/>
      <c r="L6189" s="26"/>
      <c r="M6189" s="26"/>
      <c r="N6189" s="26"/>
      <c r="O6189" s="26"/>
      <c r="P6189" s="26"/>
      <c r="Q6189" s="26"/>
      <c r="R6189" s="26"/>
      <c r="S6189" s="26"/>
      <c r="T6189" s="26"/>
      <c r="U6189" s="26"/>
      <c r="V6189" s="26"/>
    </row>
    <row r="6190" spans="1:22" ht="14">
      <c r="A6190" s="24"/>
      <c r="B6190" s="26"/>
      <c r="C6190" s="26"/>
      <c r="D6190" s="26"/>
      <c r="E6190" s="26"/>
      <c r="F6190" s="26"/>
      <c r="G6190" s="27"/>
      <c r="H6190" s="27"/>
      <c r="I6190" s="26"/>
      <c r="J6190" s="24"/>
      <c r="K6190" s="26"/>
      <c r="L6190" s="26"/>
      <c r="M6190" s="26"/>
      <c r="N6190" s="26"/>
      <c r="O6190" s="26"/>
      <c r="P6190" s="26"/>
      <c r="Q6190" s="26"/>
      <c r="R6190" s="26"/>
      <c r="S6190" s="26"/>
      <c r="T6190" s="26"/>
      <c r="U6190" s="26"/>
      <c r="V6190" s="26"/>
    </row>
    <row r="6191" spans="1:22" ht="14">
      <c r="A6191" s="24"/>
      <c r="B6191" s="26"/>
      <c r="C6191" s="26"/>
      <c r="D6191" s="26"/>
      <c r="E6191" s="26"/>
      <c r="F6191" s="26"/>
      <c r="G6191" s="27"/>
      <c r="H6191" s="27"/>
      <c r="I6191" s="26"/>
      <c r="J6191" s="24"/>
      <c r="K6191" s="26"/>
      <c r="L6191" s="26"/>
      <c r="M6191" s="26"/>
      <c r="N6191" s="26"/>
      <c r="O6191" s="26"/>
      <c r="P6191" s="26"/>
      <c r="Q6191" s="26"/>
      <c r="R6191" s="26"/>
      <c r="S6191" s="26"/>
      <c r="T6191" s="26"/>
      <c r="U6191" s="26"/>
      <c r="V6191" s="26"/>
    </row>
    <row r="6192" spans="1:22" ht="14">
      <c r="A6192" s="24"/>
      <c r="B6192" s="26"/>
      <c r="C6192" s="26"/>
      <c r="D6192" s="26"/>
      <c r="E6192" s="26"/>
      <c r="F6192" s="26"/>
      <c r="G6192" s="27"/>
      <c r="H6192" s="27"/>
      <c r="I6192" s="26"/>
      <c r="J6192" s="24"/>
      <c r="K6192" s="26"/>
      <c r="L6192" s="26"/>
      <c r="M6192" s="26"/>
      <c r="N6192" s="26"/>
      <c r="O6192" s="26"/>
      <c r="P6192" s="26"/>
      <c r="Q6192" s="26"/>
      <c r="R6192" s="26"/>
      <c r="S6192" s="26"/>
      <c r="T6192" s="26"/>
      <c r="U6192" s="26"/>
      <c r="V6192" s="26"/>
    </row>
    <row r="6193" spans="1:22" ht="14">
      <c r="A6193" s="24"/>
      <c r="B6193" s="26"/>
      <c r="C6193" s="26"/>
      <c r="D6193" s="26"/>
      <c r="E6193" s="26"/>
      <c r="F6193" s="26"/>
      <c r="G6193" s="27"/>
      <c r="H6193" s="27"/>
      <c r="I6193" s="26"/>
      <c r="J6193" s="24"/>
      <c r="K6193" s="26"/>
      <c r="L6193" s="26"/>
      <c r="M6193" s="26"/>
      <c r="N6193" s="26"/>
      <c r="O6193" s="26"/>
      <c r="P6193" s="26"/>
      <c r="Q6193" s="26"/>
      <c r="R6193" s="26"/>
      <c r="S6193" s="26"/>
      <c r="T6193" s="26"/>
      <c r="U6193" s="26"/>
      <c r="V6193" s="26"/>
    </row>
    <row r="6194" spans="1:22" ht="14">
      <c r="A6194" s="24"/>
      <c r="B6194" s="26"/>
      <c r="C6194" s="26"/>
      <c r="D6194" s="26"/>
      <c r="E6194" s="26"/>
      <c r="F6194" s="26"/>
      <c r="G6194" s="27"/>
      <c r="H6194" s="27"/>
      <c r="I6194" s="26"/>
      <c r="J6194" s="24"/>
      <c r="K6194" s="26"/>
      <c r="L6194" s="26"/>
      <c r="M6194" s="26"/>
      <c r="N6194" s="26"/>
      <c r="O6194" s="26"/>
      <c r="P6194" s="26"/>
      <c r="Q6194" s="26"/>
      <c r="R6194" s="26"/>
      <c r="S6194" s="26"/>
      <c r="T6194" s="26"/>
      <c r="U6194" s="26"/>
      <c r="V6194" s="26"/>
    </row>
    <row r="6195" spans="1:22" ht="14">
      <c r="A6195" s="24"/>
      <c r="B6195" s="26"/>
      <c r="C6195" s="26"/>
      <c r="D6195" s="26"/>
      <c r="E6195" s="26"/>
      <c r="F6195" s="26"/>
      <c r="G6195" s="27"/>
      <c r="H6195" s="27"/>
      <c r="I6195" s="26"/>
      <c r="J6195" s="24"/>
      <c r="K6195" s="26"/>
      <c r="L6195" s="26"/>
      <c r="M6195" s="26"/>
      <c r="N6195" s="26"/>
      <c r="O6195" s="26"/>
      <c r="P6195" s="26"/>
      <c r="Q6195" s="26"/>
      <c r="R6195" s="26"/>
      <c r="S6195" s="26"/>
      <c r="T6195" s="26"/>
      <c r="U6195" s="26"/>
      <c r="V6195" s="26"/>
    </row>
    <row r="6196" spans="1:22" ht="14">
      <c r="A6196" s="24"/>
      <c r="B6196" s="26"/>
      <c r="C6196" s="26"/>
      <c r="D6196" s="26"/>
      <c r="E6196" s="26"/>
      <c r="F6196" s="26"/>
      <c r="G6196" s="27"/>
      <c r="H6196" s="27"/>
      <c r="I6196" s="26"/>
      <c r="J6196" s="24"/>
      <c r="K6196" s="26"/>
      <c r="L6196" s="26"/>
      <c r="M6196" s="26"/>
      <c r="N6196" s="26"/>
      <c r="O6196" s="26"/>
      <c r="P6196" s="26"/>
      <c r="Q6196" s="26"/>
      <c r="R6196" s="26"/>
      <c r="S6196" s="26"/>
      <c r="T6196" s="26"/>
      <c r="U6196" s="26"/>
      <c r="V6196" s="26"/>
    </row>
    <row r="6197" spans="1:22" ht="14">
      <c r="A6197" s="24"/>
      <c r="B6197" s="26"/>
      <c r="C6197" s="26"/>
      <c r="D6197" s="26"/>
      <c r="E6197" s="26"/>
      <c r="F6197" s="26"/>
      <c r="G6197" s="27"/>
      <c r="H6197" s="27"/>
      <c r="I6197" s="26"/>
      <c r="J6197" s="24"/>
      <c r="K6197" s="26"/>
      <c r="L6197" s="26"/>
      <c r="M6197" s="26"/>
      <c r="N6197" s="26"/>
      <c r="O6197" s="26"/>
      <c r="P6197" s="26"/>
      <c r="Q6197" s="26"/>
      <c r="R6197" s="26"/>
      <c r="S6197" s="26"/>
      <c r="T6197" s="26"/>
      <c r="U6197" s="26"/>
      <c r="V6197" s="26"/>
    </row>
    <row r="6198" spans="1:22" ht="14">
      <c r="A6198" s="24"/>
      <c r="B6198" s="26"/>
      <c r="C6198" s="26"/>
      <c r="D6198" s="26"/>
      <c r="E6198" s="26"/>
      <c r="F6198" s="26"/>
      <c r="G6198" s="27"/>
      <c r="H6198" s="27"/>
      <c r="I6198" s="26"/>
      <c r="J6198" s="24"/>
      <c r="K6198" s="26"/>
      <c r="L6198" s="26"/>
      <c r="M6198" s="26"/>
      <c r="N6198" s="26"/>
      <c r="O6198" s="26"/>
      <c r="P6198" s="26"/>
      <c r="Q6198" s="26"/>
      <c r="R6198" s="26"/>
      <c r="S6198" s="26"/>
      <c r="T6198" s="26"/>
      <c r="U6198" s="26"/>
      <c r="V6198" s="26"/>
    </row>
    <row r="6199" spans="1:22" ht="14">
      <c r="A6199" s="24"/>
      <c r="B6199" s="26"/>
      <c r="C6199" s="26"/>
      <c r="D6199" s="26"/>
      <c r="E6199" s="26"/>
      <c r="F6199" s="26"/>
      <c r="G6199" s="27"/>
      <c r="H6199" s="27"/>
      <c r="I6199" s="26"/>
      <c r="J6199" s="24"/>
      <c r="K6199" s="26"/>
      <c r="L6199" s="26"/>
      <c r="M6199" s="26"/>
      <c r="N6199" s="26"/>
      <c r="O6199" s="26"/>
      <c r="P6199" s="26"/>
      <c r="Q6199" s="26"/>
      <c r="R6199" s="26"/>
      <c r="S6199" s="26"/>
      <c r="T6199" s="26"/>
      <c r="U6199" s="26"/>
      <c r="V6199" s="26"/>
    </row>
    <row r="6200" spans="1:22" ht="14">
      <c r="A6200" s="24"/>
      <c r="B6200" s="26"/>
      <c r="C6200" s="26"/>
      <c r="D6200" s="26"/>
      <c r="E6200" s="26"/>
      <c r="F6200" s="26"/>
      <c r="G6200" s="27"/>
      <c r="H6200" s="27"/>
      <c r="I6200" s="26"/>
      <c r="J6200" s="24"/>
      <c r="K6200" s="26"/>
      <c r="L6200" s="26"/>
      <c r="M6200" s="26"/>
      <c r="N6200" s="26"/>
      <c r="O6200" s="26"/>
      <c r="P6200" s="26"/>
      <c r="Q6200" s="26"/>
      <c r="R6200" s="26"/>
      <c r="S6200" s="26"/>
      <c r="T6200" s="26"/>
      <c r="U6200" s="26"/>
      <c r="V6200" s="26"/>
    </row>
    <row r="6201" spans="1:22" ht="14">
      <c r="A6201" s="24"/>
      <c r="B6201" s="26"/>
      <c r="C6201" s="26"/>
      <c r="D6201" s="26"/>
      <c r="E6201" s="26"/>
      <c r="F6201" s="26"/>
      <c r="G6201" s="27"/>
      <c r="H6201" s="27"/>
      <c r="I6201" s="26"/>
      <c r="J6201" s="24"/>
      <c r="K6201" s="26"/>
      <c r="L6201" s="26"/>
      <c r="M6201" s="26"/>
      <c r="N6201" s="26"/>
      <c r="O6201" s="26"/>
      <c r="P6201" s="26"/>
      <c r="Q6201" s="26"/>
      <c r="R6201" s="26"/>
      <c r="S6201" s="26"/>
      <c r="T6201" s="26"/>
      <c r="U6201" s="26"/>
      <c r="V6201" s="26"/>
    </row>
    <row r="6202" spans="1:22" ht="14">
      <c r="A6202" s="24"/>
      <c r="B6202" s="26"/>
      <c r="C6202" s="26"/>
      <c r="D6202" s="26"/>
      <c r="E6202" s="26"/>
      <c r="F6202" s="26"/>
      <c r="G6202" s="27"/>
      <c r="H6202" s="27"/>
      <c r="I6202" s="26"/>
      <c r="J6202" s="24"/>
      <c r="K6202" s="26"/>
      <c r="L6202" s="26"/>
      <c r="M6202" s="26"/>
      <c r="N6202" s="26"/>
      <c r="O6202" s="26"/>
      <c r="P6202" s="26"/>
      <c r="Q6202" s="26"/>
      <c r="R6202" s="26"/>
      <c r="S6202" s="26"/>
      <c r="T6202" s="26"/>
      <c r="U6202" s="26"/>
      <c r="V6202" s="26"/>
    </row>
    <row r="6203" spans="1:22" ht="14">
      <c r="A6203" s="24"/>
      <c r="B6203" s="26"/>
      <c r="C6203" s="26"/>
      <c r="D6203" s="26"/>
      <c r="E6203" s="26"/>
      <c r="F6203" s="26"/>
      <c r="G6203" s="27"/>
      <c r="H6203" s="27"/>
      <c r="I6203" s="26"/>
      <c r="J6203" s="24"/>
      <c r="K6203" s="26"/>
      <c r="L6203" s="26"/>
      <c r="M6203" s="26"/>
      <c r="N6203" s="26"/>
      <c r="O6203" s="26"/>
      <c r="P6203" s="26"/>
      <c r="Q6203" s="26"/>
      <c r="R6203" s="26"/>
      <c r="S6203" s="26"/>
      <c r="T6203" s="26"/>
      <c r="U6203" s="26"/>
      <c r="V6203" s="26"/>
    </row>
    <row r="6204" spans="1:22" ht="14">
      <c r="A6204" s="24"/>
      <c r="B6204" s="26"/>
      <c r="C6204" s="26"/>
      <c r="D6204" s="26"/>
      <c r="E6204" s="26"/>
      <c r="F6204" s="26"/>
      <c r="G6204" s="27"/>
      <c r="H6204" s="27"/>
      <c r="I6204" s="26"/>
      <c r="J6204" s="24"/>
      <c r="K6204" s="26"/>
      <c r="L6204" s="26"/>
      <c r="M6204" s="26"/>
      <c r="N6204" s="26"/>
      <c r="O6204" s="26"/>
      <c r="P6204" s="26"/>
      <c r="Q6204" s="26"/>
      <c r="R6204" s="26"/>
      <c r="S6204" s="26"/>
      <c r="T6204" s="26"/>
      <c r="U6204" s="26"/>
      <c r="V6204" s="26"/>
    </row>
    <row r="6205" spans="1:22" ht="14">
      <c r="A6205" s="24"/>
      <c r="B6205" s="26"/>
      <c r="C6205" s="26"/>
      <c r="D6205" s="26"/>
      <c r="E6205" s="26"/>
      <c r="F6205" s="26"/>
      <c r="G6205" s="27"/>
      <c r="H6205" s="27"/>
      <c r="I6205" s="26"/>
      <c r="J6205" s="24"/>
      <c r="K6205" s="26"/>
      <c r="L6205" s="26"/>
      <c r="M6205" s="26"/>
      <c r="N6205" s="26"/>
      <c r="O6205" s="26"/>
      <c r="P6205" s="26"/>
      <c r="Q6205" s="26"/>
      <c r="R6205" s="26"/>
      <c r="S6205" s="26"/>
      <c r="T6205" s="26"/>
      <c r="U6205" s="26"/>
      <c r="V6205" s="26"/>
    </row>
    <row r="6206" spans="1:22" ht="14">
      <c r="A6206" s="24"/>
      <c r="B6206" s="26"/>
      <c r="C6206" s="26"/>
      <c r="D6206" s="26"/>
      <c r="E6206" s="26"/>
      <c r="F6206" s="26"/>
      <c r="G6206" s="27"/>
      <c r="H6206" s="27"/>
      <c r="I6206" s="26"/>
      <c r="J6206" s="24"/>
      <c r="K6206" s="26"/>
      <c r="L6206" s="26"/>
      <c r="M6206" s="26"/>
      <c r="N6206" s="26"/>
      <c r="O6206" s="26"/>
      <c r="P6206" s="26"/>
      <c r="Q6206" s="26"/>
      <c r="R6206" s="26"/>
      <c r="S6206" s="26"/>
      <c r="T6206" s="26"/>
      <c r="U6206" s="26"/>
      <c r="V6206" s="26"/>
    </row>
    <row r="6207" spans="1:22" ht="14">
      <c r="A6207" s="24"/>
      <c r="B6207" s="26"/>
      <c r="C6207" s="26"/>
      <c r="D6207" s="26"/>
      <c r="E6207" s="26"/>
      <c r="F6207" s="26"/>
      <c r="G6207" s="27"/>
      <c r="H6207" s="27"/>
      <c r="I6207" s="26"/>
      <c r="J6207" s="24"/>
      <c r="K6207" s="26"/>
      <c r="L6207" s="26"/>
      <c r="M6207" s="26"/>
      <c r="N6207" s="26"/>
      <c r="O6207" s="26"/>
      <c r="P6207" s="26"/>
      <c r="Q6207" s="26"/>
      <c r="R6207" s="26"/>
      <c r="S6207" s="26"/>
      <c r="T6207" s="26"/>
      <c r="U6207" s="26"/>
      <c r="V6207" s="26"/>
    </row>
    <row r="6208" spans="1:22" ht="14">
      <c r="A6208" s="24"/>
      <c r="B6208" s="26"/>
      <c r="C6208" s="26"/>
      <c r="D6208" s="26"/>
      <c r="E6208" s="26"/>
      <c r="F6208" s="26"/>
      <c r="G6208" s="27"/>
      <c r="H6208" s="27"/>
      <c r="I6208" s="26"/>
      <c r="J6208" s="24"/>
      <c r="K6208" s="26"/>
      <c r="L6208" s="26"/>
      <c r="M6208" s="26"/>
      <c r="N6208" s="26"/>
      <c r="O6208" s="26"/>
      <c r="P6208" s="26"/>
      <c r="Q6208" s="26"/>
      <c r="R6208" s="26"/>
      <c r="S6208" s="26"/>
      <c r="T6208" s="26"/>
      <c r="U6208" s="26"/>
      <c r="V6208" s="26"/>
    </row>
    <row r="6209" spans="1:22" ht="14">
      <c r="A6209" s="24"/>
      <c r="B6209" s="26"/>
      <c r="C6209" s="26"/>
      <c r="D6209" s="26"/>
      <c r="E6209" s="26"/>
      <c r="F6209" s="26"/>
      <c r="G6209" s="27"/>
      <c r="H6209" s="27"/>
      <c r="I6209" s="26"/>
      <c r="J6209" s="24"/>
      <c r="K6209" s="26"/>
      <c r="L6209" s="26"/>
      <c r="M6209" s="26"/>
      <c r="N6209" s="26"/>
      <c r="O6209" s="26"/>
      <c r="P6209" s="26"/>
      <c r="Q6209" s="26"/>
      <c r="R6209" s="26"/>
      <c r="S6209" s="26"/>
      <c r="T6209" s="26"/>
      <c r="U6209" s="26"/>
      <c r="V6209" s="26"/>
    </row>
    <row r="6210" spans="1:22" ht="14">
      <c r="A6210" s="24"/>
      <c r="B6210" s="26"/>
      <c r="C6210" s="26"/>
      <c r="D6210" s="26"/>
      <c r="E6210" s="26"/>
      <c r="F6210" s="26"/>
      <c r="G6210" s="27"/>
      <c r="H6210" s="27"/>
      <c r="I6210" s="26"/>
      <c r="J6210" s="24"/>
      <c r="K6210" s="26"/>
      <c r="L6210" s="26"/>
      <c r="M6210" s="26"/>
      <c r="N6210" s="26"/>
      <c r="O6210" s="26"/>
      <c r="P6210" s="26"/>
      <c r="Q6210" s="26"/>
      <c r="R6210" s="26"/>
      <c r="S6210" s="26"/>
      <c r="T6210" s="26"/>
      <c r="U6210" s="26"/>
      <c r="V6210" s="26"/>
    </row>
    <row r="6211" spans="1:22" ht="14">
      <c r="A6211" s="24"/>
      <c r="B6211" s="26"/>
      <c r="C6211" s="26"/>
      <c r="D6211" s="26"/>
      <c r="E6211" s="26"/>
      <c r="F6211" s="26"/>
      <c r="G6211" s="27"/>
      <c r="H6211" s="27"/>
      <c r="I6211" s="26"/>
      <c r="J6211" s="24"/>
      <c r="K6211" s="26"/>
      <c r="L6211" s="26"/>
      <c r="M6211" s="26"/>
      <c r="N6211" s="26"/>
      <c r="O6211" s="26"/>
      <c r="P6211" s="26"/>
      <c r="Q6211" s="26"/>
      <c r="R6211" s="26"/>
      <c r="S6211" s="26"/>
      <c r="T6211" s="26"/>
      <c r="U6211" s="26"/>
      <c r="V6211" s="26"/>
    </row>
    <row r="6212" spans="1:22" ht="14">
      <c r="A6212" s="24"/>
      <c r="B6212" s="26"/>
      <c r="C6212" s="26"/>
      <c r="D6212" s="26"/>
      <c r="E6212" s="26"/>
      <c r="F6212" s="26"/>
      <c r="G6212" s="27"/>
      <c r="H6212" s="27"/>
      <c r="I6212" s="26"/>
      <c r="J6212" s="24"/>
      <c r="K6212" s="26"/>
      <c r="L6212" s="26"/>
      <c r="M6212" s="26"/>
      <c r="N6212" s="26"/>
      <c r="O6212" s="26"/>
      <c r="P6212" s="26"/>
      <c r="Q6212" s="26"/>
      <c r="R6212" s="26"/>
      <c r="S6212" s="26"/>
      <c r="T6212" s="26"/>
      <c r="U6212" s="26"/>
      <c r="V6212" s="26"/>
    </row>
    <row r="6213" spans="1:22" ht="14">
      <c r="A6213" s="24"/>
      <c r="B6213" s="26"/>
      <c r="C6213" s="26"/>
      <c r="D6213" s="26"/>
      <c r="E6213" s="26"/>
      <c r="F6213" s="26"/>
      <c r="G6213" s="27"/>
      <c r="H6213" s="27"/>
      <c r="I6213" s="26"/>
      <c r="J6213" s="24"/>
      <c r="K6213" s="26"/>
      <c r="L6213" s="26"/>
      <c r="M6213" s="26"/>
      <c r="N6213" s="26"/>
      <c r="O6213" s="26"/>
      <c r="P6213" s="26"/>
      <c r="Q6213" s="26"/>
      <c r="R6213" s="26"/>
      <c r="S6213" s="26"/>
      <c r="T6213" s="26"/>
      <c r="U6213" s="26"/>
      <c r="V6213" s="26"/>
    </row>
    <row r="6214" spans="1:22" ht="14">
      <c r="A6214" s="24"/>
      <c r="B6214" s="26"/>
      <c r="C6214" s="26"/>
      <c r="D6214" s="26"/>
      <c r="E6214" s="26"/>
      <c r="F6214" s="26"/>
      <c r="G6214" s="27"/>
      <c r="H6214" s="27"/>
      <c r="I6214" s="26"/>
      <c r="J6214" s="24"/>
      <c r="K6214" s="26"/>
      <c r="L6214" s="26"/>
      <c r="M6214" s="26"/>
      <c r="N6214" s="26"/>
      <c r="O6214" s="26"/>
      <c r="P6214" s="26"/>
      <c r="Q6214" s="26"/>
      <c r="R6214" s="26"/>
      <c r="S6214" s="26"/>
      <c r="T6214" s="26"/>
      <c r="U6214" s="26"/>
      <c r="V6214" s="26"/>
    </row>
    <row r="6215" spans="1:22" ht="14">
      <c r="A6215" s="24"/>
      <c r="B6215" s="26"/>
      <c r="C6215" s="26"/>
      <c r="D6215" s="26"/>
      <c r="E6215" s="26"/>
      <c r="F6215" s="26"/>
      <c r="G6215" s="27"/>
      <c r="H6215" s="27"/>
      <c r="I6215" s="26"/>
      <c r="J6215" s="24"/>
      <c r="K6215" s="26"/>
      <c r="L6215" s="26"/>
      <c r="M6215" s="26"/>
      <c r="N6215" s="26"/>
      <c r="O6215" s="26"/>
      <c r="P6215" s="26"/>
      <c r="Q6215" s="26"/>
      <c r="R6215" s="26"/>
      <c r="S6215" s="26"/>
      <c r="T6215" s="26"/>
      <c r="U6215" s="26"/>
      <c r="V6215" s="26"/>
    </row>
    <row r="6216" spans="1:22" ht="14">
      <c r="A6216" s="24"/>
      <c r="B6216" s="26"/>
      <c r="C6216" s="26"/>
      <c r="D6216" s="26"/>
      <c r="E6216" s="26"/>
      <c r="F6216" s="26"/>
      <c r="G6216" s="27"/>
      <c r="H6216" s="27"/>
      <c r="I6216" s="26"/>
      <c r="J6216" s="24"/>
      <c r="K6216" s="26"/>
      <c r="L6216" s="26"/>
      <c r="M6216" s="26"/>
      <c r="N6216" s="26"/>
      <c r="O6216" s="26"/>
      <c r="P6216" s="26"/>
      <c r="Q6216" s="26"/>
      <c r="R6216" s="26"/>
      <c r="S6216" s="26"/>
      <c r="T6216" s="26"/>
      <c r="U6216" s="26"/>
      <c r="V6216" s="26"/>
    </row>
    <row r="6217" spans="1:22" ht="14">
      <c r="A6217" s="24"/>
      <c r="B6217" s="26"/>
      <c r="C6217" s="26"/>
      <c r="D6217" s="26"/>
      <c r="E6217" s="26"/>
      <c r="F6217" s="26"/>
      <c r="G6217" s="27"/>
      <c r="H6217" s="27"/>
      <c r="I6217" s="26"/>
      <c r="J6217" s="24"/>
      <c r="K6217" s="26"/>
      <c r="L6217" s="26"/>
      <c r="M6217" s="26"/>
      <c r="N6217" s="26"/>
      <c r="O6217" s="26"/>
      <c r="P6217" s="26"/>
      <c r="Q6217" s="26"/>
      <c r="R6217" s="26"/>
      <c r="S6217" s="26"/>
      <c r="T6217" s="26"/>
      <c r="U6217" s="26"/>
      <c r="V6217" s="26"/>
    </row>
    <row r="6218" spans="1:22" ht="14">
      <c r="A6218" s="24"/>
      <c r="B6218" s="26"/>
      <c r="C6218" s="26"/>
      <c r="D6218" s="26"/>
      <c r="E6218" s="26"/>
      <c r="F6218" s="26"/>
      <c r="G6218" s="27"/>
      <c r="H6218" s="27"/>
      <c r="I6218" s="26"/>
      <c r="J6218" s="24"/>
      <c r="K6218" s="26"/>
      <c r="L6218" s="26"/>
      <c r="M6218" s="26"/>
      <c r="N6218" s="26"/>
      <c r="O6218" s="26"/>
      <c r="P6218" s="26"/>
      <c r="Q6218" s="26"/>
      <c r="R6218" s="26"/>
      <c r="S6218" s="26"/>
      <c r="T6218" s="26"/>
      <c r="U6218" s="26"/>
      <c r="V6218" s="26"/>
    </row>
    <row r="6219" spans="1:22" ht="14">
      <c r="A6219" s="24"/>
      <c r="B6219" s="26"/>
      <c r="C6219" s="26"/>
      <c r="D6219" s="26"/>
      <c r="E6219" s="26"/>
      <c r="F6219" s="26"/>
      <c r="G6219" s="27"/>
      <c r="H6219" s="27"/>
      <c r="I6219" s="26"/>
      <c r="J6219" s="24"/>
      <c r="K6219" s="26"/>
      <c r="L6219" s="26"/>
      <c r="M6219" s="26"/>
      <c r="N6219" s="26"/>
      <c r="O6219" s="26"/>
      <c r="P6219" s="26"/>
      <c r="Q6219" s="26"/>
      <c r="R6219" s="26"/>
      <c r="S6219" s="26"/>
      <c r="T6219" s="26"/>
      <c r="U6219" s="26"/>
      <c r="V6219" s="26"/>
    </row>
    <row r="6220" spans="1:22" ht="14">
      <c r="A6220" s="24"/>
      <c r="B6220" s="26"/>
      <c r="C6220" s="26"/>
      <c r="D6220" s="26"/>
      <c r="E6220" s="26"/>
      <c r="F6220" s="26"/>
      <c r="G6220" s="27"/>
      <c r="H6220" s="27"/>
      <c r="I6220" s="26"/>
      <c r="J6220" s="24"/>
      <c r="K6220" s="26"/>
      <c r="L6220" s="26"/>
      <c r="M6220" s="26"/>
      <c r="N6220" s="26"/>
      <c r="O6220" s="26"/>
      <c r="P6220" s="26"/>
      <c r="Q6220" s="26"/>
      <c r="R6220" s="26"/>
      <c r="S6220" s="26"/>
      <c r="T6220" s="26"/>
      <c r="U6220" s="26"/>
      <c r="V6220" s="26"/>
    </row>
    <row r="6221" spans="1:22" ht="14">
      <c r="A6221" s="24"/>
      <c r="B6221" s="26"/>
      <c r="C6221" s="26"/>
      <c r="D6221" s="26"/>
      <c r="E6221" s="26"/>
      <c r="F6221" s="26"/>
      <c r="G6221" s="27"/>
      <c r="H6221" s="27"/>
      <c r="I6221" s="26"/>
      <c r="J6221" s="24"/>
      <c r="K6221" s="26"/>
      <c r="L6221" s="26"/>
      <c r="M6221" s="26"/>
      <c r="N6221" s="26"/>
      <c r="O6221" s="26"/>
      <c r="P6221" s="26"/>
      <c r="Q6221" s="26"/>
      <c r="R6221" s="26"/>
      <c r="S6221" s="26"/>
      <c r="T6221" s="26"/>
      <c r="U6221" s="26"/>
      <c r="V6221" s="26"/>
    </row>
    <row r="6222" spans="1:22" ht="14">
      <c r="A6222" s="24"/>
      <c r="B6222" s="26"/>
      <c r="C6222" s="26"/>
      <c r="D6222" s="26"/>
      <c r="E6222" s="26"/>
      <c r="F6222" s="26"/>
      <c r="G6222" s="27"/>
      <c r="H6222" s="27"/>
      <c r="I6222" s="26"/>
      <c r="J6222" s="24"/>
      <c r="K6222" s="26"/>
      <c r="L6222" s="26"/>
      <c r="M6222" s="26"/>
      <c r="N6222" s="26"/>
      <c r="O6222" s="26"/>
      <c r="P6222" s="26"/>
      <c r="Q6222" s="26"/>
      <c r="R6222" s="26"/>
      <c r="S6222" s="26"/>
      <c r="T6222" s="26"/>
      <c r="U6222" s="26"/>
      <c r="V6222" s="26"/>
    </row>
    <row r="6223" spans="1:22" ht="14">
      <c r="A6223" s="24"/>
      <c r="B6223" s="26"/>
      <c r="C6223" s="26"/>
      <c r="D6223" s="26"/>
      <c r="E6223" s="26"/>
      <c r="F6223" s="26"/>
      <c r="G6223" s="27"/>
      <c r="H6223" s="27"/>
      <c r="I6223" s="26"/>
      <c r="J6223" s="24"/>
      <c r="K6223" s="26"/>
      <c r="L6223" s="26"/>
      <c r="M6223" s="26"/>
      <c r="N6223" s="26"/>
      <c r="O6223" s="26"/>
      <c r="P6223" s="26"/>
      <c r="Q6223" s="26"/>
      <c r="R6223" s="26"/>
      <c r="S6223" s="26"/>
      <c r="T6223" s="26"/>
      <c r="U6223" s="26"/>
      <c r="V6223" s="26"/>
    </row>
    <row r="6224" spans="1:22" ht="14">
      <c r="A6224" s="24"/>
      <c r="B6224" s="26"/>
      <c r="C6224" s="26"/>
      <c r="D6224" s="26"/>
      <c r="E6224" s="26"/>
      <c r="F6224" s="26"/>
      <c r="G6224" s="27"/>
      <c r="H6224" s="27"/>
      <c r="I6224" s="26"/>
      <c r="J6224" s="24"/>
      <c r="K6224" s="26"/>
      <c r="L6224" s="26"/>
      <c r="M6224" s="26"/>
      <c r="N6224" s="26"/>
      <c r="O6224" s="26"/>
      <c r="P6224" s="26"/>
      <c r="Q6224" s="26"/>
      <c r="R6224" s="26"/>
      <c r="S6224" s="26"/>
      <c r="T6224" s="26"/>
      <c r="U6224" s="26"/>
      <c r="V6224" s="26"/>
    </row>
    <row r="6225" spans="1:22" ht="14">
      <c r="A6225" s="24"/>
      <c r="B6225" s="26"/>
      <c r="C6225" s="26"/>
      <c r="D6225" s="26"/>
      <c r="E6225" s="26"/>
      <c r="F6225" s="26"/>
      <c r="G6225" s="27"/>
      <c r="H6225" s="27"/>
      <c r="I6225" s="26"/>
      <c r="J6225" s="24"/>
      <c r="K6225" s="26"/>
      <c r="L6225" s="26"/>
      <c r="M6225" s="26"/>
      <c r="N6225" s="26"/>
      <c r="O6225" s="26"/>
      <c r="P6225" s="26"/>
      <c r="Q6225" s="26"/>
      <c r="R6225" s="26"/>
      <c r="S6225" s="26"/>
      <c r="T6225" s="26"/>
      <c r="U6225" s="26"/>
      <c r="V6225" s="26"/>
    </row>
    <row r="6226" spans="1:22" ht="14">
      <c r="A6226" s="24"/>
      <c r="B6226" s="26"/>
      <c r="C6226" s="26"/>
      <c r="D6226" s="26"/>
      <c r="E6226" s="26"/>
      <c r="F6226" s="26"/>
      <c r="G6226" s="27"/>
      <c r="H6226" s="27"/>
      <c r="I6226" s="26"/>
      <c r="J6226" s="24"/>
      <c r="K6226" s="26"/>
      <c r="L6226" s="26"/>
      <c r="M6226" s="26"/>
      <c r="N6226" s="26"/>
      <c r="O6226" s="26"/>
      <c r="P6226" s="26"/>
      <c r="Q6226" s="26"/>
      <c r="R6226" s="26"/>
      <c r="S6226" s="26"/>
      <c r="T6226" s="26"/>
      <c r="U6226" s="26"/>
      <c r="V6226" s="26"/>
    </row>
    <row r="6227" spans="1:22" ht="14">
      <c r="A6227" s="24"/>
      <c r="B6227" s="26"/>
      <c r="C6227" s="26"/>
      <c r="D6227" s="26"/>
      <c r="E6227" s="26"/>
      <c r="F6227" s="26"/>
      <c r="G6227" s="27"/>
      <c r="H6227" s="27"/>
      <c r="I6227" s="26"/>
      <c r="J6227" s="24"/>
      <c r="K6227" s="26"/>
      <c r="L6227" s="26"/>
      <c r="M6227" s="26"/>
      <c r="N6227" s="26"/>
      <c r="O6227" s="26"/>
      <c r="P6227" s="26"/>
      <c r="Q6227" s="26"/>
      <c r="R6227" s="26"/>
      <c r="S6227" s="26"/>
      <c r="T6227" s="26"/>
      <c r="U6227" s="26"/>
      <c r="V6227" s="26"/>
    </row>
    <row r="6228" spans="1:22" ht="14">
      <c r="A6228" s="24"/>
      <c r="B6228" s="26"/>
      <c r="C6228" s="26"/>
      <c r="D6228" s="26"/>
      <c r="E6228" s="26"/>
      <c r="F6228" s="26"/>
      <c r="G6228" s="27"/>
      <c r="H6228" s="27"/>
      <c r="I6228" s="26"/>
      <c r="J6228" s="24"/>
      <c r="K6228" s="26"/>
      <c r="L6228" s="26"/>
      <c r="M6228" s="26"/>
      <c r="N6228" s="26"/>
      <c r="O6228" s="26"/>
      <c r="P6228" s="26"/>
      <c r="Q6228" s="26"/>
      <c r="R6228" s="26"/>
      <c r="S6228" s="26"/>
      <c r="T6228" s="26"/>
      <c r="U6228" s="26"/>
      <c r="V6228" s="26"/>
    </row>
    <row r="6229" spans="1:22" ht="14">
      <c r="A6229" s="24"/>
      <c r="B6229" s="26"/>
      <c r="C6229" s="26"/>
      <c r="D6229" s="26"/>
      <c r="E6229" s="26"/>
      <c r="F6229" s="26"/>
      <c r="G6229" s="27"/>
      <c r="H6229" s="27"/>
      <c r="I6229" s="26"/>
      <c r="J6229" s="24"/>
      <c r="K6229" s="26"/>
      <c r="L6229" s="26"/>
      <c r="M6229" s="26"/>
      <c r="N6229" s="26"/>
      <c r="O6229" s="26"/>
      <c r="P6229" s="26"/>
      <c r="Q6229" s="26"/>
      <c r="R6229" s="26"/>
      <c r="S6229" s="26"/>
      <c r="T6229" s="26"/>
      <c r="U6229" s="26"/>
      <c r="V6229" s="26"/>
    </row>
    <row r="6230" spans="1:22" ht="14">
      <c r="A6230" s="24"/>
      <c r="B6230" s="26"/>
      <c r="C6230" s="26"/>
      <c r="D6230" s="26"/>
      <c r="E6230" s="26"/>
      <c r="F6230" s="26"/>
      <c r="G6230" s="27"/>
      <c r="H6230" s="27"/>
      <c r="I6230" s="26"/>
      <c r="J6230" s="24"/>
      <c r="K6230" s="26"/>
      <c r="L6230" s="26"/>
      <c r="M6230" s="26"/>
      <c r="N6230" s="26"/>
      <c r="O6230" s="26"/>
      <c r="P6230" s="26"/>
      <c r="Q6230" s="26"/>
      <c r="R6230" s="26"/>
      <c r="S6230" s="26"/>
      <c r="T6230" s="26"/>
      <c r="U6230" s="26"/>
      <c r="V6230" s="26"/>
    </row>
    <row r="6231" spans="1:22" ht="14">
      <c r="A6231" s="24"/>
      <c r="B6231" s="26"/>
      <c r="C6231" s="26"/>
      <c r="D6231" s="26"/>
      <c r="E6231" s="26"/>
      <c r="F6231" s="26"/>
      <c r="G6231" s="27"/>
      <c r="H6231" s="27"/>
      <c r="I6231" s="26"/>
      <c r="J6231" s="24"/>
      <c r="K6231" s="26"/>
      <c r="L6231" s="26"/>
      <c r="M6231" s="26"/>
      <c r="N6231" s="26"/>
      <c r="O6231" s="26"/>
      <c r="P6231" s="26"/>
      <c r="Q6231" s="26"/>
      <c r="R6231" s="26"/>
      <c r="S6231" s="26"/>
      <c r="T6231" s="26"/>
      <c r="U6231" s="26"/>
      <c r="V6231" s="26"/>
    </row>
    <row r="6232" spans="1:22" ht="14">
      <c r="A6232" s="24"/>
      <c r="B6232" s="26"/>
      <c r="C6232" s="26"/>
      <c r="D6232" s="26"/>
      <c r="E6232" s="26"/>
      <c r="F6232" s="26"/>
      <c r="G6232" s="27"/>
      <c r="H6232" s="27"/>
      <c r="I6232" s="26"/>
      <c r="J6232" s="24"/>
      <c r="K6232" s="26"/>
      <c r="L6232" s="26"/>
      <c r="M6232" s="26"/>
      <c r="N6232" s="26"/>
      <c r="O6232" s="26"/>
      <c r="P6232" s="26"/>
      <c r="Q6232" s="26"/>
      <c r="R6232" s="26"/>
      <c r="S6232" s="26"/>
      <c r="T6232" s="26"/>
      <c r="U6232" s="26"/>
      <c r="V6232" s="26"/>
    </row>
    <row r="6233" spans="1:22" ht="14">
      <c r="A6233" s="24"/>
      <c r="B6233" s="26"/>
      <c r="C6233" s="26"/>
      <c r="D6233" s="26"/>
      <c r="E6233" s="26"/>
      <c r="F6233" s="26"/>
      <c r="G6233" s="27"/>
      <c r="H6233" s="27"/>
      <c r="I6233" s="26"/>
      <c r="J6233" s="24"/>
      <c r="K6233" s="26"/>
      <c r="L6233" s="26"/>
      <c r="M6233" s="26"/>
      <c r="N6233" s="26"/>
      <c r="O6233" s="26"/>
      <c r="P6233" s="26"/>
      <c r="Q6233" s="26"/>
      <c r="R6233" s="26"/>
      <c r="S6233" s="26"/>
      <c r="T6233" s="26"/>
      <c r="U6233" s="26"/>
      <c r="V6233" s="26"/>
    </row>
    <row r="6234" spans="1:22" ht="14">
      <c r="A6234" s="24"/>
      <c r="B6234" s="26"/>
      <c r="C6234" s="26"/>
      <c r="D6234" s="26"/>
      <c r="E6234" s="26"/>
      <c r="F6234" s="26"/>
      <c r="G6234" s="27"/>
      <c r="H6234" s="27"/>
      <c r="I6234" s="26"/>
      <c r="J6234" s="24"/>
      <c r="K6234" s="26"/>
      <c r="L6234" s="26"/>
      <c r="M6234" s="26"/>
      <c r="N6234" s="26"/>
      <c r="O6234" s="26"/>
      <c r="P6234" s="26"/>
      <c r="Q6234" s="26"/>
      <c r="R6234" s="26"/>
      <c r="S6234" s="26"/>
      <c r="T6234" s="26"/>
      <c r="U6234" s="26"/>
      <c r="V6234" s="26"/>
    </row>
    <row r="6235" spans="1:22" ht="14">
      <c r="A6235" s="24"/>
      <c r="B6235" s="26"/>
      <c r="C6235" s="26"/>
      <c r="D6235" s="26"/>
      <c r="E6235" s="26"/>
      <c r="F6235" s="26"/>
      <c r="G6235" s="27"/>
      <c r="H6235" s="27"/>
      <c r="I6235" s="26"/>
      <c r="J6235" s="24"/>
      <c r="K6235" s="26"/>
      <c r="L6235" s="26"/>
      <c r="M6235" s="26"/>
      <c r="N6235" s="26"/>
      <c r="O6235" s="26"/>
      <c r="P6235" s="26"/>
      <c r="Q6235" s="26"/>
      <c r="R6235" s="26"/>
      <c r="S6235" s="26"/>
      <c r="T6235" s="26"/>
      <c r="U6235" s="26"/>
      <c r="V6235" s="26"/>
    </row>
    <row r="6236" spans="1:22" ht="14">
      <c r="A6236" s="24"/>
      <c r="B6236" s="26"/>
      <c r="C6236" s="26"/>
      <c r="D6236" s="26"/>
      <c r="E6236" s="26"/>
      <c r="F6236" s="26"/>
      <c r="G6236" s="27"/>
      <c r="H6236" s="27"/>
      <c r="I6236" s="26"/>
      <c r="J6236" s="24"/>
      <c r="K6236" s="26"/>
      <c r="L6236" s="26"/>
      <c r="M6236" s="26"/>
      <c r="N6236" s="26"/>
      <c r="O6236" s="26"/>
      <c r="P6236" s="26"/>
      <c r="Q6236" s="26"/>
      <c r="R6236" s="26"/>
      <c r="S6236" s="26"/>
      <c r="T6236" s="26"/>
      <c r="U6236" s="26"/>
      <c r="V6236" s="26"/>
    </row>
    <row r="6237" spans="1:22" ht="14">
      <c r="A6237" s="24"/>
      <c r="B6237" s="26"/>
      <c r="C6237" s="26"/>
      <c r="D6237" s="26"/>
      <c r="E6237" s="26"/>
      <c r="F6237" s="26"/>
      <c r="G6237" s="27"/>
      <c r="H6237" s="27"/>
      <c r="I6237" s="26"/>
      <c r="J6237" s="24"/>
      <c r="K6237" s="26"/>
      <c r="L6237" s="26"/>
      <c r="M6237" s="26"/>
      <c r="N6237" s="26"/>
      <c r="O6237" s="26"/>
      <c r="P6237" s="26"/>
      <c r="Q6237" s="26"/>
      <c r="R6237" s="26"/>
      <c r="S6237" s="26"/>
      <c r="T6237" s="26"/>
      <c r="U6237" s="26"/>
      <c r="V6237" s="26"/>
    </row>
    <row r="6238" spans="1:22" ht="14">
      <c r="A6238" s="24"/>
      <c r="B6238" s="26"/>
      <c r="C6238" s="26"/>
      <c r="D6238" s="26"/>
      <c r="E6238" s="26"/>
      <c r="F6238" s="26"/>
      <c r="G6238" s="27"/>
      <c r="H6238" s="27"/>
      <c r="I6238" s="26"/>
      <c r="J6238" s="24"/>
      <c r="K6238" s="26"/>
      <c r="L6238" s="26"/>
      <c r="M6238" s="26"/>
      <c r="N6238" s="26"/>
      <c r="O6238" s="26"/>
      <c r="P6238" s="26"/>
      <c r="Q6238" s="26"/>
      <c r="R6238" s="26"/>
      <c r="S6238" s="26"/>
      <c r="T6238" s="26"/>
      <c r="U6238" s="26"/>
      <c r="V6238" s="26"/>
    </row>
    <row r="6239" spans="1:22" ht="14">
      <c r="A6239" s="24"/>
      <c r="B6239" s="26"/>
      <c r="C6239" s="26"/>
      <c r="D6239" s="26"/>
      <c r="E6239" s="26"/>
      <c r="F6239" s="26"/>
      <c r="G6239" s="27"/>
      <c r="H6239" s="27"/>
      <c r="I6239" s="26"/>
      <c r="J6239" s="24"/>
      <c r="K6239" s="26"/>
      <c r="L6239" s="26"/>
      <c r="M6239" s="26"/>
      <c r="N6239" s="26"/>
      <c r="O6239" s="26"/>
      <c r="P6239" s="26"/>
      <c r="Q6239" s="26"/>
      <c r="R6239" s="26"/>
      <c r="S6239" s="26"/>
      <c r="T6239" s="26"/>
      <c r="U6239" s="26"/>
      <c r="V6239" s="26"/>
    </row>
    <row r="6240" spans="1:22" ht="14">
      <c r="A6240" s="24"/>
      <c r="B6240" s="26"/>
      <c r="C6240" s="26"/>
      <c r="D6240" s="26"/>
      <c r="E6240" s="26"/>
      <c r="F6240" s="26"/>
      <c r="G6240" s="27"/>
      <c r="H6240" s="27"/>
      <c r="I6240" s="26"/>
      <c r="J6240" s="24"/>
      <c r="K6240" s="26"/>
      <c r="L6240" s="26"/>
      <c r="M6240" s="26"/>
      <c r="N6240" s="26"/>
      <c r="O6240" s="26"/>
      <c r="P6240" s="26"/>
      <c r="Q6240" s="26"/>
      <c r="R6240" s="26"/>
      <c r="S6240" s="26"/>
      <c r="T6240" s="26"/>
      <c r="U6240" s="26"/>
      <c r="V6240" s="26"/>
    </row>
    <row r="6241" spans="1:22" ht="14">
      <c r="A6241" s="24"/>
      <c r="B6241" s="26"/>
      <c r="C6241" s="26"/>
      <c r="D6241" s="26"/>
      <c r="E6241" s="26"/>
      <c r="F6241" s="26"/>
      <c r="G6241" s="27"/>
      <c r="H6241" s="27"/>
      <c r="I6241" s="26"/>
      <c r="J6241" s="24"/>
      <c r="K6241" s="26"/>
      <c r="L6241" s="26"/>
      <c r="M6241" s="26"/>
      <c r="N6241" s="26"/>
      <c r="O6241" s="26"/>
      <c r="P6241" s="26"/>
      <c r="Q6241" s="26"/>
      <c r="R6241" s="26"/>
      <c r="S6241" s="26"/>
      <c r="T6241" s="26"/>
      <c r="U6241" s="26"/>
      <c r="V6241" s="26"/>
    </row>
    <row r="6242" spans="1:22" ht="14">
      <c r="A6242" s="24"/>
      <c r="B6242" s="26"/>
      <c r="C6242" s="26"/>
      <c r="D6242" s="26"/>
      <c r="E6242" s="26"/>
      <c r="F6242" s="26"/>
      <c r="G6242" s="27"/>
      <c r="H6242" s="27"/>
      <c r="I6242" s="26"/>
      <c r="J6242" s="24"/>
      <c r="K6242" s="26"/>
      <c r="L6242" s="26"/>
      <c r="M6242" s="26"/>
      <c r="N6242" s="26"/>
      <c r="O6242" s="26"/>
      <c r="P6242" s="26"/>
      <c r="Q6242" s="26"/>
      <c r="R6242" s="26"/>
      <c r="S6242" s="26"/>
      <c r="T6242" s="26"/>
      <c r="U6242" s="26"/>
      <c r="V6242" s="26"/>
    </row>
    <row r="6243" spans="1:22" ht="14">
      <c r="A6243" s="24"/>
      <c r="B6243" s="26"/>
      <c r="C6243" s="26"/>
      <c r="D6243" s="26"/>
      <c r="E6243" s="26"/>
      <c r="F6243" s="26"/>
      <c r="G6243" s="27"/>
      <c r="H6243" s="27"/>
      <c r="I6243" s="26"/>
      <c r="J6243" s="24"/>
      <c r="K6243" s="26"/>
      <c r="L6243" s="26"/>
      <c r="M6243" s="26"/>
      <c r="N6243" s="26"/>
      <c r="O6243" s="26"/>
      <c r="P6243" s="26"/>
      <c r="Q6243" s="26"/>
      <c r="R6243" s="26"/>
      <c r="S6243" s="26"/>
      <c r="T6243" s="26"/>
      <c r="U6243" s="26"/>
      <c r="V6243" s="26"/>
    </row>
    <row r="6244" spans="1:22" ht="14">
      <c r="A6244" s="24"/>
      <c r="B6244" s="26"/>
      <c r="C6244" s="26"/>
      <c r="D6244" s="26"/>
      <c r="E6244" s="26"/>
      <c r="F6244" s="26"/>
      <c r="G6244" s="27"/>
      <c r="H6244" s="27"/>
      <c r="I6244" s="26"/>
      <c r="J6244" s="24"/>
      <c r="K6244" s="26"/>
      <c r="L6244" s="26"/>
      <c r="M6244" s="26"/>
      <c r="N6244" s="26"/>
      <c r="O6244" s="26"/>
      <c r="P6244" s="26"/>
      <c r="Q6244" s="26"/>
      <c r="R6244" s="26"/>
      <c r="S6244" s="26"/>
      <c r="T6244" s="26"/>
      <c r="U6244" s="26"/>
      <c r="V6244" s="26"/>
    </row>
    <row r="6245" spans="1:22" ht="14">
      <c r="A6245" s="24"/>
      <c r="B6245" s="26"/>
      <c r="C6245" s="26"/>
      <c r="D6245" s="26"/>
      <c r="E6245" s="26"/>
      <c r="F6245" s="26"/>
      <c r="G6245" s="27"/>
      <c r="H6245" s="27"/>
      <c r="I6245" s="26"/>
      <c r="J6245" s="24"/>
      <c r="K6245" s="26"/>
      <c r="L6245" s="26"/>
      <c r="M6245" s="26"/>
      <c r="N6245" s="26"/>
      <c r="O6245" s="26"/>
      <c r="P6245" s="26"/>
      <c r="Q6245" s="26"/>
      <c r="R6245" s="26"/>
      <c r="S6245" s="26"/>
      <c r="T6245" s="26"/>
      <c r="U6245" s="26"/>
      <c r="V6245" s="26"/>
    </row>
    <row r="6246" spans="1:22" ht="14">
      <c r="A6246" s="24"/>
      <c r="B6246" s="26"/>
      <c r="C6246" s="26"/>
      <c r="D6246" s="26"/>
      <c r="E6246" s="26"/>
      <c r="F6246" s="26"/>
      <c r="G6246" s="27"/>
      <c r="H6246" s="27"/>
      <c r="I6246" s="26"/>
      <c r="J6246" s="24"/>
      <c r="K6246" s="26"/>
      <c r="L6246" s="26"/>
      <c r="M6246" s="26"/>
      <c r="N6246" s="26"/>
      <c r="O6246" s="26"/>
      <c r="P6246" s="26"/>
      <c r="Q6246" s="26"/>
      <c r="R6246" s="26"/>
      <c r="S6246" s="26"/>
      <c r="T6246" s="26"/>
      <c r="U6246" s="26"/>
      <c r="V6246" s="26"/>
    </row>
    <row r="6247" spans="1:22" ht="14">
      <c r="A6247" s="24"/>
      <c r="B6247" s="26"/>
      <c r="C6247" s="26"/>
      <c r="D6247" s="26"/>
      <c r="E6247" s="26"/>
      <c r="F6247" s="26"/>
      <c r="G6247" s="27"/>
      <c r="H6247" s="27"/>
      <c r="I6247" s="26"/>
      <c r="J6247" s="24"/>
      <c r="K6247" s="26"/>
      <c r="L6247" s="26"/>
      <c r="M6247" s="26"/>
      <c r="N6247" s="26"/>
      <c r="O6247" s="26"/>
      <c r="P6247" s="26"/>
      <c r="Q6247" s="26"/>
      <c r="R6247" s="26"/>
      <c r="S6247" s="26"/>
      <c r="T6247" s="26"/>
      <c r="U6247" s="26"/>
      <c r="V6247" s="26"/>
    </row>
    <row r="6248" spans="1:22" ht="14">
      <c r="A6248" s="24"/>
      <c r="B6248" s="26"/>
      <c r="C6248" s="26"/>
      <c r="D6248" s="26"/>
      <c r="E6248" s="26"/>
      <c r="F6248" s="26"/>
      <c r="G6248" s="27"/>
      <c r="H6248" s="27"/>
      <c r="I6248" s="26"/>
      <c r="J6248" s="24"/>
      <c r="K6248" s="26"/>
      <c r="L6248" s="26"/>
      <c r="M6248" s="26"/>
      <c r="N6248" s="26"/>
      <c r="O6248" s="26"/>
      <c r="P6248" s="26"/>
      <c r="Q6248" s="26"/>
      <c r="R6248" s="26"/>
      <c r="S6248" s="26"/>
      <c r="T6248" s="26"/>
      <c r="U6248" s="26"/>
      <c r="V6248" s="26"/>
    </row>
    <row r="6249" spans="1:22" ht="14">
      <c r="A6249" s="24"/>
      <c r="B6249" s="26"/>
      <c r="C6249" s="26"/>
      <c r="D6249" s="26"/>
      <c r="E6249" s="26"/>
      <c r="F6249" s="26"/>
      <c r="G6249" s="27"/>
      <c r="H6249" s="27"/>
      <c r="I6249" s="26"/>
      <c r="J6249" s="24"/>
      <c r="K6249" s="26"/>
      <c r="L6249" s="26"/>
      <c r="M6249" s="26"/>
      <c r="N6249" s="26"/>
      <c r="O6249" s="26"/>
      <c r="P6249" s="26"/>
      <c r="Q6249" s="26"/>
      <c r="R6249" s="26"/>
      <c r="S6249" s="26"/>
      <c r="T6249" s="26"/>
      <c r="U6249" s="26"/>
      <c r="V6249" s="26"/>
    </row>
    <row r="6250" spans="1:22" ht="14">
      <c r="A6250" s="24"/>
      <c r="B6250" s="26"/>
      <c r="C6250" s="26"/>
      <c r="D6250" s="26"/>
      <c r="E6250" s="26"/>
      <c r="F6250" s="26"/>
      <c r="G6250" s="27"/>
      <c r="H6250" s="27"/>
      <c r="I6250" s="26"/>
      <c r="J6250" s="24"/>
      <c r="K6250" s="26"/>
      <c r="L6250" s="26"/>
      <c r="M6250" s="26"/>
      <c r="N6250" s="26"/>
      <c r="O6250" s="26"/>
      <c r="P6250" s="26"/>
      <c r="Q6250" s="26"/>
      <c r="R6250" s="26"/>
      <c r="S6250" s="26"/>
      <c r="T6250" s="26"/>
      <c r="U6250" s="26"/>
      <c r="V6250" s="26"/>
    </row>
    <row r="6251" spans="1:22" ht="14">
      <c r="A6251" s="24"/>
      <c r="B6251" s="26"/>
      <c r="C6251" s="26"/>
      <c r="D6251" s="26"/>
      <c r="E6251" s="26"/>
      <c r="F6251" s="26"/>
      <c r="G6251" s="27"/>
      <c r="H6251" s="27"/>
      <c r="I6251" s="26"/>
      <c r="J6251" s="24"/>
      <c r="K6251" s="26"/>
      <c r="L6251" s="26"/>
      <c r="M6251" s="26"/>
      <c r="N6251" s="26"/>
      <c r="O6251" s="26"/>
      <c r="P6251" s="26"/>
      <c r="Q6251" s="26"/>
      <c r="R6251" s="26"/>
      <c r="S6251" s="26"/>
      <c r="T6251" s="26"/>
      <c r="U6251" s="26"/>
      <c r="V6251" s="26"/>
    </row>
    <row r="6252" spans="1:22" ht="14">
      <c r="A6252" s="24"/>
      <c r="B6252" s="26"/>
      <c r="C6252" s="26"/>
      <c r="D6252" s="26"/>
      <c r="E6252" s="26"/>
      <c r="F6252" s="26"/>
      <c r="G6252" s="27"/>
      <c r="H6252" s="27"/>
      <c r="I6252" s="26"/>
      <c r="J6252" s="24"/>
      <c r="K6252" s="26"/>
      <c r="L6252" s="26"/>
      <c r="M6252" s="26"/>
      <c r="N6252" s="26"/>
      <c r="O6252" s="26"/>
      <c r="P6252" s="26"/>
      <c r="Q6252" s="26"/>
      <c r="R6252" s="26"/>
      <c r="S6252" s="26"/>
      <c r="T6252" s="26"/>
      <c r="U6252" s="26"/>
      <c r="V6252" s="26"/>
    </row>
    <row r="6253" spans="1:22" ht="14">
      <c r="A6253" s="24"/>
      <c r="B6253" s="26"/>
      <c r="C6253" s="26"/>
      <c r="D6253" s="26"/>
      <c r="E6253" s="26"/>
      <c r="F6253" s="26"/>
      <c r="G6253" s="27"/>
      <c r="H6253" s="27"/>
      <c r="I6253" s="26"/>
      <c r="J6253" s="24"/>
      <c r="K6253" s="26"/>
      <c r="L6253" s="26"/>
      <c r="M6253" s="26"/>
      <c r="N6253" s="26"/>
      <c r="O6253" s="26"/>
      <c r="P6253" s="26"/>
      <c r="Q6253" s="26"/>
      <c r="R6253" s="26"/>
      <c r="S6253" s="26"/>
      <c r="T6253" s="26"/>
      <c r="U6253" s="26"/>
      <c r="V6253" s="26"/>
    </row>
    <row r="6254" spans="1:22" ht="14">
      <c r="A6254" s="24"/>
      <c r="B6254" s="26"/>
      <c r="C6254" s="26"/>
      <c r="D6254" s="26"/>
      <c r="E6254" s="26"/>
      <c r="F6254" s="26"/>
      <c r="G6254" s="27"/>
      <c r="H6254" s="27"/>
      <c r="I6254" s="26"/>
      <c r="J6254" s="24"/>
      <c r="K6254" s="26"/>
      <c r="L6254" s="26"/>
      <c r="M6254" s="26"/>
      <c r="N6254" s="26"/>
      <c r="O6254" s="26"/>
      <c r="P6254" s="26"/>
      <c r="Q6254" s="26"/>
      <c r="R6254" s="26"/>
      <c r="S6254" s="26"/>
      <c r="T6254" s="26"/>
      <c r="U6254" s="26"/>
      <c r="V6254" s="26"/>
    </row>
    <row r="6255" spans="1:22" ht="14">
      <c r="A6255" s="24"/>
      <c r="B6255" s="26"/>
      <c r="C6255" s="26"/>
      <c r="D6255" s="26"/>
      <c r="E6255" s="26"/>
      <c r="F6255" s="26"/>
      <c r="G6255" s="27"/>
      <c r="H6255" s="27"/>
      <c r="I6255" s="26"/>
      <c r="J6255" s="24"/>
      <c r="K6255" s="26"/>
      <c r="L6255" s="26"/>
      <c r="M6255" s="26"/>
      <c r="N6255" s="26"/>
      <c r="O6255" s="26"/>
      <c r="P6255" s="26"/>
      <c r="Q6255" s="26"/>
      <c r="R6255" s="26"/>
      <c r="S6255" s="26"/>
      <c r="T6255" s="26"/>
      <c r="U6255" s="26"/>
      <c r="V6255" s="26"/>
    </row>
    <row r="6256" spans="1:22" ht="14">
      <c r="A6256" s="24"/>
      <c r="B6256" s="26"/>
      <c r="C6256" s="26"/>
      <c r="D6256" s="26"/>
      <c r="E6256" s="26"/>
      <c r="F6256" s="26"/>
      <c r="G6256" s="27"/>
      <c r="H6256" s="27"/>
      <c r="I6256" s="26"/>
      <c r="J6256" s="24"/>
      <c r="K6256" s="26"/>
      <c r="L6256" s="26"/>
      <c r="M6256" s="26"/>
      <c r="N6256" s="26"/>
      <c r="O6256" s="26"/>
      <c r="P6256" s="26"/>
      <c r="Q6256" s="26"/>
      <c r="R6256" s="26"/>
      <c r="S6256" s="26"/>
      <c r="T6256" s="26"/>
      <c r="U6256" s="26"/>
      <c r="V6256" s="26"/>
    </row>
    <row r="6257" spans="1:22" ht="14">
      <c r="A6257" s="24"/>
      <c r="B6257" s="26"/>
      <c r="C6257" s="26"/>
      <c r="D6257" s="26"/>
      <c r="E6257" s="26"/>
      <c r="F6257" s="26"/>
      <c r="G6257" s="27"/>
      <c r="H6257" s="27"/>
      <c r="I6257" s="26"/>
      <c r="J6257" s="24"/>
      <c r="K6257" s="26"/>
      <c r="L6257" s="26"/>
      <c r="M6257" s="26"/>
      <c r="N6257" s="26"/>
      <c r="O6257" s="26"/>
      <c r="P6257" s="26"/>
      <c r="Q6257" s="26"/>
      <c r="R6257" s="26"/>
      <c r="S6257" s="26"/>
      <c r="T6257" s="26"/>
      <c r="U6257" s="26"/>
      <c r="V6257" s="26"/>
    </row>
    <row r="6258" spans="1:22" ht="14">
      <c r="A6258" s="24"/>
      <c r="B6258" s="26"/>
      <c r="C6258" s="26"/>
      <c r="D6258" s="26"/>
      <c r="E6258" s="26"/>
      <c r="F6258" s="26"/>
      <c r="G6258" s="27"/>
      <c r="H6258" s="27"/>
      <c r="I6258" s="26"/>
      <c r="J6258" s="24"/>
      <c r="K6258" s="26"/>
      <c r="L6258" s="26"/>
      <c r="M6258" s="26"/>
      <c r="N6258" s="26"/>
      <c r="O6258" s="26"/>
      <c r="P6258" s="26"/>
      <c r="Q6258" s="26"/>
      <c r="R6258" s="26"/>
      <c r="S6258" s="26"/>
      <c r="T6258" s="26"/>
      <c r="U6258" s="26"/>
      <c r="V6258" s="26"/>
    </row>
    <row r="6259" spans="1:22" ht="14">
      <c r="A6259" s="24"/>
      <c r="B6259" s="26"/>
      <c r="C6259" s="26"/>
      <c r="D6259" s="26"/>
      <c r="E6259" s="26"/>
      <c r="F6259" s="26"/>
      <c r="G6259" s="27"/>
      <c r="H6259" s="27"/>
      <c r="I6259" s="26"/>
      <c r="J6259" s="24"/>
      <c r="K6259" s="26"/>
      <c r="L6259" s="26"/>
      <c r="M6259" s="26"/>
      <c r="N6259" s="26"/>
      <c r="O6259" s="26"/>
      <c r="P6259" s="26"/>
      <c r="Q6259" s="26"/>
      <c r="R6259" s="26"/>
      <c r="S6259" s="26"/>
      <c r="T6259" s="26"/>
      <c r="U6259" s="26"/>
      <c r="V6259" s="26"/>
    </row>
    <row r="6260" spans="1:22" ht="14">
      <c r="A6260" s="24"/>
      <c r="B6260" s="26"/>
      <c r="C6260" s="26"/>
      <c r="D6260" s="26"/>
      <c r="E6260" s="26"/>
      <c r="F6260" s="26"/>
      <c r="G6260" s="27"/>
      <c r="H6260" s="27"/>
      <c r="I6260" s="26"/>
      <c r="J6260" s="24"/>
      <c r="K6260" s="26"/>
      <c r="L6260" s="26"/>
      <c r="M6260" s="26"/>
      <c r="N6260" s="26"/>
      <c r="O6260" s="26"/>
      <c r="P6260" s="26"/>
      <c r="Q6260" s="26"/>
      <c r="R6260" s="26"/>
      <c r="S6260" s="26"/>
      <c r="T6260" s="26"/>
      <c r="U6260" s="26"/>
      <c r="V6260" s="26"/>
    </row>
    <row r="6261" spans="1:22" ht="14">
      <c r="A6261" s="24"/>
      <c r="B6261" s="26"/>
      <c r="C6261" s="26"/>
      <c r="D6261" s="26"/>
      <c r="E6261" s="26"/>
      <c r="F6261" s="26"/>
      <c r="G6261" s="27"/>
      <c r="H6261" s="27"/>
      <c r="I6261" s="26"/>
      <c r="J6261" s="24"/>
      <c r="K6261" s="26"/>
      <c r="L6261" s="26"/>
      <c r="M6261" s="26"/>
      <c r="N6261" s="26"/>
      <c r="O6261" s="26"/>
      <c r="P6261" s="26"/>
      <c r="Q6261" s="26"/>
      <c r="R6261" s="26"/>
      <c r="S6261" s="26"/>
      <c r="T6261" s="26"/>
      <c r="U6261" s="26"/>
      <c r="V6261" s="26"/>
    </row>
    <row r="6262" spans="1:22" ht="14">
      <c r="A6262" s="24"/>
      <c r="B6262" s="26"/>
      <c r="C6262" s="26"/>
      <c r="D6262" s="26"/>
      <c r="E6262" s="26"/>
      <c r="F6262" s="26"/>
      <c r="G6262" s="27"/>
      <c r="H6262" s="27"/>
      <c r="I6262" s="26"/>
      <c r="J6262" s="24"/>
      <c r="K6262" s="26"/>
      <c r="L6262" s="26"/>
      <c r="M6262" s="26"/>
      <c r="N6262" s="26"/>
      <c r="O6262" s="26"/>
      <c r="P6262" s="26"/>
      <c r="Q6262" s="26"/>
      <c r="R6262" s="26"/>
      <c r="S6262" s="26"/>
      <c r="T6262" s="26"/>
      <c r="U6262" s="26"/>
      <c r="V6262" s="26"/>
    </row>
    <row r="6263" spans="1:22" ht="14">
      <c r="A6263" s="24"/>
      <c r="B6263" s="26"/>
      <c r="C6263" s="26"/>
      <c r="D6263" s="26"/>
      <c r="E6263" s="26"/>
      <c r="F6263" s="26"/>
      <c r="G6263" s="27"/>
      <c r="H6263" s="27"/>
      <c r="I6263" s="26"/>
      <c r="J6263" s="24"/>
      <c r="K6263" s="26"/>
      <c r="L6263" s="26"/>
      <c r="M6263" s="26"/>
      <c r="N6263" s="26"/>
      <c r="O6263" s="26"/>
      <c r="P6263" s="26"/>
      <c r="Q6263" s="26"/>
      <c r="R6263" s="26"/>
      <c r="S6263" s="26"/>
      <c r="T6263" s="26"/>
      <c r="U6263" s="26"/>
      <c r="V6263" s="26"/>
    </row>
    <row r="6264" spans="1:22" ht="14">
      <c r="A6264" s="24"/>
      <c r="B6264" s="26"/>
      <c r="C6264" s="26"/>
      <c r="D6264" s="26"/>
      <c r="E6264" s="26"/>
      <c r="F6264" s="26"/>
      <c r="G6264" s="27"/>
      <c r="H6264" s="27"/>
      <c r="I6264" s="26"/>
      <c r="J6264" s="24"/>
      <c r="K6264" s="26"/>
      <c r="L6264" s="26"/>
      <c r="M6264" s="26"/>
      <c r="N6264" s="26"/>
      <c r="O6264" s="26"/>
      <c r="P6264" s="26"/>
      <c r="Q6264" s="26"/>
      <c r="R6264" s="26"/>
      <c r="S6264" s="26"/>
      <c r="T6264" s="26"/>
      <c r="U6264" s="26"/>
      <c r="V6264" s="26"/>
    </row>
    <row r="6265" spans="1:22" ht="14">
      <c r="A6265" s="24"/>
      <c r="B6265" s="26"/>
      <c r="C6265" s="26"/>
      <c r="D6265" s="26"/>
      <c r="E6265" s="26"/>
      <c r="F6265" s="26"/>
      <c r="G6265" s="27"/>
      <c r="H6265" s="27"/>
      <c r="I6265" s="26"/>
      <c r="J6265" s="24"/>
      <c r="K6265" s="26"/>
      <c r="L6265" s="26"/>
      <c r="M6265" s="26"/>
      <c r="N6265" s="26"/>
      <c r="O6265" s="26"/>
      <c r="P6265" s="26"/>
      <c r="Q6265" s="26"/>
      <c r="R6265" s="26"/>
      <c r="S6265" s="26"/>
      <c r="T6265" s="26"/>
      <c r="U6265" s="26"/>
      <c r="V6265" s="26"/>
    </row>
    <row r="6266" spans="1:22" ht="14">
      <c r="A6266" s="24"/>
      <c r="B6266" s="26"/>
      <c r="C6266" s="26"/>
      <c r="D6266" s="26"/>
      <c r="E6266" s="26"/>
      <c r="F6266" s="26"/>
      <c r="G6266" s="27"/>
      <c r="H6266" s="27"/>
      <c r="I6266" s="26"/>
      <c r="J6266" s="24"/>
      <c r="K6266" s="26"/>
      <c r="L6266" s="26"/>
      <c r="M6266" s="26"/>
      <c r="N6266" s="26"/>
      <c r="O6266" s="26"/>
      <c r="P6266" s="26"/>
      <c r="Q6266" s="26"/>
      <c r="R6266" s="26"/>
      <c r="S6266" s="26"/>
      <c r="T6266" s="26"/>
      <c r="U6266" s="26"/>
      <c r="V6266" s="26"/>
    </row>
    <row r="6267" spans="1:22" ht="14">
      <c r="A6267" s="24"/>
      <c r="B6267" s="26"/>
      <c r="C6267" s="26"/>
      <c r="D6267" s="26"/>
      <c r="E6267" s="26"/>
      <c r="F6267" s="26"/>
      <c r="G6267" s="27"/>
      <c r="H6267" s="27"/>
      <c r="I6267" s="26"/>
      <c r="J6267" s="24"/>
      <c r="K6267" s="26"/>
      <c r="L6267" s="26"/>
      <c r="M6267" s="26"/>
      <c r="N6267" s="26"/>
      <c r="O6267" s="26"/>
      <c r="P6267" s="26"/>
      <c r="Q6267" s="26"/>
      <c r="R6267" s="26"/>
      <c r="S6267" s="26"/>
      <c r="T6267" s="26"/>
      <c r="U6267" s="26"/>
      <c r="V6267" s="26"/>
    </row>
    <row r="6268" spans="1:22" ht="14">
      <c r="A6268" s="24"/>
      <c r="B6268" s="26"/>
      <c r="C6268" s="26"/>
      <c r="D6268" s="26"/>
      <c r="E6268" s="26"/>
      <c r="F6268" s="26"/>
      <c r="G6268" s="27"/>
      <c r="H6268" s="27"/>
      <c r="I6268" s="26"/>
      <c r="J6268" s="24"/>
      <c r="K6268" s="26"/>
      <c r="L6268" s="26"/>
      <c r="M6268" s="26"/>
      <c r="N6268" s="26"/>
      <c r="O6268" s="26"/>
      <c r="P6268" s="26"/>
      <c r="Q6268" s="26"/>
      <c r="R6268" s="26"/>
      <c r="S6268" s="26"/>
      <c r="T6268" s="26"/>
      <c r="U6268" s="26"/>
      <c r="V6268" s="26"/>
    </row>
    <row r="6269" spans="1:22" ht="14">
      <c r="A6269" s="24"/>
      <c r="B6269" s="26"/>
      <c r="C6269" s="26"/>
      <c r="D6269" s="26"/>
      <c r="E6269" s="26"/>
      <c r="F6269" s="26"/>
      <c r="G6269" s="27"/>
      <c r="H6269" s="27"/>
      <c r="I6269" s="26"/>
      <c r="J6269" s="24"/>
      <c r="K6269" s="26"/>
      <c r="L6269" s="26"/>
      <c r="M6269" s="26"/>
      <c r="N6269" s="26"/>
      <c r="O6269" s="26"/>
      <c r="P6269" s="26"/>
      <c r="Q6269" s="26"/>
      <c r="R6269" s="26"/>
      <c r="S6269" s="26"/>
      <c r="T6269" s="26"/>
      <c r="U6269" s="26"/>
      <c r="V6269" s="26"/>
    </row>
    <row r="6270" spans="1:22" ht="14">
      <c r="A6270" s="24"/>
      <c r="B6270" s="26"/>
      <c r="C6270" s="26"/>
      <c r="D6270" s="26"/>
      <c r="E6270" s="26"/>
      <c r="F6270" s="26"/>
      <c r="G6270" s="27"/>
      <c r="H6270" s="27"/>
      <c r="I6270" s="26"/>
      <c r="J6270" s="24"/>
      <c r="K6270" s="26"/>
      <c r="L6270" s="26"/>
      <c r="M6270" s="26"/>
      <c r="N6270" s="26"/>
      <c r="O6270" s="26"/>
      <c r="P6270" s="26"/>
      <c r="Q6270" s="26"/>
      <c r="R6270" s="26"/>
      <c r="S6270" s="26"/>
      <c r="T6270" s="26"/>
      <c r="U6270" s="26"/>
      <c r="V6270" s="26"/>
    </row>
    <row r="6271" spans="1:22" ht="14">
      <c r="A6271" s="24"/>
      <c r="B6271" s="26"/>
      <c r="C6271" s="26"/>
      <c r="D6271" s="26"/>
      <c r="E6271" s="26"/>
      <c r="F6271" s="26"/>
      <c r="G6271" s="27"/>
      <c r="H6271" s="27"/>
      <c r="I6271" s="26"/>
      <c r="J6271" s="24"/>
      <c r="K6271" s="26"/>
      <c r="L6271" s="26"/>
      <c r="M6271" s="26"/>
      <c r="N6271" s="26"/>
      <c r="O6271" s="26"/>
      <c r="P6271" s="26"/>
      <c r="Q6271" s="26"/>
      <c r="R6271" s="26"/>
      <c r="S6271" s="26"/>
      <c r="T6271" s="26"/>
      <c r="U6271" s="26"/>
      <c r="V6271" s="26"/>
    </row>
    <row r="6272" spans="1:22" ht="14">
      <c r="A6272" s="24"/>
      <c r="B6272" s="26"/>
      <c r="C6272" s="26"/>
      <c r="D6272" s="26"/>
      <c r="E6272" s="26"/>
      <c r="F6272" s="26"/>
      <c r="G6272" s="27"/>
      <c r="H6272" s="27"/>
      <c r="I6272" s="26"/>
      <c r="J6272" s="24"/>
      <c r="K6272" s="26"/>
      <c r="L6272" s="26"/>
      <c r="M6272" s="26"/>
      <c r="N6272" s="26"/>
      <c r="O6272" s="26"/>
      <c r="P6272" s="26"/>
      <c r="Q6272" s="26"/>
      <c r="R6272" s="26"/>
      <c r="S6272" s="26"/>
      <c r="T6272" s="26"/>
      <c r="U6272" s="26"/>
      <c r="V6272" s="26"/>
    </row>
    <row r="6273" spans="1:22" ht="14">
      <c r="A6273" s="24"/>
      <c r="B6273" s="26"/>
      <c r="C6273" s="26"/>
      <c r="D6273" s="26"/>
      <c r="E6273" s="26"/>
      <c r="F6273" s="26"/>
      <c r="G6273" s="27"/>
      <c r="H6273" s="27"/>
      <c r="I6273" s="26"/>
      <c r="J6273" s="24"/>
      <c r="K6273" s="26"/>
      <c r="L6273" s="26"/>
      <c r="M6273" s="26"/>
      <c r="N6273" s="26"/>
      <c r="O6273" s="26"/>
      <c r="P6273" s="26"/>
      <c r="Q6273" s="26"/>
      <c r="R6273" s="26"/>
      <c r="S6273" s="26"/>
      <c r="T6273" s="26"/>
      <c r="U6273" s="26"/>
      <c r="V6273" s="26"/>
    </row>
    <row r="6274" spans="1:22" ht="14">
      <c r="A6274" s="24"/>
      <c r="B6274" s="26"/>
      <c r="C6274" s="26"/>
      <c r="D6274" s="26"/>
      <c r="E6274" s="26"/>
      <c r="F6274" s="26"/>
      <c r="G6274" s="27"/>
      <c r="H6274" s="27"/>
      <c r="I6274" s="26"/>
      <c r="J6274" s="24"/>
      <c r="K6274" s="26"/>
      <c r="L6274" s="26"/>
      <c r="M6274" s="26"/>
      <c r="N6274" s="26"/>
      <c r="O6274" s="26"/>
      <c r="P6274" s="26"/>
      <c r="Q6274" s="26"/>
      <c r="R6274" s="26"/>
      <c r="S6274" s="26"/>
      <c r="T6274" s="26"/>
      <c r="U6274" s="26"/>
      <c r="V6274" s="26"/>
    </row>
    <row r="6275" spans="1:22" ht="14">
      <c r="A6275" s="24"/>
      <c r="B6275" s="26"/>
      <c r="C6275" s="26"/>
      <c r="D6275" s="26"/>
      <c r="E6275" s="26"/>
      <c r="F6275" s="26"/>
      <c r="G6275" s="27"/>
      <c r="H6275" s="27"/>
      <c r="I6275" s="26"/>
      <c r="J6275" s="24"/>
      <c r="K6275" s="26"/>
      <c r="L6275" s="26"/>
      <c r="M6275" s="26"/>
      <c r="N6275" s="26"/>
      <c r="O6275" s="26"/>
      <c r="P6275" s="26"/>
      <c r="Q6275" s="26"/>
      <c r="R6275" s="26"/>
      <c r="S6275" s="26"/>
      <c r="T6275" s="26"/>
      <c r="U6275" s="26"/>
      <c r="V6275" s="26"/>
    </row>
    <row r="6276" spans="1:22" ht="14">
      <c r="A6276" s="24"/>
      <c r="B6276" s="26"/>
      <c r="C6276" s="26"/>
      <c r="D6276" s="26"/>
      <c r="E6276" s="26"/>
      <c r="F6276" s="26"/>
      <c r="G6276" s="27"/>
      <c r="H6276" s="27"/>
      <c r="I6276" s="26"/>
      <c r="J6276" s="24"/>
      <c r="K6276" s="26"/>
      <c r="L6276" s="26"/>
      <c r="M6276" s="26"/>
      <c r="N6276" s="26"/>
      <c r="O6276" s="26"/>
      <c r="P6276" s="26"/>
      <c r="Q6276" s="26"/>
      <c r="R6276" s="26"/>
      <c r="S6276" s="26"/>
      <c r="T6276" s="26"/>
      <c r="U6276" s="26"/>
      <c r="V6276" s="26"/>
    </row>
    <row r="6277" spans="1:22" ht="14">
      <c r="A6277" s="24"/>
      <c r="B6277" s="26"/>
      <c r="C6277" s="26"/>
      <c r="D6277" s="26"/>
      <c r="E6277" s="26"/>
      <c r="F6277" s="26"/>
      <c r="G6277" s="27"/>
      <c r="H6277" s="27"/>
      <c r="I6277" s="26"/>
      <c r="J6277" s="24"/>
      <c r="K6277" s="26"/>
      <c r="L6277" s="26"/>
      <c r="M6277" s="26"/>
      <c r="N6277" s="26"/>
      <c r="O6277" s="26"/>
      <c r="P6277" s="26"/>
      <c r="Q6277" s="26"/>
      <c r="R6277" s="26"/>
      <c r="S6277" s="26"/>
      <c r="T6277" s="26"/>
      <c r="U6277" s="26"/>
      <c r="V6277" s="26"/>
    </row>
    <row r="6278" spans="1:22" ht="14">
      <c r="A6278" s="24"/>
      <c r="B6278" s="26"/>
      <c r="C6278" s="26"/>
      <c r="D6278" s="26"/>
      <c r="E6278" s="26"/>
      <c r="F6278" s="26"/>
      <c r="G6278" s="27"/>
      <c r="H6278" s="27"/>
      <c r="I6278" s="26"/>
      <c r="J6278" s="24"/>
      <c r="K6278" s="26"/>
      <c r="L6278" s="26"/>
      <c r="M6278" s="26"/>
      <c r="N6278" s="26"/>
      <c r="O6278" s="26"/>
      <c r="P6278" s="26"/>
      <c r="Q6278" s="26"/>
      <c r="R6278" s="26"/>
      <c r="S6278" s="26"/>
      <c r="T6278" s="26"/>
      <c r="U6278" s="26"/>
      <c r="V6278" s="26"/>
    </row>
    <row r="6279" spans="1:22" ht="14">
      <c r="A6279" s="24"/>
      <c r="B6279" s="26"/>
      <c r="C6279" s="26"/>
      <c r="D6279" s="26"/>
      <c r="E6279" s="26"/>
      <c r="F6279" s="26"/>
      <c r="G6279" s="27"/>
      <c r="H6279" s="27"/>
      <c r="I6279" s="26"/>
      <c r="J6279" s="24"/>
      <c r="K6279" s="26"/>
      <c r="L6279" s="26"/>
      <c r="M6279" s="26"/>
      <c r="N6279" s="26"/>
      <c r="O6279" s="26"/>
      <c r="P6279" s="26"/>
      <c r="Q6279" s="26"/>
      <c r="R6279" s="26"/>
      <c r="S6279" s="26"/>
      <c r="T6279" s="26"/>
      <c r="U6279" s="26"/>
      <c r="V6279" s="26"/>
    </row>
    <row r="6280" spans="1:22" ht="14">
      <c r="A6280" s="24"/>
      <c r="B6280" s="26"/>
      <c r="C6280" s="26"/>
      <c r="D6280" s="26"/>
      <c r="E6280" s="26"/>
      <c r="F6280" s="26"/>
      <c r="G6280" s="27"/>
      <c r="H6280" s="27"/>
      <c r="I6280" s="26"/>
      <c r="J6280" s="24"/>
      <c r="K6280" s="26"/>
      <c r="L6280" s="26"/>
      <c r="M6280" s="26"/>
      <c r="N6280" s="26"/>
      <c r="O6280" s="26"/>
      <c r="P6280" s="26"/>
      <c r="Q6280" s="26"/>
      <c r="R6280" s="26"/>
      <c r="S6280" s="26"/>
      <c r="T6280" s="26"/>
      <c r="U6280" s="26"/>
      <c r="V6280" s="26"/>
    </row>
    <row r="6281" spans="1:22" ht="14">
      <c r="A6281" s="24"/>
      <c r="B6281" s="26"/>
      <c r="C6281" s="26"/>
      <c r="D6281" s="26"/>
      <c r="E6281" s="26"/>
      <c r="F6281" s="26"/>
      <c r="G6281" s="27"/>
      <c r="H6281" s="27"/>
      <c r="I6281" s="26"/>
      <c r="J6281" s="24"/>
      <c r="K6281" s="26"/>
      <c r="L6281" s="26"/>
      <c r="M6281" s="26"/>
      <c r="N6281" s="26"/>
      <c r="O6281" s="26"/>
      <c r="P6281" s="26"/>
      <c r="Q6281" s="26"/>
      <c r="R6281" s="26"/>
      <c r="S6281" s="26"/>
      <c r="T6281" s="26"/>
      <c r="U6281" s="26"/>
      <c r="V6281" s="26"/>
    </row>
    <row r="6282" spans="1:22" ht="14">
      <c r="A6282" s="24"/>
      <c r="B6282" s="26"/>
      <c r="C6282" s="26"/>
      <c r="D6282" s="26"/>
      <c r="E6282" s="26"/>
      <c r="F6282" s="26"/>
      <c r="G6282" s="27"/>
      <c r="H6282" s="27"/>
      <c r="I6282" s="26"/>
      <c r="J6282" s="24"/>
      <c r="K6282" s="26"/>
      <c r="L6282" s="26"/>
      <c r="M6282" s="26"/>
      <c r="N6282" s="26"/>
      <c r="O6282" s="26"/>
      <c r="P6282" s="26"/>
      <c r="Q6282" s="26"/>
      <c r="R6282" s="26"/>
      <c r="S6282" s="26"/>
      <c r="T6282" s="26"/>
      <c r="U6282" s="26"/>
      <c r="V6282" s="26"/>
    </row>
    <row r="6283" spans="1:22" ht="14">
      <c r="A6283" s="24"/>
      <c r="B6283" s="26"/>
      <c r="C6283" s="26"/>
      <c r="D6283" s="26"/>
      <c r="E6283" s="26"/>
      <c r="F6283" s="26"/>
      <c r="G6283" s="27"/>
      <c r="H6283" s="27"/>
      <c r="I6283" s="26"/>
      <c r="J6283" s="24"/>
      <c r="K6283" s="26"/>
      <c r="L6283" s="26"/>
      <c r="M6283" s="26"/>
      <c r="N6283" s="26"/>
      <c r="O6283" s="26"/>
      <c r="P6283" s="26"/>
      <c r="Q6283" s="26"/>
      <c r="R6283" s="26"/>
      <c r="S6283" s="26"/>
      <c r="T6283" s="26"/>
      <c r="U6283" s="26"/>
      <c r="V6283" s="26"/>
    </row>
    <row r="6284" spans="1:22" ht="14">
      <c r="A6284" s="24"/>
      <c r="B6284" s="26"/>
      <c r="C6284" s="26"/>
      <c r="D6284" s="26"/>
      <c r="E6284" s="26"/>
      <c r="F6284" s="26"/>
      <c r="G6284" s="27"/>
      <c r="H6284" s="27"/>
      <c r="I6284" s="26"/>
      <c r="J6284" s="24"/>
      <c r="K6284" s="26"/>
      <c r="L6284" s="26"/>
      <c r="M6284" s="26"/>
      <c r="N6284" s="26"/>
      <c r="O6284" s="26"/>
      <c r="P6284" s="26"/>
      <c r="Q6284" s="26"/>
      <c r="R6284" s="26"/>
      <c r="S6284" s="26"/>
      <c r="T6284" s="26"/>
      <c r="U6284" s="26"/>
      <c r="V6284" s="26"/>
    </row>
    <row r="6285" spans="1:22" ht="14">
      <c r="A6285" s="24"/>
      <c r="B6285" s="26"/>
      <c r="C6285" s="26"/>
      <c r="D6285" s="26"/>
      <c r="E6285" s="26"/>
      <c r="F6285" s="26"/>
      <c r="G6285" s="27"/>
      <c r="H6285" s="27"/>
      <c r="I6285" s="26"/>
      <c r="J6285" s="24"/>
      <c r="K6285" s="26"/>
      <c r="L6285" s="26"/>
      <c r="M6285" s="26"/>
      <c r="N6285" s="26"/>
      <c r="O6285" s="26"/>
      <c r="P6285" s="26"/>
      <c r="Q6285" s="26"/>
      <c r="R6285" s="26"/>
      <c r="S6285" s="26"/>
      <c r="T6285" s="26"/>
      <c r="U6285" s="26"/>
      <c r="V6285" s="26"/>
    </row>
    <row r="6286" spans="1:22" ht="14">
      <c r="A6286" s="24"/>
      <c r="B6286" s="26"/>
      <c r="C6286" s="26"/>
      <c r="D6286" s="26"/>
      <c r="E6286" s="26"/>
      <c r="F6286" s="26"/>
      <c r="G6286" s="27"/>
      <c r="H6286" s="27"/>
      <c r="I6286" s="26"/>
      <c r="J6286" s="24"/>
      <c r="K6286" s="26"/>
      <c r="L6286" s="26"/>
      <c r="M6286" s="26"/>
      <c r="N6286" s="26"/>
      <c r="O6286" s="26"/>
      <c r="P6286" s="26"/>
      <c r="Q6286" s="26"/>
      <c r="R6286" s="26"/>
      <c r="S6286" s="26"/>
      <c r="T6286" s="26"/>
      <c r="U6286" s="26"/>
      <c r="V6286" s="26"/>
    </row>
    <row r="6287" spans="1:22" ht="14">
      <c r="A6287" s="24"/>
      <c r="B6287" s="26"/>
      <c r="C6287" s="26"/>
      <c r="D6287" s="26"/>
      <c r="E6287" s="26"/>
      <c r="F6287" s="26"/>
      <c r="G6287" s="27"/>
      <c r="H6287" s="27"/>
      <c r="I6287" s="26"/>
      <c r="J6287" s="24"/>
      <c r="K6287" s="26"/>
      <c r="L6287" s="26"/>
      <c r="M6287" s="26"/>
      <c r="N6287" s="26"/>
      <c r="O6287" s="26"/>
      <c r="P6287" s="26"/>
      <c r="Q6287" s="26"/>
      <c r="R6287" s="26"/>
      <c r="S6287" s="26"/>
      <c r="T6287" s="26"/>
      <c r="U6287" s="26"/>
      <c r="V6287" s="26"/>
    </row>
    <row r="6288" spans="1:22" ht="14">
      <c r="A6288" s="24"/>
      <c r="B6288" s="26"/>
      <c r="C6288" s="26"/>
      <c r="D6288" s="26"/>
      <c r="E6288" s="26"/>
      <c r="F6288" s="26"/>
      <c r="G6288" s="27"/>
      <c r="H6288" s="27"/>
      <c r="I6288" s="26"/>
      <c r="J6288" s="24"/>
      <c r="K6288" s="26"/>
      <c r="L6288" s="26"/>
      <c r="M6288" s="26"/>
      <c r="N6288" s="26"/>
      <c r="O6288" s="26"/>
      <c r="P6288" s="26"/>
      <c r="Q6288" s="26"/>
      <c r="R6288" s="26"/>
      <c r="S6288" s="26"/>
      <c r="T6288" s="26"/>
      <c r="U6288" s="26"/>
      <c r="V6288" s="26"/>
    </row>
    <row r="6289" spans="1:22" ht="14">
      <c r="A6289" s="24"/>
      <c r="B6289" s="26"/>
      <c r="C6289" s="26"/>
      <c r="D6289" s="26"/>
      <c r="E6289" s="26"/>
      <c r="F6289" s="26"/>
      <c r="G6289" s="27"/>
      <c r="H6289" s="27"/>
      <c r="I6289" s="26"/>
      <c r="J6289" s="24"/>
      <c r="K6289" s="26"/>
      <c r="L6289" s="26"/>
      <c r="M6289" s="26"/>
      <c r="N6289" s="26"/>
      <c r="O6289" s="26"/>
      <c r="P6289" s="26"/>
      <c r="Q6289" s="26"/>
      <c r="R6289" s="26"/>
      <c r="S6289" s="26"/>
      <c r="T6289" s="26"/>
      <c r="U6289" s="26"/>
      <c r="V6289" s="26"/>
    </row>
    <row r="6290" spans="1:22" ht="14">
      <c r="A6290" s="24"/>
      <c r="B6290" s="26"/>
      <c r="C6290" s="26"/>
      <c r="D6290" s="26"/>
      <c r="E6290" s="26"/>
      <c r="F6290" s="26"/>
      <c r="G6290" s="27"/>
      <c r="H6290" s="27"/>
      <c r="I6290" s="26"/>
      <c r="J6290" s="24"/>
      <c r="K6290" s="26"/>
      <c r="L6290" s="26"/>
      <c r="M6290" s="26"/>
      <c r="N6290" s="26"/>
      <c r="O6290" s="26"/>
      <c r="P6290" s="26"/>
      <c r="Q6290" s="26"/>
      <c r="R6290" s="26"/>
      <c r="S6290" s="26"/>
      <c r="T6290" s="26"/>
      <c r="U6290" s="26"/>
      <c r="V6290" s="26"/>
    </row>
    <row r="6291" spans="1:22" ht="14">
      <c r="A6291" s="24"/>
      <c r="B6291" s="26"/>
      <c r="C6291" s="26"/>
      <c r="D6291" s="26"/>
      <c r="E6291" s="26"/>
      <c r="F6291" s="26"/>
      <c r="G6291" s="27"/>
      <c r="H6291" s="27"/>
      <c r="I6291" s="26"/>
      <c r="J6291" s="24"/>
      <c r="K6291" s="26"/>
      <c r="L6291" s="26"/>
      <c r="M6291" s="26"/>
      <c r="N6291" s="26"/>
      <c r="O6291" s="26"/>
      <c r="P6291" s="26"/>
      <c r="Q6291" s="26"/>
      <c r="R6291" s="26"/>
      <c r="S6291" s="26"/>
      <c r="T6291" s="26"/>
      <c r="U6291" s="26"/>
      <c r="V6291" s="26"/>
    </row>
    <row r="6292" spans="1:22" ht="14">
      <c r="A6292" s="24"/>
      <c r="B6292" s="26"/>
      <c r="C6292" s="26"/>
      <c r="D6292" s="26"/>
      <c r="E6292" s="26"/>
      <c r="F6292" s="26"/>
      <c r="G6292" s="27"/>
      <c r="H6292" s="27"/>
      <c r="I6292" s="26"/>
      <c r="J6292" s="24"/>
      <c r="K6292" s="26"/>
      <c r="L6292" s="26"/>
      <c r="M6292" s="26"/>
      <c r="N6292" s="26"/>
      <c r="O6292" s="26"/>
      <c r="P6292" s="26"/>
      <c r="Q6292" s="26"/>
      <c r="R6292" s="26"/>
      <c r="S6292" s="26"/>
      <c r="T6292" s="26"/>
      <c r="U6292" s="26"/>
      <c r="V6292" s="26"/>
    </row>
    <row r="6293" spans="1:22" ht="14">
      <c r="A6293" s="24"/>
      <c r="B6293" s="26"/>
      <c r="C6293" s="26"/>
      <c r="D6293" s="26"/>
      <c r="E6293" s="26"/>
      <c r="F6293" s="26"/>
      <c r="G6293" s="27"/>
      <c r="H6293" s="27"/>
      <c r="I6293" s="26"/>
      <c r="J6293" s="24"/>
      <c r="K6293" s="26"/>
      <c r="L6293" s="26"/>
      <c r="M6293" s="26"/>
      <c r="N6293" s="26"/>
      <c r="O6293" s="26"/>
      <c r="P6293" s="26"/>
      <c r="Q6293" s="26"/>
      <c r="R6293" s="26"/>
      <c r="S6293" s="26"/>
      <c r="T6293" s="26"/>
      <c r="U6293" s="26"/>
      <c r="V6293" s="26"/>
    </row>
    <row r="6294" spans="1:22" ht="14">
      <c r="A6294" s="24"/>
      <c r="B6294" s="26"/>
      <c r="C6294" s="26"/>
      <c r="D6294" s="26"/>
      <c r="E6294" s="26"/>
      <c r="F6294" s="26"/>
      <c r="G6294" s="27"/>
      <c r="H6294" s="27"/>
      <c r="I6294" s="26"/>
      <c r="J6294" s="24"/>
      <c r="K6294" s="26"/>
      <c r="L6294" s="26"/>
      <c r="M6294" s="26"/>
      <c r="N6294" s="26"/>
      <c r="O6294" s="26"/>
      <c r="P6294" s="26"/>
      <c r="Q6294" s="26"/>
      <c r="R6294" s="26"/>
      <c r="S6294" s="26"/>
      <c r="T6294" s="26"/>
      <c r="U6294" s="26"/>
      <c r="V6294" s="26"/>
    </row>
    <row r="6295" spans="1:22" ht="14">
      <c r="A6295" s="24"/>
      <c r="B6295" s="26"/>
      <c r="C6295" s="26"/>
      <c r="D6295" s="26"/>
      <c r="E6295" s="26"/>
      <c r="F6295" s="26"/>
      <c r="G6295" s="27"/>
      <c r="H6295" s="27"/>
      <c r="I6295" s="26"/>
      <c r="J6295" s="24"/>
      <c r="K6295" s="26"/>
      <c r="L6295" s="26"/>
      <c r="M6295" s="26"/>
      <c r="N6295" s="26"/>
      <c r="O6295" s="26"/>
      <c r="P6295" s="26"/>
      <c r="Q6295" s="26"/>
      <c r="R6295" s="26"/>
      <c r="S6295" s="26"/>
      <c r="T6295" s="26"/>
      <c r="U6295" s="26"/>
      <c r="V6295" s="26"/>
    </row>
    <row r="6296" spans="1:22" ht="14">
      <c r="A6296" s="24"/>
      <c r="B6296" s="26"/>
      <c r="C6296" s="26"/>
      <c r="D6296" s="26"/>
      <c r="E6296" s="26"/>
      <c r="F6296" s="26"/>
      <c r="G6296" s="27"/>
      <c r="H6296" s="27"/>
      <c r="I6296" s="26"/>
      <c r="J6296" s="24"/>
      <c r="K6296" s="26"/>
      <c r="L6296" s="26"/>
      <c r="M6296" s="26"/>
      <c r="N6296" s="26"/>
      <c r="O6296" s="26"/>
      <c r="P6296" s="26"/>
      <c r="Q6296" s="26"/>
      <c r="R6296" s="26"/>
      <c r="S6296" s="26"/>
      <c r="T6296" s="26"/>
      <c r="U6296" s="26"/>
      <c r="V6296" s="26"/>
    </row>
    <row r="6297" spans="1:22" ht="14">
      <c r="A6297" s="24"/>
      <c r="B6297" s="26"/>
      <c r="C6297" s="26"/>
      <c r="D6297" s="26"/>
      <c r="E6297" s="26"/>
      <c r="F6297" s="26"/>
      <c r="G6297" s="27"/>
      <c r="H6297" s="27"/>
      <c r="I6297" s="26"/>
      <c r="J6297" s="24"/>
      <c r="K6297" s="26"/>
      <c r="L6297" s="26"/>
      <c r="M6297" s="26"/>
      <c r="N6297" s="26"/>
      <c r="O6297" s="26"/>
      <c r="P6297" s="26"/>
      <c r="Q6297" s="26"/>
      <c r="R6297" s="26"/>
      <c r="S6297" s="26"/>
      <c r="T6297" s="26"/>
      <c r="U6297" s="26"/>
      <c r="V6297" s="26"/>
    </row>
    <row r="6298" spans="1:22" ht="14">
      <c r="A6298" s="24"/>
      <c r="B6298" s="26"/>
      <c r="C6298" s="26"/>
      <c r="D6298" s="26"/>
      <c r="E6298" s="26"/>
      <c r="F6298" s="26"/>
      <c r="G6298" s="27"/>
      <c r="H6298" s="27"/>
      <c r="I6298" s="26"/>
      <c r="J6298" s="24"/>
      <c r="K6298" s="26"/>
      <c r="L6298" s="26"/>
      <c r="M6298" s="26"/>
      <c r="N6298" s="26"/>
      <c r="O6298" s="26"/>
      <c r="P6298" s="26"/>
      <c r="Q6298" s="26"/>
      <c r="R6298" s="26"/>
      <c r="S6298" s="26"/>
      <c r="T6298" s="26"/>
      <c r="U6298" s="26"/>
      <c r="V6298" s="26"/>
    </row>
    <row r="6299" spans="1:22" ht="14">
      <c r="A6299" s="24"/>
      <c r="B6299" s="26"/>
      <c r="C6299" s="26"/>
      <c r="D6299" s="26"/>
      <c r="E6299" s="26"/>
      <c r="F6299" s="26"/>
      <c r="G6299" s="27"/>
      <c r="H6299" s="27"/>
      <c r="I6299" s="26"/>
      <c r="J6299" s="24"/>
      <c r="K6299" s="26"/>
      <c r="L6299" s="26"/>
      <c r="M6299" s="26"/>
      <c r="N6299" s="26"/>
      <c r="O6299" s="26"/>
      <c r="P6299" s="26"/>
      <c r="Q6299" s="26"/>
      <c r="R6299" s="26"/>
      <c r="S6299" s="26"/>
      <c r="T6299" s="26"/>
      <c r="U6299" s="26"/>
      <c r="V6299" s="26"/>
    </row>
    <row r="6300" spans="1:22" ht="14">
      <c r="A6300" s="24"/>
      <c r="B6300" s="26"/>
      <c r="C6300" s="26"/>
      <c r="D6300" s="26"/>
      <c r="E6300" s="26"/>
      <c r="F6300" s="26"/>
      <c r="G6300" s="27"/>
      <c r="H6300" s="27"/>
      <c r="I6300" s="26"/>
      <c r="J6300" s="24"/>
      <c r="K6300" s="26"/>
      <c r="L6300" s="26"/>
      <c r="M6300" s="26"/>
      <c r="N6300" s="26"/>
      <c r="O6300" s="26"/>
      <c r="P6300" s="26"/>
      <c r="Q6300" s="26"/>
      <c r="R6300" s="26"/>
      <c r="S6300" s="26"/>
      <c r="T6300" s="26"/>
      <c r="U6300" s="26"/>
      <c r="V6300" s="26"/>
    </row>
    <row r="6301" spans="1:22" ht="14">
      <c r="A6301" s="24"/>
      <c r="B6301" s="26"/>
      <c r="C6301" s="26"/>
      <c r="D6301" s="26"/>
      <c r="E6301" s="26"/>
      <c r="F6301" s="26"/>
      <c r="G6301" s="27"/>
      <c r="H6301" s="27"/>
      <c r="I6301" s="26"/>
      <c r="J6301" s="24"/>
      <c r="K6301" s="26"/>
      <c r="L6301" s="26"/>
      <c r="M6301" s="26"/>
      <c r="N6301" s="26"/>
      <c r="O6301" s="26"/>
      <c r="P6301" s="26"/>
      <c r="Q6301" s="26"/>
      <c r="R6301" s="26"/>
      <c r="S6301" s="26"/>
      <c r="T6301" s="26"/>
      <c r="U6301" s="26"/>
      <c r="V6301" s="26"/>
    </row>
    <row r="6302" spans="1:22" ht="14">
      <c r="A6302" s="24"/>
      <c r="B6302" s="26"/>
      <c r="C6302" s="26"/>
      <c r="D6302" s="26"/>
      <c r="E6302" s="26"/>
      <c r="F6302" s="26"/>
      <c r="G6302" s="27"/>
      <c r="H6302" s="27"/>
      <c r="I6302" s="26"/>
      <c r="J6302" s="24"/>
      <c r="K6302" s="26"/>
      <c r="L6302" s="26"/>
      <c r="M6302" s="26"/>
      <c r="N6302" s="26"/>
      <c r="O6302" s="26"/>
      <c r="P6302" s="26"/>
      <c r="Q6302" s="26"/>
      <c r="R6302" s="26"/>
      <c r="S6302" s="26"/>
      <c r="T6302" s="26"/>
      <c r="U6302" s="26"/>
      <c r="V6302" s="26"/>
    </row>
    <row r="6303" spans="1:22" ht="14">
      <c r="A6303" s="24"/>
      <c r="B6303" s="26"/>
      <c r="C6303" s="26"/>
      <c r="D6303" s="26"/>
      <c r="E6303" s="26"/>
      <c r="F6303" s="26"/>
      <c r="G6303" s="27"/>
      <c r="H6303" s="27"/>
      <c r="I6303" s="26"/>
      <c r="J6303" s="24"/>
      <c r="K6303" s="26"/>
      <c r="L6303" s="26"/>
      <c r="M6303" s="26"/>
      <c r="N6303" s="26"/>
      <c r="O6303" s="26"/>
      <c r="P6303" s="26"/>
      <c r="Q6303" s="26"/>
      <c r="R6303" s="26"/>
      <c r="S6303" s="26"/>
      <c r="T6303" s="26"/>
      <c r="U6303" s="26"/>
      <c r="V6303" s="26"/>
    </row>
    <row r="6304" spans="1:22" ht="14">
      <c r="A6304" s="24"/>
      <c r="B6304" s="26"/>
      <c r="C6304" s="26"/>
      <c r="D6304" s="26"/>
      <c r="E6304" s="26"/>
      <c r="F6304" s="26"/>
      <c r="G6304" s="27"/>
      <c r="H6304" s="27"/>
      <c r="I6304" s="26"/>
      <c r="J6304" s="24"/>
      <c r="K6304" s="26"/>
      <c r="L6304" s="26"/>
      <c r="M6304" s="26"/>
      <c r="N6304" s="26"/>
      <c r="O6304" s="26"/>
      <c r="P6304" s="26"/>
      <c r="Q6304" s="26"/>
      <c r="R6304" s="26"/>
      <c r="S6304" s="26"/>
      <c r="T6304" s="26"/>
      <c r="U6304" s="26"/>
      <c r="V6304" s="26"/>
    </row>
    <row r="6305" spans="1:22" ht="14">
      <c r="A6305" s="24"/>
      <c r="B6305" s="26"/>
      <c r="C6305" s="26"/>
      <c r="D6305" s="26"/>
      <c r="E6305" s="26"/>
      <c r="F6305" s="26"/>
      <c r="G6305" s="27"/>
      <c r="H6305" s="27"/>
      <c r="I6305" s="26"/>
      <c r="J6305" s="24"/>
      <c r="K6305" s="26"/>
      <c r="L6305" s="26"/>
      <c r="M6305" s="26"/>
      <c r="N6305" s="26"/>
      <c r="O6305" s="26"/>
      <c r="P6305" s="26"/>
      <c r="Q6305" s="26"/>
      <c r="R6305" s="26"/>
      <c r="S6305" s="26"/>
      <c r="T6305" s="26"/>
      <c r="U6305" s="26"/>
      <c r="V6305" s="26"/>
    </row>
    <row r="6306" spans="1:22" ht="14">
      <c r="A6306" s="24"/>
      <c r="B6306" s="26"/>
      <c r="C6306" s="26"/>
      <c r="D6306" s="26"/>
      <c r="E6306" s="26"/>
      <c r="F6306" s="26"/>
      <c r="G6306" s="27"/>
      <c r="H6306" s="27"/>
      <c r="I6306" s="26"/>
      <c r="J6306" s="24"/>
      <c r="K6306" s="26"/>
      <c r="L6306" s="26"/>
      <c r="M6306" s="26"/>
      <c r="N6306" s="26"/>
      <c r="O6306" s="26"/>
      <c r="P6306" s="26"/>
      <c r="Q6306" s="26"/>
      <c r="R6306" s="26"/>
      <c r="S6306" s="26"/>
      <c r="T6306" s="26"/>
      <c r="U6306" s="26"/>
      <c r="V6306" s="26"/>
    </row>
    <row r="6307" spans="1:22" ht="14">
      <c r="A6307" s="24"/>
      <c r="B6307" s="26"/>
      <c r="C6307" s="26"/>
      <c r="D6307" s="26"/>
      <c r="E6307" s="26"/>
      <c r="F6307" s="26"/>
      <c r="G6307" s="27"/>
      <c r="H6307" s="27"/>
      <c r="I6307" s="26"/>
      <c r="J6307" s="24"/>
      <c r="K6307" s="26"/>
      <c r="L6307" s="26"/>
      <c r="M6307" s="26"/>
      <c r="N6307" s="26"/>
      <c r="O6307" s="26"/>
      <c r="P6307" s="26"/>
      <c r="Q6307" s="26"/>
      <c r="R6307" s="26"/>
      <c r="S6307" s="26"/>
      <c r="T6307" s="26"/>
      <c r="U6307" s="26"/>
      <c r="V6307" s="26"/>
    </row>
    <row r="6308" spans="1:22" ht="14">
      <c r="A6308" s="24"/>
      <c r="B6308" s="26"/>
      <c r="C6308" s="26"/>
      <c r="D6308" s="26"/>
      <c r="E6308" s="26"/>
      <c r="F6308" s="26"/>
      <c r="G6308" s="27"/>
      <c r="H6308" s="27"/>
      <c r="I6308" s="26"/>
      <c r="J6308" s="24"/>
      <c r="K6308" s="26"/>
      <c r="L6308" s="26"/>
      <c r="M6308" s="26"/>
      <c r="N6308" s="26"/>
      <c r="O6308" s="26"/>
      <c r="P6308" s="26"/>
      <c r="Q6308" s="26"/>
      <c r="R6308" s="26"/>
      <c r="S6308" s="26"/>
      <c r="T6308" s="26"/>
      <c r="U6308" s="26"/>
      <c r="V6308" s="26"/>
    </row>
    <row r="6309" spans="1:22" ht="14">
      <c r="A6309" s="24"/>
      <c r="B6309" s="26"/>
      <c r="C6309" s="26"/>
      <c r="D6309" s="26"/>
      <c r="E6309" s="26"/>
      <c r="F6309" s="26"/>
      <c r="G6309" s="27"/>
      <c r="H6309" s="27"/>
      <c r="I6309" s="26"/>
      <c r="J6309" s="24"/>
      <c r="K6309" s="26"/>
      <c r="L6309" s="26"/>
      <c r="M6309" s="26"/>
      <c r="N6309" s="26"/>
      <c r="O6309" s="26"/>
      <c r="P6309" s="26"/>
      <c r="Q6309" s="26"/>
      <c r="R6309" s="26"/>
      <c r="S6309" s="26"/>
      <c r="T6309" s="26"/>
      <c r="U6309" s="26"/>
      <c r="V6309" s="26"/>
    </row>
    <row r="6310" spans="1:22" ht="14">
      <c r="A6310" s="24"/>
      <c r="B6310" s="26"/>
      <c r="C6310" s="26"/>
      <c r="D6310" s="26"/>
      <c r="E6310" s="26"/>
      <c r="F6310" s="26"/>
      <c r="G6310" s="27"/>
      <c r="H6310" s="27"/>
      <c r="I6310" s="26"/>
      <c r="J6310" s="24"/>
      <c r="K6310" s="26"/>
      <c r="L6310" s="26"/>
      <c r="M6310" s="26"/>
      <c r="N6310" s="26"/>
      <c r="O6310" s="26"/>
      <c r="P6310" s="26"/>
      <c r="Q6310" s="26"/>
      <c r="R6310" s="26"/>
      <c r="S6310" s="26"/>
      <c r="T6310" s="26"/>
      <c r="U6310" s="26"/>
      <c r="V6310" s="26"/>
    </row>
    <row r="6311" spans="1:22" ht="14">
      <c r="A6311" s="24"/>
      <c r="B6311" s="26"/>
      <c r="C6311" s="26"/>
      <c r="D6311" s="26"/>
      <c r="E6311" s="26"/>
      <c r="F6311" s="26"/>
      <c r="G6311" s="27"/>
      <c r="H6311" s="27"/>
      <c r="I6311" s="26"/>
      <c r="J6311" s="24"/>
      <c r="K6311" s="26"/>
      <c r="L6311" s="26"/>
      <c r="M6311" s="26"/>
      <c r="N6311" s="26"/>
      <c r="O6311" s="26"/>
      <c r="P6311" s="26"/>
      <c r="Q6311" s="26"/>
      <c r="R6311" s="26"/>
      <c r="S6311" s="26"/>
      <c r="T6311" s="26"/>
      <c r="U6311" s="26"/>
      <c r="V6311" s="26"/>
    </row>
    <row r="6312" spans="1:22" ht="14">
      <c r="A6312" s="24"/>
      <c r="B6312" s="26"/>
      <c r="C6312" s="26"/>
      <c r="D6312" s="26"/>
      <c r="E6312" s="26"/>
      <c r="F6312" s="26"/>
      <c r="G6312" s="27"/>
      <c r="H6312" s="27"/>
      <c r="I6312" s="26"/>
      <c r="J6312" s="24"/>
      <c r="K6312" s="26"/>
      <c r="L6312" s="26"/>
      <c r="M6312" s="26"/>
      <c r="N6312" s="26"/>
      <c r="O6312" s="26"/>
      <c r="P6312" s="26"/>
      <c r="Q6312" s="26"/>
      <c r="R6312" s="26"/>
      <c r="S6312" s="26"/>
      <c r="T6312" s="26"/>
      <c r="U6312" s="26"/>
      <c r="V6312" s="26"/>
    </row>
    <row r="6313" spans="1:22" ht="14">
      <c r="A6313" s="24"/>
      <c r="B6313" s="26"/>
      <c r="C6313" s="26"/>
      <c r="D6313" s="26"/>
      <c r="E6313" s="26"/>
      <c r="F6313" s="26"/>
      <c r="G6313" s="27"/>
      <c r="H6313" s="27"/>
      <c r="I6313" s="26"/>
      <c r="J6313" s="24"/>
      <c r="K6313" s="26"/>
      <c r="L6313" s="26"/>
      <c r="M6313" s="26"/>
      <c r="N6313" s="26"/>
      <c r="O6313" s="26"/>
      <c r="P6313" s="26"/>
      <c r="Q6313" s="26"/>
      <c r="R6313" s="26"/>
      <c r="S6313" s="26"/>
      <c r="T6313" s="26"/>
      <c r="U6313" s="26"/>
      <c r="V6313" s="26"/>
    </row>
    <row r="6314" spans="1:22" ht="14">
      <c r="A6314" s="24"/>
      <c r="B6314" s="26"/>
      <c r="C6314" s="26"/>
      <c r="D6314" s="26"/>
      <c r="E6314" s="26"/>
      <c r="F6314" s="26"/>
      <c r="G6314" s="27"/>
      <c r="H6314" s="27"/>
      <c r="I6314" s="26"/>
      <c r="J6314" s="24"/>
      <c r="K6314" s="26"/>
      <c r="L6314" s="26"/>
      <c r="M6314" s="26"/>
      <c r="N6314" s="26"/>
      <c r="O6314" s="26"/>
      <c r="P6314" s="26"/>
      <c r="Q6314" s="26"/>
      <c r="R6314" s="26"/>
      <c r="S6314" s="26"/>
      <c r="T6314" s="26"/>
      <c r="U6314" s="26"/>
      <c r="V6314" s="26"/>
    </row>
    <row r="6315" spans="1:22" ht="14">
      <c r="A6315" s="24"/>
      <c r="B6315" s="26"/>
      <c r="C6315" s="26"/>
      <c r="D6315" s="26"/>
      <c r="E6315" s="26"/>
      <c r="F6315" s="26"/>
      <c r="G6315" s="27"/>
      <c r="H6315" s="27"/>
      <c r="I6315" s="26"/>
      <c r="J6315" s="24"/>
      <c r="K6315" s="26"/>
      <c r="L6315" s="26"/>
      <c r="M6315" s="26"/>
      <c r="N6315" s="26"/>
      <c r="O6315" s="26"/>
      <c r="P6315" s="26"/>
      <c r="Q6315" s="26"/>
      <c r="R6315" s="26"/>
      <c r="S6315" s="26"/>
      <c r="T6315" s="26"/>
      <c r="U6315" s="26"/>
      <c r="V6315" s="26"/>
    </row>
    <row r="6316" spans="1:22" ht="14">
      <c r="A6316" s="24"/>
      <c r="B6316" s="26"/>
      <c r="C6316" s="26"/>
      <c r="D6316" s="26"/>
      <c r="E6316" s="26"/>
      <c r="F6316" s="26"/>
      <c r="G6316" s="27"/>
      <c r="H6316" s="27"/>
      <c r="I6316" s="26"/>
      <c r="J6316" s="24"/>
      <c r="K6316" s="26"/>
      <c r="L6316" s="26"/>
      <c r="M6316" s="26"/>
      <c r="N6316" s="26"/>
      <c r="O6316" s="26"/>
      <c r="P6316" s="26"/>
      <c r="Q6316" s="26"/>
      <c r="R6316" s="26"/>
      <c r="S6316" s="26"/>
      <c r="T6316" s="26"/>
      <c r="U6316" s="26"/>
      <c r="V6316" s="26"/>
    </row>
    <row r="6317" spans="1:22" ht="14">
      <c r="A6317" s="24"/>
      <c r="B6317" s="26"/>
      <c r="C6317" s="26"/>
      <c r="D6317" s="26"/>
      <c r="E6317" s="26"/>
      <c r="F6317" s="26"/>
      <c r="G6317" s="27"/>
      <c r="H6317" s="27"/>
      <c r="I6317" s="26"/>
      <c r="J6317" s="24"/>
      <c r="K6317" s="26"/>
      <c r="L6317" s="26"/>
      <c r="M6317" s="26"/>
      <c r="N6317" s="26"/>
      <c r="O6317" s="26"/>
      <c r="P6317" s="26"/>
      <c r="Q6317" s="26"/>
      <c r="R6317" s="26"/>
      <c r="S6317" s="26"/>
      <c r="T6317" s="26"/>
      <c r="U6317" s="26"/>
      <c r="V6317" s="26"/>
    </row>
    <row r="6318" spans="1:22" ht="14">
      <c r="A6318" s="24"/>
      <c r="B6318" s="26"/>
      <c r="C6318" s="26"/>
      <c r="D6318" s="26"/>
      <c r="E6318" s="26"/>
      <c r="F6318" s="26"/>
      <c r="G6318" s="27"/>
      <c r="H6318" s="27"/>
      <c r="I6318" s="26"/>
      <c r="J6318" s="24"/>
      <c r="K6318" s="26"/>
      <c r="L6318" s="26"/>
      <c r="M6318" s="26"/>
      <c r="N6318" s="26"/>
      <c r="O6318" s="26"/>
      <c r="P6318" s="26"/>
      <c r="Q6318" s="26"/>
      <c r="R6318" s="26"/>
      <c r="S6318" s="26"/>
      <c r="T6318" s="26"/>
      <c r="U6318" s="26"/>
      <c r="V6318" s="26"/>
    </row>
    <row r="6319" spans="1:22" ht="14">
      <c r="A6319" s="24"/>
      <c r="B6319" s="26"/>
      <c r="C6319" s="26"/>
      <c r="D6319" s="26"/>
      <c r="E6319" s="26"/>
      <c r="F6319" s="26"/>
      <c r="G6319" s="27"/>
      <c r="H6319" s="27"/>
      <c r="I6319" s="26"/>
      <c r="J6319" s="24"/>
      <c r="K6319" s="26"/>
      <c r="L6319" s="26"/>
      <c r="M6319" s="26"/>
      <c r="N6319" s="26"/>
      <c r="O6319" s="26"/>
      <c r="P6319" s="26"/>
      <c r="Q6319" s="26"/>
      <c r="R6319" s="26"/>
      <c r="S6319" s="26"/>
      <c r="T6319" s="26"/>
      <c r="U6319" s="26"/>
      <c r="V6319" s="26"/>
    </row>
    <row r="6320" spans="1:22" ht="14">
      <c r="A6320" s="24"/>
      <c r="B6320" s="26"/>
      <c r="C6320" s="26"/>
      <c r="D6320" s="26"/>
      <c r="E6320" s="26"/>
      <c r="F6320" s="26"/>
      <c r="G6320" s="27"/>
      <c r="H6320" s="27"/>
      <c r="I6320" s="26"/>
      <c r="J6320" s="24"/>
      <c r="K6320" s="26"/>
      <c r="L6320" s="26"/>
      <c r="M6320" s="26"/>
      <c r="N6320" s="26"/>
      <c r="O6320" s="26"/>
      <c r="P6320" s="26"/>
      <c r="Q6320" s="26"/>
      <c r="R6320" s="26"/>
      <c r="S6320" s="26"/>
      <c r="T6320" s="26"/>
      <c r="U6320" s="26"/>
      <c r="V6320" s="26"/>
    </row>
    <row r="6321" spans="1:22" ht="14">
      <c r="A6321" s="24"/>
      <c r="B6321" s="26"/>
      <c r="C6321" s="26"/>
      <c r="D6321" s="26"/>
      <c r="E6321" s="26"/>
      <c r="F6321" s="26"/>
      <c r="G6321" s="27"/>
      <c r="H6321" s="27"/>
      <c r="I6321" s="26"/>
      <c r="J6321" s="24"/>
      <c r="K6321" s="26"/>
      <c r="L6321" s="26"/>
      <c r="M6321" s="26"/>
      <c r="N6321" s="26"/>
      <c r="O6321" s="26"/>
      <c r="P6321" s="26"/>
      <c r="Q6321" s="26"/>
      <c r="R6321" s="26"/>
      <c r="S6321" s="26"/>
      <c r="T6321" s="26"/>
      <c r="U6321" s="26"/>
      <c r="V6321" s="26"/>
    </row>
    <row r="6322" spans="1:22" ht="14">
      <c r="A6322" s="24"/>
      <c r="B6322" s="26"/>
      <c r="C6322" s="26"/>
      <c r="D6322" s="26"/>
      <c r="E6322" s="26"/>
      <c r="F6322" s="26"/>
      <c r="G6322" s="27"/>
      <c r="H6322" s="27"/>
      <c r="I6322" s="26"/>
      <c r="J6322" s="24"/>
      <c r="K6322" s="26"/>
      <c r="L6322" s="26"/>
      <c r="M6322" s="26"/>
      <c r="N6322" s="26"/>
      <c r="O6322" s="26"/>
      <c r="P6322" s="26"/>
      <c r="Q6322" s="26"/>
      <c r="R6322" s="26"/>
      <c r="S6322" s="26"/>
      <c r="T6322" s="26"/>
      <c r="U6322" s="26"/>
      <c r="V6322" s="26"/>
    </row>
    <row r="6323" spans="1:22" ht="14">
      <c r="A6323" s="24"/>
      <c r="B6323" s="26"/>
      <c r="C6323" s="26"/>
      <c r="D6323" s="26"/>
      <c r="E6323" s="26"/>
      <c r="F6323" s="26"/>
      <c r="G6323" s="27"/>
      <c r="H6323" s="27"/>
      <c r="I6323" s="26"/>
      <c r="J6323" s="24"/>
      <c r="K6323" s="26"/>
      <c r="L6323" s="26"/>
      <c r="M6323" s="26"/>
      <c r="N6323" s="26"/>
      <c r="O6323" s="26"/>
      <c r="P6323" s="26"/>
      <c r="Q6323" s="26"/>
      <c r="R6323" s="26"/>
      <c r="S6323" s="26"/>
      <c r="T6323" s="26"/>
      <c r="U6323" s="26"/>
      <c r="V6323" s="26"/>
    </row>
    <row r="6324" spans="1:22" ht="14">
      <c r="A6324" s="24"/>
      <c r="B6324" s="26"/>
      <c r="C6324" s="26"/>
      <c r="D6324" s="26"/>
      <c r="E6324" s="26"/>
      <c r="F6324" s="26"/>
      <c r="G6324" s="27"/>
      <c r="H6324" s="27"/>
      <c r="I6324" s="26"/>
      <c r="J6324" s="24"/>
      <c r="K6324" s="26"/>
      <c r="L6324" s="26"/>
      <c r="M6324" s="26"/>
      <c r="N6324" s="26"/>
      <c r="O6324" s="26"/>
      <c r="P6324" s="26"/>
      <c r="Q6324" s="26"/>
      <c r="R6324" s="26"/>
      <c r="S6324" s="26"/>
      <c r="T6324" s="26"/>
      <c r="U6324" s="26"/>
      <c r="V6324" s="26"/>
    </row>
    <row r="6325" spans="1:22" ht="14">
      <c r="A6325" s="24"/>
      <c r="B6325" s="26"/>
      <c r="C6325" s="26"/>
      <c r="D6325" s="26"/>
      <c r="E6325" s="26"/>
      <c r="F6325" s="26"/>
      <c r="G6325" s="27"/>
      <c r="H6325" s="27"/>
      <c r="I6325" s="26"/>
      <c r="J6325" s="24"/>
      <c r="K6325" s="26"/>
      <c r="L6325" s="26"/>
      <c r="M6325" s="26"/>
      <c r="N6325" s="26"/>
      <c r="O6325" s="26"/>
      <c r="P6325" s="26"/>
      <c r="Q6325" s="26"/>
      <c r="R6325" s="26"/>
      <c r="S6325" s="26"/>
      <c r="T6325" s="26"/>
      <c r="U6325" s="26"/>
      <c r="V6325" s="26"/>
    </row>
    <row r="6326" spans="1:22" ht="14">
      <c r="A6326" s="24"/>
      <c r="B6326" s="26"/>
      <c r="C6326" s="26"/>
      <c r="D6326" s="26"/>
      <c r="E6326" s="26"/>
      <c r="F6326" s="26"/>
      <c r="G6326" s="27"/>
      <c r="H6326" s="27"/>
      <c r="I6326" s="26"/>
      <c r="J6326" s="24"/>
      <c r="K6326" s="26"/>
      <c r="L6326" s="26"/>
      <c r="M6326" s="26"/>
      <c r="N6326" s="26"/>
      <c r="O6326" s="26"/>
      <c r="P6326" s="26"/>
      <c r="Q6326" s="26"/>
      <c r="R6326" s="26"/>
      <c r="S6326" s="26"/>
      <c r="T6326" s="26"/>
      <c r="U6326" s="26"/>
      <c r="V6326" s="26"/>
    </row>
    <row r="6327" spans="1:22" ht="14">
      <c r="A6327" s="24"/>
      <c r="B6327" s="26"/>
      <c r="C6327" s="26"/>
      <c r="D6327" s="26"/>
      <c r="E6327" s="26"/>
      <c r="F6327" s="26"/>
      <c r="G6327" s="27"/>
      <c r="H6327" s="27"/>
      <c r="I6327" s="26"/>
      <c r="J6327" s="24"/>
      <c r="K6327" s="26"/>
      <c r="L6327" s="26"/>
      <c r="M6327" s="26"/>
      <c r="N6327" s="26"/>
      <c r="O6327" s="26"/>
      <c r="P6327" s="26"/>
      <c r="Q6327" s="26"/>
      <c r="R6327" s="26"/>
      <c r="S6327" s="26"/>
      <c r="T6327" s="26"/>
      <c r="U6327" s="26"/>
      <c r="V6327" s="26"/>
    </row>
    <row r="6328" spans="1:22" ht="14">
      <c r="A6328" s="24"/>
      <c r="B6328" s="26"/>
      <c r="C6328" s="26"/>
      <c r="D6328" s="26"/>
      <c r="E6328" s="26"/>
      <c r="F6328" s="26"/>
      <c r="G6328" s="27"/>
      <c r="H6328" s="27"/>
      <c r="I6328" s="26"/>
      <c r="J6328" s="24"/>
      <c r="K6328" s="26"/>
      <c r="L6328" s="26"/>
      <c r="M6328" s="26"/>
      <c r="N6328" s="26"/>
      <c r="O6328" s="26"/>
      <c r="P6328" s="26"/>
      <c r="Q6328" s="26"/>
      <c r="R6328" s="26"/>
      <c r="S6328" s="26"/>
      <c r="T6328" s="26"/>
      <c r="U6328" s="26"/>
      <c r="V6328" s="26"/>
    </row>
    <row r="6329" spans="1:22" ht="14">
      <c r="A6329" s="24"/>
      <c r="B6329" s="26"/>
      <c r="C6329" s="26"/>
      <c r="D6329" s="26"/>
      <c r="E6329" s="26"/>
      <c r="F6329" s="26"/>
      <c r="G6329" s="27"/>
      <c r="H6329" s="27"/>
      <c r="I6329" s="26"/>
      <c r="J6329" s="24"/>
      <c r="K6329" s="26"/>
      <c r="L6329" s="26"/>
      <c r="M6329" s="26"/>
      <c r="N6329" s="26"/>
      <c r="O6329" s="26"/>
      <c r="P6329" s="26"/>
      <c r="Q6329" s="26"/>
      <c r="R6329" s="26"/>
      <c r="S6329" s="26"/>
      <c r="T6329" s="26"/>
      <c r="U6329" s="26"/>
      <c r="V6329" s="26"/>
    </row>
    <row r="6330" spans="1:22" ht="14">
      <c r="A6330" s="24"/>
      <c r="B6330" s="26"/>
      <c r="C6330" s="26"/>
      <c r="D6330" s="26"/>
      <c r="E6330" s="26"/>
      <c r="F6330" s="26"/>
      <c r="G6330" s="27"/>
      <c r="H6330" s="27"/>
      <c r="I6330" s="26"/>
      <c r="J6330" s="24"/>
      <c r="K6330" s="26"/>
      <c r="L6330" s="26"/>
      <c r="M6330" s="26"/>
      <c r="N6330" s="26"/>
      <c r="O6330" s="26"/>
      <c r="P6330" s="26"/>
      <c r="Q6330" s="26"/>
      <c r="R6330" s="26"/>
      <c r="S6330" s="26"/>
      <c r="T6330" s="26"/>
      <c r="U6330" s="26"/>
      <c r="V6330" s="26"/>
    </row>
    <row r="6331" spans="1:22" ht="14">
      <c r="A6331" s="24"/>
      <c r="B6331" s="26"/>
      <c r="C6331" s="26"/>
      <c r="D6331" s="26"/>
      <c r="E6331" s="26"/>
      <c r="F6331" s="26"/>
      <c r="G6331" s="27"/>
      <c r="H6331" s="27"/>
      <c r="I6331" s="26"/>
      <c r="J6331" s="24"/>
      <c r="K6331" s="26"/>
      <c r="L6331" s="26"/>
      <c r="M6331" s="26"/>
      <c r="N6331" s="26"/>
      <c r="O6331" s="26"/>
      <c r="P6331" s="26"/>
      <c r="Q6331" s="26"/>
      <c r="R6331" s="26"/>
      <c r="S6331" s="26"/>
      <c r="T6331" s="26"/>
      <c r="U6331" s="26"/>
      <c r="V6331" s="26"/>
    </row>
    <row r="6332" spans="1:22" ht="14">
      <c r="A6332" s="24"/>
      <c r="B6332" s="26"/>
      <c r="C6332" s="26"/>
      <c r="D6332" s="26"/>
      <c r="E6332" s="26"/>
      <c r="F6332" s="26"/>
      <c r="G6332" s="27"/>
      <c r="H6332" s="27"/>
      <c r="I6332" s="26"/>
      <c r="J6332" s="24"/>
      <c r="K6332" s="26"/>
      <c r="L6332" s="26"/>
      <c r="M6332" s="26"/>
      <c r="N6332" s="26"/>
      <c r="O6332" s="26"/>
      <c r="P6332" s="26"/>
      <c r="Q6332" s="26"/>
      <c r="R6332" s="26"/>
      <c r="S6332" s="26"/>
      <c r="T6332" s="26"/>
      <c r="U6332" s="26"/>
      <c r="V6332" s="26"/>
    </row>
    <row r="6333" spans="1:22" ht="14">
      <c r="A6333" s="24"/>
      <c r="B6333" s="26"/>
      <c r="C6333" s="26"/>
      <c r="D6333" s="26"/>
      <c r="E6333" s="26"/>
      <c r="F6333" s="26"/>
      <c r="G6333" s="27"/>
      <c r="H6333" s="27"/>
      <c r="I6333" s="26"/>
      <c r="J6333" s="24"/>
      <c r="K6333" s="26"/>
      <c r="L6333" s="26"/>
      <c r="M6333" s="26"/>
      <c r="N6333" s="26"/>
      <c r="O6333" s="26"/>
      <c r="P6333" s="26"/>
      <c r="Q6333" s="26"/>
      <c r="R6333" s="26"/>
      <c r="S6333" s="26"/>
      <c r="T6333" s="26"/>
      <c r="U6333" s="26"/>
      <c r="V6333" s="26"/>
    </row>
    <row r="6334" spans="1:22" ht="14">
      <c r="A6334" s="24"/>
      <c r="B6334" s="26"/>
      <c r="C6334" s="26"/>
      <c r="D6334" s="26"/>
      <c r="E6334" s="26"/>
      <c r="F6334" s="26"/>
      <c r="G6334" s="27"/>
      <c r="H6334" s="27"/>
      <c r="I6334" s="26"/>
      <c r="J6334" s="24"/>
      <c r="K6334" s="26"/>
      <c r="L6334" s="26"/>
      <c r="M6334" s="26"/>
      <c r="N6334" s="26"/>
      <c r="O6334" s="26"/>
      <c r="P6334" s="26"/>
      <c r="Q6334" s="26"/>
      <c r="R6334" s="26"/>
      <c r="S6334" s="26"/>
      <c r="T6334" s="26"/>
      <c r="U6334" s="26"/>
      <c r="V6334" s="26"/>
    </row>
    <row r="6335" spans="1:22" ht="14">
      <c r="A6335" s="24"/>
      <c r="B6335" s="26"/>
      <c r="C6335" s="26"/>
      <c r="D6335" s="26"/>
      <c r="E6335" s="26"/>
      <c r="F6335" s="26"/>
      <c r="G6335" s="27"/>
      <c r="H6335" s="27"/>
      <c r="I6335" s="26"/>
      <c r="J6335" s="24"/>
      <c r="K6335" s="26"/>
      <c r="L6335" s="26"/>
      <c r="M6335" s="26"/>
      <c r="N6335" s="26"/>
      <c r="O6335" s="26"/>
      <c r="P6335" s="26"/>
      <c r="Q6335" s="26"/>
      <c r="R6335" s="26"/>
      <c r="S6335" s="26"/>
      <c r="T6335" s="26"/>
      <c r="U6335" s="26"/>
      <c r="V6335" s="26"/>
    </row>
    <row r="6336" spans="1:22" ht="14">
      <c r="A6336" s="24"/>
      <c r="B6336" s="26"/>
      <c r="C6336" s="26"/>
      <c r="D6336" s="26"/>
      <c r="E6336" s="26"/>
      <c r="F6336" s="26"/>
      <c r="G6336" s="27"/>
      <c r="H6336" s="27"/>
      <c r="I6336" s="26"/>
      <c r="J6336" s="24"/>
      <c r="K6336" s="26"/>
      <c r="L6336" s="26"/>
      <c r="M6336" s="26"/>
      <c r="N6336" s="26"/>
      <c r="O6336" s="26"/>
      <c r="P6336" s="26"/>
      <c r="Q6336" s="26"/>
      <c r="R6336" s="26"/>
      <c r="S6336" s="26"/>
      <c r="T6336" s="26"/>
      <c r="U6336" s="26"/>
      <c r="V6336" s="26"/>
    </row>
    <row r="6337" spans="1:22" ht="14">
      <c r="A6337" s="24"/>
      <c r="B6337" s="26"/>
      <c r="C6337" s="26"/>
      <c r="D6337" s="26"/>
      <c r="E6337" s="26"/>
      <c r="F6337" s="26"/>
      <c r="G6337" s="27"/>
      <c r="H6337" s="27"/>
      <c r="I6337" s="26"/>
      <c r="J6337" s="24"/>
      <c r="K6337" s="26"/>
      <c r="L6337" s="26"/>
      <c r="M6337" s="26"/>
      <c r="N6337" s="26"/>
      <c r="O6337" s="26"/>
      <c r="P6337" s="26"/>
      <c r="Q6337" s="26"/>
      <c r="R6337" s="26"/>
      <c r="S6337" s="26"/>
      <c r="T6337" s="26"/>
      <c r="U6337" s="26"/>
      <c r="V6337" s="26"/>
    </row>
    <row r="6338" spans="1:22" ht="14">
      <c r="A6338" s="24"/>
      <c r="B6338" s="26"/>
      <c r="C6338" s="26"/>
      <c r="D6338" s="26"/>
      <c r="E6338" s="26"/>
      <c r="F6338" s="26"/>
      <c r="G6338" s="27"/>
      <c r="H6338" s="27"/>
      <c r="I6338" s="26"/>
      <c r="J6338" s="24"/>
      <c r="K6338" s="26"/>
      <c r="L6338" s="26"/>
      <c r="M6338" s="26"/>
      <c r="N6338" s="26"/>
      <c r="O6338" s="26"/>
      <c r="P6338" s="26"/>
      <c r="Q6338" s="26"/>
      <c r="R6338" s="26"/>
      <c r="S6338" s="26"/>
      <c r="T6338" s="26"/>
      <c r="U6338" s="26"/>
      <c r="V6338" s="26"/>
    </row>
    <row r="6339" spans="1:22" ht="14">
      <c r="A6339" s="24"/>
      <c r="B6339" s="26"/>
      <c r="C6339" s="26"/>
      <c r="D6339" s="26"/>
      <c r="E6339" s="26"/>
      <c r="F6339" s="26"/>
      <c r="G6339" s="27"/>
      <c r="H6339" s="27"/>
      <c r="I6339" s="26"/>
      <c r="J6339" s="24"/>
      <c r="K6339" s="26"/>
      <c r="L6339" s="26"/>
      <c r="M6339" s="26"/>
      <c r="N6339" s="26"/>
      <c r="O6339" s="26"/>
      <c r="P6339" s="26"/>
      <c r="Q6339" s="26"/>
      <c r="R6339" s="26"/>
      <c r="S6339" s="26"/>
      <c r="T6339" s="26"/>
      <c r="U6339" s="26"/>
      <c r="V6339" s="26"/>
    </row>
    <row r="6340" spans="1:22" ht="14">
      <c r="A6340" s="24"/>
      <c r="B6340" s="26"/>
      <c r="C6340" s="26"/>
      <c r="D6340" s="26"/>
      <c r="E6340" s="26"/>
      <c r="F6340" s="26"/>
      <c r="G6340" s="27"/>
      <c r="H6340" s="27"/>
      <c r="I6340" s="26"/>
      <c r="J6340" s="24"/>
      <c r="K6340" s="26"/>
      <c r="L6340" s="26"/>
      <c r="M6340" s="26"/>
      <c r="N6340" s="26"/>
      <c r="O6340" s="26"/>
      <c r="P6340" s="26"/>
      <c r="Q6340" s="26"/>
      <c r="R6340" s="26"/>
      <c r="S6340" s="26"/>
      <c r="T6340" s="26"/>
      <c r="U6340" s="26"/>
      <c r="V6340" s="26"/>
    </row>
    <row r="6341" spans="1:22" ht="14">
      <c r="A6341" s="24"/>
      <c r="B6341" s="26"/>
      <c r="C6341" s="26"/>
      <c r="D6341" s="26"/>
      <c r="E6341" s="26"/>
      <c r="F6341" s="26"/>
      <c r="G6341" s="27"/>
      <c r="H6341" s="27"/>
      <c r="I6341" s="26"/>
      <c r="J6341" s="24"/>
      <c r="K6341" s="26"/>
      <c r="L6341" s="26"/>
      <c r="M6341" s="26"/>
      <c r="N6341" s="26"/>
      <c r="O6341" s="26"/>
      <c r="P6341" s="26"/>
      <c r="Q6341" s="26"/>
      <c r="R6341" s="26"/>
      <c r="S6341" s="26"/>
      <c r="T6341" s="26"/>
      <c r="U6341" s="26"/>
      <c r="V6341" s="26"/>
    </row>
    <row r="6342" spans="1:22" ht="14">
      <c r="A6342" s="24"/>
      <c r="B6342" s="26"/>
      <c r="C6342" s="26"/>
      <c r="D6342" s="26"/>
      <c r="E6342" s="26"/>
      <c r="F6342" s="26"/>
      <c r="G6342" s="27"/>
      <c r="H6342" s="27"/>
      <c r="I6342" s="26"/>
      <c r="J6342" s="24"/>
      <c r="K6342" s="26"/>
      <c r="L6342" s="26"/>
      <c r="M6342" s="26"/>
      <c r="N6342" s="26"/>
      <c r="O6342" s="26"/>
      <c r="P6342" s="26"/>
      <c r="Q6342" s="26"/>
      <c r="R6342" s="26"/>
      <c r="S6342" s="26"/>
      <c r="T6342" s="26"/>
      <c r="U6342" s="26"/>
      <c r="V6342" s="26"/>
    </row>
    <row r="6343" spans="1:22" ht="14">
      <c r="A6343" s="24"/>
      <c r="B6343" s="26"/>
      <c r="C6343" s="26"/>
      <c r="D6343" s="26"/>
      <c r="E6343" s="26"/>
      <c r="F6343" s="26"/>
      <c r="G6343" s="27"/>
      <c r="H6343" s="27"/>
      <c r="I6343" s="26"/>
      <c r="J6343" s="24"/>
      <c r="K6343" s="26"/>
      <c r="L6343" s="26"/>
      <c r="M6343" s="26"/>
      <c r="N6343" s="26"/>
      <c r="O6343" s="26"/>
      <c r="P6343" s="26"/>
      <c r="Q6343" s="26"/>
      <c r="R6343" s="26"/>
      <c r="S6343" s="26"/>
      <c r="T6343" s="26"/>
      <c r="U6343" s="26"/>
      <c r="V6343" s="26"/>
    </row>
    <row r="6344" spans="1:22" ht="14">
      <c r="A6344" s="24"/>
      <c r="B6344" s="26"/>
      <c r="C6344" s="26"/>
      <c r="D6344" s="26"/>
      <c r="E6344" s="26"/>
      <c r="F6344" s="26"/>
      <c r="G6344" s="27"/>
      <c r="H6344" s="27"/>
      <c r="I6344" s="26"/>
      <c r="J6344" s="24"/>
      <c r="K6344" s="26"/>
      <c r="L6344" s="26"/>
      <c r="M6344" s="26"/>
      <c r="N6344" s="26"/>
      <c r="O6344" s="26"/>
      <c r="P6344" s="26"/>
      <c r="Q6344" s="26"/>
      <c r="R6344" s="26"/>
      <c r="S6344" s="26"/>
      <c r="T6344" s="26"/>
      <c r="U6344" s="26"/>
      <c r="V6344" s="26"/>
    </row>
    <row r="6345" spans="1:22" ht="14">
      <c r="A6345" s="24"/>
      <c r="B6345" s="26"/>
      <c r="C6345" s="26"/>
      <c r="D6345" s="26"/>
      <c r="E6345" s="26"/>
      <c r="F6345" s="26"/>
      <c r="G6345" s="27"/>
      <c r="H6345" s="27"/>
      <c r="I6345" s="26"/>
      <c r="J6345" s="24"/>
      <c r="K6345" s="26"/>
      <c r="L6345" s="26"/>
      <c r="M6345" s="26"/>
      <c r="N6345" s="26"/>
      <c r="O6345" s="26"/>
      <c r="P6345" s="26"/>
      <c r="Q6345" s="26"/>
      <c r="R6345" s="26"/>
      <c r="S6345" s="26"/>
      <c r="T6345" s="26"/>
      <c r="U6345" s="26"/>
      <c r="V6345" s="26"/>
    </row>
    <row r="6346" spans="1:22" ht="14">
      <c r="A6346" s="24"/>
      <c r="B6346" s="26"/>
      <c r="C6346" s="26"/>
      <c r="D6346" s="26"/>
      <c r="E6346" s="26"/>
      <c r="F6346" s="26"/>
      <c r="G6346" s="27"/>
      <c r="H6346" s="27"/>
      <c r="I6346" s="26"/>
      <c r="J6346" s="24"/>
      <c r="K6346" s="26"/>
      <c r="L6346" s="26"/>
      <c r="M6346" s="26"/>
      <c r="N6346" s="26"/>
      <c r="O6346" s="26"/>
      <c r="P6346" s="26"/>
      <c r="Q6346" s="26"/>
      <c r="R6346" s="26"/>
      <c r="S6346" s="26"/>
      <c r="T6346" s="26"/>
      <c r="U6346" s="26"/>
      <c r="V6346" s="26"/>
    </row>
    <row r="6347" spans="1:22" ht="14">
      <c r="A6347" s="24"/>
      <c r="B6347" s="26"/>
      <c r="C6347" s="26"/>
      <c r="D6347" s="26"/>
      <c r="E6347" s="26"/>
      <c r="F6347" s="26"/>
      <c r="G6347" s="27"/>
      <c r="H6347" s="27"/>
      <c r="I6347" s="26"/>
      <c r="J6347" s="24"/>
      <c r="K6347" s="26"/>
      <c r="L6347" s="26"/>
      <c r="M6347" s="26"/>
      <c r="N6347" s="26"/>
      <c r="O6347" s="26"/>
      <c r="P6347" s="26"/>
      <c r="Q6347" s="26"/>
      <c r="R6347" s="26"/>
      <c r="S6347" s="26"/>
      <c r="T6347" s="26"/>
      <c r="U6347" s="26"/>
      <c r="V6347" s="26"/>
    </row>
    <row r="6348" spans="1:22" ht="14">
      <c r="A6348" s="24"/>
      <c r="B6348" s="26"/>
      <c r="C6348" s="26"/>
      <c r="D6348" s="26"/>
      <c r="E6348" s="26"/>
      <c r="F6348" s="26"/>
      <c r="G6348" s="27"/>
      <c r="H6348" s="27"/>
      <c r="I6348" s="26"/>
      <c r="J6348" s="24"/>
      <c r="K6348" s="26"/>
      <c r="L6348" s="26"/>
      <c r="M6348" s="26"/>
      <c r="N6348" s="26"/>
      <c r="O6348" s="26"/>
      <c r="P6348" s="26"/>
      <c r="Q6348" s="26"/>
      <c r="R6348" s="26"/>
      <c r="S6348" s="26"/>
      <c r="T6348" s="26"/>
      <c r="U6348" s="26"/>
      <c r="V6348" s="26"/>
    </row>
    <row r="6349" spans="1:22" ht="14">
      <c r="A6349" s="24"/>
      <c r="B6349" s="26"/>
      <c r="C6349" s="26"/>
      <c r="D6349" s="26"/>
      <c r="E6349" s="26"/>
      <c r="F6349" s="26"/>
      <c r="G6349" s="27"/>
      <c r="H6349" s="27"/>
      <c r="I6349" s="26"/>
      <c r="J6349" s="24"/>
      <c r="K6349" s="26"/>
      <c r="L6349" s="26"/>
      <c r="M6349" s="26"/>
      <c r="N6349" s="26"/>
      <c r="O6349" s="26"/>
      <c r="P6349" s="26"/>
      <c r="Q6349" s="26"/>
      <c r="R6349" s="26"/>
      <c r="S6349" s="26"/>
      <c r="T6349" s="26"/>
      <c r="U6349" s="26"/>
      <c r="V6349" s="26"/>
    </row>
    <row r="6350" spans="1:22" ht="14">
      <c r="A6350" s="24"/>
      <c r="B6350" s="26"/>
      <c r="C6350" s="26"/>
      <c r="D6350" s="26"/>
      <c r="E6350" s="26"/>
      <c r="F6350" s="26"/>
      <c r="G6350" s="27"/>
      <c r="H6350" s="27"/>
      <c r="I6350" s="26"/>
      <c r="J6350" s="24"/>
      <c r="K6350" s="26"/>
      <c r="L6350" s="26"/>
      <c r="M6350" s="26"/>
      <c r="N6350" s="26"/>
      <c r="O6350" s="26"/>
      <c r="P6350" s="26"/>
      <c r="Q6350" s="26"/>
      <c r="R6350" s="26"/>
      <c r="S6350" s="26"/>
      <c r="T6350" s="26"/>
      <c r="U6350" s="26"/>
      <c r="V6350" s="26"/>
    </row>
    <row r="6351" spans="1:22" ht="14">
      <c r="A6351" s="24"/>
      <c r="B6351" s="26"/>
      <c r="C6351" s="26"/>
      <c r="D6351" s="26"/>
      <c r="E6351" s="26"/>
      <c r="F6351" s="26"/>
      <c r="G6351" s="27"/>
      <c r="H6351" s="27"/>
      <c r="I6351" s="26"/>
      <c r="J6351" s="24"/>
      <c r="K6351" s="26"/>
      <c r="L6351" s="26"/>
      <c r="M6351" s="26"/>
      <c r="N6351" s="26"/>
      <c r="O6351" s="26"/>
      <c r="P6351" s="26"/>
      <c r="Q6351" s="26"/>
      <c r="R6351" s="26"/>
      <c r="S6351" s="26"/>
      <c r="T6351" s="26"/>
      <c r="U6351" s="26"/>
      <c r="V6351" s="26"/>
    </row>
    <row r="6352" spans="1:22" ht="14">
      <c r="A6352" s="24"/>
      <c r="B6352" s="26"/>
      <c r="C6352" s="26"/>
      <c r="D6352" s="26"/>
      <c r="E6352" s="26"/>
      <c r="F6352" s="26"/>
      <c r="G6352" s="27"/>
      <c r="H6352" s="27"/>
      <c r="I6352" s="26"/>
      <c r="J6352" s="24"/>
      <c r="K6352" s="26"/>
      <c r="L6352" s="26"/>
      <c r="M6352" s="26"/>
      <c r="N6352" s="26"/>
      <c r="O6352" s="26"/>
      <c r="P6352" s="26"/>
      <c r="Q6352" s="26"/>
      <c r="R6352" s="26"/>
      <c r="S6352" s="26"/>
      <c r="T6352" s="26"/>
      <c r="U6352" s="26"/>
      <c r="V6352" s="26"/>
    </row>
    <row r="6353" spans="1:22" ht="14">
      <c r="A6353" s="24"/>
      <c r="B6353" s="26"/>
      <c r="C6353" s="26"/>
      <c r="D6353" s="26"/>
      <c r="E6353" s="26"/>
      <c r="F6353" s="26"/>
      <c r="G6353" s="27"/>
      <c r="H6353" s="27"/>
      <c r="I6353" s="26"/>
      <c r="J6353" s="24"/>
      <c r="K6353" s="26"/>
      <c r="L6353" s="26"/>
      <c r="M6353" s="26"/>
      <c r="N6353" s="26"/>
      <c r="O6353" s="26"/>
      <c r="P6353" s="26"/>
      <c r="Q6353" s="26"/>
      <c r="R6353" s="26"/>
      <c r="S6353" s="26"/>
      <c r="T6353" s="26"/>
      <c r="U6353" s="26"/>
      <c r="V6353" s="26"/>
    </row>
    <row r="6354" spans="1:22" ht="14">
      <c r="A6354" s="24"/>
      <c r="B6354" s="26"/>
      <c r="C6354" s="26"/>
      <c r="D6354" s="26"/>
      <c r="E6354" s="26"/>
      <c r="F6354" s="26"/>
      <c r="G6354" s="27"/>
      <c r="H6354" s="27"/>
      <c r="I6354" s="26"/>
      <c r="J6354" s="24"/>
      <c r="K6354" s="26"/>
      <c r="L6354" s="26"/>
      <c r="M6354" s="26"/>
      <c r="N6354" s="26"/>
      <c r="O6354" s="26"/>
      <c r="P6354" s="26"/>
      <c r="Q6354" s="26"/>
      <c r="R6354" s="26"/>
      <c r="S6354" s="26"/>
      <c r="T6354" s="26"/>
      <c r="U6354" s="26"/>
      <c r="V6354" s="26"/>
    </row>
    <row r="6355" spans="1:22" ht="14">
      <c r="A6355" s="24"/>
      <c r="B6355" s="26"/>
      <c r="C6355" s="26"/>
      <c r="D6355" s="26"/>
      <c r="E6355" s="26"/>
      <c r="F6355" s="26"/>
      <c r="G6355" s="27"/>
      <c r="H6355" s="27"/>
      <c r="I6355" s="26"/>
      <c r="J6355" s="24"/>
      <c r="K6355" s="26"/>
      <c r="L6355" s="26"/>
      <c r="M6355" s="26"/>
      <c r="N6355" s="26"/>
      <c r="O6355" s="26"/>
      <c r="P6355" s="26"/>
      <c r="Q6355" s="26"/>
      <c r="R6355" s="26"/>
      <c r="S6355" s="26"/>
      <c r="T6355" s="26"/>
      <c r="U6355" s="26"/>
      <c r="V6355" s="26"/>
    </row>
    <row r="6356" spans="1:22" ht="14">
      <c r="A6356" s="24"/>
      <c r="B6356" s="26"/>
      <c r="C6356" s="26"/>
      <c r="D6356" s="26"/>
      <c r="E6356" s="26"/>
      <c r="F6356" s="26"/>
      <c r="G6356" s="27"/>
      <c r="H6356" s="27"/>
      <c r="I6356" s="26"/>
      <c r="J6356" s="24"/>
      <c r="K6356" s="26"/>
      <c r="L6356" s="26"/>
      <c r="M6356" s="26"/>
      <c r="N6356" s="26"/>
      <c r="O6356" s="26"/>
      <c r="P6356" s="26"/>
      <c r="Q6356" s="26"/>
      <c r="R6356" s="26"/>
      <c r="S6356" s="26"/>
      <c r="T6356" s="26"/>
      <c r="U6356" s="26"/>
      <c r="V6356" s="26"/>
    </row>
    <row r="6357" spans="1:22" ht="14">
      <c r="A6357" s="24"/>
      <c r="B6357" s="26"/>
      <c r="C6357" s="26"/>
      <c r="D6357" s="26"/>
      <c r="E6357" s="26"/>
      <c r="F6357" s="26"/>
      <c r="G6357" s="27"/>
      <c r="H6357" s="27"/>
      <c r="I6357" s="26"/>
      <c r="J6357" s="24"/>
      <c r="K6357" s="26"/>
      <c r="L6357" s="26"/>
      <c r="M6357" s="26"/>
      <c r="N6357" s="26"/>
      <c r="O6357" s="26"/>
      <c r="P6357" s="26"/>
      <c r="Q6357" s="26"/>
      <c r="R6357" s="26"/>
      <c r="S6357" s="26"/>
      <c r="T6357" s="26"/>
      <c r="U6357" s="26"/>
      <c r="V6357" s="26"/>
    </row>
    <row r="6358" spans="1:22" ht="14">
      <c r="A6358" s="24"/>
      <c r="B6358" s="26"/>
      <c r="C6358" s="26"/>
      <c r="D6358" s="26"/>
      <c r="E6358" s="26"/>
      <c r="F6358" s="26"/>
      <c r="G6358" s="27"/>
      <c r="H6358" s="27"/>
      <c r="I6358" s="26"/>
      <c r="J6358" s="24"/>
      <c r="K6358" s="26"/>
      <c r="L6358" s="26"/>
      <c r="M6358" s="26"/>
      <c r="N6358" s="26"/>
      <c r="O6358" s="26"/>
      <c r="P6358" s="26"/>
      <c r="Q6358" s="26"/>
      <c r="R6358" s="26"/>
      <c r="S6358" s="26"/>
      <c r="T6358" s="26"/>
      <c r="U6358" s="26"/>
      <c r="V6358" s="26"/>
    </row>
    <row r="6359" spans="1:22" ht="14">
      <c r="A6359" s="24"/>
      <c r="B6359" s="26"/>
      <c r="C6359" s="26"/>
      <c r="D6359" s="26"/>
      <c r="E6359" s="26"/>
      <c r="F6359" s="26"/>
      <c r="G6359" s="27"/>
      <c r="H6359" s="27"/>
      <c r="I6359" s="26"/>
      <c r="J6359" s="24"/>
      <c r="K6359" s="26"/>
      <c r="L6359" s="26"/>
      <c r="M6359" s="26"/>
      <c r="N6359" s="26"/>
      <c r="O6359" s="26"/>
      <c r="P6359" s="26"/>
      <c r="Q6359" s="26"/>
      <c r="R6359" s="26"/>
      <c r="S6359" s="26"/>
      <c r="T6359" s="26"/>
      <c r="U6359" s="26"/>
      <c r="V6359" s="26"/>
    </row>
    <row r="6360" spans="1:22" ht="14">
      <c r="A6360" s="24"/>
      <c r="B6360" s="26"/>
      <c r="C6360" s="26"/>
      <c r="D6360" s="26"/>
      <c r="E6360" s="26"/>
      <c r="F6360" s="26"/>
      <c r="G6360" s="27"/>
      <c r="H6360" s="27"/>
      <c r="I6360" s="26"/>
      <c r="J6360" s="24"/>
      <c r="K6360" s="26"/>
      <c r="L6360" s="26"/>
      <c r="M6360" s="26"/>
      <c r="N6360" s="26"/>
      <c r="O6360" s="26"/>
      <c r="P6360" s="26"/>
      <c r="Q6360" s="26"/>
      <c r="R6360" s="26"/>
      <c r="S6360" s="26"/>
      <c r="T6360" s="26"/>
      <c r="U6360" s="26"/>
      <c r="V6360" s="26"/>
    </row>
    <row r="6361" spans="1:22" ht="14">
      <c r="A6361" s="24"/>
      <c r="B6361" s="26"/>
      <c r="C6361" s="26"/>
      <c r="D6361" s="26"/>
      <c r="E6361" s="26"/>
      <c r="F6361" s="26"/>
      <c r="G6361" s="27"/>
      <c r="H6361" s="27"/>
      <c r="I6361" s="26"/>
      <c r="J6361" s="24"/>
      <c r="K6361" s="26"/>
      <c r="L6361" s="26"/>
      <c r="M6361" s="26"/>
      <c r="N6361" s="26"/>
      <c r="O6361" s="26"/>
      <c r="P6361" s="26"/>
      <c r="Q6361" s="26"/>
      <c r="R6361" s="26"/>
      <c r="S6361" s="26"/>
      <c r="T6361" s="26"/>
      <c r="U6361" s="26"/>
      <c r="V6361" s="26"/>
    </row>
    <row r="6362" spans="1:22" ht="14">
      <c r="A6362" s="24"/>
      <c r="B6362" s="26"/>
      <c r="C6362" s="26"/>
      <c r="D6362" s="26"/>
      <c r="E6362" s="26"/>
      <c r="F6362" s="26"/>
      <c r="G6362" s="27"/>
      <c r="H6362" s="27"/>
      <c r="I6362" s="26"/>
      <c r="J6362" s="24"/>
      <c r="K6362" s="26"/>
      <c r="L6362" s="26"/>
      <c r="M6362" s="26"/>
      <c r="N6362" s="26"/>
      <c r="O6362" s="26"/>
      <c r="P6362" s="26"/>
      <c r="Q6362" s="26"/>
      <c r="R6362" s="26"/>
      <c r="S6362" s="26"/>
      <c r="T6362" s="26"/>
      <c r="U6362" s="26"/>
      <c r="V6362" s="26"/>
    </row>
    <row r="6363" spans="1:22" ht="14">
      <c r="A6363" s="24"/>
      <c r="B6363" s="26"/>
      <c r="C6363" s="26"/>
      <c r="D6363" s="26"/>
      <c r="E6363" s="26"/>
      <c r="F6363" s="26"/>
      <c r="G6363" s="27"/>
      <c r="H6363" s="27"/>
      <c r="I6363" s="26"/>
      <c r="J6363" s="24"/>
      <c r="K6363" s="26"/>
      <c r="L6363" s="26"/>
      <c r="M6363" s="26"/>
      <c r="N6363" s="26"/>
      <c r="O6363" s="26"/>
      <c r="P6363" s="26"/>
      <c r="Q6363" s="26"/>
      <c r="R6363" s="26"/>
      <c r="S6363" s="26"/>
      <c r="T6363" s="26"/>
      <c r="U6363" s="26"/>
      <c r="V6363" s="26"/>
    </row>
    <row r="6364" spans="1:22" ht="14">
      <c r="A6364" s="24"/>
      <c r="B6364" s="26"/>
      <c r="C6364" s="26"/>
      <c r="D6364" s="26"/>
      <c r="E6364" s="26"/>
      <c r="F6364" s="26"/>
      <c r="G6364" s="27"/>
      <c r="H6364" s="27"/>
      <c r="I6364" s="26"/>
      <c r="J6364" s="24"/>
      <c r="K6364" s="26"/>
      <c r="L6364" s="26"/>
      <c r="M6364" s="26"/>
      <c r="N6364" s="26"/>
      <c r="O6364" s="26"/>
      <c r="P6364" s="26"/>
      <c r="Q6364" s="26"/>
      <c r="R6364" s="26"/>
      <c r="S6364" s="26"/>
      <c r="T6364" s="26"/>
      <c r="U6364" s="26"/>
      <c r="V6364" s="26"/>
    </row>
    <row r="6365" spans="1:22" ht="14">
      <c r="A6365" s="24"/>
      <c r="B6365" s="26"/>
      <c r="C6365" s="26"/>
      <c r="D6365" s="26"/>
      <c r="E6365" s="26"/>
      <c r="F6365" s="26"/>
      <c r="G6365" s="27"/>
      <c r="H6365" s="27"/>
      <c r="I6365" s="26"/>
      <c r="J6365" s="24"/>
      <c r="K6365" s="26"/>
      <c r="L6365" s="26"/>
      <c r="M6365" s="26"/>
      <c r="N6365" s="26"/>
      <c r="O6365" s="26"/>
      <c r="P6365" s="26"/>
      <c r="Q6365" s="26"/>
      <c r="R6365" s="26"/>
      <c r="S6365" s="26"/>
      <c r="T6365" s="26"/>
      <c r="U6365" s="26"/>
      <c r="V6365" s="26"/>
    </row>
    <row r="6366" spans="1:22" ht="14">
      <c r="A6366" s="24"/>
      <c r="B6366" s="26"/>
      <c r="C6366" s="26"/>
      <c r="D6366" s="26"/>
      <c r="E6366" s="26"/>
      <c r="F6366" s="26"/>
      <c r="G6366" s="27"/>
      <c r="H6366" s="27"/>
      <c r="I6366" s="26"/>
      <c r="J6366" s="24"/>
      <c r="K6366" s="26"/>
      <c r="L6366" s="26"/>
      <c r="M6366" s="26"/>
      <c r="N6366" s="26"/>
      <c r="O6366" s="26"/>
      <c r="P6366" s="26"/>
      <c r="Q6366" s="26"/>
      <c r="R6366" s="26"/>
      <c r="S6366" s="26"/>
      <c r="T6366" s="26"/>
      <c r="U6366" s="26"/>
      <c r="V6366" s="26"/>
    </row>
    <row r="6367" spans="1:22" ht="14">
      <c r="A6367" s="24"/>
      <c r="B6367" s="26"/>
      <c r="C6367" s="26"/>
      <c r="D6367" s="26"/>
      <c r="E6367" s="26"/>
      <c r="F6367" s="26"/>
      <c r="G6367" s="27"/>
      <c r="H6367" s="27"/>
      <c r="I6367" s="26"/>
      <c r="J6367" s="24"/>
      <c r="K6367" s="26"/>
      <c r="L6367" s="26"/>
      <c r="M6367" s="26"/>
      <c r="N6367" s="26"/>
      <c r="O6367" s="26"/>
      <c r="P6367" s="26"/>
      <c r="Q6367" s="26"/>
      <c r="R6367" s="26"/>
      <c r="S6367" s="26"/>
      <c r="T6367" s="26"/>
      <c r="U6367" s="26"/>
      <c r="V6367" s="26"/>
    </row>
    <row r="6368" spans="1:22" ht="14">
      <c r="A6368" s="24"/>
      <c r="B6368" s="26"/>
      <c r="C6368" s="26"/>
      <c r="D6368" s="26"/>
      <c r="E6368" s="26"/>
      <c r="F6368" s="26"/>
      <c r="G6368" s="27"/>
      <c r="H6368" s="27"/>
      <c r="I6368" s="26"/>
      <c r="J6368" s="24"/>
      <c r="K6368" s="26"/>
      <c r="L6368" s="26"/>
      <c r="M6368" s="26"/>
      <c r="N6368" s="26"/>
      <c r="O6368" s="26"/>
      <c r="P6368" s="26"/>
      <c r="Q6368" s="26"/>
      <c r="R6368" s="26"/>
      <c r="S6368" s="26"/>
      <c r="T6368" s="26"/>
      <c r="U6368" s="26"/>
      <c r="V6368" s="26"/>
    </row>
    <row r="6369" spans="1:22" ht="14">
      <c r="A6369" s="24"/>
      <c r="B6369" s="26"/>
      <c r="C6369" s="26"/>
      <c r="D6369" s="26"/>
      <c r="E6369" s="26"/>
      <c r="F6369" s="26"/>
      <c r="G6369" s="27"/>
      <c r="H6369" s="27"/>
      <c r="I6369" s="26"/>
      <c r="J6369" s="24"/>
      <c r="K6369" s="26"/>
      <c r="L6369" s="26"/>
      <c r="M6369" s="26"/>
      <c r="N6369" s="26"/>
      <c r="O6369" s="26"/>
      <c r="P6369" s="26"/>
      <c r="Q6369" s="26"/>
      <c r="R6369" s="26"/>
      <c r="S6369" s="26"/>
      <c r="T6369" s="26"/>
      <c r="U6369" s="26"/>
      <c r="V6369" s="26"/>
    </row>
    <row r="6370" spans="1:22" ht="14">
      <c r="A6370" s="24"/>
      <c r="B6370" s="26"/>
      <c r="C6370" s="26"/>
      <c r="D6370" s="26"/>
      <c r="E6370" s="26"/>
      <c r="F6370" s="26"/>
      <c r="G6370" s="27"/>
      <c r="H6370" s="27"/>
      <c r="I6370" s="26"/>
      <c r="J6370" s="24"/>
      <c r="K6370" s="26"/>
      <c r="L6370" s="26"/>
      <c r="M6370" s="26"/>
      <c r="N6370" s="26"/>
      <c r="O6370" s="26"/>
      <c r="P6370" s="26"/>
      <c r="Q6370" s="26"/>
      <c r="R6370" s="26"/>
      <c r="S6370" s="26"/>
      <c r="T6370" s="26"/>
      <c r="U6370" s="26"/>
      <c r="V6370" s="26"/>
    </row>
    <row r="6371" spans="1:22" ht="14">
      <c r="A6371" s="24"/>
      <c r="B6371" s="26"/>
      <c r="C6371" s="26"/>
      <c r="D6371" s="26"/>
      <c r="E6371" s="26"/>
      <c r="F6371" s="26"/>
      <c r="G6371" s="27"/>
      <c r="H6371" s="27"/>
      <c r="I6371" s="26"/>
      <c r="J6371" s="24"/>
      <c r="K6371" s="26"/>
      <c r="L6371" s="26"/>
      <c r="M6371" s="26"/>
      <c r="N6371" s="26"/>
      <c r="O6371" s="26"/>
      <c r="P6371" s="26"/>
      <c r="Q6371" s="26"/>
      <c r="R6371" s="26"/>
      <c r="S6371" s="26"/>
      <c r="T6371" s="26"/>
      <c r="U6371" s="26"/>
      <c r="V6371" s="26"/>
    </row>
    <row r="6372" spans="1:22" ht="14">
      <c r="A6372" s="24"/>
      <c r="B6372" s="26"/>
      <c r="C6372" s="26"/>
      <c r="D6372" s="26"/>
      <c r="E6372" s="26"/>
      <c r="F6372" s="26"/>
      <c r="G6372" s="27"/>
      <c r="H6372" s="27"/>
      <c r="I6372" s="26"/>
      <c r="J6372" s="24"/>
      <c r="K6372" s="26"/>
      <c r="L6372" s="26"/>
      <c r="M6372" s="26"/>
      <c r="N6372" s="26"/>
      <c r="O6372" s="26"/>
      <c r="P6372" s="26"/>
      <c r="Q6372" s="26"/>
      <c r="R6372" s="26"/>
      <c r="S6372" s="26"/>
      <c r="T6372" s="26"/>
      <c r="U6372" s="26"/>
      <c r="V6372" s="26"/>
    </row>
    <row r="6373" spans="1:22" ht="14">
      <c r="A6373" s="24"/>
      <c r="B6373" s="26"/>
      <c r="C6373" s="26"/>
      <c r="D6373" s="26"/>
      <c r="E6373" s="26"/>
      <c r="F6373" s="26"/>
      <c r="G6373" s="27"/>
      <c r="H6373" s="27"/>
      <c r="I6373" s="26"/>
      <c r="J6373" s="24"/>
      <c r="K6373" s="26"/>
      <c r="L6373" s="26"/>
      <c r="M6373" s="26"/>
      <c r="N6373" s="26"/>
      <c r="O6373" s="26"/>
      <c r="P6373" s="26"/>
      <c r="Q6373" s="26"/>
      <c r="R6373" s="26"/>
      <c r="S6373" s="26"/>
      <c r="T6373" s="26"/>
      <c r="U6373" s="26"/>
      <c r="V6373" s="26"/>
    </row>
    <row r="6374" spans="1:22" ht="14">
      <c r="A6374" s="24"/>
      <c r="B6374" s="26"/>
      <c r="C6374" s="26"/>
      <c r="D6374" s="26"/>
      <c r="E6374" s="26"/>
      <c r="F6374" s="26"/>
      <c r="G6374" s="27"/>
      <c r="H6374" s="27"/>
      <c r="I6374" s="26"/>
      <c r="J6374" s="24"/>
      <c r="K6374" s="26"/>
      <c r="L6374" s="26"/>
      <c r="M6374" s="26"/>
      <c r="N6374" s="26"/>
      <c r="O6374" s="26"/>
      <c r="P6374" s="26"/>
      <c r="Q6374" s="26"/>
      <c r="R6374" s="26"/>
      <c r="S6374" s="26"/>
      <c r="T6374" s="26"/>
      <c r="U6374" s="26"/>
      <c r="V6374" s="26"/>
    </row>
    <row r="6375" spans="1:22" ht="14">
      <c r="A6375" s="24"/>
      <c r="B6375" s="26"/>
      <c r="C6375" s="26"/>
      <c r="D6375" s="26"/>
      <c r="E6375" s="26"/>
      <c r="F6375" s="26"/>
      <c r="G6375" s="27"/>
      <c r="H6375" s="27"/>
      <c r="I6375" s="26"/>
      <c r="J6375" s="24"/>
      <c r="K6375" s="26"/>
      <c r="L6375" s="26"/>
      <c r="M6375" s="26"/>
      <c r="N6375" s="26"/>
      <c r="O6375" s="26"/>
      <c r="P6375" s="26"/>
      <c r="Q6375" s="26"/>
      <c r="R6375" s="26"/>
      <c r="S6375" s="26"/>
      <c r="T6375" s="26"/>
      <c r="U6375" s="26"/>
      <c r="V6375" s="26"/>
    </row>
    <row r="6376" spans="1:22" ht="14">
      <c r="A6376" s="24"/>
      <c r="B6376" s="26"/>
      <c r="C6376" s="26"/>
      <c r="D6376" s="26"/>
      <c r="E6376" s="26"/>
      <c r="F6376" s="26"/>
      <c r="G6376" s="27"/>
      <c r="H6376" s="27"/>
      <c r="I6376" s="26"/>
      <c r="J6376" s="24"/>
      <c r="K6376" s="26"/>
      <c r="L6376" s="26"/>
      <c r="M6376" s="26"/>
      <c r="N6376" s="26"/>
      <c r="O6376" s="26"/>
      <c r="P6376" s="26"/>
      <c r="Q6376" s="26"/>
      <c r="R6376" s="26"/>
      <c r="S6376" s="26"/>
      <c r="T6376" s="26"/>
      <c r="U6376" s="26"/>
      <c r="V6376" s="26"/>
    </row>
    <row r="6377" spans="1:22" ht="14">
      <c r="A6377" s="24"/>
      <c r="B6377" s="26"/>
      <c r="C6377" s="26"/>
      <c r="D6377" s="26"/>
      <c r="E6377" s="26"/>
      <c r="F6377" s="26"/>
      <c r="G6377" s="27"/>
      <c r="H6377" s="27"/>
      <c r="I6377" s="26"/>
      <c r="J6377" s="24"/>
      <c r="K6377" s="26"/>
      <c r="L6377" s="26"/>
      <c r="M6377" s="26"/>
      <c r="N6377" s="26"/>
      <c r="O6377" s="26"/>
      <c r="P6377" s="26"/>
      <c r="Q6377" s="26"/>
      <c r="R6377" s="26"/>
      <c r="S6377" s="26"/>
      <c r="T6377" s="26"/>
      <c r="U6377" s="26"/>
      <c r="V6377" s="26"/>
    </row>
    <row r="6378" spans="1:22" ht="14">
      <c r="A6378" s="24"/>
      <c r="B6378" s="26"/>
      <c r="C6378" s="26"/>
      <c r="D6378" s="26"/>
      <c r="E6378" s="26"/>
      <c r="F6378" s="26"/>
      <c r="G6378" s="27"/>
      <c r="H6378" s="27"/>
      <c r="I6378" s="26"/>
      <c r="J6378" s="24"/>
      <c r="K6378" s="26"/>
      <c r="L6378" s="26"/>
      <c r="M6378" s="26"/>
      <c r="N6378" s="26"/>
      <c r="O6378" s="26"/>
      <c r="P6378" s="26"/>
      <c r="Q6378" s="26"/>
      <c r="R6378" s="26"/>
      <c r="S6378" s="26"/>
      <c r="T6378" s="26"/>
      <c r="U6378" s="26"/>
      <c r="V6378" s="26"/>
    </row>
    <row r="6379" spans="1:22" ht="14">
      <c r="A6379" s="24"/>
      <c r="B6379" s="26"/>
      <c r="C6379" s="26"/>
      <c r="D6379" s="26"/>
      <c r="E6379" s="26"/>
      <c r="F6379" s="26"/>
      <c r="G6379" s="27"/>
      <c r="H6379" s="27"/>
      <c r="I6379" s="26"/>
      <c r="J6379" s="24"/>
      <c r="K6379" s="26"/>
      <c r="L6379" s="26"/>
      <c r="M6379" s="26"/>
      <c r="N6379" s="26"/>
      <c r="O6379" s="26"/>
      <c r="P6379" s="26"/>
      <c r="Q6379" s="26"/>
      <c r="R6379" s="26"/>
      <c r="S6379" s="26"/>
      <c r="T6379" s="26"/>
      <c r="U6379" s="26"/>
      <c r="V6379" s="26"/>
    </row>
    <row r="6380" spans="1:22" ht="14">
      <c r="A6380" s="24"/>
      <c r="B6380" s="26"/>
      <c r="C6380" s="26"/>
      <c r="D6380" s="26"/>
      <c r="E6380" s="26"/>
      <c r="F6380" s="26"/>
      <c r="G6380" s="27"/>
      <c r="H6380" s="27"/>
      <c r="I6380" s="26"/>
      <c r="J6380" s="24"/>
      <c r="K6380" s="26"/>
      <c r="L6380" s="26"/>
      <c r="M6380" s="26"/>
      <c r="N6380" s="26"/>
      <c r="O6380" s="26"/>
      <c r="P6380" s="26"/>
      <c r="Q6380" s="26"/>
      <c r="R6380" s="26"/>
      <c r="S6380" s="26"/>
      <c r="T6380" s="26"/>
      <c r="U6380" s="26"/>
      <c r="V6380" s="26"/>
    </row>
    <row r="6381" spans="1:22" ht="14">
      <c r="A6381" s="24"/>
      <c r="B6381" s="26"/>
      <c r="C6381" s="26"/>
      <c r="D6381" s="26"/>
      <c r="E6381" s="26"/>
      <c r="F6381" s="26"/>
      <c r="G6381" s="27"/>
      <c r="H6381" s="27"/>
      <c r="I6381" s="26"/>
      <c r="J6381" s="24"/>
      <c r="K6381" s="26"/>
      <c r="L6381" s="26"/>
      <c r="M6381" s="26"/>
      <c r="N6381" s="26"/>
      <c r="O6381" s="26"/>
      <c r="P6381" s="26"/>
      <c r="Q6381" s="26"/>
      <c r="R6381" s="26"/>
      <c r="S6381" s="26"/>
      <c r="T6381" s="26"/>
      <c r="U6381" s="26"/>
      <c r="V6381" s="26"/>
    </row>
    <row r="6382" spans="1:22" ht="14">
      <c r="A6382" s="24"/>
      <c r="B6382" s="26"/>
      <c r="C6382" s="26"/>
      <c r="D6382" s="26"/>
      <c r="E6382" s="26"/>
      <c r="F6382" s="26"/>
      <c r="G6382" s="27"/>
      <c r="H6382" s="27"/>
      <c r="I6382" s="26"/>
      <c r="J6382" s="24"/>
      <c r="K6382" s="26"/>
      <c r="L6382" s="26"/>
      <c r="M6382" s="26"/>
      <c r="N6382" s="26"/>
      <c r="O6382" s="26"/>
      <c r="P6382" s="26"/>
      <c r="Q6382" s="26"/>
      <c r="R6382" s="26"/>
      <c r="S6382" s="26"/>
      <c r="T6382" s="26"/>
      <c r="U6382" s="26"/>
      <c r="V6382" s="26"/>
    </row>
    <row r="6383" spans="1:22" ht="14">
      <c r="A6383" s="24"/>
      <c r="B6383" s="26"/>
      <c r="C6383" s="26"/>
      <c r="D6383" s="26"/>
      <c r="E6383" s="26"/>
      <c r="F6383" s="26"/>
      <c r="G6383" s="27"/>
      <c r="H6383" s="27"/>
      <c r="I6383" s="26"/>
      <c r="J6383" s="24"/>
      <c r="K6383" s="26"/>
      <c r="L6383" s="26"/>
      <c r="M6383" s="26"/>
      <c r="N6383" s="26"/>
      <c r="O6383" s="26"/>
      <c r="P6383" s="26"/>
      <c r="Q6383" s="26"/>
      <c r="R6383" s="26"/>
      <c r="S6383" s="26"/>
      <c r="T6383" s="26"/>
      <c r="U6383" s="26"/>
      <c r="V6383" s="26"/>
    </row>
    <row r="6384" spans="1:22" ht="14">
      <c r="A6384" s="24"/>
      <c r="B6384" s="26"/>
      <c r="C6384" s="26"/>
      <c r="D6384" s="26"/>
      <c r="E6384" s="26"/>
      <c r="F6384" s="26"/>
      <c r="G6384" s="27"/>
      <c r="H6384" s="27"/>
      <c r="I6384" s="26"/>
      <c r="J6384" s="24"/>
      <c r="K6384" s="26"/>
      <c r="L6384" s="26"/>
      <c r="M6384" s="26"/>
      <c r="N6384" s="26"/>
      <c r="O6384" s="26"/>
      <c r="P6384" s="26"/>
      <c r="Q6384" s="26"/>
      <c r="R6384" s="26"/>
      <c r="S6384" s="26"/>
      <c r="T6384" s="26"/>
      <c r="U6384" s="26"/>
      <c r="V6384" s="26"/>
    </row>
    <row r="6385" spans="1:22" ht="14">
      <c r="A6385" s="24"/>
      <c r="B6385" s="26"/>
      <c r="C6385" s="26"/>
      <c r="D6385" s="26"/>
      <c r="E6385" s="26"/>
      <c r="F6385" s="26"/>
      <c r="G6385" s="27"/>
      <c r="H6385" s="27"/>
      <c r="I6385" s="26"/>
      <c r="J6385" s="24"/>
      <c r="K6385" s="26"/>
      <c r="L6385" s="26"/>
      <c r="M6385" s="26"/>
      <c r="N6385" s="26"/>
      <c r="O6385" s="26"/>
      <c r="P6385" s="26"/>
      <c r="Q6385" s="26"/>
      <c r="R6385" s="26"/>
      <c r="S6385" s="26"/>
      <c r="T6385" s="26"/>
      <c r="U6385" s="26"/>
      <c r="V6385" s="26"/>
    </row>
    <row r="6386" spans="1:22" ht="14">
      <c r="A6386" s="24"/>
      <c r="B6386" s="26"/>
      <c r="C6386" s="26"/>
      <c r="D6386" s="26"/>
      <c r="E6386" s="26"/>
      <c r="F6386" s="26"/>
      <c r="G6386" s="27"/>
      <c r="H6386" s="27"/>
      <c r="I6386" s="26"/>
      <c r="J6386" s="24"/>
      <c r="K6386" s="26"/>
      <c r="L6386" s="26"/>
      <c r="M6386" s="26"/>
      <c r="N6386" s="26"/>
      <c r="O6386" s="26"/>
      <c r="P6386" s="26"/>
      <c r="Q6386" s="26"/>
      <c r="R6386" s="26"/>
      <c r="S6386" s="26"/>
      <c r="T6386" s="26"/>
      <c r="U6386" s="26"/>
      <c r="V6386" s="26"/>
    </row>
    <row r="6387" spans="1:22" ht="14">
      <c r="A6387" s="24"/>
      <c r="B6387" s="26"/>
      <c r="C6387" s="26"/>
      <c r="D6387" s="26"/>
      <c r="E6387" s="26"/>
      <c r="F6387" s="26"/>
      <c r="G6387" s="27"/>
      <c r="H6387" s="27"/>
      <c r="I6387" s="26"/>
      <c r="J6387" s="24"/>
      <c r="K6387" s="26"/>
      <c r="L6387" s="26"/>
      <c r="M6387" s="26"/>
      <c r="N6387" s="26"/>
      <c r="O6387" s="26"/>
      <c r="P6387" s="26"/>
      <c r="Q6387" s="26"/>
      <c r="R6387" s="26"/>
      <c r="S6387" s="26"/>
      <c r="T6387" s="26"/>
      <c r="U6387" s="26"/>
      <c r="V6387" s="26"/>
    </row>
    <row r="6388" spans="1:22" ht="14">
      <c r="A6388" s="24"/>
      <c r="B6388" s="26"/>
      <c r="C6388" s="26"/>
      <c r="D6388" s="26"/>
      <c r="E6388" s="26"/>
      <c r="F6388" s="26"/>
      <c r="G6388" s="27"/>
      <c r="H6388" s="27"/>
      <c r="I6388" s="26"/>
      <c r="J6388" s="24"/>
      <c r="K6388" s="26"/>
      <c r="L6388" s="26"/>
      <c r="M6388" s="26"/>
      <c r="N6388" s="26"/>
      <c r="O6388" s="26"/>
      <c r="P6388" s="26"/>
      <c r="Q6388" s="26"/>
      <c r="R6388" s="26"/>
      <c r="S6388" s="26"/>
      <c r="T6388" s="26"/>
      <c r="U6388" s="26"/>
      <c r="V6388" s="26"/>
    </row>
    <row r="6389" spans="1:22" ht="14">
      <c r="A6389" s="24"/>
      <c r="B6389" s="26"/>
      <c r="C6389" s="26"/>
      <c r="D6389" s="26"/>
      <c r="E6389" s="26"/>
      <c r="F6389" s="26"/>
      <c r="G6389" s="27"/>
      <c r="H6389" s="27"/>
      <c r="I6389" s="26"/>
      <c r="J6389" s="24"/>
      <c r="K6389" s="26"/>
      <c r="L6389" s="26"/>
      <c r="M6389" s="26"/>
      <c r="N6389" s="26"/>
      <c r="O6389" s="26"/>
      <c r="P6389" s="26"/>
      <c r="Q6389" s="26"/>
      <c r="R6389" s="26"/>
      <c r="S6389" s="26"/>
      <c r="T6389" s="26"/>
      <c r="U6389" s="26"/>
      <c r="V6389" s="26"/>
    </row>
    <row r="6390" spans="1:22" ht="14">
      <c r="A6390" s="24"/>
      <c r="B6390" s="26"/>
      <c r="C6390" s="26"/>
      <c r="D6390" s="26"/>
      <c r="E6390" s="26"/>
      <c r="F6390" s="26"/>
      <c r="G6390" s="27"/>
      <c r="H6390" s="27"/>
      <c r="I6390" s="26"/>
      <c r="J6390" s="24"/>
      <c r="K6390" s="26"/>
      <c r="L6390" s="26"/>
      <c r="M6390" s="26"/>
      <c r="N6390" s="26"/>
      <c r="O6390" s="26"/>
      <c r="P6390" s="26"/>
      <c r="Q6390" s="26"/>
      <c r="R6390" s="26"/>
      <c r="S6390" s="26"/>
      <c r="T6390" s="26"/>
      <c r="U6390" s="26"/>
      <c r="V6390" s="26"/>
    </row>
    <row r="6391" spans="1:22" ht="14">
      <c r="A6391" s="24"/>
      <c r="B6391" s="26"/>
      <c r="C6391" s="26"/>
      <c r="D6391" s="26"/>
      <c r="E6391" s="26"/>
      <c r="F6391" s="26"/>
      <c r="G6391" s="27"/>
      <c r="H6391" s="27"/>
      <c r="I6391" s="26"/>
      <c r="J6391" s="24"/>
      <c r="K6391" s="26"/>
      <c r="L6391" s="26"/>
      <c r="M6391" s="26"/>
      <c r="N6391" s="26"/>
      <c r="O6391" s="26"/>
      <c r="P6391" s="26"/>
      <c r="Q6391" s="26"/>
      <c r="R6391" s="26"/>
      <c r="S6391" s="26"/>
      <c r="T6391" s="26"/>
      <c r="U6391" s="26"/>
      <c r="V6391" s="26"/>
    </row>
    <row r="6392" spans="1:22" ht="14">
      <c r="A6392" s="24"/>
      <c r="B6392" s="26"/>
      <c r="C6392" s="26"/>
      <c r="D6392" s="26"/>
      <c r="E6392" s="26"/>
      <c r="F6392" s="26"/>
      <c r="G6392" s="27"/>
      <c r="H6392" s="27"/>
      <c r="I6392" s="26"/>
      <c r="J6392" s="24"/>
      <c r="K6392" s="26"/>
      <c r="L6392" s="26"/>
      <c r="M6392" s="26"/>
      <c r="N6392" s="26"/>
      <c r="O6392" s="26"/>
      <c r="P6392" s="26"/>
      <c r="Q6392" s="26"/>
      <c r="R6392" s="26"/>
      <c r="S6392" s="26"/>
      <c r="T6392" s="26"/>
      <c r="U6392" s="26"/>
      <c r="V6392" s="26"/>
    </row>
    <row r="6393" spans="1:22" ht="14">
      <c r="A6393" s="24"/>
      <c r="B6393" s="26"/>
      <c r="C6393" s="26"/>
      <c r="D6393" s="26"/>
      <c r="E6393" s="26"/>
      <c r="F6393" s="26"/>
      <c r="G6393" s="27"/>
      <c r="H6393" s="27"/>
      <c r="I6393" s="26"/>
      <c r="J6393" s="24"/>
      <c r="K6393" s="26"/>
      <c r="L6393" s="26"/>
      <c r="M6393" s="26"/>
      <c r="N6393" s="26"/>
      <c r="O6393" s="26"/>
      <c r="P6393" s="26"/>
      <c r="Q6393" s="26"/>
      <c r="R6393" s="26"/>
      <c r="S6393" s="26"/>
      <c r="T6393" s="26"/>
      <c r="U6393" s="26"/>
      <c r="V6393" s="26"/>
    </row>
    <row r="6394" spans="1:22" ht="14">
      <c r="A6394" s="24"/>
      <c r="B6394" s="26"/>
      <c r="C6394" s="26"/>
      <c r="D6394" s="26"/>
      <c r="E6394" s="26"/>
      <c r="F6394" s="26"/>
      <c r="G6394" s="27"/>
      <c r="H6394" s="27"/>
      <c r="I6394" s="26"/>
      <c r="J6394" s="24"/>
      <c r="K6394" s="26"/>
      <c r="L6394" s="26"/>
      <c r="M6394" s="26"/>
      <c r="N6394" s="26"/>
      <c r="O6394" s="26"/>
      <c r="P6394" s="26"/>
      <c r="Q6394" s="26"/>
      <c r="R6394" s="26"/>
      <c r="S6394" s="26"/>
      <c r="T6394" s="26"/>
      <c r="U6394" s="26"/>
      <c r="V6394" s="26"/>
    </row>
    <row r="6395" spans="1:22" ht="14">
      <c r="A6395" s="24"/>
      <c r="B6395" s="26"/>
      <c r="C6395" s="26"/>
      <c r="D6395" s="26"/>
      <c r="E6395" s="26"/>
      <c r="F6395" s="26"/>
      <c r="G6395" s="27"/>
      <c r="H6395" s="27"/>
      <c r="I6395" s="26"/>
      <c r="J6395" s="24"/>
      <c r="K6395" s="26"/>
      <c r="L6395" s="26"/>
      <c r="M6395" s="26"/>
      <c r="N6395" s="26"/>
      <c r="O6395" s="26"/>
      <c r="P6395" s="26"/>
      <c r="Q6395" s="26"/>
      <c r="R6395" s="26"/>
      <c r="S6395" s="26"/>
      <c r="T6395" s="26"/>
      <c r="U6395" s="26"/>
      <c r="V6395" s="26"/>
    </row>
    <row r="6396" spans="1:22" ht="14">
      <c r="A6396" s="24"/>
      <c r="B6396" s="26"/>
      <c r="C6396" s="26"/>
      <c r="D6396" s="26"/>
      <c r="E6396" s="26"/>
      <c r="F6396" s="26"/>
      <c r="G6396" s="27"/>
      <c r="H6396" s="27"/>
      <c r="I6396" s="26"/>
      <c r="J6396" s="24"/>
      <c r="K6396" s="26"/>
      <c r="L6396" s="26"/>
      <c r="M6396" s="26"/>
      <c r="N6396" s="26"/>
      <c r="O6396" s="26"/>
      <c r="P6396" s="26"/>
      <c r="Q6396" s="26"/>
      <c r="R6396" s="26"/>
      <c r="S6396" s="26"/>
      <c r="T6396" s="26"/>
      <c r="U6396" s="26"/>
      <c r="V6396" s="26"/>
    </row>
    <row r="6397" spans="1:22" ht="14">
      <c r="A6397" s="24"/>
      <c r="B6397" s="26"/>
      <c r="C6397" s="26"/>
      <c r="D6397" s="26"/>
      <c r="E6397" s="26"/>
      <c r="F6397" s="26"/>
      <c r="G6397" s="27"/>
      <c r="H6397" s="27"/>
      <c r="I6397" s="26"/>
      <c r="J6397" s="24"/>
      <c r="K6397" s="26"/>
      <c r="L6397" s="26"/>
      <c r="M6397" s="26"/>
      <c r="N6397" s="26"/>
      <c r="O6397" s="26"/>
      <c r="P6397" s="26"/>
      <c r="Q6397" s="26"/>
      <c r="R6397" s="26"/>
      <c r="S6397" s="26"/>
      <c r="T6397" s="26"/>
      <c r="U6397" s="26"/>
      <c r="V6397" s="26"/>
    </row>
    <row r="6398" spans="1:22" ht="14">
      <c r="A6398" s="24"/>
      <c r="B6398" s="26"/>
      <c r="C6398" s="26"/>
      <c r="D6398" s="26"/>
      <c r="E6398" s="26"/>
      <c r="F6398" s="26"/>
      <c r="G6398" s="27"/>
      <c r="H6398" s="27"/>
      <c r="I6398" s="26"/>
      <c r="J6398" s="24"/>
      <c r="K6398" s="26"/>
      <c r="L6398" s="26"/>
      <c r="M6398" s="26"/>
      <c r="N6398" s="26"/>
      <c r="O6398" s="26"/>
      <c r="P6398" s="26"/>
      <c r="Q6398" s="26"/>
      <c r="R6398" s="26"/>
      <c r="S6398" s="26"/>
      <c r="T6398" s="26"/>
      <c r="U6398" s="26"/>
      <c r="V6398" s="26"/>
    </row>
    <row r="6399" spans="1:22" ht="14">
      <c r="A6399" s="24"/>
      <c r="B6399" s="26"/>
      <c r="C6399" s="26"/>
      <c r="D6399" s="26"/>
      <c r="E6399" s="26"/>
      <c r="F6399" s="26"/>
      <c r="G6399" s="27"/>
      <c r="H6399" s="27"/>
      <c r="I6399" s="26"/>
      <c r="J6399" s="24"/>
      <c r="K6399" s="26"/>
      <c r="L6399" s="26"/>
      <c r="M6399" s="26"/>
      <c r="N6399" s="26"/>
      <c r="O6399" s="26"/>
      <c r="P6399" s="26"/>
      <c r="Q6399" s="26"/>
      <c r="R6399" s="26"/>
      <c r="S6399" s="26"/>
      <c r="T6399" s="26"/>
      <c r="U6399" s="26"/>
      <c r="V6399" s="26"/>
    </row>
    <row r="6400" spans="1:22" ht="14">
      <c r="A6400" s="24"/>
      <c r="B6400" s="26"/>
      <c r="C6400" s="26"/>
      <c r="D6400" s="26"/>
      <c r="E6400" s="26"/>
      <c r="F6400" s="26"/>
      <c r="G6400" s="27"/>
      <c r="H6400" s="27"/>
      <c r="I6400" s="26"/>
      <c r="J6400" s="24"/>
      <c r="K6400" s="26"/>
      <c r="L6400" s="26"/>
      <c r="M6400" s="26"/>
      <c r="N6400" s="26"/>
      <c r="O6400" s="26"/>
      <c r="P6400" s="26"/>
      <c r="Q6400" s="26"/>
      <c r="R6400" s="26"/>
      <c r="S6400" s="26"/>
      <c r="T6400" s="26"/>
      <c r="U6400" s="26"/>
      <c r="V6400" s="26"/>
    </row>
    <row r="6401" spans="1:22" ht="14">
      <c r="A6401" s="24"/>
      <c r="B6401" s="26"/>
      <c r="C6401" s="26"/>
      <c r="D6401" s="26"/>
      <c r="E6401" s="26"/>
      <c r="F6401" s="26"/>
      <c r="G6401" s="27"/>
      <c r="H6401" s="27"/>
      <c r="I6401" s="26"/>
      <c r="J6401" s="24"/>
      <c r="K6401" s="26"/>
      <c r="L6401" s="26"/>
      <c r="M6401" s="26"/>
      <c r="N6401" s="26"/>
      <c r="O6401" s="26"/>
      <c r="P6401" s="26"/>
      <c r="Q6401" s="26"/>
      <c r="R6401" s="26"/>
      <c r="S6401" s="26"/>
      <c r="T6401" s="26"/>
      <c r="U6401" s="26"/>
      <c r="V6401" s="26"/>
    </row>
    <row r="6402" spans="1:22" ht="14">
      <c r="A6402" s="24"/>
      <c r="B6402" s="26"/>
      <c r="C6402" s="26"/>
      <c r="D6402" s="26"/>
      <c r="E6402" s="26"/>
      <c r="F6402" s="26"/>
      <c r="G6402" s="27"/>
      <c r="H6402" s="27"/>
      <c r="I6402" s="26"/>
      <c r="J6402" s="24"/>
      <c r="K6402" s="26"/>
      <c r="L6402" s="26"/>
      <c r="M6402" s="26"/>
      <c r="N6402" s="26"/>
      <c r="O6402" s="26"/>
      <c r="P6402" s="26"/>
      <c r="Q6402" s="26"/>
      <c r="R6402" s="26"/>
      <c r="S6402" s="26"/>
      <c r="T6402" s="26"/>
      <c r="U6402" s="26"/>
      <c r="V6402" s="26"/>
    </row>
    <row r="6403" spans="1:22" ht="14">
      <c r="A6403" s="24"/>
      <c r="B6403" s="26"/>
      <c r="C6403" s="26"/>
      <c r="D6403" s="26"/>
      <c r="E6403" s="26"/>
      <c r="F6403" s="26"/>
      <c r="G6403" s="27"/>
      <c r="H6403" s="27"/>
      <c r="I6403" s="26"/>
      <c r="J6403" s="24"/>
      <c r="K6403" s="26"/>
      <c r="L6403" s="26"/>
      <c r="M6403" s="26"/>
      <c r="N6403" s="26"/>
      <c r="O6403" s="26"/>
      <c r="P6403" s="26"/>
      <c r="Q6403" s="26"/>
      <c r="R6403" s="26"/>
      <c r="S6403" s="26"/>
      <c r="T6403" s="26"/>
      <c r="U6403" s="26"/>
      <c r="V6403" s="26"/>
    </row>
    <row r="6404" spans="1:22" ht="14">
      <c r="A6404" s="24"/>
      <c r="B6404" s="26"/>
      <c r="C6404" s="26"/>
      <c r="D6404" s="26"/>
      <c r="E6404" s="26"/>
      <c r="F6404" s="26"/>
      <c r="G6404" s="27"/>
      <c r="H6404" s="27"/>
      <c r="I6404" s="26"/>
      <c r="J6404" s="24"/>
      <c r="K6404" s="26"/>
      <c r="L6404" s="26"/>
      <c r="M6404" s="26"/>
      <c r="N6404" s="26"/>
      <c r="O6404" s="26"/>
      <c r="P6404" s="26"/>
      <c r="Q6404" s="26"/>
      <c r="R6404" s="26"/>
      <c r="S6404" s="26"/>
      <c r="T6404" s="26"/>
      <c r="U6404" s="26"/>
      <c r="V6404" s="26"/>
    </row>
    <row r="6405" spans="1:22" ht="14">
      <c r="A6405" s="24"/>
      <c r="B6405" s="26"/>
      <c r="C6405" s="26"/>
      <c r="D6405" s="26"/>
      <c r="E6405" s="26"/>
      <c r="F6405" s="26"/>
      <c r="G6405" s="27"/>
      <c r="H6405" s="27"/>
      <c r="I6405" s="26"/>
      <c r="J6405" s="24"/>
      <c r="K6405" s="26"/>
      <c r="L6405" s="26"/>
      <c r="M6405" s="26"/>
      <c r="N6405" s="26"/>
      <c r="O6405" s="26"/>
      <c r="P6405" s="26"/>
      <c r="Q6405" s="26"/>
      <c r="R6405" s="26"/>
      <c r="S6405" s="26"/>
      <c r="T6405" s="26"/>
      <c r="U6405" s="26"/>
      <c r="V6405" s="26"/>
    </row>
    <row r="6406" spans="1:22" ht="14">
      <c r="A6406" s="24"/>
      <c r="B6406" s="26"/>
      <c r="C6406" s="26"/>
      <c r="D6406" s="26"/>
      <c r="E6406" s="26"/>
      <c r="F6406" s="26"/>
      <c r="G6406" s="27"/>
      <c r="H6406" s="27"/>
      <c r="I6406" s="26"/>
      <c r="J6406" s="24"/>
      <c r="K6406" s="26"/>
      <c r="L6406" s="26"/>
      <c r="M6406" s="26"/>
      <c r="N6406" s="26"/>
      <c r="O6406" s="26"/>
      <c r="P6406" s="26"/>
      <c r="Q6406" s="26"/>
      <c r="R6406" s="26"/>
      <c r="S6406" s="26"/>
      <c r="T6406" s="26"/>
      <c r="U6406" s="26"/>
      <c r="V6406" s="26"/>
    </row>
    <row r="6407" spans="1:22" ht="14">
      <c r="A6407" s="24"/>
      <c r="B6407" s="26"/>
      <c r="C6407" s="26"/>
      <c r="D6407" s="26"/>
      <c r="E6407" s="26"/>
      <c r="F6407" s="26"/>
      <c r="G6407" s="27"/>
      <c r="H6407" s="27"/>
      <c r="I6407" s="26"/>
      <c r="J6407" s="24"/>
      <c r="K6407" s="26"/>
      <c r="L6407" s="26"/>
      <c r="M6407" s="26"/>
      <c r="N6407" s="26"/>
      <c r="O6407" s="26"/>
      <c r="P6407" s="26"/>
      <c r="Q6407" s="26"/>
      <c r="R6407" s="26"/>
      <c r="S6407" s="26"/>
      <c r="T6407" s="26"/>
      <c r="U6407" s="26"/>
      <c r="V6407" s="26"/>
    </row>
    <row r="6408" spans="1:22" ht="14">
      <c r="A6408" s="24"/>
      <c r="B6408" s="26"/>
      <c r="C6408" s="26"/>
      <c r="D6408" s="26"/>
      <c r="E6408" s="26"/>
      <c r="F6408" s="26"/>
      <c r="G6408" s="27"/>
      <c r="H6408" s="27"/>
      <c r="I6408" s="26"/>
      <c r="J6408" s="24"/>
      <c r="K6408" s="26"/>
      <c r="L6408" s="26"/>
      <c r="M6408" s="26"/>
      <c r="N6408" s="26"/>
      <c r="O6408" s="26"/>
      <c r="P6408" s="26"/>
      <c r="Q6408" s="26"/>
      <c r="R6408" s="26"/>
      <c r="S6408" s="26"/>
      <c r="T6408" s="26"/>
      <c r="U6408" s="26"/>
      <c r="V6408" s="26"/>
    </row>
    <row r="6409" spans="1:22" ht="14">
      <c r="A6409" s="24"/>
      <c r="B6409" s="26"/>
      <c r="C6409" s="26"/>
      <c r="D6409" s="26"/>
      <c r="E6409" s="26"/>
      <c r="F6409" s="26"/>
      <c r="G6409" s="27"/>
      <c r="H6409" s="27"/>
      <c r="I6409" s="26"/>
      <c r="J6409" s="24"/>
      <c r="K6409" s="26"/>
      <c r="L6409" s="26"/>
      <c r="M6409" s="26"/>
      <c r="N6409" s="26"/>
      <c r="O6409" s="26"/>
      <c r="P6409" s="26"/>
      <c r="Q6409" s="26"/>
      <c r="R6409" s="26"/>
      <c r="S6409" s="26"/>
      <c r="T6409" s="26"/>
      <c r="U6409" s="26"/>
      <c r="V6409" s="26"/>
    </row>
    <row r="6410" spans="1:22" ht="14">
      <c r="A6410" s="24"/>
      <c r="B6410" s="26"/>
      <c r="C6410" s="26"/>
      <c r="D6410" s="26"/>
      <c r="E6410" s="26"/>
      <c r="F6410" s="26"/>
      <c r="G6410" s="27"/>
      <c r="H6410" s="27"/>
      <c r="I6410" s="26"/>
      <c r="J6410" s="24"/>
      <c r="K6410" s="26"/>
      <c r="L6410" s="26"/>
      <c r="M6410" s="26"/>
      <c r="N6410" s="26"/>
      <c r="O6410" s="26"/>
      <c r="P6410" s="26"/>
      <c r="Q6410" s="26"/>
      <c r="R6410" s="26"/>
      <c r="S6410" s="26"/>
      <c r="T6410" s="26"/>
      <c r="U6410" s="26"/>
      <c r="V6410" s="26"/>
    </row>
    <row r="6411" spans="1:22" ht="14">
      <c r="A6411" s="24"/>
      <c r="B6411" s="26"/>
      <c r="C6411" s="26"/>
      <c r="D6411" s="26"/>
      <c r="E6411" s="26"/>
      <c r="F6411" s="26"/>
      <c r="G6411" s="27"/>
      <c r="H6411" s="27"/>
      <c r="I6411" s="26"/>
      <c r="J6411" s="24"/>
      <c r="K6411" s="26"/>
      <c r="L6411" s="26"/>
      <c r="M6411" s="26"/>
      <c r="N6411" s="26"/>
      <c r="O6411" s="26"/>
      <c r="P6411" s="26"/>
      <c r="Q6411" s="26"/>
      <c r="R6411" s="26"/>
      <c r="S6411" s="26"/>
      <c r="T6411" s="26"/>
      <c r="U6411" s="26"/>
      <c r="V6411" s="26"/>
    </row>
    <row r="6412" spans="1:22" ht="14">
      <c r="A6412" s="24"/>
      <c r="B6412" s="26"/>
      <c r="C6412" s="26"/>
      <c r="D6412" s="26"/>
      <c r="E6412" s="26"/>
      <c r="F6412" s="26"/>
      <c r="G6412" s="27"/>
      <c r="H6412" s="27"/>
      <c r="I6412" s="26"/>
      <c r="J6412" s="24"/>
      <c r="K6412" s="26"/>
      <c r="L6412" s="26"/>
      <c r="M6412" s="26"/>
      <c r="N6412" s="26"/>
      <c r="O6412" s="26"/>
      <c r="P6412" s="26"/>
      <c r="Q6412" s="26"/>
      <c r="R6412" s="26"/>
      <c r="S6412" s="26"/>
      <c r="T6412" s="26"/>
      <c r="U6412" s="26"/>
      <c r="V6412" s="26"/>
    </row>
    <row r="6413" spans="1:22" ht="14">
      <c r="A6413" s="24"/>
      <c r="B6413" s="26"/>
      <c r="C6413" s="26"/>
      <c r="D6413" s="26"/>
      <c r="E6413" s="26"/>
      <c r="F6413" s="26"/>
      <c r="G6413" s="27"/>
      <c r="H6413" s="27"/>
      <c r="I6413" s="26"/>
      <c r="J6413" s="24"/>
      <c r="K6413" s="26"/>
      <c r="L6413" s="26"/>
      <c r="M6413" s="26"/>
      <c r="N6413" s="26"/>
      <c r="O6413" s="26"/>
      <c r="P6413" s="26"/>
      <c r="Q6413" s="26"/>
      <c r="R6413" s="26"/>
      <c r="S6413" s="26"/>
      <c r="T6413" s="26"/>
      <c r="U6413" s="26"/>
      <c r="V6413" s="26"/>
    </row>
    <row r="6414" spans="1:22" ht="14">
      <c r="A6414" s="24"/>
      <c r="B6414" s="26"/>
      <c r="C6414" s="26"/>
      <c r="D6414" s="26"/>
      <c r="E6414" s="26"/>
      <c r="F6414" s="26"/>
      <c r="G6414" s="27"/>
      <c r="H6414" s="27"/>
      <c r="I6414" s="26"/>
      <c r="J6414" s="24"/>
      <c r="K6414" s="26"/>
      <c r="L6414" s="26"/>
      <c r="M6414" s="26"/>
      <c r="N6414" s="26"/>
      <c r="O6414" s="26"/>
      <c r="P6414" s="26"/>
      <c r="Q6414" s="26"/>
      <c r="R6414" s="26"/>
      <c r="S6414" s="26"/>
      <c r="T6414" s="26"/>
      <c r="U6414" s="26"/>
      <c r="V6414" s="26"/>
    </row>
    <row r="6415" spans="1:22" ht="14">
      <c r="A6415" s="24"/>
      <c r="B6415" s="26"/>
      <c r="C6415" s="26"/>
      <c r="D6415" s="26"/>
      <c r="E6415" s="26"/>
      <c r="F6415" s="26"/>
      <c r="G6415" s="27"/>
      <c r="H6415" s="27"/>
      <c r="I6415" s="26"/>
      <c r="J6415" s="24"/>
      <c r="K6415" s="26"/>
      <c r="L6415" s="26"/>
      <c r="M6415" s="26"/>
      <c r="N6415" s="26"/>
      <c r="O6415" s="26"/>
      <c r="P6415" s="26"/>
      <c r="Q6415" s="26"/>
      <c r="R6415" s="26"/>
      <c r="S6415" s="26"/>
      <c r="T6415" s="26"/>
      <c r="U6415" s="26"/>
      <c r="V6415" s="26"/>
    </row>
    <row r="6416" spans="1:22" ht="14">
      <c r="A6416" s="24"/>
      <c r="B6416" s="26"/>
      <c r="C6416" s="26"/>
      <c r="D6416" s="26"/>
      <c r="E6416" s="26"/>
      <c r="F6416" s="26"/>
      <c r="G6416" s="27"/>
      <c r="H6416" s="27"/>
      <c r="I6416" s="26"/>
      <c r="J6416" s="24"/>
      <c r="K6416" s="26"/>
      <c r="L6416" s="26"/>
      <c r="M6416" s="26"/>
      <c r="N6416" s="26"/>
      <c r="O6416" s="26"/>
      <c r="P6416" s="26"/>
      <c r="Q6416" s="26"/>
      <c r="R6416" s="26"/>
      <c r="S6416" s="26"/>
      <c r="T6416" s="26"/>
      <c r="U6416" s="26"/>
      <c r="V6416" s="26"/>
    </row>
    <row r="6417" spans="1:22" ht="14">
      <c r="A6417" s="24"/>
      <c r="B6417" s="26"/>
      <c r="C6417" s="26"/>
      <c r="D6417" s="26"/>
      <c r="E6417" s="26"/>
      <c r="F6417" s="26"/>
      <c r="G6417" s="27"/>
      <c r="H6417" s="27"/>
      <c r="I6417" s="26"/>
      <c r="J6417" s="24"/>
      <c r="K6417" s="26"/>
      <c r="L6417" s="26"/>
      <c r="M6417" s="26"/>
      <c r="N6417" s="26"/>
      <c r="O6417" s="26"/>
      <c r="P6417" s="26"/>
      <c r="Q6417" s="26"/>
      <c r="R6417" s="26"/>
      <c r="S6417" s="26"/>
      <c r="T6417" s="26"/>
      <c r="U6417" s="26"/>
      <c r="V6417" s="26"/>
    </row>
    <row r="6418" spans="1:22" ht="14">
      <c r="A6418" s="24"/>
      <c r="B6418" s="26"/>
      <c r="C6418" s="26"/>
      <c r="D6418" s="26"/>
      <c r="E6418" s="26"/>
      <c r="F6418" s="26"/>
      <c r="G6418" s="27"/>
      <c r="H6418" s="27"/>
      <c r="I6418" s="26"/>
      <c r="J6418" s="24"/>
      <c r="K6418" s="26"/>
      <c r="L6418" s="26"/>
      <c r="M6418" s="26"/>
      <c r="N6418" s="26"/>
      <c r="O6418" s="26"/>
      <c r="P6418" s="26"/>
      <c r="Q6418" s="26"/>
      <c r="R6418" s="26"/>
      <c r="S6418" s="26"/>
      <c r="T6418" s="26"/>
      <c r="U6418" s="26"/>
      <c r="V6418" s="26"/>
    </row>
    <row r="6419" spans="1:22" ht="14">
      <c r="A6419" s="24"/>
      <c r="B6419" s="26"/>
      <c r="C6419" s="26"/>
      <c r="D6419" s="26"/>
      <c r="E6419" s="26"/>
      <c r="F6419" s="26"/>
      <c r="G6419" s="27"/>
      <c r="H6419" s="27"/>
      <c r="I6419" s="26"/>
      <c r="J6419" s="24"/>
      <c r="K6419" s="26"/>
      <c r="L6419" s="26"/>
      <c r="M6419" s="26"/>
      <c r="N6419" s="26"/>
      <c r="O6419" s="26"/>
      <c r="P6419" s="26"/>
      <c r="Q6419" s="26"/>
      <c r="R6419" s="26"/>
      <c r="S6419" s="26"/>
      <c r="T6419" s="26"/>
      <c r="U6419" s="26"/>
      <c r="V6419" s="26"/>
    </row>
    <row r="6420" spans="1:22" ht="14">
      <c r="A6420" s="24"/>
      <c r="B6420" s="26"/>
      <c r="C6420" s="26"/>
      <c r="D6420" s="26"/>
      <c r="E6420" s="26"/>
      <c r="F6420" s="26"/>
      <c r="G6420" s="27"/>
      <c r="H6420" s="27"/>
      <c r="I6420" s="26"/>
      <c r="J6420" s="24"/>
      <c r="K6420" s="26"/>
      <c r="L6420" s="26"/>
      <c r="M6420" s="26"/>
      <c r="N6420" s="26"/>
      <c r="O6420" s="26"/>
      <c r="P6420" s="26"/>
      <c r="Q6420" s="26"/>
      <c r="R6420" s="26"/>
      <c r="S6420" s="26"/>
      <c r="T6420" s="26"/>
      <c r="U6420" s="26"/>
      <c r="V6420" s="26"/>
    </row>
    <row r="6421" spans="1:22" ht="14">
      <c r="A6421" s="24"/>
      <c r="B6421" s="26"/>
      <c r="C6421" s="26"/>
      <c r="D6421" s="26"/>
      <c r="E6421" s="26"/>
      <c r="F6421" s="26"/>
      <c r="G6421" s="27"/>
      <c r="H6421" s="27"/>
      <c r="I6421" s="26"/>
      <c r="J6421" s="24"/>
      <c r="K6421" s="26"/>
      <c r="L6421" s="26"/>
      <c r="M6421" s="26"/>
      <c r="N6421" s="26"/>
      <c r="O6421" s="26"/>
      <c r="P6421" s="26"/>
      <c r="Q6421" s="26"/>
      <c r="R6421" s="26"/>
      <c r="S6421" s="26"/>
      <c r="T6421" s="26"/>
      <c r="U6421" s="26"/>
      <c r="V6421" s="26"/>
    </row>
    <row r="6422" spans="1:22" ht="14">
      <c r="A6422" s="24"/>
      <c r="B6422" s="26"/>
      <c r="C6422" s="26"/>
      <c r="D6422" s="26"/>
      <c r="E6422" s="26"/>
      <c r="F6422" s="26"/>
      <c r="G6422" s="27"/>
      <c r="H6422" s="27"/>
      <c r="I6422" s="26"/>
      <c r="J6422" s="24"/>
      <c r="K6422" s="26"/>
      <c r="L6422" s="26"/>
      <c r="M6422" s="26"/>
      <c r="N6422" s="26"/>
      <c r="O6422" s="26"/>
      <c r="P6422" s="26"/>
      <c r="Q6422" s="26"/>
      <c r="R6422" s="26"/>
      <c r="S6422" s="26"/>
      <c r="T6422" s="26"/>
      <c r="U6422" s="26"/>
      <c r="V6422" s="26"/>
    </row>
    <row r="6423" spans="1:22" ht="14">
      <c r="A6423" s="24"/>
      <c r="B6423" s="26"/>
      <c r="C6423" s="26"/>
      <c r="D6423" s="26"/>
      <c r="E6423" s="26"/>
      <c r="F6423" s="26"/>
      <c r="G6423" s="27"/>
      <c r="H6423" s="27"/>
      <c r="I6423" s="26"/>
      <c r="J6423" s="24"/>
      <c r="K6423" s="26"/>
      <c r="L6423" s="26"/>
      <c r="M6423" s="26"/>
      <c r="N6423" s="26"/>
      <c r="O6423" s="26"/>
      <c r="P6423" s="26"/>
      <c r="Q6423" s="26"/>
      <c r="R6423" s="26"/>
      <c r="S6423" s="26"/>
      <c r="T6423" s="26"/>
      <c r="U6423" s="26"/>
      <c r="V6423" s="26"/>
    </row>
    <row r="6424" spans="1:22" ht="14">
      <c r="A6424" s="24"/>
      <c r="B6424" s="26"/>
      <c r="C6424" s="26"/>
      <c r="D6424" s="26"/>
      <c r="E6424" s="26"/>
      <c r="F6424" s="26"/>
      <c r="G6424" s="27"/>
      <c r="H6424" s="27"/>
      <c r="I6424" s="26"/>
      <c r="J6424" s="24"/>
      <c r="K6424" s="26"/>
      <c r="L6424" s="26"/>
      <c r="M6424" s="26"/>
      <c r="N6424" s="26"/>
      <c r="O6424" s="26"/>
      <c r="P6424" s="26"/>
      <c r="Q6424" s="26"/>
      <c r="R6424" s="26"/>
      <c r="S6424" s="26"/>
      <c r="T6424" s="26"/>
      <c r="U6424" s="26"/>
      <c r="V6424" s="26"/>
    </row>
    <row r="6425" spans="1:22" ht="14">
      <c r="A6425" s="24"/>
      <c r="B6425" s="26"/>
      <c r="C6425" s="26"/>
      <c r="D6425" s="26"/>
      <c r="E6425" s="26"/>
      <c r="F6425" s="26"/>
      <c r="G6425" s="27"/>
      <c r="H6425" s="27"/>
      <c r="I6425" s="26"/>
      <c r="J6425" s="24"/>
      <c r="K6425" s="26"/>
      <c r="L6425" s="26"/>
      <c r="M6425" s="26"/>
      <c r="N6425" s="26"/>
      <c r="O6425" s="26"/>
      <c r="P6425" s="26"/>
      <c r="Q6425" s="26"/>
      <c r="R6425" s="26"/>
      <c r="S6425" s="26"/>
      <c r="T6425" s="26"/>
      <c r="U6425" s="26"/>
      <c r="V6425" s="26"/>
    </row>
    <row r="6426" spans="1:22" ht="14">
      <c r="A6426" s="24"/>
      <c r="B6426" s="26"/>
      <c r="C6426" s="26"/>
      <c r="D6426" s="26"/>
      <c r="E6426" s="26"/>
      <c r="F6426" s="26"/>
      <c r="G6426" s="27"/>
      <c r="H6426" s="27"/>
      <c r="I6426" s="26"/>
      <c r="J6426" s="24"/>
      <c r="K6426" s="26"/>
      <c r="L6426" s="26"/>
      <c r="M6426" s="26"/>
      <c r="N6426" s="26"/>
      <c r="O6426" s="26"/>
      <c r="P6426" s="26"/>
      <c r="Q6426" s="26"/>
      <c r="R6426" s="26"/>
      <c r="S6426" s="26"/>
      <c r="T6426" s="26"/>
      <c r="U6426" s="26"/>
      <c r="V6426" s="26"/>
    </row>
    <row r="6427" spans="1:22" ht="14">
      <c r="A6427" s="24"/>
      <c r="B6427" s="26"/>
      <c r="C6427" s="26"/>
      <c r="D6427" s="26"/>
      <c r="E6427" s="26"/>
      <c r="F6427" s="26"/>
      <c r="G6427" s="27"/>
      <c r="H6427" s="27"/>
      <c r="I6427" s="26"/>
      <c r="J6427" s="24"/>
      <c r="K6427" s="26"/>
      <c r="L6427" s="26"/>
      <c r="M6427" s="26"/>
      <c r="N6427" s="26"/>
      <c r="O6427" s="26"/>
      <c r="P6427" s="26"/>
      <c r="Q6427" s="26"/>
      <c r="R6427" s="26"/>
      <c r="S6427" s="26"/>
      <c r="T6427" s="26"/>
      <c r="U6427" s="26"/>
      <c r="V6427" s="26"/>
    </row>
    <row r="6428" spans="1:22" ht="14">
      <c r="A6428" s="24"/>
      <c r="B6428" s="26"/>
      <c r="C6428" s="26"/>
      <c r="D6428" s="26"/>
      <c r="E6428" s="26"/>
      <c r="F6428" s="26"/>
      <c r="G6428" s="27"/>
      <c r="H6428" s="27"/>
      <c r="I6428" s="26"/>
      <c r="J6428" s="24"/>
      <c r="K6428" s="26"/>
      <c r="L6428" s="26"/>
      <c r="M6428" s="26"/>
      <c r="N6428" s="26"/>
      <c r="O6428" s="26"/>
      <c r="P6428" s="26"/>
      <c r="Q6428" s="26"/>
      <c r="R6428" s="26"/>
      <c r="S6428" s="26"/>
      <c r="T6428" s="26"/>
      <c r="U6428" s="26"/>
      <c r="V6428" s="26"/>
    </row>
    <row r="6429" spans="1:22" ht="14">
      <c r="A6429" s="24"/>
      <c r="B6429" s="26"/>
      <c r="C6429" s="26"/>
      <c r="D6429" s="26"/>
      <c r="E6429" s="26"/>
      <c r="F6429" s="26"/>
      <c r="G6429" s="27"/>
      <c r="H6429" s="27"/>
      <c r="I6429" s="26"/>
      <c r="J6429" s="24"/>
      <c r="K6429" s="26"/>
      <c r="L6429" s="26"/>
      <c r="M6429" s="26"/>
      <c r="N6429" s="26"/>
      <c r="O6429" s="26"/>
      <c r="P6429" s="26"/>
      <c r="Q6429" s="26"/>
      <c r="R6429" s="26"/>
      <c r="S6429" s="26"/>
      <c r="T6429" s="26"/>
      <c r="U6429" s="26"/>
      <c r="V6429" s="26"/>
    </row>
    <row r="6430" spans="1:22" ht="14">
      <c r="A6430" s="24"/>
      <c r="B6430" s="26"/>
      <c r="C6430" s="26"/>
      <c r="D6430" s="26"/>
      <c r="E6430" s="26"/>
      <c r="F6430" s="26"/>
      <c r="G6430" s="27"/>
      <c r="H6430" s="27"/>
      <c r="I6430" s="26"/>
      <c r="J6430" s="24"/>
      <c r="K6430" s="26"/>
      <c r="L6430" s="26"/>
      <c r="M6430" s="26"/>
      <c r="N6430" s="26"/>
      <c r="O6430" s="26"/>
      <c r="P6430" s="26"/>
      <c r="Q6430" s="26"/>
      <c r="R6430" s="26"/>
      <c r="S6430" s="26"/>
      <c r="T6430" s="26"/>
      <c r="U6430" s="26"/>
      <c r="V6430" s="26"/>
    </row>
    <row r="6431" spans="1:22" ht="14">
      <c r="A6431" s="24"/>
      <c r="B6431" s="26"/>
      <c r="C6431" s="26"/>
      <c r="D6431" s="26"/>
      <c r="E6431" s="26"/>
      <c r="F6431" s="26"/>
      <c r="G6431" s="27"/>
      <c r="H6431" s="27"/>
      <c r="I6431" s="26"/>
      <c r="J6431" s="24"/>
      <c r="K6431" s="26"/>
      <c r="L6431" s="26"/>
      <c r="M6431" s="26"/>
      <c r="N6431" s="26"/>
      <c r="O6431" s="26"/>
      <c r="P6431" s="26"/>
      <c r="Q6431" s="26"/>
      <c r="R6431" s="26"/>
      <c r="S6431" s="26"/>
      <c r="T6431" s="26"/>
      <c r="U6431" s="26"/>
      <c r="V6431" s="26"/>
    </row>
    <row r="6432" spans="1:22" ht="14">
      <c r="A6432" s="24"/>
      <c r="B6432" s="26"/>
      <c r="C6432" s="26"/>
      <c r="D6432" s="26"/>
      <c r="E6432" s="26"/>
      <c r="F6432" s="26"/>
      <c r="G6432" s="27"/>
      <c r="H6432" s="27"/>
      <c r="I6432" s="26"/>
      <c r="J6432" s="24"/>
      <c r="K6432" s="26"/>
      <c r="L6432" s="26"/>
      <c r="M6432" s="26"/>
      <c r="N6432" s="26"/>
      <c r="O6432" s="26"/>
      <c r="P6432" s="26"/>
      <c r="Q6432" s="26"/>
      <c r="R6432" s="26"/>
      <c r="S6432" s="26"/>
      <c r="T6432" s="26"/>
      <c r="U6432" s="26"/>
      <c r="V6432" s="26"/>
    </row>
    <row r="6433" spans="1:22" ht="14">
      <c r="A6433" s="24"/>
      <c r="B6433" s="26"/>
      <c r="C6433" s="26"/>
      <c r="D6433" s="26"/>
      <c r="E6433" s="26"/>
      <c r="F6433" s="26"/>
      <c r="G6433" s="27"/>
      <c r="H6433" s="27"/>
      <c r="I6433" s="26"/>
      <c r="J6433" s="24"/>
      <c r="K6433" s="26"/>
      <c r="L6433" s="26"/>
      <c r="M6433" s="26"/>
      <c r="N6433" s="26"/>
      <c r="O6433" s="26"/>
      <c r="P6433" s="26"/>
      <c r="Q6433" s="26"/>
      <c r="R6433" s="26"/>
      <c r="S6433" s="26"/>
      <c r="T6433" s="26"/>
      <c r="U6433" s="26"/>
      <c r="V6433" s="26"/>
    </row>
    <row r="6434" spans="1:22" ht="14">
      <c r="A6434" s="24"/>
      <c r="B6434" s="26"/>
      <c r="C6434" s="26"/>
      <c r="D6434" s="26"/>
      <c r="E6434" s="26"/>
      <c r="F6434" s="26"/>
      <c r="G6434" s="27"/>
      <c r="H6434" s="27"/>
      <c r="I6434" s="26"/>
      <c r="J6434" s="24"/>
      <c r="K6434" s="26"/>
      <c r="L6434" s="26"/>
      <c r="M6434" s="26"/>
      <c r="N6434" s="26"/>
      <c r="O6434" s="26"/>
      <c r="P6434" s="26"/>
      <c r="Q6434" s="26"/>
      <c r="R6434" s="26"/>
      <c r="S6434" s="26"/>
      <c r="T6434" s="26"/>
      <c r="U6434" s="26"/>
      <c r="V6434" s="26"/>
    </row>
    <row r="6435" spans="1:22" ht="14">
      <c r="A6435" s="24"/>
      <c r="B6435" s="26"/>
      <c r="C6435" s="26"/>
      <c r="D6435" s="26"/>
      <c r="E6435" s="26"/>
      <c r="F6435" s="26"/>
      <c r="G6435" s="27"/>
      <c r="H6435" s="27"/>
      <c r="I6435" s="26"/>
      <c r="J6435" s="24"/>
      <c r="K6435" s="26"/>
      <c r="L6435" s="26"/>
      <c r="M6435" s="26"/>
      <c r="N6435" s="26"/>
      <c r="O6435" s="26"/>
      <c r="P6435" s="26"/>
      <c r="Q6435" s="26"/>
      <c r="R6435" s="26"/>
      <c r="S6435" s="26"/>
      <c r="T6435" s="26"/>
      <c r="U6435" s="26"/>
      <c r="V6435" s="26"/>
    </row>
    <row r="6436" spans="1:22" ht="14">
      <c r="A6436" s="24"/>
      <c r="B6436" s="26"/>
      <c r="C6436" s="26"/>
      <c r="D6436" s="26"/>
      <c r="E6436" s="26"/>
      <c r="F6436" s="26"/>
      <c r="G6436" s="27"/>
      <c r="H6436" s="27"/>
      <c r="I6436" s="26"/>
      <c r="J6436" s="24"/>
      <c r="K6436" s="26"/>
      <c r="L6436" s="26"/>
      <c r="M6436" s="26"/>
      <c r="N6436" s="26"/>
      <c r="O6436" s="26"/>
      <c r="P6436" s="26"/>
      <c r="Q6436" s="26"/>
      <c r="R6436" s="26"/>
      <c r="S6436" s="26"/>
      <c r="T6436" s="26"/>
      <c r="U6436" s="26"/>
      <c r="V6436" s="26"/>
    </row>
    <row r="6437" spans="1:22" ht="14">
      <c r="A6437" s="24"/>
      <c r="B6437" s="26"/>
      <c r="C6437" s="26"/>
      <c r="D6437" s="26"/>
      <c r="E6437" s="26"/>
      <c r="F6437" s="26"/>
      <c r="G6437" s="27"/>
      <c r="H6437" s="27"/>
      <c r="I6437" s="26"/>
      <c r="J6437" s="24"/>
      <c r="K6437" s="26"/>
      <c r="L6437" s="26"/>
      <c r="M6437" s="26"/>
      <c r="N6437" s="26"/>
      <c r="O6437" s="26"/>
      <c r="P6437" s="26"/>
      <c r="Q6437" s="26"/>
      <c r="R6437" s="26"/>
      <c r="S6437" s="26"/>
      <c r="T6437" s="26"/>
      <c r="U6437" s="26"/>
      <c r="V6437" s="26"/>
    </row>
    <row r="6438" spans="1:22" ht="14">
      <c r="A6438" s="24"/>
      <c r="B6438" s="26"/>
      <c r="C6438" s="26"/>
      <c r="D6438" s="26"/>
      <c r="E6438" s="26"/>
      <c r="F6438" s="26"/>
      <c r="G6438" s="27"/>
      <c r="H6438" s="27"/>
      <c r="I6438" s="26"/>
      <c r="J6438" s="24"/>
      <c r="K6438" s="26"/>
      <c r="L6438" s="26"/>
      <c r="M6438" s="26"/>
      <c r="N6438" s="26"/>
      <c r="O6438" s="26"/>
      <c r="P6438" s="26"/>
      <c r="Q6438" s="26"/>
      <c r="R6438" s="26"/>
      <c r="S6438" s="26"/>
      <c r="T6438" s="26"/>
      <c r="U6438" s="26"/>
      <c r="V6438" s="26"/>
    </row>
    <row r="6439" spans="1:22" ht="14">
      <c r="A6439" s="24"/>
      <c r="B6439" s="26"/>
      <c r="C6439" s="26"/>
      <c r="D6439" s="26"/>
      <c r="E6439" s="26"/>
      <c r="F6439" s="26"/>
      <c r="G6439" s="27"/>
      <c r="H6439" s="27"/>
      <c r="I6439" s="26"/>
      <c r="J6439" s="24"/>
      <c r="K6439" s="26"/>
      <c r="L6439" s="26"/>
      <c r="M6439" s="26"/>
      <c r="N6439" s="26"/>
      <c r="O6439" s="26"/>
      <c r="P6439" s="26"/>
      <c r="Q6439" s="26"/>
      <c r="R6439" s="26"/>
      <c r="S6439" s="26"/>
      <c r="T6439" s="26"/>
      <c r="U6439" s="26"/>
      <c r="V6439" s="26"/>
    </row>
    <row r="6440" spans="1:22" ht="14">
      <c r="A6440" s="24"/>
      <c r="B6440" s="26"/>
      <c r="C6440" s="26"/>
      <c r="D6440" s="26"/>
      <c r="E6440" s="26"/>
      <c r="F6440" s="26"/>
      <c r="G6440" s="27"/>
      <c r="H6440" s="27"/>
      <c r="I6440" s="26"/>
      <c r="J6440" s="24"/>
      <c r="K6440" s="26"/>
      <c r="L6440" s="26"/>
      <c r="M6440" s="26"/>
      <c r="N6440" s="26"/>
      <c r="O6440" s="26"/>
      <c r="P6440" s="26"/>
      <c r="Q6440" s="26"/>
      <c r="R6440" s="26"/>
      <c r="S6440" s="26"/>
      <c r="T6440" s="26"/>
      <c r="U6440" s="26"/>
      <c r="V6440" s="26"/>
    </row>
    <row r="6441" spans="1:22" ht="14">
      <c r="A6441" s="24"/>
      <c r="B6441" s="26"/>
      <c r="C6441" s="26"/>
      <c r="D6441" s="26"/>
      <c r="E6441" s="26"/>
      <c r="F6441" s="26"/>
      <c r="G6441" s="27"/>
      <c r="H6441" s="27"/>
      <c r="I6441" s="26"/>
      <c r="J6441" s="24"/>
      <c r="K6441" s="26"/>
      <c r="L6441" s="26"/>
      <c r="M6441" s="26"/>
      <c r="N6441" s="26"/>
      <c r="O6441" s="26"/>
      <c r="P6441" s="26"/>
      <c r="Q6441" s="26"/>
      <c r="R6441" s="26"/>
      <c r="S6441" s="26"/>
      <c r="T6441" s="26"/>
      <c r="U6441" s="26"/>
      <c r="V6441" s="26"/>
    </row>
    <row r="6442" spans="1:22" ht="14">
      <c r="A6442" s="24"/>
      <c r="B6442" s="26"/>
      <c r="C6442" s="26"/>
      <c r="D6442" s="26"/>
      <c r="E6442" s="26"/>
      <c r="F6442" s="26"/>
      <c r="G6442" s="27"/>
      <c r="H6442" s="27"/>
      <c r="I6442" s="26"/>
      <c r="J6442" s="24"/>
      <c r="K6442" s="26"/>
      <c r="L6442" s="26"/>
      <c r="M6442" s="26"/>
      <c r="N6442" s="26"/>
      <c r="O6442" s="26"/>
      <c r="P6442" s="26"/>
      <c r="Q6442" s="26"/>
      <c r="R6442" s="26"/>
      <c r="S6442" s="26"/>
      <c r="T6442" s="26"/>
      <c r="U6442" s="26"/>
      <c r="V6442" s="26"/>
    </row>
    <row r="6443" spans="1:22" ht="14">
      <c r="A6443" s="24"/>
      <c r="B6443" s="26"/>
      <c r="C6443" s="26"/>
      <c r="D6443" s="26"/>
      <c r="E6443" s="26"/>
      <c r="F6443" s="26"/>
      <c r="G6443" s="27"/>
      <c r="H6443" s="27"/>
      <c r="I6443" s="26"/>
      <c r="J6443" s="24"/>
      <c r="K6443" s="26"/>
      <c r="L6443" s="26"/>
      <c r="M6443" s="26"/>
      <c r="N6443" s="26"/>
      <c r="O6443" s="26"/>
      <c r="P6443" s="26"/>
      <c r="Q6443" s="26"/>
      <c r="R6443" s="26"/>
      <c r="S6443" s="26"/>
      <c r="T6443" s="26"/>
      <c r="U6443" s="26"/>
      <c r="V6443" s="26"/>
    </row>
    <row r="6444" spans="1:22" ht="14">
      <c r="A6444" s="24"/>
      <c r="B6444" s="26"/>
      <c r="C6444" s="26"/>
      <c r="D6444" s="26"/>
      <c r="E6444" s="26"/>
      <c r="F6444" s="26"/>
      <c r="G6444" s="27"/>
      <c r="H6444" s="27"/>
      <c r="I6444" s="26"/>
      <c r="J6444" s="24"/>
      <c r="K6444" s="26"/>
      <c r="L6444" s="26"/>
      <c r="M6444" s="26"/>
      <c r="N6444" s="26"/>
      <c r="O6444" s="26"/>
      <c r="P6444" s="26"/>
      <c r="Q6444" s="26"/>
      <c r="R6444" s="26"/>
      <c r="S6444" s="26"/>
      <c r="T6444" s="26"/>
      <c r="U6444" s="26"/>
      <c r="V6444" s="26"/>
    </row>
    <row r="6445" spans="1:22" ht="14">
      <c r="A6445" s="24"/>
      <c r="B6445" s="26"/>
      <c r="C6445" s="26"/>
      <c r="D6445" s="26"/>
      <c r="E6445" s="26"/>
      <c r="F6445" s="26"/>
      <c r="G6445" s="27"/>
      <c r="H6445" s="27"/>
      <c r="I6445" s="26"/>
      <c r="J6445" s="24"/>
      <c r="K6445" s="26"/>
      <c r="L6445" s="26"/>
      <c r="M6445" s="26"/>
      <c r="N6445" s="26"/>
      <c r="O6445" s="26"/>
      <c r="P6445" s="26"/>
      <c r="Q6445" s="26"/>
      <c r="R6445" s="26"/>
      <c r="S6445" s="26"/>
      <c r="T6445" s="26"/>
      <c r="U6445" s="26"/>
      <c r="V6445" s="26"/>
    </row>
    <row r="6446" spans="1:22" ht="14">
      <c r="A6446" s="24"/>
      <c r="B6446" s="26"/>
      <c r="C6446" s="26"/>
      <c r="D6446" s="26"/>
      <c r="E6446" s="26"/>
      <c r="F6446" s="26"/>
      <c r="G6446" s="27"/>
      <c r="H6446" s="27"/>
      <c r="I6446" s="26"/>
      <c r="J6446" s="24"/>
      <c r="K6446" s="26"/>
      <c r="L6446" s="26"/>
      <c r="M6446" s="26"/>
      <c r="N6446" s="26"/>
      <c r="O6446" s="26"/>
      <c r="P6446" s="26"/>
      <c r="Q6446" s="26"/>
      <c r="R6446" s="26"/>
      <c r="S6446" s="26"/>
      <c r="T6446" s="26"/>
      <c r="U6446" s="26"/>
      <c r="V6446" s="26"/>
    </row>
    <row r="6447" spans="1:22" ht="14">
      <c r="A6447" s="24"/>
      <c r="B6447" s="26"/>
      <c r="C6447" s="26"/>
      <c r="D6447" s="26"/>
      <c r="E6447" s="26"/>
      <c r="F6447" s="26"/>
      <c r="G6447" s="27"/>
      <c r="H6447" s="27"/>
      <c r="I6447" s="26"/>
      <c r="J6447" s="24"/>
      <c r="K6447" s="26"/>
      <c r="L6447" s="26"/>
      <c r="M6447" s="26"/>
      <c r="N6447" s="26"/>
      <c r="O6447" s="26"/>
      <c r="P6447" s="26"/>
      <c r="Q6447" s="26"/>
      <c r="R6447" s="26"/>
      <c r="S6447" s="26"/>
      <c r="T6447" s="26"/>
      <c r="U6447" s="26"/>
      <c r="V6447" s="26"/>
    </row>
    <row r="6448" spans="1:22" ht="14">
      <c r="A6448" s="24"/>
      <c r="B6448" s="26"/>
      <c r="C6448" s="26"/>
      <c r="D6448" s="26"/>
      <c r="E6448" s="26"/>
      <c r="F6448" s="26"/>
      <c r="G6448" s="27"/>
      <c r="H6448" s="27"/>
      <c r="I6448" s="26"/>
      <c r="J6448" s="24"/>
      <c r="K6448" s="26"/>
      <c r="L6448" s="26"/>
      <c r="M6448" s="26"/>
      <c r="N6448" s="26"/>
      <c r="O6448" s="26"/>
      <c r="P6448" s="26"/>
      <c r="Q6448" s="26"/>
      <c r="R6448" s="26"/>
      <c r="S6448" s="26"/>
      <c r="T6448" s="26"/>
      <c r="U6448" s="26"/>
      <c r="V6448" s="26"/>
    </row>
    <row r="6449" spans="1:22" ht="14">
      <c r="A6449" s="24"/>
      <c r="B6449" s="26"/>
      <c r="C6449" s="26"/>
      <c r="D6449" s="26"/>
      <c r="E6449" s="26"/>
      <c r="F6449" s="26"/>
      <c r="G6449" s="27"/>
      <c r="H6449" s="27"/>
      <c r="I6449" s="26"/>
      <c r="J6449" s="24"/>
      <c r="K6449" s="26"/>
      <c r="L6449" s="26"/>
      <c r="M6449" s="26"/>
      <c r="N6449" s="26"/>
      <c r="O6449" s="26"/>
      <c r="P6449" s="26"/>
      <c r="Q6449" s="26"/>
      <c r="R6449" s="26"/>
      <c r="S6449" s="26"/>
      <c r="T6449" s="26"/>
      <c r="U6449" s="26"/>
      <c r="V6449" s="26"/>
    </row>
    <row r="6450" spans="1:22" ht="14">
      <c r="A6450" s="24"/>
      <c r="B6450" s="26"/>
      <c r="C6450" s="26"/>
      <c r="D6450" s="26"/>
      <c r="E6450" s="26"/>
      <c r="F6450" s="26"/>
      <c r="G6450" s="27"/>
      <c r="H6450" s="27"/>
      <c r="I6450" s="26"/>
      <c r="J6450" s="24"/>
      <c r="K6450" s="26"/>
      <c r="L6450" s="26"/>
      <c r="M6450" s="26"/>
      <c r="N6450" s="26"/>
      <c r="O6450" s="26"/>
      <c r="P6450" s="26"/>
      <c r="Q6450" s="26"/>
      <c r="R6450" s="26"/>
      <c r="S6450" s="26"/>
      <c r="T6450" s="26"/>
      <c r="U6450" s="26"/>
      <c r="V6450" s="26"/>
    </row>
    <row r="6451" spans="1:22" ht="14">
      <c r="A6451" s="24"/>
      <c r="B6451" s="26"/>
      <c r="C6451" s="26"/>
      <c r="D6451" s="26"/>
      <c r="E6451" s="26"/>
      <c r="F6451" s="26"/>
      <c r="G6451" s="27"/>
      <c r="H6451" s="27"/>
      <c r="I6451" s="26"/>
      <c r="J6451" s="24"/>
      <c r="K6451" s="26"/>
      <c r="L6451" s="26"/>
      <c r="M6451" s="26"/>
      <c r="N6451" s="26"/>
      <c r="O6451" s="26"/>
      <c r="P6451" s="26"/>
      <c r="Q6451" s="26"/>
      <c r="R6451" s="26"/>
      <c r="S6451" s="26"/>
      <c r="T6451" s="26"/>
      <c r="U6451" s="26"/>
      <c r="V6451" s="26"/>
    </row>
    <row r="6452" spans="1:22" ht="14">
      <c r="A6452" s="24"/>
      <c r="B6452" s="26"/>
      <c r="C6452" s="26"/>
      <c r="D6452" s="26"/>
      <c r="E6452" s="26"/>
      <c r="F6452" s="26"/>
      <c r="G6452" s="27"/>
      <c r="H6452" s="27"/>
      <c r="I6452" s="26"/>
      <c r="J6452" s="24"/>
      <c r="K6452" s="26"/>
      <c r="L6452" s="26"/>
      <c r="M6452" s="26"/>
      <c r="N6452" s="26"/>
      <c r="O6452" s="26"/>
      <c r="P6452" s="26"/>
      <c r="Q6452" s="26"/>
      <c r="R6452" s="26"/>
      <c r="S6452" s="26"/>
      <c r="T6452" s="26"/>
      <c r="U6452" s="26"/>
      <c r="V6452" s="26"/>
    </row>
    <row r="6453" spans="1:22" ht="14">
      <c r="A6453" s="24"/>
      <c r="B6453" s="26"/>
      <c r="C6453" s="26"/>
      <c r="D6453" s="26"/>
      <c r="E6453" s="26"/>
      <c r="F6453" s="26"/>
      <c r="G6453" s="27"/>
      <c r="H6453" s="27"/>
      <c r="I6453" s="26"/>
      <c r="J6453" s="24"/>
      <c r="K6453" s="26"/>
      <c r="L6453" s="26"/>
      <c r="M6453" s="26"/>
      <c r="N6453" s="26"/>
      <c r="O6453" s="26"/>
      <c r="P6453" s="26"/>
      <c r="Q6453" s="26"/>
      <c r="R6453" s="26"/>
      <c r="S6453" s="26"/>
      <c r="T6453" s="26"/>
      <c r="U6453" s="26"/>
      <c r="V6453" s="26"/>
    </row>
    <row r="6454" spans="1:22" ht="14">
      <c r="A6454" s="24"/>
      <c r="B6454" s="26"/>
      <c r="C6454" s="26"/>
      <c r="D6454" s="26"/>
      <c r="E6454" s="26"/>
      <c r="F6454" s="26"/>
      <c r="G6454" s="27"/>
      <c r="H6454" s="27"/>
      <c r="I6454" s="26"/>
      <c r="J6454" s="24"/>
      <c r="K6454" s="26"/>
      <c r="L6454" s="26"/>
      <c r="M6454" s="26"/>
      <c r="N6454" s="26"/>
      <c r="O6454" s="26"/>
      <c r="P6454" s="26"/>
      <c r="Q6454" s="26"/>
      <c r="R6454" s="26"/>
      <c r="S6454" s="26"/>
      <c r="T6454" s="26"/>
      <c r="U6454" s="26"/>
      <c r="V6454" s="26"/>
    </row>
    <row r="6455" spans="1:22" ht="14">
      <c r="A6455" s="24"/>
      <c r="B6455" s="26"/>
      <c r="C6455" s="26"/>
      <c r="D6455" s="26"/>
      <c r="E6455" s="26"/>
      <c r="F6455" s="26"/>
      <c r="G6455" s="27"/>
      <c r="H6455" s="27"/>
      <c r="I6455" s="26"/>
      <c r="J6455" s="24"/>
      <c r="K6455" s="26"/>
      <c r="L6455" s="26"/>
      <c r="M6455" s="26"/>
      <c r="N6455" s="26"/>
      <c r="O6455" s="26"/>
      <c r="P6455" s="26"/>
      <c r="Q6455" s="26"/>
      <c r="R6455" s="26"/>
      <c r="S6455" s="26"/>
      <c r="T6455" s="26"/>
      <c r="U6455" s="26"/>
      <c r="V6455" s="26"/>
    </row>
    <row r="6456" spans="1:22" ht="14">
      <c r="A6456" s="24"/>
      <c r="B6456" s="26"/>
      <c r="C6456" s="26"/>
      <c r="D6456" s="26"/>
      <c r="E6456" s="26"/>
      <c r="F6456" s="26"/>
      <c r="G6456" s="27"/>
      <c r="H6456" s="27"/>
      <c r="I6456" s="26"/>
      <c r="J6456" s="24"/>
      <c r="K6456" s="26"/>
      <c r="L6456" s="26"/>
      <c r="M6456" s="26"/>
      <c r="N6456" s="26"/>
      <c r="O6456" s="26"/>
      <c r="P6456" s="26"/>
      <c r="Q6456" s="26"/>
      <c r="R6456" s="26"/>
      <c r="S6456" s="26"/>
      <c r="T6456" s="26"/>
      <c r="U6456" s="26"/>
      <c r="V6456" s="26"/>
    </row>
    <row r="6457" spans="1:22" ht="14">
      <c r="A6457" s="24"/>
      <c r="B6457" s="26"/>
      <c r="C6457" s="26"/>
      <c r="D6457" s="26"/>
      <c r="E6457" s="26"/>
      <c r="F6457" s="26"/>
      <c r="G6457" s="27"/>
      <c r="H6457" s="27"/>
      <c r="I6457" s="26"/>
      <c r="J6457" s="24"/>
      <c r="K6457" s="26"/>
      <c r="L6457" s="26"/>
      <c r="M6457" s="26"/>
      <c r="N6457" s="26"/>
      <c r="O6457" s="26"/>
      <c r="P6457" s="26"/>
      <c r="Q6457" s="26"/>
      <c r="R6457" s="26"/>
      <c r="S6457" s="26"/>
      <c r="T6457" s="26"/>
      <c r="U6457" s="26"/>
      <c r="V6457" s="26"/>
    </row>
    <row r="6458" spans="1:22" ht="14">
      <c r="A6458" s="24"/>
      <c r="B6458" s="26"/>
      <c r="C6458" s="26"/>
      <c r="D6458" s="26"/>
      <c r="E6458" s="26"/>
      <c r="F6458" s="26"/>
      <c r="G6458" s="27"/>
      <c r="H6458" s="27"/>
      <c r="I6458" s="26"/>
      <c r="J6458" s="24"/>
      <c r="K6458" s="26"/>
      <c r="L6458" s="26"/>
      <c r="M6458" s="26"/>
      <c r="N6458" s="26"/>
      <c r="O6458" s="26"/>
      <c r="P6458" s="26"/>
      <c r="Q6458" s="26"/>
      <c r="R6458" s="26"/>
      <c r="S6458" s="26"/>
      <c r="T6458" s="26"/>
      <c r="U6458" s="26"/>
      <c r="V6458" s="26"/>
    </row>
    <row r="6459" spans="1:22" ht="14">
      <c r="A6459" s="24"/>
      <c r="B6459" s="26"/>
      <c r="C6459" s="26"/>
      <c r="D6459" s="26"/>
      <c r="E6459" s="26"/>
      <c r="F6459" s="26"/>
      <c r="G6459" s="27"/>
      <c r="H6459" s="27"/>
      <c r="I6459" s="26"/>
      <c r="J6459" s="24"/>
      <c r="K6459" s="26"/>
      <c r="L6459" s="26"/>
      <c r="M6459" s="26"/>
      <c r="N6459" s="26"/>
      <c r="O6459" s="26"/>
      <c r="P6459" s="26"/>
      <c r="Q6459" s="26"/>
      <c r="R6459" s="26"/>
      <c r="S6459" s="26"/>
      <c r="T6459" s="26"/>
      <c r="U6459" s="26"/>
      <c r="V6459" s="26"/>
    </row>
    <row r="6460" spans="1:22" ht="14">
      <c r="A6460" s="24"/>
      <c r="B6460" s="26"/>
      <c r="C6460" s="26"/>
      <c r="D6460" s="26"/>
      <c r="E6460" s="26"/>
      <c r="F6460" s="26"/>
      <c r="G6460" s="27"/>
      <c r="H6460" s="27"/>
      <c r="I6460" s="26"/>
      <c r="J6460" s="24"/>
      <c r="K6460" s="26"/>
      <c r="L6460" s="26"/>
      <c r="M6460" s="26"/>
      <c r="N6460" s="26"/>
      <c r="O6460" s="26"/>
      <c r="P6460" s="26"/>
      <c r="Q6460" s="26"/>
      <c r="R6460" s="26"/>
      <c r="S6460" s="26"/>
      <c r="T6460" s="26"/>
      <c r="U6460" s="26"/>
      <c r="V6460" s="26"/>
    </row>
    <row r="6461" spans="1:22" ht="14">
      <c r="A6461" s="24"/>
      <c r="B6461" s="26"/>
      <c r="C6461" s="26"/>
      <c r="D6461" s="26"/>
      <c r="E6461" s="26"/>
      <c r="F6461" s="26"/>
      <c r="G6461" s="27"/>
      <c r="H6461" s="27"/>
      <c r="I6461" s="26"/>
      <c r="J6461" s="24"/>
      <c r="K6461" s="26"/>
      <c r="L6461" s="26"/>
      <c r="M6461" s="26"/>
      <c r="N6461" s="26"/>
      <c r="O6461" s="26"/>
      <c r="P6461" s="26"/>
      <c r="Q6461" s="26"/>
      <c r="R6461" s="26"/>
      <c r="S6461" s="26"/>
      <c r="T6461" s="26"/>
      <c r="U6461" s="26"/>
      <c r="V6461" s="26"/>
    </row>
    <row r="6462" spans="1:22" ht="14">
      <c r="A6462" s="24"/>
      <c r="B6462" s="26"/>
      <c r="C6462" s="26"/>
      <c r="D6462" s="26"/>
      <c r="E6462" s="26"/>
      <c r="F6462" s="26"/>
      <c r="G6462" s="27"/>
      <c r="H6462" s="27"/>
      <c r="I6462" s="26"/>
      <c r="J6462" s="24"/>
      <c r="K6462" s="26"/>
      <c r="L6462" s="26"/>
      <c r="M6462" s="26"/>
      <c r="N6462" s="26"/>
      <c r="O6462" s="26"/>
      <c r="P6462" s="26"/>
      <c r="Q6462" s="26"/>
      <c r="R6462" s="26"/>
      <c r="S6462" s="26"/>
      <c r="T6462" s="26"/>
      <c r="U6462" s="26"/>
      <c r="V6462" s="26"/>
    </row>
    <row r="6463" spans="1:22" ht="14">
      <c r="A6463" s="24"/>
      <c r="B6463" s="26"/>
      <c r="C6463" s="26"/>
      <c r="D6463" s="26"/>
      <c r="E6463" s="26"/>
      <c r="F6463" s="26"/>
      <c r="G6463" s="27"/>
      <c r="H6463" s="27"/>
      <c r="I6463" s="26"/>
      <c r="J6463" s="24"/>
      <c r="K6463" s="26"/>
      <c r="L6463" s="26"/>
      <c r="M6463" s="26"/>
      <c r="N6463" s="26"/>
      <c r="O6463" s="26"/>
      <c r="P6463" s="26"/>
      <c r="Q6463" s="26"/>
      <c r="R6463" s="26"/>
      <c r="S6463" s="26"/>
      <c r="T6463" s="26"/>
      <c r="U6463" s="26"/>
      <c r="V6463" s="26"/>
    </row>
    <row r="6464" spans="1:22" ht="14">
      <c r="A6464" s="24"/>
      <c r="B6464" s="26"/>
      <c r="C6464" s="26"/>
      <c r="D6464" s="26"/>
      <c r="E6464" s="26"/>
      <c r="F6464" s="26"/>
      <c r="G6464" s="27"/>
      <c r="H6464" s="27"/>
      <c r="I6464" s="26"/>
      <c r="J6464" s="24"/>
      <c r="K6464" s="26"/>
      <c r="L6464" s="26"/>
      <c r="M6464" s="26"/>
      <c r="N6464" s="26"/>
      <c r="O6464" s="26"/>
      <c r="P6464" s="26"/>
      <c r="Q6464" s="26"/>
      <c r="R6464" s="26"/>
      <c r="S6464" s="26"/>
      <c r="T6464" s="26"/>
      <c r="U6464" s="26"/>
      <c r="V6464" s="26"/>
    </row>
    <row r="6465" spans="1:22" ht="14">
      <c r="A6465" s="24"/>
      <c r="B6465" s="26"/>
      <c r="C6465" s="26"/>
      <c r="D6465" s="26"/>
      <c r="E6465" s="26"/>
      <c r="F6465" s="26"/>
      <c r="G6465" s="27"/>
      <c r="H6465" s="27"/>
      <c r="I6465" s="26"/>
      <c r="J6465" s="24"/>
      <c r="K6465" s="26"/>
      <c r="L6465" s="26"/>
      <c r="M6465" s="26"/>
      <c r="N6465" s="26"/>
      <c r="O6465" s="26"/>
      <c r="P6465" s="26"/>
      <c r="Q6465" s="26"/>
      <c r="R6465" s="26"/>
      <c r="S6465" s="26"/>
      <c r="T6465" s="26"/>
      <c r="U6465" s="26"/>
      <c r="V6465" s="26"/>
    </row>
    <row r="6466" spans="1:22" ht="14">
      <c r="A6466" s="24"/>
      <c r="B6466" s="26"/>
      <c r="C6466" s="26"/>
      <c r="D6466" s="26"/>
      <c r="E6466" s="26"/>
      <c r="F6466" s="26"/>
      <c r="G6466" s="27"/>
      <c r="H6466" s="27"/>
      <c r="I6466" s="26"/>
      <c r="J6466" s="24"/>
      <c r="K6466" s="26"/>
      <c r="L6466" s="26"/>
      <c r="M6466" s="26"/>
      <c r="N6466" s="26"/>
      <c r="O6466" s="26"/>
      <c r="P6466" s="26"/>
      <c r="Q6466" s="26"/>
      <c r="R6466" s="26"/>
      <c r="S6466" s="26"/>
      <c r="T6466" s="26"/>
      <c r="U6466" s="26"/>
      <c r="V6466" s="26"/>
    </row>
    <row r="6467" spans="1:22" ht="14">
      <c r="A6467" s="24"/>
      <c r="B6467" s="26"/>
      <c r="C6467" s="26"/>
      <c r="D6467" s="26"/>
      <c r="E6467" s="26"/>
      <c r="F6467" s="26"/>
      <c r="G6467" s="27"/>
      <c r="H6467" s="27"/>
      <c r="I6467" s="26"/>
      <c r="J6467" s="24"/>
      <c r="K6467" s="26"/>
      <c r="L6467" s="26"/>
      <c r="M6467" s="26"/>
      <c r="N6467" s="26"/>
      <c r="O6467" s="26"/>
      <c r="P6467" s="26"/>
      <c r="Q6467" s="26"/>
      <c r="R6467" s="26"/>
      <c r="S6467" s="26"/>
      <c r="T6467" s="26"/>
      <c r="U6467" s="26"/>
      <c r="V6467" s="26"/>
    </row>
    <row r="6468" spans="1:22" ht="14">
      <c r="A6468" s="24"/>
      <c r="B6468" s="26"/>
      <c r="C6468" s="26"/>
      <c r="D6468" s="26"/>
      <c r="E6468" s="26"/>
      <c r="F6468" s="26"/>
      <c r="G6468" s="27"/>
      <c r="H6468" s="27"/>
      <c r="I6468" s="26"/>
      <c r="J6468" s="24"/>
      <c r="K6468" s="26"/>
      <c r="L6468" s="26"/>
      <c r="M6468" s="26"/>
      <c r="N6468" s="26"/>
      <c r="O6468" s="26"/>
      <c r="P6468" s="26"/>
      <c r="Q6468" s="26"/>
      <c r="R6468" s="26"/>
      <c r="S6468" s="26"/>
      <c r="T6468" s="26"/>
      <c r="U6468" s="26"/>
      <c r="V6468" s="26"/>
    </row>
    <row r="6469" spans="1:22" ht="14">
      <c r="A6469" s="24"/>
      <c r="B6469" s="26"/>
      <c r="C6469" s="26"/>
      <c r="D6469" s="26"/>
      <c r="E6469" s="26"/>
      <c r="F6469" s="26"/>
      <c r="G6469" s="27"/>
      <c r="H6469" s="27"/>
      <c r="I6469" s="26"/>
      <c r="J6469" s="24"/>
      <c r="K6469" s="26"/>
      <c r="L6469" s="26"/>
      <c r="M6469" s="26"/>
      <c r="N6469" s="26"/>
      <c r="O6469" s="26"/>
      <c r="P6469" s="26"/>
      <c r="Q6469" s="26"/>
      <c r="R6469" s="26"/>
      <c r="S6469" s="26"/>
      <c r="T6469" s="26"/>
      <c r="U6469" s="26"/>
      <c r="V6469" s="26"/>
    </row>
    <row r="6470" spans="1:22" ht="14">
      <c r="A6470" s="24"/>
      <c r="B6470" s="26"/>
      <c r="C6470" s="26"/>
      <c r="D6470" s="26"/>
      <c r="E6470" s="26"/>
      <c r="F6470" s="26"/>
      <c r="G6470" s="27"/>
      <c r="H6470" s="27"/>
      <c r="I6470" s="26"/>
      <c r="J6470" s="24"/>
      <c r="K6470" s="26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</row>
    <row r="6471" spans="1:22" ht="14">
      <c r="A6471" s="24"/>
      <c r="B6471" s="26"/>
      <c r="C6471" s="26"/>
      <c r="D6471" s="26"/>
      <c r="E6471" s="26"/>
      <c r="F6471" s="26"/>
      <c r="G6471" s="27"/>
      <c r="H6471" s="27"/>
      <c r="I6471" s="26"/>
      <c r="J6471" s="24"/>
      <c r="K6471" s="26"/>
      <c r="L6471" s="26"/>
      <c r="M6471" s="26"/>
      <c r="N6471" s="26"/>
      <c r="O6471" s="26"/>
      <c r="P6471" s="26"/>
      <c r="Q6471" s="26"/>
      <c r="R6471" s="26"/>
      <c r="S6471" s="26"/>
      <c r="T6471" s="26"/>
      <c r="U6471" s="26"/>
      <c r="V6471" s="26"/>
    </row>
    <row r="6472" spans="1:22" ht="14">
      <c r="A6472" s="24"/>
      <c r="B6472" s="26"/>
      <c r="C6472" s="26"/>
      <c r="D6472" s="26"/>
      <c r="E6472" s="26"/>
      <c r="F6472" s="26"/>
      <c r="G6472" s="27"/>
      <c r="H6472" s="27"/>
      <c r="I6472" s="26"/>
      <c r="J6472" s="24"/>
      <c r="K6472" s="26"/>
      <c r="L6472" s="26"/>
      <c r="M6472" s="26"/>
      <c r="N6472" s="26"/>
      <c r="O6472" s="26"/>
      <c r="P6472" s="26"/>
      <c r="Q6472" s="26"/>
      <c r="R6472" s="26"/>
      <c r="S6472" s="26"/>
      <c r="T6472" s="26"/>
      <c r="U6472" s="26"/>
      <c r="V6472" s="26"/>
    </row>
    <row r="6473" spans="1:22" ht="14">
      <c r="A6473" s="24"/>
      <c r="B6473" s="26"/>
      <c r="C6473" s="26"/>
      <c r="D6473" s="26"/>
      <c r="E6473" s="26"/>
      <c r="F6473" s="26"/>
      <c r="G6473" s="27"/>
      <c r="H6473" s="27"/>
      <c r="I6473" s="26"/>
      <c r="J6473" s="24"/>
      <c r="K6473" s="26"/>
      <c r="L6473" s="26"/>
      <c r="M6473" s="26"/>
      <c r="N6473" s="26"/>
      <c r="O6473" s="26"/>
      <c r="P6473" s="26"/>
      <c r="Q6473" s="26"/>
      <c r="R6473" s="26"/>
      <c r="S6473" s="26"/>
      <c r="T6473" s="26"/>
      <c r="U6473" s="26"/>
      <c r="V6473" s="26"/>
    </row>
    <row r="6474" spans="1:22" ht="14">
      <c r="A6474" s="24"/>
      <c r="B6474" s="26"/>
      <c r="C6474" s="26"/>
      <c r="D6474" s="26"/>
      <c r="E6474" s="26"/>
      <c r="F6474" s="26"/>
      <c r="G6474" s="27"/>
      <c r="H6474" s="27"/>
      <c r="I6474" s="26"/>
      <c r="J6474" s="24"/>
      <c r="K6474" s="26"/>
      <c r="L6474" s="26"/>
      <c r="M6474" s="26"/>
      <c r="N6474" s="26"/>
      <c r="O6474" s="26"/>
      <c r="P6474" s="26"/>
      <c r="Q6474" s="26"/>
      <c r="R6474" s="26"/>
      <c r="S6474" s="26"/>
      <c r="T6474" s="26"/>
      <c r="U6474" s="26"/>
      <c r="V6474" s="26"/>
    </row>
    <row r="6475" spans="1:22" ht="14">
      <c r="A6475" s="24"/>
      <c r="B6475" s="26"/>
      <c r="C6475" s="26"/>
      <c r="D6475" s="26"/>
      <c r="E6475" s="26"/>
      <c r="F6475" s="26"/>
      <c r="G6475" s="27"/>
      <c r="H6475" s="27"/>
      <c r="I6475" s="26"/>
      <c r="J6475" s="24"/>
      <c r="K6475" s="26"/>
      <c r="L6475" s="26"/>
      <c r="M6475" s="26"/>
      <c r="N6475" s="26"/>
      <c r="O6475" s="26"/>
      <c r="P6475" s="26"/>
      <c r="Q6475" s="26"/>
      <c r="R6475" s="26"/>
      <c r="S6475" s="26"/>
      <c r="T6475" s="26"/>
      <c r="U6475" s="26"/>
      <c r="V6475" s="26"/>
    </row>
    <row r="6476" spans="1:22" ht="14">
      <c r="A6476" s="24"/>
      <c r="B6476" s="26"/>
      <c r="C6476" s="26"/>
      <c r="D6476" s="26"/>
      <c r="E6476" s="26"/>
      <c r="F6476" s="26"/>
      <c r="G6476" s="27"/>
      <c r="H6476" s="27"/>
      <c r="I6476" s="26"/>
      <c r="J6476" s="24"/>
      <c r="K6476" s="26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</row>
    <row r="6477" spans="1:22" ht="14">
      <c r="A6477" s="24"/>
      <c r="B6477" s="26"/>
      <c r="C6477" s="26"/>
      <c r="D6477" s="26"/>
      <c r="E6477" s="26"/>
      <c r="F6477" s="26"/>
      <c r="G6477" s="27"/>
      <c r="H6477" s="27"/>
      <c r="I6477" s="26"/>
      <c r="J6477" s="24"/>
      <c r="K6477" s="26"/>
      <c r="L6477" s="26"/>
      <c r="M6477" s="26"/>
      <c r="N6477" s="26"/>
      <c r="O6477" s="26"/>
      <c r="P6477" s="26"/>
      <c r="Q6477" s="26"/>
      <c r="R6477" s="26"/>
      <c r="S6477" s="26"/>
      <c r="T6477" s="26"/>
      <c r="U6477" s="26"/>
      <c r="V6477" s="26"/>
    </row>
    <row r="6478" spans="1:22" ht="14">
      <c r="A6478" s="24"/>
      <c r="B6478" s="26"/>
      <c r="C6478" s="26"/>
      <c r="D6478" s="26"/>
      <c r="E6478" s="26"/>
      <c r="F6478" s="26"/>
      <c r="G6478" s="27"/>
      <c r="H6478" s="27"/>
      <c r="I6478" s="26"/>
      <c r="J6478" s="24"/>
      <c r="K6478" s="26"/>
      <c r="L6478" s="26"/>
      <c r="M6478" s="26"/>
      <c r="N6478" s="26"/>
      <c r="O6478" s="26"/>
      <c r="P6478" s="26"/>
      <c r="Q6478" s="26"/>
      <c r="R6478" s="26"/>
      <c r="S6478" s="26"/>
      <c r="T6478" s="26"/>
      <c r="U6478" s="26"/>
      <c r="V6478" s="26"/>
    </row>
    <row r="6479" spans="1:22" ht="14">
      <c r="A6479" s="24"/>
      <c r="B6479" s="26"/>
      <c r="C6479" s="26"/>
      <c r="D6479" s="26"/>
      <c r="E6479" s="26"/>
      <c r="F6479" s="26"/>
      <c r="G6479" s="27"/>
      <c r="H6479" s="27"/>
      <c r="I6479" s="26"/>
      <c r="J6479" s="24"/>
      <c r="K6479" s="26"/>
      <c r="L6479" s="26"/>
      <c r="M6479" s="26"/>
      <c r="N6479" s="26"/>
      <c r="O6479" s="26"/>
      <c r="P6479" s="26"/>
      <c r="Q6479" s="26"/>
      <c r="R6479" s="26"/>
      <c r="S6479" s="26"/>
      <c r="T6479" s="26"/>
      <c r="U6479" s="26"/>
      <c r="V6479" s="26"/>
    </row>
    <row r="6480" spans="1:22" ht="14">
      <c r="A6480" s="24"/>
      <c r="B6480" s="26"/>
      <c r="C6480" s="26"/>
      <c r="D6480" s="26"/>
      <c r="E6480" s="26"/>
      <c r="F6480" s="26"/>
      <c r="G6480" s="27"/>
      <c r="H6480" s="27"/>
      <c r="I6480" s="26"/>
      <c r="J6480" s="24"/>
      <c r="K6480" s="26"/>
      <c r="L6480" s="26"/>
      <c r="M6480" s="26"/>
      <c r="N6480" s="26"/>
      <c r="O6480" s="26"/>
      <c r="P6480" s="26"/>
      <c r="Q6480" s="26"/>
      <c r="R6480" s="26"/>
      <c r="S6480" s="26"/>
      <c r="T6480" s="26"/>
      <c r="U6480" s="26"/>
      <c r="V6480" s="26"/>
    </row>
    <row r="6481" spans="1:22" ht="14">
      <c r="A6481" s="24"/>
      <c r="B6481" s="26"/>
      <c r="C6481" s="26"/>
      <c r="D6481" s="26"/>
      <c r="E6481" s="26"/>
      <c r="F6481" s="26"/>
      <c r="G6481" s="27"/>
      <c r="H6481" s="27"/>
      <c r="I6481" s="26"/>
      <c r="J6481" s="24"/>
      <c r="K6481" s="26"/>
      <c r="L6481" s="26"/>
      <c r="M6481" s="26"/>
      <c r="N6481" s="26"/>
      <c r="O6481" s="26"/>
      <c r="P6481" s="26"/>
      <c r="Q6481" s="26"/>
      <c r="R6481" s="26"/>
      <c r="S6481" s="26"/>
      <c r="T6481" s="26"/>
      <c r="U6481" s="26"/>
      <c r="V6481" s="26"/>
    </row>
    <row r="6482" spans="1:22" ht="14">
      <c r="A6482" s="24"/>
      <c r="B6482" s="26"/>
      <c r="C6482" s="26"/>
      <c r="D6482" s="26"/>
      <c r="E6482" s="26"/>
      <c r="F6482" s="26"/>
      <c r="G6482" s="27"/>
      <c r="H6482" s="27"/>
      <c r="I6482" s="26"/>
      <c r="J6482" s="24"/>
      <c r="K6482" s="26"/>
      <c r="L6482" s="26"/>
      <c r="M6482" s="26"/>
      <c r="N6482" s="26"/>
      <c r="O6482" s="26"/>
      <c r="P6482" s="26"/>
      <c r="Q6482" s="26"/>
      <c r="R6482" s="26"/>
      <c r="S6482" s="26"/>
      <c r="T6482" s="26"/>
      <c r="U6482" s="26"/>
      <c r="V6482" s="26"/>
    </row>
    <row r="6483" spans="1:22" ht="14">
      <c r="A6483" s="24"/>
      <c r="B6483" s="26"/>
      <c r="C6483" s="26"/>
      <c r="D6483" s="26"/>
      <c r="E6483" s="26"/>
      <c r="F6483" s="26"/>
      <c r="G6483" s="27"/>
      <c r="H6483" s="27"/>
      <c r="I6483" s="26"/>
      <c r="J6483" s="24"/>
      <c r="K6483" s="26"/>
      <c r="L6483" s="26"/>
      <c r="M6483" s="26"/>
      <c r="N6483" s="26"/>
      <c r="O6483" s="26"/>
      <c r="P6483" s="26"/>
      <c r="Q6483" s="26"/>
      <c r="R6483" s="26"/>
      <c r="S6483" s="26"/>
      <c r="T6483" s="26"/>
      <c r="U6483" s="26"/>
      <c r="V6483" s="26"/>
    </row>
    <row r="6484" spans="1:22" ht="14">
      <c r="A6484" s="24"/>
      <c r="B6484" s="26"/>
      <c r="C6484" s="26"/>
      <c r="D6484" s="26"/>
      <c r="E6484" s="26"/>
      <c r="F6484" s="26"/>
      <c r="G6484" s="27"/>
      <c r="H6484" s="27"/>
      <c r="I6484" s="26"/>
      <c r="J6484" s="24"/>
      <c r="K6484" s="26"/>
      <c r="L6484" s="26"/>
      <c r="M6484" s="26"/>
      <c r="N6484" s="26"/>
      <c r="O6484" s="26"/>
      <c r="P6484" s="26"/>
      <c r="Q6484" s="26"/>
      <c r="R6484" s="26"/>
      <c r="S6484" s="26"/>
      <c r="T6484" s="26"/>
      <c r="U6484" s="26"/>
      <c r="V6484" s="26"/>
    </row>
    <row r="6485" spans="1:22" ht="14">
      <c r="A6485" s="24"/>
      <c r="B6485" s="26"/>
      <c r="C6485" s="26"/>
      <c r="D6485" s="26"/>
      <c r="E6485" s="26"/>
      <c r="F6485" s="26"/>
      <c r="G6485" s="27"/>
      <c r="H6485" s="27"/>
      <c r="I6485" s="26"/>
      <c r="J6485" s="24"/>
      <c r="K6485" s="26"/>
      <c r="L6485" s="26"/>
      <c r="M6485" s="26"/>
      <c r="N6485" s="26"/>
      <c r="O6485" s="26"/>
      <c r="P6485" s="26"/>
      <c r="Q6485" s="26"/>
      <c r="R6485" s="26"/>
      <c r="S6485" s="26"/>
      <c r="T6485" s="26"/>
      <c r="U6485" s="26"/>
      <c r="V6485" s="26"/>
    </row>
    <row r="6486" spans="1:22" ht="14">
      <c r="A6486" s="24"/>
      <c r="B6486" s="26"/>
      <c r="C6486" s="26"/>
      <c r="D6486" s="26"/>
      <c r="E6486" s="26"/>
      <c r="F6486" s="26"/>
      <c r="G6486" s="27"/>
      <c r="H6486" s="27"/>
      <c r="I6486" s="26"/>
      <c r="J6486" s="24"/>
      <c r="K6486" s="26"/>
      <c r="L6486" s="26"/>
      <c r="M6486" s="26"/>
      <c r="N6486" s="26"/>
      <c r="O6486" s="26"/>
      <c r="P6486" s="26"/>
      <c r="Q6486" s="26"/>
      <c r="R6486" s="26"/>
      <c r="S6486" s="26"/>
      <c r="T6486" s="26"/>
      <c r="U6486" s="26"/>
      <c r="V6486" s="26"/>
    </row>
    <row r="6487" spans="1:22" ht="14">
      <c r="A6487" s="24"/>
      <c r="B6487" s="26"/>
      <c r="C6487" s="26"/>
      <c r="D6487" s="26"/>
      <c r="E6487" s="26"/>
      <c r="F6487" s="26"/>
      <c r="G6487" s="27"/>
      <c r="H6487" s="27"/>
      <c r="I6487" s="26"/>
      <c r="J6487" s="24"/>
      <c r="K6487" s="26"/>
      <c r="L6487" s="26"/>
      <c r="M6487" s="26"/>
      <c r="N6487" s="26"/>
      <c r="O6487" s="26"/>
      <c r="P6487" s="26"/>
      <c r="Q6487" s="26"/>
      <c r="R6487" s="26"/>
      <c r="S6487" s="26"/>
      <c r="T6487" s="26"/>
      <c r="U6487" s="26"/>
      <c r="V6487" s="26"/>
    </row>
    <row r="6488" spans="1:22" ht="14">
      <c r="A6488" s="24"/>
      <c r="B6488" s="26"/>
      <c r="C6488" s="26"/>
      <c r="D6488" s="26"/>
      <c r="E6488" s="26"/>
      <c r="F6488" s="26"/>
      <c r="G6488" s="27"/>
      <c r="H6488" s="27"/>
      <c r="I6488" s="26"/>
      <c r="J6488" s="24"/>
      <c r="K6488" s="26"/>
      <c r="L6488" s="26"/>
      <c r="M6488" s="26"/>
      <c r="N6488" s="26"/>
      <c r="O6488" s="26"/>
      <c r="P6488" s="26"/>
      <c r="Q6488" s="26"/>
      <c r="R6488" s="26"/>
      <c r="S6488" s="26"/>
      <c r="T6488" s="26"/>
      <c r="U6488" s="26"/>
      <c r="V6488" s="26"/>
    </row>
    <row r="6489" spans="1:22" ht="14">
      <c r="A6489" s="24"/>
      <c r="B6489" s="26"/>
      <c r="C6489" s="26"/>
      <c r="D6489" s="26"/>
      <c r="E6489" s="26"/>
      <c r="F6489" s="26"/>
      <c r="G6489" s="27"/>
      <c r="H6489" s="27"/>
      <c r="I6489" s="26"/>
      <c r="J6489" s="24"/>
      <c r="K6489" s="26"/>
      <c r="L6489" s="26"/>
      <c r="M6489" s="26"/>
      <c r="N6489" s="26"/>
      <c r="O6489" s="26"/>
      <c r="P6489" s="26"/>
      <c r="Q6489" s="26"/>
      <c r="R6489" s="26"/>
      <c r="S6489" s="26"/>
      <c r="T6489" s="26"/>
      <c r="U6489" s="26"/>
      <c r="V6489" s="26"/>
    </row>
    <row r="6490" spans="1:22" ht="14">
      <c r="A6490" s="24"/>
      <c r="B6490" s="26"/>
      <c r="C6490" s="26"/>
      <c r="D6490" s="26"/>
      <c r="E6490" s="26"/>
      <c r="F6490" s="26"/>
      <c r="G6490" s="27"/>
      <c r="H6490" s="27"/>
      <c r="I6490" s="26"/>
      <c r="J6490" s="24"/>
      <c r="K6490" s="26"/>
      <c r="L6490" s="26"/>
      <c r="M6490" s="26"/>
      <c r="N6490" s="26"/>
      <c r="O6490" s="26"/>
      <c r="P6490" s="26"/>
      <c r="Q6490" s="26"/>
      <c r="R6490" s="26"/>
      <c r="S6490" s="26"/>
      <c r="T6490" s="26"/>
      <c r="U6490" s="26"/>
      <c r="V6490" s="26"/>
    </row>
    <row r="6491" spans="1:22" ht="14">
      <c r="A6491" s="24"/>
      <c r="B6491" s="26"/>
      <c r="C6491" s="26"/>
      <c r="D6491" s="26"/>
      <c r="E6491" s="26"/>
      <c r="F6491" s="26"/>
      <c r="G6491" s="27"/>
      <c r="H6491" s="27"/>
      <c r="I6491" s="26"/>
      <c r="J6491" s="24"/>
      <c r="K6491" s="26"/>
      <c r="L6491" s="26"/>
      <c r="M6491" s="26"/>
      <c r="N6491" s="26"/>
      <c r="O6491" s="26"/>
      <c r="P6491" s="26"/>
      <c r="Q6491" s="26"/>
      <c r="R6491" s="26"/>
      <c r="S6491" s="26"/>
      <c r="T6491" s="26"/>
      <c r="U6491" s="26"/>
      <c r="V6491" s="26"/>
    </row>
    <row r="6492" spans="1:22" ht="14">
      <c r="A6492" s="24"/>
      <c r="B6492" s="26"/>
      <c r="C6492" s="26"/>
      <c r="D6492" s="26"/>
      <c r="E6492" s="26"/>
      <c r="F6492" s="26"/>
      <c r="G6492" s="27"/>
      <c r="H6492" s="27"/>
      <c r="I6492" s="26"/>
      <c r="J6492" s="24"/>
      <c r="K6492" s="26"/>
      <c r="L6492" s="26"/>
      <c r="M6492" s="26"/>
      <c r="N6492" s="26"/>
      <c r="O6492" s="26"/>
      <c r="P6492" s="26"/>
      <c r="Q6492" s="26"/>
      <c r="R6492" s="26"/>
      <c r="S6492" s="26"/>
      <c r="T6492" s="26"/>
      <c r="U6492" s="26"/>
      <c r="V6492" s="26"/>
    </row>
    <row r="6493" spans="1:22" ht="14">
      <c r="A6493" s="24"/>
      <c r="B6493" s="26"/>
      <c r="C6493" s="26"/>
      <c r="D6493" s="26"/>
      <c r="E6493" s="26"/>
      <c r="F6493" s="26"/>
      <c r="G6493" s="27"/>
      <c r="H6493" s="27"/>
      <c r="I6493" s="26"/>
      <c r="J6493" s="24"/>
      <c r="K6493" s="26"/>
      <c r="L6493" s="26"/>
      <c r="M6493" s="26"/>
      <c r="N6493" s="26"/>
      <c r="O6493" s="26"/>
      <c r="P6493" s="26"/>
      <c r="Q6493" s="26"/>
      <c r="R6493" s="26"/>
      <c r="S6493" s="26"/>
      <c r="T6493" s="26"/>
      <c r="U6493" s="26"/>
      <c r="V6493" s="26"/>
    </row>
    <row r="6494" spans="1:22" ht="14">
      <c r="A6494" s="24"/>
      <c r="B6494" s="26"/>
      <c r="C6494" s="26"/>
      <c r="D6494" s="26"/>
      <c r="E6494" s="26"/>
      <c r="F6494" s="26"/>
      <c r="G6494" s="27"/>
      <c r="H6494" s="27"/>
      <c r="I6494" s="26"/>
      <c r="J6494" s="24"/>
      <c r="K6494" s="26"/>
      <c r="L6494" s="26"/>
      <c r="M6494" s="26"/>
      <c r="N6494" s="26"/>
      <c r="O6494" s="26"/>
      <c r="P6494" s="26"/>
      <c r="Q6494" s="26"/>
      <c r="R6494" s="26"/>
      <c r="S6494" s="26"/>
      <c r="T6494" s="26"/>
      <c r="U6494" s="26"/>
      <c r="V6494" s="26"/>
    </row>
    <row r="6495" spans="1:22" ht="14">
      <c r="A6495" s="24"/>
      <c r="B6495" s="26"/>
      <c r="C6495" s="26"/>
      <c r="D6495" s="26"/>
      <c r="E6495" s="26"/>
      <c r="F6495" s="26"/>
      <c r="G6495" s="27"/>
      <c r="H6495" s="27"/>
      <c r="I6495" s="26"/>
      <c r="J6495" s="24"/>
      <c r="K6495" s="26"/>
      <c r="L6495" s="26"/>
      <c r="M6495" s="26"/>
      <c r="N6495" s="26"/>
      <c r="O6495" s="26"/>
      <c r="P6495" s="26"/>
      <c r="Q6495" s="26"/>
      <c r="R6495" s="26"/>
      <c r="S6495" s="26"/>
      <c r="T6495" s="26"/>
      <c r="U6495" s="26"/>
      <c r="V6495" s="26"/>
    </row>
    <row r="6496" spans="1:22" ht="14">
      <c r="A6496" s="24"/>
      <c r="B6496" s="26"/>
      <c r="C6496" s="26"/>
      <c r="D6496" s="26"/>
      <c r="E6496" s="26"/>
      <c r="F6496" s="26"/>
      <c r="G6496" s="27"/>
      <c r="H6496" s="27"/>
      <c r="I6496" s="26"/>
      <c r="J6496" s="24"/>
      <c r="K6496" s="26"/>
      <c r="L6496" s="26"/>
      <c r="M6496" s="26"/>
      <c r="N6496" s="26"/>
      <c r="O6496" s="26"/>
      <c r="P6496" s="26"/>
      <c r="Q6496" s="26"/>
      <c r="R6496" s="26"/>
      <c r="S6496" s="26"/>
      <c r="T6496" s="26"/>
      <c r="U6496" s="26"/>
      <c r="V6496" s="26"/>
    </row>
    <row r="6497" spans="1:22" ht="14">
      <c r="A6497" s="24"/>
      <c r="B6497" s="26"/>
      <c r="C6497" s="26"/>
      <c r="D6497" s="26"/>
      <c r="E6497" s="26"/>
      <c r="F6497" s="26"/>
      <c r="G6497" s="27"/>
      <c r="H6497" s="27"/>
      <c r="I6497" s="26"/>
      <c r="J6497" s="24"/>
      <c r="K6497" s="26"/>
      <c r="L6497" s="26"/>
      <c r="M6497" s="26"/>
      <c r="N6497" s="26"/>
      <c r="O6497" s="26"/>
      <c r="P6497" s="26"/>
      <c r="Q6497" s="26"/>
      <c r="R6497" s="26"/>
      <c r="S6497" s="26"/>
      <c r="T6497" s="26"/>
      <c r="U6497" s="26"/>
      <c r="V6497" s="26"/>
    </row>
    <row r="6498" spans="1:22" ht="14">
      <c r="A6498" s="24"/>
      <c r="B6498" s="26"/>
      <c r="C6498" s="26"/>
      <c r="D6498" s="26"/>
      <c r="E6498" s="26"/>
      <c r="F6498" s="26"/>
      <c r="G6498" s="27"/>
      <c r="H6498" s="27"/>
      <c r="I6498" s="26"/>
      <c r="J6498" s="24"/>
      <c r="K6498" s="26"/>
      <c r="L6498" s="26"/>
      <c r="M6498" s="26"/>
      <c r="N6498" s="26"/>
      <c r="O6498" s="26"/>
      <c r="P6498" s="26"/>
      <c r="Q6498" s="26"/>
      <c r="R6498" s="26"/>
      <c r="S6498" s="26"/>
      <c r="T6498" s="26"/>
      <c r="U6498" s="26"/>
      <c r="V6498" s="26"/>
    </row>
    <row r="6499" spans="1:22" ht="14">
      <c r="A6499" s="24"/>
      <c r="B6499" s="26"/>
      <c r="C6499" s="26"/>
      <c r="D6499" s="26"/>
      <c r="E6499" s="26"/>
      <c r="F6499" s="26"/>
      <c r="G6499" s="27"/>
      <c r="H6499" s="27"/>
      <c r="I6499" s="26"/>
      <c r="J6499" s="24"/>
      <c r="K6499" s="26"/>
      <c r="L6499" s="26"/>
      <c r="M6499" s="26"/>
      <c r="N6499" s="26"/>
      <c r="O6499" s="26"/>
      <c r="P6499" s="26"/>
      <c r="Q6499" s="26"/>
      <c r="R6499" s="26"/>
      <c r="S6499" s="26"/>
      <c r="T6499" s="26"/>
      <c r="U6499" s="26"/>
      <c r="V6499" s="26"/>
    </row>
    <row r="6500" spans="1:22" ht="14">
      <c r="A6500" s="24"/>
      <c r="B6500" s="26"/>
      <c r="C6500" s="26"/>
      <c r="D6500" s="26"/>
      <c r="E6500" s="26"/>
      <c r="F6500" s="26"/>
      <c r="G6500" s="27"/>
      <c r="H6500" s="27"/>
      <c r="I6500" s="26"/>
      <c r="J6500" s="24"/>
      <c r="K6500" s="26"/>
      <c r="L6500" s="26"/>
      <c r="M6500" s="26"/>
      <c r="N6500" s="26"/>
      <c r="O6500" s="26"/>
      <c r="P6500" s="26"/>
      <c r="Q6500" s="26"/>
      <c r="R6500" s="26"/>
      <c r="S6500" s="26"/>
      <c r="T6500" s="26"/>
      <c r="U6500" s="26"/>
      <c r="V6500" s="26"/>
    </row>
    <row r="6501" spans="1:22" ht="14">
      <c r="A6501" s="24"/>
      <c r="B6501" s="26"/>
      <c r="C6501" s="26"/>
      <c r="D6501" s="26"/>
      <c r="E6501" s="26"/>
      <c r="F6501" s="26"/>
      <c r="G6501" s="27"/>
      <c r="H6501" s="27"/>
      <c r="I6501" s="26"/>
      <c r="J6501" s="24"/>
      <c r="K6501" s="26"/>
      <c r="L6501" s="26"/>
      <c r="M6501" s="26"/>
      <c r="N6501" s="26"/>
      <c r="O6501" s="26"/>
      <c r="P6501" s="26"/>
      <c r="Q6501" s="26"/>
      <c r="R6501" s="26"/>
      <c r="S6501" s="26"/>
      <c r="T6501" s="26"/>
      <c r="U6501" s="26"/>
      <c r="V6501" s="26"/>
    </row>
    <row r="6502" spans="1:22" ht="14">
      <c r="A6502" s="24"/>
      <c r="B6502" s="26"/>
      <c r="C6502" s="26"/>
      <c r="D6502" s="26"/>
      <c r="E6502" s="26"/>
      <c r="F6502" s="26"/>
      <c r="G6502" s="27"/>
      <c r="H6502" s="27"/>
      <c r="I6502" s="26"/>
      <c r="J6502" s="24"/>
      <c r="K6502" s="26"/>
      <c r="L6502" s="26"/>
      <c r="M6502" s="26"/>
      <c r="N6502" s="26"/>
      <c r="O6502" s="26"/>
      <c r="P6502" s="26"/>
      <c r="Q6502" s="26"/>
      <c r="R6502" s="26"/>
      <c r="S6502" s="26"/>
      <c r="T6502" s="26"/>
      <c r="U6502" s="26"/>
      <c r="V6502" s="26"/>
    </row>
    <row r="6503" spans="1:22" ht="14">
      <c r="A6503" s="24"/>
      <c r="B6503" s="26"/>
      <c r="C6503" s="26"/>
      <c r="D6503" s="26"/>
      <c r="E6503" s="26"/>
      <c r="F6503" s="26"/>
      <c r="G6503" s="27"/>
      <c r="H6503" s="27"/>
      <c r="I6503" s="26"/>
      <c r="J6503" s="24"/>
      <c r="K6503" s="26"/>
      <c r="L6503" s="26"/>
      <c r="M6503" s="26"/>
      <c r="N6503" s="26"/>
      <c r="O6503" s="26"/>
      <c r="P6503" s="26"/>
      <c r="Q6503" s="26"/>
      <c r="R6503" s="26"/>
      <c r="S6503" s="26"/>
      <c r="T6503" s="26"/>
      <c r="U6503" s="26"/>
      <c r="V6503" s="26"/>
    </row>
    <row r="6504" spans="1:22" ht="14">
      <c r="A6504" s="24"/>
      <c r="B6504" s="26"/>
      <c r="C6504" s="26"/>
      <c r="D6504" s="26"/>
      <c r="E6504" s="26"/>
      <c r="F6504" s="26"/>
      <c r="G6504" s="27"/>
      <c r="H6504" s="27"/>
      <c r="I6504" s="26"/>
      <c r="J6504" s="24"/>
      <c r="K6504" s="26"/>
      <c r="L6504" s="26"/>
      <c r="M6504" s="26"/>
      <c r="N6504" s="26"/>
      <c r="O6504" s="26"/>
      <c r="P6504" s="26"/>
      <c r="Q6504" s="26"/>
      <c r="R6504" s="26"/>
      <c r="S6504" s="26"/>
      <c r="T6504" s="26"/>
      <c r="U6504" s="26"/>
      <c r="V6504" s="26"/>
    </row>
    <row r="6505" spans="1:22" ht="14">
      <c r="A6505" s="24"/>
      <c r="B6505" s="26"/>
      <c r="C6505" s="26"/>
      <c r="D6505" s="26"/>
      <c r="E6505" s="26"/>
      <c r="F6505" s="26"/>
      <c r="G6505" s="27"/>
      <c r="H6505" s="27"/>
      <c r="I6505" s="26"/>
      <c r="J6505" s="24"/>
      <c r="K6505" s="26"/>
      <c r="L6505" s="26"/>
      <c r="M6505" s="26"/>
      <c r="N6505" s="26"/>
      <c r="O6505" s="26"/>
      <c r="P6505" s="26"/>
      <c r="Q6505" s="26"/>
      <c r="R6505" s="26"/>
      <c r="S6505" s="26"/>
      <c r="T6505" s="26"/>
      <c r="U6505" s="26"/>
      <c r="V6505" s="26"/>
    </row>
    <row r="6506" spans="1:22" ht="14">
      <c r="A6506" s="24"/>
      <c r="B6506" s="26"/>
      <c r="C6506" s="26"/>
      <c r="D6506" s="26"/>
      <c r="E6506" s="26"/>
      <c r="F6506" s="26"/>
      <c r="G6506" s="27"/>
      <c r="H6506" s="27"/>
      <c r="I6506" s="26"/>
      <c r="J6506" s="24"/>
      <c r="K6506" s="26"/>
      <c r="L6506" s="26"/>
      <c r="M6506" s="26"/>
      <c r="N6506" s="26"/>
      <c r="O6506" s="26"/>
      <c r="P6506" s="26"/>
      <c r="Q6506" s="26"/>
      <c r="R6506" s="26"/>
      <c r="S6506" s="26"/>
      <c r="T6506" s="26"/>
      <c r="U6506" s="26"/>
      <c r="V6506" s="26"/>
    </row>
    <row r="6507" spans="1:22" ht="14">
      <c r="A6507" s="24"/>
      <c r="B6507" s="26"/>
      <c r="C6507" s="26"/>
      <c r="D6507" s="26"/>
      <c r="E6507" s="26"/>
      <c r="F6507" s="26"/>
      <c r="G6507" s="27"/>
      <c r="H6507" s="27"/>
      <c r="I6507" s="26"/>
      <c r="J6507" s="24"/>
      <c r="K6507" s="26"/>
      <c r="L6507" s="26"/>
      <c r="M6507" s="26"/>
      <c r="N6507" s="26"/>
      <c r="O6507" s="26"/>
      <c r="P6507" s="26"/>
      <c r="Q6507" s="26"/>
      <c r="R6507" s="26"/>
      <c r="S6507" s="26"/>
      <c r="T6507" s="26"/>
      <c r="U6507" s="26"/>
      <c r="V6507" s="26"/>
    </row>
    <row r="6508" spans="1:22" ht="14">
      <c r="A6508" s="24"/>
      <c r="B6508" s="26"/>
      <c r="C6508" s="26"/>
      <c r="D6508" s="26"/>
      <c r="E6508" s="26"/>
      <c r="F6508" s="26"/>
      <c r="G6508" s="27"/>
      <c r="H6508" s="27"/>
      <c r="I6508" s="26"/>
      <c r="J6508" s="24"/>
      <c r="K6508" s="26"/>
      <c r="L6508" s="26"/>
      <c r="M6508" s="26"/>
      <c r="N6508" s="26"/>
      <c r="O6508" s="26"/>
      <c r="P6508" s="26"/>
      <c r="Q6508" s="26"/>
      <c r="R6508" s="26"/>
      <c r="S6508" s="26"/>
      <c r="T6508" s="26"/>
      <c r="U6508" s="26"/>
      <c r="V6508" s="26"/>
    </row>
    <row r="6509" spans="1:22" ht="14">
      <c r="A6509" s="24"/>
      <c r="B6509" s="26"/>
      <c r="C6509" s="26"/>
      <c r="D6509" s="26"/>
      <c r="E6509" s="26"/>
      <c r="F6509" s="26"/>
      <c r="G6509" s="27"/>
      <c r="H6509" s="27"/>
      <c r="I6509" s="26"/>
      <c r="J6509" s="24"/>
      <c r="K6509" s="26"/>
      <c r="L6509" s="26"/>
      <c r="M6509" s="26"/>
      <c r="N6509" s="26"/>
      <c r="O6509" s="26"/>
      <c r="P6509" s="26"/>
      <c r="Q6509" s="26"/>
      <c r="R6509" s="26"/>
      <c r="S6509" s="26"/>
      <c r="T6509" s="26"/>
      <c r="U6509" s="26"/>
      <c r="V6509" s="26"/>
    </row>
    <row r="6510" spans="1:22" ht="14">
      <c r="A6510" s="24"/>
      <c r="B6510" s="26"/>
      <c r="C6510" s="26"/>
      <c r="D6510" s="26"/>
      <c r="E6510" s="26"/>
      <c r="F6510" s="26"/>
      <c r="G6510" s="27"/>
      <c r="H6510" s="27"/>
      <c r="I6510" s="26"/>
      <c r="J6510" s="24"/>
      <c r="K6510" s="26"/>
      <c r="L6510" s="26"/>
      <c r="M6510" s="26"/>
      <c r="N6510" s="26"/>
      <c r="O6510" s="26"/>
      <c r="P6510" s="26"/>
      <c r="Q6510" s="26"/>
      <c r="R6510" s="26"/>
      <c r="S6510" s="26"/>
      <c r="T6510" s="26"/>
      <c r="U6510" s="26"/>
      <c r="V6510" s="26"/>
    </row>
    <row r="6511" spans="1:22" ht="14">
      <c r="A6511" s="24"/>
      <c r="B6511" s="26"/>
      <c r="C6511" s="26"/>
      <c r="D6511" s="26"/>
      <c r="E6511" s="26"/>
      <c r="F6511" s="26"/>
      <c r="G6511" s="27"/>
      <c r="H6511" s="27"/>
      <c r="I6511" s="26"/>
      <c r="J6511" s="24"/>
      <c r="K6511" s="26"/>
      <c r="L6511" s="26"/>
      <c r="M6511" s="26"/>
      <c r="N6511" s="26"/>
      <c r="O6511" s="26"/>
      <c r="P6511" s="26"/>
      <c r="Q6511" s="26"/>
      <c r="R6511" s="26"/>
      <c r="S6511" s="26"/>
      <c r="T6511" s="26"/>
      <c r="U6511" s="26"/>
      <c r="V6511" s="26"/>
    </row>
    <row r="6512" spans="1:22" ht="14">
      <c r="A6512" s="24"/>
      <c r="B6512" s="26"/>
      <c r="C6512" s="26"/>
      <c r="D6512" s="26"/>
      <c r="E6512" s="26"/>
      <c r="F6512" s="26"/>
      <c r="G6512" s="27"/>
      <c r="H6512" s="27"/>
      <c r="I6512" s="26"/>
      <c r="J6512" s="24"/>
      <c r="K6512" s="26"/>
      <c r="L6512" s="26"/>
      <c r="M6512" s="26"/>
      <c r="N6512" s="26"/>
      <c r="O6512" s="26"/>
      <c r="P6512" s="26"/>
      <c r="Q6512" s="26"/>
      <c r="R6512" s="26"/>
      <c r="S6512" s="26"/>
      <c r="T6512" s="26"/>
      <c r="U6512" s="26"/>
      <c r="V6512" s="26"/>
    </row>
    <row r="6513" spans="1:22" ht="14">
      <c r="A6513" s="24"/>
      <c r="B6513" s="26"/>
      <c r="C6513" s="26"/>
      <c r="D6513" s="26"/>
      <c r="E6513" s="26"/>
      <c r="F6513" s="26"/>
      <c r="G6513" s="27"/>
      <c r="H6513" s="27"/>
      <c r="I6513" s="26"/>
      <c r="J6513" s="24"/>
      <c r="K6513" s="26"/>
      <c r="L6513" s="26"/>
      <c r="M6513" s="26"/>
      <c r="N6513" s="26"/>
      <c r="O6513" s="26"/>
      <c r="P6513" s="26"/>
      <c r="Q6513" s="26"/>
      <c r="R6513" s="26"/>
      <c r="S6513" s="26"/>
      <c r="T6513" s="26"/>
      <c r="U6513" s="26"/>
      <c r="V6513" s="26"/>
    </row>
    <row r="6514" spans="1:22" ht="14">
      <c r="A6514" s="24"/>
      <c r="B6514" s="26"/>
      <c r="C6514" s="26"/>
      <c r="D6514" s="26"/>
      <c r="E6514" s="26"/>
      <c r="F6514" s="26"/>
      <c r="G6514" s="27"/>
      <c r="H6514" s="27"/>
      <c r="I6514" s="26"/>
      <c r="J6514" s="24"/>
      <c r="K6514" s="26"/>
      <c r="L6514" s="26"/>
      <c r="M6514" s="26"/>
      <c r="N6514" s="26"/>
      <c r="O6514" s="26"/>
      <c r="P6514" s="26"/>
      <c r="Q6514" s="26"/>
      <c r="R6514" s="26"/>
      <c r="S6514" s="26"/>
      <c r="T6514" s="26"/>
      <c r="U6514" s="26"/>
      <c r="V6514" s="26"/>
    </row>
    <row r="6515" spans="1:22" ht="14">
      <c r="A6515" s="24"/>
      <c r="B6515" s="26"/>
      <c r="C6515" s="26"/>
      <c r="D6515" s="26"/>
      <c r="E6515" s="26"/>
      <c r="F6515" s="26"/>
      <c r="G6515" s="27"/>
      <c r="H6515" s="27"/>
      <c r="I6515" s="26"/>
      <c r="J6515" s="24"/>
      <c r="K6515" s="26"/>
      <c r="L6515" s="26"/>
      <c r="M6515" s="26"/>
      <c r="N6515" s="26"/>
      <c r="O6515" s="26"/>
      <c r="P6515" s="26"/>
      <c r="Q6515" s="26"/>
      <c r="R6515" s="26"/>
      <c r="S6515" s="26"/>
      <c r="T6515" s="26"/>
      <c r="U6515" s="26"/>
      <c r="V6515" s="26"/>
    </row>
    <row r="6516" spans="1:22" ht="14">
      <c r="A6516" s="24"/>
      <c r="B6516" s="26"/>
      <c r="C6516" s="26"/>
      <c r="D6516" s="26"/>
      <c r="E6516" s="26"/>
      <c r="F6516" s="26"/>
      <c r="G6516" s="27"/>
      <c r="H6516" s="27"/>
      <c r="I6516" s="26"/>
      <c r="J6516" s="24"/>
      <c r="K6516" s="26"/>
      <c r="L6516" s="26"/>
      <c r="M6516" s="26"/>
      <c r="N6516" s="26"/>
      <c r="O6516" s="26"/>
      <c r="P6516" s="26"/>
      <c r="Q6516" s="26"/>
      <c r="R6516" s="26"/>
      <c r="S6516" s="26"/>
      <c r="T6516" s="26"/>
      <c r="U6516" s="26"/>
      <c r="V6516" s="26"/>
    </row>
    <row r="6517" spans="1:22" ht="14">
      <c r="A6517" s="24"/>
      <c r="B6517" s="26"/>
      <c r="C6517" s="26"/>
      <c r="D6517" s="26"/>
      <c r="E6517" s="26"/>
      <c r="F6517" s="26"/>
      <c r="G6517" s="27"/>
      <c r="H6517" s="27"/>
      <c r="I6517" s="26"/>
      <c r="J6517" s="24"/>
      <c r="K6517" s="26"/>
      <c r="L6517" s="26"/>
      <c r="M6517" s="26"/>
      <c r="N6517" s="26"/>
      <c r="O6517" s="26"/>
      <c r="P6517" s="26"/>
      <c r="Q6517" s="26"/>
      <c r="R6517" s="26"/>
      <c r="S6517" s="26"/>
      <c r="T6517" s="26"/>
      <c r="U6517" s="26"/>
      <c r="V6517" s="26"/>
    </row>
    <row r="6518" spans="1:22" ht="14">
      <c r="A6518" s="24"/>
      <c r="B6518" s="26"/>
      <c r="C6518" s="26"/>
      <c r="D6518" s="26"/>
      <c r="E6518" s="26"/>
      <c r="F6518" s="26"/>
      <c r="G6518" s="27"/>
      <c r="H6518" s="27"/>
      <c r="I6518" s="26"/>
      <c r="J6518" s="24"/>
      <c r="K6518" s="26"/>
      <c r="L6518" s="26"/>
      <c r="M6518" s="26"/>
      <c r="N6518" s="26"/>
      <c r="O6518" s="26"/>
      <c r="P6518" s="26"/>
      <c r="Q6518" s="26"/>
      <c r="R6518" s="26"/>
      <c r="S6518" s="26"/>
      <c r="T6518" s="26"/>
      <c r="U6518" s="26"/>
      <c r="V6518" s="26"/>
    </row>
    <row r="6519" spans="1:22" ht="14">
      <c r="A6519" s="24"/>
      <c r="B6519" s="26"/>
      <c r="C6519" s="26"/>
      <c r="D6519" s="26"/>
      <c r="E6519" s="26"/>
      <c r="F6519" s="26"/>
      <c r="G6519" s="27"/>
      <c r="H6519" s="27"/>
      <c r="I6519" s="26"/>
      <c r="J6519" s="24"/>
      <c r="K6519" s="26"/>
      <c r="L6519" s="26"/>
      <c r="M6519" s="26"/>
      <c r="N6519" s="26"/>
      <c r="O6519" s="26"/>
      <c r="P6519" s="26"/>
      <c r="Q6519" s="26"/>
      <c r="R6519" s="26"/>
      <c r="S6519" s="26"/>
      <c r="T6519" s="26"/>
      <c r="U6519" s="26"/>
      <c r="V6519" s="26"/>
    </row>
    <row r="6520" spans="1:22" ht="14">
      <c r="A6520" s="24"/>
      <c r="B6520" s="26"/>
      <c r="C6520" s="26"/>
      <c r="D6520" s="26"/>
      <c r="E6520" s="26"/>
      <c r="F6520" s="26"/>
      <c r="G6520" s="27"/>
      <c r="H6520" s="27"/>
      <c r="I6520" s="26"/>
      <c r="J6520" s="24"/>
      <c r="K6520" s="26"/>
      <c r="L6520" s="26"/>
      <c r="M6520" s="26"/>
      <c r="N6520" s="26"/>
      <c r="O6520" s="26"/>
      <c r="P6520" s="26"/>
      <c r="Q6520" s="26"/>
      <c r="R6520" s="26"/>
      <c r="S6520" s="26"/>
      <c r="T6520" s="26"/>
      <c r="U6520" s="26"/>
      <c r="V6520" s="26"/>
    </row>
    <row r="6521" spans="1:22" ht="14">
      <c r="A6521" s="24"/>
      <c r="B6521" s="26"/>
      <c r="C6521" s="26"/>
      <c r="D6521" s="26"/>
      <c r="E6521" s="26"/>
      <c r="F6521" s="26"/>
      <c r="G6521" s="27"/>
      <c r="H6521" s="27"/>
      <c r="I6521" s="26"/>
      <c r="J6521" s="24"/>
      <c r="K6521" s="26"/>
      <c r="L6521" s="26"/>
      <c r="M6521" s="26"/>
      <c r="N6521" s="26"/>
      <c r="O6521" s="26"/>
      <c r="P6521" s="26"/>
      <c r="Q6521" s="26"/>
      <c r="R6521" s="26"/>
      <c r="S6521" s="26"/>
      <c r="T6521" s="26"/>
      <c r="U6521" s="26"/>
      <c r="V6521" s="26"/>
    </row>
    <row r="6522" spans="1:22" ht="14">
      <c r="A6522" s="24"/>
      <c r="B6522" s="26"/>
      <c r="C6522" s="26"/>
      <c r="D6522" s="26"/>
      <c r="E6522" s="26"/>
      <c r="F6522" s="26"/>
      <c r="G6522" s="27"/>
      <c r="H6522" s="27"/>
      <c r="I6522" s="26"/>
      <c r="J6522" s="24"/>
      <c r="K6522" s="26"/>
      <c r="L6522" s="26"/>
      <c r="M6522" s="26"/>
      <c r="N6522" s="26"/>
      <c r="O6522" s="26"/>
      <c r="P6522" s="26"/>
      <c r="Q6522" s="26"/>
      <c r="R6522" s="26"/>
      <c r="S6522" s="26"/>
      <c r="T6522" s="26"/>
      <c r="U6522" s="26"/>
      <c r="V6522" s="26"/>
    </row>
    <row r="6523" spans="1:22" ht="14">
      <c r="A6523" s="24"/>
      <c r="B6523" s="26"/>
      <c r="C6523" s="26"/>
      <c r="D6523" s="26"/>
      <c r="E6523" s="26"/>
      <c r="F6523" s="26"/>
      <c r="G6523" s="27"/>
      <c r="H6523" s="27"/>
      <c r="I6523" s="26"/>
      <c r="J6523" s="24"/>
      <c r="K6523" s="26"/>
      <c r="L6523" s="26"/>
      <c r="M6523" s="26"/>
      <c r="N6523" s="26"/>
      <c r="O6523" s="26"/>
      <c r="P6523" s="26"/>
      <c r="Q6523" s="26"/>
      <c r="R6523" s="26"/>
      <c r="S6523" s="26"/>
      <c r="T6523" s="26"/>
      <c r="U6523" s="26"/>
      <c r="V6523" s="26"/>
    </row>
    <row r="6524" spans="1:22" ht="14">
      <c r="A6524" s="24"/>
      <c r="B6524" s="26"/>
      <c r="C6524" s="26"/>
      <c r="D6524" s="26"/>
      <c r="E6524" s="26"/>
      <c r="F6524" s="26"/>
      <c r="G6524" s="27"/>
      <c r="H6524" s="27"/>
      <c r="I6524" s="26"/>
      <c r="J6524" s="24"/>
      <c r="K6524" s="26"/>
      <c r="L6524" s="26"/>
      <c r="M6524" s="26"/>
      <c r="N6524" s="26"/>
      <c r="O6524" s="26"/>
      <c r="P6524" s="26"/>
      <c r="Q6524" s="26"/>
      <c r="R6524" s="26"/>
      <c r="S6524" s="26"/>
      <c r="T6524" s="26"/>
      <c r="U6524" s="26"/>
      <c r="V6524" s="26"/>
    </row>
    <row r="6525" spans="1:22" ht="14">
      <c r="A6525" s="24"/>
      <c r="B6525" s="26"/>
      <c r="C6525" s="26"/>
      <c r="D6525" s="26"/>
      <c r="E6525" s="26"/>
      <c r="F6525" s="26"/>
      <c r="G6525" s="27"/>
      <c r="H6525" s="27"/>
      <c r="I6525" s="26"/>
      <c r="J6525" s="24"/>
      <c r="K6525" s="26"/>
      <c r="L6525" s="26"/>
      <c r="M6525" s="26"/>
      <c r="N6525" s="26"/>
      <c r="O6525" s="26"/>
      <c r="P6525" s="26"/>
      <c r="Q6525" s="26"/>
      <c r="R6525" s="26"/>
      <c r="S6525" s="26"/>
      <c r="T6525" s="26"/>
      <c r="U6525" s="26"/>
      <c r="V6525" s="26"/>
    </row>
    <row r="6526" spans="1:22" ht="14">
      <c r="A6526" s="24"/>
      <c r="B6526" s="26"/>
      <c r="C6526" s="26"/>
      <c r="D6526" s="26"/>
      <c r="E6526" s="26"/>
      <c r="F6526" s="26"/>
      <c r="G6526" s="27"/>
      <c r="H6526" s="27"/>
      <c r="I6526" s="26"/>
      <c r="J6526" s="24"/>
      <c r="K6526" s="26"/>
      <c r="L6526" s="26"/>
      <c r="M6526" s="26"/>
      <c r="N6526" s="26"/>
      <c r="O6526" s="26"/>
      <c r="P6526" s="26"/>
      <c r="Q6526" s="26"/>
      <c r="R6526" s="26"/>
      <c r="S6526" s="26"/>
      <c r="T6526" s="26"/>
      <c r="U6526" s="26"/>
      <c r="V6526" s="26"/>
    </row>
    <row r="6527" spans="1:22" ht="14">
      <c r="A6527" s="24"/>
      <c r="B6527" s="26"/>
      <c r="C6527" s="26"/>
      <c r="D6527" s="26"/>
      <c r="E6527" s="26"/>
      <c r="F6527" s="26"/>
      <c r="G6527" s="27"/>
      <c r="H6527" s="27"/>
      <c r="I6527" s="26"/>
      <c r="J6527" s="24"/>
      <c r="K6527" s="26"/>
      <c r="L6527" s="26"/>
      <c r="M6527" s="26"/>
      <c r="N6527" s="26"/>
      <c r="O6527" s="26"/>
      <c r="P6527" s="26"/>
      <c r="Q6527" s="26"/>
      <c r="R6527" s="26"/>
      <c r="S6527" s="26"/>
      <c r="T6527" s="26"/>
      <c r="U6527" s="26"/>
      <c r="V6527" s="26"/>
    </row>
    <row r="6528" spans="1:22" ht="14">
      <c r="A6528" s="24"/>
      <c r="B6528" s="26"/>
      <c r="C6528" s="26"/>
      <c r="D6528" s="26"/>
      <c r="E6528" s="26"/>
      <c r="F6528" s="26"/>
      <c r="G6528" s="27"/>
      <c r="H6528" s="27"/>
      <c r="I6528" s="26"/>
      <c r="J6528" s="24"/>
      <c r="K6528" s="26"/>
      <c r="L6528" s="26"/>
      <c r="M6528" s="26"/>
      <c r="N6528" s="26"/>
      <c r="O6528" s="26"/>
      <c r="P6528" s="26"/>
      <c r="Q6528" s="26"/>
      <c r="R6528" s="26"/>
      <c r="S6528" s="26"/>
      <c r="T6528" s="26"/>
      <c r="U6528" s="26"/>
      <c r="V6528" s="26"/>
    </row>
    <row r="6529" spans="1:22" ht="14">
      <c r="A6529" s="24"/>
      <c r="B6529" s="26"/>
      <c r="C6529" s="26"/>
      <c r="D6529" s="26"/>
      <c r="E6529" s="26"/>
      <c r="F6529" s="26"/>
      <c r="G6529" s="27"/>
      <c r="H6529" s="27"/>
      <c r="I6529" s="26"/>
      <c r="J6529" s="24"/>
      <c r="K6529" s="26"/>
      <c r="L6529" s="26"/>
      <c r="M6529" s="26"/>
      <c r="N6529" s="26"/>
      <c r="O6529" s="26"/>
      <c r="P6529" s="26"/>
      <c r="Q6529" s="26"/>
      <c r="R6529" s="26"/>
      <c r="S6529" s="26"/>
      <c r="T6529" s="26"/>
      <c r="U6529" s="26"/>
      <c r="V6529" s="26"/>
    </row>
    <row r="6530" spans="1:22" ht="14">
      <c r="A6530" s="24"/>
      <c r="B6530" s="26"/>
      <c r="C6530" s="26"/>
      <c r="D6530" s="26"/>
      <c r="E6530" s="26"/>
      <c r="F6530" s="26"/>
      <c r="G6530" s="27"/>
      <c r="H6530" s="27"/>
      <c r="I6530" s="26"/>
      <c r="J6530" s="24"/>
      <c r="K6530" s="26"/>
      <c r="L6530" s="26"/>
      <c r="M6530" s="26"/>
      <c r="N6530" s="26"/>
      <c r="O6530" s="26"/>
      <c r="P6530" s="26"/>
      <c r="Q6530" s="26"/>
      <c r="R6530" s="26"/>
      <c r="S6530" s="26"/>
      <c r="T6530" s="26"/>
      <c r="U6530" s="26"/>
      <c r="V6530" s="26"/>
    </row>
    <row r="6531" spans="1:22" ht="14">
      <c r="A6531" s="24"/>
      <c r="B6531" s="26"/>
      <c r="C6531" s="26"/>
      <c r="D6531" s="26"/>
      <c r="E6531" s="26"/>
      <c r="F6531" s="26"/>
      <c r="G6531" s="27"/>
      <c r="H6531" s="27"/>
      <c r="I6531" s="26"/>
      <c r="J6531" s="24"/>
      <c r="K6531" s="26"/>
      <c r="L6531" s="26"/>
      <c r="M6531" s="26"/>
      <c r="N6531" s="26"/>
      <c r="O6531" s="26"/>
      <c r="P6531" s="26"/>
      <c r="Q6531" s="26"/>
      <c r="R6531" s="26"/>
      <c r="S6531" s="26"/>
      <c r="T6531" s="26"/>
      <c r="U6531" s="26"/>
      <c r="V6531" s="26"/>
    </row>
    <row r="6532" spans="1:22" ht="14">
      <c r="A6532" s="24"/>
      <c r="B6532" s="26"/>
      <c r="C6532" s="26"/>
      <c r="D6532" s="26"/>
      <c r="E6532" s="26"/>
      <c r="F6532" s="26"/>
      <c r="G6532" s="27"/>
      <c r="H6532" s="27"/>
      <c r="I6532" s="26"/>
      <c r="J6532" s="24"/>
      <c r="K6532" s="26"/>
      <c r="L6532" s="26"/>
      <c r="M6532" s="26"/>
      <c r="N6532" s="26"/>
      <c r="O6532" s="26"/>
      <c r="P6532" s="26"/>
      <c r="Q6532" s="26"/>
      <c r="R6532" s="26"/>
      <c r="S6532" s="26"/>
      <c r="T6532" s="26"/>
      <c r="U6532" s="26"/>
      <c r="V6532" s="26"/>
    </row>
    <row r="6533" spans="1:22" ht="14">
      <c r="A6533" s="24"/>
      <c r="B6533" s="26"/>
      <c r="C6533" s="26"/>
      <c r="D6533" s="26"/>
      <c r="E6533" s="26"/>
      <c r="F6533" s="26"/>
      <c r="G6533" s="27"/>
      <c r="H6533" s="27"/>
      <c r="I6533" s="26"/>
      <c r="J6533" s="24"/>
      <c r="K6533" s="26"/>
      <c r="L6533" s="26"/>
      <c r="M6533" s="26"/>
      <c r="N6533" s="26"/>
      <c r="O6533" s="26"/>
      <c r="P6533" s="26"/>
      <c r="Q6533" s="26"/>
      <c r="R6533" s="26"/>
      <c r="S6533" s="26"/>
      <c r="T6533" s="26"/>
      <c r="U6533" s="26"/>
      <c r="V6533" s="26"/>
    </row>
    <row r="6534" spans="1:22" ht="14">
      <c r="A6534" s="24"/>
      <c r="B6534" s="26"/>
      <c r="C6534" s="26"/>
      <c r="D6534" s="26"/>
      <c r="E6534" s="26"/>
      <c r="F6534" s="26"/>
      <c r="G6534" s="27"/>
      <c r="H6534" s="27"/>
      <c r="I6534" s="26"/>
      <c r="J6534" s="24"/>
      <c r="K6534" s="26"/>
      <c r="L6534" s="26"/>
      <c r="M6534" s="26"/>
      <c r="N6534" s="26"/>
      <c r="O6534" s="26"/>
      <c r="P6534" s="26"/>
      <c r="Q6534" s="26"/>
      <c r="R6534" s="26"/>
      <c r="S6534" s="26"/>
      <c r="T6534" s="26"/>
      <c r="U6534" s="26"/>
      <c r="V6534" s="26"/>
    </row>
    <row r="6535" spans="1:22" ht="14">
      <c r="A6535" s="24"/>
      <c r="B6535" s="26"/>
      <c r="C6535" s="26"/>
      <c r="D6535" s="26"/>
      <c r="E6535" s="26"/>
      <c r="F6535" s="26"/>
      <c r="G6535" s="27"/>
      <c r="H6535" s="27"/>
      <c r="I6535" s="26"/>
      <c r="J6535" s="24"/>
      <c r="K6535" s="26"/>
      <c r="L6535" s="26"/>
      <c r="M6535" s="26"/>
      <c r="N6535" s="26"/>
      <c r="O6535" s="26"/>
      <c r="P6535" s="26"/>
      <c r="Q6535" s="26"/>
      <c r="R6535" s="26"/>
      <c r="S6535" s="26"/>
      <c r="T6535" s="26"/>
      <c r="U6535" s="26"/>
      <c r="V6535" s="26"/>
    </row>
    <row r="6536" spans="1:22" ht="14">
      <c r="A6536" s="24"/>
      <c r="B6536" s="26"/>
      <c r="C6536" s="26"/>
      <c r="D6536" s="26"/>
      <c r="E6536" s="26"/>
      <c r="F6536" s="26"/>
      <c r="G6536" s="27"/>
      <c r="H6536" s="27"/>
      <c r="I6536" s="26"/>
      <c r="J6536" s="24"/>
      <c r="K6536" s="26"/>
      <c r="L6536" s="26"/>
      <c r="M6536" s="26"/>
      <c r="N6536" s="26"/>
      <c r="O6536" s="26"/>
      <c r="P6536" s="26"/>
      <c r="Q6536" s="26"/>
      <c r="R6536" s="26"/>
      <c r="S6536" s="26"/>
      <c r="T6536" s="26"/>
      <c r="U6536" s="26"/>
      <c r="V6536" s="26"/>
    </row>
    <row r="6537" spans="1:22" ht="14">
      <c r="A6537" s="24"/>
      <c r="B6537" s="26"/>
      <c r="C6537" s="26"/>
      <c r="D6537" s="26"/>
      <c r="E6537" s="26"/>
      <c r="F6537" s="26"/>
      <c r="G6537" s="27"/>
      <c r="H6537" s="27"/>
      <c r="I6537" s="26"/>
      <c r="J6537" s="24"/>
      <c r="K6537" s="26"/>
      <c r="L6537" s="26"/>
      <c r="M6537" s="26"/>
      <c r="N6537" s="26"/>
      <c r="O6537" s="26"/>
      <c r="P6537" s="26"/>
      <c r="Q6537" s="26"/>
      <c r="R6537" s="26"/>
      <c r="S6537" s="26"/>
      <c r="T6537" s="26"/>
      <c r="U6537" s="26"/>
      <c r="V6537" s="26"/>
    </row>
    <row r="6538" spans="1:22" ht="14">
      <c r="A6538" s="24"/>
      <c r="B6538" s="26"/>
      <c r="C6538" s="26"/>
      <c r="D6538" s="26"/>
      <c r="E6538" s="26"/>
      <c r="F6538" s="26"/>
      <c r="G6538" s="27"/>
      <c r="H6538" s="27"/>
      <c r="I6538" s="26"/>
      <c r="J6538" s="24"/>
      <c r="K6538" s="26"/>
      <c r="L6538" s="26"/>
      <c r="M6538" s="26"/>
      <c r="N6538" s="26"/>
      <c r="O6538" s="26"/>
      <c r="P6538" s="26"/>
      <c r="Q6538" s="26"/>
      <c r="R6538" s="26"/>
      <c r="S6538" s="26"/>
      <c r="T6538" s="26"/>
      <c r="U6538" s="26"/>
      <c r="V6538" s="26"/>
    </row>
    <row r="6539" spans="1:22" ht="14">
      <c r="A6539" s="24"/>
      <c r="B6539" s="26"/>
      <c r="C6539" s="26"/>
      <c r="D6539" s="26"/>
      <c r="E6539" s="26"/>
      <c r="F6539" s="26"/>
      <c r="G6539" s="27"/>
      <c r="H6539" s="27"/>
      <c r="I6539" s="26"/>
      <c r="J6539" s="24"/>
      <c r="K6539" s="26"/>
      <c r="L6539" s="26"/>
      <c r="M6539" s="26"/>
      <c r="N6539" s="26"/>
      <c r="O6539" s="26"/>
      <c r="P6539" s="26"/>
      <c r="Q6539" s="26"/>
      <c r="R6539" s="26"/>
      <c r="S6539" s="26"/>
      <c r="T6539" s="26"/>
      <c r="U6539" s="26"/>
      <c r="V6539" s="26"/>
    </row>
    <row r="6540" spans="1:22" ht="14">
      <c r="A6540" s="24"/>
      <c r="B6540" s="26"/>
      <c r="C6540" s="26"/>
      <c r="D6540" s="26"/>
      <c r="E6540" s="26"/>
      <c r="F6540" s="26"/>
      <c r="G6540" s="27"/>
      <c r="H6540" s="27"/>
      <c r="I6540" s="26"/>
      <c r="J6540" s="24"/>
      <c r="K6540" s="26"/>
      <c r="L6540" s="26"/>
      <c r="M6540" s="26"/>
      <c r="N6540" s="26"/>
      <c r="O6540" s="26"/>
      <c r="P6540" s="26"/>
      <c r="Q6540" s="26"/>
      <c r="R6540" s="26"/>
      <c r="S6540" s="26"/>
      <c r="T6540" s="26"/>
      <c r="U6540" s="26"/>
      <c r="V6540" s="26"/>
    </row>
    <row r="6541" spans="1:22" ht="14">
      <c r="A6541" s="24"/>
      <c r="B6541" s="26"/>
      <c r="C6541" s="26"/>
      <c r="D6541" s="26"/>
      <c r="E6541" s="26"/>
      <c r="F6541" s="26"/>
      <c r="G6541" s="27"/>
      <c r="H6541" s="27"/>
      <c r="I6541" s="26"/>
      <c r="J6541" s="24"/>
      <c r="K6541" s="26"/>
      <c r="L6541" s="26"/>
      <c r="M6541" s="26"/>
      <c r="N6541" s="26"/>
      <c r="O6541" s="26"/>
      <c r="P6541" s="26"/>
      <c r="Q6541" s="26"/>
      <c r="R6541" s="26"/>
      <c r="S6541" s="26"/>
      <c r="T6541" s="26"/>
      <c r="U6541" s="26"/>
      <c r="V6541" s="26"/>
    </row>
    <row r="6542" spans="1:22" ht="14">
      <c r="A6542" s="24"/>
      <c r="B6542" s="26"/>
      <c r="C6542" s="26"/>
      <c r="D6542" s="26"/>
      <c r="E6542" s="26"/>
      <c r="F6542" s="26"/>
      <c r="G6542" s="27"/>
      <c r="H6542" s="27"/>
      <c r="I6542" s="26"/>
      <c r="J6542" s="24"/>
      <c r="K6542" s="26"/>
      <c r="L6542" s="26"/>
      <c r="M6542" s="26"/>
      <c r="N6542" s="26"/>
      <c r="O6542" s="26"/>
      <c r="P6542" s="26"/>
      <c r="Q6542" s="26"/>
      <c r="R6542" s="26"/>
      <c r="S6542" s="26"/>
      <c r="T6542" s="26"/>
      <c r="U6542" s="26"/>
      <c r="V6542" s="26"/>
    </row>
    <row r="6543" spans="1:22" ht="14">
      <c r="A6543" s="24"/>
      <c r="B6543" s="26"/>
      <c r="C6543" s="26"/>
      <c r="D6543" s="26"/>
      <c r="E6543" s="26"/>
      <c r="F6543" s="26"/>
      <c r="G6543" s="27"/>
      <c r="H6543" s="27"/>
      <c r="I6543" s="26"/>
      <c r="J6543" s="24"/>
      <c r="K6543" s="26"/>
      <c r="L6543" s="26"/>
      <c r="M6543" s="26"/>
      <c r="N6543" s="26"/>
      <c r="O6543" s="26"/>
      <c r="P6543" s="26"/>
      <c r="Q6543" s="26"/>
      <c r="R6543" s="26"/>
      <c r="S6543" s="26"/>
      <c r="T6543" s="26"/>
      <c r="U6543" s="26"/>
      <c r="V6543" s="26"/>
    </row>
    <row r="6544" spans="1:22" ht="14">
      <c r="A6544" s="24"/>
      <c r="B6544" s="26"/>
      <c r="C6544" s="26"/>
      <c r="D6544" s="26"/>
      <c r="E6544" s="26"/>
      <c r="F6544" s="26"/>
      <c r="G6544" s="27"/>
      <c r="H6544" s="27"/>
      <c r="I6544" s="26"/>
      <c r="J6544" s="24"/>
      <c r="K6544" s="26"/>
      <c r="L6544" s="26"/>
      <c r="M6544" s="26"/>
      <c r="N6544" s="26"/>
      <c r="O6544" s="26"/>
      <c r="P6544" s="26"/>
      <c r="Q6544" s="26"/>
      <c r="R6544" s="26"/>
      <c r="S6544" s="26"/>
      <c r="T6544" s="26"/>
      <c r="U6544" s="26"/>
      <c r="V6544" s="26"/>
    </row>
    <row r="6545" spans="1:22" ht="14">
      <c r="A6545" s="24"/>
      <c r="B6545" s="26"/>
      <c r="C6545" s="26"/>
      <c r="D6545" s="26"/>
      <c r="E6545" s="26"/>
      <c r="F6545" s="26"/>
      <c r="G6545" s="27"/>
      <c r="H6545" s="27"/>
      <c r="I6545" s="26"/>
      <c r="J6545" s="24"/>
      <c r="K6545" s="26"/>
      <c r="L6545" s="26"/>
      <c r="M6545" s="26"/>
      <c r="N6545" s="26"/>
      <c r="O6545" s="26"/>
      <c r="P6545" s="26"/>
      <c r="Q6545" s="26"/>
      <c r="R6545" s="26"/>
      <c r="S6545" s="26"/>
      <c r="T6545" s="26"/>
      <c r="U6545" s="26"/>
      <c r="V6545" s="26"/>
    </row>
    <row r="6546" spans="1:22" ht="14">
      <c r="A6546" s="24"/>
      <c r="B6546" s="26"/>
      <c r="C6546" s="26"/>
      <c r="D6546" s="26"/>
      <c r="E6546" s="26"/>
      <c r="F6546" s="26"/>
      <c r="G6546" s="27"/>
      <c r="H6546" s="27"/>
      <c r="I6546" s="26"/>
      <c r="J6546" s="24"/>
      <c r="K6546" s="26"/>
      <c r="L6546" s="26"/>
      <c r="M6546" s="26"/>
      <c r="N6546" s="26"/>
      <c r="O6546" s="26"/>
      <c r="P6546" s="26"/>
      <c r="Q6546" s="26"/>
      <c r="R6546" s="26"/>
      <c r="S6546" s="26"/>
      <c r="T6546" s="26"/>
      <c r="U6546" s="26"/>
      <c r="V6546" s="26"/>
    </row>
    <row r="6547" spans="1:22" ht="14">
      <c r="A6547" s="24"/>
      <c r="B6547" s="26"/>
      <c r="C6547" s="26"/>
      <c r="D6547" s="26"/>
      <c r="E6547" s="26"/>
      <c r="F6547" s="26"/>
      <c r="G6547" s="27"/>
      <c r="H6547" s="27"/>
      <c r="I6547" s="26"/>
      <c r="J6547" s="24"/>
      <c r="K6547" s="26"/>
      <c r="L6547" s="26"/>
      <c r="M6547" s="26"/>
      <c r="N6547" s="26"/>
      <c r="O6547" s="26"/>
      <c r="P6547" s="26"/>
      <c r="Q6547" s="26"/>
      <c r="R6547" s="26"/>
      <c r="S6547" s="26"/>
      <c r="T6547" s="26"/>
      <c r="U6547" s="26"/>
      <c r="V6547" s="26"/>
    </row>
    <row r="6548" spans="1:22" ht="14">
      <c r="A6548" s="24"/>
      <c r="B6548" s="26"/>
      <c r="C6548" s="26"/>
      <c r="D6548" s="26"/>
      <c r="E6548" s="26"/>
      <c r="F6548" s="26"/>
      <c r="G6548" s="27"/>
      <c r="H6548" s="27"/>
      <c r="I6548" s="26"/>
      <c r="J6548" s="24"/>
      <c r="K6548" s="26"/>
      <c r="L6548" s="26"/>
      <c r="M6548" s="26"/>
      <c r="N6548" s="26"/>
      <c r="O6548" s="26"/>
      <c r="P6548" s="26"/>
      <c r="Q6548" s="26"/>
      <c r="R6548" s="26"/>
      <c r="S6548" s="26"/>
      <c r="T6548" s="26"/>
      <c r="U6548" s="26"/>
      <c r="V6548" s="26"/>
    </row>
    <row r="6549" spans="1:22" ht="14">
      <c r="A6549" s="24"/>
      <c r="B6549" s="26"/>
      <c r="C6549" s="26"/>
      <c r="D6549" s="26"/>
      <c r="E6549" s="26"/>
      <c r="F6549" s="26"/>
      <c r="G6549" s="27"/>
      <c r="H6549" s="27"/>
      <c r="I6549" s="26"/>
      <c r="J6549" s="24"/>
      <c r="K6549" s="26"/>
      <c r="L6549" s="26"/>
      <c r="M6549" s="26"/>
      <c r="N6549" s="26"/>
      <c r="O6549" s="26"/>
      <c r="P6549" s="26"/>
      <c r="Q6549" s="26"/>
      <c r="R6549" s="26"/>
      <c r="S6549" s="26"/>
      <c r="T6549" s="26"/>
      <c r="U6549" s="26"/>
      <c r="V6549" s="26"/>
    </row>
    <row r="6550" spans="1:22" ht="14">
      <c r="A6550" s="24"/>
      <c r="B6550" s="26"/>
      <c r="C6550" s="26"/>
      <c r="D6550" s="26"/>
      <c r="E6550" s="26"/>
      <c r="F6550" s="26"/>
      <c r="G6550" s="27"/>
      <c r="H6550" s="27"/>
      <c r="I6550" s="26"/>
      <c r="J6550" s="24"/>
      <c r="K6550" s="26"/>
      <c r="L6550" s="26"/>
      <c r="M6550" s="26"/>
      <c r="N6550" s="26"/>
      <c r="O6550" s="26"/>
      <c r="P6550" s="26"/>
      <c r="Q6550" s="26"/>
      <c r="R6550" s="26"/>
      <c r="S6550" s="26"/>
      <c r="T6550" s="26"/>
      <c r="U6550" s="26"/>
      <c r="V6550" s="26"/>
    </row>
    <row r="6551" spans="1:22" ht="14">
      <c r="A6551" s="24"/>
      <c r="B6551" s="26"/>
      <c r="C6551" s="26"/>
      <c r="D6551" s="26"/>
      <c r="E6551" s="26"/>
      <c r="F6551" s="26"/>
      <c r="G6551" s="27"/>
      <c r="H6551" s="27"/>
      <c r="I6551" s="26"/>
      <c r="J6551" s="24"/>
      <c r="K6551" s="26"/>
      <c r="L6551" s="26"/>
      <c r="M6551" s="26"/>
      <c r="N6551" s="26"/>
      <c r="O6551" s="26"/>
      <c r="P6551" s="26"/>
      <c r="Q6551" s="26"/>
      <c r="R6551" s="26"/>
      <c r="S6551" s="26"/>
      <c r="T6551" s="26"/>
      <c r="U6551" s="26"/>
      <c r="V6551" s="26"/>
    </row>
    <row r="6552" spans="1:22" ht="14">
      <c r="A6552" s="24"/>
      <c r="B6552" s="26"/>
      <c r="C6552" s="26"/>
      <c r="D6552" s="26"/>
      <c r="E6552" s="26"/>
      <c r="F6552" s="26"/>
      <c r="G6552" s="27"/>
      <c r="H6552" s="27"/>
      <c r="I6552" s="26"/>
      <c r="J6552" s="24"/>
      <c r="K6552" s="26"/>
      <c r="L6552" s="26"/>
      <c r="M6552" s="26"/>
      <c r="N6552" s="26"/>
      <c r="O6552" s="26"/>
      <c r="P6552" s="26"/>
      <c r="Q6552" s="26"/>
      <c r="R6552" s="26"/>
      <c r="S6552" s="26"/>
      <c r="T6552" s="26"/>
      <c r="U6552" s="26"/>
      <c r="V6552" s="26"/>
    </row>
    <row r="6553" spans="1:22" ht="14">
      <c r="A6553" s="24"/>
      <c r="B6553" s="26"/>
      <c r="C6553" s="26"/>
      <c r="D6553" s="26"/>
      <c r="E6553" s="26"/>
      <c r="F6553" s="26"/>
      <c r="G6553" s="27"/>
      <c r="H6553" s="27"/>
      <c r="I6553" s="26"/>
      <c r="J6553" s="24"/>
      <c r="K6553" s="26"/>
      <c r="L6553" s="26"/>
      <c r="M6553" s="26"/>
      <c r="N6553" s="26"/>
      <c r="O6553" s="26"/>
      <c r="P6553" s="26"/>
      <c r="Q6553" s="26"/>
      <c r="R6553" s="26"/>
      <c r="S6553" s="26"/>
      <c r="T6553" s="26"/>
      <c r="U6553" s="26"/>
      <c r="V6553" s="26"/>
    </row>
    <row r="6554" spans="1:22" ht="14">
      <c r="A6554" s="24"/>
      <c r="B6554" s="26"/>
      <c r="C6554" s="26"/>
      <c r="D6554" s="26"/>
      <c r="E6554" s="26"/>
      <c r="F6554" s="26"/>
      <c r="G6554" s="27"/>
      <c r="H6554" s="27"/>
      <c r="I6554" s="26"/>
      <c r="J6554" s="24"/>
      <c r="K6554" s="26"/>
      <c r="L6554" s="26"/>
      <c r="M6554" s="26"/>
      <c r="N6554" s="26"/>
      <c r="O6554" s="26"/>
      <c r="P6554" s="26"/>
      <c r="Q6554" s="26"/>
      <c r="R6554" s="26"/>
      <c r="S6554" s="26"/>
      <c r="T6554" s="26"/>
      <c r="U6554" s="26"/>
      <c r="V6554" s="26"/>
    </row>
    <row r="6555" spans="1:22" ht="14">
      <c r="A6555" s="24"/>
      <c r="B6555" s="26"/>
      <c r="C6555" s="26"/>
      <c r="D6555" s="26"/>
      <c r="E6555" s="26"/>
      <c r="F6555" s="26"/>
      <c r="G6555" s="27"/>
      <c r="H6555" s="27"/>
      <c r="I6555" s="26"/>
      <c r="J6555" s="24"/>
      <c r="K6555" s="26"/>
      <c r="L6555" s="26"/>
      <c r="M6555" s="26"/>
      <c r="N6555" s="26"/>
      <c r="O6555" s="26"/>
      <c r="P6555" s="26"/>
      <c r="Q6555" s="26"/>
      <c r="R6555" s="26"/>
      <c r="S6555" s="26"/>
      <c r="T6555" s="26"/>
      <c r="U6555" s="26"/>
      <c r="V6555" s="26"/>
    </row>
    <row r="6556" spans="1:22" ht="14">
      <c r="A6556" s="24"/>
      <c r="B6556" s="26"/>
      <c r="C6556" s="26"/>
      <c r="D6556" s="26"/>
      <c r="E6556" s="26"/>
      <c r="F6556" s="26"/>
      <c r="G6556" s="27"/>
      <c r="H6556" s="27"/>
      <c r="I6556" s="26"/>
      <c r="J6556" s="24"/>
      <c r="K6556" s="26"/>
      <c r="L6556" s="26"/>
      <c r="M6556" s="26"/>
      <c r="N6556" s="26"/>
      <c r="O6556" s="26"/>
      <c r="P6556" s="26"/>
      <c r="Q6556" s="26"/>
      <c r="R6556" s="26"/>
      <c r="S6556" s="26"/>
      <c r="T6556" s="26"/>
      <c r="U6556" s="26"/>
      <c r="V6556" s="26"/>
    </row>
    <row r="6557" spans="1:22" ht="14">
      <c r="A6557" s="24"/>
      <c r="B6557" s="26"/>
      <c r="C6557" s="26"/>
      <c r="D6557" s="26"/>
      <c r="E6557" s="26"/>
      <c r="F6557" s="26"/>
      <c r="G6557" s="27"/>
      <c r="H6557" s="27"/>
      <c r="I6557" s="26"/>
      <c r="J6557" s="24"/>
      <c r="K6557" s="26"/>
      <c r="L6557" s="26"/>
      <c r="M6557" s="26"/>
      <c r="N6557" s="26"/>
      <c r="O6557" s="26"/>
      <c r="P6557" s="26"/>
      <c r="Q6557" s="26"/>
      <c r="R6557" s="26"/>
      <c r="S6557" s="26"/>
      <c r="T6557" s="26"/>
      <c r="U6557" s="26"/>
      <c r="V6557" s="26"/>
    </row>
    <row r="6558" spans="1:22" ht="14">
      <c r="A6558" s="24"/>
      <c r="B6558" s="26"/>
      <c r="C6558" s="26"/>
      <c r="D6558" s="26"/>
      <c r="E6558" s="26"/>
      <c r="F6558" s="26"/>
      <c r="G6558" s="27"/>
      <c r="H6558" s="27"/>
      <c r="I6558" s="26"/>
      <c r="J6558" s="24"/>
      <c r="K6558" s="26"/>
      <c r="L6558" s="26"/>
      <c r="M6558" s="26"/>
      <c r="N6558" s="26"/>
      <c r="O6558" s="26"/>
      <c r="P6558" s="26"/>
      <c r="Q6558" s="26"/>
      <c r="R6558" s="26"/>
      <c r="S6558" s="26"/>
      <c r="T6558" s="26"/>
      <c r="U6558" s="26"/>
      <c r="V6558" s="26"/>
    </row>
    <row r="6559" spans="1:22" ht="14">
      <c r="A6559" s="24"/>
      <c r="B6559" s="26"/>
      <c r="C6559" s="26"/>
      <c r="D6559" s="26"/>
      <c r="E6559" s="26"/>
      <c r="F6559" s="26"/>
      <c r="G6559" s="27"/>
      <c r="H6559" s="27"/>
      <c r="I6559" s="26"/>
      <c r="J6559" s="24"/>
      <c r="K6559" s="26"/>
      <c r="L6559" s="26"/>
      <c r="M6559" s="26"/>
      <c r="N6559" s="26"/>
      <c r="O6559" s="26"/>
      <c r="P6559" s="26"/>
      <c r="Q6559" s="26"/>
      <c r="R6559" s="26"/>
      <c r="S6559" s="26"/>
      <c r="T6559" s="26"/>
      <c r="U6559" s="26"/>
      <c r="V6559" s="26"/>
    </row>
    <row r="6560" spans="1:22" ht="14">
      <c r="A6560" s="24"/>
      <c r="B6560" s="26"/>
      <c r="C6560" s="26"/>
      <c r="D6560" s="26"/>
      <c r="E6560" s="26"/>
      <c r="F6560" s="26"/>
      <c r="G6560" s="27"/>
      <c r="H6560" s="27"/>
      <c r="I6560" s="26"/>
      <c r="J6560" s="24"/>
      <c r="K6560" s="26"/>
      <c r="L6560" s="26"/>
      <c r="M6560" s="26"/>
      <c r="N6560" s="26"/>
      <c r="O6560" s="26"/>
      <c r="P6560" s="26"/>
      <c r="Q6560" s="26"/>
      <c r="R6560" s="26"/>
      <c r="S6560" s="26"/>
      <c r="T6560" s="26"/>
      <c r="U6560" s="26"/>
      <c r="V6560" s="26"/>
    </row>
    <row r="6561" spans="1:22" ht="14">
      <c r="A6561" s="24"/>
      <c r="B6561" s="26"/>
      <c r="C6561" s="26"/>
      <c r="D6561" s="26"/>
      <c r="E6561" s="26"/>
      <c r="F6561" s="26"/>
      <c r="G6561" s="27"/>
      <c r="H6561" s="27"/>
      <c r="I6561" s="26"/>
      <c r="J6561" s="24"/>
      <c r="K6561" s="26"/>
      <c r="L6561" s="26"/>
      <c r="M6561" s="26"/>
      <c r="N6561" s="26"/>
      <c r="O6561" s="26"/>
      <c r="P6561" s="26"/>
      <c r="Q6561" s="26"/>
      <c r="R6561" s="26"/>
      <c r="S6561" s="26"/>
      <c r="T6561" s="26"/>
      <c r="U6561" s="26"/>
      <c r="V6561" s="26"/>
    </row>
    <row r="6562" spans="1:22" ht="14">
      <c r="A6562" s="24"/>
      <c r="B6562" s="26"/>
      <c r="C6562" s="26"/>
      <c r="D6562" s="26"/>
      <c r="E6562" s="26"/>
      <c r="F6562" s="26"/>
      <c r="G6562" s="27"/>
      <c r="H6562" s="27"/>
      <c r="I6562" s="26"/>
      <c r="J6562" s="24"/>
      <c r="K6562" s="26"/>
      <c r="L6562" s="26"/>
      <c r="M6562" s="26"/>
      <c r="N6562" s="26"/>
      <c r="O6562" s="26"/>
      <c r="P6562" s="26"/>
      <c r="Q6562" s="26"/>
      <c r="R6562" s="26"/>
      <c r="S6562" s="26"/>
      <c r="T6562" s="26"/>
      <c r="U6562" s="26"/>
      <c r="V6562" s="26"/>
    </row>
    <row r="6563" spans="1:22" ht="14">
      <c r="A6563" s="24"/>
      <c r="B6563" s="26"/>
      <c r="C6563" s="26"/>
      <c r="D6563" s="26"/>
      <c r="E6563" s="26"/>
      <c r="F6563" s="26"/>
      <c r="G6563" s="27"/>
      <c r="H6563" s="27"/>
      <c r="I6563" s="26"/>
      <c r="J6563" s="24"/>
      <c r="K6563" s="26"/>
      <c r="L6563" s="26"/>
      <c r="M6563" s="26"/>
      <c r="N6563" s="26"/>
      <c r="O6563" s="26"/>
      <c r="P6563" s="26"/>
      <c r="Q6563" s="26"/>
      <c r="R6563" s="26"/>
      <c r="S6563" s="26"/>
      <c r="T6563" s="26"/>
      <c r="U6563" s="26"/>
      <c r="V6563" s="26"/>
    </row>
    <row r="6564" spans="1:22" ht="14">
      <c r="A6564" s="24"/>
      <c r="B6564" s="26"/>
      <c r="C6564" s="26"/>
      <c r="D6564" s="26"/>
      <c r="E6564" s="26"/>
      <c r="F6564" s="26"/>
      <c r="G6564" s="27"/>
      <c r="H6564" s="27"/>
      <c r="I6564" s="26"/>
      <c r="J6564" s="24"/>
      <c r="K6564" s="26"/>
      <c r="L6564" s="26"/>
      <c r="M6564" s="26"/>
      <c r="N6564" s="26"/>
      <c r="O6564" s="26"/>
      <c r="P6564" s="26"/>
      <c r="Q6564" s="26"/>
      <c r="R6564" s="26"/>
      <c r="S6564" s="26"/>
      <c r="T6564" s="26"/>
      <c r="U6564" s="26"/>
      <c r="V6564" s="26"/>
    </row>
    <row r="6565" spans="1:22" ht="14">
      <c r="A6565" s="24"/>
      <c r="B6565" s="26"/>
      <c r="C6565" s="26"/>
      <c r="D6565" s="26"/>
      <c r="E6565" s="26"/>
      <c r="F6565" s="26"/>
      <c r="G6565" s="27"/>
      <c r="H6565" s="27"/>
      <c r="I6565" s="26"/>
      <c r="J6565" s="24"/>
      <c r="K6565" s="26"/>
      <c r="L6565" s="26"/>
      <c r="M6565" s="26"/>
      <c r="N6565" s="26"/>
      <c r="O6565" s="26"/>
      <c r="P6565" s="26"/>
      <c r="Q6565" s="26"/>
      <c r="R6565" s="26"/>
      <c r="S6565" s="26"/>
      <c r="T6565" s="26"/>
      <c r="U6565" s="26"/>
      <c r="V6565" s="26"/>
    </row>
    <row r="6566" spans="1:22" ht="14">
      <c r="A6566" s="24"/>
      <c r="B6566" s="26"/>
      <c r="C6566" s="26"/>
      <c r="D6566" s="26"/>
      <c r="E6566" s="26"/>
      <c r="F6566" s="26"/>
      <c r="G6566" s="27"/>
      <c r="H6566" s="27"/>
      <c r="I6566" s="26"/>
      <c r="J6566" s="24"/>
      <c r="K6566" s="26"/>
      <c r="L6566" s="26"/>
      <c r="M6566" s="26"/>
      <c r="N6566" s="26"/>
      <c r="O6566" s="26"/>
      <c r="P6566" s="26"/>
      <c r="Q6566" s="26"/>
      <c r="R6566" s="26"/>
      <c r="S6566" s="26"/>
      <c r="T6566" s="26"/>
      <c r="U6566" s="26"/>
      <c r="V6566" s="26"/>
    </row>
    <row r="6567" spans="1:22" ht="14">
      <c r="A6567" s="24"/>
      <c r="B6567" s="26"/>
      <c r="C6567" s="26"/>
      <c r="D6567" s="26"/>
      <c r="E6567" s="26"/>
      <c r="F6567" s="26"/>
      <c r="G6567" s="27"/>
      <c r="H6567" s="27"/>
      <c r="I6567" s="26"/>
      <c r="J6567" s="24"/>
      <c r="K6567" s="26"/>
      <c r="L6567" s="26"/>
      <c r="M6567" s="26"/>
      <c r="N6567" s="26"/>
      <c r="O6567" s="26"/>
      <c r="P6567" s="26"/>
      <c r="Q6567" s="26"/>
      <c r="R6567" s="26"/>
      <c r="S6567" s="26"/>
      <c r="T6567" s="26"/>
      <c r="U6567" s="26"/>
      <c r="V6567" s="26"/>
    </row>
    <row r="6568" spans="1:22" ht="14">
      <c r="A6568" s="24"/>
      <c r="B6568" s="26"/>
      <c r="C6568" s="26"/>
      <c r="D6568" s="26"/>
      <c r="E6568" s="26"/>
      <c r="F6568" s="26"/>
      <c r="G6568" s="27"/>
      <c r="H6568" s="27"/>
      <c r="I6568" s="26"/>
      <c r="J6568" s="24"/>
      <c r="K6568" s="26"/>
      <c r="L6568" s="26"/>
      <c r="M6568" s="26"/>
      <c r="N6568" s="26"/>
      <c r="O6568" s="26"/>
      <c r="P6568" s="26"/>
      <c r="Q6568" s="26"/>
      <c r="R6568" s="26"/>
      <c r="S6568" s="26"/>
      <c r="T6568" s="26"/>
      <c r="U6568" s="26"/>
      <c r="V6568" s="26"/>
    </row>
    <row r="6569" spans="1:22" ht="14">
      <c r="A6569" s="24"/>
      <c r="B6569" s="26"/>
      <c r="C6569" s="26"/>
      <c r="D6569" s="26"/>
      <c r="E6569" s="26"/>
      <c r="F6569" s="26"/>
      <c r="G6569" s="27"/>
      <c r="H6569" s="27"/>
      <c r="I6569" s="26"/>
      <c r="J6569" s="24"/>
      <c r="K6569" s="26"/>
      <c r="L6569" s="26"/>
      <c r="M6569" s="26"/>
      <c r="N6569" s="26"/>
      <c r="O6569" s="26"/>
      <c r="P6569" s="26"/>
      <c r="Q6569" s="26"/>
      <c r="R6569" s="26"/>
      <c r="S6569" s="26"/>
      <c r="T6569" s="26"/>
      <c r="U6569" s="26"/>
      <c r="V6569" s="26"/>
    </row>
    <row r="6570" spans="1:22" ht="14">
      <c r="A6570" s="24"/>
      <c r="B6570" s="26"/>
      <c r="C6570" s="26"/>
      <c r="D6570" s="26"/>
      <c r="E6570" s="26"/>
      <c r="F6570" s="26"/>
      <c r="G6570" s="27"/>
      <c r="H6570" s="27"/>
      <c r="I6570" s="26"/>
      <c r="J6570" s="24"/>
      <c r="K6570" s="26"/>
      <c r="L6570" s="26"/>
      <c r="M6570" s="26"/>
      <c r="N6570" s="26"/>
      <c r="O6570" s="26"/>
      <c r="P6570" s="26"/>
      <c r="Q6570" s="26"/>
      <c r="R6570" s="26"/>
      <c r="S6570" s="26"/>
      <c r="T6570" s="26"/>
      <c r="U6570" s="26"/>
      <c r="V6570" s="26"/>
    </row>
    <row r="6571" spans="1:22" ht="14">
      <c r="A6571" s="24"/>
      <c r="B6571" s="26"/>
      <c r="C6571" s="26"/>
      <c r="D6571" s="26"/>
      <c r="E6571" s="26"/>
      <c r="F6571" s="26"/>
      <c r="G6571" s="27"/>
      <c r="H6571" s="27"/>
      <c r="I6571" s="26"/>
      <c r="J6571" s="24"/>
      <c r="K6571" s="26"/>
      <c r="L6571" s="26"/>
      <c r="M6571" s="26"/>
      <c r="N6571" s="26"/>
      <c r="O6571" s="26"/>
      <c r="P6571" s="26"/>
      <c r="Q6571" s="26"/>
      <c r="R6571" s="26"/>
      <c r="S6571" s="26"/>
      <c r="T6571" s="26"/>
      <c r="U6571" s="26"/>
      <c r="V6571" s="26"/>
    </row>
    <row r="6572" spans="1:22" ht="14">
      <c r="A6572" s="24"/>
      <c r="B6572" s="26"/>
      <c r="C6572" s="26"/>
      <c r="D6572" s="26"/>
      <c r="E6572" s="26"/>
      <c r="F6572" s="26"/>
      <c r="G6572" s="27"/>
      <c r="H6572" s="27"/>
      <c r="I6572" s="26"/>
      <c r="J6572" s="24"/>
      <c r="K6572" s="26"/>
      <c r="L6572" s="26"/>
      <c r="M6572" s="26"/>
      <c r="N6572" s="26"/>
      <c r="O6572" s="26"/>
      <c r="P6572" s="26"/>
      <c r="Q6572" s="26"/>
      <c r="R6572" s="26"/>
      <c r="S6572" s="26"/>
      <c r="T6572" s="26"/>
      <c r="U6572" s="26"/>
      <c r="V6572" s="26"/>
    </row>
    <row r="6573" spans="1:22" ht="14">
      <c r="A6573" s="24"/>
      <c r="B6573" s="26"/>
      <c r="C6573" s="26"/>
      <c r="D6573" s="26"/>
      <c r="E6573" s="26"/>
      <c r="F6573" s="26"/>
      <c r="G6573" s="27"/>
      <c r="H6573" s="27"/>
      <c r="I6573" s="26"/>
      <c r="J6573" s="24"/>
      <c r="K6573" s="26"/>
      <c r="L6573" s="26"/>
      <c r="M6573" s="26"/>
      <c r="N6573" s="26"/>
      <c r="O6573" s="26"/>
      <c r="P6573" s="26"/>
      <c r="Q6573" s="26"/>
      <c r="R6573" s="26"/>
      <c r="S6573" s="26"/>
      <c r="T6573" s="26"/>
      <c r="U6573" s="26"/>
      <c r="V6573" s="26"/>
    </row>
    <row r="6574" spans="1:22" ht="14">
      <c r="A6574" s="24"/>
      <c r="B6574" s="26"/>
      <c r="C6574" s="26"/>
      <c r="D6574" s="26"/>
      <c r="E6574" s="26"/>
      <c r="F6574" s="26"/>
      <c r="G6574" s="27"/>
      <c r="H6574" s="27"/>
      <c r="I6574" s="26"/>
      <c r="J6574" s="24"/>
      <c r="K6574" s="26"/>
      <c r="L6574" s="26"/>
      <c r="M6574" s="26"/>
      <c r="N6574" s="26"/>
      <c r="O6574" s="26"/>
      <c r="P6574" s="26"/>
      <c r="Q6574" s="26"/>
      <c r="R6574" s="26"/>
      <c r="S6574" s="26"/>
      <c r="T6574" s="26"/>
      <c r="U6574" s="26"/>
      <c r="V6574" s="26"/>
    </row>
    <row r="6575" spans="1:22" ht="14">
      <c r="A6575" s="24"/>
      <c r="B6575" s="26"/>
      <c r="C6575" s="26"/>
      <c r="D6575" s="26"/>
      <c r="E6575" s="26"/>
      <c r="F6575" s="26"/>
      <c r="G6575" s="27"/>
      <c r="H6575" s="27"/>
      <c r="I6575" s="26"/>
      <c r="J6575" s="24"/>
      <c r="K6575" s="26"/>
      <c r="L6575" s="26"/>
      <c r="M6575" s="26"/>
      <c r="N6575" s="26"/>
      <c r="O6575" s="26"/>
      <c r="P6575" s="26"/>
      <c r="Q6575" s="26"/>
      <c r="R6575" s="26"/>
      <c r="S6575" s="26"/>
      <c r="T6575" s="26"/>
      <c r="U6575" s="26"/>
      <c r="V6575" s="26"/>
    </row>
    <row r="6576" spans="1:22" ht="14">
      <c r="A6576" s="24"/>
      <c r="B6576" s="26"/>
      <c r="C6576" s="26"/>
      <c r="D6576" s="26"/>
      <c r="E6576" s="26"/>
      <c r="F6576" s="26"/>
      <c r="G6576" s="27"/>
      <c r="H6576" s="27"/>
      <c r="I6576" s="26"/>
      <c r="J6576" s="24"/>
      <c r="K6576" s="26"/>
      <c r="L6576" s="26"/>
      <c r="M6576" s="26"/>
      <c r="N6576" s="26"/>
      <c r="O6576" s="26"/>
      <c r="P6576" s="26"/>
      <c r="Q6576" s="26"/>
      <c r="R6576" s="26"/>
      <c r="S6576" s="26"/>
      <c r="T6576" s="26"/>
      <c r="U6576" s="26"/>
      <c r="V6576" s="26"/>
    </row>
    <row r="6577" spans="1:22" ht="14">
      <c r="A6577" s="24"/>
      <c r="B6577" s="26"/>
      <c r="C6577" s="26"/>
      <c r="D6577" s="26"/>
      <c r="E6577" s="26"/>
      <c r="F6577" s="26"/>
      <c r="G6577" s="27"/>
      <c r="H6577" s="27"/>
      <c r="I6577" s="26"/>
      <c r="J6577" s="24"/>
      <c r="K6577" s="26"/>
      <c r="L6577" s="26"/>
      <c r="M6577" s="26"/>
      <c r="N6577" s="26"/>
      <c r="O6577" s="26"/>
      <c r="P6577" s="26"/>
      <c r="Q6577" s="26"/>
      <c r="R6577" s="26"/>
      <c r="S6577" s="26"/>
      <c r="T6577" s="26"/>
      <c r="U6577" s="26"/>
      <c r="V6577" s="26"/>
    </row>
    <row r="6578" spans="1:22" ht="14">
      <c r="A6578" s="24"/>
      <c r="B6578" s="26"/>
      <c r="C6578" s="26"/>
      <c r="D6578" s="26"/>
      <c r="E6578" s="26"/>
      <c r="F6578" s="26"/>
      <c r="G6578" s="27"/>
      <c r="H6578" s="27"/>
      <c r="I6578" s="26"/>
      <c r="J6578" s="24"/>
      <c r="K6578" s="26"/>
      <c r="L6578" s="26"/>
      <c r="M6578" s="26"/>
      <c r="N6578" s="26"/>
      <c r="O6578" s="26"/>
      <c r="P6578" s="26"/>
      <c r="Q6578" s="26"/>
      <c r="R6578" s="26"/>
      <c r="S6578" s="26"/>
      <c r="T6578" s="26"/>
      <c r="U6578" s="26"/>
      <c r="V6578" s="26"/>
    </row>
    <row r="6579" spans="1:22" ht="14">
      <c r="A6579" s="24"/>
      <c r="B6579" s="26"/>
      <c r="C6579" s="26"/>
      <c r="D6579" s="26"/>
      <c r="E6579" s="26"/>
      <c r="F6579" s="26"/>
      <c r="G6579" s="27"/>
      <c r="H6579" s="27"/>
      <c r="I6579" s="26"/>
      <c r="J6579" s="24"/>
      <c r="K6579" s="26"/>
      <c r="L6579" s="26"/>
      <c r="M6579" s="26"/>
      <c r="N6579" s="26"/>
      <c r="O6579" s="26"/>
      <c r="P6579" s="26"/>
      <c r="Q6579" s="26"/>
      <c r="R6579" s="26"/>
      <c r="S6579" s="26"/>
      <c r="T6579" s="26"/>
      <c r="U6579" s="26"/>
      <c r="V6579" s="26"/>
    </row>
    <row r="6580" spans="1:22" ht="14">
      <c r="A6580" s="24"/>
      <c r="B6580" s="26"/>
      <c r="C6580" s="26"/>
      <c r="D6580" s="26"/>
      <c r="E6580" s="26"/>
      <c r="F6580" s="26"/>
      <c r="G6580" s="27"/>
      <c r="H6580" s="27"/>
      <c r="I6580" s="26"/>
      <c r="J6580" s="24"/>
      <c r="K6580" s="26"/>
      <c r="L6580" s="26"/>
      <c r="M6580" s="26"/>
      <c r="N6580" s="26"/>
      <c r="O6580" s="26"/>
      <c r="P6580" s="26"/>
      <c r="Q6580" s="26"/>
      <c r="R6580" s="26"/>
      <c r="S6580" s="26"/>
      <c r="T6580" s="26"/>
      <c r="U6580" s="26"/>
      <c r="V6580" s="26"/>
    </row>
    <row r="6581" spans="1:22" ht="14">
      <c r="A6581" s="24"/>
      <c r="B6581" s="26"/>
      <c r="C6581" s="26"/>
      <c r="D6581" s="26"/>
      <c r="E6581" s="26"/>
      <c r="F6581" s="26"/>
      <c r="G6581" s="27"/>
      <c r="H6581" s="27"/>
      <c r="I6581" s="26"/>
      <c r="J6581" s="24"/>
      <c r="K6581" s="26"/>
      <c r="L6581" s="26"/>
      <c r="M6581" s="26"/>
      <c r="N6581" s="26"/>
      <c r="O6581" s="26"/>
      <c r="P6581" s="26"/>
      <c r="Q6581" s="26"/>
      <c r="R6581" s="26"/>
      <c r="S6581" s="26"/>
      <c r="T6581" s="26"/>
      <c r="U6581" s="26"/>
      <c r="V6581" s="26"/>
    </row>
    <row r="6582" spans="1:22" ht="14">
      <c r="A6582" s="24"/>
      <c r="B6582" s="26"/>
      <c r="C6582" s="26"/>
      <c r="D6582" s="26"/>
      <c r="E6582" s="26"/>
      <c r="F6582" s="26"/>
      <c r="G6582" s="27"/>
      <c r="H6582" s="27"/>
      <c r="I6582" s="26"/>
      <c r="J6582" s="24"/>
      <c r="K6582" s="26"/>
      <c r="L6582" s="26"/>
      <c r="M6582" s="26"/>
      <c r="N6582" s="26"/>
      <c r="O6582" s="26"/>
      <c r="P6582" s="26"/>
      <c r="Q6582" s="26"/>
      <c r="R6582" s="26"/>
      <c r="S6582" s="26"/>
      <c r="T6582" s="26"/>
      <c r="U6582" s="26"/>
      <c r="V6582" s="26"/>
    </row>
    <row r="6583" spans="1:22" ht="14">
      <c r="A6583" s="24"/>
      <c r="B6583" s="26"/>
      <c r="C6583" s="26"/>
      <c r="D6583" s="26"/>
      <c r="E6583" s="26"/>
      <c r="F6583" s="26"/>
      <c r="G6583" s="27"/>
      <c r="H6583" s="27"/>
      <c r="I6583" s="26"/>
      <c r="J6583" s="24"/>
      <c r="K6583" s="26"/>
      <c r="L6583" s="26"/>
      <c r="M6583" s="26"/>
      <c r="N6583" s="26"/>
      <c r="O6583" s="26"/>
      <c r="P6583" s="26"/>
      <c r="Q6583" s="26"/>
      <c r="R6583" s="26"/>
      <c r="S6583" s="26"/>
      <c r="T6583" s="26"/>
      <c r="U6583" s="26"/>
      <c r="V6583" s="26"/>
    </row>
    <row r="6584" spans="1:22" ht="14">
      <c r="A6584" s="24"/>
      <c r="B6584" s="26"/>
      <c r="C6584" s="26"/>
      <c r="D6584" s="26"/>
      <c r="E6584" s="26"/>
      <c r="F6584" s="26"/>
      <c r="G6584" s="27"/>
      <c r="H6584" s="27"/>
      <c r="I6584" s="26"/>
      <c r="J6584" s="24"/>
      <c r="K6584" s="26"/>
      <c r="L6584" s="26"/>
      <c r="M6584" s="26"/>
      <c r="N6584" s="26"/>
      <c r="O6584" s="26"/>
      <c r="P6584" s="26"/>
      <c r="Q6584" s="26"/>
      <c r="R6584" s="26"/>
      <c r="S6584" s="26"/>
      <c r="T6584" s="26"/>
      <c r="U6584" s="26"/>
      <c r="V6584" s="26"/>
    </row>
    <row r="6585" spans="1:22" ht="14">
      <c r="A6585" s="24"/>
      <c r="B6585" s="26"/>
      <c r="C6585" s="26"/>
      <c r="D6585" s="26"/>
      <c r="E6585" s="26"/>
      <c r="F6585" s="26"/>
      <c r="G6585" s="27"/>
      <c r="H6585" s="27"/>
      <c r="I6585" s="26"/>
      <c r="J6585" s="24"/>
      <c r="K6585" s="26"/>
      <c r="L6585" s="26"/>
      <c r="M6585" s="26"/>
      <c r="N6585" s="26"/>
      <c r="O6585" s="26"/>
      <c r="P6585" s="26"/>
      <c r="Q6585" s="26"/>
      <c r="R6585" s="26"/>
      <c r="S6585" s="26"/>
      <c r="T6585" s="26"/>
      <c r="U6585" s="26"/>
      <c r="V6585" s="26"/>
    </row>
    <row r="6586" spans="1:22" ht="14">
      <c r="A6586" s="24"/>
      <c r="B6586" s="26"/>
      <c r="C6586" s="26"/>
      <c r="D6586" s="26"/>
      <c r="E6586" s="26"/>
      <c r="F6586" s="26"/>
      <c r="G6586" s="27"/>
      <c r="H6586" s="27"/>
      <c r="I6586" s="26"/>
      <c r="J6586" s="24"/>
      <c r="K6586" s="26"/>
      <c r="L6586" s="26"/>
      <c r="M6586" s="26"/>
      <c r="N6586" s="26"/>
      <c r="O6586" s="26"/>
      <c r="P6586" s="26"/>
      <c r="Q6586" s="26"/>
      <c r="R6586" s="26"/>
      <c r="S6586" s="26"/>
      <c r="T6586" s="26"/>
      <c r="U6586" s="26"/>
      <c r="V6586" s="26"/>
    </row>
    <row r="6587" spans="1:22" ht="14">
      <c r="A6587" s="24"/>
      <c r="B6587" s="26"/>
      <c r="C6587" s="26"/>
      <c r="D6587" s="26"/>
      <c r="E6587" s="26"/>
      <c r="F6587" s="26"/>
      <c r="G6587" s="27"/>
      <c r="H6587" s="27"/>
      <c r="I6587" s="26"/>
      <c r="J6587" s="24"/>
      <c r="K6587" s="26"/>
      <c r="L6587" s="26"/>
      <c r="M6587" s="26"/>
      <c r="N6587" s="26"/>
      <c r="O6587" s="26"/>
      <c r="P6587" s="26"/>
      <c r="Q6587" s="26"/>
      <c r="R6587" s="26"/>
      <c r="S6587" s="26"/>
      <c r="T6587" s="26"/>
      <c r="U6587" s="26"/>
      <c r="V6587" s="26"/>
    </row>
    <row r="6588" spans="1:22" ht="14">
      <c r="A6588" s="24"/>
      <c r="B6588" s="26"/>
      <c r="C6588" s="26"/>
      <c r="D6588" s="26"/>
      <c r="E6588" s="26"/>
      <c r="F6588" s="26"/>
      <c r="G6588" s="27"/>
      <c r="H6588" s="27"/>
      <c r="I6588" s="26"/>
      <c r="J6588" s="24"/>
      <c r="K6588" s="26"/>
      <c r="L6588" s="26"/>
      <c r="M6588" s="26"/>
      <c r="N6588" s="26"/>
      <c r="O6588" s="26"/>
      <c r="P6588" s="26"/>
      <c r="Q6588" s="26"/>
      <c r="R6588" s="26"/>
      <c r="S6588" s="26"/>
      <c r="T6588" s="26"/>
      <c r="U6588" s="26"/>
      <c r="V6588" s="26"/>
    </row>
    <row r="6589" spans="1:22" ht="14">
      <c r="A6589" s="24"/>
      <c r="B6589" s="26"/>
      <c r="C6589" s="26"/>
      <c r="D6589" s="26"/>
      <c r="E6589" s="26"/>
      <c r="F6589" s="26"/>
      <c r="G6589" s="27"/>
      <c r="H6589" s="27"/>
      <c r="I6589" s="26"/>
      <c r="J6589" s="24"/>
      <c r="K6589" s="26"/>
      <c r="L6589" s="26"/>
      <c r="M6589" s="26"/>
      <c r="N6589" s="26"/>
      <c r="O6589" s="26"/>
      <c r="P6589" s="26"/>
      <c r="Q6589" s="26"/>
      <c r="R6589" s="26"/>
      <c r="S6589" s="26"/>
      <c r="T6589" s="26"/>
      <c r="U6589" s="26"/>
      <c r="V6589" s="26"/>
    </row>
    <row r="6590" spans="1:22" ht="14">
      <c r="A6590" s="24"/>
      <c r="B6590" s="26"/>
      <c r="C6590" s="26"/>
      <c r="D6590" s="26"/>
      <c r="E6590" s="26"/>
      <c r="F6590" s="26"/>
      <c r="G6590" s="27"/>
      <c r="H6590" s="27"/>
      <c r="I6590" s="26"/>
      <c r="J6590" s="24"/>
      <c r="K6590" s="26"/>
      <c r="L6590" s="26"/>
      <c r="M6590" s="26"/>
      <c r="N6590" s="26"/>
      <c r="O6590" s="26"/>
      <c r="P6590" s="26"/>
      <c r="Q6590" s="26"/>
      <c r="R6590" s="26"/>
      <c r="S6590" s="26"/>
      <c r="T6590" s="26"/>
      <c r="U6590" s="26"/>
      <c r="V6590" s="26"/>
    </row>
    <row r="6591" spans="1:22" ht="14">
      <c r="A6591" s="24"/>
      <c r="B6591" s="26"/>
      <c r="C6591" s="26"/>
      <c r="D6591" s="26"/>
      <c r="E6591" s="26"/>
      <c r="F6591" s="26"/>
      <c r="G6591" s="27"/>
      <c r="H6591" s="27"/>
      <c r="I6591" s="26"/>
      <c r="J6591" s="24"/>
      <c r="K6591" s="26"/>
      <c r="L6591" s="26"/>
      <c r="M6591" s="26"/>
      <c r="N6591" s="26"/>
      <c r="O6591" s="26"/>
      <c r="P6591" s="26"/>
      <c r="Q6591" s="26"/>
      <c r="R6591" s="26"/>
      <c r="S6591" s="26"/>
      <c r="T6591" s="26"/>
      <c r="U6591" s="26"/>
      <c r="V6591" s="26"/>
    </row>
    <row r="6592" spans="1:22" ht="14">
      <c r="A6592" s="24"/>
      <c r="B6592" s="26"/>
      <c r="C6592" s="26"/>
      <c r="D6592" s="26"/>
      <c r="E6592" s="26"/>
      <c r="F6592" s="26"/>
      <c r="G6592" s="27"/>
      <c r="H6592" s="27"/>
      <c r="I6592" s="26"/>
      <c r="J6592" s="24"/>
      <c r="K6592" s="26"/>
      <c r="L6592" s="26"/>
      <c r="M6592" s="26"/>
      <c r="N6592" s="26"/>
      <c r="O6592" s="26"/>
      <c r="P6592" s="26"/>
      <c r="Q6592" s="26"/>
      <c r="R6592" s="26"/>
      <c r="S6592" s="26"/>
      <c r="T6592" s="26"/>
      <c r="U6592" s="26"/>
      <c r="V6592" s="26"/>
    </row>
    <row r="6593" spans="1:22" ht="14">
      <c r="A6593" s="24"/>
      <c r="B6593" s="26"/>
      <c r="C6593" s="26"/>
      <c r="D6593" s="26"/>
      <c r="E6593" s="26"/>
      <c r="F6593" s="26"/>
      <c r="G6593" s="27"/>
      <c r="H6593" s="27"/>
      <c r="I6593" s="26"/>
      <c r="J6593" s="24"/>
      <c r="K6593" s="26"/>
      <c r="L6593" s="26"/>
      <c r="M6593" s="26"/>
      <c r="N6593" s="26"/>
      <c r="O6593" s="26"/>
      <c r="P6593" s="26"/>
      <c r="Q6593" s="26"/>
      <c r="R6593" s="26"/>
      <c r="S6593" s="26"/>
      <c r="T6593" s="26"/>
      <c r="U6593" s="26"/>
      <c r="V6593" s="26"/>
    </row>
    <row r="6594" spans="1:22" ht="14">
      <c r="A6594" s="24"/>
      <c r="B6594" s="26"/>
      <c r="C6594" s="26"/>
      <c r="D6594" s="26"/>
      <c r="E6594" s="26"/>
      <c r="F6594" s="26"/>
      <c r="G6594" s="27"/>
      <c r="H6594" s="27"/>
      <c r="I6594" s="26"/>
      <c r="J6594" s="24"/>
      <c r="K6594" s="26"/>
      <c r="L6594" s="26"/>
      <c r="M6594" s="26"/>
      <c r="N6594" s="26"/>
      <c r="O6594" s="26"/>
      <c r="P6594" s="26"/>
      <c r="Q6594" s="26"/>
      <c r="R6594" s="26"/>
      <c r="S6594" s="26"/>
      <c r="T6594" s="26"/>
      <c r="U6594" s="26"/>
      <c r="V6594" s="26"/>
    </row>
    <row r="6595" spans="1:22" ht="14">
      <c r="A6595" s="24"/>
      <c r="B6595" s="26"/>
      <c r="C6595" s="26"/>
      <c r="D6595" s="26"/>
      <c r="E6595" s="26"/>
      <c r="F6595" s="26"/>
      <c r="G6595" s="27"/>
      <c r="H6595" s="27"/>
      <c r="I6595" s="26"/>
      <c r="J6595" s="24"/>
      <c r="K6595" s="26"/>
      <c r="L6595" s="26"/>
      <c r="M6595" s="26"/>
      <c r="N6595" s="26"/>
      <c r="O6595" s="26"/>
      <c r="P6595" s="26"/>
      <c r="Q6595" s="26"/>
      <c r="R6595" s="26"/>
      <c r="S6595" s="26"/>
      <c r="T6595" s="26"/>
      <c r="U6595" s="26"/>
      <c r="V6595" s="26"/>
    </row>
    <row r="6596" spans="1:22" ht="14">
      <c r="A6596" s="24"/>
      <c r="B6596" s="26"/>
      <c r="C6596" s="26"/>
      <c r="D6596" s="26"/>
      <c r="E6596" s="26"/>
      <c r="F6596" s="26"/>
      <c r="G6596" s="27"/>
      <c r="H6596" s="27"/>
      <c r="I6596" s="26"/>
      <c r="J6596" s="24"/>
      <c r="K6596" s="26"/>
      <c r="L6596" s="26"/>
      <c r="M6596" s="26"/>
      <c r="N6596" s="26"/>
      <c r="O6596" s="26"/>
      <c r="P6596" s="26"/>
      <c r="Q6596" s="26"/>
      <c r="R6596" s="26"/>
      <c r="S6596" s="26"/>
      <c r="T6596" s="26"/>
      <c r="U6596" s="26"/>
      <c r="V6596" s="26"/>
    </row>
    <row r="6597" spans="1:22" ht="14">
      <c r="A6597" s="24"/>
      <c r="B6597" s="26"/>
      <c r="C6597" s="26"/>
      <c r="D6597" s="26"/>
      <c r="E6597" s="26"/>
      <c r="F6597" s="26"/>
      <c r="G6597" s="27"/>
      <c r="H6597" s="27"/>
      <c r="I6597" s="26"/>
      <c r="J6597" s="24"/>
      <c r="K6597" s="26"/>
      <c r="L6597" s="26"/>
      <c r="M6597" s="26"/>
      <c r="N6597" s="26"/>
      <c r="O6597" s="26"/>
      <c r="P6597" s="26"/>
      <c r="Q6597" s="26"/>
      <c r="R6597" s="26"/>
      <c r="S6597" s="26"/>
      <c r="T6597" s="26"/>
      <c r="U6597" s="26"/>
      <c r="V6597" s="26"/>
    </row>
    <row r="6598" spans="1:22" ht="14">
      <c r="A6598" s="24"/>
      <c r="B6598" s="26"/>
      <c r="C6598" s="26"/>
      <c r="D6598" s="26"/>
      <c r="E6598" s="26"/>
      <c r="F6598" s="26"/>
      <c r="G6598" s="27"/>
      <c r="H6598" s="27"/>
      <c r="I6598" s="26"/>
      <c r="J6598" s="24"/>
      <c r="K6598" s="26"/>
      <c r="L6598" s="26"/>
      <c r="M6598" s="26"/>
      <c r="N6598" s="26"/>
      <c r="O6598" s="26"/>
      <c r="P6598" s="26"/>
      <c r="Q6598" s="26"/>
      <c r="R6598" s="26"/>
      <c r="S6598" s="26"/>
      <c r="T6598" s="26"/>
      <c r="U6598" s="26"/>
      <c r="V6598" s="26"/>
    </row>
    <row r="6599" spans="1:22" ht="14">
      <c r="A6599" s="24"/>
      <c r="B6599" s="26"/>
      <c r="C6599" s="26"/>
      <c r="D6599" s="26"/>
      <c r="E6599" s="26"/>
      <c r="F6599" s="26"/>
      <c r="G6599" s="27"/>
      <c r="H6599" s="27"/>
      <c r="I6599" s="26"/>
      <c r="J6599" s="24"/>
      <c r="K6599" s="26"/>
      <c r="L6599" s="26"/>
      <c r="M6599" s="26"/>
      <c r="N6599" s="26"/>
      <c r="O6599" s="26"/>
      <c r="P6599" s="26"/>
      <c r="Q6599" s="26"/>
      <c r="R6599" s="26"/>
      <c r="S6599" s="26"/>
      <c r="T6599" s="26"/>
      <c r="U6599" s="26"/>
      <c r="V6599" s="26"/>
    </row>
    <row r="6600" spans="1:22" ht="14">
      <c r="A6600" s="24"/>
      <c r="B6600" s="26"/>
      <c r="C6600" s="26"/>
      <c r="D6600" s="26"/>
      <c r="E6600" s="26"/>
      <c r="F6600" s="26"/>
      <c r="G6600" s="27"/>
      <c r="H6600" s="27"/>
      <c r="I6600" s="26"/>
      <c r="J6600" s="24"/>
      <c r="K6600" s="26"/>
      <c r="L6600" s="26"/>
      <c r="M6600" s="26"/>
      <c r="N6600" s="26"/>
      <c r="O6600" s="26"/>
      <c r="P6600" s="26"/>
      <c r="Q6600" s="26"/>
      <c r="R6600" s="26"/>
      <c r="S6600" s="26"/>
      <c r="T6600" s="26"/>
      <c r="U6600" s="26"/>
      <c r="V6600" s="26"/>
    </row>
    <row r="6601" spans="1:22" ht="14">
      <c r="A6601" s="24"/>
      <c r="B6601" s="26"/>
      <c r="C6601" s="26"/>
      <c r="D6601" s="26"/>
      <c r="E6601" s="26"/>
      <c r="F6601" s="26"/>
      <c r="G6601" s="27"/>
      <c r="H6601" s="27"/>
      <c r="I6601" s="26"/>
      <c r="J6601" s="24"/>
      <c r="K6601" s="26"/>
      <c r="L6601" s="26"/>
      <c r="M6601" s="26"/>
      <c r="N6601" s="26"/>
      <c r="O6601" s="26"/>
      <c r="P6601" s="26"/>
      <c r="Q6601" s="26"/>
      <c r="R6601" s="26"/>
      <c r="S6601" s="26"/>
      <c r="T6601" s="26"/>
      <c r="U6601" s="26"/>
      <c r="V6601" s="26"/>
    </row>
    <row r="6602" spans="1:22" ht="14">
      <c r="A6602" s="24"/>
      <c r="B6602" s="26"/>
      <c r="C6602" s="26"/>
      <c r="D6602" s="26"/>
      <c r="E6602" s="26"/>
      <c r="F6602" s="26"/>
      <c r="G6602" s="27"/>
      <c r="H6602" s="27"/>
      <c r="I6602" s="26"/>
      <c r="J6602" s="24"/>
      <c r="K6602" s="26"/>
      <c r="L6602" s="26"/>
      <c r="M6602" s="26"/>
      <c r="N6602" s="26"/>
      <c r="O6602" s="26"/>
      <c r="P6602" s="26"/>
      <c r="Q6602" s="26"/>
      <c r="R6602" s="26"/>
      <c r="S6602" s="26"/>
      <c r="T6602" s="26"/>
      <c r="U6602" s="26"/>
      <c r="V6602" s="26"/>
    </row>
    <row r="6603" spans="1:22" ht="14">
      <c r="A6603" s="24"/>
      <c r="B6603" s="26"/>
      <c r="C6603" s="26"/>
      <c r="D6603" s="26"/>
      <c r="E6603" s="26"/>
      <c r="F6603" s="26"/>
      <c r="G6603" s="27"/>
      <c r="H6603" s="27"/>
      <c r="I6603" s="26"/>
      <c r="J6603" s="24"/>
      <c r="K6603" s="26"/>
      <c r="L6603" s="26"/>
      <c r="M6603" s="26"/>
      <c r="N6603" s="26"/>
      <c r="O6603" s="26"/>
      <c r="P6603" s="26"/>
      <c r="Q6603" s="26"/>
      <c r="R6603" s="26"/>
      <c r="S6603" s="26"/>
      <c r="T6603" s="26"/>
      <c r="U6603" s="26"/>
      <c r="V6603" s="26"/>
    </row>
    <row r="6604" spans="1:22" ht="14">
      <c r="A6604" s="24"/>
      <c r="B6604" s="26"/>
      <c r="C6604" s="26"/>
      <c r="D6604" s="26"/>
      <c r="E6604" s="26"/>
      <c r="F6604" s="26"/>
      <c r="G6604" s="27"/>
      <c r="H6604" s="27"/>
      <c r="I6604" s="26"/>
      <c r="J6604" s="24"/>
      <c r="K6604" s="26"/>
      <c r="L6604" s="26"/>
      <c r="M6604" s="26"/>
      <c r="N6604" s="26"/>
      <c r="O6604" s="26"/>
      <c r="P6604" s="26"/>
      <c r="Q6604" s="26"/>
      <c r="R6604" s="26"/>
      <c r="S6604" s="26"/>
      <c r="T6604" s="26"/>
      <c r="U6604" s="26"/>
      <c r="V6604" s="26"/>
    </row>
    <row r="6605" spans="1:22" ht="14">
      <c r="A6605" s="24"/>
      <c r="B6605" s="26"/>
      <c r="C6605" s="26"/>
      <c r="D6605" s="26"/>
      <c r="E6605" s="26"/>
      <c r="F6605" s="26"/>
      <c r="G6605" s="27"/>
      <c r="H6605" s="27"/>
      <c r="I6605" s="26"/>
      <c r="J6605" s="24"/>
      <c r="K6605" s="26"/>
      <c r="L6605" s="26"/>
      <c r="M6605" s="26"/>
      <c r="N6605" s="26"/>
      <c r="O6605" s="26"/>
      <c r="P6605" s="26"/>
      <c r="Q6605" s="26"/>
      <c r="R6605" s="26"/>
      <c r="S6605" s="26"/>
      <c r="T6605" s="26"/>
      <c r="U6605" s="26"/>
      <c r="V6605" s="26"/>
    </row>
    <row r="6606" spans="1:22" ht="14">
      <c r="A6606" s="24"/>
      <c r="B6606" s="26"/>
      <c r="C6606" s="26"/>
      <c r="D6606" s="26"/>
      <c r="E6606" s="26"/>
      <c r="F6606" s="26"/>
      <c r="G6606" s="27"/>
      <c r="H6606" s="27"/>
      <c r="I6606" s="26"/>
      <c r="J6606" s="24"/>
      <c r="K6606" s="26"/>
      <c r="L6606" s="26"/>
      <c r="M6606" s="26"/>
      <c r="N6606" s="26"/>
      <c r="O6606" s="26"/>
      <c r="P6606" s="26"/>
      <c r="Q6606" s="26"/>
      <c r="R6606" s="26"/>
      <c r="S6606" s="26"/>
      <c r="T6606" s="26"/>
      <c r="U6606" s="26"/>
      <c r="V6606" s="26"/>
    </row>
    <row r="6607" spans="1:22" ht="14">
      <c r="A6607" s="24"/>
      <c r="B6607" s="26"/>
      <c r="C6607" s="26"/>
      <c r="D6607" s="26"/>
      <c r="E6607" s="26"/>
      <c r="F6607" s="26"/>
      <c r="G6607" s="27"/>
      <c r="H6607" s="27"/>
      <c r="I6607" s="26"/>
      <c r="J6607" s="24"/>
      <c r="K6607" s="26"/>
      <c r="L6607" s="26"/>
      <c r="M6607" s="26"/>
      <c r="N6607" s="26"/>
      <c r="O6607" s="26"/>
      <c r="P6607" s="26"/>
      <c r="Q6607" s="26"/>
      <c r="R6607" s="26"/>
      <c r="S6607" s="26"/>
      <c r="T6607" s="26"/>
      <c r="U6607" s="26"/>
      <c r="V6607" s="26"/>
    </row>
    <row r="6608" spans="1:22" ht="14">
      <c r="A6608" s="24"/>
      <c r="B6608" s="26"/>
      <c r="C6608" s="26"/>
      <c r="D6608" s="26"/>
      <c r="E6608" s="26"/>
      <c r="F6608" s="26"/>
      <c r="G6608" s="27"/>
      <c r="H6608" s="27"/>
      <c r="I6608" s="26"/>
      <c r="J6608" s="24"/>
      <c r="K6608" s="26"/>
      <c r="L6608" s="26"/>
      <c r="M6608" s="26"/>
      <c r="N6608" s="26"/>
      <c r="O6608" s="26"/>
      <c r="P6608" s="26"/>
      <c r="Q6608" s="26"/>
      <c r="R6608" s="26"/>
      <c r="S6608" s="26"/>
      <c r="T6608" s="26"/>
      <c r="U6608" s="26"/>
      <c r="V6608" s="26"/>
    </row>
    <row r="6609" spans="1:22" ht="14">
      <c r="A6609" s="24"/>
      <c r="B6609" s="26"/>
      <c r="C6609" s="26"/>
      <c r="D6609" s="26"/>
      <c r="E6609" s="26"/>
      <c r="F6609" s="26"/>
      <c r="G6609" s="27"/>
      <c r="H6609" s="27"/>
      <c r="I6609" s="26"/>
      <c r="J6609" s="24"/>
      <c r="K6609" s="26"/>
      <c r="L6609" s="26"/>
      <c r="M6609" s="26"/>
      <c r="N6609" s="26"/>
      <c r="O6609" s="26"/>
      <c r="P6609" s="26"/>
      <c r="Q6609" s="26"/>
      <c r="R6609" s="26"/>
      <c r="S6609" s="26"/>
      <c r="T6609" s="26"/>
      <c r="U6609" s="26"/>
      <c r="V6609" s="26"/>
    </row>
    <row r="6610" spans="1:22" ht="14">
      <c r="A6610" s="24"/>
      <c r="B6610" s="26"/>
      <c r="C6610" s="26"/>
      <c r="D6610" s="26"/>
      <c r="E6610" s="26"/>
      <c r="F6610" s="26"/>
      <c r="G6610" s="27"/>
      <c r="H6610" s="27"/>
      <c r="I6610" s="26"/>
      <c r="J6610" s="24"/>
      <c r="K6610" s="26"/>
      <c r="L6610" s="26"/>
      <c r="M6610" s="26"/>
      <c r="N6610" s="26"/>
      <c r="O6610" s="26"/>
      <c r="P6610" s="26"/>
      <c r="Q6610" s="26"/>
      <c r="R6610" s="26"/>
      <c r="S6610" s="26"/>
      <c r="T6610" s="26"/>
      <c r="U6610" s="26"/>
      <c r="V6610" s="26"/>
    </row>
    <row r="6611" spans="1:22" ht="14">
      <c r="A6611" s="24"/>
      <c r="B6611" s="26"/>
      <c r="C6611" s="26"/>
      <c r="D6611" s="26"/>
      <c r="E6611" s="26"/>
      <c r="F6611" s="26"/>
      <c r="G6611" s="27"/>
      <c r="H6611" s="27"/>
      <c r="I6611" s="26"/>
      <c r="J6611" s="24"/>
      <c r="K6611" s="26"/>
      <c r="L6611" s="26"/>
      <c r="M6611" s="26"/>
      <c r="N6611" s="26"/>
      <c r="O6611" s="26"/>
      <c r="P6611" s="26"/>
      <c r="Q6611" s="26"/>
      <c r="R6611" s="26"/>
      <c r="S6611" s="26"/>
      <c r="T6611" s="26"/>
      <c r="U6611" s="26"/>
      <c r="V6611" s="26"/>
    </row>
    <row r="6612" spans="1:22" ht="14">
      <c r="A6612" s="24"/>
      <c r="B6612" s="26"/>
      <c r="C6612" s="26"/>
      <c r="D6612" s="26"/>
      <c r="E6612" s="26"/>
      <c r="F6612" s="26"/>
      <c r="G6612" s="27"/>
      <c r="H6612" s="27"/>
      <c r="I6612" s="26"/>
      <c r="J6612" s="24"/>
      <c r="K6612" s="26"/>
      <c r="L6612" s="26"/>
      <c r="M6612" s="26"/>
      <c r="N6612" s="26"/>
      <c r="O6612" s="26"/>
      <c r="P6612" s="26"/>
      <c r="Q6612" s="26"/>
      <c r="R6612" s="26"/>
      <c r="S6612" s="26"/>
      <c r="T6612" s="26"/>
      <c r="U6612" s="26"/>
      <c r="V6612" s="26"/>
    </row>
    <row r="6613" spans="1:22" ht="14">
      <c r="A6613" s="24"/>
      <c r="B6613" s="26"/>
      <c r="C6613" s="26"/>
      <c r="D6613" s="26"/>
      <c r="E6613" s="26"/>
      <c r="F6613" s="26"/>
      <c r="G6613" s="27"/>
      <c r="H6613" s="27"/>
      <c r="I6613" s="26"/>
      <c r="J6613" s="24"/>
      <c r="K6613" s="26"/>
      <c r="L6613" s="26"/>
      <c r="M6613" s="26"/>
      <c r="N6613" s="26"/>
      <c r="O6613" s="26"/>
      <c r="P6613" s="26"/>
      <c r="Q6613" s="26"/>
      <c r="R6613" s="26"/>
      <c r="S6613" s="26"/>
      <c r="T6613" s="26"/>
      <c r="U6613" s="26"/>
      <c r="V6613" s="26"/>
    </row>
    <row r="6614" spans="1:22" ht="14">
      <c r="A6614" s="24"/>
      <c r="B6614" s="26"/>
      <c r="C6614" s="26"/>
      <c r="D6614" s="26"/>
      <c r="E6614" s="26"/>
      <c r="F6614" s="26"/>
      <c r="G6614" s="27"/>
      <c r="H6614" s="27"/>
      <c r="I6614" s="26"/>
      <c r="J6614" s="24"/>
      <c r="K6614" s="26"/>
      <c r="L6614" s="26"/>
      <c r="M6614" s="26"/>
      <c r="N6614" s="26"/>
      <c r="O6614" s="26"/>
      <c r="P6614" s="26"/>
      <c r="Q6614" s="26"/>
      <c r="R6614" s="26"/>
      <c r="S6614" s="26"/>
      <c r="T6614" s="26"/>
      <c r="U6614" s="26"/>
      <c r="V6614" s="26"/>
    </row>
    <row r="6615" spans="1:22" ht="14">
      <c r="A6615" s="24"/>
      <c r="B6615" s="26"/>
      <c r="C6615" s="26"/>
      <c r="D6615" s="26"/>
      <c r="E6615" s="26"/>
      <c r="F6615" s="26"/>
      <c r="G6615" s="27"/>
      <c r="H6615" s="27"/>
      <c r="I6615" s="26"/>
      <c r="J6615" s="24"/>
      <c r="K6615" s="26"/>
      <c r="L6615" s="26"/>
      <c r="M6615" s="26"/>
      <c r="N6615" s="26"/>
      <c r="O6615" s="26"/>
      <c r="P6615" s="26"/>
      <c r="Q6615" s="26"/>
      <c r="R6615" s="26"/>
      <c r="S6615" s="26"/>
      <c r="T6615" s="26"/>
      <c r="U6615" s="26"/>
      <c r="V6615" s="26"/>
    </row>
    <row r="6616" spans="1:22" ht="14">
      <c r="A6616" s="24"/>
      <c r="B6616" s="26"/>
      <c r="C6616" s="26"/>
      <c r="D6616" s="26"/>
      <c r="E6616" s="26"/>
      <c r="F6616" s="26"/>
      <c r="G6616" s="27"/>
      <c r="H6616" s="27"/>
      <c r="I6616" s="26"/>
      <c r="J6616" s="24"/>
      <c r="K6616" s="26"/>
      <c r="L6616" s="26"/>
      <c r="M6616" s="26"/>
      <c r="N6616" s="26"/>
      <c r="O6616" s="26"/>
      <c r="P6616" s="26"/>
      <c r="Q6616" s="26"/>
      <c r="R6616" s="26"/>
      <c r="S6616" s="26"/>
      <c r="T6616" s="26"/>
      <c r="U6616" s="26"/>
      <c r="V6616" s="26"/>
    </row>
    <row r="6617" spans="1:22" ht="14">
      <c r="A6617" s="24"/>
      <c r="B6617" s="26"/>
      <c r="C6617" s="26"/>
      <c r="D6617" s="26"/>
      <c r="E6617" s="26"/>
      <c r="F6617" s="26"/>
      <c r="G6617" s="27"/>
      <c r="H6617" s="27"/>
      <c r="I6617" s="26"/>
      <c r="J6617" s="24"/>
      <c r="K6617" s="26"/>
      <c r="L6617" s="26"/>
      <c r="M6617" s="26"/>
      <c r="N6617" s="26"/>
      <c r="O6617" s="26"/>
      <c r="P6617" s="26"/>
      <c r="Q6617" s="26"/>
      <c r="R6617" s="26"/>
      <c r="S6617" s="26"/>
      <c r="T6617" s="26"/>
      <c r="U6617" s="26"/>
      <c r="V6617" s="26"/>
    </row>
    <row r="6618" spans="1:22" ht="14">
      <c r="A6618" s="24"/>
      <c r="B6618" s="26"/>
      <c r="C6618" s="26"/>
      <c r="D6618" s="26"/>
      <c r="E6618" s="26"/>
      <c r="F6618" s="26"/>
      <c r="G6618" s="27"/>
      <c r="H6618" s="27"/>
      <c r="I6618" s="26"/>
      <c r="J6618" s="24"/>
      <c r="K6618" s="26"/>
      <c r="L6618" s="26"/>
      <c r="M6618" s="26"/>
      <c r="N6618" s="26"/>
      <c r="O6618" s="26"/>
      <c r="P6618" s="26"/>
      <c r="Q6618" s="26"/>
      <c r="R6618" s="26"/>
      <c r="S6618" s="26"/>
      <c r="T6618" s="26"/>
      <c r="U6618" s="26"/>
      <c r="V6618" s="26"/>
    </row>
    <row r="6619" spans="1:22" ht="14">
      <c r="A6619" s="24"/>
      <c r="B6619" s="26"/>
      <c r="C6619" s="26"/>
      <c r="D6619" s="26"/>
      <c r="E6619" s="26"/>
      <c r="F6619" s="26"/>
      <c r="G6619" s="27"/>
      <c r="H6619" s="27"/>
      <c r="I6619" s="26"/>
      <c r="J6619" s="24"/>
      <c r="K6619" s="26"/>
      <c r="L6619" s="26"/>
      <c r="M6619" s="26"/>
      <c r="N6619" s="26"/>
      <c r="O6619" s="26"/>
      <c r="P6619" s="26"/>
      <c r="Q6619" s="26"/>
      <c r="R6619" s="26"/>
      <c r="S6619" s="26"/>
      <c r="T6619" s="26"/>
      <c r="U6619" s="26"/>
      <c r="V6619" s="26"/>
    </row>
    <row r="6620" spans="1:22" ht="14">
      <c r="A6620" s="24"/>
      <c r="B6620" s="26"/>
      <c r="C6620" s="26"/>
      <c r="D6620" s="26"/>
      <c r="E6620" s="26"/>
      <c r="F6620" s="26"/>
      <c r="G6620" s="27"/>
      <c r="H6620" s="27"/>
      <c r="I6620" s="26"/>
      <c r="J6620" s="24"/>
      <c r="K6620" s="26"/>
      <c r="L6620" s="26"/>
      <c r="M6620" s="26"/>
      <c r="N6620" s="26"/>
      <c r="O6620" s="26"/>
      <c r="P6620" s="26"/>
      <c r="Q6620" s="26"/>
      <c r="R6620" s="26"/>
      <c r="S6620" s="26"/>
      <c r="T6620" s="26"/>
      <c r="U6620" s="26"/>
      <c r="V6620" s="26"/>
    </row>
    <row r="6621" spans="1:22" ht="14">
      <c r="A6621" s="24"/>
      <c r="B6621" s="26"/>
      <c r="C6621" s="26"/>
      <c r="D6621" s="26"/>
      <c r="E6621" s="26"/>
      <c r="F6621" s="26"/>
      <c r="G6621" s="27"/>
      <c r="H6621" s="27"/>
      <c r="I6621" s="26"/>
      <c r="J6621" s="24"/>
      <c r="K6621" s="26"/>
      <c r="L6621" s="26"/>
      <c r="M6621" s="26"/>
      <c r="N6621" s="26"/>
      <c r="O6621" s="26"/>
      <c r="P6621" s="26"/>
      <c r="Q6621" s="26"/>
      <c r="R6621" s="26"/>
      <c r="S6621" s="26"/>
      <c r="T6621" s="26"/>
      <c r="U6621" s="26"/>
      <c r="V6621" s="26"/>
    </row>
    <row r="6622" spans="1:22" ht="14">
      <c r="A6622" s="24"/>
      <c r="B6622" s="26"/>
      <c r="C6622" s="26"/>
      <c r="D6622" s="26"/>
      <c r="E6622" s="26"/>
      <c r="F6622" s="26"/>
      <c r="G6622" s="27"/>
      <c r="H6622" s="27"/>
      <c r="I6622" s="26"/>
      <c r="J6622" s="24"/>
      <c r="K6622" s="26"/>
      <c r="L6622" s="26"/>
      <c r="M6622" s="26"/>
      <c r="N6622" s="26"/>
      <c r="O6622" s="26"/>
      <c r="P6622" s="26"/>
      <c r="Q6622" s="26"/>
      <c r="R6622" s="26"/>
      <c r="S6622" s="26"/>
      <c r="T6622" s="26"/>
      <c r="U6622" s="26"/>
      <c r="V6622" s="26"/>
    </row>
    <row r="6623" spans="1:22" ht="14">
      <c r="A6623" s="24"/>
      <c r="B6623" s="26"/>
      <c r="C6623" s="26"/>
      <c r="D6623" s="26"/>
      <c r="E6623" s="26"/>
      <c r="F6623" s="26"/>
      <c r="G6623" s="27"/>
      <c r="H6623" s="27"/>
      <c r="I6623" s="26"/>
      <c r="J6623" s="24"/>
      <c r="K6623" s="26"/>
      <c r="L6623" s="26"/>
      <c r="M6623" s="26"/>
      <c r="N6623" s="26"/>
      <c r="O6623" s="26"/>
      <c r="P6623" s="26"/>
      <c r="Q6623" s="26"/>
      <c r="R6623" s="26"/>
      <c r="S6623" s="26"/>
      <c r="T6623" s="26"/>
      <c r="U6623" s="26"/>
      <c r="V6623" s="26"/>
    </row>
    <row r="6624" spans="1:22" ht="14">
      <c r="A6624" s="24"/>
      <c r="B6624" s="26"/>
      <c r="C6624" s="26"/>
      <c r="D6624" s="26"/>
      <c r="E6624" s="26"/>
      <c r="F6624" s="26"/>
      <c r="G6624" s="27"/>
      <c r="H6624" s="27"/>
      <c r="I6624" s="26"/>
      <c r="J6624" s="24"/>
      <c r="K6624" s="26"/>
      <c r="L6624" s="26"/>
      <c r="M6624" s="26"/>
      <c r="N6624" s="26"/>
      <c r="O6624" s="26"/>
      <c r="P6624" s="26"/>
      <c r="Q6624" s="26"/>
      <c r="R6624" s="26"/>
      <c r="S6624" s="26"/>
      <c r="T6624" s="26"/>
      <c r="U6624" s="26"/>
      <c r="V6624" s="26"/>
    </row>
    <row r="6625" spans="1:22" ht="14">
      <c r="A6625" s="24"/>
      <c r="B6625" s="26"/>
      <c r="C6625" s="26"/>
      <c r="D6625" s="26"/>
      <c r="E6625" s="26"/>
      <c r="F6625" s="26"/>
      <c r="G6625" s="27"/>
      <c r="H6625" s="27"/>
      <c r="I6625" s="26"/>
      <c r="J6625" s="24"/>
      <c r="K6625" s="26"/>
      <c r="L6625" s="26"/>
      <c r="M6625" s="26"/>
      <c r="N6625" s="26"/>
      <c r="O6625" s="26"/>
      <c r="P6625" s="26"/>
      <c r="Q6625" s="26"/>
      <c r="R6625" s="26"/>
      <c r="S6625" s="26"/>
      <c r="T6625" s="26"/>
      <c r="U6625" s="26"/>
      <c r="V6625" s="26"/>
    </row>
    <row r="6626" spans="1:22" ht="14">
      <c r="A6626" s="24"/>
      <c r="B6626" s="26"/>
      <c r="C6626" s="26"/>
      <c r="D6626" s="26"/>
      <c r="E6626" s="26"/>
      <c r="F6626" s="26"/>
      <c r="G6626" s="27"/>
      <c r="H6626" s="27"/>
      <c r="I6626" s="26"/>
      <c r="J6626" s="24"/>
      <c r="K6626" s="26"/>
      <c r="L6626" s="26"/>
      <c r="M6626" s="26"/>
      <c r="N6626" s="26"/>
      <c r="O6626" s="26"/>
      <c r="P6626" s="26"/>
      <c r="Q6626" s="26"/>
      <c r="R6626" s="26"/>
      <c r="S6626" s="26"/>
      <c r="T6626" s="26"/>
      <c r="U6626" s="26"/>
      <c r="V6626" s="26"/>
    </row>
    <row r="6627" spans="1:22" ht="14">
      <c r="A6627" s="24"/>
      <c r="B6627" s="26"/>
      <c r="C6627" s="26"/>
      <c r="D6627" s="26"/>
      <c r="E6627" s="26"/>
      <c r="F6627" s="26"/>
      <c r="G6627" s="27"/>
      <c r="H6627" s="27"/>
      <c r="I6627" s="26"/>
      <c r="J6627" s="24"/>
      <c r="K6627" s="26"/>
      <c r="L6627" s="26"/>
      <c r="M6627" s="26"/>
      <c r="N6627" s="26"/>
      <c r="O6627" s="26"/>
      <c r="P6627" s="26"/>
      <c r="Q6627" s="26"/>
      <c r="R6627" s="26"/>
      <c r="S6627" s="26"/>
      <c r="T6627" s="26"/>
      <c r="U6627" s="26"/>
      <c r="V6627" s="26"/>
    </row>
    <row r="6628" spans="1:22" ht="14">
      <c r="A6628" s="24"/>
      <c r="B6628" s="26"/>
      <c r="C6628" s="26"/>
      <c r="D6628" s="26"/>
      <c r="E6628" s="26"/>
      <c r="F6628" s="26"/>
      <c r="G6628" s="27"/>
      <c r="H6628" s="27"/>
      <c r="I6628" s="26"/>
      <c r="J6628" s="24"/>
      <c r="K6628" s="26"/>
      <c r="L6628" s="26"/>
      <c r="M6628" s="26"/>
      <c r="N6628" s="26"/>
      <c r="O6628" s="26"/>
      <c r="P6628" s="26"/>
      <c r="Q6628" s="26"/>
      <c r="R6628" s="26"/>
      <c r="S6628" s="26"/>
      <c r="T6628" s="26"/>
      <c r="U6628" s="26"/>
      <c r="V6628" s="26"/>
    </row>
    <row r="6629" spans="1:22" ht="14">
      <c r="A6629" s="24"/>
      <c r="B6629" s="26"/>
      <c r="C6629" s="26"/>
      <c r="D6629" s="26"/>
      <c r="E6629" s="26"/>
      <c r="F6629" s="26"/>
      <c r="G6629" s="27"/>
      <c r="H6629" s="27"/>
      <c r="I6629" s="26"/>
      <c r="J6629" s="24"/>
      <c r="K6629" s="26"/>
      <c r="L6629" s="26"/>
      <c r="M6629" s="26"/>
      <c r="N6629" s="26"/>
      <c r="O6629" s="26"/>
      <c r="P6629" s="26"/>
      <c r="Q6629" s="26"/>
      <c r="R6629" s="26"/>
      <c r="S6629" s="26"/>
      <c r="T6629" s="26"/>
      <c r="U6629" s="26"/>
      <c r="V6629" s="26"/>
    </row>
    <row r="6630" spans="1:22" ht="14">
      <c r="A6630" s="24"/>
      <c r="B6630" s="26"/>
      <c r="C6630" s="26"/>
      <c r="D6630" s="26"/>
      <c r="E6630" s="26"/>
      <c r="F6630" s="26"/>
      <c r="G6630" s="27"/>
      <c r="H6630" s="27"/>
      <c r="I6630" s="26"/>
      <c r="J6630" s="24"/>
      <c r="K6630" s="26"/>
      <c r="L6630" s="26"/>
      <c r="M6630" s="26"/>
      <c r="N6630" s="26"/>
      <c r="O6630" s="26"/>
      <c r="P6630" s="26"/>
      <c r="Q6630" s="26"/>
      <c r="R6630" s="26"/>
      <c r="S6630" s="26"/>
      <c r="T6630" s="26"/>
      <c r="U6630" s="26"/>
      <c r="V6630" s="26"/>
    </row>
    <row r="6631" spans="1:22" ht="14">
      <c r="A6631" s="24"/>
      <c r="B6631" s="26"/>
      <c r="C6631" s="26"/>
      <c r="D6631" s="26"/>
      <c r="E6631" s="26"/>
      <c r="F6631" s="26"/>
      <c r="G6631" s="27"/>
      <c r="H6631" s="27"/>
      <c r="I6631" s="26"/>
      <c r="J6631" s="24"/>
      <c r="K6631" s="26"/>
      <c r="L6631" s="26"/>
      <c r="M6631" s="26"/>
      <c r="N6631" s="26"/>
      <c r="O6631" s="26"/>
      <c r="P6631" s="26"/>
      <c r="Q6631" s="26"/>
      <c r="R6631" s="26"/>
      <c r="S6631" s="26"/>
      <c r="T6631" s="26"/>
      <c r="U6631" s="26"/>
      <c r="V6631" s="26"/>
    </row>
    <row r="6632" spans="1:22" ht="14">
      <c r="A6632" s="24"/>
      <c r="B6632" s="26"/>
      <c r="C6632" s="26"/>
      <c r="D6632" s="26"/>
      <c r="E6632" s="26"/>
      <c r="F6632" s="26"/>
      <c r="G6632" s="27"/>
      <c r="H6632" s="27"/>
      <c r="I6632" s="26"/>
      <c r="J6632" s="24"/>
      <c r="K6632" s="26"/>
      <c r="L6632" s="26"/>
      <c r="M6632" s="26"/>
      <c r="N6632" s="26"/>
      <c r="O6632" s="26"/>
      <c r="P6632" s="26"/>
      <c r="Q6632" s="26"/>
      <c r="R6632" s="26"/>
      <c r="S6632" s="26"/>
      <c r="T6632" s="26"/>
      <c r="U6632" s="26"/>
      <c r="V6632" s="26"/>
    </row>
    <row r="6633" spans="1:22" ht="14">
      <c r="A6633" s="24"/>
      <c r="B6633" s="26"/>
      <c r="C6633" s="26"/>
      <c r="D6633" s="26"/>
      <c r="E6633" s="26"/>
      <c r="F6633" s="26"/>
      <c r="G6633" s="27"/>
      <c r="H6633" s="27"/>
      <c r="I6633" s="26"/>
      <c r="J6633" s="24"/>
      <c r="K6633" s="26"/>
      <c r="L6633" s="26"/>
      <c r="M6633" s="26"/>
      <c r="N6633" s="26"/>
      <c r="O6633" s="26"/>
      <c r="P6633" s="26"/>
      <c r="Q6633" s="26"/>
      <c r="R6633" s="26"/>
      <c r="S6633" s="26"/>
      <c r="T6633" s="26"/>
      <c r="U6633" s="26"/>
      <c r="V6633" s="26"/>
    </row>
    <row r="6634" spans="1:22" ht="14">
      <c r="A6634" s="24"/>
      <c r="B6634" s="26"/>
      <c r="C6634" s="26"/>
      <c r="D6634" s="26"/>
      <c r="E6634" s="26"/>
      <c r="F6634" s="26"/>
      <c r="G6634" s="27"/>
      <c r="H6634" s="27"/>
      <c r="I6634" s="26"/>
      <c r="J6634" s="24"/>
      <c r="K6634" s="26"/>
      <c r="L6634" s="26"/>
      <c r="M6634" s="26"/>
      <c r="N6634" s="26"/>
      <c r="O6634" s="26"/>
      <c r="P6634" s="26"/>
      <c r="Q6634" s="26"/>
      <c r="R6634" s="26"/>
      <c r="S6634" s="26"/>
      <c r="T6634" s="26"/>
      <c r="U6634" s="26"/>
      <c r="V6634" s="26"/>
    </row>
    <row r="6635" spans="1:22" ht="14">
      <c r="A6635" s="24"/>
      <c r="B6635" s="26"/>
      <c r="C6635" s="26"/>
      <c r="D6635" s="26"/>
      <c r="E6635" s="26"/>
      <c r="F6635" s="26"/>
      <c r="G6635" s="27"/>
      <c r="H6635" s="27"/>
      <c r="I6635" s="26"/>
      <c r="J6635" s="24"/>
      <c r="K6635" s="26"/>
      <c r="L6635" s="26"/>
      <c r="M6635" s="26"/>
      <c r="N6635" s="26"/>
      <c r="O6635" s="26"/>
      <c r="P6635" s="26"/>
      <c r="Q6635" s="26"/>
      <c r="R6635" s="26"/>
      <c r="S6635" s="26"/>
      <c r="T6635" s="26"/>
      <c r="U6635" s="26"/>
      <c r="V6635" s="26"/>
    </row>
    <row r="6636" spans="1:22" ht="14">
      <c r="A6636" s="24"/>
      <c r="B6636" s="26"/>
      <c r="C6636" s="26"/>
      <c r="D6636" s="26"/>
      <c r="E6636" s="26"/>
      <c r="F6636" s="26"/>
      <c r="G6636" s="27"/>
      <c r="H6636" s="27"/>
      <c r="I6636" s="26"/>
      <c r="J6636" s="24"/>
      <c r="K6636" s="26"/>
      <c r="L6636" s="26"/>
      <c r="M6636" s="26"/>
      <c r="N6636" s="26"/>
      <c r="O6636" s="26"/>
      <c r="P6636" s="26"/>
      <c r="Q6636" s="26"/>
      <c r="R6636" s="26"/>
      <c r="S6636" s="26"/>
      <c r="T6636" s="26"/>
      <c r="U6636" s="26"/>
      <c r="V6636" s="26"/>
    </row>
    <row r="6637" spans="1:22" ht="14">
      <c r="A6637" s="24"/>
      <c r="B6637" s="26"/>
      <c r="C6637" s="26"/>
      <c r="D6637" s="26"/>
      <c r="E6637" s="26"/>
      <c r="F6637" s="26"/>
      <c r="G6637" s="27"/>
      <c r="H6637" s="27"/>
      <c r="I6637" s="26"/>
      <c r="J6637" s="24"/>
      <c r="K6637" s="26"/>
      <c r="L6637" s="26"/>
      <c r="M6637" s="26"/>
      <c r="N6637" s="26"/>
      <c r="O6637" s="26"/>
      <c r="P6637" s="26"/>
      <c r="Q6637" s="26"/>
      <c r="R6637" s="26"/>
      <c r="S6637" s="26"/>
      <c r="T6637" s="26"/>
      <c r="U6637" s="26"/>
      <c r="V6637" s="26"/>
    </row>
    <row r="6638" spans="1:22" ht="14">
      <c r="A6638" s="24"/>
      <c r="B6638" s="26"/>
      <c r="C6638" s="26"/>
      <c r="D6638" s="26"/>
      <c r="E6638" s="26"/>
      <c r="F6638" s="26"/>
      <c r="G6638" s="27"/>
      <c r="H6638" s="27"/>
      <c r="I6638" s="26"/>
      <c r="J6638" s="24"/>
      <c r="K6638" s="26"/>
      <c r="L6638" s="26"/>
      <c r="M6638" s="26"/>
      <c r="N6638" s="26"/>
      <c r="O6638" s="26"/>
      <c r="P6638" s="26"/>
      <c r="Q6638" s="26"/>
      <c r="R6638" s="26"/>
      <c r="S6638" s="26"/>
      <c r="T6638" s="26"/>
      <c r="U6638" s="26"/>
      <c r="V6638" s="26"/>
    </row>
    <row r="6639" spans="1:22" ht="14">
      <c r="A6639" s="24"/>
      <c r="B6639" s="26"/>
      <c r="C6639" s="26"/>
      <c r="D6639" s="26"/>
      <c r="E6639" s="26"/>
      <c r="F6639" s="26"/>
      <c r="G6639" s="27"/>
      <c r="H6639" s="27"/>
      <c r="I6639" s="26"/>
      <c r="J6639" s="24"/>
      <c r="K6639" s="26"/>
      <c r="L6639" s="26"/>
      <c r="M6639" s="26"/>
      <c r="N6639" s="26"/>
      <c r="O6639" s="26"/>
      <c r="P6639" s="26"/>
      <c r="Q6639" s="26"/>
      <c r="R6639" s="26"/>
      <c r="S6639" s="26"/>
      <c r="T6639" s="26"/>
      <c r="U6639" s="26"/>
      <c r="V6639" s="26"/>
    </row>
    <row r="6640" spans="1:22" ht="14">
      <c r="A6640" s="24"/>
      <c r="B6640" s="26"/>
      <c r="C6640" s="26"/>
      <c r="D6640" s="26"/>
      <c r="E6640" s="26"/>
      <c r="F6640" s="26"/>
      <c r="G6640" s="27"/>
      <c r="H6640" s="27"/>
      <c r="I6640" s="26"/>
      <c r="J6640" s="24"/>
      <c r="K6640" s="26"/>
      <c r="L6640" s="26"/>
      <c r="M6640" s="26"/>
      <c r="N6640" s="26"/>
      <c r="O6640" s="26"/>
      <c r="P6640" s="26"/>
      <c r="Q6640" s="26"/>
      <c r="R6640" s="26"/>
      <c r="S6640" s="26"/>
      <c r="T6640" s="26"/>
      <c r="U6640" s="26"/>
      <c r="V6640" s="26"/>
    </row>
    <row r="6641" spans="1:22" ht="14">
      <c r="A6641" s="24"/>
      <c r="B6641" s="26"/>
      <c r="C6641" s="26"/>
      <c r="D6641" s="26"/>
      <c r="E6641" s="26"/>
      <c r="F6641" s="26"/>
      <c r="G6641" s="27"/>
      <c r="H6641" s="27"/>
      <c r="I6641" s="26"/>
      <c r="J6641" s="24"/>
      <c r="K6641" s="26"/>
      <c r="L6641" s="26"/>
      <c r="M6641" s="26"/>
      <c r="N6641" s="26"/>
      <c r="O6641" s="26"/>
      <c r="P6641" s="26"/>
      <c r="Q6641" s="26"/>
      <c r="R6641" s="26"/>
      <c r="S6641" s="26"/>
      <c r="T6641" s="26"/>
      <c r="U6641" s="26"/>
      <c r="V6641" s="26"/>
    </row>
    <row r="6642" spans="1:22" ht="14">
      <c r="A6642" s="24"/>
      <c r="B6642" s="26"/>
      <c r="C6642" s="26"/>
      <c r="D6642" s="26"/>
      <c r="E6642" s="26"/>
      <c r="F6642" s="26"/>
      <c r="G6642" s="27"/>
      <c r="H6642" s="27"/>
      <c r="I6642" s="26"/>
      <c r="J6642" s="24"/>
      <c r="K6642" s="26"/>
      <c r="L6642" s="26"/>
      <c r="M6642" s="26"/>
      <c r="N6642" s="26"/>
      <c r="O6642" s="26"/>
      <c r="P6642" s="26"/>
      <c r="Q6642" s="26"/>
      <c r="R6642" s="26"/>
      <c r="S6642" s="26"/>
      <c r="T6642" s="26"/>
      <c r="U6642" s="26"/>
      <c r="V6642" s="26"/>
    </row>
    <row r="6643" spans="1:22" ht="14">
      <c r="A6643" s="24"/>
      <c r="B6643" s="26"/>
      <c r="C6643" s="26"/>
      <c r="D6643" s="26"/>
      <c r="E6643" s="26"/>
      <c r="F6643" s="26"/>
      <c r="G6643" s="27"/>
      <c r="H6643" s="27"/>
      <c r="I6643" s="26"/>
      <c r="J6643" s="24"/>
      <c r="K6643" s="26"/>
      <c r="L6643" s="26"/>
      <c r="M6643" s="26"/>
      <c r="N6643" s="26"/>
      <c r="O6643" s="26"/>
      <c r="P6643" s="26"/>
      <c r="Q6643" s="26"/>
      <c r="R6643" s="26"/>
      <c r="S6643" s="26"/>
      <c r="T6643" s="26"/>
      <c r="U6643" s="26"/>
      <c r="V6643" s="26"/>
    </row>
    <row r="6644" spans="1:22" ht="14">
      <c r="A6644" s="24"/>
      <c r="B6644" s="26"/>
      <c r="C6644" s="26"/>
      <c r="D6644" s="26"/>
      <c r="E6644" s="26"/>
      <c r="F6644" s="26"/>
      <c r="G6644" s="27"/>
      <c r="H6644" s="27"/>
      <c r="I6644" s="26"/>
      <c r="J6644" s="24"/>
      <c r="K6644" s="26"/>
      <c r="L6644" s="26"/>
      <c r="M6644" s="26"/>
      <c r="N6644" s="26"/>
      <c r="O6644" s="26"/>
      <c r="P6644" s="26"/>
      <c r="Q6644" s="26"/>
      <c r="R6644" s="26"/>
      <c r="S6644" s="26"/>
      <c r="T6644" s="26"/>
      <c r="U6644" s="26"/>
      <c r="V6644" s="26"/>
    </row>
    <row r="6645" spans="1:22" ht="14">
      <c r="A6645" s="24"/>
      <c r="B6645" s="26"/>
      <c r="C6645" s="26"/>
      <c r="D6645" s="26"/>
      <c r="E6645" s="26"/>
      <c r="F6645" s="26"/>
      <c r="G6645" s="27"/>
      <c r="H6645" s="27"/>
      <c r="I6645" s="26"/>
      <c r="J6645" s="24"/>
      <c r="K6645" s="26"/>
      <c r="L6645" s="26"/>
      <c r="M6645" s="26"/>
      <c r="N6645" s="26"/>
      <c r="O6645" s="26"/>
      <c r="P6645" s="26"/>
      <c r="Q6645" s="26"/>
      <c r="R6645" s="26"/>
      <c r="S6645" s="26"/>
      <c r="T6645" s="26"/>
      <c r="U6645" s="26"/>
      <c r="V6645" s="26"/>
    </row>
    <row r="6646" spans="1:22" ht="14">
      <c r="A6646" s="24"/>
      <c r="B6646" s="26"/>
      <c r="C6646" s="26"/>
      <c r="D6646" s="26"/>
      <c r="E6646" s="26"/>
      <c r="F6646" s="26"/>
      <c r="G6646" s="27"/>
      <c r="H6646" s="27"/>
      <c r="I6646" s="26"/>
      <c r="J6646" s="24"/>
      <c r="K6646" s="26"/>
      <c r="L6646" s="26"/>
      <c r="M6646" s="26"/>
      <c r="N6646" s="26"/>
      <c r="O6646" s="26"/>
      <c r="P6646" s="26"/>
      <c r="Q6646" s="26"/>
      <c r="R6646" s="26"/>
      <c r="S6646" s="26"/>
      <c r="T6646" s="26"/>
      <c r="U6646" s="26"/>
      <c r="V6646" s="26"/>
    </row>
    <row r="6647" spans="1:22" ht="14">
      <c r="A6647" s="24"/>
      <c r="B6647" s="26"/>
      <c r="C6647" s="26"/>
      <c r="D6647" s="26"/>
      <c r="E6647" s="26"/>
      <c r="F6647" s="26"/>
      <c r="G6647" s="27"/>
      <c r="H6647" s="27"/>
      <c r="I6647" s="26"/>
      <c r="J6647" s="24"/>
      <c r="K6647" s="26"/>
      <c r="L6647" s="26"/>
      <c r="M6647" s="26"/>
      <c r="N6647" s="26"/>
      <c r="O6647" s="26"/>
      <c r="P6647" s="26"/>
      <c r="Q6647" s="26"/>
      <c r="R6647" s="26"/>
      <c r="S6647" s="26"/>
      <c r="T6647" s="26"/>
      <c r="U6647" s="26"/>
      <c r="V6647" s="26"/>
    </row>
    <row r="6648" spans="1:22" ht="14">
      <c r="A6648" s="24"/>
      <c r="B6648" s="26"/>
      <c r="C6648" s="26"/>
      <c r="D6648" s="26"/>
      <c r="E6648" s="26"/>
      <c r="F6648" s="26"/>
      <c r="G6648" s="27"/>
      <c r="H6648" s="27"/>
      <c r="I6648" s="26"/>
      <c r="J6648" s="24"/>
      <c r="K6648" s="26"/>
      <c r="L6648" s="26"/>
      <c r="M6648" s="26"/>
      <c r="N6648" s="26"/>
      <c r="O6648" s="26"/>
      <c r="P6648" s="26"/>
      <c r="Q6648" s="26"/>
      <c r="R6648" s="26"/>
      <c r="S6648" s="26"/>
      <c r="T6648" s="26"/>
      <c r="U6648" s="26"/>
      <c r="V6648" s="26"/>
    </row>
    <row r="6649" spans="1:22" ht="14">
      <c r="A6649" s="24"/>
      <c r="B6649" s="26"/>
      <c r="C6649" s="26"/>
      <c r="D6649" s="26"/>
      <c r="E6649" s="26"/>
      <c r="F6649" s="26"/>
      <c r="G6649" s="27"/>
      <c r="H6649" s="27"/>
      <c r="I6649" s="26"/>
      <c r="J6649" s="24"/>
      <c r="K6649" s="26"/>
      <c r="L6649" s="26"/>
      <c r="M6649" s="26"/>
      <c r="N6649" s="26"/>
      <c r="O6649" s="26"/>
      <c r="P6649" s="26"/>
      <c r="Q6649" s="26"/>
      <c r="R6649" s="26"/>
      <c r="S6649" s="26"/>
      <c r="T6649" s="26"/>
      <c r="U6649" s="26"/>
      <c r="V6649" s="26"/>
    </row>
    <row r="6650" spans="1:22" ht="14">
      <c r="A6650" s="24"/>
      <c r="B6650" s="26"/>
      <c r="C6650" s="26"/>
      <c r="D6650" s="26"/>
      <c r="E6650" s="26"/>
      <c r="F6650" s="26"/>
      <c r="G6650" s="27"/>
      <c r="H6650" s="27"/>
      <c r="I6650" s="26"/>
      <c r="J6650" s="24"/>
      <c r="K6650" s="26"/>
      <c r="L6650" s="26"/>
      <c r="M6650" s="26"/>
      <c r="N6650" s="26"/>
      <c r="O6650" s="26"/>
      <c r="P6650" s="26"/>
      <c r="Q6650" s="26"/>
      <c r="R6650" s="26"/>
      <c r="S6650" s="26"/>
      <c r="T6650" s="26"/>
      <c r="U6650" s="26"/>
      <c r="V6650" s="26"/>
    </row>
    <row r="6651" spans="1:22" ht="14">
      <c r="A6651" s="24"/>
      <c r="B6651" s="26"/>
      <c r="C6651" s="26"/>
      <c r="D6651" s="26"/>
      <c r="E6651" s="26"/>
      <c r="F6651" s="26"/>
      <c r="G6651" s="27"/>
      <c r="H6651" s="27"/>
      <c r="I6651" s="26"/>
      <c r="J6651" s="24"/>
      <c r="K6651" s="26"/>
      <c r="L6651" s="26"/>
      <c r="M6651" s="26"/>
      <c r="N6651" s="26"/>
      <c r="O6651" s="26"/>
      <c r="P6651" s="26"/>
      <c r="Q6651" s="26"/>
      <c r="R6651" s="26"/>
      <c r="S6651" s="26"/>
      <c r="T6651" s="26"/>
      <c r="U6651" s="26"/>
      <c r="V6651" s="26"/>
    </row>
    <row r="6652" spans="1:22" ht="14">
      <c r="A6652" s="24"/>
      <c r="B6652" s="26"/>
      <c r="C6652" s="26"/>
      <c r="D6652" s="26"/>
      <c r="E6652" s="26"/>
      <c r="F6652" s="26"/>
      <c r="G6652" s="27"/>
      <c r="H6652" s="27"/>
      <c r="I6652" s="26"/>
      <c r="J6652" s="24"/>
      <c r="K6652" s="26"/>
      <c r="L6652" s="26"/>
      <c r="M6652" s="26"/>
      <c r="N6652" s="26"/>
      <c r="O6652" s="26"/>
      <c r="P6652" s="26"/>
      <c r="Q6652" s="26"/>
      <c r="R6652" s="26"/>
      <c r="S6652" s="26"/>
      <c r="T6652" s="26"/>
      <c r="U6652" s="26"/>
      <c r="V6652" s="26"/>
    </row>
    <row r="6653" spans="1:22" ht="14">
      <c r="A6653" s="24"/>
      <c r="B6653" s="26"/>
      <c r="C6653" s="26"/>
      <c r="D6653" s="26"/>
      <c r="E6653" s="26"/>
      <c r="F6653" s="26"/>
      <c r="G6653" s="27"/>
      <c r="H6653" s="27"/>
      <c r="I6653" s="26"/>
      <c r="J6653" s="24"/>
      <c r="K6653" s="26"/>
      <c r="L6653" s="26"/>
      <c r="M6653" s="26"/>
      <c r="N6653" s="26"/>
      <c r="O6653" s="26"/>
      <c r="P6653" s="26"/>
      <c r="Q6653" s="26"/>
      <c r="R6653" s="26"/>
      <c r="S6653" s="26"/>
      <c r="T6653" s="26"/>
      <c r="U6653" s="26"/>
      <c r="V6653" s="26"/>
    </row>
    <row r="6654" spans="1:22" ht="14">
      <c r="A6654" s="24"/>
      <c r="B6654" s="26"/>
      <c r="C6654" s="26"/>
      <c r="D6654" s="26"/>
      <c r="E6654" s="26"/>
      <c r="F6654" s="26"/>
      <c r="G6654" s="27"/>
      <c r="H6654" s="27"/>
      <c r="I6654" s="26"/>
      <c r="J6654" s="24"/>
      <c r="K6654" s="26"/>
      <c r="L6654" s="26"/>
      <c r="M6654" s="26"/>
      <c r="N6654" s="26"/>
      <c r="O6654" s="26"/>
      <c r="P6654" s="26"/>
      <c r="Q6654" s="26"/>
      <c r="R6654" s="26"/>
      <c r="S6654" s="26"/>
      <c r="T6654" s="26"/>
      <c r="U6654" s="26"/>
      <c r="V6654" s="26"/>
    </row>
    <row r="6655" spans="1:22" ht="14">
      <c r="A6655" s="24"/>
      <c r="B6655" s="26"/>
      <c r="C6655" s="26"/>
      <c r="D6655" s="26"/>
      <c r="E6655" s="26"/>
      <c r="F6655" s="26"/>
      <c r="G6655" s="27"/>
      <c r="H6655" s="27"/>
      <c r="I6655" s="26"/>
      <c r="J6655" s="24"/>
      <c r="K6655" s="26"/>
      <c r="L6655" s="26"/>
      <c r="M6655" s="26"/>
      <c r="N6655" s="26"/>
      <c r="O6655" s="26"/>
      <c r="P6655" s="26"/>
      <c r="Q6655" s="26"/>
      <c r="R6655" s="26"/>
      <c r="S6655" s="26"/>
      <c r="T6655" s="26"/>
      <c r="U6655" s="26"/>
      <c r="V6655" s="26"/>
    </row>
    <row r="6656" spans="1:22" ht="14">
      <c r="A6656" s="24"/>
      <c r="B6656" s="26"/>
      <c r="C6656" s="26"/>
      <c r="D6656" s="26"/>
      <c r="E6656" s="26"/>
      <c r="F6656" s="26"/>
      <c r="G6656" s="27"/>
      <c r="H6656" s="27"/>
      <c r="I6656" s="26"/>
      <c r="J6656" s="24"/>
      <c r="K6656" s="26"/>
      <c r="L6656" s="26"/>
      <c r="M6656" s="26"/>
      <c r="N6656" s="26"/>
      <c r="O6656" s="26"/>
      <c r="P6656" s="26"/>
      <c r="Q6656" s="26"/>
      <c r="R6656" s="26"/>
      <c r="S6656" s="26"/>
      <c r="T6656" s="26"/>
      <c r="U6656" s="26"/>
      <c r="V6656" s="26"/>
    </row>
    <row r="6657" spans="1:22" ht="14">
      <c r="A6657" s="24"/>
      <c r="B6657" s="26"/>
      <c r="C6657" s="26"/>
      <c r="D6657" s="26"/>
      <c r="E6657" s="26"/>
      <c r="F6657" s="26"/>
      <c r="G6657" s="27"/>
      <c r="H6657" s="27"/>
      <c r="I6657" s="26"/>
      <c r="J6657" s="24"/>
      <c r="K6657" s="26"/>
      <c r="L6657" s="26"/>
      <c r="M6657" s="26"/>
      <c r="N6657" s="26"/>
      <c r="O6657" s="26"/>
      <c r="P6657" s="26"/>
      <c r="Q6657" s="26"/>
      <c r="R6657" s="26"/>
      <c r="S6657" s="26"/>
      <c r="T6657" s="26"/>
      <c r="U6657" s="26"/>
      <c r="V6657" s="26"/>
    </row>
    <row r="6658" spans="1:22" ht="14">
      <c r="A6658" s="24"/>
      <c r="B6658" s="26"/>
      <c r="C6658" s="26"/>
      <c r="D6658" s="26"/>
      <c r="E6658" s="26"/>
      <c r="F6658" s="26"/>
      <c r="G6658" s="27"/>
      <c r="H6658" s="27"/>
      <c r="I6658" s="26"/>
      <c r="J6658" s="24"/>
      <c r="K6658" s="26"/>
      <c r="L6658" s="26"/>
      <c r="M6658" s="26"/>
      <c r="N6658" s="26"/>
      <c r="O6658" s="26"/>
      <c r="P6658" s="26"/>
      <c r="Q6658" s="26"/>
      <c r="R6658" s="26"/>
      <c r="S6658" s="26"/>
      <c r="T6658" s="26"/>
      <c r="U6658" s="26"/>
      <c r="V6658" s="26"/>
    </row>
    <row r="6659" spans="1:22" ht="14">
      <c r="A6659" s="24"/>
      <c r="B6659" s="26"/>
      <c r="C6659" s="26"/>
      <c r="D6659" s="26"/>
      <c r="E6659" s="26"/>
      <c r="F6659" s="26"/>
      <c r="G6659" s="27"/>
      <c r="H6659" s="27"/>
      <c r="I6659" s="26"/>
      <c r="J6659" s="24"/>
      <c r="K6659" s="26"/>
      <c r="L6659" s="26"/>
      <c r="M6659" s="26"/>
      <c r="N6659" s="26"/>
      <c r="O6659" s="26"/>
      <c r="P6659" s="26"/>
      <c r="Q6659" s="26"/>
      <c r="R6659" s="26"/>
      <c r="S6659" s="26"/>
      <c r="T6659" s="26"/>
      <c r="U6659" s="26"/>
      <c r="V6659" s="26"/>
    </row>
    <row r="6660" spans="1:22" ht="14">
      <c r="A6660" s="24"/>
      <c r="B6660" s="26"/>
      <c r="C6660" s="26"/>
      <c r="D6660" s="26"/>
      <c r="E6660" s="26"/>
      <c r="F6660" s="26"/>
      <c r="G6660" s="27"/>
      <c r="H6660" s="27"/>
      <c r="I6660" s="26"/>
      <c r="J6660" s="24"/>
      <c r="K6660" s="26"/>
      <c r="L6660" s="26"/>
      <c r="M6660" s="26"/>
      <c r="N6660" s="26"/>
      <c r="O6660" s="26"/>
      <c r="P6660" s="26"/>
      <c r="Q6660" s="26"/>
      <c r="R6660" s="26"/>
      <c r="S6660" s="26"/>
      <c r="T6660" s="26"/>
      <c r="U6660" s="26"/>
      <c r="V6660" s="26"/>
    </row>
    <row r="6661" spans="1:22" ht="14">
      <c r="A6661" s="24"/>
      <c r="B6661" s="26"/>
      <c r="C6661" s="26"/>
      <c r="D6661" s="26"/>
      <c r="E6661" s="26"/>
      <c r="F6661" s="26"/>
      <c r="G6661" s="27"/>
      <c r="H6661" s="27"/>
      <c r="I6661" s="26"/>
      <c r="J6661" s="24"/>
      <c r="K6661" s="26"/>
      <c r="L6661" s="26"/>
      <c r="M6661" s="26"/>
      <c r="N6661" s="26"/>
      <c r="O6661" s="26"/>
      <c r="P6661" s="26"/>
      <c r="Q6661" s="26"/>
      <c r="R6661" s="26"/>
      <c r="S6661" s="26"/>
      <c r="T6661" s="26"/>
      <c r="U6661" s="26"/>
      <c r="V6661" s="26"/>
    </row>
    <row r="6662" spans="1:22" ht="14">
      <c r="A6662" s="24"/>
      <c r="B6662" s="26"/>
      <c r="C6662" s="26"/>
      <c r="D6662" s="26"/>
      <c r="E6662" s="26"/>
      <c r="F6662" s="26"/>
      <c r="G6662" s="27"/>
      <c r="H6662" s="27"/>
      <c r="I6662" s="26"/>
      <c r="J6662" s="24"/>
      <c r="K6662" s="26"/>
      <c r="L6662" s="26"/>
      <c r="M6662" s="26"/>
      <c r="N6662" s="26"/>
      <c r="O6662" s="26"/>
      <c r="P6662" s="26"/>
      <c r="Q6662" s="26"/>
      <c r="R6662" s="26"/>
      <c r="S6662" s="26"/>
      <c r="T6662" s="26"/>
      <c r="U6662" s="26"/>
      <c r="V6662" s="26"/>
    </row>
    <row r="6663" spans="1:22" ht="14">
      <c r="A6663" s="24"/>
      <c r="B6663" s="26"/>
      <c r="C6663" s="26"/>
      <c r="D6663" s="26"/>
      <c r="E6663" s="26"/>
      <c r="F6663" s="26"/>
      <c r="G6663" s="27"/>
      <c r="H6663" s="27"/>
      <c r="I6663" s="26"/>
      <c r="J6663" s="24"/>
      <c r="K6663" s="26"/>
      <c r="L6663" s="26"/>
      <c r="M6663" s="26"/>
      <c r="N6663" s="26"/>
      <c r="O6663" s="26"/>
      <c r="P6663" s="26"/>
      <c r="Q6663" s="26"/>
      <c r="R6663" s="26"/>
      <c r="S6663" s="26"/>
      <c r="T6663" s="26"/>
      <c r="U6663" s="26"/>
      <c r="V6663" s="26"/>
    </row>
    <row r="6664" spans="1:22" ht="14">
      <c r="A6664" s="24"/>
      <c r="B6664" s="26"/>
      <c r="C6664" s="26"/>
      <c r="D6664" s="26"/>
      <c r="E6664" s="26"/>
      <c r="F6664" s="26"/>
      <c r="G6664" s="27"/>
      <c r="H6664" s="27"/>
      <c r="I6664" s="26"/>
      <c r="J6664" s="24"/>
      <c r="K6664" s="26"/>
      <c r="L6664" s="26"/>
      <c r="M6664" s="26"/>
      <c r="N6664" s="26"/>
      <c r="O6664" s="26"/>
      <c r="P6664" s="26"/>
      <c r="Q6664" s="26"/>
      <c r="R6664" s="26"/>
      <c r="S6664" s="26"/>
      <c r="T6664" s="26"/>
      <c r="U6664" s="26"/>
      <c r="V6664" s="26"/>
    </row>
    <row r="6665" spans="1:22" ht="14">
      <c r="A6665" s="24"/>
      <c r="B6665" s="26"/>
      <c r="C6665" s="26"/>
      <c r="D6665" s="26"/>
      <c r="E6665" s="26"/>
      <c r="F6665" s="26"/>
      <c r="G6665" s="27"/>
      <c r="H6665" s="27"/>
      <c r="I6665" s="26"/>
      <c r="J6665" s="24"/>
      <c r="K6665" s="26"/>
      <c r="L6665" s="26"/>
      <c r="M6665" s="26"/>
      <c r="N6665" s="26"/>
      <c r="O6665" s="26"/>
      <c r="P6665" s="26"/>
      <c r="Q6665" s="26"/>
      <c r="R6665" s="26"/>
      <c r="S6665" s="26"/>
      <c r="T6665" s="26"/>
      <c r="U6665" s="26"/>
      <c r="V6665" s="26"/>
    </row>
    <row r="6666" spans="1:22" ht="14">
      <c r="A6666" s="24"/>
      <c r="B6666" s="26"/>
      <c r="C6666" s="26"/>
      <c r="D6666" s="26"/>
      <c r="E6666" s="26"/>
      <c r="F6666" s="26"/>
      <c r="G6666" s="27"/>
      <c r="H6666" s="27"/>
      <c r="I6666" s="26"/>
      <c r="J6666" s="24"/>
      <c r="K6666" s="26"/>
      <c r="L6666" s="26"/>
      <c r="M6666" s="26"/>
      <c r="N6666" s="26"/>
      <c r="O6666" s="26"/>
      <c r="P6666" s="26"/>
      <c r="Q6666" s="26"/>
      <c r="R6666" s="26"/>
      <c r="S6666" s="26"/>
      <c r="T6666" s="26"/>
      <c r="U6666" s="26"/>
      <c r="V6666" s="26"/>
    </row>
    <row r="6667" spans="1:22" ht="14">
      <c r="A6667" s="24"/>
      <c r="B6667" s="26"/>
      <c r="C6667" s="26"/>
      <c r="D6667" s="26"/>
      <c r="E6667" s="26"/>
      <c r="F6667" s="26"/>
      <c r="G6667" s="27"/>
      <c r="H6667" s="27"/>
      <c r="I6667" s="26"/>
      <c r="J6667" s="24"/>
      <c r="K6667" s="26"/>
      <c r="L6667" s="26"/>
      <c r="M6667" s="26"/>
      <c r="N6667" s="26"/>
      <c r="O6667" s="26"/>
      <c r="P6667" s="26"/>
      <c r="Q6667" s="26"/>
      <c r="R6667" s="26"/>
      <c r="S6667" s="26"/>
      <c r="T6667" s="26"/>
      <c r="U6667" s="26"/>
      <c r="V6667" s="26"/>
    </row>
    <row r="6668" spans="1:22" ht="14">
      <c r="A6668" s="24"/>
      <c r="B6668" s="26"/>
      <c r="C6668" s="26"/>
      <c r="D6668" s="26"/>
      <c r="E6668" s="26"/>
      <c r="F6668" s="26"/>
      <c r="G6668" s="27"/>
      <c r="H6668" s="27"/>
      <c r="I6668" s="26"/>
      <c r="J6668" s="24"/>
      <c r="K6668" s="26"/>
      <c r="L6668" s="26"/>
      <c r="M6668" s="26"/>
      <c r="N6668" s="26"/>
      <c r="O6668" s="26"/>
      <c r="P6668" s="26"/>
      <c r="Q6668" s="26"/>
      <c r="R6668" s="26"/>
      <c r="S6668" s="26"/>
      <c r="T6668" s="26"/>
      <c r="U6668" s="26"/>
      <c r="V6668" s="26"/>
    </row>
    <row r="6669" spans="1:22" ht="14">
      <c r="A6669" s="24"/>
      <c r="B6669" s="26"/>
      <c r="C6669" s="26"/>
      <c r="D6669" s="26"/>
      <c r="E6669" s="26"/>
      <c r="F6669" s="26"/>
      <c r="G6669" s="27"/>
      <c r="H6669" s="27"/>
      <c r="I6669" s="26"/>
      <c r="J6669" s="24"/>
      <c r="K6669" s="26"/>
      <c r="L6669" s="26"/>
      <c r="M6669" s="26"/>
      <c r="N6669" s="26"/>
      <c r="O6669" s="26"/>
      <c r="P6669" s="26"/>
      <c r="Q6669" s="26"/>
      <c r="R6669" s="26"/>
      <c r="S6669" s="26"/>
      <c r="T6669" s="26"/>
      <c r="U6669" s="26"/>
      <c r="V6669" s="26"/>
    </row>
    <row r="6670" spans="1:22" ht="14">
      <c r="A6670" s="24"/>
      <c r="B6670" s="26"/>
      <c r="C6670" s="26"/>
      <c r="D6670" s="26"/>
      <c r="E6670" s="26"/>
      <c r="F6670" s="26"/>
      <c r="G6670" s="27"/>
      <c r="H6670" s="27"/>
      <c r="I6670" s="26"/>
      <c r="J6670" s="24"/>
      <c r="K6670" s="26"/>
      <c r="L6670" s="26"/>
      <c r="M6670" s="26"/>
      <c r="N6670" s="26"/>
      <c r="O6670" s="26"/>
      <c r="P6670" s="26"/>
      <c r="Q6670" s="26"/>
      <c r="R6670" s="26"/>
      <c r="S6670" s="26"/>
      <c r="T6670" s="26"/>
      <c r="U6670" s="26"/>
      <c r="V6670" s="26"/>
    </row>
    <row r="6671" spans="1:22" ht="14">
      <c r="A6671" s="24"/>
      <c r="B6671" s="26"/>
      <c r="C6671" s="26"/>
      <c r="D6671" s="26"/>
      <c r="E6671" s="26"/>
      <c r="F6671" s="26"/>
      <c r="G6671" s="27"/>
      <c r="H6671" s="27"/>
      <c r="I6671" s="26"/>
      <c r="J6671" s="24"/>
      <c r="K6671" s="26"/>
      <c r="L6671" s="26"/>
      <c r="M6671" s="26"/>
      <c r="N6671" s="26"/>
      <c r="O6671" s="26"/>
      <c r="P6671" s="26"/>
      <c r="Q6671" s="26"/>
      <c r="R6671" s="26"/>
      <c r="S6671" s="26"/>
      <c r="T6671" s="26"/>
      <c r="U6671" s="26"/>
      <c r="V6671" s="26"/>
    </row>
    <row r="6672" spans="1:22" ht="14">
      <c r="A6672" s="24"/>
      <c r="B6672" s="26"/>
      <c r="C6672" s="26"/>
      <c r="D6672" s="26"/>
      <c r="E6672" s="26"/>
      <c r="F6672" s="26"/>
      <c r="G6672" s="27"/>
      <c r="H6672" s="27"/>
      <c r="I6672" s="26"/>
      <c r="J6672" s="24"/>
      <c r="K6672" s="26"/>
      <c r="L6672" s="26"/>
      <c r="M6672" s="26"/>
      <c r="N6672" s="26"/>
      <c r="O6672" s="26"/>
      <c r="P6672" s="26"/>
      <c r="Q6672" s="26"/>
      <c r="R6672" s="26"/>
      <c r="S6672" s="26"/>
      <c r="T6672" s="26"/>
      <c r="U6672" s="26"/>
      <c r="V6672" s="26"/>
    </row>
    <row r="6673" spans="1:22" ht="14">
      <c r="A6673" s="24"/>
      <c r="B6673" s="26"/>
      <c r="C6673" s="26"/>
      <c r="D6673" s="26"/>
      <c r="E6673" s="26"/>
      <c r="F6673" s="26"/>
      <c r="G6673" s="27"/>
      <c r="H6673" s="27"/>
      <c r="I6673" s="26"/>
      <c r="J6673" s="24"/>
      <c r="K6673" s="26"/>
      <c r="L6673" s="26"/>
      <c r="M6673" s="26"/>
      <c r="N6673" s="26"/>
      <c r="O6673" s="26"/>
      <c r="P6673" s="26"/>
      <c r="Q6673" s="26"/>
      <c r="R6673" s="26"/>
      <c r="S6673" s="26"/>
      <c r="T6673" s="26"/>
      <c r="U6673" s="26"/>
      <c r="V6673" s="26"/>
    </row>
    <row r="6674" spans="1:22" ht="14">
      <c r="A6674" s="24"/>
      <c r="B6674" s="26"/>
      <c r="C6674" s="26"/>
      <c r="D6674" s="26"/>
      <c r="E6674" s="26"/>
      <c r="F6674" s="26"/>
      <c r="G6674" s="27"/>
      <c r="H6674" s="27"/>
      <c r="I6674" s="26"/>
      <c r="J6674" s="24"/>
      <c r="K6674" s="26"/>
      <c r="L6674" s="26"/>
      <c r="M6674" s="26"/>
      <c r="N6674" s="26"/>
      <c r="O6674" s="26"/>
      <c r="P6674" s="26"/>
      <c r="Q6674" s="26"/>
      <c r="R6674" s="26"/>
      <c r="S6674" s="26"/>
      <c r="T6674" s="26"/>
      <c r="U6674" s="26"/>
      <c r="V6674" s="26"/>
    </row>
    <row r="6675" spans="1:22" ht="14">
      <c r="A6675" s="24"/>
      <c r="B6675" s="26"/>
      <c r="C6675" s="26"/>
      <c r="D6675" s="26"/>
      <c r="E6675" s="26"/>
      <c r="F6675" s="26"/>
      <c r="G6675" s="27"/>
      <c r="H6675" s="27"/>
      <c r="I6675" s="26"/>
      <c r="J6675" s="24"/>
      <c r="K6675" s="26"/>
      <c r="L6675" s="26"/>
      <c r="M6675" s="26"/>
      <c r="N6675" s="26"/>
      <c r="O6675" s="26"/>
      <c r="P6675" s="26"/>
      <c r="Q6675" s="26"/>
      <c r="R6675" s="26"/>
      <c r="S6675" s="26"/>
      <c r="T6675" s="26"/>
      <c r="U6675" s="26"/>
      <c r="V6675" s="26"/>
    </row>
    <row r="6676" spans="1:22" ht="14">
      <c r="A6676" s="24"/>
      <c r="B6676" s="26"/>
      <c r="C6676" s="26"/>
      <c r="D6676" s="26"/>
      <c r="E6676" s="26"/>
      <c r="F6676" s="26"/>
      <c r="G6676" s="27"/>
      <c r="H6676" s="27"/>
      <c r="I6676" s="26"/>
      <c r="J6676" s="24"/>
      <c r="K6676" s="26"/>
      <c r="L6676" s="26"/>
      <c r="M6676" s="26"/>
      <c r="N6676" s="26"/>
      <c r="O6676" s="26"/>
      <c r="P6676" s="26"/>
      <c r="Q6676" s="26"/>
      <c r="R6676" s="26"/>
      <c r="S6676" s="26"/>
      <c r="T6676" s="26"/>
      <c r="U6676" s="26"/>
      <c r="V6676" s="26"/>
    </row>
    <row r="6677" spans="1:22" ht="14">
      <c r="A6677" s="24"/>
      <c r="B6677" s="26"/>
      <c r="C6677" s="26"/>
      <c r="D6677" s="26"/>
      <c r="E6677" s="26"/>
      <c r="F6677" s="26"/>
      <c r="G6677" s="27"/>
      <c r="H6677" s="27"/>
      <c r="I6677" s="26"/>
      <c r="J6677" s="24"/>
      <c r="K6677" s="26"/>
      <c r="L6677" s="26"/>
      <c r="M6677" s="26"/>
      <c r="N6677" s="26"/>
      <c r="O6677" s="26"/>
      <c r="P6677" s="26"/>
      <c r="Q6677" s="26"/>
      <c r="R6677" s="26"/>
      <c r="S6677" s="26"/>
      <c r="T6677" s="26"/>
      <c r="U6677" s="26"/>
      <c r="V6677" s="26"/>
    </row>
    <row r="6678" spans="1:22" ht="14">
      <c r="A6678" s="24"/>
      <c r="B6678" s="26"/>
      <c r="C6678" s="26"/>
      <c r="D6678" s="26"/>
      <c r="E6678" s="26"/>
      <c r="F6678" s="26"/>
      <c r="G6678" s="27"/>
      <c r="H6678" s="27"/>
      <c r="I6678" s="26"/>
      <c r="J6678" s="24"/>
      <c r="K6678" s="26"/>
      <c r="L6678" s="26"/>
      <c r="M6678" s="26"/>
      <c r="N6678" s="26"/>
      <c r="O6678" s="26"/>
      <c r="P6678" s="26"/>
      <c r="Q6678" s="26"/>
      <c r="R6678" s="26"/>
      <c r="S6678" s="26"/>
      <c r="T6678" s="26"/>
      <c r="U6678" s="26"/>
      <c r="V6678" s="26"/>
    </row>
    <row r="6679" spans="1:22" ht="14">
      <c r="A6679" s="24"/>
      <c r="B6679" s="26"/>
      <c r="C6679" s="26"/>
      <c r="D6679" s="26"/>
      <c r="E6679" s="26"/>
      <c r="F6679" s="26"/>
      <c r="G6679" s="27"/>
      <c r="H6679" s="27"/>
      <c r="I6679" s="26"/>
      <c r="J6679" s="24"/>
      <c r="K6679" s="26"/>
      <c r="L6679" s="26"/>
      <c r="M6679" s="26"/>
      <c r="N6679" s="26"/>
      <c r="O6679" s="26"/>
      <c r="P6679" s="26"/>
      <c r="Q6679" s="26"/>
      <c r="R6679" s="26"/>
      <c r="S6679" s="26"/>
      <c r="T6679" s="26"/>
      <c r="U6679" s="26"/>
      <c r="V6679" s="26"/>
    </row>
    <row r="6680" spans="1:22" ht="14">
      <c r="A6680" s="24"/>
      <c r="B6680" s="26"/>
      <c r="C6680" s="26"/>
      <c r="D6680" s="26"/>
      <c r="E6680" s="26"/>
      <c r="F6680" s="26"/>
      <c r="G6680" s="27"/>
      <c r="H6680" s="27"/>
      <c r="I6680" s="26"/>
      <c r="J6680" s="24"/>
      <c r="K6680" s="26"/>
      <c r="L6680" s="26"/>
      <c r="M6680" s="26"/>
      <c r="N6680" s="26"/>
      <c r="O6680" s="26"/>
      <c r="P6680" s="26"/>
      <c r="Q6680" s="26"/>
      <c r="R6680" s="26"/>
      <c r="S6680" s="26"/>
      <c r="T6680" s="26"/>
      <c r="U6680" s="26"/>
      <c r="V6680" s="26"/>
    </row>
    <row r="6681" spans="1:22" ht="14">
      <c r="A6681" s="24"/>
      <c r="B6681" s="26"/>
      <c r="C6681" s="26"/>
      <c r="D6681" s="26"/>
      <c r="E6681" s="26"/>
      <c r="F6681" s="26"/>
      <c r="G6681" s="27"/>
      <c r="H6681" s="27"/>
      <c r="I6681" s="26"/>
      <c r="J6681" s="24"/>
      <c r="K6681" s="26"/>
      <c r="L6681" s="26"/>
      <c r="M6681" s="26"/>
      <c r="N6681" s="26"/>
      <c r="O6681" s="26"/>
      <c r="P6681" s="26"/>
      <c r="Q6681" s="26"/>
      <c r="R6681" s="26"/>
      <c r="S6681" s="26"/>
      <c r="T6681" s="26"/>
      <c r="U6681" s="26"/>
      <c r="V6681" s="26"/>
    </row>
    <row r="6682" spans="1:22" ht="14">
      <c r="A6682" s="24"/>
      <c r="B6682" s="26"/>
      <c r="C6682" s="26"/>
      <c r="D6682" s="26"/>
      <c r="E6682" s="26"/>
      <c r="F6682" s="26"/>
      <c r="G6682" s="27"/>
      <c r="H6682" s="27"/>
      <c r="I6682" s="26"/>
      <c r="J6682" s="24"/>
      <c r="K6682" s="26"/>
      <c r="L6682" s="26"/>
      <c r="M6682" s="26"/>
      <c r="N6682" s="26"/>
      <c r="O6682" s="26"/>
      <c r="P6682" s="26"/>
      <c r="Q6682" s="26"/>
      <c r="R6682" s="26"/>
      <c r="S6682" s="26"/>
      <c r="T6682" s="26"/>
      <c r="U6682" s="26"/>
      <c r="V6682" s="26"/>
    </row>
    <row r="6683" spans="1:22" ht="14">
      <c r="A6683" s="24"/>
      <c r="B6683" s="26"/>
      <c r="C6683" s="26"/>
      <c r="D6683" s="26"/>
      <c r="E6683" s="26"/>
      <c r="F6683" s="26"/>
      <c r="G6683" s="27"/>
      <c r="H6683" s="27"/>
      <c r="I6683" s="26"/>
      <c r="J6683" s="24"/>
      <c r="K6683" s="26"/>
      <c r="L6683" s="26"/>
      <c r="M6683" s="26"/>
      <c r="N6683" s="26"/>
      <c r="O6683" s="26"/>
      <c r="P6683" s="26"/>
      <c r="Q6683" s="26"/>
      <c r="R6683" s="26"/>
      <c r="S6683" s="26"/>
      <c r="T6683" s="26"/>
      <c r="U6683" s="26"/>
      <c r="V6683" s="26"/>
    </row>
    <row r="6684" spans="1:22" ht="14">
      <c r="A6684" s="24"/>
      <c r="B6684" s="26"/>
      <c r="C6684" s="26"/>
      <c r="D6684" s="26"/>
      <c r="E6684" s="26"/>
      <c r="F6684" s="26"/>
      <c r="G6684" s="27"/>
      <c r="H6684" s="27"/>
      <c r="I6684" s="26"/>
      <c r="J6684" s="24"/>
      <c r="K6684" s="26"/>
      <c r="L6684" s="26"/>
      <c r="M6684" s="26"/>
      <c r="N6684" s="26"/>
      <c r="O6684" s="26"/>
      <c r="P6684" s="26"/>
      <c r="Q6684" s="26"/>
      <c r="R6684" s="26"/>
      <c r="S6684" s="26"/>
      <c r="T6684" s="26"/>
      <c r="U6684" s="26"/>
      <c r="V6684" s="26"/>
    </row>
    <row r="6685" spans="1:22" ht="14">
      <c r="A6685" s="24"/>
      <c r="B6685" s="26"/>
      <c r="C6685" s="26"/>
      <c r="D6685" s="26"/>
      <c r="E6685" s="26"/>
      <c r="F6685" s="26"/>
      <c r="G6685" s="27"/>
      <c r="H6685" s="27"/>
      <c r="I6685" s="26"/>
      <c r="J6685" s="24"/>
      <c r="K6685" s="26"/>
      <c r="L6685" s="26"/>
      <c r="M6685" s="26"/>
      <c r="N6685" s="26"/>
      <c r="O6685" s="26"/>
      <c r="P6685" s="26"/>
      <c r="Q6685" s="26"/>
      <c r="R6685" s="26"/>
      <c r="S6685" s="26"/>
      <c r="T6685" s="26"/>
      <c r="U6685" s="26"/>
      <c r="V6685" s="26"/>
    </row>
    <row r="6686" spans="1:22" ht="14">
      <c r="A6686" s="24"/>
      <c r="B6686" s="26"/>
      <c r="C6686" s="26"/>
      <c r="D6686" s="26"/>
      <c r="E6686" s="26"/>
      <c r="F6686" s="26"/>
      <c r="G6686" s="27"/>
      <c r="H6686" s="27"/>
      <c r="I6686" s="26"/>
      <c r="J6686" s="24"/>
      <c r="K6686" s="26"/>
      <c r="L6686" s="26"/>
      <c r="M6686" s="26"/>
      <c r="N6686" s="26"/>
      <c r="O6686" s="26"/>
      <c r="P6686" s="26"/>
      <c r="Q6686" s="26"/>
      <c r="R6686" s="26"/>
      <c r="S6686" s="26"/>
      <c r="T6686" s="26"/>
      <c r="U6686" s="26"/>
      <c r="V6686" s="26"/>
    </row>
    <row r="6687" spans="1:22" ht="14">
      <c r="A6687" s="24"/>
      <c r="B6687" s="26"/>
      <c r="C6687" s="26"/>
      <c r="D6687" s="26"/>
      <c r="E6687" s="26"/>
      <c r="F6687" s="26"/>
      <c r="G6687" s="27"/>
      <c r="H6687" s="27"/>
      <c r="I6687" s="26"/>
      <c r="J6687" s="24"/>
      <c r="K6687" s="26"/>
      <c r="L6687" s="26"/>
      <c r="M6687" s="26"/>
      <c r="N6687" s="26"/>
      <c r="O6687" s="26"/>
      <c r="P6687" s="26"/>
      <c r="Q6687" s="26"/>
      <c r="R6687" s="26"/>
      <c r="S6687" s="26"/>
      <c r="T6687" s="26"/>
      <c r="U6687" s="26"/>
      <c r="V6687" s="26"/>
    </row>
    <row r="6688" spans="1:22" ht="14">
      <c r="A6688" s="24"/>
      <c r="B6688" s="26"/>
      <c r="C6688" s="26"/>
      <c r="D6688" s="26"/>
      <c r="E6688" s="26"/>
      <c r="F6688" s="26"/>
      <c r="G6688" s="27"/>
      <c r="H6688" s="27"/>
      <c r="I6688" s="26"/>
      <c r="J6688" s="24"/>
      <c r="K6688" s="26"/>
      <c r="L6688" s="26"/>
      <c r="M6688" s="26"/>
      <c r="N6688" s="26"/>
      <c r="O6688" s="26"/>
      <c r="P6688" s="26"/>
      <c r="Q6688" s="26"/>
      <c r="R6688" s="26"/>
      <c r="S6688" s="26"/>
      <c r="T6688" s="26"/>
      <c r="U6688" s="26"/>
      <c r="V6688" s="26"/>
    </row>
    <row r="6689" spans="1:22" ht="14">
      <c r="A6689" s="24"/>
      <c r="B6689" s="26"/>
      <c r="C6689" s="26"/>
      <c r="D6689" s="26"/>
      <c r="E6689" s="26"/>
      <c r="F6689" s="26"/>
      <c r="G6689" s="27"/>
      <c r="H6689" s="27"/>
      <c r="I6689" s="26"/>
      <c r="J6689" s="24"/>
      <c r="K6689" s="26"/>
      <c r="L6689" s="26"/>
      <c r="M6689" s="26"/>
      <c r="N6689" s="26"/>
      <c r="O6689" s="26"/>
      <c r="P6689" s="26"/>
      <c r="Q6689" s="26"/>
      <c r="R6689" s="26"/>
      <c r="S6689" s="26"/>
      <c r="T6689" s="26"/>
      <c r="U6689" s="26"/>
      <c r="V6689" s="26"/>
    </row>
    <row r="6690" spans="1:22" ht="14">
      <c r="A6690" s="24"/>
      <c r="B6690" s="26"/>
      <c r="C6690" s="26"/>
      <c r="D6690" s="26"/>
      <c r="E6690" s="26"/>
      <c r="F6690" s="26"/>
      <c r="G6690" s="27"/>
      <c r="H6690" s="27"/>
      <c r="I6690" s="26"/>
      <c r="J6690" s="24"/>
      <c r="K6690" s="26"/>
      <c r="L6690" s="26"/>
      <c r="M6690" s="26"/>
      <c r="N6690" s="26"/>
      <c r="O6690" s="26"/>
      <c r="P6690" s="26"/>
      <c r="Q6690" s="26"/>
      <c r="R6690" s="26"/>
      <c r="S6690" s="26"/>
      <c r="T6690" s="26"/>
      <c r="U6690" s="26"/>
      <c r="V6690" s="26"/>
    </row>
    <row r="6691" spans="1:22" ht="14">
      <c r="A6691" s="24"/>
      <c r="B6691" s="26"/>
      <c r="C6691" s="26"/>
      <c r="D6691" s="26"/>
      <c r="E6691" s="26"/>
      <c r="F6691" s="26"/>
      <c r="G6691" s="27"/>
      <c r="H6691" s="27"/>
      <c r="I6691" s="26"/>
      <c r="J6691" s="24"/>
      <c r="K6691" s="26"/>
      <c r="L6691" s="26"/>
      <c r="M6691" s="26"/>
      <c r="N6691" s="26"/>
      <c r="O6691" s="26"/>
      <c r="P6691" s="26"/>
      <c r="Q6691" s="26"/>
      <c r="R6691" s="26"/>
      <c r="S6691" s="26"/>
      <c r="T6691" s="26"/>
      <c r="U6691" s="26"/>
      <c r="V6691" s="26"/>
    </row>
    <row r="6692" spans="1:22" ht="14">
      <c r="A6692" s="24"/>
      <c r="B6692" s="26"/>
      <c r="C6692" s="26"/>
      <c r="D6692" s="26"/>
      <c r="E6692" s="26"/>
      <c r="F6692" s="26"/>
      <c r="G6692" s="27"/>
      <c r="H6692" s="27"/>
      <c r="I6692" s="26"/>
      <c r="J6692" s="24"/>
      <c r="K6692" s="26"/>
      <c r="L6692" s="26"/>
      <c r="M6692" s="26"/>
      <c r="N6692" s="26"/>
      <c r="O6692" s="26"/>
      <c r="P6692" s="26"/>
      <c r="Q6692" s="26"/>
      <c r="R6692" s="26"/>
      <c r="S6692" s="26"/>
      <c r="T6692" s="26"/>
      <c r="U6692" s="26"/>
      <c r="V6692" s="26"/>
    </row>
    <row r="6693" spans="1:22" ht="14">
      <c r="A6693" s="24"/>
      <c r="B6693" s="26"/>
      <c r="C6693" s="26"/>
      <c r="D6693" s="26"/>
      <c r="E6693" s="26"/>
      <c r="F6693" s="26"/>
      <c r="G6693" s="27"/>
      <c r="H6693" s="27"/>
      <c r="I6693" s="26"/>
      <c r="J6693" s="24"/>
      <c r="K6693" s="26"/>
      <c r="L6693" s="26"/>
      <c r="M6693" s="26"/>
      <c r="N6693" s="26"/>
      <c r="O6693" s="26"/>
      <c r="P6693" s="26"/>
      <c r="Q6693" s="26"/>
      <c r="R6693" s="26"/>
      <c r="S6693" s="26"/>
      <c r="T6693" s="26"/>
      <c r="U6693" s="26"/>
      <c r="V6693" s="26"/>
    </row>
    <row r="6694" spans="1:22" ht="14">
      <c r="A6694" s="24"/>
      <c r="B6694" s="26"/>
      <c r="C6694" s="26"/>
      <c r="D6694" s="26"/>
      <c r="E6694" s="26"/>
      <c r="F6694" s="26"/>
      <c r="G6694" s="27"/>
      <c r="H6694" s="27"/>
      <c r="I6694" s="26"/>
      <c r="J6694" s="24"/>
      <c r="K6694" s="26"/>
      <c r="L6694" s="26"/>
      <c r="M6694" s="26"/>
      <c r="N6694" s="26"/>
      <c r="O6694" s="26"/>
      <c r="P6694" s="26"/>
      <c r="Q6694" s="26"/>
      <c r="R6694" s="26"/>
      <c r="S6694" s="26"/>
      <c r="T6694" s="26"/>
      <c r="U6694" s="26"/>
      <c r="V6694" s="26"/>
    </row>
    <row r="6695" spans="1:22" ht="14">
      <c r="A6695" s="24"/>
      <c r="B6695" s="26"/>
      <c r="C6695" s="26"/>
      <c r="D6695" s="26"/>
      <c r="E6695" s="26"/>
      <c r="F6695" s="26"/>
      <c r="G6695" s="27"/>
      <c r="H6695" s="27"/>
      <c r="I6695" s="26"/>
      <c r="J6695" s="24"/>
      <c r="K6695" s="26"/>
      <c r="L6695" s="26"/>
      <c r="M6695" s="26"/>
      <c r="N6695" s="26"/>
      <c r="O6695" s="26"/>
      <c r="P6695" s="26"/>
      <c r="Q6695" s="26"/>
      <c r="R6695" s="26"/>
      <c r="S6695" s="26"/>
      <c r="T6695" s="26"/>
      <c r="U6695" s="26"/>
      <c r="V6695" s="26"/>
    </row>
    <row r="6696" spans="1:22" ht="14">
      <c r="A6696" s="24"/>
      <c r="B6696" s="26"/>
      <c r="C6696" s="26"/>
      <c r="D6696" s="26"/>
      <c r="E6696" s="26"/>
      <c r="F6696" s="26"/>
      <c r="G6696" s="27"/>
      <c r="H6696" s="27"/>
      <c r="I6696" s="26"/>
      <c r="J6696" s="24"/>
      <c r="K6696" s="26"/>
      <c r="L6696" s="26"/>
      <c r="M6696" s="26"/>
      <c r="N6696" s="26"/>
      <c r="O6696" s="26"/>
      <c r="P6696" s="26"/>
      <c r="Q6696" s="26"/>
      <c r="R6696" s="26"/>
      <c r="S6696" s="26"/>
      <c r="T6696" s="26"/>
      <c r="U6696" s="26"/>
      <c r="V6696" s="26"/>
    </row>
    <row r="6697" spans="1:22" ht="14">
      <c r="A6697" s="24"/>
      <c r="B6697" s="26"/>
      <c r="C6697" s="26"/>
      <c r="D6697" s="26"/>
      <c r="E6697" s="26"/>
      <c r="F6697" s="26"/>
      <c r="G6697" s="27"/>
      <c r="H6697" s="27"/>
      <c r="I6697" s="26"/>
      <c r="J6697" s="24"/>
      <c r="K6697" s="26"/>
      <c r="L6697" s="26"/>
      <c r="M6697" s="26"/>
      <c r="N6697" s="26"/>
      <c r="O6697" s="26"/>
      <c r="P6697" s="26"/>
      <c r="Q6697" s="26"/>
      <c r="R6697" s="26"/>
      <c r="S6697" s="26"/>
      <c r="T6697" s="26"/>
      <c r="U6697" s="26"/>
      <c r="V6697" s="26"/>
    </row>
    <row r="6698" spans="1:22" ht="14">
      <c r="A6698" s="24"/>
      <c r="B6698" s="26"/>
      <c r="C6698" s="26"/>
      <c r="D6698" s="26"/>
      <c r="E6698" s="26"/>
      <c r="F6698" s="26"/>
      <c r="G6698" s="27"/>
      <c r="H6698" s="27"/>
      <c r="I6698" s="26"/>
      <c r="J6698" s="24"/>
      <c r="K6698" s="26"/>
      <c r="L6698" s="26"/>
      <c r="M6698" s="26"/>
      <c r="N6698" s="26"/>
      <c r="O6698" s="26"/>
      <c r="P6698" s="26"/>
      <c r="Q6698" s="26"/>
      <c r="R6698" s="26"/>
      <c r="S6698" s="26"/>
      <c r="T6698" s="26"/>
      <c r="U6698" s="26"/>
      <c r="V6698" s="26"/>
    </row>
    <row r="6699" spans="1:22" ht="14">
      <c r="A6699" s="24"/>
      <c r="B6699" s="26"/>
      <c r="C6699" s="26"/>
      <c r="D6699" s="26"/>
      <c r="E6699" s="26"/>
      <c r="F6699" s="26"/>
      <c r="G6699" s="27"/>
      <c r="H6699" s="27"/>
      <c r="I6699" s="26"/>
      <c r="J6699" s="24"/>
      <c r="K6699" s="26"/>
      <c r="L6699" s="26"/>
      <c r="M6699" s="26"/>
      <c r="N6699" s="26"/>
      <c r="O6699" s="26"/>
      <c r="P6699" s="26"/>
      <c r="Q6699" s="26"/>
      <c r="R6699" s="26"/>
      <c r="S6699" s="26"/>
      <c r="T6699" s="26"/>
      <c r="U6699" s="26"/>
      <c r="V6699" s="26"/>
    </row>
    <row r="6700" spans="1:22" ht="14">
      <c r="A6700" s="24"/>
      <c r="B6700" s="26"/>
      <c r="C6700" s="26"/>
      <c r="D6700" s="26"/>
      <c r="E6700" s="26"/>
      <c r="F6700" s="26"/>
      <c r="G6700" s="27"/>
      <c r="H6700" s="27"/>
      <c r="I6700" s="26"/>
      <c r="J6700" s="24"/>
      <c r="K6700" s="26"/>
      <c r="L6700" s="26"/>
      <c r="M6700" s="26"/>
      <c r="N6700" s="26"/>
      <c r="O6700" s="26"/>
      <c r="P6700" s="26"/>
      <c r="Q6700" s="26"/>
      <c r="R6700" s="26"/>
      <c r="S6700" s="26"/>
      <c r="T6700" s="26"/>
      <c r="U6700" s="26"/>
      <c r="V6700" s="26"/>
    </row>
    <row r="6701" spans="1:22" ht="14">
      <c r="A6701" s="24"/>
      <c r="B6701" s="26"/>
      <c r="C6701" s="26"/>
      <c r="D6701" s="26"/>
      <c r="E6701" s="26"/>
      <c r="F6701" s="26"/>
      <c r="G6701" s="27"/>
      <c r="H6701" s="27"/>
      <c r="I6701" s="26"/>
      <c r="J6701" s="24"/>
      <c r="K6701" s="26"/>
      <c r="L6701" s="26"/>
      <c r="M6701" s="26"/>
      <c r="N6701" s="26"/>
      <c r="O6701" s="26"/>
      <c r="P6701" s="26"/>
      <c r="Q6701" s="26"/>
      <c r="R6701" s="26"/>
      <c r="S6701" s="26"/>
      <c r="T6701" s="26"/>
      <c r="U6701" s="26"/>
      <c r="V6701" s="26"/>
    </row>
    <row r="6702" spans="1:22" ht="14">
      <c r="A6702" s="24"/>
      <c r="B6702" s="26"/>
      <c r="C6702" s="26"/>
      <c r="D6702" s="26"/>
      <c r="E6702" s="26"/>
      <c r="F6702" s="26"/>
      <c r="G6702" s="27"/>
      <c r="H6702" s="27"/>
      <c r="I6702" s="26"/>
      <c r="J6702" s="24"/>
      <c r="K6702" s="26"/>
      <c r="L6702" s="26"/>
      <c r="M6702" s="26"/>
      <c r="N6702" s="26"/>
      <c r="O6702" s="26"/>
      <c r="P6702" s="26"/>
      <c r="Q6702" s="26"/>
      <c r="R6702" s="26"/>
      <c r="S6702" s="26"/>
      <c r="T6702" s="26"/>
      <c r="U6702" s="26"/>
      <c r="V6702" s="26"/>
    </row>
    <row r="6703" spans="1:22" ht="14">
      <c r="A6703" s="24"/>
      <c r="B6703" s="26"/>
      <c r="C6703" s="26"/>
      <c r="D6703" s="26"/>
      <c r="E6703" s="26"/>
      <c r="F6703" s="26"/>
      <c r="G6703" s="27"/>
      <c r="H6703" s="27"/>
      <c r="I6703" s="26"/>
      <c r="J6703" s="24"/>
      <c r="K6703" s="26"/>
      <c r="L6703" s="26"/>
      <c r="M6703" s="26"/>
      <c r="N6703" s="26"/>
      <c r="O6703" s="26"/>
      <c r="P6703" s="26"/>
      <c r="Q6703" s="26"/>
      <c r="R6703" s="26"/>
      <c r="S6703" s="26"/>
      <c r="T6703" s="26"/>
      <c r="U6703" s="26"/>
      <c r="V6703" s="26"/>
    </row>
    <row r="6704" spans="1:22" ht="14">
      <c r="A6704" s="24"/>
      <c r="B6704" s="26"/>
      <c r="C6704" s="26"/>
      <c r="D6704" s="26"/>
      <c r="E6704" s="26"/>
      <c r="F6704" s="26"/>
      <c r="G6704" s="27"/>
      <c r="H6704" s="27"/>
      <c r="I6704" s="26"/>
      <c r="J6704" s="24"/>
      <c r="K6704" s="26"/>
      <c r="L6704" s="26"/>
      <c r="M6704" s="26"/>
      <c r="N6704" s="26"/>
      <c r="O6704" s="26"/>
      <c r="P6704" s="26"/>
      <c r="Q6704" s="26"/>
      <c r="R6704" s="26"/>
      <c r="S6704" s="26"/>
      <c r="T6704" s="26"/>
      <c r="U6704" s="26"/>
      <c r="V6704" s="26"/>
    </row>
    <row r="6705" spans="1:22" ht="14">
      <c r="A6705" s="24"/>
      <c r="B6705" s="26"/>
      <c r="C6705" s="26"/>
      <c r="D6705" s="26"/>
      <c r="E6705" s="26"/>
      <c r="F6705" s="26"/>
      <c r="G6705" s="27"/>
      <c r="H6705" s="27"/>
      <c r="I6705" s="26"/>
      <c r="J6705" s="24"/>
      <c r="K6705" s="26"/>
      <c r="L6705" s="26"/>
      <c r="M6705" s="26"/>
      <c r="N6705" s="26"/>
      <c r="O6705" s="26"/>
      <c r="P6705" s="26"/>
      <c r="Q6705" s="26"/>
      <c r="R6705" s="26"/>
      <c r="S6705" s="26"/>
      <c r="T6705" s="26"/>
      <c r="U6705" s="26"/>
      <c r="V6705" s="26"/>
    </row>
    <row r="6706" spans="1:22" ht="14">
      <c r="A6706" s="24"/>
      <c r="B6706" s="26"/>
      <c r="C6706" s="26"/>
      <c r="D6706" s="26"/>
      <c r="E6706" s="26"/>
      <c r="F6706" s="26"/>
      <c r="G6706" s="27"/>
      <c r="H6706" s="27"/>
      <c r="I6706" s="26"/>
      <c r="J6706" s="24"/>
      <c r="K6706" s="26"/>
      <c r="L6706" s="26"/>
      <c r="M6706" s="26"/>
      <c r="N6706" s="26"/>
      <c r="O6706" s="26"/>
      <c r="P6706" s="26"/>
      <c r="Q6706" s="26"/>
      <c r="R6706" s="26"/>
      <c r="S6706" s="26"/>
      <c r="T6706" s="26"/>
      <c r="U6706" s="26"/>
      <c r="V6706" s="26"/>
    </row>
    <row r="6707" spans="1:22" ht="14">
      <c r="A6707" s="24"/>
      <c r="B6707" s="26"/>
      <c r="C6707" s="26"/>
      <c r="D6707" s="26"/>
      <c r="E6707" s="26"/>
      <c r="F6707" s="26"/>
      <c r="G6707" s="27"/>
      <c r="H6707" s="27"/>
      <c r="I6707" s="26"/>
      <c r="J6707" s="24"/>
      <c r="K6707" s="26"/>
      <c r="L6707" s="26"/>
      <c r="M6707" s="26"/>
      <c r="N6707" s="26"/>
      <c r="O6707" s="26"/>
      <c r="P6707" s="26"/>
      <c r="Q6707" s="26"/>
      <c r="R6707" s="26"/>
      <c r="S6707" s="26"/>
      <c r="T6707" s="26"/>
      <c r="U6707" s="26"/>
      <c r="V6707" s="26"/>
    </row>
    <row r="6708" spans="1:22" ht="14">
      <c r="A6708" s="24"/>
      <c r="B6708" s="26"/>
      <c r="C6708" s="26"/>
      <c r="D6708" s="26"/>
      <c r="E6708" s="26"/>
      <c r="F6708" s="26"/>
      <c r="G6708" s="27"/>
      <c r="H6708" s="27"/>
      <c r="I6708" s="26"/>
      <c r="J6708" s="24"/>
      <c r="K6708" s="26"/>
      <c r="L6708" s="26"/>
      <c r="M6708" s="26"/>
      <c r="N6708" s="26"/>
      <c r="O6708" s="26"/>
      <c r="P6708" s="26"/>
      <c r="Q6708" s="26"/>
      <c r="R6708" s="26"/>
      <c r="S6708" s="26"/>
      <c r="T6708" s="26"/>
      <c r="U6708" s="26"/>
      <c r="V6708" s="26"/>
    </row>
    <row r="6709" spans="1:22" ht="14">
      <c r="A6709" s="24"/>
      <c r="B6709" s="26"/>
      <c r="C6709" s="26"/>
      <c r="D6709" s="26"/>
      <c r="E6709" s="26"/>
      <c r="F6709" s="26"/>
      <c r="G6709" s="27"/>
      <c r="H6709" s="27"/>
      <c r="I6709" s="26"/>
      <c r="J6709" s="24"/>
      <c r="K6709" s="26"/>
      <c r="L6709" s="26"/>
      <c r="M6709" s="26"/>
      <c r="N6709" s="26"/>
      <c r="O6709" s="26"/>
      <c r="P6709" s="26"/>
      <c r="Q6709" s="26"/>
      <c r="R6709" s="26"/>
      <c r="S6709" s="26"/>
      <c r="T6709" s="26"/>
      <c r="U6709" s="26"/>
      <c r="V6709" s="26"/>
    </row>
    <row r="6710" spans="1:22" ht="14">
      <c r="A6710" s="24"/>
      <c r="B6710" s="26"/>
      <c r="C6710" s="26"/>
      <c r="D6710" s="26"/>
      <c r="E6710" s="26"/>
      <c r="F6710" s="26"/>
      <c r="G6710" s="27"/>
      <c r="H6710" s="27"/>
      <c r="I6710" s="26"/>
      <c r="J6710" s="24"/>
      <c r="K6710" s="26"/>
      <c r="L6710" s="26"/>
      <c r="M6710" s="26"/>
      <c r="N6710" s="26"/>
      <c r="O6710" s="26"/>
      <c r="P6710" s="26"/>
      <c r="Q6710" s="26"/>
      <c r="R6710" s="26"/>
      <c r="S6710" s="26"/>
      <c r="T6710" s="26"/>
      <c r="U6710" s="26"/>
      <c r="V6710" s="26"/>
    </row>
    <row r="6711" spans="1:22" ht="14">
      <c r="A6711" s="24"/>
      <c r="B6711" s="26"/>
      <c r="C6711" s="26"/>
      <c r="D6711" s="26"/>
      <c r="E6711" s="26"/>
      <c r="F6711" s="26"/>
      <c r="G6711" s="27"/>
      <c r="H6711" s="27"/>
      <c r="I6711" s="26"/>
      <c r="J6711" s="24"/>
      <c r="K6711" s="26"/>
      <c r="L6711" s="26"/>
      <c r="M6711" s="26"/>
      <c r="N6711" s="26"/>
      <c r="O6711" s="26"/>
      <c r="P6711" s="26"/>
      <c r="Q6711" s="26"/>
      <c r="R6711" s="26"/>
      <c r="S6711" s="26"/>
      <c r="T6711" s="26"/>
      <c r="U6711" s="26"/>
      <c r="V6711" s="26"/>
    </row>
    <row r="6712" spans="1:22" ht="14">
      <c r="A6712" s="24"/>
      <c r="B6712" s="26"/>
      <c r="C6712" s="26"/>
      <c r="D6712" s="26"/>
      <c r="E6712" s="26"/>
      <c r="F6712" s="26"/>
      <c r="G6712" s="27"/>
      <c r="H6712" s="27"/>
      <c r="I6712" s="26"/>
      <c r="J6712" s="24"/>
      <c r="K6712" s="26"/>
      <c r="L6712" s="26"/>
      <c r="M6712" s="26"/>
      <c r="N6712" s="26"/>
      <c r="O6712" s="26"/>
      <c r="P6712" s="26"/>
      <c r="Q6712" s="26"/>
      <c r="R6712" s="26"/>
      <c r="S6712" s="26"/>
      <c r="T6712" s="26"/>
      <c r="U6712" s="26"/>
      <c r="V6712" s="26"/>
    </row>
    <row r="6713" spans="1:22" ht="14">
      <c r="A6713" s="24"/>
      <c r="B6713" s="26"/>
      <c r="C6713" s="26"/>
      <c r="D6713" s="26"/>
      <c r="E6713" s="26"/>
      <c r="F6713" s="26"/>
      <c r="G6713" s="27"/>
      <c r="H6713" s="27"/>
      <c r="I6713" s="26"/>
      <c r="J6713" s="24"/>
      <c r="K6713" s="26"/>
      <c r="L6713" s="26"/>
      <c r="M6713" s="26"/>
      <c r="N6713" s="26"/>
      <c r="O6713" s="26"/>
      <c r="P6713" s="26"/>
      <c r="Q6713" s="26"/>
      <c r="R6713" s="26"/>
      <c r="S6713" s="26"/>
      <c r="T6713" s="26"/>
      <c r="U6713" s="26"/>
      <c r="V6713" s="26"/>
    </row>
    <row r="6714" spans="1:22" ht="14">
      <c r="A6714" s="24"/>
      <c r="B6714" s="26"/>
      <c r="C6714" s="26"/>
      <c r="D6714" s="26"/>
      <c r="E6714" s="26"/>
      <c r="F6714" s="26"/>
      <c r="G6714" s="27"/>
      <c r="H6714" s="27"/>
      <c r="I6714" s="26"/>
      <c r="J6714" s="24"/>
      <c r="K6714" s="26"/>
      <c r="L6714" s="26"/>
      <c r="M6714" s="26"/>
      <c r="N6714" s="26"/>
      <c r="O6714" s="26"/>
      <c r="P6714" s="26"/>
      <c r="Q6714" s="26"/>
      <c r="R6714" s="26"/>
      <c r="S6714" s="26"/>
      <c r="T6714" s="26"/>
      <c r="U6714" s="26"/>
      <c r="V6714" s="26"/>
    </row>
    <row r="6715" spans="1:22" ht="14">
      <c r="A6715" s="24"/>
      <c r="B6715" s="26"/>
      <c r="C6715" s="26"/>
      <c r="D6715" s="26"/>
      <c r="E6715" s="26"/>
      <c r="F6715" s="26"/>
      <c r="G6715" s="27"/>
      <c r="H6715" s="27"/>
      <c r="I6715" s="26"/>
      <c r="J6715" s="24"/>
      <c r="K6715" s="26"/>
      <c r="L6715" s="26"/>
      <c r="M6715" s="26"/>
      <c r="N6715" s="26"/>
      <c r="O6715" s="26"/>
      <c r="P6715" s="26"/>
      <c r="Q6715" s="26"/>
      <c r="R6715" s="26"/>
      <c r="S6715" s="26"/>
      <c r="T6715" s="26"/>
      <c r="U6715" s="26"/>
      <c r="V6715" s="26"/>
    </row>
    <row r="6716" spans="1:22" ht="14">
      <c r="A6716" s="24"/>
      <c r="B6716" s="26"/>
      <c r="C6716" s="26"/>
      <c r="D6716" s="26"/>
      <c r="E6716" s="26"/>
      <c r="F6716" s="26"/>
      <c r="G6716" s="27"/>
      <c r="H6716" s="27"/>
      <c r="I6716" s="26"/>
      <c r="J6716" s="24"/>
      <c r="K6716" s="26"/>
      <c r="L6716" s="26"/>
      <c r="M6716" s="26"/>
      <c r="N6716" s="26"/>
      <c r="O6716" s="26"/>
      <c r="P6716" s="26"/>
      <c r="Q6716" s="26"/>
      <c r="R6716" s="26"/>
      <c r="S6716" s="26"/>
      <c r="T6716" s="26"/>
      <c r="U6716" s="26"/>
      <c r="V6716" s="26"/>
    </row>
    <row r="6717" spans="1:22" ht="14">
      <c r="A6717" s="24"/>
      <c r="B6717" s="26"/>
      <c r="C6717" s="26"/>
      <c r="D6717" s="26"/>
      <c r="E6717" s="26"/>
      <c r="F6717" s="26"/>
      <c r="G6717" s="27"/>
      <c r="H6717" s="27"/>
      <c r="I6717" s="26"/>
      <c r="J6717" s="24"/>
      <c r="K6717" s="26"/>
      <c r="L6717" s="26"/>
      <c r="M6717" s="26"/>
      <c r="N6717" s="26"/>
      <c r="O6717" s="26"/>
      <c r="P6717" s="26"/>
      <c r="Q6717" s="26"/>
      <c r="R6717" s="26"/>
      <c r="S6717" s="26"/>
      <c r="T6717" s="26"/>
      <c r="U6717" s="26"/>
      <c r="V6717" s="26"/>
    </row>
    <row r="6718" spans="1:22" ht="14">
      <c r="A6718" s="24"/>
      <c r="B6718" s="26"/>
      <c r="C6718" s="26"/>
      <c r="D6718" s="26"/>
      <c r="E6718" s="26"/>
      <c r="F6718" s="26"/>
      <c r="G6718" s="27"/>
      <c r="H6718" s="27"/>
      <c r="I6718" s="26"/>
      <c r="J6718" s="24"/>
      <c r="K6718" s="26"/>
      <c r="L6718" s="26"/>
      <c r="M6718" s="26"/>
      <c r="N6718" s="26"/>
      <c r="O6718" s="26"/>
      <c r="P6718" s="26"/>
      <c r="Q6718" s="26"/>
      <c r="R6718" s="26"/>
      <c r="S6718" s="26"/>
      <c r="T6718" s="26"/>
      <c r="U6718" s="26"/>
      <c r="V6718" s="26"/>
    </row>
    <row r="6719" spans="1:22" ht="14">
      <c r="A6719" s="24"/>
      <c r="B6719" s="26"/>
      <c r="C6719" s="26"/>
      <c r="D6719" s="26"/>
      <c r="E6719" s="26"/>
      <c r="F6719" s="26"/>
      <c r="G6719" s="27"/>
      <c r="H6719" s="27"/>
      <c r="I6719" s="26"/>
      <c r="J6719" s="24"/>
      <c r="K6719" s="26"/>
      <c r="L6719" s="26"/>
      <c r="M6719" s="26"/>
      <c r="N6719" s="26"/>
      <c r="O6719" s="26"/>
      <c r="P6719" s="26"/>
      <c r="Q6719" s="26"/>
      <c r="R6719" s="26"/>
      <c r="S6719" s="26"/>
      <c r="T6719" s="26"/>
      <c r="U6719" s="26"/>
      <c r="V6719" s="26"/>
    </row>
    <row r="6720" spans="1:22" ht="14">
      <c r="A6720" s="24"/>
      <c r="B6720" s="26"/>
      <c r="C6720" s="26"/>
      <c r="D6720" s="26"/>
      <c r="E6720" s="26"/>
      <c r="F6720" s="26"/>
      <c r="G6720" s="27"/>
      <c r="H6720" s="27"/>
      <c r="I6720" s="26"/>
      <c r="J6720" s="24"/>
      <c r="K6720" s="26"/>
      <c r="L6720" s="26"/>
      <c r="M6720" s="26"/>
      <c r="N6720" s="26"/>
      <c r="O6720" s="26"/>
      <c r="P6720" s="26"/>
      <c r="Q6720" s="26"/>
      <c r="R6720" s="26"/>
      <c r="S6720" s="26"/>
      <c r="T6720" s="26"/>
      <c r="U6720" s="26"/>
      <c r="V6720" s="26"/>
    </row>
    <row r="6721" spans="1:22" ht="14">
      <c r="A6721" s="24"/>
      <c r="B6721" s="26"/>
      <c r="C6721" s="26"/>
      <c r="D6721" s="26"/>
      <c r="E6721" s="26"/>
      <c r="F6721" s="26"/>
      <c r="G6721" s="27"/>
      <c r="H6721" s="27"/>
      <c r="I6721" s="26"/>
      <c r="J6721" s="24"/>
      <c r="K6721" s="26"/>
      <c r="L6721" s="26"/>
      <c r="M6721" s="26"/>
      <c r="N6721" s="26"/>
      <c r="O6721" s="26"/>
      <c r="P6721" s="26"/>
      <c r="Q6721" s="26"/>
      <c r="R6721" s="26"/>
      <c r="S6721" s="26"/>
      <c r="T6721" s="26"/>
      <c r="U6721" s="26"/>
      <c r="V6721" s="26"/>
    </row>
    <row r="6722" spans="1:22" ht="14">
      <c r="A6722" s="24"/>
      <c r="B6722" s="26"/>
      <c r="C6722" s="26"/>
      <c r="D6722" s="26"/>
      <c r="E6722" s="26"/>
      <c r="F6722" s="26"/>
      <c r="G6722" s="27"/>
      <c r="H6722" s="27"/>
      <c r="I6722" s="26"/>
      <c r="J6722" s="24"/>
      <c r="K6722" s="26"/>
      <c r="L6722" s="26"/>
      <c r="M6722" s="26"/>
      <c r="N6722" s="26"/>
      <c r="O6722" s="26"/>
      <c r="P6722" s="26"/>
      <c r="Q6722" s="26"/>
      <c r="R6722" s="26"/>
      <c r="S6722" s="26"/>
      <c r="T6722" s="26"/>
      <c r="U6722" s="26"/>
      <c r="V6722" s="26"/>
    </row>
    <row r="6723" spans="1:22" ht="14">
      <c r="A6723" s="24"/>
      <c r="B6723" s="26"/>
      <c r="C6723" s="26"/>
      <c r="D6723" s="26"/>
      <c r="E6723" s="26"/>
      <c r="F6723" s="26"/>
      <c r="G6723" s="27"/>
      <c r="H6723" s="27"/>
      <c r="I6723" s="26"/>
      <c r="J6723" s="24"/>
      <c r="K6723" s="26"/>
      <c r="L6723" s="26"/>
      <c r="M6723" s="26"/>
      <c r="N6723" s="26"/>
      <c r="O6723" s="26"/>
      <c r="P6723" s="26"/>
      <c r="Q6723" s="26"/>
      <c r="R6723" s="26"/>
      <c r="S6723" s="26"/>
      <c r="T6723" s="26"/>
      <c r="U6723" s="26"/>
      <c r="V6723" s="26"/>
    </row>
    <row r="6724" spans="1:22" ht="14">
      <c r="A6724" s="24"/>
      <c r="B6724" s="26"/>
      <c r="C6724" s="26"/>
      <c r="D6724" s="26"/>
      <c r="E6724" s="26"/>
      <c r="F6724" s="26"/>
      <c r="G6724" s="27"/>
      <c r="H6724" s="27"/>
      <c r="I6724" s="26"/>
      <c r="J6724" s="24"/>
      <c r="K6724" s="26"/>
      <c r="L6724" s="26"/>
      <c r="M6724" s="26"/>
      <c r="N6724" s="26"/>
      <c r="O6724" s="26"/>
      <c r="P6724" s="26"/>
      <c r="Q6724" s="26"/>
      <c r="R6724" s="26"/>
      <c r="S6724" s="26"/>
      <c r="T6724" s="26"/>
      <c r="U6724" s="26"/>
      <c r="V6724" s="26"/>
    </row>
    <row r="6725" spans="1:22" ht="14">
      <c r="A6725" s="24"/>
      <c r="B6725" s="26"/>
      <c r="C6725" s="26"/>
      <c r="D6725" s="26"/>
      <c r="E6725" s="26"/>
      <c r="F6725" s="26"/>
      <c r="G6725" s="27"/>
      <c r="H6725" s="27"/>
      <c r="I6725" s="26"/>
      <c r="J6725" s="24"/>
      <c r="K6725" s="26"/>
      <c r="L6725" s="26"/>
      <c r="M6725" s="26"/>
      <c r="N6725" s="26"/>
      <c r="O6725" s="26"/>
      <c r="P6725" s="26"/>
      <c r="Q6725" s="26"/>
      <c r="R6725" s="26"/>
      <c r="S6725" s="26"/>
      <c r="T6725" s="26"/>
      <c r="U6725" s="26"/>
      <c r="V6725" s="26"/>
    </row>
    <row r="6726" spans="1:22" ht="14">
      <c r="A6726" s="24"/>
      <c r="B6726" s="26"/>
      <c r="C6726" s="26"/>
      <c r="D6726" s="26"/>
      <c r="E6726" s="26"/>
      <c r="F6726" s="26"/>
      <c r="G6726" s="27"/>
      <c r="H6726" s="27"/>
      <c r="I6726" s="26"/>
      <c r="J6726" s="24"/>
      <c r="K6726" s="26"/>
      <c r="L6726" s="26"/>
      <c r="M6726" s="26"/>
      <c r="N6726" s="26"/>
      <c r="O6726" s="26"/>
      <c r="P6726" s="26"/>
      <c r="Q6726" s="26"/>
      <c r="R6726" s="26"/>
      <c r="S6726" s="26"/>
      <c r="T6726" s="26"/>
      <c r="U6726" s="26"/>
      <c r="V6726" s="26"/>
    </row>
    <row r="6727" spans="1:22" ht="14">
      <c r="A6727" s="24"/>
      <c r="B6727" s="26"/>
      <c r="C6727" s="26"/>
      <c r="D6727" s="26"/>
      <c r="E6727" s="26"/>
      <c r="F6727" s="26"/>
      <c r="G6727" s="27"/>
      <c r="H6727" s="27"/>
      <c r="I6727" s="26"/>
      <c r="J6727" s="24"/>
      <c r="K6727" s="26"/>
      <c r="L6727" s="26"/>
      <c r="M6727" s="26"/>
      <c r="N6727" s="26"/>
      <c r="O6727" s="26"/>
      <c r="P6727" s="26"/>
      <c r="Q6727" s="26"/>
      <c r="R6727" s="26"/>
      <c r="S6727" s="26"/>
      <c r="T6727" s="26"/>
      <c r="U6727" s="26"/>
      <c r="V6727" s="26"/>
    </row>
    <row r="6728" spans="1:22" ht="14">
      <c r="A6728" s="24"/>
      <c r="B6728" s="26"/>
      <c r="C6728" s="26"/>
      <c r="D6728" s="26"/>
      <c r="E6728" s="26"/>
      <c r="F6728" s="26"/>
      <c r="G6728" s="27"/>
      <c r="H6728" s="27"/>
      <c r="I6728" s="26"/>
      <c r="J6728" s="24"/>
      <c r="K6728" s="26"/>
      <c r="L6728" s="26"/>
      <c r="M6728" s="26"/>
      <c r="N6728" s="26"/>
      <c r="O6728" s="26"/>
      <c r="P6728" s="26"/>
      <c r="Q6728" s="26"/>
      <c r="R6728" s="26"/>
      <c r="S6728" s="26"/>
      <c r="T6728" s="26"/>
      <c r="U6728" s="26"/>
      <c r="V6728" s="26"/>
    </row>
    <row r="6729" spans="1:22" ht="14">
      <c r="A6729" s="24"/>
      <c r="B6729" s="26"/>
      <c r="C6729" s="26"/>
      <c r="D6729" s="26"/>
      <c r="E6729" s="26"/>
      <c r="F6729" s="26"/>
      <c r="G6729" s="27"/>
      <c r="H6729" s="27"/>
      <c r="I6729" s="26"/>
      <c r="J6729" s="24"/>
      <c r="K6729" s="26"/>
      <c r="L6729" s="26"/>
      <c r="M6729" s="26"/>
      <c r="N6729" s="26"/>
      <c r="O6729" s="26"/>
      <c r="P6729" s="26"/>
      <c r="Q6729" s="26"/>
      <c r="R6729" s="26"/>
      <c r="S6729" s="26"/>
      <c r="T6729" s="26"/>
      <c r="U6729" s="26"/>
      <c r="V6729" s="26"/>
    </row>
    <row r="6730" spans="1:22" ht="14">
      <c r="A6730" s="24"/>
      <c r="B6730" s="26"/>
      <c r="C6730" s="26"/>
      <c r="D6730" s="26"/>
      <c r="E6730" s="26"/>
      <c r="F6730" s="26"/>
      <c r="G6730" s="27"/>
      <c r="H6730" s="27"/>
      <c r="I6730" s="26"/>
      <c r="J6730" s="24"/>
      <c r="K6730" s="26"/>
      <c r="L6730" s="26"/>
      <c r="M6730" s="26"/>
      <c r="N6730" s="26"/>
      <c r="O6730" s="26"/>
      <c r="P6730" s="26"/>
      <c r="Q6730" s="26"/>
      <c r="R6730" s="26"/>
      <c r="S6730" s="26"/>
      <c r="T6730" s="26"/>
      <c r="U6730" s="26"/>
      <c r="V6730" s="26"/>
    </row>
    <row r="6731" spans="1:22" ht="14">
      <c r="A6731" s="24"/>
      <c r="B6731" s="26"/>
      <c r="C6731" s="26"/>
      <c r="D6731" s="26"/>
      <c r="E6731" s="26"/>
      <c r="F6731" s="26"/>
      <c r="G6731" s="27"/>
      <c r="H6731" s="27"/>
      <c r="I6731" s="26"/>
      <c r="J6731" s="24"/>
      <c r="K6731" s="26"/>
      <c r="L6731" s="26"/>
      <c r="M6731" s="26"/>
      <c r="N6731" s="26"/>
      <c r="O6731" s="26"/>
      <c r="P6731" s="26"/>
      <c r="Q6731" s="26"/>
      <c r="R6731" s="26"/>
      <c r="S6731" s="26"/>
      <c r="T6731" s="26"/>
      <c r="U6731" s="26"/>
      <c r="V6731" s="26"/>
    </row>
    <row r="6732" spans="1:22" ht="14">
      <c r="A6732" s="24"/>
      <c r="B6732" s="26"/>
      <c r="C6732" s="26"/>
      <c r="D6732" s="26"/>
      <c r="E6732" s="26"/>
      <c r="F6732" s="26"/>
      <c r="G6732" s="27"/>
      <c r="H6732" s="27"/>
      <c r="I6732" s="26"/>
      <c r="J6732" s="24"/>
      <c r="K6732" s="26"/>
      <c r="L6732" s="26"/>
      <c r="M6732" s="26"/>
      <c r="N6732" s="26"/>
      <c r="O6732" s="26"/>
      <c r="P6732" s="26"/>
      <c r="Q6732" s="26"/>
      <c r="R6732" s="26"/>
      <c r="S6732" s="26"/>
      <c r="T6732" s="26"/>
      <c r="U6732" s="26"/>
      <c r="V6732" s="26"/>
    </row>
    <row r="6733" spans="1:22" ht="14">
      <c r="A6733" s="24"/>
      <c r="B6733" s="26"/>
      <c r="C6733" s="26"/>
      <c r="D6733" s="26"/>
      <c r="E6733" s="26"/>
      <c r="F6733" s="26"/>
      <c r="G6733" s="27"/>
      <c r="H6733" s="27"/>
      <c r="I6733" s="26"/>
      <c r="J6733" s="24"/>
      <c r="K6733" s="26"/>
      <c r="L6733" s="26"/>
      <c r="M6733" s="26"/>
      <c r="N6733" s="26"/>
      <c r="O6733" s="26"/>
      <c r="P6733" s="26"/>
      <c r="Q6733" s="26"/>
      <c r="R6733" s="26"/>
      <c r="S6733" s="26"/>
      <c r="T6733" s="26"/>
      <c r="U6733" s="26"/>
      <c r="V6733" s="26"/>
    </row>
    <row r="6734" spans="1:22" ht="14">
      <c r="A6734" s="24"/>
      <c r="B6734" s="26"/>
      <c r="C6734" s="26"/>
      <c r="D6734" s="26"/>
      <c r="E6734" s="26"/>
      <c r="F6734" s="26"/>
      <c r="G6734" s="27"/>
      <c r="H6734" s="27"/>
      <c r="I6734" s="26"/>
      <c r="J6734" s="24"/>
      <c r="K6734" s="26"/>
      <c r="L6734" s="26"/>
      <c r="M6734" s="26"/>
      <c r="N6734" s="26"/>
      <c r="O6734" s="26"/>
      <c r="P6734" s="26"/>
      <c r="Q6734" s="26"/>
      <c r="R6734" s="26"/>
      <c r="S6734" s="26"/>
      <c r="T6734" s="26"/>
      <c r="U6734" s="26"/>
      <c r="V6734" s="26"/>
    </row>
    <row r="6735" spans="1:22" ht="14">
      <c r="A6735" s="24"/>
      <c r="B6735" s="26"/>
      <c r="C6735" s="26"/>
      <c r="D6735" s="26"/>
      <c r="E6735" s="26"/>
      <c r="F6735" s="26"/>
      <c r="G6735" s="27"/>
      <c r="H6735" s="27"/>
      <c r="I6735" s="26"/>
      <c r="J6735" s="24"/>
      <c r="K6735" s="26"/>
      <c r="L6735" s="26"/>
      <c r="M6735" s="26"/>
      <c r="N6735" s="26"/>
      <c r="O6735" s="26"/>
      <c r="P6735" s="26"/>
      <c r="Q6735" s="26"/>
      <c r="R6735" s="26"/>
      <c r="S6735" s="26"/>
      <c r="T6735" s="26"/>
      <c r="U6735" s="26"/>
      <c r="V6735" s="26"/>
    </row>
    <row r="6736" spans="1:22" ht="14">
      <c r="A6736" s="24"/>
      <c r="B6736" s="26"/>
      <c r="C6736" s="26"/>
      <c r="D6736" s="26"/>
      <c r="E6736" s="26"/>
      <c r="F6736" s="26"/>
      <c r="G6736" s="27"/>
      <c r="H6736" s="27"/>
      <c r="I6736" s="26"/>
      <c r="J6736" s="24"/>
      <c r="K6736" s="26"/>
      <c r="L6736" s="26"/>
      <c r="M6736" s="26"/>
      <c r="N6736" s="26"/>
      <c r="O6736" s="26"/>
      <c r="P6736" s="26"/>
      <c r="Q6736" s="26"/>
      <c r="R6736" s="26"/>
      <c r="S6736" s="26"/>
      <c r="T6736" s="26"/>
      <c r="U6736" s="26"/>
      <c r="V6736" s="26"/>
    </row>
    <row r="6737" spans="1:22" ht="14">
      <c r="A6737" s="24"/>
      <c r="B6737" s="26"/>
      <c r="C6737" s="26"/>
      <c r="D6737" s="26"/>
      <c r="E6737" s="26"/>
      <c r="F6737" s="26"/>
      <c r="G6737" s="27"/>
      <c r="H6737" s="27"/>
      <c r="I6737" s="26"/>
      <c r="J6737" s="24"/>
      <c r="K6737" s="26"/>
      <c r="L6737" s="26"/>
      <c r="M6737" s="26"/>
      <c r="N6737" s="26"/>
      <c r="O6737" s="26"/>
      <c r="P6737" s="26"/>
      <c r="Q6737" s="26"/>
      <c r="R6737" s="26"/>
      <c r="S6737" s="26"/>
      <c r="T6737" s="26"/>
      <c r="U6737" s="26"/>
      <c r="V6737" s="26"/>
    </row>
    <row r="6738" spans="1:22" ht="14">
      <c r="A6738" s="24"/>
      <c r="B6738" s="26"/>
      <c r="C6738" s="26"/>
      <c r="D6738" s="26"/>
      <c r="E6738" s="26"/>
      <c r="F6738" s="26"/>
      <c r="G6738" s="27"/>
      <c r="H6738" s="27"/>
      <c r="I6738" s="26"/>
      <c r="J6738" s="24"/>
      <c r="K6738" s="26"/>
      <c r="L6738" s="26"/>
      <c r="M6738" s="26"/>
      <c r="N6738" s="26"/>
      <c r="O6738" s="26"/>
      <c r="P6738" s="26"/>
      <c r="Q6738" s="26"/>
      <c r="R6738" s="26"/>
      <c r="S6738" s="26"/>
      <c r="T6738" s="26"/>
      <c r="U6738" s="26"/>
      <c r="V6738" s="26"/>
    </row>
    <row r="6739" spans="1:22" ht="14">
      <c r="A6739" s="24"/>
      <c r="B6739" s="26"/>
      <c r="C6739" s="26"/>
      <c r="D6739" s="26"/>
      <c r="E6739" s="26"/>
      <c r="F6739" s="26"/>
      <c r="G6739" s="27"/>
      <c r="H6739" s="27"/>
      <c r="I6739" s="26"/>
      <c r="J6739" s="24"/>
      <c r="K6739" s="26"/>
      <c r="L6739" s="26"/>
      <c r="M6739" s="26"/>
      <c r="N6739" s="26"/>
      <c r="O6739" s="26"/>
      <c r="P6739" s="26"/>
      <c r="Q6739" s="26"/>
      <c r="R6739" s="26"/>
      <c r="S6739" s="26"/>
      <c r="T6739" s="26"/>
      <c r="U6739" s="26"/>
      <c r="V6739" s="26"/>
    </row>
    <row r="6740" spans="1:22" ht="14">
      <c r="A6740" s="24"/>
      <c r="B6740" s="26"/>
      <c r="C6740" s="26"/>
      <c r="D6740" s="26"/>
      <c r="E6740" s="26"/>
      <c r="F6740" s="26"/>
      <c r="G6740" s="27"/>
      <c r="H6740" s="27"/>
      <c r="I6740" s="26"/>
      <c r="J6740" s="24"/>
      <c r="K6740" s="26"/>
      <c r="L6740" s="26"/>
      <c r="M6740" s="26"/>
      <c r="N6740" s="26"/>
      <c r="O6740" s="26"/>
      <c r="P6740" s="26"/>
      <c r="Q6740" s="26"/>
      <c r="R6740" s="26"/>
      <c r="S6740" s="26"/>
      <c r="T6740" s="26"/>
      <c r="U6740" s="26"/>
      <c r="V6740" s="26"/>
    </row>
    <row r="6741" spans="1:22" ht="14">
      <c r="A6741" s="24"/>
      <c r="B6741" s="26"/>
      <c r="C6741" s="26"/>
      <c r="D6741" s="26"/>
      <c r="E6741" s="26"/>
      <c r="F6741" s="26"/>
      <c r="G6741" s="27"/>
      <c r="H6741" s="27"/>
      <c r="I6741" s="26"/>
      <c r="J6741" s="24"/>
      <c r="K6741" s="26"/>
      <c r="L6741" s="26"/>
      <c r="M6741" s="26"/>
      <c r="N6741" s="26"/>
      <c r="O6741" s="26"/>
      <c r="P6741" s="26"/>
      <c r="Q6741" s="26"/>
      <c r="R6741" s="26"/>
      <c r="S6741" s="26"/>
      <c r="T6741" s="26"/>
      <c r="U6741" s="26"/>
      <c r="V6741" s="26"/>
    </row>
    <row r="6742" spans="1:22" ht="14">
      <c r="A6742" s="24"/>
      <c r="B6742" s="26"/>
      <c r="C6742" s="26"/>
      <c r="D6742" s="26"/>
      <c r="E6742" s="26"/>
      <c r="F6742" s="26"/>
      <c r="G6742" s="27"/>
      <c r="H6742" s="27"/>
      <c r="I6742" s="26"/>
      <c r="J6742" s="24"/>
      <c r="K6742" s="26"/>
      <c r="L6742" s="26"/>
      <c r="M6742" s="26"/>
      <c r="N6742" s="26"/>
      <c r="O6742" s="26"/>
      <c r="P6742" s="26"/>
      <c r="Q6742" s="26"/>
      <c r="R6742" s="26"/>
      <c r="S6742" s="26"/>
      <c r="T6742" s="26"/>
      <c r="U6742" s="26"/>
      <c r="V6742" s="26"/>
    </row>
    <row r="6743" spans="1:22" ht="14">
      <c r="A6743" s="24"/>
      <c r="B6743" s="26"/>
      <c r="C6743" s="26"/>
      <c r="D6743" s="26"/>
      <c r="E6743" s="26"/>
      <c r="F6743" s="26"/>
      <c r="G6743" s="27"/>
      <c r="H6743" s="27"/>
      <c r="I6743" s="26"/>
      <c r="J6743" s="24"/>
      <c r="K6743" s="26"/>
      <c r="L6743" s="26"/>
      <c r="M6743" s="26"/>
      <c r="N6743" s="26"/>
      <c r="O6743" s="26"/>
      <c r="P6743" s="26"/>
      <c r="Q6743" s="26"/>
      <c r="R6743" s="26"/>
      <c r="S6743" s="26"/>
      <c r="T6743" s="26"/>
      <c r="U6743" s="26"/>
      <c r="V6743" s="26"/>
    </row>
    <row r="6744" spans="1:22" ht="14">
      <c r="A6744" s="24"/>
      <c r="B6744" s="26"/>
      <c r="C6744" s="26"/>
      <c r="D6744" s="26"/>
      <c r="E6744" s="26"/>
      <c r="F6744" s="26"/>
      <c r="G6744" s="27"/>
      <c r="H6744" s="27"/>
      <c r="I6744" s="26"/>
      <c r="J6744" s="24"/>
      <c r="K6744" s="26"/>
      <c r="L6744" s="26"/>
      <c r="M6744" s="26"/>
      <c r="N6744" s="26"/>
      <c r="O6744" s="26"/>
      <c r="P6744" s="26"/>
      <c r="Q6744" s="26"/>
      <c r="R6744" s="26"/>
      <c r="S6744" s="26"/>
      <c r="T6744" s="26"/>
      <c r="U6744" s="26"/>
      <c r="V6744" s="26"/>
    </row>
    <row r="6745" spans="1:22" ht="14">
      <c r="A6745" s="24"/>
      <c r="B6745" s="26"/>
      <c r="C6745" s="26"/>
      <c r="D6745" s="26"/>
      <c r="E6745" s="26"/>
      <c r="F6745" s="26"/>
      <c r="G6745" s="27"/>
      <c r="H6745" s="27"/>
      <c r="I6745" s="26"/>
      <c r="J6745" s="24"/>
      <c r="K6745" s="26"/>
      <c r="L6745" s="26"/>
      <c r="M6745" s="26"/>
      <c r="N6745" s="26"/>
      <c r="O6745" s="26"/>
      <c r="P6745" s="26"/>
      <c r="Q6745" s="26"/>
      <c r="R6745" s="26"/>
      <c r="S6745" s="26"/>
      <c r="T6745" s="26"/>
      <c r="U6745" s="26"/>
      <c r="V6745" s="26"/>
    </row>
    <row r="6746" spans="1:22" ht="14">
      <c r="A6746" s="24"/>
      <c r="B6746" s="26"/>
      <c r="C6746" s="26"/>
      <c r="D6746" s="26"/>
      <c r="E6746" s="26"/>
      <c r="F6746" s="26"/>
      <c r="G6746" s="27"/>
      <c r="H6746" s="27"/>
      <c r="I6746" s="26"/>
      <c r="J6746" s="24"/>
      <c r="K6746" s="26"/>
      <c r="L6746" s="26"/>
      <c r="M6746" s="26"/>
      <c r="N6746" s="26"/>
      <c r="O6746" s="26"/>
      <c r="P6746" s="26"/>
      <c r="Q6746" s="26"/>
      <c r="R6746" s="26"/>
      <c r="S6746" s="26"/>
      <c r="T6746" s="26"/>
      <c r="U6746" s="26"/>
      <c r="V6746" s="26"/>
    </row>
    <row r="6747" spans="1:22" ht="14">
      <c r="A6747" s="24"/>
      <c r="B6747" s="26"/>
      <c r="C6747" s="26"/>
      <c r="D6747" s="26"/>
      <c r="E6747" s="26"/>
      <c r="F6747" s="26"/>
      <c r="G6747" s="27"/>
      <c r="H6747" s="27"/>
      <c r="I6747" s="26"/>
      <c r="J6747" s="24"/>
      <c r="K6747" s="26"/>
      <c r="L6747" s="26"/>
      <c r="M6747" s="26"/>
      <c r="N6747" s="26"/>
      <c r="O6747" s="26"/>
      <c r="P6747" s="26"/>
      <c r="Q6747" s="26"/>
      <c r="R6747" s="26"/>
      <c r="S6747" s="26"/>
      <c r="T6747" s="26"/>
      <c r="U6747" s="26"/>
      <c r="V6747" s="26"/>
    </row>
    <row r="6748" spans="1:22" ht="14">
      <c r="A6748" s="24"/>
      <c r="B6748" s="26"/>
      <c r="C6748" s="26"/>
      <c r="D6748" s="26"/>
      <c r="E6748" s="26"/>
      <c r="F6748" s="26"/>
      <c r="G6748" s="27"/>
      <c r="H6748" s="27"/>
      <c r="I6748" s="26"/>
      <c r="J6748" s="24"/>
      <c r="K6748" s="26"/>
      <c r="L6748" s="26"/>
      <c r="M6748" s="26"/>
      <c r="N6748" s="26"/>
      <c r="O6748" s="26"/>
      <c r="P6748" s="26"/>
      <c r="Q6748" s="26"/>
      <c r="R6748" s="26"/>
      <c r="S6748" s="26"/>
      <c r="T6748" s="26"/>
      <c r="U6748" s="26"/>
      <c r="V6748" s="26"/>
    </row>
    <row r="6749" spans="1:22" ht="14">
      <c r="A6749" s="24"/>
      <c r="B6749" s="26"/>
      <c r="C6749" s="26"/>
      <c r="D6749" s="26"/>
      <c r="E6749" s="26"/>
      <c r="F6749" s="26"/>
      <c r="G6749" s="27"/>
      <c r="H6749" s="27"/>
      <c r="I6749" s="26"/>
      <c r="J6749" s="24"/>
      <c r="K6749" s="26"/>
      <c r="L6749" s="26"/>
      <c r="M6749" s="26"/>
      <c r="N6749" s="26"/>
      <c r="O6749" s="26"/>
      <c r="P6749" s="26"/>
      <c r="Q6749" s="26"/>
      <c r="R6749" s="26"/>
      <c r="S6749" s="26"/>
      <c r="T6749" s="26"/>
      <c r="U6749" s="26"/>
      <c r="V6749" s="26"/>
    </row>
    <row r="6750" spans="1:22" ht="14">
      <c r="A6750" s="24"/>
      <c r="B6750" s="26"/>
      <c r="C6750" s="26"/>
      <c r="D6750" s="26"/>
      <c r="E6750" s="26"/>
      <c r="F6750" s="26"/>
      <c r="G6750" s="27"/>
      <c r="H6750" s="27"/>
      <c r="I6750" s="26"/>
      <c r="J6750" s="24"/>
      <c r="K6750" s="26"/>
      <c r="L6750" s="26"/>
      <c r="M6750" s="26"/>
      <c r="N6750" s="26"/>
      <c r="O6750" s="26"/>
      <c r="P6750" s="26"/>
      <c r="Q6750" s="26"/>
      <c r="R6750" s="26"/>
      <c r="S6750" s="26"/>
      <c r="T6750" s="26"/>
      <c r="U6750" s="26"/>
      <c r="V6750" s="26"/>
    </row>
    <row r="6751" spans="1:22" ht="14">
      <c r="A6751" s="24"/>
      <c r="B6751" s="26"/>
      <c r="C6751" s="26"/>
      <c r="D6751" s="26"/>
      <c r="E6751" s="26"/>
      <c r="F6751" s="26"/>
      <c r="G6751" s="27"/>
      <c r="H6751" s="27"/>
      <c r="I6751" s="26"/>
      <c r="J6751" s="24"/>
      <c r="K6751" s="26"/>
      <c r="L6751" s="26"/>
      <c r="M6751" s="26"/>
      <c r="N6751" s="26"/>
      <c r="O6751" s="26"/>
      <c r="P6751" s="26"/>
      <c r="Q6751" s="26"/>
      <c r="R6751" s="26"/>
      <c r="S6751" s="26"/>
      <c r="T6751" s="26"/>
      <c r="U6751" s="26"/>
      <c r="V6751" s="26"/>
    </row>
    <row r="6752" spans="1:22" ht="14">
      <c r="A6752" s="24"/>
      <c r="B6752" s="26"/>
      <c r="C6752" s="26"/>
      <c r="D6752" s="26"/>
      <c r="E6752" s="26"/>
      <c r="F6752" s="26"/>
      <c r="G6752" s="27"/>
      <c r="H6752" s="27"/>
      <c r="I6752" s="26"/>
      <c r="J6752" s="24"/>
      <c r="K6752" s="26"/>
      <c r="L6752" s="26"/>
      <c r="M6752" s="26"/>
      <c r="N6752" s="26"/>
      <c r="O6752" s="26"/>
      <c r="P6752" s="26"/>
      <c r="Q6752" s="26"/>
      <c r="R6752" s="26"/>
      <c r="S6752" s="26"/>
      <c r="T6752" s="26"/>
      <c r="U6752" s="26"/>
      <c r="V6752" s="26"/>
    </row>
    <row r="6753" spans="1:22" ht="14">
      <c r="A6753" s="24"/>
      <c r="B6753" s="26"/>
      <c r="C6753" s="26"/>
      <c r="D6753" s="26"/>
      <c r="E6753" s="26"/>
      <c r="F6753" s="26"/>
      <c r="G6753" s="27"/>
      <c r="H6753" s="27"/>
      <c r="I6753" s="26"/>
      <c r="J6753" s="24"/>
      <c r="K6753" s="26"/>
      <c r="L6753" s="26"/>
      <c r="M6753" s="26"/>
      <c r="N6753" s="26"/>
      <c r="O6753" s="26"/>
      <c r="P6753" s="26"/>
      <c r="Q6753" s="26"/>
      <c r="R6753" s="26"/>
      <c r="S6753" s="26"/>
      <c r="T6753" s="26"/>
      <c r="U6753" s="26"/>
      <c r="V6753" s="26"/>
    </row>
    <row r="6754" spans="1:22" ht="14">
      <c r="A6754" s="24"/>
      <c r="B6754" s="26"/>
      <c r="C6754" s="26"/>
      <c r="D6754" s="26"/>
      <c r="E6754" s="26"/>
      <c r="F6754" s="26"/>
      <c r="G6754" s="27"/>
      <c r="H6754" s="27"/>
      <c r="I6754" s="26"/>
      <c r="J6754" s="24"/>
      <c r="K6754" s="26"/>
      <c r="L6754" s="26"/>
      <c r="M6754" s="26"/>
      <c r="N6754" s="26"/>
      <c r="O6754" s="26"/>
      <c r="P6754" s="26"/>
      <c r="Q6754" s="26"/>
      <c r="R6754" s="26"/>
      <c r="S6754" s="26"/>
      <c r="T6754" s="26"/>
      <c r="U6754" s="26"/>
      <c r="V6754" s="26"/>
    </row>
    <row r="6755" spans="1:22" ht="14">
      <c r="A6755" s="24"/>
      <c r="B6755" s="26"/>
      <c r="C6755" s="26"/>
      <c r="D6755" s="26"/>
      <c r="E6755" s="26"/>
      <c r="F6755" s="26"/>
      <c r="G6755" s="27"/>
      <c r="H6755" s="27"/>
      <c r="I6755" s="26"/>
      <c r="J6755" s="24"/>
      <c r="K6755" s="26"/>
      <c r="L6755" s="26"/>
      <c r="M6755" s="26"/>
      <c r="N6755" s="26"/>
      <c r="O6755" s="26"/>
      <c r="P6755" s="26"/>
      <c r="Q6755" s="26"/>
      <c r="R6755" s="26"/>
      <c r="S6755" s="26"/>
      <c r="T6755" s="26"/>
      <c r="U6755" s="26"/>
      <c r="V6755" s="26"/>
    </row>
    <row r="6756" spans="1:22" ht="14">
      <c r="A6756" s="24"/>
      <c r="B6756" s="26"/>
      <c r="C6756" s="26"/>
      <c r="D6756" s="26"/>
      <c r="E6756" s="26"/>
      <c r="F6756" s="26"/>
      <c r="G6756" s="27"/>
      <c r="H6756" s="27"/>
      <c r="I6756" s="26"/>
      <c r="J6756" s="24"/>
      <c r="K6756" s="26"/>
      <c r="L6756" s="26"/>
      <c r="M6756" s="26"/>
      <c r="N6756" s="26"/>
      <c r="O6756" s="26"/>
      <c r="P6756" s="26"/>
      <c r="Q6756" s="26"/>
      <c r="R6756" s="26"/>
      <c r="S6756" s="26"/>
      <c r="T6756" s="26"/>
      <c r="U6756" s="26"/>
      <c r="V6756" s="26"/>
    </row>
    <row r="6757" spans="1:22" ht="14">
      <c r="A6757" s="24"/>
      <c r="B6757" s="26"/>
      <c r="C6757" s="26"/>
      <c r="D6757" s="26"/>
      <c r="E6757" s="26"/>
      <c r="F6757" s="26"/>
      <c r="G6757" s="27"/>
      <c r="H6757" s="27"/>
      <c r="I6757" s="26"/>
      <c r="J6757" s="24"/>
      <c r="K6757" s="26"/>
      <c r="L6757" s="26"/>
      <c r="M6757" s="26"/>
      <c r="N6757" s="26"/>
      <c r="O6757" s="26"/>
      <c r="P6757" s="26"/>
      <c r="Q6757" s="26"/>
      <c r="R6757" s="26"/>
      <c r="S6757" s="26"/>
      <c r="T6757" s="26"/>
      <c r="U6757" s="26"/>
      <c r="V6757" s="26"/>
    </row>
    <row r="6758" spans="1:22" ht="14">
      <c r="A6758" s="24"/>
      <c r="B6758" s="26"/>
      <c r="C6758" s="26"/>
      <c r="D6758" s="26"/>
      <c r="E6758" s="26"/>
      <c r="F6758" s="26"/>
      <c r="G6758" s="27"/>
      <c r="H6758" s="27"/>
      <c r="I6758" s="26"/>
      <c r="J6758" s="24"/>
      <c r="K6758" s="26"/>
      <c r="L6758" s="26"/>
      <c r="M6758" s="26"/>
      <c r="N6758" s="26"/>
      <c r="O6758" s="26"/>
      <c r="P6758" s="26"/>
      <c r="Q6758" s="26"/>
      <c r="R6758" s="26"/>
      <c r="S6758" s="26"/>
      <c r="T6758" s="26"/>
      <c r="U6758" s="26"/>
      <c r="V6758" s="26"/>
    </row>
    <row r="6759" spans="1:22" ht="14">
      <c r="A6759" s="24"/>
      <c r="B6759" s="26"/>
      <c r="C6759" s="26"/>
      <c r="D6759" s="26"/>
      <c r="E6759" s="26"/>
      <c r="F6759" s="26"/>
      <c r="G6759" s="27"/>
      <c r="H6759" s="27"/>
      <c r="I6759" s="26"/>
      <c r="J6759" s="24"/>
      <c r="K6759" s="26"/>
      <c r="L6759" s="26"/>
      <c r="M6759" s="26"/>
      <c r="N6759" s="26"/>
      <c r="O6759" s="26"/>
      <c r="P6759" s="26"/>
      <c r="Q6759" s="26"/>
      <c r="R6759" s="26"/>
      <c r="S6759" s="26"/>
      <c r="T6759" s="26"/>
      <c r="U6759" s="26"/>
      <c r="V6759" s="26"/>
    </row>
    <row r="6760" spans="1:22" ht="14">
      <c r="A6760" s="24"/>
      <c r="B6760" s="26"/>
      <c r="C6760" s="26"/>
      <c r="D6760" s="26"/>
      <c r="E6760" s="26"/>
      <c r="F6760" s="26"/>
      <c r="G6760" s="27"/>
      <c r="H6760" s="27"/>
      <c r="I6760" s="26"/>
      <c r="J6760" s="24"/>
      <c r="K6760" s="26"/>
      <c r="L6760" s="26"/>
      <c r="M6760" s="26"/>
      <c r="N6760" s="26"/>
      <c r="O6760" s="26"/>
      <c r="P6760" s="26"/>
      <c r="Q6760" s="26"/>
      <c r="R6760" s="26"/>
      <c r="S6760" s="26"/>
      <c r="T6760" s="26"/>
      <c r="U6760" s="26"/>
      <c r="V6760" s="26"/>
    </row>
    <row r="6761" spans="1:22" ht="14">
      <c r="A6761" s="24"/>
      <c r="B6761" s="26"/>
      <c r="C6761" s="26"/>
      <c r="D6761" s="26"/>
      <c r="E6761" s="26"/>
      <c r="F6761" s="26"/>
      <c r="G6761" s="27"/>
      <c r="H6761" s="27"/>
      <c r="I6761" s="26"/>
      <c r="J6761" s="24"/>
      <c r="K6761" s="26"/>
      <c r="L6761" s="26"/>
      <c r="M6761" s="26"/>
      <c r="N6761" s="26"/>
      <c r="O6761" s="26"/>
      <c r="P6761" s="26"/>
      <c r="Q6761" s="26"/>
      <c r="R6761" s="26"/>
      <c r="S6761" s="26"/>
      <c r="T6761" s="26"/>
      <c r="U6761" s="26"/>
      <c r="V6761" s="26"/>
    </row>
    <row r="6762" spans="1:22" ht="14">
      <c r="A6762" s="24"/>
      <c r="B6762" s="26"/>
      <c r="C6762" s="26"/>
      <c r="D6762" s="26"/>
      <c r="E6762" s="26"/>
      <c r="F6762" s="26"/>
      <c r="G6762" s="27"/>
      <c r="H6762" s="27"/>
      <c r="I6762" s="26"/>
      <c r="J6762" s="24"/>
      <c r="K6762" s="26"/>
      <c r="L6762" s="26"/>
      <c r="M6762" s="26"/>
      <c r="N6762" s="26"/>
      <c r="O6762" s="26"/>
      <c r="P6762" s="26"/>
      <c r="Q6762" s="26"/>
      <c r="R6762" s="26"/>
      <c r="S6762" s="26"/>
      <c r="T6762" s="26"/>
      <c r="U6762" s="26"/>
      <c r="V6762" s="26"/>
    </row>
    <row r="6763" spans="1:22" ht="14">
      <c r="A6763" s="24"/>
      <c r="B6763" s="26"/>
      <c r="C6763" s="26"/>
      <c r="D6763" s="26"/>
      <c r="E6763" s="26"/>
      <c r="F6763" s="26"/>
      <c r="G6763" s="27"/>
      <c r="H6763" s="27"/>
      <c r="I6763" s="26"/>
      <c r="J6763" s="24"/>
      <c r="K6763" s="26"/>
      <c r="L6763" s="26"/>
      <c r="M6763" s="26"/>
      <c r="N6763" s="26"/>
      <c r="O6763" s="26"/>
      <c r="P6763" s="26"/>
      <c r="Q6763" s="26"/>
      <c r="R6763" s="26"/>
      <c r="S6763" s="26"/>
      <c r="T6763" s="26"/>
      <c r="U6763" s="26"/>
      <c r="V6763" s="26"/>
    </row>
    <row r="6764" spans="1:22" ht="14">
      <c r="A6764" s="24"/>
      <c r="B6764" s="26"/>
      <c r="C6764" s="26"/>
      <c r="D6764" s="26"/>
      <c r="E6764" s="26"/>
      <c r="F6764" s="26"/>
      <c r="G6764" s="27"/>
      <c r="H6764" s="27"/>
      <c r="I6764" s="26"/>
      <c r="J6764" s="24"/>
      <c r="K6764" s="26"/>
      <c r="L6764" s="26"/>
      <c r="M6764" s="26"/>
      <c r="N6764" s="26"/>
      <c r="O6764" s="26"/>
      <c r="P6764" s="26"/>
      <c r="Q6764" s="26"/>
      <c r="R6764" s="26"/>
      <c r="S6764" s="26"/>
      <c r="T6764" s="26"/>
      <c r="U6764" s="26"/>
      <c r="V6764" s="26"/>
    </row>
    <row r="6765" spans="1:22" ht="14">
      <c r="A6765" s="24"/>
      <c r="B6765" s="26"/>
      <c r="C6765" s="26"/>
      <c r="D6765" s="26"/>
      <c r="E6765" s="26"/>
      <c r="F6765" s="26"/>
      <c r="G6765" s="27"/>
      <c r="H6765" s="27"/>
      <c r="I6765" s="26"/>
      <c r="J6765" s="24"/>
      <c r="K6765" s="26"/>
      <c r="L6765" s="26"/>
      <c r="M6765" s="26"/>
      <c r="N6765" s="26"/>
      <c r="O6765" s="26"/>
      <c r="P6765" s="26"/>
      <c r="Q6765" s="26"/>
      <c r="R6765" s="26"/>
      <c r="S6765" s="26"/>
      <c r="T6765" s="26"/>
      <c r="U6765" s="26"/>
      <c r="V6765" s="26"/>
    </row>
    <row r="6766" spans="1:22" ht="14">
      <c r="A6766" s="24"/>
      <c r="B6766" s="26"/>
      <c r="C6766" s="26"/>
      <c r="D6766" s="26"/>
      <c r="E6766" s="26"/>
      <c r="F6766" s="26"/>
      <c r="G6766" s="27"/>
      <c r="H6766" s="27"/>
      <c r="I6766" s="26"/>
      <c r="J6766" s="24"/>
      <c r="K6766" s="26"/>
      <c r="L6766" s="26"/>
      <c r="M6766" s="26"/>
      <c r="N6766" s="26"/>
      <c r="O6766" s="26"/>
      <c r="P6766" s="26"/>
      <c r="Q6766" s="26"/>
      <c r="R6766" s="26"/>
      <c r="S6766" s="26"/>
      <c r="T6766" s="26"/>
      <c r="U6766" s="26"/>
      <c r="V6766" s="26"/>
    </row>
    <row r="6767" spans="1:22" ht="14">
      <c r="A6767" s="24"/>
      <c r="B6767" s="26"/>
      <c r="C6767" s="26"/>
      <c r="D6767" s="26"/>
      <c r="E6767" s="26"/>
      <c r="F6767" s="26"/>
      <c r="G6767" s="27"/>
      <c r="H6767" s="27"/>
      <c r="I6767" s="26"/>
      <c r="J6767" s="24"/>
      <c r="K6767" s="26"/>
      <c r="L6767" s="26"/>
      <c r="M6767" s="26"/>
      <c r="N6767" s="26"/>
      <c r="O6767" s="26"/>
      <c r="P6767" s="26"/>
      <c r="Q6767" s="26"/>
      <c r="R6767" s="26"/>
      <c r="S6767" s="26"/>
      <c r="T6767" s="26"/>
      <c r="U6767" s="26"/>
      <c r="V6767" s="26"/>
    </row>
    <row r="6768" spans="1:22" ht="14">
      <c r="A6768" s="24"/>
      <c r="B6768" s="26"/>
      <c r="C6768" s="26"/>
      <c r="D6768" s="26"/>
      <c r="E6768" s="26"/>
      <c r="F6768" s="26"/>
      <c r="G6768" s="27"/>
      <c r="H6768" s="27"/>
      <c r="I6768" s="26"/>
      <c r="J6768" s="24"/>
      <c r="K6768" s="26"/>
      <c r="L6768" s="26"/>
      <c r="M6768" s="26"/>
      <c r="N6768" s="26"/>
      <c r="O6768" s="26"/>
      <c r="P6768" s="26"/>
      <c r="Q6768" s="26"/>
      <c r="R6768" s="26"/>
      <c r="S6768" s="26"/>
      <c r="T6768" s="26"/>
      <c r="U6768" s="26"/>
      <c r="V6768" s="26"/>
    </row>
    <row r="6769" spans="1:22" ht="14">
      <c r="A6769" s="24"/>
      <c r="B6769" s="26"/>
      <c r="C6769" s="26"/>
      <c r="D6769" s="26"/>
      <c r="E6769" s="26"/>
      <c r="F6769" s="26"/>
      <c r="G6769" s="27"/>
      <c r="H6769" s="27"/>
      <c r="I6769" s="26"/>
      <c r="J6769" s="24"/>
      <c r="K6769" s="26"/>
      <c r="L6769" s="26"/>
      <c r="M6769" s="26"/>
      <c r="N6769" s="26"/>
      <c r="O6769" s="26"/>
      <c r="P6769" s="26"/>
      <c r="Q6769" s="26"/>
      <c r="R6769" s="26"/>
      <c r="S6769" s="26"/>
      <c r="T6769" s="26"/>
      <c r="U6769" s="26"/>
      <c r="V6769" s="26"/>
    </row>
    <row r="6770" spans="1:22" ht="14">
      <c r="A6770" s="24"/>
      <c r="B6770" s="26"/>
      <c r="C6770" s="26"/>
      <c r="D6770" s="26"/>
      <c r="E6770" s="26"/>
      <c r="F6770" s="26"/>
      <c r="G6770" s="27"/>
      <c r="H6770" s="27"/>
      <c r="I6770" s="26"/>
      <c r="J6770" s="24"/>
      <c r="K6770" s="26"/>
      <c r="L6770" s="26"/>
      <c r="M6770" s="26"/>
      <c r="N6770" s="26"/>
      <c r="O6770" s="26"/>
      <c r="P6770" s="26"/>
      <c r="Q6770" s="26"/>
      <c r="R6770" s="26"/>
      <c r="S6770" s="26"/>
      <c r="T6770" s="26"/>
      <c r="U6770" s="26"/>
      <c r="V6770" s="26"/>
    </row>
    <row r="6771" spans="1:22" ht="14">
      <c r="A6771" s="24"/>
      <c r="B6771" s="26"/>
      <c r="C6771" s="26"/>
      <c r="D6771" s="26"/>
      <c r="E6771" s="26"/>
      <c r="F6771" s="26"/>
      <c r="G6771" s="27"/>
      <c r="H6771" s="27"/>
      <c r="I6771" s="26"/>
      <c r="J6771" s="24"/>
      <c r="K6771" s="26"/>
      <c r="L6771" s="26"/>
      <c r="M6771" s="26"/>
      <c r="N6771" s="26"/>
      <c r="O6771" s="26"/>
      <c r="P6771" s="26"/>
      <c r="Q6771" s="26"/>
      <c r="R6771" s="26"/>
      <c r="S6771" s="26"/>
      <c r="T6771" s="26"/>
      <c r="U6771" s="26"/>
      <c r="V6771" s="26"/>
    </row>
    <row r="6772" spans="1:22" ht="14">
      <c r="A6772" s="24"/>
      <c r="B6772" s="26"/>
      <c r="C6772" s="26"/>
      <c r="D6772" s="26"/>
      <c r="E6772" s="26"/>
      <c r="F6772" s="26"/>
      <c r="G6772" s="27"/>
      <c r="H6772" s="27"/>
      <c r="I6772" s="26"/>
      <c r="J6772" s="24"/>
      <c r="K6772" s="26"/>
      <c r="L6772" s="26"/>
      <c r="M6772" s="26"/>
      <c r="N6772" s="26"/>
      <c r="O6772" s="26"/>
      <c r="P6772" s="26"/>
      <c r="Q6772" s="26"/>
      <c r="R6772" s="26"/>
      <c r="S6772" s="26"/>
      <c r="T6772" s="26"/>
      <c r="U6772" s="26"/>
      <c r="V6772" s="26"/>
    </row>
    <row r="6773" spans="1:22" ht="14">
      <c r="A6773" s="24"/>
      <c r="B6773" s="26"/>
      <c r="C6773" s="26"/>
      <c r="D6773" s="26"/>
      <c r="E6773" s="26"/>
      <c r="F6773" s="26"/>
      <c r="G6773" s="27"/>
      <c r="H6773" s="27"/>
      <c r="I6773" s="26"/>
      <c r="J6773" s="24"/>
      <c r="K6773" s="26"/>
      <c r="L6773" s="26"/>
      <c r="M6773" s="26"/>
      <c r="N6773" s="26"/>
      <c r="O6773" s="26"/>
      <c r="P6773" s="26"/>
      <c r="Q6773" s="26"/>
      <c r="R6773" s="26"/>
      <c r="S6773" s="26"/>
      <c r="T6773" s="26"/>
      <c r="U6773" s="26"/>
      <c r="V6773" s="26"/>
    </row>
    <row r="6774" spans="1:22" ht="14">
      <c r="A6774" s="24"/>
      <c r="B6774" s="26"/>
      <c r="C6774" s="26"/>
      <c r="D6774" s="26"/>
      <c r="E6774" s="26"/>
      <c r="F6774" s="26"/>
      <c r="G6774" s="27"/>
      <c r="H6774" s="27"/>
      <c r="I6774" s="26"/>
      <c r="J6774" s="24"/>
      <c r="K6774" s="26"/>
      <c r="L6774" s="26"/>
      <c r="M6774" s="26"/>
      <c r="N6774" s="26"/>
      <c r="O6774" s="26"/>
      <c r="P6774" s="26"/>
      <c r="Q6774" s="26"/>
      <c r="R6774" s="26"/>
      <c r="S6774" s="26"/>
      <c r="T6774" s="26"/>
      <c r="U6774" s="26"/>
      <c r="V6774" s="26"/>
    </row>
    <row r="6775" spans="1:22" ht="14">
      <c r="A6775" s="24"/>
      <c r="B6775" s="26"/>
      <c r="C6775" s="26"/>
      <c r="D6775" s="26"/>
      <c r="E6775" s="26"/>
      <c r="F6775" s="26"/>
      <c r="G6775" s="27"/>
      <c r="H6775" s="27"/>
      <c r="I6775" s="26"/>
      <c r="J6775" s="24"/>
      <c r="K6775" s="26"/>
      <c r="L6775" s="26"/>
      <c r="M6775" s="26"/>
      <c r="N6775" s="26"/>
      <c r="O6775" s="26"/>
      <c r="P6775" s="26"/>
      <c r="Q6775" s="26"/>
      <c r="R6775" s="26"/>
      <c r="S6775" s="26"/>
      <c r="T6775" s="26"/>
      <c r="U6775" s="26"/>
      <c r="V6775" s="26"/>
    </row>
    <row r="6776" spans="1:22" ht="14">
      <c r="A6776" s="24"/>
      <c r="B6776" s="26"/>
      <c r="C6776" s="26"/>
      <c r="D6776" s="26"/>
      <c r="E6776" s="26"/>
      <c r="F6776" s="26"/>
      <c r="G6776" s="27"/>
      <c r="H6776" s="27"/>
      <c r="I6776" s="26"/>
      <c r="J6776" s="24"/>
      <c r="K6776" s="26"/>
      <c r="L6776" s="26"/>
      <c r="M6776" s="26"/>
      <c r="N6776" s="26"/>
      <c r="O6776" s="26"/>
      <c r="P6776" s="26"/>
      <c r="Q6776" s="26"/>
      <c r="R6776" s="26"/>
      <c r="S6776" s="26"/>
      <c r="T6776" s="26"/>
      <c r="U6776" s="26"/>
      <c r="V6776" s="26"/>
    </row>
    <row r="6777" spans="1:22" ht="14">
      <c r="A6777" s="24"/>
      <c r="B6777" s="26"/>
      <c r="C6777" s="26"/>
      <c r="D6777" s="26"/>
      <c r="E6777" s="26"/>
      <c r="F6777" s="26"/>
      <c r="G6777" s="27"/>
      <c r="H6777" s="27"/>
      <c r="I6777" s="26"/>
      <c r="J6777" s="24"/>
      <c r="K6777" s="26"/>
      <c r="L6777" s="26"/>
      <c r="M6777" s="26"/>
      <c r="N6777" s="26"/>
      <c r="O6777" s="26"/>
      <c r="P6777" s="26"/>
      <c r="Q6777" s="26"/>
      <c r="R6777" s="26"/>
      <c r="S6777" s="26"/>
      <c r="T6777" s="26"/>
      <c r="U6777" s="26"/>
      <c r="V6777" s="26"/>
    </row>
    <row r="6778" spans="1:22" ht="14">
      <c r="A6778" s="24"/>
      <c r="B6778" s="26"/>
      <c r="C6778" s="26"/>
      <c r="D6778" s="26"/>
      <c r="E6778" s="26"/>
      <c r="F6778" s="26"/>
      <c r="G6778" s="27"/>
      <c r="H6778" s="27"/>
      <c r="I6778" s="26"/>
      <c r="J6778" s="24"/>
      <c r="K6778" s="26"/>
      <c r="L6778" s="26"/>
      <c r="M6778" s="26"/>
      <c r="N6778" s="26"/>
      <c r="O6778" s="26"/>
      <c r="P6778" s="26"/>
      <c r="Q6778" s="26"/>
      <c r="R6778" s="26"/>
      <c r="S6778" s="26"/>
      <c r="T6778" s="26"/>
      <c r="U6778" s="26"/>
      <c r="V6778" s="26"/>
    </row>
    <row r="6779" spans="1:22" ht="14">
      <c r="A6779" s="24"/>
      <c r="B6779" s="26"/>
      <c r="C6779" s="26"/>
      <c r="D6779" s="26"/>
      <c r="E6779" s="26"/>
      <c r="F6779" s="26"/>
      <c r="G6779" s="27"/>
      <c r="H6779" s="27"/>
      <c r="I6779" s="26"/>
      <c r="J6779" s="24"/>
      <c r="K6779" s="26"/>
      <c r="L6779" s="26"/>
      <c r="M6779" s="26"/>
      <c r="N6779" s="26"/>
      <c r="O6779" s="26"/>
      <c r="P6779" s="26"/>
      <c r="Q6779" s="26"/>
      <c r="R6779" s="26"/>
      <c r="S6779" s="26"/>
      <c r="T6779" s="26"/>
      <c r="U6779" s="26"/>
      <c r="V6779" s="26"/>
    </row>
    <row r="6780" spans="1:22" ht="14">
      <c r="A6780" s="24"/>
      <c r="B6780" s="26"/>
      <c r="C6780" s="26"/>
      <c r="D6780" s="26"/>
      <c r="E6780" s="26"/>
      <c r="F6780" s="26"/>
      <c r="G6780" s="27"/>
      <c r="H6780" s="27"/>
      <c r="I6780" s="26"/>
      <c r="J6780" s="24"/>
      <c r="K6780" s="26"/>
      <c r="L6780" s="26"/>
      <c r="M6780" s="26"/>
      <c r="N6780" s="26"/>
      <c r="O6780" s="26"/>
      <c r="P6780" s="26"/>
      <c r="Q6780" s="26"/>
      <c r="R6780" s="26"/>
      <c r="S6780" s="26"/>
      <c r="T6780" s="26"/>
      <c r="U6780" s="26"/>
      <c r="V6780" s="26"/>
    </row>
    <row r="6781" spans="1:22" ht="14">
      <c r="A6781" s="24"/>
      <c r="B6781" s="26"/>
      <c r="C6781" s="26"/>
      <c r="D6781" s="26"/>
      <c r="E6781" s="26"/>
      <c r="F6781" s="26"/>
      <c r="G6781" s="27"/>
      <c r="H6781" s="27"/>
      <c r="I6781" s="26"/>
      <c r="J6781" s="24"/>
      <c r="K6781" s="26"/>
      <c r="L6781" s="26"/>
      <c r="M6781" s="26"/>
      <c r="N6781" s="26"/>
      <c r="O6781" s="26"/>
      <c r="P6781" s="26"/>
      <c r="Q6781" s="26"/>
      <c r="R6781" s="26"/>
      <c r="S6781" s="26"/>
      <c r="T6781" s="26"/>
      <c r="U6781" s="26"/>
      <c r="V6781" s="26"/>
    </row>
    <row r="6782" spans="1:22" ht="14">
      <c r="A6782" s="24"/>
      <c r="B6782" s="26"/>
      <c r="C6782" s="26"/>
      <c r="D6782" s="26"/>
      <c r="E6782" s="26"/>
      <c r="F6782" s="26"/>
      <c r="G6782" s="27"/>
      <c r="H6782" s="27"/>
      <c r="I6782" s="26"/>
      <c r="J6782" s="24"/>
      <c r="K6782" s="26"/>
      <c r="L6782" s="26"/>
      <c r="M6782" s="26"/>
      <c r="N6782" s="26"/>
      <c r="O6782" s="26"/>
      <c r="P6782" s="26"/>
      <c r="Q6782" s="26"/>
      <c r="R6782" s="26"/>
      <c r="S6782" s="26"/>
      <c r="T6782" s="26"/>
      <c r="U6782" s="26"/>
      <c r="V6782" s="26"/>
    </row>
    <row r="6783" spans="1:22" ht="14">
      <c r="A6783" s="24"/>
      <c r="B6783" s="26"/>
      <c r="C6783" s="26"/>
      <c r="D6783" s="26"/>
      <c r="E6783" s="26"/>
      <c r="F6783" s="26"/>
      <c r="G6783" s="27"/>
      <c r="H6783" s="27"/>
      <c r="I6783" s="26"/>
      <c r="J6783" s="24"/>
      <c r="K6783" s="26"/>
      <c r="L6783" s="26"/>
      <c r="M6783" s="26"/>
      <c r="N6783" s="26"/>
      <c r="O6783" s="26"/>
      <c r="P6783" s="26"/>
      <c r="Q6783" s="26"/>
      <c r="R6783" s="26"/>
      <c r="S6783" s="26"/>
      <c r="T6783" s="26"/>
      <c r="U6783" s="26"/>
      <c r="V6783" s="26"/>
    </row>
    <row r="6784" spans="1:22" ht="14">
      <c r="A6784" s="24"/>
      <c r="B6784" s="26"/>
      <c r="C6784" s="26"/>
      <c r="D6784" s="26"/>
      <c r="E6784" s="26"/>
      <c r="F6784" s="26"/>
      <c r="G6784" s="27"/>
      <c r="H6784" s="27"/>
      <c r="I6784" s="26"/>
      <c r="J6784" s="24"/>
      <c r="K6784" s="26"/>
      <c r="L6784" s="26"/>
      <c r="M6784" s="26"/>
      <c r="N6784" s="26"/>
      <c r="O6784" s="26"/>
      <c r="P6784" s="26"/>
      <c r="Q6784" s="26"/>
      <c r="R6784" s="26"/>
      <c r="S6784" s="26"/>
      <c r="T6784" s="26"/>
      <c r="U6784" s="26"/>
      <c r="V6784" s="26"/>
    </row>
    <row r="6785" spans="1:22" ht="14">
      <c r="A6785" s="24"/>
      <c r="B6785" s="26"/>
      <c r="C6785" s="26"/>
      <c r="D6785" s="26"/>
      <c r="E6785" s="26"/>
      <c r="F6785" s="26"/>
      <c r="G6785" s="27"/>
      <c r="H6785" s="27"/>
      <c r="I6785" s="26"/>
      <c r="J6785" s="24"/>
      <c r="K6785" s="26"/>
      <c r="L6785" s="26"/>
      <c r="M6785" s="26"/>
      <c r="N6785" s="26"/>
      <c r="O6785" s="26"/>
      <c r="P6785" s="26"/>
      <c r="Q6785" s="26"/>
      <c r="R6785" s="26"/>
      <c r="S6785" s="26"/>
      <c r="T6785" s="26"/>
      <c r="U6785" s="26"/>
      <c r="V6785" s="26"/>
    </row>
    <row r="6786" spans="1:22" ht="14">
      <c r="A6786" s="24"/>
      <c r="B6786" s="26"/>
      <c r="C6786" s="26"/>
      <c r="D6786" s="26"/>
      <c r="E6786" s="26"/>
      <c r="F6786" s="26"/>
      <c r="G6786" s="27"/>
      <c r="H6786" s="27"/>
      <c r="I6786" s="26"/>
      <c r="J6786" s="24"/>
      <c r="K6786" s="26"/>
      <c r="L6786" s="26"/>
      <c r="M6786" s="26"/>
      <c r="N6786" s="26"/>
      <c r="O6786" s="26"/>
      <c r="P6786" s="26"/>
      <c r="Q6786" s="26"/>
      <c r="R6786" s="26"/>
      <c r="S6786" s="26"/>
      <c r="T6786" s="26"/>
      <c r="U6786" s="26"/>
      <c r="V6786" s="26"/>
    </row>
    <row r="6787" spans="1:22" ht="14">
      <c r="A6787" s="24"/>
      <c r="B6787" s="26"/>
      <c r="C6787" s="26"/>
      <c r="D6787" s="26"/>
      <c r="E6787" s="26"/>
      <c r="F6787" s="26"/>
      <c r="G6787" s="27"/>
      <c r="H6787" s="27"/>
      <c r="I6787" s="26"/>
      <c r="J6787" s="24"/>
      <c r="K6787" s="26"/>
      <c r="L6787" s="26"/>
      <c r="M6787" s="26"/>
      <c r="N6787" s="26"/>
      <c r="O6787" s="26"/>
      <c r="P6787" s="26"/>
      <c r="Q6787" s="26"/>
      <c r="R6787" s="26"/>
      <c r="S6787" s="26"/>
      <c r="T6787" s="26"/>
      <c r="U6787" s="26"/>
      <c r="V6787" s="26"/>
    </row>
    <row r="6788" spans="1:22" ht="14">
      <c r="A6788" s="24"/>
      <c r="B6788" s="26"/>
      <c r="C6788" s="26"/>
      <c r="D6788" s="26"/>
      <c r="E6788" s="26"/>
      <c r="F6788" s="26"/>
      <c r="G6788" s="27"/>
      <c r="H6788" s="27"/>
      <c r="I6788" s="26"/>
      <c r="J6788" s="24"/>
      <c r="K6788" s="26"/>
      <c r="L6788" s="26"/>
      <c r="M6788" s="26"/>
      <c r="N6788" s="26"/>
      <c r="O6788" s="26"/>
      <c r="P6788" s="26"/>
      <c r="Q6788" s="26"/>
      <c r="R6788" s="26"/>
      <c r="S6788" s="26"/>
      <c r="T6788" s="26"/>
      <c r="U6788" s="26"/>
      <c r="V6788" s="26"/>
    </row>
    <row r="6789" spans="1:22" ht="14">
      <c r="A6789" s="24"/>
      <c r="B6789" s="26"/>
      <c r="C6789" s="26"/>
      <c r="D6789" s="26"/>
      <c r="E6789" s="26"/>
      <c r="F6789" s="26"/>
      <c r="G6789" s="27"/>
      <c r="H6789" s="27"/>
      <c r="I6789" s="26"/>
      <c r="J6789" s="24"/>
      <c r="K6789" s="26"/>
      <c r="L6789" s="26"/>
      <c r="M6789" s="26"/>
      <c r="N6789" s="26"/>
      <c r="O6789" s="26"/>
      <c r="P6789" s="26"/>
      <c r="Q6789" s="26"/>
      <c r="R6789" s="26"/>
      <c r="S6789" s="26"/>
      <c r="T6789" s="26"/>
      <c r="U6789" s="26"/>
      <c r="V6789" s="26"/>
    </row>
    <row r="6790" spans="1:22" ht="14">
      <c r="A6790" s="24"/>
      <c r="B6790" s="26"/>
      <c r="C6790" s="26"/>
      <c r="D6790" s="26"/>
      <c r="E6790" s="26"/>
      <c r="F6790" s="26"/>
      <c r="G6790" s="27"/>
      <c r="H6790" s="27"/>
      <c r="I6790" s="26"/>
      <c r="J6790" s="24"/>
      <c r="K6790" s="26"/>
      <c r="L6790" s="26"/>
      <c r="M6790" s="26"/>
      <c r="N6790" s="26"/>
      <c r="O6790" s="26"/>
      <c r="P6790" s="26"/>
      <c r="Q6790" s="26"/>
      <c r="R6790" s="26"/>
      <c r="S6790" s="26"/>
      <c r="T6790" s="26"/>
      <c r="U6790" s="26"/>
      <c r="V6790" s="26"/>
    </row>
    <row r="6791" spans="1:22" ht="14">
      <c r="A6791" s="24"/>
      <c r="B6791" s="26"/>
      <c r="C6791" s="26"/>
      <c r="D6791" s="26"/>
      <c r="E6791" s="26"/>
      <c r="F6791" s="26"/>
      <c r="G6791" s="27"/>
      <c r="H6791" s="27"/>
      <c r="I6791" s="26"/>
      <c r="J6791" s="24"/>
      <c r="K6791" s="26"/>
      <c r="L6791" s="26"/>
      <c r="M6791" s="26"/>
      <c r="N6791" s="26"/>
      <c r="O6791" s="26"/>
      <c r="P6791" s="26"/>
      <c r="Q6791" s="26"/>
      <c r="R6791" s="26"/>
      <c r="S6791" s="26"/>
      <c r="T6791" s="26"/>
      <c r="U6791" s="26"/>
      <c r="V6791" s="26"/>
    </row>
    <row r="6792" spans="1:22" ht="14">
      <c r="A6792" s="24"/>
      <c r="B6792" s="26"/>
      <c r="C6792" s="26"/>
      <c r="D6792" s="26"/>
      <c r="E6792" s="26"/>
      <c r="F6792" s="26"/>
      <c r="G6792" s="27"/>
      <c r="H6792" s="27"/>
      <c r="I6792" s="26"/>
      <c r="J6792" s="24"/>
      <c r="K6792" s="26"/>
      <c r="L6792" s="26"/>
      <c r="M6792" s="26"/>
      <c r="N6792" s="26"/>
      <c r="O6792" s="26"/>
      <c r="P6792" s="26"/>
      <c r="Q6792" s="26"/>
      <c r="R6792" s="26"/>
      <c r="S6792" s="26"/>
      <c r="T6792" s="26"/>
      <c r="U6792" s="26"/>
      <c r="V6792" s="26"/>
    </row>
    <row r="6793" spans="1:22" ht="14">
      <c r="A6793" s="24"/>
      <c r="B6793" s="26"/>
      <c r="C6793" s="26"/>
      <c r="D6793" s="26"/>
      <c r="E6793" s="26"/>
      <c r="F6793" s="26"/>
      <c r="G6793" s="27"/>
      <c r="H6793" s="27"/>
      <c r="I6793" s="26"/>
      <c r="J6793" s="24"/>
      <c r="K6793" s="26"/>
      <c r="L6793" s="26"/>
      <c r="M6793" s="26"/>
      <c r="N6793" s="26"/>
      <c r="O6793" s="26"/>
      <c r="P6793" s="26"/>
      <c r="Q6793" s="26"/>
      <c r="R6793" s="26"/>
      <c r="S6793" s="26"/>
      <c r="T6793" s="26"/>
      <c r="U6793" s="26"/>
      <c r="V6793" s="26"/>
    </row>
    <row r="6794" spans="1:22" ht="14">
      <c r="A6794" s="24"/>
      <c r="B6794" s="26"/>
      <c r="C6794" s="26"/>
      <c r="D6794" s="26"/>
      <c r="E6794" s="26"/>
      <c r="F6794" s="26"/>
      <c r="G6794" s="27"/>
      <c r="H6794" s="27"/>
      <c r="I6794" s="26"/>
      <c r="J6794" s="24"/>
      <c r="K6794" s="26"/>
      <c r="L6794" s="26"/>
      <c r="M6794" s="26"/>
      <c r="N6794" s="26"/>
      <c r="O6794" s="26"/>
      <c r="P6794" s="26"/>
      <c r="Q6794" s="26"/>
      <c r="R6794" s="26"/>
      <c r="S6794" s="26"/>
      <c r="T6794" s="26"/>
      <c r="U6794" s="26"/>
      <c r="V6794" s="26"/>
    </row>
    <row r="6795" spans="1:22" ht="14">
      <c r="A6795" s="24"/>
      <c r="B6795" s="26"/>
      <c r="C6795" s="26"/>
      <c r="D6795" s="26"/>
      <c r="E6795" s="26"/>
      <c r="F6795" s="26"/>
      <c r="G6795" s="27"/>
      <c r="H6795" s="27"/>
      <c r="I6795" s="26"/>
      <c r="J6795" s="24"/>
      <c r="K6795" s="26"/>
      <c r="L6795" s="26"/>
      <c r="M6795" s="26"/>
      <c r="N6795" s="26"/>
      <c r="O6795" s="26"/>
      <c r="P6795" s="26"/>
      <c r="Q6795" s="26"/>
      <c r="R6795" s="26"/>
      <c r="S6795" s="26"/>
      <c r="T6795" s="26"/>
      <c r="U6795" s="26"/>
      <c r="V6795" s="26"/>
    </row>
    <row r="6796" spans="1:22" ht="14">
      <c r="A6796" s="24"/>
      <c r="B6796" s="26"/>
      <c r="C6796" s="26"/>
      <c r="D6796" s="26"/>
      <c r="E6796" s="26"/>
      <c r="F6796" s="26"/>
      <c r="G6796" s="27"/>
      <c r="H6796" s="27"/>
      <c r="I6796" s="26"/>
      <c r="J6796" s="24"/>
      <c r="K6796" s="26"/>
      <c r="L6796" s="26"/>
      <c r="M6796" s="26"/>
      <c r="N6796" s="26"/>
      <c r="O6796" s="26"/>
      <c r="P6796" s="26"/>
      <c r="Q6796" s="26"/>
      <c r="R6796" s="26"/>
      <c r="S6796" s="26"/>
      <c r="T6796" s="26"/>
      <c r="U6796" s="26"/>
      <c r="V6796" s="26"/>
    </row>
    <row r="6797" spans="1:22" ht="14">
      <c r="A6797" s="24"/>
      <c r="B6797" s="26"/>
      <c r="C6797" s="26"/>
      <c r="D6797" s="26"/>
      <c r="E6797" s="26"/>
      <c r="F6797" s="26"/>
      <c r="G6797" s="27"/>
      <c r="H6797" s="27"/>
      <c r="I6797" s="26"/>
      <c r="J6797" s="24"/>
      <c r="K6797" s="26"/>
      <c r="L6797" s="26"/>
      <c r="M6797" s="26"/>
      <c r="N6797" s="26"/>
      <c r="O6797" s="26"/>
      <c r="P6797" s="26"/>
      <c r="Q6797" s="26"/>
      <c r="R6797" s="26"/>
      <c r="S6797" s="26"/>
      <c r="T6797" s="26"/>
      <c r="U6797" s="26"/>
      <c r="V6797" s="26"/>
    </row>
    <row r="6798" spans="1:22" ht="14">
      <c r="A6798" s="24"/>
      <c r="B6798" s="26"/>
      <c r="C6798" s="26"/>
      <c r="D6798" s="26"/>
      <c r="E6798" s="26"/>
      <c r="F6798" s="26"/>
      <c r="G6798" s="27"/>
      <c r="H6798" s="27"/>
      <c r="I6798" s="26"/>
      <c r="J6798" s="24"/>
      <c r="K6798" s="26"/>
      <c r="L6798" s="26"/>
      <c r="M6798" s="26"/>
      <c r="N6798" s="26"/>
      <c r="O6798" s="26"/>
      <c r="P6798" s="26"/>
      <c r="Q6798" s="26"/>
      <c r="R6798" s="26"/>
      <c r="S6798" s="26"/>
      <c r="T6798" s="26"/>
      <c r="U6798" s="26"/>
      <c r="V6798" s="26"/>
    </row>
    <row r="6799" spans="1:22" ht="14">
      <c r="A6799" s="24"/>
      <c r="B6799" s="26"/>
      <c r="C6799" s="26"/>
      <c r="D6799" s="26"/>
      <c r="E6799" s="26"/>
      <c r="F6799" s="26"/>
      <c r="G6799" s="27"/>
      <c r="H6799" s="27"/>
      <c r="I6799" s="26"/>
      <c r="J6799" s="24"/>
      <c r="K6799" s="26"/>
      <c r="L6799" s="26"/>
      <c r="M6799" s="26"/>
      <c r="N6799" s="26"/>
      <c r="O6799" s="26"/>
      <c r="P6799" s="26"/>
      <c r="Q6799" s="26"/>
      <c r="R6799" s="26"/>
      <c r="S6799" s="26"/>
      <c r="T6799" s="26"/>
      <c r="U6799" s="26"/>
      <c r="V6799" s="26"/>
    </row>
    <row r="6800" spans="1:22" ht="14">
      <c r="A6800" s="24"/>
      <c r="B6800" s="26"/>
      <c r="C6800" s="26"/>
      <c r="D6800" s="26"/>
      <c r="E6800" s="26"/>
      <c r="F6800" s="26"/>
      <c r="G6800" s="27"/>
      <c r="H6800" s="27"/>
      <c r="I6800" s="26"/>
      <c r="J6800" s="24"/>
      <c r="K6800" s="26"/>
      <c r="L6800" s="26"/>
      <c r="M6800" s="26"/>
      <c r="N6800" s="26"/>
      <c r="O6800" s="26"/>
      <c r="P6800" s="26"/>
      <c r="Q6800" s="26"/>
      <c r="R6800" s="26"/>
      <c r="S6800" s="26"/>
      <c r="T6800" s="26"/>
      <c r="U6800" s="26"/>
      <c r="V6800" s="26"/>
    </row>
    <row r="6801" spans="1:22" ht="14">
      <c r="A6801" s="24"/>
      <c r="B6801" s="26"/>
      <c r="C6801" s="26"/>
      <c r="D6801" s="26"/>
      <c r="E6801" s="26"/>
      <c r="F6801" s="26"/>
      <c r="G6801" s="27"/>
      <c r="H6801" s="27"/>
      <c r="I6801" s="26"/>
      <c r="J6801" s="24"/>
      <c r="K6801" s="26"/>
      <c r="L6801" s="26"/>
      <c r="M6801" s="26"/>
      <c r="N6801" s="26"/>
      <c r="O6801" s="26"/>
      <c r="P6801" s="26"/>
      <c r="Q6801" s="26"/>
      <c r="R6801" s="26"/>
      <c r="S6801" s="26"/>
      <c r="T6801" s="26"/>
      <c r="U6801" s="26"/>
      <c r="V6801" s="26"/>
    </row>
    <row r="6802" spans="1:22" ht="14">
      <c r="A6802" s="24"/>
      <c r="B6802" s="26"/>
      <c r="C6802" s="26"/>
      <c r="D6802" s="26"/>
      <c r="E6802" s="26"/>
      <c r="F6802" s="26"/>
      <c r="G6802" s="27"/>
      <c r="H6802" s="27"/>
      <c r="I6802" s="26"/>
      <c r="J6802" s="24"/>
      <c r="K6802" s="26"/>
      <c r="L6802" s="26"/>
      <c r="M6802" s="26"/>
      <c r="N6802" s="26"/>
      <c r="O6802" s="26"/>
      <c r="P6802" s="26"/>
      <c r="Q6802" s="26"/>
      <c r="R6802" s="26"/>
      <c r="S6802" s="26"/>
      <c r="T6802" s="26"/>
      <c r="U6802" s="26"/>
      <c r="V6802" s="26"/>
    </row>
    <row r="6803" spans="1:22" ht="14">
      <c r="A6803" s="24"/>
      <c r="B6803" s="26"/>
      <c r="C6803" s="26"/>
      <c r="D6803" s="26"/>
      <c r="E6803" s="26"/>
      <c r="F6803" s="26"/>
      <c r="G6803" s="27"/>
      <c r="H6803" s="27"/>
      <c r="I6803" s="26"/>
      <c r="J6803" s="24"/>
      <c r="K6803" s="26"/>
      <c r="L6803" s="26"/>
      <c r="M6803" s="26"/>
      <c r="N6803" s="26"/>
      <c r="O6803" s="26"/>
      <c r="P6803" s="26"/>
      <c r="Q6803" s="26"/>
      <c r="R6803" s="26"/>
      <c r="S6803" s="26"/>
      <c r="T6803" s="26"/>
      <c r="U6803" s="26"/>
      <c r="V6803" s="26"/>
    </row>
    <row r="6804" spans="1:22" ht="14">
      <c r="A6804" s="24"/>
      <c r="B6804" s="26"/>
      <c r="C6804" s="26"/>
      <c r="D6804" s="26"/>
      <c r="E6804" s="26"/>
      <c r="F6804" s="26"/>
      <c r="G6804" s="27"/>
      <c r="H6804" s="27"/>
      <c r="I6804" s="26"/>
      <c r="J6804" s="24"/>
      <c r="K6804" s="26"/>
      <c r="L6804" s="26"/>
      <c r="M6804" s="26"/>
      <c r="N6804" s="26"/>
      <c r="O6804" s="26"/>
      <c r="P6804" s="26"/>
      <c r="Q6804" s="26"/>
      <c r="R6804" s="26"/>
      <c r="S6804" s="26"/>
      <c r="T6804" s="26"/>
      <c r="U6804" s="26"/>
      <c r="V6804" s="26"/>
    </row>
    <row r="6805" spans="1:22" ht="14">
      <c r="A6805" s="24"/>
      <c r="B6805" s="26"/>
      <c r="C6805" s="26"/>
      <c r="D6805" s="26"/>
      <c r="E6805" s="26"/>
      <c r="F6805" s="26"/>
      <c r="G6805" s="27"/>
      <c r="H6805" s="27"/>
      <c r="I6805" s="26"/>
      <c r="J6805" s="24"/>
      <c r="K6805" s="26"/>
      <c r="L6805" s="26"/>
      <c r="M6805" s="26"/>
      <c r="N6805" s="26"/>
      <c r="O6805" s="26"/>
      <c r="P6805" s="26"/>
      <c r="Q6805" s="26"/>
      <c r="R6805" s="26"/>
      <c r="S6805" s="26"/>
      <c r="T6805" s="26"/>
      <c r="U6805" s="26"/>
      <c r="V6805" s="26"/>
    </row>
    <row r="6806" spans="1:22" ht="14">
      <c r="A6806" s="24"/>
      <c r="B6806" s="26"/>
      <c r="C6806" s="26"/>
      <c r="D6806" s="26"/>
      <c r="E6806" s="26"/>
      <c r="F6806" s="26"/>
      <c r="G6806" s="27"/>
      <c r="H6806" s="27"/>
      <c r="I6806" s="26"/>
      <c r="J6806" s="24"/>
      <c r="K6806" s="26"/>
      <c r="L6806" s="26"/>
      <c r="M6806" s="26"/>
      <c r="N6806" s="26"/>
      <c r="O6806" s="26"/>
      <c r="P6806" s="26"/>
      <c r="Q6806" s="26"/>
      <c r="R6806" s="26"/>
      <c r="S6806" s="26"/>
      <c r="T6806" s="26"/>
      <c r="U6806" s="26"/>
      <c r="V6806" s="26"/>
    </row>
    <row r="6807" spans="1:22" ht="14">
      <c r="A6807" s="24"/>
      <c r="B6807" s="26"/>
      <c r="C6807" s="26"/>
      <c r="D6807" s="26"/>
      <c r="E6807" s="26"/>
      <c r="F6807" s="26"/>
      <c r="G6807" s="27"/>
      <c r="H6807" s="27"/>
      <c r="I6807" s="26"/>
      <c r="J6807" s="24"/>
      <c r="K6807" s="26"/>
      <c r="L6807" s="26"/>
      <c r="M6807" s="26"/>
      <c r="N6807" s="26"/>
      <c r="O6807" s="26"/>
      <c r="P6807" s="26"/>
      <c r="Q6807" s="26"/>
      <c r="R6807" s="26"/>
      <c r="S6807" s="26"/>
      <c r="T6807" s="26"/>
      <c r="U6807" s="26"/>
      <c r="V6807" s="26"/>
    </row>
    <row r="6808" spans="1:22" ht="14">
      <c r="A6808" s="24"/>
      <c r="B6808" s="26"/>
      <c r="C6808" s="26"/>
      <c r="D6808" s="26"/>
      <c r="E6808" s="26"/>
      <c r="F6808" s="26"/>
      <c r="G6808" s="27"/>
      <c r="H6808" s="27"/>
      <c r="I6808" s="26"/>
      <c r="J6808" s="24"/>
      <c r="K6808" s="26"/>
      <c r="L6808" s="26"/>
      <c r="M6808" s="26"/>
      <c r="N6808" s="26"/>
      <c r="O6808" s="26"/>
      <c r="P6808" s="26"/>
      <c r="Q6808" s="26"/>
      <c r="R6808" s="26"/>
      <c r="S6808" s="26"/>
      <c r="T6808" s="26"/>
      <c r="U6808" s="26"/>
      <c r="V6808" s="26"/>
    </row>
    <row r="6809" spans="1:22" ht="14">
      <c r="A6809" s="24"/>
      <c r="B6809" s="26"/>
      <c r="C6809" s="26"/>
      <c r="D6809" s="26"/>
      <c r="E6809" s="26"/>
      <c r="F6809" s="26"/>
      <c r="G6809" s="27"/>
      <c r="H6809" s="27"/>
      <c r="I6809" s="26"/>
      <c r="J6809" s="24"/>
      <c r="K6809" s="26"/>
      <c r="L6809" s="26"/>
      <c r="M6809" s="26"/>
      <c r="N6809" s="26"/>
      <c r="O6809" s="26"/>
      <c r="P6809" s="26"/>
      <c r="Q6809" s="26"/>
      <c r="R6809" s="26"/>
      <c r="S6809" s="26"/>
      <c r="T6809" s="26"/>
      <c r="U6809" s="26"/>
      <c r="V6809" s="26"/>
    </row>
    <row r="6810" spans="1:22" ht="14">
      <c r="A6810" s="24"/>
      <c r="B6810" s="26"/>
      <c r="C6810" s="26"/>
      <c r="D6810" s="26"/>
      <c r="E6810" s="26"/>
      <c r="F6810" s="26"/>
      <c r="G6810" s="27"/>
      <c r="H6810" s="27"/>
      <c r="I6810" s="26"/>
      <c r="J6810" s="24"/>
      <c r="K6810" s="26"/>
      <c r="L6810" s="26"/>
      <c r="M6810" s="26"/>
      <c r="N6810" s="26"/>
      <c r="O6810" s="26"/>
      <c r="P6810" s="26"/>
      <c r="Q6810" s="26"/>
      <c r="R6810" s="26"/>
      <c r="S6810" s="26"/>
      <c r="T6810" s="26"/>
      <c r="U6810" s="26"/>
      <c r="V6810" s="26"/>
    </row>
    <row r="6811" spans="1:22" ht="14">
      <c r="A6811" s="24"/>
      <c r="B6811" s="26"/>
      <c r="C6811" s="26"/>
      <c r="D6811" s="26"/>
      <c r="E6811" s="26"/>
      <c r="F6811" s="26"/>
      <c r="G6811" s="27"/>
      <c r="H6811" s="27"/>
      <c r="I6811" s="26"/>
      <c r="J6811" s="24"/>
      <c r="K6811" s="26"/>
      <c r="L6811" s="26"/>
      <c r="M6811" s="26"/>
      <c r="N6811" s="26"/>
      <c r="O6811" s="26"/>
      <c r="P6811" s="26"/>
      <c r="Q6811" s="26"/>
      <c r="R6811" s="26"/>
      <c r="S6811" s="26"/>
      <c r="T6811" s="26"/>
      <c r="U6811" s="26"/>
      <c r="V6811" s="26"/>
    </row>
    <row r="6812" spans="1:22" ht="14">
      <c r="A6812" s="24"/>
      <c r="B6812" s="26"/>
      <c r="C6812" s="26"/>
      <c r="D6812" s="26"/>
      <c r="E6812" s="26"/>
      <c r="F6812" s="26"/>
      <c r="G6812" s="27"/>
      <c r="H6812" s="27"/>
      <c r="I6812" s="26"/>
      <c r="J6812" s="24"/>
      <c r="K6812" s="26"/>
      <c r="L6812" s="26"/>
      <c r="M6812" s="26"/>
      <c r="N6812" s="26"/>
      <c r="O6812" s="26"/>
      <c r="P6812" s="26"/>
      <c r="Q6812" s="26"/>
      <c r="R6812" s="26"/>
      <c r="S6812" s="26"/>
      <c r="T6812" s="26"/>
      <c r="U6812" s="26"/>
      <c r="V6812" s="26"/>
    </row>
    <row r="6813" spans="1:22" ht="14">
      <c r="A6813" s="24"/>
      <c r="B6813" s="26"/>
      <c r="C6813" s="26"/>
      <c r="D6813" s="26"/>
      <c r="E6813" s="26"/>
      <c r="F6813" s="26"/>
      <c r="G6813" s="27"/>
      <c r="H6813" s="27"/>
      <c r="I6813" s="26"/>
      <c r="J6813" s="24"/>
      <c r="K6813" s="26"/>
      <c r="L6813" s="26"/>
      <c r="M6813" s="26"/>
      <c r="N6813" s="26"/>
      <c r="O6813" s="26"/>
      <c r="P6813" s="26"/>
      <c r="Q6813" s="26"/>
      <c r="R6813" s="26"/>
      <c r="S6813" s="26"/>
      <c r="T6813" s="26"/>
      <c r="U6813" s="26"/>
      <c r="V6813" s="26"/>
    </row>
    <row r="6814" spans="1:22" ht="14">
      <c r="A6814" s="24"/>
      <c r="B6814" s="26"/>
      <c r="C6814" s="26"/>
      <c r="D6814" s="26"/>
      <c r="E6814" s="26"/>
      <c r="F6814" s="26"/>
      <c r="G6814" s="27"/>
      <c r="H6814" s="27"/>
      <c r="I6814" s="26"/>
      <c r="J6814" s="24"/>
      <c r="K6814" s="26"/>
      <c r="L6814" s="26"/>
      <c r="M6814" s="26"/>
      <c r="N6814" s="26"/>
      <c r="O6814" s="26"/>
      <c r="P6814" s="26"/>
      <c r="Q6814" s="26"/>
      <c r="R6814" s="26"/>
      <c r="S6814" s="26"/>
      <c r="T6814" s="26"/>
      <c r="U6814" s="26"/>
      <c r="V6814" s="26"/>
    </row>
    <row r="6815" spans="1:22" ht="14">
      <c r="A6815" s="24"/>
      <c r="B6815" s="26"/>
      <c r="C6815" s="26"/>
      <c r="D6815" s="26"/>
      <c r="E6815" s="26"/>
      <c r="F6815" s="26"/>
      <c r="G6815" s="27"/>
      <c r="H6815" s="27"/>
      <c r="I6815" s="26"/>
      <c r="J6815" s="24"/>
      <c r="K6815" s="26"/>
      <c r="L6815" s="26"/>
      <c r="M6815" s="26"/>
      <c r="N6815" s="26"/>
      <c r="O6815" s="26"/>
      <c r="P6815" s="26"/>
      <c r="Q6815" s="26"/>
      <c r="R6815" s="26"/>
      <c r="S6815" s="26"/>
      <c r="T6815" s="26"/>
      <c r="U6815" s="26"/>
      <c r="V6815" s="26"/>
    </row>
    <row r="6816" spans="1:22" ht="14">
      <c r="A6816" s="24"/>
      <c r="B6816" s="26"/>
      <c r="C6816" s="26"/>
      <c r="D6816" s="26"/>
      <c r="E6816" s="26"/>
      <c r="F6816" s="26"/>
      <c r="G6816" s="27"/>
      <c r="H6816" s="27"/>
      <c r="I6816" s="26"/>
      <c r="J6816" s="24"/>
      <c r="K6816" s="26"/>
      <c r="L6816" s="26"/>
      <c r="M6816" s="26"/>
      <c r="N6816" s="26"/>
      <c r="O6816" s="26"/>
      <c r="P6816" s="26"/>
      <c r="Q6816" s="26"/>
      <c r="R6816" s="26"/>
      <c r="S6816" s="26"/>
      <c r="T6816" s="26"/>
      <c r="U6816" s="26"/>
      <c r="V6816" s="26"/>
    </row>
    <row r="6817" spans="1:22" ht="14">
      <c r="A6817" s="24"/>
      <c r="B6817" s="26"/>
      <c r="C6817" s="26"/>
      <c r="D6817" s="26"/>
      <c r="E6817" s="26"/>
      <c r="F6817" s="26"/>
      <c r="G6817" s="27"/>
      <c r="H6817" s="27"/>
      <c r="I6817" s="26"/>
      <c r="J6817" s="24"/>
      <c r="K6817" s="26"/>
      <c r="L6817" s="26"/>
      <c r="M6817" s="26"/>
      <c r="N6817" s="26"/>
      <c r="O6817" s="26"/>
      <c r="P6817" s="26"/>
      <c r="Q6817" s="26"/>
      <c r="R6817" s="26"/>
      <c r="S6817" s="26"/>
      <c r="T6817" s="26"/>
      <c r="U6817" s="26"/>
      <c r="V6817" s="26"/>
    </row>
    <row r="6818" spans="1:22" ht="14">
      <c r="A6818" s="24"/>
      <c r="B6818" s="26"/>
      <c r="C6818" s="26"/>
      <c r="D6818" s="26"/>
      <c r="E6818" s="26"/>
      <c r="F6818" s="26"/>
      <c r="G6818" s="27"/>
      <c r="H6818" s="27"/>
      <c r="I6818" s="26"/>
      <c r="J6818" s="24"/>
      <c r="K6818" s="26"/>
      <c r="L6818" s="26"/>
      <c r="M6818" s="26"/>
      <c r="N6818" s="26"/>
      <c r="O6818" s="26"/>
      <c r="P6818" s="26"/>
      <c r="Q6818" s="26"/>
      <c r="R6818" s="26"/>
      <c r="S6818" s="26"/>
      <c r="T6818" s="26"/>
      <c r="U6818" s="26"/>
      <c r="V6818" s="26"/>
    </row>
    <row r="6819" spans="1:22" ht="14">
      <c r="A6819" s="24"/>
      <c r="B6819" s="26"/>
      <c r="C6819" s="26"/>
      <c r="D6819" s="26"/>
      <c r="E6819" s="26"/>
      <c r="F6819" s="26"/>
      <c r="G6819" s="27"/>
      <c r="H6819" s="27"/>
      <c r="I6819" s="26"/>
      <c r="J6819" s="24"/>
      <c r="K6819" s="26"/>
      <c r="L6819" s="26"/>
      <c r="M6819" s="26"/>
      <c r="N6819" s="26"/>
      <c r="O6819" s="26"/>
      <c r="P6819" s="26"/>
      <c r="Q6819" s="26"/>
      <c r="R6819" s="26"/>
      <c r="S6819" s="26"/>
      <c r="T6819" s="26"/>
      <c r="U6819" s="26"/>
      <c r="V6819" s="26"/>
    </row>
    <row r="6820" spans="1:22" ht="14">
      <c r="A6820" s="24"/>
      <c r="B6820" s="26"/>
      <c r="C6820" s="26"/>
      <c r="D6820" s="26"/>
      <c r="E6820" s="26"/>
      <c r="F6820" s="26"/>
      <c r="G6820" s="27"/>
      <c r="H6820" s="27"/>
      <c r="I6820" s="26"/>
      <c r="J6820" s="24"/>
      <c r="K6820" s="26"/>
      <c r="L6820" s="26"/>
      <c r="M6820" s="26"/>
      <c r="N6820" s="26"/>
      <c r="O6820" s="26"/>
      <c r="P6820" s="26"/>
      <c r="Q6820" s="26"/>
      <c r="R6820" s="26"/>
      <c r="S6820" s="26"/>
      <c r="T6820" s="26"/>
      <c r="U6820" s="26"/>
      <c r="V6820" s="26"/>
    </row>
    <row r="6821" spans="1:22" ht="14">
      <c r="A6821" s="24"/>
      <c r="B6821" s="26"/>
      <c r="C6821" s="26"/>
      <c r="D6821" s="26"/>
      <c r="E6821" s="26"/>
      <c r="F6821" s="26"/>
      <c r="G6821" s="27"/>
      <c r="H6821" s="27"/>
      <c r="I6821" s="26"/>
      <c r="J6821" s="24"/>
      <c r="K6821" s="26"/>
      <c r="L6821" s="26"/>
      <c r="M6821" s="26"/>
      <c r="N6821" s="26"/>
      <c r="O6821" s="26"/>
      <c r="P6821" s="26"/>
      <c r="Q6821" s="26"/>
      <c r="R6821" s="26"/>
      <c r="S6821" s="26"/>
      <c r="T6821" s="26"/>
      <c r="U6821" s="26"/>
      <c r="V6821" s="26"/>
    </row>
    <row r="6822" spans="1:22" ht="14">
      <c r="A6822" s="24"/>
      <c r="B6822" s="26"/>
      <c r="C6822" s="26"/>
      <c r="D6822" s="26"/>
      <c r="E6822" s="26"/>
      <c r="F6822" s="26"/>
      <c r="G6822" s="27"/>
      <c r="H6822" s="27"/>
      <c r="I6822" s="26"/>
      <c r="J6822" s="24"/>
      <c r="K6822" s="26"/>
      <c r="L6822" s="26"/>
      <c r="M6822" s="26"/>
      <c r="N6822" s="26"/>
      <c r="O6822" s="26"/>
      <c r="P6822" s="26"/>
      <c r="Q6822" s="26"/>
      <c r="R6822" s="26"/>
      <c r="S6822" s="26"/>
      <c r="T6822" s="26"/>
      <c r="U6822" s="26"/>
      <c r="V6822" s="26"/>
    </row>
    <row r="6823" spans="1:22" ht="14">
      <c r="A6823" s="24"/>
      <c r="B6823" s="26"/>
      <c r="C6823" s="26"/>
      <c r="D6823" s="26"/>
      <c r="E6823" s="26"/>
      <c r="F6823" s="26"/>
      <c r="G6823" s="27"/>
      <c r="H6823" s="27"/>
      <c r="I6823" s="26"/>
      <c r="J6823" s="24"/>
      <c r="K6823" s="26"/>
      <c r="L6823" s="26"/>
      <c r="M6823" s="26"/>
      <c r="N6823" s="26"/>
      <c r="O6823" s="26"/>
      <c r="P6823" s="26"/>
      <c r="Q6823" s="26"/>
      <c r="R6823" s="26"/>
      <c r="S6823" s="26"/>
      <c r="T6823" s="26"/>
      <c r="U6823" s="26"/>
      <c r="V6823" s="26"/>
    </row>
    <row r="6824" spans="1:22" ht="14">
      <c r="A6824" s="24"/>
      <c r="B6824" s="26"/>
      <c r="C6824" s="26"/>
      <c r="D6824" s="26"/>
      <c r="E6824" s="26"/>
      <c r="F6824" s="26"/>
      <c r="G6824" s="27"/>
      <c r="H6824" s="27"/>
      <c r="I6824" s="26"/>
      <c r="J6824" s="24"/>
      <c r="K6824" s="26"/>
      <c r="L6824" s="26"/>
      <c r="M6824" s="26"/>
      <c r="N6824" s="26"/>
      <c r="O6824" s="26"/>
      <c r="P6824" s="26"/>
      <c r="Q6824" s="26"/>
      <c r="R6824" s="26"/>
      <c r="S6824" s="26"/>
      <c r="T6824" s="26"/>
      <c r="U6824" s="26"/>
      <c r="V6824" s="26"/>
    </row>
    <row r="6825" spans="1:22" ht="14">
      <c r="A6825" s="24"/>
      <c r="B6825" s="26"/>
      <c r="C6825" s="26"/>
      <c r="D6825" s="26"/>
      <c r="E6825" s="26"/>
      <c r="F6825" s="26"/>
      <c r="G6825" s="27"/>
      <c r="H6825" s="27"/>
      <c r="I6825" s="26"/>
      <c r="J6825" s="24"/>
      <c r="K6825" s="26"/>
      <c r="L6825" s="26"/>
      <c r="M6825" s="26"/>
      <c r="N6825" s="26"/>
      <c r="O6825" s="26"/>
      <c r="P6825" s="26"/>
      <c r="Q6825" s="26"/>
      <c r="R6825" s="26"/>
      <c r="S6825" s="26"/>
      <c r="T6825" s="26"/>
      <c r="U6825" s="26"/>
      <c r="V6825" s="26"/>
    </row>
    <row r="6826" spans="1:22" ht="14">
      <c r="A6826" s="24"/>
      <c r="B6826" s="26"/>
      <c r="C6826" s="26"/>
      <c r="D6826" s="26"/>
      <c r="E6826" s="26"/>
      <c r="F6826" s="26"/>
      <c r="G6826" s="27"/>
      <c r="H6826" s="27"/>
      <c r="I6826" s="26"/>
      <c r="J6826" s="24"/>
      <c r="K6826" s="26"/>
      <c r="L6826" s="26"/>
      <c r="M6826" s="26"/>
      <c r="N6826" s="26"/>
      <c r="O6826" s="26"/>
      <c r="P6826" s="26"/>
      <c r="Q6826" s="26"/>
      <c r="R6826" s="26"/>
      <c r="S6826" s="26"/>
      <c r="T6826" s="26"/>
      <c r="U6826" s="26"/>
      <c r="V6826" s="26"/>
    </row>
    <row r="6827" spans="1:22" ht="14">
      <c r="A6827" s="24"/>
      <c r="B6827" s="26"/>
      <c r="C6827" s="26"/>
      <c r="D6827" s="26"/>
      <c r="E6827" s="26"/>
      <c r="F6827" s="26"/>
      <c r="G6827" s="27"/>
      <c r="H6827" s="27"/>
      <c r="I6827" s="26"/>
      <c r="J6827" s="24"/>
      <c r="K6827" s="26"/>
      <c r="L6827" s="26"/>
      <c r="M6827" s="26"/>
      <c r="N6827" s="26"/>
      <c r="O6827" s="26"/>
      <c r="P6827" s="26"/>
      <c r="Q6827" s="26"/>
      <c r="R6827" s="26"/>
      <c r="S6827" s="26"/>
      <c r="T6827" s="26"/>
      <c r="U6827" s="26"/>
      <c r="V6827" s="26"/>
    </row>
    <row r="6828" spans="1:22" ht="14">
      <c r="A6828" s="24"/>
      <c r="B6828" s="26"/>
      <c r="C6828" s="26"/>
      <c r="D6828" s="26"/>
      <c r="E6828" s="26"/>
      <c r="F6828" s="26"/>
      <c r="G6828" s="27"/>
      <c r="H6828" s="27"/>
      <c r="I6828" s="26"/>
      <c r="J6828" s="24"/>
      <c r="K6828" s="26"/>
      <c r="L6828" s="26"/>
      <c r="M6828" s="26"/>
      <c r="N6828" s="26"/>
      <c r="O6828" s="26"/>
      <c r="P6828" s="26"/>
      <c r="Q6828" s="26"/>
      <c r="R6828" s="26"/>
      <c r="S6828" s="26"/>
      <c r="T6828" s="26"/>
      <c r="U6828" s="26"/>
      <c r="V6828" s="26"/>
    </row>
    <row r="6829" spans="1:22" ht="14">
      <c r="A6829" s="24"/>
      <c r="B6829" s="26"/>
      <c r="C6829" s="26"/>
      <c r="D6829" s="26"/>
      <c r="E6829" s="26"/>
      <c r="F6829" s="26"/>
      <c r="G6829" s="27"/>
      <c r="H6829" s="27"/>
      <c r="I6829" s="26"/>
      <c r="J6829" s="24"/>
      <c r="K6829" s="26"/>
      <c r="L6829" s="26"/>
      <c r="M6829" s="26"/>
      <c r="N6829" s="26"/>
      <c r="O6829" s="26"/>
      <c r="P6829" s="26"/>
      <c r="Q6829" s="26"/>
      <c r="R6829" s="26"/>
      <c r="S6829" s="26"/>
      <c r="T6829" s="26"/>
      <c r="U6829" s="26"/>
      <c r="V6829" s="26"/>
    </row>
    <row r="6830" spans="1:22" ht="14">
      <c r="A6830" s="24"/>
      <c r="B6830" s="26"/>
      <c r="C6830" s="26"/>
      <c r="D6830" s="26"/>
      <c r="E6830" s="26"/>
      <c r="F6830" s="26"/>
      <c r="G6830" s="27"/>
      <c r="H6830" s="27"/>
      <c r="I6830" s="26"/>
      <c r="J6830" s="24"/>
      <c r="K6830" s="26"/>
      <c r="L6830" s="26"/>
      <c r="M6830" s="26"/>
      <c r="N6830" s="26"/>
      <c r="O6830" s="26"/>
      <c r="P6830" s="26"/>
      <c r="Q6830" s="26"/>
      <c r="R6830" s="26"/>
      <c r="S6830" s="26"/>
      <c r="T6830" s="26"/>
      <c r="U6830" s="26"/>
      <c r="V6830" s="26"/>
    </row>
    <row r="6831" spans="1:22" ht="14">
      <c r="A6831" s="24"/>
      <c r="B6831" s="26"/>
      <c r="C6831" s="26"/>
      <c r="D6831" s="26"/>
      <c r="E6831" s="26"/>
      <c r="F6831" s="26"/>
      <c r="G6831" s="27"/>
      <c r="H6831" s="27"/>
      <c r="I6831" s="26"/>
      <c r="J6831" s="24"/>
      <c r="K6831" s="26"/>
      <c r="L6831" s="26"/>
      <c r="M6831" s="26"/>
      <c r="N6831" s="26"/>
      <c r="O6831" s="26"/>
      <c r="P6831" s="26"/>
      <c r="Q6831" s="26"/>
      <c r="R6831" s="26"/>
      <c r="S6831" s="26"/>
      <c r="T6831" s="26"/>
      <c r="U6831" s="26"/>
      <c r="V6831" s="26"/>
    </row>
    <row r="6832" spans="1:22" ht="14">
      <c r="A6832" s="24"/>
      <c r="B6832" s="26"/>
      <c r="C6832" s="26"/>
      <c r="D6832" s="26"/>
      <c r="E6832" s="26"/>
      <c r="F6832" s="26"/>
      <c r="G6832" s="27"/>
      <c r="H6832" s="27"/>
      <c r="I6832" s="26"/>
      <c r="J6832" s="24"/>
      <c r="K6832" s="26"/>
      <c r="L6832" s="26"/>
      <c r="M6832" s="26"/>
      <c r="N6832" s="26"/>
      <c r="O6832" s="26"/>
      <c r="P6832" s="26"/>
      <c r="Q6832" s="26"/>
      <c r="R6832" s="26"/>
      <c r="S6832" s="26"/>
      <c r="T6832" s="26"/>
      <c r="U6832" s="26"/>
      <c r="V6832" s="26"/>
    </row>
    <row r="6833" spans="1:22" ht="14">
      <c r="A6833" s="24"/>
      <c r="B6833" s="26"/>
      <c r="C6833" s="26"/>
      <c r="D6833" s="26"/>
      <c r="E6833" s="26"/>
      <c r="F6833" s="26"/>
      <c r="G6833" s="27"/>
      <c r="H6833" s="27"/>
      <c r="I6833" s="26"/>
      <c r="J6833" s="24"/>
      <c r="K6833" s="26"/>
      <c r="L6833" s="26"/>
      <c r="M6833" s="26"/>
      <c r="N6833" s="26"/>
      <c r="O6833" s="26"/>
      <c r="P6833" s="26"/>
      <c r="Q6833" s="26"/>
      <c r="R6833" s="26"/>
      <c r="S6833" s="26"/>
      <c r="T6833" s="26"/>
      <c r="U6833" s="26"/>
      <c r="V6833" s="26"/>
    </row>
    <row r="6834" spans="1:22" ht="14">
      <c r="A6834" s="24"/>
      <c r="B6834" s="26"/>
      <c r="C6834" s="26"/>
      <c r="D6834" s="26"/>
      <c r="E6834" s="26"/>
      <c r="F6834" s="26"/>
      <c r="G6834" s="27"/>
      <c r="H6834" s="27"/>
      <c r="I6834" s="26"/>
      <c r="J6834" s="24"/>
      <c r="K6834" s="26"/>
      <c r="L6834" s="26"/>
      <c r="M6834" s="26"/>
      <c r="N6834" s="26"/>
      <c r="O6834" s="26"/>
      <c r="P6834" s="26"/>
      <c r="Q6834" s="26"/>
      <c r="R6834" s="26"/>
      <c r="S6834" s="26"/>
      <c r="T6834" s="26"/>
      <c r="U6834" s="26"/>
      <c r="V6834" s="26"/>
    </row>
    <row r="6835" spans="1:22" ht="14">
      <c r="A6835" s="24"/>
      <c r="B6835" s="26"/>
      <c r="C6835" s="26"/>
      <c r="D6835" s="26"/>
      <c r="E6835" s="26"/>
      <c r="F6835" s="26"/>
      <c r="G6835" s="27"/>
      <c r="H6835" s="27"/>
      <c r="I6835" s="26"/>
      <c r="J6835" s="24"/>
      <c r="K6835" s="26"/>
      <c r="L6835" s="26"/>
      <c r="M6835" s="26"/>
      <c r="N6835" s="26"/>
      <c r="O6835" s="26"/>
      <c r="P6835" s="26"/>
      <c r="Q6835" s="26"/>
      <c r="R6835" s="26"/>
      <c r="S6835" s="26"/>
      <c r="T6835" s="26"/>
      <c r="U6835" s="26"/>
      <c r="V6835" s="26"/>
    </row>
    <row r="6836" spans="1:22" ht="14">
      <c r="A6836" s="24"/>
      <c r="B6836" s="26"/>
      <c r="C6836" s="26"/>
      <c r="D6836" s="26"/>
      <c r="E6836" s="26"/>
      <c r="F6836" s="26"/>
      <c r="G6836" s="27"/>
      <c r="H6836" s="27"/>
      <c r="I6836" s="26"/>
      <c r="J6836" s="24"/>
      <c r="K6836" s="26"/>
      <c r="L6836" s="26"/>
      <c r="M6836" s="26"/>
      <c r="N6836" s="26"/>
      <c r="O6836" s="26"/>
      <c r="P6836" s="26"/>
      <c r="Q6836" s="26"/>
      <c r="R6836" s="26"/>
      <c r="S6836" s="26"/>
      <c r="T6836" s="26"/>
      <c r="U6836" s="26"/>
      <c r="V6836" s="26"/>
    </row>
    <row r="6837" spans="1:22" ht="14">
      <c r="A6837" s="24"/>
      <c r="B6837" s="26"/>
      <c r="C6837" s="26"/>
      <c r="D6837" s="26"/>
      <c r="E6837" s="26"/>
      <c r="F6837" s="26"/>
      <c r="G6837" s="27"/>
      <c r="H6837" s="27"/>
      <c r="I6837" s="26"/>
      <c r="J6837" s="24"/>
      <c r="K6837" s="26"/>
      <c r="L6837" s="26"/>
      <c r="M6837" s="26"/>
      <c r="N6837" s="26"/>
      <c r="O6837" s="26"/>
      <c r="P6837" s="26"/>
      <c r="Q6837" s="26"/>
      <c r="R6837" s="26"/>
      <c r="S6837" s="26"/>
      <c r="T6837" s="26"/>
      <c r="U6837" s="26"/>
      <c r="V6837" s="26"/>
    </row>
    <row r="6838" spans="1:22" ht="14">
      <c r="A6838" s="24"/>
      <c r="B6838" s="26"/>
      <c r="C6838" s="26"/>
      <c r="D6838" s="26"/>
      <c r="E6838" s="26"/>
      <c r="F6838" s="26"/>
      <c r="G6838" s="27"/>
      <c r="H6838" s="27"/>
      <c r="I6838" s="26"/>
      <c r="J6838" s="24"/>
      <c r="K6838" s="26"/>
      <c r="L6838" s="26"/>
      <c r="M6838" s="26"/>
      <c r="N6838" s="26"/>
      <c r="O6838" s="26"/>
      <c r="P6838" s="26"/>
      <c r="Q6838" s="26"/>
      <c r="R6838" s="26"/>
      <c r="S6838" s="26"/>
      <c r="T6838" s="26"/>
      <c r="U6838" s="26"/>
      <c r="V6838" s="26"/>
    </row>
    <row r="6839" spans="1:22" ht="14">
      <c r="A6839" s="24"/>
      <c r="B6839" s="26"/>
      <c r="C6839" s="26"/>
      <c r="D6839" s="26"/>
      <c r="E6839" s="26"/>
      <c r="F6839" s="26"/>
      <c r="G6839" s="27"/>
      <c r="H6839" s="27"/>
      <c r="I6839" s="26"/>
      <c r="J6839" s="24"/>
      <c r="K6839" s="26"/>
      <c r="L6839" s="26"/>
      <c r="M6839" s="26"/>
      <c r="N6839" s="26"/>
      <c r="O6839" s="26"/>
      <c r="P6839" s="26"/>
      <c r="Q6839" s="26"/>
      <c r="R6839" s="26"/>
      <c r="S6839" s="26"/>
      <c r="T6839" s="26"/>
      <c r="U6839" s="26"/>
      <c r="V6839" s="26"/>
    </row>
    <row r="6840" spans="1:22" ht="14">
      <c r="A6840" s="24"/>
      <c r="B6840" s="26"/>
      <c r="C6840" s="26"/>
      <c r="D6840" s="26"/>
      <c r="E6840" s="26"/>
      <c r="F6840" s="26"/>
      <c r="G6840" s="27"/>
      <c r="H6840" s="27"/>
      <c r="I6840" s="26"/>
      <c r="J6840" s="24"/>
      <c r="K6840" s="26"/>
      <c r="L6840" s="26"/>
      <c r="M6840" s="26"/>
      <c r="N6840" s="26"/>
      <c r="O6840" s="26"/>
      <c r="P6840" s="26"/>
      <c r="Q6840" s="26"/>
      <c r="R6840" s="26"/>
      <c r="S6840" s="26"/>
      <c r="T6840" s="26"/>
      <c r="U6840" s="26"/>
      <c r="V6840" s="26"/>
    </row>
    <row r="6841" spans="1:22" ht="14">
      <c r="A6841" s="24"/>
      <c r="B6841" s="26"/>
      <c r="C6841" s="26"/>
      <c r="D6841" s="26"/>
      <c r="E6841" s="26"/>
      <c r="F6841" s="26"/>
      <c r="G6841" s="27"/>
      <c r="H6841" s="27"/>
      <c r="I6841" s="26"/>
      <c r="J6841" s="24"/>
      <c r="K6841" s="26"/>
      <c r="L6841" s="26"/>
      <c r="M6841" s="26"/>
      <c r="N6841" s="26"/>
      <c r="O6841" s="26"/>
      <c r="P6841" s="26"/>
      <c r="Q6841" s="26"/>
      <c r="R6841" s="26"/>
      <c r="S6841" s="26"/>
      <c r="T6841" s="26"/>
      <c r="U6841" s="26"/>
      <c r="V6841" s="26"/>
    </row>
    <row r="6842" spans="1:22" ht="14">
      <c r="A6842" s="24"/>
      <c r="B6842" s="26"/>
      <c r="C6842" s="26"/>
      <c r="D6842" s="26"/>
      <c r="E6842" s="26"/>
      <c r="F6842" s="26"/>
      <c r="G6842" s="27"/>
      <c r="H6842" s="27"/>
      <c r="I6842" s="26"/>
      <c r="J6842" s="24"/>
      <c r="K6842" s="26"/>
      <c r="L6842" s="26"/>
      <c r="M6842" s="26"/>
      <c r="N6842" s="26"/>
      <c r="O6842" s="26"/>
      <c r="P6842" s="26"/>
      <c r="Q6842" s="26"/>
      <c r="R6842" s="26"/>
      <c r="S6842" s="26"/>
      <c r="T6842" s="26"/>
      <c r="U6842" s="26"/>
      <c r="V6842" s="26"/>
    </row>
    <row r="6843" spans="1:22" ht="14">
      <c r="A6843" s="24"/>
      <c r="B6843" s="26"/>
      <c r="C6843" s="26"/>
      <c r="D6843" s="26"/>
      <c r="E6843" s="26"/>
      <c r="F6843" s="26"/>
      <c r="G6843" s="27"/>
      <c r="H6843" s="27"/>
      <c r="I6843" s="26"/>
      <c r="J6843" s="24"/>
      <c r="K6843" s="26"/>
      <c r="L6843" s="26"/>
      <c r="M6843" s="26"/>
      <c r="N6843" s="26"/>
      <c r="O6843" s="26"/>
      <c r="P6843" s="26"/>
      <c r="Q6843" s="26"/>
      <c r="R6843" s="26"/>
      <c r="S6843" s="26"/>
      <c r="T6843" s="26"/>
      <c r="U6843" s="26"/>
      <c r="V6843" s="26"/>
    </row>
    <row r="6844" spans="1:22" ht="14">
      <c r="A6844" s="24"/>
      <c r="B6844" s="26"/>
      <c r="C6844" s="26"/>
      <c r="D6844" s="26"/>
      <c r="E6844" s="26"/>
      <c r="F6844" s="26"/>
      <c r="G6844" s="27"/>
      <c r="H6844" s="27"/>
      <c r="I6844" s="26"/>
      <c r="J6844" s="24"/>
      <c r="K6844" s="26"/>
      <c r="L6844" s="26"/>
      <c r="M6844" s="26"/>
      <c r="N6844" s="26"/>
      <c r="O6844" s="26"/>
      <c r="P6844" s="26"/>
      <c r="Q6844" s="26"/>
      <c r="R6844" s="26"/>
      <c r="S6844" s="26"/>
      <c r="T6844" s="26"/>
      <c r="U6844" s="26"/>
      <c r="V6844" s="26"/>
    </row>
    <row r="6845" spans="1:22" ht="14">
      <c r="A6845" s="24"/>
      <c r="B6845" s="26"/>
      <c r="C6845" s="26"/>
      <c r="D6845" s="26"/>
      <c r="E6845" s="26"/>
      <c r="F6845" s="26"/>
      <c r="G6845" s="27"/>
      <c r="H6845" s="27"/>
      <c r="I6845" s="26"/>
      <c r="J6845" s="24"/>
      <c r="K6845" s="26"/>
      <c r="L6845" s="26"/>
      <c r="M6845" s="26"/>
      <c r="N6845" s="26"/>
      <c r="O6845" s="26"/>
      <c r="P6845" s="26"/>
      <c r="Q6845" s="26"/>
      <c r="R6845" s="26"/>
      <c r="S6845" s="26"/>
      <c r="T6845" s="26"/>
      <c r="U6845" s="26"/>
      <c r="V6845" s="26"/>
    </row>
    <row r="6846" spans="1:22" ht="14">
      <c r="A6846" s="24"/>
      <c r="B6846" s="26"/>
      <c r="C6846" s="26"/>
      <c r="D6846" s="26"/>
      <c r="E6846" s="26"/>
      <c r="F6846" s="26"/>
      <c r="G6846" s="27"/>
      <c r="H6846" s="27"/>
      <c r="I6846" s="26"/>
      <c r="J6846" s="24"/>
      <c r="K6846" s="26"/>
      <c r="L6846" s="26"/>
      <c r="M6846" s="26"/>
      <c r="N6846" s="26"/>
      <c r="O6846" s="26"/>
      <c r="P6846" s="26"/>
      <c r="Q6846" s="26"/>
      <c r="R6846" s="26"/>
      <c r="S6846" s="26"/>
      <c r="T6846" s="26"/>
      <c r="U6846" s="26"/>
      <c r="V6846" s="26"/>
    </row>
    <row r="6847" spans="1:22" ht="14">
      <c r="A6847" s="24"/>
      <c r="B6847" s="26"/>
      <c r="C6847" s="26"/>
      <c r="D6847" s="26"/>
      <c r="E6847" s="26"/>
      <c r="F6847" s="26"/>
      <c r="G6847" s="27"/>
      <c r="H6847" s="27"/>
      <c r="I6847" s="26"/>
      <c r="J6847" s="24"/>
      <c r="K6847" s="26"/>
      <c r="L6847" s="26"/>
      <c r="M6847" s="26"/>
      <c r="N6847" s="26"/>
      <c r="O6847" s="26"/>
      <c r="P6847" s="26"/>
      <c r="Q6847" s="26"/>
      <c r="R6847" s="26"/>
      <c r="S6847" s="26"/>
      <c r="T6847" s="26"/>
      <c r="U6847" s="26"/>
      <c r="V6847" s="26"/>
    </row>
    <row r="6848" spans="1:22" ht="14">
      <c r="A6848" s="24"/>
      <c r="B6848" s="26"/>
      <c r="C6848" s="26"/>
      <c r="D6848" s="26"/>
      <c r="E6848" s="26"/>
      <c r="F6848" s="26"/>
      <c r="G6848" s="27"/>
      <c r="H6848" s="27"/>
      <c r="I6848" s="26"/>
      <c r="J6848" s="24"/>
      <c r="K6848" s="26"/>
      <c r="L6848" s="26"/>
      <c r="M6848" s="26"/>
      <c r="N6848" s="26"/>
      <c r="O6848" s="26"/>
      <c r="P6848" s="26"/>
      <c r="Q6848" s="26"/>
      <c r="R6848" s="26"/>
      <c r="S6848" s="26"/>
      <c r="T6848" s="26"/>
      <c r="U6848" s="26"/>
      <c r="V6848" s="26"/>
    </row>
    <row r="6849" spans="1:22" ht="14">
      <c r="A6849" s="24"/>
      <c r="B6849" s="26"/>
      <c r="C6849" s="26"/>
      <c r="D6849" s="26"/>
      <c r="E6849" s="26"/>
      <c r="F6849" s="26"/>
      <c r="G6849" s="27"/>
      <c r="H6849" s="27"/>
      <c r="I6849" s="26"/>
      <c r="J6849" s="24"/>
      <c r="K6849" s="26"/>
      <c r="L6849" s="26"/>
      <c r="M6849" s="26"/>
      <c r="N6849" s="26"/>
      <c r="O6849" s="26"/>
      <c r="P6849" s="26"/>
      <c r="Q6849" s="26"/>
      <c r="R6849" s="26"/>
      <c r="S6849" s="26"/>
      <c r="T6849" s="26"/>
      <c r="U6849" s="26"/>
      <c r="V6849" s="26"/>
    </row>
    <row r="6850" spans="1:22" ht="14">
      <c r="A6850" s="24"/>
      <c r="B6850" s="26"/>
      <c r="C6850" s="26"/>
      <c r="D6850" s="26"/>
      <c r="E6850" s="26"/>
      <c r="F6850" s="26"/>
      <c r="G6850" s="27"/>
      <c r="H6850" s="27"/>
      <c r="I6850" s="26"/>
      <c r="J6850" s="24"/>
      <c r="K6850" s="26"/>
      <c r="L6850" s="26"/>
      <c r="M6850" s="26"/>
      <c r="N6850" s="26"/>
      <c r="O6850" s="26"/>
      <c r="P6850" s="26"/>
      <c r="Q6850" s="26"/>
      <c r="R6850" s="26"/>
      <c r="S6850" s="26"/>
      <c r="T6850" s="26"/>
      <c r="U6850" s="26"/>
      <c r="V6850" s="26"/>
    </row>
    <row r="6851" spans="1:22" ht="14">
      <c r="A6851" s="24"/>
      <c r="B6851" s="26"/>
      <c r="C6851" s="26"/>
      <c r="D6851" s="26"/>
      <c r="E6851" s="26"/>
      <c r="F6851" s="26"/>
      <c r="G6851" s="27"/>
      <c r="H6851" s="27"/>
      <c r="I6851" s="26"/>
      <c r="J6851" s="24"/>
      <c r="K6851" s="26"/>
      <c r="L6851" s="26"/>
      <c r="M6851" s="26"/>
      <c r="N6851" s="26"/>
      <c r="O6851" s="26"/>
      <c r="P6851" s="26"/>
      <c r="Q6851" s="26"/>
      <c r="R6851" s="26"/>
      <c r="S6851" s="26"/>
      <c r="T6851" s="26"/>
      <c r="U6851" s="26"/>
      <c r="V6851" s="26"/>
    </row>
    <row r="6852" spans="1:22" ht="14">
      <c r="A6852" s="24"/>
      <c r="B6852" s="26"/>
      <c r="C6852" s="26"/>
      <c r="D6852" s="26"/>
      <c r="E6852" s="26"/>
      <c r="F6852" s="26"/>
      <c r="G6852" s="27"/>
      <c r="H6852" s="27"/>
      <c r="I6852" s="26"/>
      <c r="J6852" s="24"/>
      <c r="K6852" s="26"/>
      <c r="L6852" s="26"/>
      <c r="M6852" s="26"/>
      <c r="N6852" s="26"/>
      <c r="O6852" s="26"/>
      <c r="P6852" s="26"/>
      <c r="Q6852" s="26"/>
      <c r="R6852" s="26"/>
      <c r="S6852" s="26"/>
      <c r="T6852" s="26"/>
      <c r="U6852" s="26"/>
      <c r="V6852" s="26"/>
    </row>
    <row r="6853" spans="1:22" ht="14">
      <c r="A6853" s="24"/>
      <c r="B6853" s="26"/>
      <c r="C6853" s="26"/>
      <c r="D6853" s="26"/>
      <c r="E6853" s="26"/>
      <c r="F6853" s="26"/>
      <c r="G6853" s="27"/>
      <c r="H6853" s="27"/>
      <c r="I6853" s="26"/>
      <c r="J6853" s="24"/>
      <c r="K6853" s="26"/>
      <c r="L6853" s="26"/>
      <c r="M6853" s="26"/>
      <c r="N6853" s="26"/>
      <c r="O6853" s="26"/>
      <c r="P6853" s="26"/>
      <c r="Q6853" s="26"/>
      <c r="R6853" s="26"/>
      <c r="S6853" s="26"/>
      <c r="T6853" s="26"/>
      <c r="U6853" s="26"/>
      <c r="V6853" s="26"/>
    </row>
    <row r="6854" spans="1:22" ht="14">
      <c r="A6854" s="24"/>
      <c r="B6854" s="26"/>
      <c r="C6854" s="26"/>
      <c r="D6854" s="26"/>
      <c r="E6854" s="26"/>
      <c r="F6854" s="26"/>
      <c r="G6854" s="27"/>
      <c r="H6854" s="27"/>
      <c r="I6854" s="26"/>
      <c r="J6854" s="24"/>
      <c r="K6854" s="26"/>
      <c r="L6854" s="26"/>
      <c r="M6854" s="26"/>
      <c r="N6854" s="26"/>
      <c r="O6854" s="26"/>
      <c r="P6854" s="26"/>
      <c r="Q6854" s="26"/>
      <c r="R6854" s="26"/>
      <c r="S6854" s="26"/>
      <c r="T6854" s="26"/>
      <c r="U6854" s="26"/>
      <c r="V6854" s="26"/>
    </row>
    <row r="6855" spans="1:22" ht="14">
      <c r="A6855" s="24"/>
      <c r="B6855" s="26"/>
      <c r="C6855" s="26"/>
      <c r="D6855" s="26"/>
      <c r="E6855" s="26"/>
      <c r="F6855" s="26"/>
      <c r="G6855" s="27"/>
      <c r="H6855" s="27"/>
      <c r="I6855" s="26"/>
      <c r="J6855" s="24"/>
      <c r="K6855" s="26"/>
      <c r="L6855" s="26"/>
      <c r="M6855" s="26"/>
      <c r="N6855" s="26"/>
      <c r="O6855" s="26"/>
      <c r="P6855" s="26"/>
      <c r="Q6855" s="26"/>
      <c r="R6855" s="26"/>
      <c r="S6855" s="26"/>
      <c r="T6855" s="26"/>
      <c r="U6855" s="26"/>
      <c r="V6855" s="26"/>
    </row>
    <row r="6856" spans="1:22" ht="14">
      <c r="A6856" s="24"/>
      <c r="B6856" s="26"/>
      <c r="C6856" s="26"/>
      <c r="D6856" s="26"/>
      <c r="E6856" s="26"/>
      <c r="F6856" s="26"/>
      <c r="G6856" s="27"/>
      <c r="H6856" s="27"/>
      <c r="I6856" s="26"/>
      <c r="J6856" s="24"/>
      <c r="K6856" s="26"/>
      <c r="L6856" s="26"/>
      <c r="M6856" s="26"/>
      <c r="N6856" s="26"/>
      <c r="O6856" s="26"/>
      <c r="P6856" s="26"/>
      <c r="Q6856" s="26"/>
      <c r="R6856" s="26"/>
      <c r="S6856" s="26"/>
      <c r="T6856" s="26"/>
      <c r="U6856" s="26"/>
      <c r="V6856" s="26"/>
    </row>
    <row r="6857" spans="1:22" ht="14">
      <c r="A6857" s="24"/>
      <c r="B6857" s="26"/>
      <c r="C6857" s="26"/>
      <c r="D6857" s="26"/>
      <c r="E6857" s="26"/>
      <c r="F6857" s="26"/>
      <c r="G6857" s="27"/>
      <c r="H6857" s="27"/>
      <c r="I6857" s="26"/>
      <c r="J6857" s="24"/>
      <c r="K6857" s="26"/>
      <c r="L6857" s="26"/>
      <c r="M6857" s="26"/>
      <c r="N6857" s="26"/>
      <c r="O6857" s="26"/>
      <c r="P6857" s="26"/>
      <c r="Q6857" s="26"/>
      <c r="R6857" s="26"/>
      <c r="S6857" s="26"/>
      <c r="T6857" s="26"/>
      <c r="U6857" s="26"/>
      <c r="V6857" s="26"/>
    </row>
    <row r="6858" spans="1:22" ht="14">
      <c r="A6858" s="24"/>
      <c r="B6858" s="26"/>
      <c r="C6858" s="26"/>
      <c r="D6858" s="26"/>
      <c r="E6858" s="26"/>
      <c r="F6858" s="26"/>
      <c r="G6858" s="27"/>
      <c r="H6858" s="27"/>
      <c r="I6858" s="26"/>
      <c r="J6858" s="24"/>
      <c r="K6858" s="26"/>
      <c r="L6858" s="26"/>
      <c r="M6858" s="26"/>
      <c r="N6858" s="26"/>
      <c r="O6858" s="26"/>
      <c r="P6858" s="26"/>
      <c r="Q6858" s="26"/>
      <c r="R6858" s="26"/>
      <c r="S6858" s="26"/>
      <c r="T6858" s="26"/>
      <c r="U6858" s="26"/>
      <c r="V6858" s="26"/>
    </row>
    <row r="6859" spans="1:22" ht="14">
      <c r="A6859" s="24"/>
      <c r="B6859" s="26"/>
      <c r="C6859" s="26"/>
      <c r="D6859" s="26"/>
      <c r="E6859" s="26"/>
      <c r="F6859" s="26"/>
      <c r="G6859" s="27"/>
      <c r="H6859" s="27"/>
      <c r="I6859" s="26"/>
      <c r="J6859" s="24"/>
      <c r="K6859" s="26"/>
      <c r="L6859" s="26"/>
      <c r="M6859" s="26"/>
      <c r="N6859" s="26"/>
      <c r="O6859" s="26"/>
      <c r="P6859" s="26"/>
      <c r="Q6859" s="26"/>
      <c r="R6859" s="26"/>
      <c r="S6859" s="26"/>
      <c r="T6859" s="26"/>
      <c r="U6859" s="26"/>
      <c r="V6859" s="26"/>
    </row>
    <row r="6860" spans="1:22" ht="14">
      <c r="A6860" s="24"/>
      <c r="B6860" s="26"/>
      <c r="C6860" s="26"/>
      <c r="D6860" s="26"/>
      <c r="E6860" s="26"/>
      <c r="F6860" s="26"/>
      <c r="G6860" s="27"/>
      <c r="H6860" s="27"/>
      <c r="I6860" s="26"/>
      <c r="J6860" s="24"/>
      <c r="K6860" s="26"/>
      <c r="L6860" s="26"/>
      <c r="M6860" s="26"/>
      <c r="N6860" s="26"/>
      <c r="O6860" s="26"/>
      <c r="P6860" s="26"/>
      <c r="Q6860" s="26"/>
      <c r="R6860" s="26"/>
      <c r="S6860" s="26"/>
      <c r="T6860" s="26"/>
      <c r="U6860" s="26"/>
      <c r="V6860" s="26"/>
    </row>
    <row r="6861" spans="1:22" ht="14">
      <c r="A6861" s="24"/>
      <c r="B6861" s="26"/>
      <c r="C6861" s="26"/>
      <c r="D6861" s="26"/>
      <c r="E6861" s="26"/>
      <c r="F6861" s="26"/>
      <c r="G6861" s="27"/>
      <c r="H6861" s="27"/>
      <c r="I6861" s="26"/>
      <c r="J6861" s="24"/>
      <c r="K6861" s="26"/>
      <c r="L6861" s="26"/>
      <c r="M6861" s="26"/>
      <c r="N6861" s="26"/>
      <c r="O6861" s="26"/>
      <c r="P6861" s="26"/>
      <c r="Q6861" s="26"/>
      <c r="R6861" s="26"/>
      <c r="S6861" s="26"/>
      <c r="T6861" s="26"/>
      <c r="U6861" s="26"/>
      <c r="V6861" s="26"/>
    </row>
    <row r="6862" spans="1:22" ht="14">
      <c r="A6862" s="24"/>
      <c r="B6862" s="26"/>
      <c r="C6862" s="26"/>
      <c r="D6862" s="26"/>
      <c r="E6862" s="26"/>
      <c r="F6862" s="26"/>
      <c r="G6862" s="27"/>
      <c r="H6862" s="27"/>
      <c r="I6862" s="26"/>
      <c r="J6862" s="24"/>
      <c r="K6862" s="26"/>
      <c r="L6862" s="26"/>
      <c r="M6862" s="26"/>
      <c r="N6862" s="26"/>
      <c r="O6862" s="26"/>
      <c r="P6862" s="26"/>
      <c r="Q6862" s="26"/>
      <c r="R6862" s="26"/>
      <c r="S6862" s="26"/>
      <c r="T6862" s="26"/>
      <c r="U6862" s="26"/>
      <c r="V6862" s="26"/>
    </row>
    <row r="6863" spans="1:22" ht="14">
      <c r="A6863" s="24"/>
      <c r="B6863" s="26"/>
      <c r="C6863" s="26"/>
      <c r="D6863" s="26"/>
      <c r="E6863" s="26"/>
      <c r="F6863" s="26"/>
      <c r="G6863" s="27"/>
      <c r="H6863" s="27"/>
      <c r="I6863" s="26"/>
      <c r="J6863" s="24"/>
      <c r="K6863" s="26"/>
      <c r="L6863" s="26"/>
      <c r="M6863" s="26"/>
      <c r="N6863" s="26"/>
      <c r="O6863" s="26"/>
      <c r="P6863" s="26"/>
      <c r="Q6863" s="26"/>
      <c r="R6863" s="26"/>
      <c r="S6863" s="26"/>
      <c r="T6863" s="26"/>
      <c r="U6863" s="26"/>
      <c r="V6863" s="26"/>
    </row>
    <row r="6864" spans="1:22" ht="14">
      <c r="A6864" s="24"/>
      <c r="B6864" s="26"/>
      <c r="C6864" s="26"/>
      <c r="D6864" s="26"/>
      <c r="E6864" s="26"/>
      <c r="F6864" s="26"/>
      <c r="G6864" s="27"/>
      <c r="H6864" s="27"/>
      <c r="I6864" s="26"/>
      <c r="J6864" s="24"/>
      <c r="K6864" s="26"/>
      <c r="L6864" s="26"/>
      <c r="M6864" s="26"/>
      <c r="N6864" s="26"/>
      <c r="O6864" s="26"/>
      <c r="P6864" s="26"/>
      <c r="Q6864" s="26"/>
      <c r="R6864" s="26"/>
      <c r="S6864" s="26"/>
      <c r="T6864" s="26"/>
      <c r="U6864" s="26"/>
      <c r="V6864" s="26"/>
    </row>
    <row r="6865" spans="1:22" ht="14">
      <c r="A6865" s="24"/>
      <c r="B6865" s="26"/>
      <c r="C6865" s="26"/>
      <c r="D6865" s="26"/>
      <c r="E6865" s="26"/>
      <c r="F6865" s="26"/>
      <c r="G6865" s="27"/>
      <c r="H6865" s="27"/>
      <c r="I6865" s="26"/>
      <c r="J6865" s="24"/>
      <c r="K6865" s="26"/>
      <c r="L6865" s="26"/>
      <c r="M6865" s="26"/>
      <c r="N6865" s="26"/>
      <c r="O6865" s="26"/>
      <c r="P6865" s="26"/>
      <c r="Q6865" s="26"/>
      <c r="R6865" s="26"/>
      <c r="S6865" s="26"/>
      <c r="T6865" s="26"/>
      <c r="U6865" s="26"/>
      <c r="V6865" s="26"/>
    </row>
    <row r="6866" spans="1:22" ht="14">
      <c r="A6866" s="24"/>
      <c r="B6866" s="26"/>
      <c r="C6866" s="26"/>
      <c r="D6866" s="26"/>
      <c r="E6866" s="26"/>
      <c r="F6866" s="26"/>
      <c r="G6866" s="27"/>
      <c r="H6866" s="27"/>
      <c r="I6866" s="26"/>
      <c r="J6866" s="24"/>
      <c r="K6866" s="26"/>
      <c r="L6866" s="26"/>
      <c r="M6866" s="26"/>
      <c r="N6866" s="26"/>
      <c r="O6866" s="26"/>
      <c r="P6866" s="26"/>
      <c r="Q6866" s="26"/>
      <c r="R6866" s="26"/>
      <c r="S6866" s="26"/>
      <c r="T6866" s="26"/>
      <c r="U6866" s="26"/>
      <c r="V6866" s="26"/>
    </row>
    <row r="6867" spans="1:22" ht="14">
      <c r="A6867" s="24"/>
      <c r="B6867" s="26"/>
      <c r="C6867" s="26"/>
      <c r="D6867" s="26"/>
      <c r="E6867" s="26"/>
      <c r="F6867" s="26"/>
      <c r="G6867" s="27"/>
      <c r="H6867" s="27"/>
      <c r="I6867" s="26"/>
      <c r="J6867" s="24"/>
      <c r="K6867" s="26"/>
      <c r="L6867" s="26"/>
      <c r="M6867" s="26"/>
      <c r="N6867" s="26"/>
      <c r="O6867" s="26"/>
      <c r="P6867" s="26"/>
      <c r="Q6867" s="26"/>
      <c r="R6867" s="26"/>
      <c r="S6867" s="26"/>
      <c r="T6867" s="26"/>
      <c r="U6867" s="26"/>
      <c r="V6867" s="26"/>
    </row>
    <row r="6868" spans="1:22" ht="14">
      <c r="A6868" s="24"/>
      <c r="B6868" s="26"/>
      <c r="C6868" s="26"/>
      <c r="D6868" s="26"/>
      <c r="E6868" s="26"/>
      <c r="F6868" s="26"/>
      <c r="G6868" s="27"/>
      <c r="H6868" s="27"/>
      <c r="I6868" s="26"/>
      <c r="J6868" s="24"/>
      <c r="K6868" s="26"/>
      <c r="L6868" s="26"/>
      <c r="M6868" s="26"/>
      <c r="N6868" s="26"/>
      <c r="O6868" s="26"/>
      <c r="P6868" s="26"/>
      <c r="Q6868" s="26"/>
      <c r="R6868" s="26"/>
      <c r="S6868" s="26"/>
      <c r="T6868" s="26"/>
      <c r="U6868" s="26"/>
      <c r="V6868" s="26"/>
    </row>
    <row r="6869" spans="1:22" ht="14">
      <c r="A6869" s="24"/>
      <c r="B6869" s="26"/>
      <c r="C6869" s="26"/>
      <c r="D6869" s="26"/>
      <c r="E6869" s="26"/>
      <c r="F6869" s="26"/>
      <c r="G6869" s="27"/>
      <c r="H6869" s="27"/>
      <c r="I6869" s="26"/>
      <c r="J6869" s="24"/>
      <c r="K6869" s="26"/>
      <c r="L6869" s="26"/>
      <c r="M6869" s="26"/>
      <c r="N6869" s="26"/>
      <c r="O6869" s="26"/>
      <c r="P6869" s="26"/>
      <c r="Q6869" s="26"/>
      <c r="R6869" s="26"/>
      <c r="S6869" s="26"/>
      <c r="T6869" s="26"/>
      <c r="U6869" s="26"/>
      <c r="V6869" s="26"/>
    </row>
    <row r="6870" spans="1:22" ht="14">
      <c r="A6870" s="24"/>
      <c r="B6870" s="26"/>
      <c r="C6870" s="26"/>
      <c r="D6870" s="26"/>
      <c r="E6870" s="26"/>
      <c r="F6870" s="26"/>
      <c r="G6870" s="27"/>
      <c r="H6870" s="27"/>
      <c r="I6870" s="26"/>
      <c r="J6870" s="24"/>
      <c r="K6870" s="26"/>
      <c r="L6870" s="26"/>
      <c r="M6870" s="26"/>
      <c r="N6870" s="26"/>
      <c r="O6870" s="26"/>
      <c r="P6870" s="26"/>
      <c r="Q6870" s="26"/>
      <c r="R6870" s="26"/>
      <c r="S6870" s="26"/>
      <c r="T6870" s="26"/>
      <c r="U6870" s="26"/>
      <c r="V6870" s="26"/>
    </row>
    <row r="6871" spans="1:22" ht="14">
      <c r="A6871" s="24"/>
      <c r="B6871" s="26"/>
      <c r="C6871" s="26"/>
      <c r="D6871" s="26"/>
      <c r="E6871" s="26"/>
      <c r="F6871" s="26"/>
      <c r="G6871" s="27"/>
      <c r="H6871" s="27"/>
      <c r="I6871" s="26"/>
      <c r="J6871" s="24"/>
      <c r="K6871" s="26"/>
      <c r="L6871" s="26"/>
      <c r="M6871" s="26"/>
      <c r="N6871" s="26"/>
      <c r="O6871" s="26"/>
      <c r="P6871" s="26"/>
      <c r="Q6871" s="26"/>
      <c r="R6871" s="26"/>
      <c r="S6871" s="26"/>
      <c r="T6871" s="26"/>
      <c r="U6871" s="26"/>
      <c r="V6871" s="26"/>
    </row>
    <row r="6872" spans="1:22" ht="14">
      <c r="A6872" s="24"/>
      <c r="B6872" s="26"/>
      <c r="C6872" s="26"/>
      <c r="D6872" s="26"/>
      <c r="E6872" s="26"/>
      <c r="F6872" s="26"/>
      <c r="G6872" s="27"/>
      <c r="H6872" s="27"/>
      <c r="I6872" s="26"/>
      <c r="J6872" s="24"/>
      <c r="K6872" s="26"/>
      <c r="L6872" s="26"/>
      <c r="M6872" s="26"/>
      <c r="N6872" s="26"/>
      <c r="O6872" s="26"/>
      <c r="P6872" s="26"/>
      <c r="Q6872" s="26"/>
      <c r="R6872" s="26"/>
      <c r="S6872" s="26"/>
      <c r="T6872" s="26"/>
      <c r="U6872" s="26"/>
      <c r="V6872" s="26"/>
    </row>
    <row r="6873" spans="1:22" ht="14">
      <c r="A6873" s="24"/>
      <c r="B6873" s="26"/>
      <c r="C6873" s="26"/>
      <c r="D6873" s="26"/>
      <c r="E6873" s="26"/>
      <c r="F6873" s="26"/>
      <c r="G6873" s="27"/>
      <c r="H6873" s="27"/>
      <c r="I6873" s="26"/>
      <c r="J6873" s="24"/>
      <c r="K6873" s="26"/>
      <c r="L6873" s="26"/>
      <c r="M6873" s="26"/>
      <c r="N6873" s="26"/>
      <c r="O6873" s="26"/>
      <c r="P6873" s="26"/>
      <c r="Q6873" s="26"/>
      <c r="R6873" s="26"/>
      <c r="S6873" s="26"/>
      <c r="T6873" s="26"/>
      <c r="U6873" s="26"/>
      <c r="V6873" s="26"/>
    </row>
    <row r="6874" spans="1:22" ht="14">
      <c r="A6874" s="24"/>
      <c r="B6874" s="26"/>
      <c r="C6874" s="26"/>
      <c r="D6874" s="26"/>
      <c r="E6874" s="26"/>
      <c r="F6874" s="26"/>
      <c r="G6874" s="27"/>
      <c r="H6874" s="27"/>
      <c r="I6874" s="26"/>
      <c r="J6874" s="24"/>
      <c r="K6874" s="26"/>
      <c r="L6874" s="26"/>
      <c r="M6874" s="26"/>
      <c r="N6874" s="26"/>
      <c r="O6874" s="26"/>
      <c r="P6874" s="26"/>
      <c r="Q6874" s="26"/>
      <c r="R6874" s="26"/>
      <c r="S6874" s="26"/>
      <c r="T6874" s="26"/>
      <c r="U6874" s="26"/>
      <c r="V6874" s="26"/>
    </row>
    <row r="6875" spans="1:22" ht="14">
      <c r="A6875" s="24"/>
      <c r="B6875" s="26"/>
      <c r="C6875" s="26"/>
      <c r="D6875" s="26"/>
      <c r="E6875" s="26"/>
      <c r="F6875" s="26"/>
      <c r="G6875" s="27"/>
      <c r="H6875" s="27"/>
      <c r="I6875" s="26"/>
      <c r="J6875" s="24"/>
      <c r="K6875" s="26"/>
      <c r="L6875" s="26"/>
      <c r="M6875" s="26"/>
      <c r="N6875" s="26"/>
      <c r="O6875" s="26"/>
      <c r="P6875" s="26"/>
      <c r="Q6875" s="26"/>
      <c r="R6875" s="26"/>
      <c r="S6875" s="26"/>
      <c r="T6875" s="26"/>
      <c r="U6875" s="26"/>
      <c r="V6875" s="26"/>
    </row>
    <row r="6876" spans="1:22" ht="14">
      <c r="A6876" s="24"/>
      <c r="B6876" s="26"/>
      <c r="C6876" s="26"/>
      <c r="D6876" s="26"/>
      <c r="E6876" s="26"/>
      <c r="F6876" s="26"/>
      <c r="G6876" s="27"/>
      <c r="H6876" s="27"/>
      <c r="I6876" s="26"/>
      <c r="J6876" s="24"/>
      <c r="K6876" s="26"/>
      <c r="L6876" s="26"/>
      <c r="M6876" s="26"/>
      <c r="N6876" s="26"/>
      <c r="O6876" s="26"/>
      <c r="P6876" s="26"/>
      <c r="Q6876" s="26"/>
      <c r="R6876" s="26"/>
      <c r="S6876" s="26"/>
      <c r="T6876" s="26"/>
      <c r="U6876" s="26"/>
      <c r="V6876" s="26"/>
    </row>
    <row r="6877" spans="1:22" ht="14">
      <c r="A6877" s="24"/>
      <c r="B6877" s="26"/>
      <c r="C6877" s="26"/>
      <c r="D6877" s="26"/>
      <c r="E6877" s="26"/>
      <c r="F6877" s="26"/>
      <c r="G6877" s="27"/>
      <c r="H6877" s="27"/>
      <c r="I6877" s="26"/>
      <c r="J6877" s="24"/>
      <c r="K6877" s="26"/>
      <c r="L6877" s="26"/>
      <c r="M6877" s="26"/>
      <c r="N6877" s="26"/>
      <c r="O6877" s="26"/>
      <c r="P6877" s="26"/>
      <c r="Q6877" s="26"/>
      <c r="R6877" s="26"/>
      <c r="S6877" s="26"/>
      <c r="T6877" s="26"/>
      <c r="U6877" s="26"/>
      <c r="V6877" s="26"/>
    </row>
    <row r="6878" spans="1:22" ht="14">
      <c r="A6878" s="24"/>
      <c r="B6878" s="26"/>
      <c r="C6878" s="26"/>
      <c r="D6878" s="26"/>
      <c r="E6878" s="26"/>
      <c r="F6878" s="26"/>
      <c r="G6878" s="27"/>
      <c r="H6878" s="27"/>
      <c r="I6878" s="26"/>
      <c r="J6878" s="24"/>
      <c r="K6878" s="26"/>
      <c r="L6878" s="26"/>
      <c r="M6878" s="26"/>
      <c r="N6878" s="26"/>
      <c r="O6878" s="26"/>
      <c r="P6878" s="26"/>
      <c r="Q6878" s="26"/>
      <c r="R6878" s="26"/>
      <c r="S6878" s="26"/>
      <c r="T6878" s="26"/>
      <c r="U6878" s="26"/>
      <c r="V6878" s="26"/>
    </row>
    <row r="6879" spans="1:22" ht="14">
      <c r="A6879" s="24"/>
      <c r="B6879" s="26"/>
      <c r="C6879" s="26"/>
      <c r="D6879" s="26"/>
      <c r="E6879" s="26"/>
      <c r="F6879" s="26"/>
      <c r="G6879" s="27"/>
      <c r="H6879" s="27"/>
      <c r="I6879" s="26"/>
      <c r="J6879" s="24"/>
      <c r="K6879" s="26"/>
      <c r="L6879" s="26"/>
      <c r="M6879" s="26"/>
      <c r="N6879" s="26"/>
      <c r="O6879" s="26"/>
      <c r="P6879" s="26"/>
      <c r="Q6879" s="26"/>
      <c r="R6879" s="26"/>
      <c r="S6879" s="26"/>
      <c r="T6879" s="26"/>
      <c r="U6879" s="26"/>
      <c r="V6879" s="26"/>
    </row>
    <row r="6880" spans="1:22" ht="14">
      <c r="A6880" s="24"/>
      <c r="B6880" s="26"/>
      <c r="C6880" s="26"/>
      <c r="D6880" s="26"/>
      <c r="E6880" s="26"/>
      <c r="F6880" s="26"/>
      <c r="G6880" s="27"/>
      <c r="H6880" s="27"/>
      <c r="I6880" s="26"/>
      <c r="J6880" s="24"/>
      <c r="K6880" s="26"/>
      <c r="L6880" s="26"/>
      <c r="M6880" s="26"/>
      <c r="N6880" s="26"/>
      <c r="O6880" s="26"/>
      <c r="P6880" s="26"/>
      <c r="Q6880" s="26"/>
      <c r="R6880" s="26"/>
      <c r="S6880" s="26"/>
      <c r="T6880" s="26"/>
      <c r="U6880" s="26"/>
      <c r="V6880" s="26"/>
    </row>
    <row r="6881" spans="1:22" ht="14">
      <c r="A6881" s="24"/>
      <c r="B6881" s="26"/>
      <c r="C6881" s="26"/>
      <c r="D6881" s="26"/>
      <c r="E6881" s="26"/>
      <c r="F6881" s="26"/>
      <c r="G6881" s="27"/>
      <c r="H6881" s="27"/>
      <c r="I6881" s="26"/>
      <c r="J6881" s="24"/>
      <c r="K6881" s="26"/>
      <c r="L6881" s="26"/>
      <c r="M6881" s="26"/>
      <c r="N6881" s="26"/>
      <c r="O6881" s="26"/>
      <c r="P6881" s="26"/>
      <c r="Q6881" s="26"/>
      <c r="R6881" s="26"/>
      <c r="S6881" s="26"/>
      <c r="T6881" s="26"/>
      <c r="U6881" s="26"/>
      <c r="V6881" s="26"/>
    </row>
    <row r="6882" spans="1:22" ht="14">
      <c r="A6882" s="24"/>
      <c r="B6882" s="26"/>
      <c r="C6882" s="26"/>
      <c r="D6882" s="26"/>
      <c r="E6882" s="26"/>
      <c r="F6882" s="26"/>
      <c r="G6882" s="27"/>
      <c r="H6882" s="27"/>
      <c r="I6882" s="26"/>
      <c r="J6882" s="24"/>
      <c r="K6882" s="26"/>
      <c r="L6882" s="26"/>
      <c r="M6882" s="26"/>
      <c r="N6882" s="26"/>
      <c r="O6882" s="26"/>
      <c r="P6882" s="26"/>
      <c r="Q6882" s="26"/>
      <c r="R6882" s="26"/>
      <c r="S6882" s="26"/>
      <c r="T6882" s="26"/>
      <c r="U6882" s="26"/>
      <c r="V6882" s="26"/>
    </row>
    <row r="6883" spans="1:22" ht="14">
      <c r="A6883" s="24"/>
      <c r="B6883" s="26"/>
      <c r="C6883" s="26"/>
      <c r="D6883" s="26"/>
      <c r="E6883" s="26"/>
      <c r="F6883" s="26"/>
      <c r="G6883" s="27"/>
      <c r="H6883" s="27"/>
      <c r="I6883" s="26"/>
      <c r="J6883" s="24"/>
      <c r="K6883" s="26"/>
      <c r="L6883" s="26"/>
      <c r="M6883" s="26"/>
      <c r="N6883" s="26"/>
      <c r="O6883" s="26"/>
      <c r="P6883" s="26"/>
      <c r="Q6883" s="26"/>
      <c r="R6883" s="26"/>
      <c r="S6883" s="26"/>
      <c r="T6883" s="26"/>
      <c r="U6883" s="26"/>
      <c r="V6883" s="26"/>
    </row>
    <row r="6884" spans="1:22" ht="14">
      <c r="A6884" s="24"/>
      <c r="B6884" s="26"/>
      <c r="C6884" s="26"/>
      <c r="D6884" s="26"/>
      <c r="E6884" s="26"/>
      <c r="F6884" s="26"/>
      <c r="G6884" s="27"/>
      <c r="H6884" s="27"/>
      <c r="I6884" s="26"/>
      <c r="J6884" s="24"/>
      <c r="K6884" s="26"/>
      <c r="L6884" s="26"/>
      <c r="M6884" s="26"/>
      <c r="N6884" s="26"/>
      <c r="O6884" s="26"/>
      <c r="P6884" s="26"/>
      <c r="Q6884" s="26"/>
      <c r="R6884" s="26"/>
      <c r="S6884" s="26"/>
      <c r="T6884" s="26"/>
      <c r="U6884" s="26"/>
      <c r="V6884" s="26"/>
    </row>
    <row r="6885" spans="1:22" ht="14">
      <c r="A6885" s="24"/>
      <c r="B6885" s="26"/>
      <c r="C6885" s="26"/>
      <c r="D6885" s="26"/>
      <c r="E6885" s="26"/>
      <c r="F6885" s="26"/>
      <c r="G6885" s="27"/>
      <c r="H6885" s="27"/>
      <c r="I6885" s="26"/>
      <c r="J6885" s="24"/>
      <c r="K6885" s="26"/>
      <c r="L6885" s="26"/>
      <c r="M6885" s="26"/>
      <c r="N6885" s="26"/>
      <c r="O6885" s="26"/>
      <c r="P6885" s="26"/>
      <c r="Q6885" s="26"/>
      <c r="R6885" s="26"/>
      <c r="S6885" s="26"/>
      <c r="T6885" s="26"/>
      <c r="U6885" s="26"/>
      <c r="V6885" s="26"/>
    </row>
    <row r="6886" spans="1:22" ht="14">
      <c r="A6886" s="24"/>
      <c r="B6886" s="26"/>
      <c r="C6886" s="26"/>
      <c r="D6886" s="26"/>
      <c r="E6886" s="26"/>
      <c r="F6886" s="26"/>
      <c r="G6886" s="27"/>
      <c r="H6886" s="27"/>
      <c r="I6886" s="26"/>
      <c r="J6886" s="24"/>
      <c r="K6886" s="26"/>
      <c r="L6886" s="26"/>
      <c r="M6886" s="26"/>
      <c r="N6886" s="26"/>
      <c r="O6886" s="26"/>
      <c r="P6886" s="26"/>
      <c r="Q6886" s="26"/>
      <c r="R6886" s="26"/>
      <c r="S6886" s="26"/>
      <c r="T6886" s="26"/>
      <c r="U6886" s="26"/>
      <c r="V6886" s="26"/>
    </row>
    <row r="6887" spans="1:22" ht="14">
      <c r="A6887" s="24"/>
      <c r="B6887" s="26"/>
      <c r="C6887" s="26"/>
      <c r="D6887" s="26"/>
      <c r="E6887" s="26"/>
      <c r="F6887" s="26"/>
      <c r="G6887" s="27"/>
      <c r="H6887" s="27"/>
      <c r="I6887" s="26"/>
      <c r="J6887" s="24"/>
      <c r="K6887" s="26"/>
      <c r="L6887" s="26"/>
      <c r="M6887" s="26"/>
      <c r="N6887" s="26"/>
      <c r="O6887" s="26"/>
      <c r="P6887" s="26"/>
      <c r="Q6887" s="26"/>
      <c r="R6887" s="26"/>
      <c r="S6887" s="26"/>
      <c r="T6887" s="26"/>
      <c r="U6887" s="26"/>
      <c r="V6887" s="26"/>
    </row>
    <row r="6888" spans="1:22" ht="14">
      <c r="A6888" s="24"/>
      <c r="B6888" s="26"/>
      <c r="C6888" s="26"/>
      <c r="D6888" s="26"/>
      <c r="E6888" s="26"/>
      <c r="F6888" s="26"/>
      <c r="G6888" s="27"/>
      <c r="H6888" s="27"/>
      <c r="I6888" s="26"/>
      <c r="J6888" s="24"/>
      <c r="K6888" s="26"/>
      <c r="L6888" s="26"/>
      <c r="M6888" s="26"/>
      <c r="N6888" s="26"/>
      <c r="O6888" s="26"/>
      <c r="P6888" s="26"/>
      <c r="Q6888" s="26"/>
      <c r="R6888" s="26"/>
      <c r="S6888" s="26"/>
      <c r="T6888" s="26"/>
      <c r="U6888" s="26"/>
      <c r="V6888" s="26"/>
    </row>
    <row r="6889" spans="1:22" ht="14">
      <c r="A6889" s="24"/>
      <c r="B6889" s="26"/>
      <c r="C6889" s="26"/>
      <c r="D6889" s="26"/>
      <c r="E6889" s="26"/>
      <c r="F6889" s="26"/>
      <c r="G6889" s="27"/>
      <c r="H6889" s="27"/>
      <c r="I6889" s="26"/>
      <c r="J6889" s="24"/>
      <c r="K6889" s="26"/>
      <c r="L6889" s="26"/>
      <c r="M6889" s="26"/>
      <c r="N6889" s="26"/>
      <c r="O6889" s="26"/>
      <c r="P6889" s="26"/>
      <c r="Q6889" s="26"/>
      <c r="R6889" s="26"/>
      <c r="S6889" s="26"/>
      <c r="T6889" s="26"/>
      <c r="U6889" s="26"/>
      <c r="V6889" s="26"/>
    </row>
    <row r="6890" spans="1:22" ht="14">
      <c r="A6890" s="24"/>
      <c r="B6890" s="26"/>
      <c r="C6890" s="26"/>
      <c r="D6890" s="26"/>
      <c r="E6890" s="26"/>
      <c r="F6890" s="26"/>
      <c r="G6890" s="27"/>
      <c r="H6890" s="27"/>
      <c r="I6890" s="26"/>
      <c r="J6890" s="24"/>
      <c r="K6890" s="26"/>
      <c r="L6890" s="26"/>
      <c r="M6890" s="26"/>
      <c r="N6890" s="26"/>
      <c r="O6890" s="26"/>
      <c r="P6890" s="26"/>
      <c r="Q6890" s="26"/>
      <c r="R6890" s="26"/>
      <c r="S6890" s="26"/>
      <c r="T6890" s="26"/>
      <c r="U6890" s="26"/>
      <c r="V6890" s="26"/>
    </row>
    <row r="6891" spans="1:22" ht="14">
      <c r="A6891" s="24"/>
      <c r="B6891" s="26"/>
      <c r="C6891" s="26"/>
      <c r="D6891" s="26"/>
      <c r="E6891" s="26"/>
      <c r="F6891" s="26"/>
      <c r="G6891" s="27"/>
      <c r="H6891" s="27"/>
      <c r="I6891" s="26"/>
      <c r="J6891" s="24"/>
      <c r="K6891" s="26"/>
      <c r="L6891" s="26"/>
      <c r="M6891" s="26"/>
      <c r="N6891" s="26"/>
      <c r="O6891" s="26"/>
      <c r="P6891" s="26"/>
      <c r="Q6891" s="26"/>
      <c r="R6891" s="26"/>
      <c r="S6891" s="26"/>
      <c r="T6891" s="26"/>
      <c r="U6891" s="26"/>
      <c r="V6891" s="26"/>
    </row>
    <row r="6892" spans="1:22" ht="14">
      <c r="A6892" s="24"/>
      <c r="B6892" s="26"/>
      <c r="C6892" s="26"/>
      <c r="D6892" s="26"/>
      <c r="E6892" s="26"/>
      <c r="F6892" s="26"/>
      <c r="G6892" s="27"/>
      <c r="H6892" s="27"/>
      <c r="I6892" s="26"/>
      <c r="J6892" s="24"/>
      <c r="K6892" s="26"/>
      <c r="L6892" s="26"/>
      <c r="M6892" s="26"/>
      <c r="N6892" s="26"/>
      <c r="O6892" s="26"/>
      <c r="P6892" s="26"/>
      <c r="Q6892" s="26"/>
      <c r="R6892" s="26"/>
      <c r="S6892" s="26"/>
      <c r="T6892" s="26"/>
      <c r="U6892" s="26"/>
      <c r="V6892" s="26"/>
    </row>
    <row r="6893" spans="1:22" ht="14">
      <c r="A6893" s="24"/>
      <c r="B6893" s="26"/>
      <c r="C6893" s="26"/>
      <c r="D6893" s="26"/>
      <c r="E6893" s="26"/>
      <c r="F6893" s="26"/>
      <c r="G6893" s="27"/>
      <c r="H6893" s="27"/>
      <c r="I6893" s="26"/>
      <c r="J6893" s="24"/>
      <c r="K6893" s="26"/>
      <c r="L6893" s="26"/>
      <c r="M6893" s="26"/>
      <c r="N6893" s="26"/>
      <c r="O6893" s="26"/>
      <c r="P6893" s="26"/>
      <c r="Q6893" s="26"/>
      <c r="R6893" s="26"/>
      <c r="S6893" s="26"/>
      <c r="T6893" s="26"/>
      <c r="U6893" s="26"/>
      <c r="V6893" s="26"/>
    </row>
    <row r="6894" spans="1:22" ht="14">
      <c r="A6894" s="24"/>
      <c r="B6894" s="26"/>
      <c r="C6894" s="26"/>
      <c r="D6894" s="26"/>
      <c r="E6894" s="26"/>
      <c r="F6894" s="26"/>
      <c r="G6894" s="27"/>
      <c r="H6894" s="27"/>
      <c r="I6894" s="26"/>
      <c r="J6894" s="24"/>
      <c r="K6894" s="26"/>
      <c r="L6894" s="26"/>
      <c r="M6894" s="26"/>
      <c r="N6894" s="26"/>
      <c r="O6894" s="26"/>
      <c r="P6894" s="26"/>
      <c r="Q6894" s="26"/>
      <c r="R6894" s="26"/>
      <c r="S6894" s="26"/>
      <c r="T6894" s="26"/>
      <c r="U6894" s="26"/>
      <c r="V6894" s="26"/>
    </row>
    <row r="6895" spans="1:22" ht="14">
      <c r="A6895" s="24"/>
      <c r="B6895" s="26"/>
      <c r="C6895" s="26"/>
      <c r="D6895" s="26"/>
      <c r="E6895" s="26"/>
      <c r="F6895" s="26"/>
      <c r="G6895" s="27"/>
      <c r="H6895" s="27"/>
      <c r="I6895" s="26"/>
      <c r="J6895" s="24"/>
      <c r="K6895" s="26"/>
      <c r="L6895" s="26"/>
      <c r="M6895" s="26"/>
      <c r="N6895" s="26"/>
      <c r="O6895" s="26"/>
      <c r="P6895" s="26"/>
      <c r="Q6895" s="26"/>
      <c r="R6895" s="26"/>
      <c r="S6895" s="26"/>
      <c r="T6895" s="26"/>
      <c r="U6895" s="26"/>
      <c r="V6895" s="26"/>
    </row>
    <row r="6896" spans="1:22" ht="14">
      <c r="A6896" s="24"/>
      <c r="B6896" s="26"/>
      <c r="C6896" s="26"/>
      <c r="D6896" s="26"/>
      <c r="E6896" s="26"/>
      <c r="F6896" s="26"/>
      <c r="G6896" s="27"/>
      <c r="H6896" s="27"/>
      <c r="I6896" s="26"/>
      <c r="J6896" s="24"/>
      <c r="K6896" s="26"/>
      <c r="L6896" s="26"/>
      <c r="M6896" s="26"/>
      <c r="N6896" s="26"/>
      <c r="O6896" s="26"/>
      <c r="P6896" s="26"/>
      <c r="Q6896" s="26"/>
      <c r="R6896" s="26"/>
      <c r="S6896" s="26"/>
      <c r="T6896" s="26"/>
      <c r="U6896" s="26"/>
      <c r="V6896" s="26"/>
    </row>
    <row r="6897" spans="1:22" ht="14">
      <c r="A6897" s="24"/>
      <c r="B6897" s="26"/>
      <c r="C6897" s="26"/>
      <c r="D6897" s="26"/>
      <c r="E6897" s="26"/>
      <c r="F6897" s="26"/>
      <c r="G6897" s="27"/>
      <c r="H6897" s="27"/>
      <c r="I6897" s="26"/>
      <c r="J6897" s="24"/>
      <c r="K6897" s="26"/>
      <c r="L6897" s="26"/>
      <c r="M6897" s="26"/>
      <c r="N6897" s="26"/>
      <c r="O6897" s="26"/>
      <c r="P6897" s="26"/>
      <c r="Q6897" s="26"/>
      <c r="R6897" s="26"/>
      <c r="S6897" s="26"/>
      <c r="T6897" s="26"/>
      <c r="U6897" s="26"/>
      <c r="V6897" s="26"/>
    </row>
    <row r="6898" spans="1:22" ht="14">
      <c r="A6898" s="24"/>
      <c r="B6898" s="26"/>
      <c r="C6898" s="26"/>
      <c r="D6898" s="26"/>
      <c r="E6898" s="26"/>
      <c r="F6898" s="26"/>
      <c r="G6898" s="27"/>
      <c r="H6898" s="27"/>
      <c r="I6898" s="26"/>
      <c r="J6898" s="24"/>
      <c r="K6898" s="26"/>
      <c r="L6898" s="26"/>
      <c r="M6898" s="26"/>
      <c r="N6898" s="26"/>
      <c r="O6898" s="26"/>
      <c r="P6898" s="26"/>
      <c r="Q6898" s="26"/>
      <c r="R6898" s="26"/>
      <c r="S6898" s="26"/>
      <c r="T6898" s="26"/>
      <c r="U6898" s="26"/>
      <c r="V6898" s="26"/>
    </row>
    <row r="6899" spans="1:22" ht="14">
      <c r="A6899" s="24"/>
      <c r="B6899" s="26"/>
      <c r="C6899" s="26"/>
      <c r="D6899" s="26"/>
      <c r="E6899" s="26"/>
      <c r="F6899" s="26"/>
      <c r="G6899" s="27"/>
      <c r="H6899" s="27"/>
      <c r="I6899" s="26"/>
      <c r="J6899" s="24"/>
      <c r="K6899" s="26"/>
      <c r="L6899" s="26"/>
      <c r="M6899" s="26"/>
      <c r="N6899" s="26"/>
      <c r="O6899" s="26"/>
      <c r="P6899" s="26"/>
      <c r="Q6899" s="26"/>
      <c r="R6899" s="26"/>
      <c r="S6899" s="26"/>
      <c r="T6899" s="26"/>
      <c r="U6899" s="26"/>
      <c r="V6899" s="26"/>
    </row>
    <row r="6900" spans="1:22" ht="14">
      <c r="A6900" s="24"/>
      <c r="B6900" s="26"/>
      <c r="C6900" s="26"/>
      <c r="D6900" s="26"/>
      <c r="E6900" s="26"/>
      <c r="F6900" s="26"/>
      <c r="G6900" s="27"/>
      <c r="H6900" s="27"/>
      <c r="I6900" s="26"/>
      <c r="J6900" s="24"/>
      <c r="K6900" s="26"/>
      <c r="L6900" s="26"/>
      <c r="M6900" s="26"/>
      <c r="N6900" s="26"/>
      <c r="O6900" s="26"/>
      <c r="P6900" s="26"/>
      <c r="Q6900" s="26"/>
      <c r="R6900" s="26"/>
      <c r="S6900" s="26"/>
      <c r="T6900" s="26"/>
      <c r="U6900" s="26"/>
      <c r="V6900" s="26"/>
    </row>
    <row r="6901" spans="1:22" ht="14">
      <c r="A6901" s="24"/>
      <c r="B6901" s="26"/>
      <c r="C6901" s="26"/>
      <c r="D6901" s="26"/>
      <c r="E6901" s="26"/>
      <c r="F6901" s="26"/>
      <c r="G6901" s="27"/>
      <c r="H6901" s="27"/>
      <c r="I6901" s="26"/>
      <c r="J6901" s="24"/>
      <c r="K6901" s="26"/>
      <c r="L6901" s="26"/>
      <c r="M6901" s="26"/>
      <c r="N6901" s="26"/>
      <c r="O6901" s="26"/>
      <c r="P6901" s="26"/>
      <c r="Q6901" s="26"/>
      <c r="R6901" s="26"/>
      <c r="S6901" s="26"/>
      <c r="T6901" s="26"/>
      <c r="U6901" s="26"/>
      <c r="V6901" s="26"/>
    </row>
    <row r="6902" spans="1:22" ht="14">
      <c r="A6902" s="24"/>
      <c r="B6902" s="26"/>
      <c r="C6902" s="26"/>
      <c r="D6902" s="26"/>
      <c r="E6902" s="26"/>
      <c r="F6902" s="26"/>
      <c r="G6902" s="27"/>
      <c r="H6902" s="27"/>
      <c r="I6902" s="26"/>
      <c r="J6902" s="24"/>
      <c r="K6902" s="26"/>
      <c r="L6902" s="26"/>
      <c r="M6902" s="26"/>
      <c r="N6902" s="26"/>
      <c r="O6902" s="26"/>
      <c r="P6902" s="26"/>
      <c r="Q6902" s="26"/>
      <c r="R6902" s="26"/>
      <c r="S6902" s="26"/>
      <c r="T6902" s="26"/>
      <c r="U6902" s="26"/>
      <c r="V6902" s="26"/>
    </row>
    <row r="6903" spans="1:22" ht="14">
      <c r="A6903" s="24"/>
      <c r="B6903" s="26"/>
      <c r="C6903" s="26"/>
      <c r="D6903" s="26"/>
      <c r="E6903" s="26"/>
      <c r="F6903" s="26"/>
      <c r="G6903" s="27"/>
      <c r="H6903" s="27"/>
      <c r="I6903" s="26"/>
      <c r="J6903" s="24"/>
      <c r="K6903" s="26"/>
      <c r="L6903" s="26"/>
      <c r="M6903" s="26"/>
      <c r="N6903" s="26"/>
      <c r="O6903" s="26"/>
      <c r="P6903" s="26"/>
      <c r="Q6903" s="26"/>
      <c r="R6903" s="26"/>
      <c r="S6903" s="26"/>
      <c r="T6903" s="26"/>
      <c r="U6903" s="26"/>
      <c r="V6903" s="26"/>
    </row>
    <row r="6904" spans="1:22" ht="14">
      <c r="A6904" s="24"/>
      <c r="B6904" s="26"/>
      <c r="C6904" s="26"/>
      <c r="D6904" s="26"/>
      <c r="E6904" s="26"/>
      <c r="F6904" s="26"/>
      <c r="G6904" s="27"/>
      <c r="H6904" s="27"/>
      <c r="I6904" s="26"/>
      <c r="J6904" s="24"/>
      <c r="K6904" s="26"/>
      <c r="L6904" s="26"/>
      <c r="M6904" s="26"/>
      <c r="N6904" s="26"/>
      <c r="O6904" s="26"/>
      <c r="P6904" s="26"/>
      <c r="Q6904" s="26"/>
      <c r="R6904" s="26"/>
      <c r="S6904" s="26"/>
      <c r="T6904" s="26"/>
      <c r="U6904" s="26"/>
      <c r="V6904" s="26"/>
    </row>
    <row r="6905" spans="1:22" ht="14">
      <c r="A6905" s="24"/>
      <c r="B6905" s="26"/>
      <c r="C6905" s="26"/>
      <c r="D6905" s="26"/>
      <c r="E6905" s="26"/>
      <c r="F6905" s="26"/>
      <c r="G6905" s="27"/>
      <c r="H6905" s="27"/>
      <c r="I6905" s="26"/>
      <c r="J6905" s="24"/>
      <c r="K6905" s="26"/>
      <c r="L6905" s="26"/>
      <c r="M6905" s="26"/>
      <c r="N6905" s="26"/>
      <c r="O6905" s="26"/>
      <c r="P6905" s="26"/>
      <c r="Q6905" s="26"/>
      <c r="R6905" s="26"/>
      <c r="S6905" s="26"/>
      <c r="T6905" s="26"/>
      <c r="U6905" s="26"/>
      <c r="V6905" s="26"/>
    </row>
    <row r="6906" spans="1:22" ht="14">
      <c r="A6906" s="24"/>
      <c r="B6906" s="26"/>
      <c r="C6906" s="26"/>
      <c r="D6906" s="26"/>
      <c r="E6906" s="26"/>
      <c r="F6906" s="26"/>
      <c r="G6906" s="27"/>
      <c r="H6906" s="27"/>
      <c r="I6906" s="26"/>
      <c r="J6906" s="24"/>
      <c r="K6906" s="26"/>
      <c r="L6906" s="26"/>
      <c r="M6906" s="26"/>
      <c r="N6906" s="26"/>
      <c r="O6906" s="26"/>
      <c r="P6906" s="26"/>
      <c r="Q6906" s="26"/>
      <c r="R6906" s="26"/>
      <c r="S6906" s="26"/>
      <c r="T6906" s="26"/>
      <c r="U6906" s="26"/>
      <c r="V6906" s="26"/>
    </row>
    <row r="6907" spans="1:22" ht="14">
      <c r="A6907" s="24"/>
      <c r="B6907" s="26"/>
      <c r="C6907" s="26"/>
      <c r="D6907" s="26"/>
      <c r="E6907" s="26"/>
      <c r="F6907" s="26"/>
      <c r="G6907" s="27"/>
      <c r="H6907" s="27"/>
      <c r="I6907" s="26"/>
      <c r="J6907" s="24"/>
      <c r="K6907" s="26"/>
      <c r="L6907" s="26"/>
      <c r="M6907" s="26"/>
      <c r="N6907" s="26"/>
      <c r="O6907" s="26"/>
      <c r="P6907" s="26"/>
      <c r="Q6907" s="26"/>
      <c r="R6907" s="26"/>
      <c r="S6907" s="26"/>
      <c r="T6907" s="26"/>
      <c r="U6907" s="26"/>
      <c r="V6907" s="26"/>
    </row>
    <row r="6908" spans="1:22" ht="14">
      <c r="A6908" s="24"/>
      <c r="B6908" s="26"/>
      <c r="C6908" s="26"/>
      <c r="D6908" s="26"/>
      <c r="E6908" s="26"/>
      <c r="F6908" s="26"/>
      <c r="G6908" s="27"/>
      <c r="H6908" s="27"/>
      <c r="I6908" s="26"/>
      <c r="J6908" s="24"/>
      <c r="K6908" s="26"/>
      <c r="L6908" s="26"/>
      <c r="M6908" s="26"/>
      <c r="N6908" s="26"/>
      <c r="O6908" s="26"/>
      <c r="P6908" s="26"/>
      <c r="Q6908" s="26"/>
      <c r="R6908" s="26"/>
      <c r="S6908" s="26"/>
      <c r="T6908" s="26"/>
      <c r="U6908" s="26"/>
      <c r="V6908" s="26"/>
    </row>
    <row r="6909" spans="1:22" ht="14">
      <c r="A6909" s="24"/>
      <c r="B6909" s="26"/>
      <c r="C6909" s="26"/>
      <c r="D6909" s="26"/>
      <c r="E6909" s="26"/>
      <c r="F6909" s="26"/>
      <c r="G6909" s="27"/>
      <c r="H6909" s="27"/>
      <c r="I6909" s="26"/>
      <c r="J6909" s="24"/>
      <c r="K6909" s="26"/>
      <c r="L6909" s="26"/>
      <c r="M6909" s="26"/>
      <c r="N6909" s="26"/>
      <c r="O6909" s="26"/>
      <c r="P6909" s="26"/>
      <c r="Q6909" s="26"/>
      <c r="R6909" s="26"/>
      <c r="S6909" s="26"/>
      <c r="T6909" s="26"/>
      <c r="U6909" s="26"/>
      <c r="V6909" s="26"/>
    </row>
    <row r="6910" spans="1:22" ht="14">
      <c r="A6910" s="24"/>
      <c r="B6910" s="26"/>
      <c r="C6910" s="26"/>
      <c r="D6910" s="26"/>
      <c r="E6910" s="26"/>
      <c r="F6910" s="26"/>
      <c r="G6910" s="27"/>
      <c r="H6910" s="27"/>
      <c r="I6910" s="26"/>
      <c r="J6910" s="24"/>
      <c r="K6910" s="26"/>
      <c r="L6910" s="26"/>
      <c r="M6910" s="26"/>
      <c r="N6910" s="26"/>
      <c r="O6910" s="26"/>
      <c r="P6910" s="26"/>
      <c r="Q6910" s="26"/>
      <c r="R6910" s="26"/>
      <c r="S6910" s="26"/>
      <c r="T6910" s="26"/>
      <c r="U6910" s="26"/>
      <c r="V6910" s="26"/>
    </row>
    <row r="6911" spans="1:22" ht="14">
      <c r="A6911" s="24"/>
      <c r="B6911" s="26"/>
      <c r="C6911" s="26"/>
      <c r="D6911" s="26"/>
      <c r="E6911" s="26"/>
      <c r="F6911" s="26"/>
      <c r="G6911" s="27"/>
      <c r="H6911" s="27"/>
      <c r="I6911" s="26"/>
      <c r="J6911" s="24"/>
      <c r="K6911" s="26"/>
      <c r="L6911" s="26"/>
      <c r="M6911" s="26"/>
      <c r="N6911" s="26"/>
      <c r="O6911" s="26"/>
      <c r="P6911" s="26"/>
      <c r="Q6911" s="26"/>
      <c r="R6911" s="26"/>
      <c r="S6911" s="26"/>
      <c r="T6911" s="26"/>
      <c r="U6911" s="26"/>
      <c r="V6911" s="26"/>
    </row>
    <row r="6912" spans="1:22" ht="14">
      <c r="A6912" s="24"/>
      <c r="B6912" s="26"/>
      <c r="C6912" s="26"/>
      <c r="D6912" s="26"/>
      <c r="E6912" s="26"/>
      <c r="F6912" s="26"/>
      <c r="G6912" s="27"/>
      <c r="H6912" s="27"/>
      <c r="I6912" s="26"/>
      <c r="J6912" s="24"/>
      <c r="K6912" s="26"/>
      <c r="L6912" s="26"/>
      <c r="M6912" s="26"/>
      <c r="N6912" s="26"/>
      <c r="O6912" s="26"/>
      <c r="P6912" s="26"/>
      <c r="Q6912" s="26"/>
      <c r="R6912" s="26"/>
      <c r="S6912" s="26"/>
      <c r="T6912" s="26"/>
      <c r="U6912" s="26"/>
      <c r="V6912" s="26"/>
    </row>
    <row r="6913" spans="1:22" ht="14">
      <c r="A6913" s="24"/>
      <c r="B6913" s="26"/>
      <c r="C6913" s="26"/>
      <c r="D6913" s="26"/>
      <c r="E6913" s="26"/>
      <c r="F6913" s="26"/>
      <c r="G6913" s="27"/>
      <c r="H6913" s="27"/>
      <c r="I6913" s="26"/>
      <c r="J6913" s="24"/>
      <c r="K6913" s="26"/>
      <c r="L6913" s="26"/>
      <c r="M6913" s="26"/>
      <c r="N6913" s="26"/>
      <c r="O6913" s="26"/>
      <c r="P6913" s="26"/>
      <c r="Q6913" s="26"/>
      <c r="R6913" s="26"/>
      <c r="S6913" s="26"/>
      <c r="T6913" s="26"/>
      <c r="U6913" s="26"/>
      <c r="V6913" s="26"/>
    </row>
    <row r="6914" spans="1:22" ht="14">
      <c r="A6914" s="24"/>
      <c r="B6914" s="26"/>
      <c r="C6914" s="26"/>
      <c r="D6914" s="26"/>
      <c r="E6914" s="26"/>
      <c r="F6914" s="26"/>
      <c r="G6914" s="27"/>
      <c r="H6914" s="27"/>
      <c r="I6914" s="26"/>
      <c r="J6914" s="24"/>
      <c r="K6914" s="26"/>
      <c r="L6914" s="26"/>
      <c r="M6914" s="26"/>
      <c r="N6914" s="26"/>
      <c r="O6914" s="26"/>
      <c r="P6914" s="26"/>
      <c r="Q6914" s="26"/>
      <c r="R6914" s="26"/>
      <c r="S6914" s="26"/>
      <c r="T6914" s="26"/>
      <c r="U6914" s="26"/>
      <c r="V6914" s="26"/>
    </row>
    <row r="6915" spans="1:22" ht="14">
      <c r="A6915" s="24"/>
      <c r="B6915" s="26"/>
      <c r="C6915" s="26"/>
      <c r="D6915" s="26"/>
      <c r="E6915" s="26"/>
      <c r="F6915" s="26"/>
      <c r="G6915" s="27"/>
      <c r="H6915" s="27"/>
      <c r="I6915" s="26"/>
      <c r="J6915" s="24"/>
      <c r="K6915" s="26"/>
      <c r="L6915" s="26"/>
      <c r="M6915" s="26"/>
      <c r="N6915" s="26"/>
      <c r="O6915" s="26"/>
      <c r="P6915" s="26"/>
      <c r="Q6915" s="26"/>
      <c r="R6915" s="26"/>
      <c r="S6915" s="26"/>
      <c r="T6915" s="26"/>
      <c r="U6915" s="26"/>
      <c r="V6915" s="26"/>
    </row>
    <row r="6916" spans="1:22" ht="14">
      <c r="A6916" s="24"/>
      <c r="B6916" s="26"/>
      <c r="C6916" s="26"/>
      <c r="D6916" s="26"/>
      <c r="E6916" s="26"/>
      <c r="F6916" s="26"/>
      <c r="G6916" s="27"/>
      <c r="H6916" s="27"/>
      <c r="I6916" s="26"/>
      <c r="J6916" s="24"/>
      <c r="K6916" s="26"/>
      <c r="L6916" s="26"/>
      <c r="M6916" s="26"/>
      <c r="N6916" s="26"/>
      <c r="O6916" s="26"/>
      <c r="P6916" s="26"/>
      <c r="Q6916" s="26"/>
      <c r="R6916" s="26"/>
      <c r="S6916" s="26"/>
      <c r="T6916" s="26"/>
      <c r="U6916" s="26"/>
      <c r="V6916" s="26"/>
    </row>
    <row r="6917" spans="1:22" ht="14">
      <c r="A6917" s="24"/>
      <c r="B6917" s="26"/>
      <c r="C6917" s="26"/>
      <c r="D6917" s="26"/>
      <c r="E6917" s="26"/>
      <c r="F6917" s="26"/>
      <c r="G6917" s="27"/>
      <c r="H6917" s="27"/>
      <c r="I6917" s="26"/>
      <c r="J6917" s="24"/>
      <c r="K6917" s="26"/>
      <c r="L6917" s="26"/>
      <c r="M6917" s="26"/>
      <c r="N6917" s="26"/>
      <c r="O6917" s="26"/>
      <c r="P6917" s="26"/>
      <c r="Q6917" s="26"/>
      <c r="R6917" s="26"/>
      <c r="S6917" s="26"/>
      <c r="T6917" s="26"/>
      <c r="U6917" s="26"/>
      <c r="V6917" s="26"/>
    </row>
    <row r="6918" spans="1:22" ht="14">
      <c r="A6918" s="24"/>
      <c r="B6918" s="26"/>
      <c r="C6918" s="26"/>
      <c r="D6918" s="26"/>
      <c r="E6918" s="26"/>
      <c r="F6918" s="26"/>
      <c r="G6918" s="27"/>
      <c r="H6918" s="27"/>
      <c r="I6918" s="26"/>
      <c r="J6918" s="24"/>
      <c r="K6918" s="26"/>
      <c r="L6918" s="26"/>
      <c r="M6918" s="26"/>
      <c r="N6918" s="26"/>
      <c r="O6918" s="26"/>
      <c r="P6918" s="26"/>
      <c r="Q6918" s="26"/>
      <c r="R6918" s="26"/>
      <c r="S6918" s="26"/>
      <c r="T6918" s="26"/>
      <c r="U6918" s="26"/>
      <c r="V6918" s="26"/>
    </row>
    <row r="6919" spans="1:22" ht="14">
      <c r="A6919" s="24"/>
      <c r="B6919" s="26"/>
      <c r="C6919" s="26"/>
      <c r="D6919" s="26"/>
      <c r="E6919" s="26"/>
      <c r="F6919" s="26"/>
      <c r="G6919" s="27"/>
      <c r="H6919" s="27"/>
      <c r="I6919" s="26"/>
      <c r="J6919" s="24"/>
      <c r="K6919" s="26"/>
      <c r="L6919" s="26"/>
      <c r="M6919" s="26"/>
      <c r="N6919" s="26"/>
      <c r="O6919" s="26"/>
      <c r="P6919" s="26"/>
      <c r="Q6919" s="26"/>
      <c r="R6919" s="26"/>
      <c r="S6919" s="26"/>
      <c r="T6919" s="26"/>
      <c r="U6919" s="26"/>
      <c r="V6919" s="26"/>
    </row>
    <row r="6920" spans="1:22" ht="14">
      <c r="A6920" s="24"/>
      <c r="B6920" s="26"/>
      <c r="C6920" s="26"/>
      <c r="D6920" s="26"/>
      <c r="E6920" s="26"/>
      <c r="F6920" s="26"/>
      <c r="G6920" s="27"/>
      <c r="H6920" s="27"/>
      <c r="I6920" s="26"/>
      <c r="J6920" s="24"/>
      <c r="K6920" s="26"/>
      <c r="L6920" s="26"/>
      <c r="M6920" s="26"/>
      <c r="N6920" s="26"/>
      <c r="O6920" s="26"/>
      <c r="P6920" s="26"/>
      <c r="Q6920" s="26"/>
      <c r="R6920" s="26"/>
      <c r="S6920" s="26"/>
      <c r="T6920" s="26"/>
      <c r="U6920" s="26"/>
      <c r="V6920" s="26"/>
    </row>
    <row r="6921" spans="1:22" ht="14">
      <c r="A6921" s="24"/>
      <c r="B6921" s="26"/>
      <c r="C6921" s="26"/>
      <c r="D6921" s="26"/>
      <c r="E6921" s="26"/>
      <c r="F6921" s="26"/>
      <c r="G6921" s="27"/>
      <c r="H6921" s="27"/>
      <c r="I6921" s="26"/>
      <c r="J6921" s="24"/>
      <c r="K6921" s="26"/>
      <c r="L6921" s="26"/>
      <c r="M6921" s="26"/>
      <c r="N6921" s="26"/>
      <c r="O6921" s="26"/>
      <c r="P6921" s="26"/>
      <c r="Q6921" s="26"/>
      <c r="R6921" s="26"/>
      <c r="S6921" s="26"/>
      <c r="T6921" s="26"/>
      <c r="U6921" s="26"/>
      <c r="V6921" s="26"/>
    </row>
    <row r="6922" spans="1:22" ht="14">
      <c r="A6922" s="24"/>
      <c r="B6922" s="26"/>
      <c r="C6922" s="26"/>
      <c r="D6922" s="26"/>
      <c r="E6922" s="26"/>
      <c r="F6922" s="26"/>
      <c r="G6922" s="27"/>
      <c r="H6922" s="27"/>
      <c r="I6922" s="26"/>
      <c r="J6922" s="24"/>
      <c r="K6922" s="26"/>
      <c r="L6922" s="26"/>
      <c r="M6922" s="26"/>
      <c r="N6922" s="26"/>
      <c r="O6922" s="26"/>
      <c r="P6922" s="26"/>
      <c r="Q6922" s="26"/>
      <c r="R6922" s="26"/>
      <c r="S6922" s="26"/>
      <c r="T6922" s="26"/>
      <c r="U6922" s="26"/>
      <c r="V6922" s="26"/>
    </row>
    <row r="6923" spans="1:22" ht="14">
      <c r="A6923" s="24"/>
      <c r="B6923" s="26"/>
      <c r="C6923" s="26"/>
      <c r="D6923" s="26"/>
      <c r="E6923" s="26"/>
      <c r="F6923" s="26"/>
      <c r="G6923" s="27"/>
      <c r="H6923" s="27"/>
      <c r="I6923" s="26"/>
      <c r="J6923" s="24"/>
      <c r="K6923" s="26"/>
      <c r="L6923" s="26"/>
      <c r="M6923" s="26"/>
      <c r="N6923" s="26"/>
      <c r="O6923" s="26"/>
      <c r="P6923" s="26"/>
      <c r="Q6923" s="26"/>
      <c r="R6923" s="26"/>
      <c r="S6923" s="26"/>
      <c r="T6923" s="26"/>
      <c r="U6923" s="26"/>
      <c r="V6923" s="26"/>
    </row>
    <row r="6924" spans="1:22" ht="14">
      <c r="A6924" s="24"/>
      <c r="B6924" s="26"/>
      <c r="C6924" s="26"/>
      <c r="D6924" s="26"/>
      <c r="E6924" s="26"/>
      <c r="F6924" s="26"/>
      <c r="G6924" s="27"/>
      <c r="H6924" s="27"/>
      <c r="I6924" s="26"/>
      <c r="J6924" s="24"/>
      <c r="K6924" s="26"/>
      <c r="L6924" s="26"/>
      <c r="M6924" s="26"/>
      <c r="N6924" s="26"/>
      <c r="O6924" s="26"/>
      <c r="P6924" s="26"/>
      <c r="Q6924" s="26"/>
      <c r="R6924" s="26"/>
      <c r="S6924" s="26"/>
      <c r="T6924" s="26"/>
      <c r="U6924" s="26"/>
      <c r="V6924" s="26"/>
    </row>
    <row r="6925" spans="1:22" ht="14">
      <c r="A6925" s="24"/>
      <c r="B6925" s="26"/>
      <c r="C6925" s="26"/>
      <c r="D6925" s="26"/>
      <c r="E6925" s="26"/>
      <c r="F6925" s="26"/>
      <c r="G6925" s="27"/>
      <c r="H6925" s="27"/>
      <c r="I6925" s="26"/>
      <c r="J6925" s="24"/>
      <c r="K6925" s="26"/>
      <c r="L6925" s="26"/>
      <c r="M6925" s="26"/>
      <c r="N6925" s="26"/>
      <c r="O6925" s="26"/>
      <c r="P6925" s="26"/>
      <c r="Q6925" s="26"/>
      <c r="R6925" s="26"/>
      <c r="S6925" s="26"/>
      <c r="T6925" s="26"/>
      <c r="U6925" s="26"/>
      <c r="V6925" s="26"/>
    </row>
    <row r="6926" spans="1:22" ht="14">
      <c r="A6926" s="24"/>
      <c r="B6926" s="26"/>
      <c r="C6926" s="26"/>
      <c r="D6926" s="26"/>
      <c r="E6926" s="26"/>
      <c r="F6926" s="26"/>
      <c r="G6926" s="27"/>
      <c r="H6926" s="27"/>
      <c r="I6926" s="26"/>
      <c r="J6926" s="24"/>
      <c r="K6926" s="26"/>
      <c r="L6926" s="26"/>
      <c r="M6926" s="26"/>
      <c r="N6926" s="26"/>
      <c r="O6926" s="26"/>
      <c r="P6926" s="26"/>
      <c r="Q6926" s="26"/>
      <c r="R6926" s="26"/>
      <c r="S6926" s="26"/>
      <c r="T6926" s="26"/>
      <c r="U6926" s="26"/>
      <c r="V6926" s="26"/>
    </row>
    <row r="6927" spans="1:22" ht="14">
      <c r="A6927" s="24"/>
      <c r="B6927" s="26"/>
      <c r="C6927" s="26"/>
      <c r="D6927" s="26"/>
      <c r="E6927" s="26"/>
      <c r="F6927" s="26"/>
      <c r="G6927" s="27"/>
      <c r="H6927" s="27"/>
      <c r="I6927" s="26"/>
      <c r="J6927" s="24"/>
      <c r="K6927" s="26"/>
      <c r="L6927" s="26"/>
      <c r="M6927" s="26"/>
      <c r="N6927" s="26"/>
      <c r="O6927" s="26"/>
      <c r="P6927" s="26"/>
      <c r="Q6927" s="26"/>
      <c r="R6927" s="26"/>
      <c r="S6927" s="26"/>
      <c r="T6927" s="26"/>
      <c r="U6927" s="26"/>
      <c r="V6927" s="26"/>
    </row>
    <row r="6928" spans="1:22" ht="14">
      <c r="A6928" s="24"/>
      <c r="B6928" s="26"/>
      <c r="C6928" s="26"/>
      <c r="D6928" s="26"/>
      <c r="E6928" s="26"/>
      <c r="F6928" s="26"/>
      <c r="G6928" s="27"/>
      <c r="H6928" s="27"/>
      <c r="I6928" s="26"/>
      <c r="J6928" s="24"/>
      <c r="K6928" s="26"/>
      <c r="L6928" s="26"/>
      <c r="M6928" s="26"/>
      <c r="N6928" s="26"/>
      <c r="O6928" s="26"/>
      <c r="P6928" s="26"/>
      <c r="Q6928" s="26"/>
      <c r="R6928" s="26"/>
      <c r="S6928" s="26"/>
      <c r="T6928" s="26"/>
      <c r="U6928" s="26"/>
      <c r="V6928" s="26"/>
    </row>
    <row r="6929" spans="1:22" ht="14">
      <c r="A6929" s="24"/>
      <c r="B6929" s="26"/>
      <c r="C6929" s="26"/>
      <c r="D6929" s="26"/>
      <c r="E6929" s="26"/>
      <c r="F6929" s="26"/>
      <c r="G6929" s="27"/>
      <c r="H6929" s="27"/>
      <c r="I6929" s="26"/>
      <c r="J6929" s="24"/>
      <c r="K6929" s="26"/>
      <c r="L6929" s="26"/>
      <c r="M6929" s="26"/>
      <c r="N6929" s="26"/>
      <c r="O6929" s="26"/>
      <c r="P6929" s="26"/>
      <c r="Q6929" s="26"/>
      <c r="R6929" s="26"/>
      <c r="S6929" s="26"/>
      <c r="T6929" s="26"/>
      <c r="U6929" s="26"/>
      <c r="V6929" s="26"/>
    </row>
    <row r="6930" spans="1:22" ht="14">
      <c r="A6930" s="24"/>
      <c r="B6930" s="26"/>
      <c r="C6930" s="26"/>
      <c r="D6930" s="26"/>
      <c r="E6930" s="26"/>
      <c r="F6930" s="26"/>
      <c r="G6930" s="27"/>
      <c r="H6930" s="27"/>
      <c r="I6930" s="26"/>
      <c r="J6930" s="24"/>
      <c r="K6930" s="26"/>
      <c r="L6930" s="26"/>
      <c r="M6930" s="26"/>
      <c r="N6930" s="26"/>
      <c r="O6930" s="26"/>
      <c r="P6930" s="26"/>
      <c r="Q6930" s="26"/>
      <c r="R6930" s="26"/>
      <c r="S6930" s="26"/>
      <c r="T6930" s="26"/>
      <c r="U6930" s="26"/>
      <c r="V6930" s="26"/>
    </row>
    <row r="6931" spans="1:22" ht="14">
      <c r="A6931" s="24"/>
      <c r="B6931" s="26"/>
      <c r="C6931" s="26"/>
      <c r="D6931" s="26"/>
      <c r="E6931" s="26"/>
      <c r="F6931" s="26"/>
      <c r="G6931" s="27"/>
      <c r="H6931" s="27"/>
      <c r="I6931" s="26"/>
      <c r="J6931" s="24"/>
      <c r="K6931" s="26"/>
      <c r="L6931" s="26"/>
      <c r="M6931" s="26"/>
      <c r="N6931" s="26"/>
      <c r="O6931" s="26"/>
      <c r="P6931" s="26"/>
      <c r="Q6931" s="26"/>
      <c r="R6931" s="26"/>
      <c r="S6931" s="26"/>
      <c r="T6931" s="26"/>
      <c r="U6931" s="26"/>
      <c r="V6931" s="26"/>
    </row>
    <row r="6932" spans="1:22" ht="14">
      <c r="A6932" s="24"/>
      <c r="B6932" s="26"/>
      <c r="C6932" s="26"/>
      <c r="D6932" s="26"/>
      <c r="E6932" s="26"/>
      <c r="F6932" s="26"/>
      <c r="G6932" s="27"/>
      <c r="H6932" s="27"/>
      <c r="I6932" s="26"/>
      <c r="J6932" s="24"/>
      <c r="K6932" s="26"/>
      <c r="L6932" s="26"/>
      <c r="M6932" s="26"/>
      <c r="N6932" s="26"/>
      <c r="O6932" s="26"/>
      <c r="P6932" s="26"/>
      <c r="Q6932" s="26"/>
      <c r="R6932" s="26"/>
      <c r="S6932" s="26"/>
      <c r="T6932" s="26"/>
      <c r="U6932" s="26"/>
      <c r="V6932" s="26"/>
    </row>
    <row r="6933" spans="1:22" ht="14">
      <c r="A6933" s="24"/>
      <c r="B6933" s="26"/>
      <c r="C6933" s="26"/>
      <c r="D6933" s="26"/>
      <c r="E6933" s="26"/>
      <c r="F6933" s="26"/>
      <c r="G6933" s="27"/>
      <c r="H6933" s="27"/>
      <c r="I6933" s="26"/>
      <c r="J6933" s="24"/>
      <c r="K6933" s="26"/>
      <c r="L6933" s="26"/>
      <c r="M6933" s="26"/>
      <c r="N6933" s="26"/>
      <c r="O6933" s="26"/>
      <c r="P6933" s="26"/>
      <c r="Q6933" s="26"/>
      <c r="R6933" s="26"/>
      <c r="S6933" s="26"/>
      <c r="T6933" s="26"/>
      <c r="U6933" s="26"/>
      <c r="V6933" s="26"/>
    </row>
    <row r="6934" spans="1:22" ht="14">
      <c r="A6934" s="24"/>
      <c r="B6934" s="26"/>
      <c r="C6934" s="26"/>
      <c r="D6934" s="26"/>
      <c r="E6934" s="26"/>
      <c r="F6934" s="26"/>
      <c r="G6934" s="27"/>
      <c r="H6934" s="27"/>
      <c r="I6934" s="26"/>
      <c r="J6934" s="24"/>
      <c r="K6934" s="26"/>
      <c r="L6934" s="26"/>
      <c r="M6934" s="26"/>
      <c r="N6934" s="26"/>
      <c r="O6934" s="26"/>
      <c r="P6934" s="26"/>
      <c r="Q6934" s="26"/>
      <c r="R6934" s="26"/>
      <c r="S6934" s="26"/>
      <c r="T6934" s="26"/>
      <c r="U6934" s="26"/>
      <c r="V6934" s="26"/>
    </row>
    <row r="6935" spans="1:22" ht="14">
      <c r="A6935" s="24"/>
      <c r="B6935" s="26"/>
      <c r="C6935" s="26"/>
      <c r="D6935" s="26"/>
      <c r="E6935" s="26"/>
      <c r="F6935" s="26"/>
      <c r="G6935" s="27"/>
      <c r="H6935" s="27"/>
      <c r="I6935" s="26"/>
      <c r="J6935" s="24"/>
      <c r="K6935" s="26"/>
      <c r="L6935" s="26"/>
      <c r="M6935" s="26"/>
      <c r="N6935" s="26"/>
      <c r="O6935" s="26"/>
      <c r="P6935" s="26"/>
      <c r="Q6935" s="26"/>
      <c r="R6935" s="26"/>
      <c r="S6935" s="26"/>
      <c r="T6935" s="26"/>
      <c r="U6935" s="26"/>
      <c r="V6935" s="26"/>
    </row>
    <row r="6936" spans="1:22" ht="14">
      <c r="A6936" s="24"/>
      <c r="B6936" s="26"/>
      <c r="C6936" s="26"/>
      <c r="D6936" s="26"/>
      <c r="E6936" s="26"/>
      <c r="F6936" s="26"/>
      <c r="G6936" s="27"/>
      <c r="H6936" s="27"/>
      <c r="I6936" s="26"/>
      <c r="J6936" s="24"/>
      <c r="K6936" s="26"/>
      <c r="L6936" s="26"/>
      <c r="M6936" s="26"/>
      <c r="N6936" s="26"/>
      <c r="O6936" s="26"/>
      <c r="P6936" s="26"/>
      <c r="Q6936" s="26"/>
      <c r="R6936" s="26"/>
      <c r="S6936" s="26"/>
      <c r="T6936" s="26"/>
      <c r="U6936" s="26"/>
      <c r="V6936" s="26"/>
    </row>
    <row r="6937" spans="1:22" ht="14">
      <c r="A6937" s="24"/>
      <c r="B6937" s="26"/>
      <c r="C6937" s="26"/>
      <c r="D6937" s="26"/>
      <c r="E6937" s="26"/>
      <c r="F6937" s="26"/>
      <c r="G6937" s="27"/>
      <c r="H6937" s="27"/>
      <c r="I6937" s="26"/>
      <c r="J6937" s="24"/>
      <c r="K6937" s="26"/>
      <c r="L6937" s="26"/>
      <c r="M6937" s="26"/>
      <c r="N6937" s="26"/>
      <c r="O6937" s="26"/>
      <c r="P6937" s="26"/>
      <c r="Q6937" s="26"/>
      <c r="R6937" s="26"/>
      <c r="S6937" s="26"/>
      <c r="T6937" s="26"/>
      <c r="U6937" s="26"/>
      <c r="V6937" s="26"/>
    </row>
    <row r="6938" spans="1:22" ht="14">
      <c r="A6938" s="24"/>
      <c r="B6938" s="26"/>
      <c r="C6938" s="26"/>
      <c r="D6938" s="26"/>
      <c r="E6938" s="26"/>
      <c r="F6938" s="26"/>
      <c r="G6938" s="27"/>
      <c r="H6938" s="27"/>
      <c r="I6938" s="26"/>
      <c r="J6938" s="24"/>
      <c r="K6938" s="26"/>
      <c r="L6938" s="26"/>
      <c r="M6938" s="26"/>
      <c r="N6938" s="26"/>
      <c r="O6938" s="26"/>
      <c r="P6938" s="26"/>
      <c r="Q6938" s="26"/>
      <c r="R6938" s="26"/>
      <c r="S6938" s="26"/>
      <c r="T6938" s="26"/>
      <c r="U6938" s="26"/>
      <c r="V6938" s="26"/>
    </row>
    <row r="6939" spans="1:22" ht="14">
      <c r="A6939" s="24"/>
      <c r="B6939" s="26"/>
      <c r="C6939" s="26"/>
      <c r="D6939" s="26"/>
      <c r="E6939" s="26"/>
      <c r="F6939" s="26"/>
      <c r="G6939" s="27"/>
      <c r="H6939" s="27"/>
      <c r="I6939" s="26"/>
      <c r="J6939" s="24"/>
      <c r="K6939" s="26"/>
      <c r="L6939" s="26"/>
      <c r="M6939" s="26"/>
      <c r="N6939" s="26"/>
      <c r="O6939" s="26"/>
      <c r="P6939" s="26"/>
      <c r="Q6939" s="26"/>
      <c r="R6939" s="26"/>
      <c r="S6939" s="26"/>
      <c r="T6939" s="26"/>
      <c r="U6939" s="26"/>
      <c r="V6939" s="26"/>
    </row>
    <row r="6940" spans="1:22" ht="14">
      <c r="A6940" s="24"/>
      <c r="B6940" s="26"/>
      <c r="C6940" s="26"/>
      <c r="D6940" s="26"/>
      <c r="E6940" s="26"/>
      <c r="F6940" s="26"/>
      <c r="G6940" s="27"/>
      <c r="H6940" s="27"/>
      <c r="I6940" s="26"/>
      <c r="J6940" s="24"/>
      <c r="K6940" s="26"/>
      <c r="L6940" s="26"/>
      <c r="M6940" s="26"/>
      <c r="N6940" s="26"/>
      <c r="O6940" s="26"/>
      <c r="P6940" s="26"/>
      <c r="Q6940" s="26"/>
      <c r="R6940" s="26"/>
      <c r="S6940" s="26"/>
      <c r="T6940" s="26"/>
      <c r="U6940" s="26"/>
      <c r="V6940" s="26"/>
    </row>
    <row r="6941" spans="1:22" ht="14">
      <c r="A6941" s="24"/>
      <c r="B6941" s="26"/>
      <c r="C6941" s="26"/>
      <c r="D6941" s="26"/>
      <c r="E6941" s="26"/>
      <c r="F6941" s="26"/>
      <c r="G6941" s="27"/>
      <c r="H6941" s="27"/>
      <c r="I6941" s="26"/>
      <c r="J6941" s="24"/>
      <c r="K6941" s="26"/>
      <c r="L6941" s="26"/>
      <c r="M6941" s="26"/>
      <c r="N6941" s="26"/>
      <c r="O6941" s="26"/>
      <c r="P6941" s="26"/>
      <c r="Q6941" s="26"/>
      <c r="R6941" s="26"/>
      <c r="S6941" s="26"/>
      <c r="T6941" s="26"/>
      <c r="U6941" s="26"/>
      <c r="V6941" s="26"/>
    </row>
    <row r="6942" spans="1:22" ht="14">
      <c r="A6942" s="24"/>
      <c r="B6942" s="26"/>
      <c r="C6942" s="26"/>
      <c r="D6942" s="26"/>
      <c r="E6942" s="26"/>
      <c r="F6942" s="26"/>
      <c r="G6942" s="27"/>
      <c r="H6942" s="27"/>
      <c r="I6942" s="26"/>
      <c r="J6942" s="24"/>
      <c r="K6942" s="26"/>
      <c r="L6942" s="26"/>
      <c r="M6942" s="26"/>
      <c r="N6942" s="26"/>
      <c r="O6942" s="26"/>
      <c r="P6942" s="26"/>
      <c r="Q6942" s="26"/>
      <c r="R6942" s="26"/>
      <c r="S6942" s="26"/>
      <c r="T6942" s="26"/>
      <c r="U6942" s="26"/>
      <c r="V6942" s="26"/>
    </row>
    <row r="6943" spans="1:22" ht="14">
      <c r="A6943" s="24"/>
      <c r="B6943" s="26"/>
      <c r="C6943" s="26"/>
      <c r="D6943" s="26"/>
      <c r="E6943" s="26"/>
      <c r="F6943" s="26"/>
      <c r="G6943" s="27"/>
      <c r="H6943" s="27"/>
      <c r="I6943" s="26"/>
      <c r="J6943" s="24"/>
      <c r="K6943" s="26"/>
      <c r="L6943" s="26"/>
      <c r="M6943" s="26"/>
      <c r="N6943" s="26"/>
      <c r="O6943" s="26"/>
      <c r="P6943" s="26"/>
      <c r="Q6943" s="26"/>
      <c r="R6943" s="26"/>
      <c r="S6943" s="26"/>
      <c r="T6943" s="26"/>
      <c r="U6943" s="26"/>
      <c r="V6943" s="26"/>
    </row>
    <row r="6944" spans="1:22" ht="14">
      <c r="A6944" s="24"/>
      <c r="B6944" s="26"/>
      <c r="C6944" s="26"/>
      <c r="D6944" s="26"/>
      <c r="E6944" s="26"/>
      <c r="F6944" s="26"/>
      <c r="G6944" s="27"/>
      <c r="H6944" s="27"/>
      <c r="I6944" s="26"/>
      <c r="J6944" s="24"/>
      <c r="K6944" s="26"/>
      <c r="L6944" s="26"/>
      <c r="M6944" s="26"/>
      <c r="N6944" s="26"/>
      <c r="O6944" s="26"/>
      <c r="P6944" s="26"/>
      <c r="Q6944" s="26"/>
      <c r="R6944" s="26"/>
      <c r="S6944" s="26"/>
      <c r="T6944" s="26"/>
      <c r="U6944" s="26"/>
      <c r="V6944" s="26"/>
    </row>
    <row r="6945" spans="1:22" ht="14">
      <c r="A6945" s="24"/>
      <c r="B6945" s="26"/>
      <c r="C6945" s="26"/>
      <c r="D6945" s="26"/>
      <c r="E6945" s="26"/>
      <c r="F6945" s="26"/>
      <c r="G6945" s="27"/>
      <c r="H6945" s="27"/>
      <c r="I6945" s="26"/>
      <c r="J6945" s="24"/>
      <c r="K6945" s="26"/>
      <c r="L6945" s="26"/>
      <c r="M6945" s="26"/>
      <c r="N6945" s="26"/>
      <c r="O6945" s="26"/>
      <c r="P6945" s="26"/>
      <c r="Q6945" s="26"/>
      <c r="R6945" s="26"/>
      <c r="S6945" s="26"/>
      <c r="T6945" s="26"/>
      <c r="U6945" s="26"/>
      <c r="V6945" s="26"/>
    </row>
    <row r="6946" spans="1:22" ht="14">
      <c r="A6946" s="24"/>
      <c r="B6946" s="26"/>
      <c r="C6946" s="26"/>
      <c r="D6946" s="26"/>
      <c r="E6946" s="26"/>
      <c r="F6946" s="26"/>
      <c r="G6946" s="27"/>
      <c r="H6946" s="27"/>
      <c r="I6946" s="26"/>
      <c r="J6946" s="24"/>
      <c r="K6946" s="26"/>
      <c r="L6946" s="26"/>
      <c r="M6946" s="26"/>
      <c r="N6946" s="26"/>
      <c r="O6946" s="26"/>
      <c r="P6946" s="26"/>
      <c r="Q6946" s="26"/>
      <c r="R6946" s="26"/>
      <c r="S6946" s="26"/>
      <c r="T6946" s="26"/>
      <c r="U6946" s="26"/>
      <c r="V6946" s="26"/>
    </row>
    <row r="6947" spans="1:22" ht="14">
      <c r="A6947" s="24"/>
      <c r="B6947" s="26"/>
      <c r="C6947" s="26"/>
      <c r="D6947" s="26"/>
      <c r="E6947" s="26"/>
      <c r="F6947" s="26"/>
      <c r="G6947" s="27"/>
      <c r="H6947" s="27"/>
      <c r="I6947" s="26"/>
      <c r="J6947" s="24"/>
      <c r="K6947" s="26"/>
      <c r="L6947" s="26"/>
      <c r="M6947" s="26"/>
      <c r="N6947" s="26"/>
      <c r="O6947" s="26"/>
      <c r="P6947" s="26"/>
      <c r="Q6947" s="26"/>
      <c r="R6947" s="26"/>
      <c r="S6947" s="26"/>
      <c r="T6947" s="26"/>
      <c r="U6947" s="26"/>
      <c r="V6947" s="26"/>
    </row>
    <row r="6948" spans="1:22" ht="14">
      <c r="A6948" s="24"/>
      <c r="B6948" s="26"/>
      <c r="C6948" s="26"/>
      <c r="D6948" s="26"/>
      <c r="E6948" s="26"/>
      <c r="F6948" s="26"/>
      <c r="G6948" s="27"/>
      <c r="H6948" s="27"/>
      <c r="I6948" s="26"/>
      <c r="J6948" s="24"/>
      <c r="K6948" s="26"/>
      <c r="L6948" s="26"/>
      <c r="M6948" s="26"/>
      <c r="N6948" s="26"/>
      <c r="O6948" s="26"/>
      <c r="P6948" s="26"/>
      <c r="Q6948" s="26"/>
      <c r="R6948" s="26"/>
      <c r="S6948" s="26"/>
      <c r="T6948" s="26"/>
      <c r="U6948" s="26"/>
      <c r="V6948" s="26"/>
    </row>
    <row r="6949" spans="1:22" ht="14">
      <c r="A6949" s="24"/>
      <c r="B6949" s="26"/>
      <c r="C6949" s="26"/>
      <c r="D6949" s="26"/>
      <c r="E6949" s="26"/>
      <c r="F6949" s="26"/>
      <c r="G6949" s="27"/>
      <c r="H6949" s="27"/>
      <c r="I6949" s="26"/>
      <c r="J6949" s="24"/>
      <c r="K6949" s="26"/>
      <c r="L6949" s="26"/>
      <c r="M6949" s="26"/>
      <c r="N6949" s="26"/>
      <c r="O6949" s="26"/>
      <c r="P6949" s="26"/>
      <c r="Q6949" s="26"/>
      <c r="R6949" s="26"/>
      <c r="S6949" s="26"/>
      <c r="T6949" s="26"/>
      <c r="U6949" s="26"/>
      <c r="V6949" s="26"/>
    </row>
    <row r="6950" spans="1:22" ht="14">
      <c r="A6950" s="24"/>
      <c r="B6950" s="26"/>
      <c r="C6950" s="26"/>
      <c r="D6950" s="26"/>
      <c r="E6950" s="26"/>
      <c r="F6950" s="26"/>
      <c r="G6950" s="27"/>
      <c r="H6950" s="27"/>
      <c r="I6950" s="26"/>
      <c r="J6950" s="24"/>
      <c r="K6950" s="26"/>
      <c r="L6950" s="26"/>
      <c r="M6950" s="26"/>
      <c r="N6950" s="26"/>
      <c r="O6950" s="26"/>
      <c r="P6950" s="26"/>
      <c r="Q6950" s="26"/>
      <c r="R6950" s="26"/>
      <c r="S6950" s="26"/>
      <c r="T6950" s="26"/>
      <c r="U6950" s="26"/>
      <c r="V6950" s="26"/>
    </row>
    <row r="6951" spans="1:22" ht="14">
      <c r="A6951" s="24"/>
      <c r="B6951" s="26"/>
      <c r="C6951" s="26"/>
      <c r="D6951" s="26"/>
      <c r="E6951" s="26"/>
      <c r="F6951" s="26"/>
      <c r="G6951" s="27"/>
      <c r="H6951" s="27"/>
      <c r="I6951" s="26"/>
      <c r="J6951" s="24"/>
      <c r="K6951" s="26"/>
      <c r="L6951" s="26"/>
      <c r="M6951" s="26"/>
      <c r="N6951" s="26"/>
      <c r="O6951" s="26"/>
      <c r="P6951" s="26"/>
      <c r="Q6951" s="26"/>
      <c r="R6951" s="26"/>
      <c r="S6951" s="26"/>
      <c r="T6951" s="26"/>
      <c r="U6951" s="26"/>
      <c r="V6951" s="26"/>
    </row>
    <row r="6952" spans="1:22" ht="14">
      <c r="A6952" s="24"/>
      <c r="B6952" s="26"/>
      <c r="C6952" s="26"/>
      <c r="D6952" s="26"/>
      <c r="E6952" s="26"/>
      <c r="F6952" s="26"/>
      <c r="G6952" s="27"/>
      <c r="H6952" s="27"/>
      <c r="I6952" s="26"/>
      <c r="J6952" s="24"/>
      <c r="K6952" s="26"/>
      <c r="L6952" s="26"/>
      <c r="M6952" s="26"/>
      <c r="N6952" s="26"/>
      <c r="O6952" s="26"/>
      <c r="P6952" s="26"/>
      <c r="Q6952" s="26"/>
      <c r="R6952" s="26"/>
      <c r="S6952" s="26"/>
      <c r="T6952" s="26"/>
      <c r="U6952" s="26"/>
      <c r="V6952" s="26"/>
    </row>
    <row r="6953" spans="1:22" ht="14">
      <c r="A6953" s="24"/>
      <c r="B6953" s="26"/>
      <c r="C6953" s="26"/>
      <c r="D6953" s="26"/>
      <c r="E6953" s="26"/>
      <c r="F6953" s="26"/>
      <c r="G6953" s="27"/>
      <c r="H6953" s="27"/>
      <c r="I6953" s="26"/>
      <c r="J6953" s="24"/>
      <c r="K6953" s="26"/>
      <c r="L6953" s="26"/>
      <c r="M6953" s="26"/>
      <c r="N6953" s="26"/>
      <c r="O6953" s="26"/>
      <c r="P6953" s="26"/>
      <c r="Q6953" s="26"/>
      <c r="R6953" s="26"/>
      <c r="S6953" s="26"/>
      <c r="T6953" s="26"/>
      <c r="U6953" s="26"/>
      <c r="V6953" s="26"/>
    </row>
    <row r="6954" spans="1:22" ht="14">
      <c r="A6954" s="24"/>
      <c r="B6954" s="26"/>
      <c r="C6954" s="26"/>
      <c r="D6954" s="26"/>
      <c r="E6954" s="26"/>
      <c r="F6954" s="26"/>
      <c r="G6954" s="27"/>
      <c r="H6954" s="27"/>
      <c r="I6954" s="26"/>
      <c r="J6954" s="24"/>
      <c r="K6954" s="26"/>
      <c r="L6954" s="26"/>
      <c r="M6954" s="26"/>
      <c r="N6954" s="26"/>
      <c r="O6954" s="26"/>
      <c r="P6954" s="26"/>
      <c r="Q6954" s="26"/>
      <c r="R6954" s="26"/>
      <c r="S6954" s="26"/>
      <c r="T6954" s="26"/>
      <c r="U6954" s="26"/>
      <c r="V6954" s="26"/>
    </row>
    <row r="6955" spans="1:22" ht="14">
      <c r="A6955" s="24"/>
      <c r="B6955" s="26"/>
      <c r="C6955" s="26"/>
      <c r="D6955" s="26"/>
      <c r="E6955" s="26"/>
      <c r="F6955" s="26"/>
      <c r="G6955" s="27"/>
      <c r="H6955" s="27"/>
      <c r="I6955" s="26"/>
      <c r="J6955" s="24"/>
      <c r="K6955" s="26"/>
      <c r="L6955" s="26"/>
      <c r="M6955" s="26"/>
      <c r="N6955" s="26"/>
      <c r="O6955" s="26"/>
      <c r="P6955" s="26"/>
      <c r="Q6955" s="26"/>
      <c r="R6955" s="26"/>
      <c r="S6955" s="26"/>
      <c r="T6955" s="26"/>
      <c r="U6955" s="26"/>
      <c r="V6955" s="26"/>
    </row>
    <row r="6956" spans="1:22" ht="14">
      <c r="A6956" s="24"/>
      <c r="B6956" s="26"/>
      <c r="C6956" s="26"/>
      <c r="D6956" s="26"/>
      <c r="E6956" s="26"/>
      <c r="F6956" s="26"/>
      <c r="G6956" s="27"/>
      <c r="H6956" s="27"/>
      <c r="I6956" s="26"/>
      <c r="J6956" s="24"/>
      <c r="K6956" s="26"/>
      <c r="L6956" s="26"/>
      <c r="M6956" s="26"/>
      <c r="N6956" s="26"/>
      <c r="O6956" s="26"/>
      <c r="P6956" s="26"/>
      <c r="Q6956" s="26"/>
      <c r="R6956" s="26"/>
      <c r="S6956" s="26"/>
      <c r="T6956" s="26"/>
      <c r="U6956" s="26"/>
      <c r="V6956" s="26"/>
    </row>
    <row r="6957" spans="1:22" ht="14">
      <c r="A6957" s="24"/>
      <c r="B6957" s="26"/>
      <c r="C6957" s="26"/>
      <c r="D6957" s="26"/>
      <c r="E6957" s="26"/>
      <c r="F6957" s="26"/>
      <c r="G6957" s="27"/>
      <c r="H6957" s="27"/>
      <c r="I6957" s="26"/>
      <c r="J6957" s="24"/>
      <c r="K6957" s="26"/>
      <c r="L6957" s="26"/>
      <c r="M6957" s="26"/>
      <c r="N6957" s="26"/>
      <c r="O6957" s="26"/>
      <c r="P6957" s="26"/>
      <c r="Q6957" s="26"/>
      <c r="R6957" s="26"/>
      <c r="S6957" s="26"/>
      <c r="T6957" s="26"/>
      <c r="U6957" s="26"/>
      <c r="V6957" s="26"/>
    </row>
    <row r="6958" spans="1:22" ht="14">
      <c r="A6958" s="24"/>
      <c r="B6958" s="26"/>
      <c r="C6958" s="26"/>
      <c r="D6958" s="26"/>
      <c r="E6958" s="26"/>
      <c r="F6958" s="26"/>
      <c r="G6958" s="27"/>
      <c r="H6958" s="27"/>
      <c r="I6958" s="26"/>
      <c r="J6958" s="24"/>
      <c r="K6958" s="26"/>
      <c r="L6958" s="26"/>
      <c r="M6958" s="26"/>
      <c r="N6958" s="26"/>
      <c r="O6958" s="26"/>
      <c r="P6958" s="26"/>
      <c r="Q6958" s="26"/>
      <c r="R6958" s="26"/>
      <c r="S6958" s="26"/>
      <c r="T6958" s="26"/>
      <c r="U6958" s="26"/>
      <c r="V6958" s="26"/>
    </row>
    <row r="6959" spans="1:22" ht="14">
      <c r="A6959" s="24"/>
      <c r="B6959" s="26"/>
      <c r="C6959" s="26"/>
      <c r="D6959" s="26"/>
      <c r="E6959" s="26"/>
      <c r="F6959" s="26"/>
      <c r="G6959" s="27"/>
      <c r="H6959" s="27"/>
      <c r="I6959" s="26"/>
      <c r="J6959" s="24"/>
      <c r="K6959" s="26"/>
      <c r="L6959" s="26"/>
      <c r="M6959" s="26"/>
      <c r="N6959" s="26"/>
      <c r="O6959" s="26"/>
      <c r="P6959" s="26"/>
      <c r="Q6959" s="26"/>
      <c r="R6959" s="26"/>
      <c r="S6959" s="26"/>
      <c r="T6959" s="26"/>
      <c r="U6959" s="26"/>
      <c r="V6959" s="26"/>
    </row>
    <row r="6960" spans="1:22" ht="14">
      <c r="A6960" s="24"/>
      <c r="B6960" s="26"/>
      <c r="C6960" s="26"/>
      <c r="D6960" s="26"/>
      <c r="E6960" s="26"/>
      <c r="F6960" s="26"/>
      <c r="G6960" s="27"/>
      <c r="H6960" s="27"/>
      <c r="I6960" s="26"/>
      <c r="J6960" s="24"/>
      <c r="K6960" s="26"/>
      <c r="L6960" s="26"/>
      <c r="M6960" s="26"/>
      <c r="N6960" s="26"/>
      <c r="O6960" s="26"/>
      <c r="P6960" s="26"/>
      <c r="Q6960" s="26"/>
      <c r="R6960" s="26"/>
      <c r="S6960" s="26"/>
      <c r="T6960" s="26"/>
      <c r="U6960" s="26"/>
      <c r="V6960" s="26"/>
    </row>
    <row r="6961" spans="1:22" ht="14">
      <c r="A6961" s="24"/>
      <c r="B6961" s="26"/>
      <c r="C6961" s="26"/>
      <c r="D6961" s="26"/>
      <c r="E6961" s="26"/>
      <c r="F6961" s="26"/>
      <c r="G6961" s="27"/>
      <c r="H6961" s="27"/>
      <c r="I6961" s="26"/>
      <c r="J6961" s="24"/>
      <c r="K6961" s="26"/>
      <c r="L6961" s="26"/>
      <c r="M6961" s="26"/>
      <c r="N6961" s="26"/>
      <c r="O6961" s="26"/>
      <c r="P6961" s="26"/>
      <c r="Q6961" s="26"/>
      <c r="R6961" s="26"/>
      <c r="S6961" s="26"/>
      <c r="T6961" s="26"/>
      <c r="U6961" s="26"/>
      <c r="V6961" s="26"/>
    </row>
    <row r="6962" spans="1:22" ht="14">
      <c r="A6962" s="24"/>
      <c r="B6962" s="26"/>
      <c r="C6962" s="26"/>
      <c r="D6962" s="26"/>
      <c r="E6962" s="26"/>
      <c r="F6962" s="26"/>
      <c r="G6962" s="27"/>
      <c r="H6962" s="27"/>
      <c r="I6962" s="26"/>
      <c r="J6962" s="24"/>
      <c r="K6962" s="26"/>
      <c r="L6962" s="26"/>
      <c r="M6962" s="26"/>
      <c r="N6962" s="26"/>
      <c r="O6962" s="26"/>
      <c r="P6962" s="26"/>
      <c r="Q6962" s="26"/>
      <c r="R6962" s="26"/>
      <c r="S6962" s="26"/>
      <c r="T6962" s="26"/>
      <c r="U6962" s="26"/>
      <c r="V6962" s="26"/>
    </row>
    <row r="6963" spans="1:22" ht="14">
      <c r="A6963" s="24"/>
      <c r="B6963" s="26"/>
      <c r="C6963" s="26"/>
      <c r="D6963" s="26"/>
      <c r="E6963" s="26"/>
      <c r="F6963" s="26"/>
      <c r="G6963" s="27"/>
      <c r="H6963" s="27"/>
      <c r="I6963" s="26"/>
      <c r="J6963" s="24"/>
      <c r="K6963" s="26"/>
      <c r="L6963" s="26"/>
      <c r="M6963" s="26"/>
      <c r="N6963" s="26"/>
      <c r="O6963" s="26"/>
      <c r="P6963" s="26"/>
      <c r="Q6963" s="26"/>
      <c r="R6963" s="26"/>
      <c r="S6963" s="26"/>
      <c r="T6963" s="26"/>
      <c r="U6963" s="26"/>
      <c r="V6963" s="26"/>
    </row>
    <row r="6964" spans="1:22" ht="14">
      <c r="A6964" s="24"/>
      <c r="B6964" s="26"/>
      <c r="C6964" s="26"/>
      <c r="D6964" s="26"/>
      <c r="E6964" s="26"/>
      <c r="F6964" s="26"/>
      <c r="G6964" s="27"/>
      <c r="H6964" s="27"/>
      <c r="I6964" s="26"/>
      <c r="J6964" s="24"/>
      <c r="K6964" s="26"/>
      <c r="L6964" s="26"/>
      <c r="M6964" s="26"/>
      <c r="N6964" s="26"/>
      <c r="O6964" s="26"/>
      <c r="P6964" s="26"/>
      <c r="Q6964" s="26"/>
      <c r="R6964" s="26"/>
      <c r="S6964" s="26"/>
      <c r="T6964" s="26"/>
      <c r="U6964" s="26"/>
      <c r="V6964" s="26"/>
    </row>
    <row r="6965" spans="1:22" ht="14">
      <c r="A6965" s="24"/>
      <c r="B6965" s="26"/>
      <c r="C6965" s="26"/>
      <c r="D6965" s="26"/>
      <c r="E6965" s="26"/>
      <c r="F6965" s="26"/>
      <c r="G6965" s="27"/>
      <c r="H6965" s="27"/>
      <c r="I6965" s="26"/>
      <c r="J6965" s="24"/>
      <c r="K6965" s="26"/>
      <c r="L6965" s="26"/>
      <c r="M6965" s="26"/>
      <c r="N6965" s="26"/>
      <c r="O6965" s="26"/>
      <c r="P6965" s="26"/>
      <c r="Q6965" s="26"/>
      <c r="R6965" s="26"/>
      <c r="S6965" s="26"/>
      <c r="T6965" s="26"/>
      <c r="U6965" s="26"/>
      <c r="V6965" s="26"/>
    </row>
    <row r="6966" spans="1:22" ht="14">
      <c r="A6966" s="24"/>
      <c r="B6966" s="26"/>
      <c r="C6966" s="26"/>
      <c r="D6966" s="26"/>
      <c r="E6966" s="26"/>
      <c r="F6966" s="26"/>
      <c r="G6966" s="27"/>
      <c r="H6966" s="27"/>
      <c r="I6966" s="26"/>
      <c r="J6966" s="24"/>
      <c r="K6966" s="26"/>
      <c r="L6966" s="26"/>
      <c r="M6966" s="26"/>
      <c r="N6966" s="26"/>
      <c r="O6966" s="26"/>
      <c r="P6966" s="26"/>
      <c r="Q6966" s="26"/>
      <c r="R6966" s="26"/>
      <c r="S6966" s="26"/>
      <c r="T6966" s="26"/>
      <c r="U6966" s="26"/>
      <c r="V6966" s="26"/>
    </row>
    <row r="6967" spans="1:22" ht="14">
      <c r="A6967" s="24"/>
      <c r="B6967" s="26"/>
      <c r="C6967" s="26"/>
      <c r="D6967" s="26"/>
      <c r="E6967" s="26"/>
      <c r="F6967" s="26"/>
      <c r="G6967" s="27"/>
      <c r="H6967" s="27"/>
      <c r="I6967" s="26"/>
      <c r="J6967" s="24"/>
      <c r="K6967" s="26"/>
      <c r="L6967" s="26"/>
      <c r="M6967" s="26"/>
      <c r="N6967" s="26"/>
      <c r="O6967" s="26"/>
      <c r="P6967" s="26"/>
      <c r="Q6967" s="26"/>
      <c r="R6967" s="26"/>
      <c r="S6967" s="26"/>
      <c r="T6967" s="26"/>
      <c r="U6967" s="26"/>
      <c r="V6967" s="26"/>
    </row>
    <row r="6968" spans="1:22" ht="14">
      <c r="A6968" s="24"/>
      <c r="B6968" s="26"/>
      <c r="C6968" s="26"/>
      <c r="D6968" s="26"/>
      <c r="E6968" s="26"/>
      <c r="F6968" s="26"/>
      <c r="G6968" s="27"/>
      <c r="H6968" s="27"/>
      <c r="I6968" s="26"/>
      <c r="J6968" s="24"/>
      <c r="K6968" s="26"/>
      <c r="L6968" s="26"/>
      <c r="M6968" s="26"/>
      <c r="N6968" s="26"/>
      <c r="O6968" s="26"/>
      <c r="P6968" s="26"/>
      <c r="Q6968" s="26"/>
      <c r="R6968" s="26"/>
      <c r="S6968" s="26"/>
      <c r="T6968" s="26"/>
      <c r="U6968" s="26"/>
      <c r="V6968" s="26"/>
    </row>
    <row r="6969" spans="1:22" ht="14">
      <c r="A6969" s="24"/>
      <c r="B6969" s="26"/>
      <c r="C6969" s="26"/>
      <c r="D6969" s="26"/>
      <c r="E6969" s="26"/>
      <c r="F6969" s="26"/>
      <c r="G6969" s="27"/>
      <c r="H6969" s="27"/>
      <c r="I6969" s="26"/>
      <c r="J6969" s="24"/>
      <c r="K6969" s="26"/>
      <c r="L6969" s="26"/>
      <c r="M6969" s="26"/>
      <c r="N6969" s="26"/>
      <c r="O6969" s="26"/>
      <c r="P6969" s="26"/>
      <c r="Q6969" s="26"/>
      <c r="R6969" s="26"/>
      <c r="S6969" s="26"/>
      <c r="T6969" s="26"/>
      <c r="U6969" s="26"/>
      <c r="V6969" s="26"/>
    </row>
    <row r="6970" spans="1:22" ht="14">
      <c r="A6970" s="24"/>
      <c r="B6970" s="26"/>
      <c r="C6970" s="26"/>
      <c r="D6970" s="26"/>
      <c r="E6970" s="26"/>
      <c r="F6970" s="26"/>
      <c r="G6970" s="27"/>
      <c r="H6970" s="27"/>
      <c r="I6970" s="26"/>
      <c r="J6970" s="24"/>
      <c r="K6970" s="26"/>
      <c r="L6970" s="26"/>
      <c r="M6970" s="26"/>
      <c r="N6970" s="26"/>
      <c r="O6970" s="26"/>
      <c r="P6970" s="26"/>
      <c r="Q6970" s="26"/>
      <c r="R6970" s="26"/>
      <c r="S6970" s="26"/>
      <c r="T6970" s="26"/>
      <c r="U6970" s="26"/>
      <c r="V6970" s="26"/>
    </row>
    <row r="6971" spans="1:22" ht="14">
      <c r="A6971" s="24"/>
      <c r="B6971" s="26"/>
      <c r="C6971" s="26"/>
      <c r="D6971" s="26"/>
      <c r="E6971" s="26"/>
      <c r="F6971" s="26"/>
      <c r="G6971" s="27"/>
      <c r="H6971" s="27"/>
      <c r="I6971" s="26"/>
      <c r="J6971" s="24"/>
      <c r="K6971" s="26"/>
      <c r="L6971" s="26"/>
      <c r="M6971" s="26"/>
      <c r="N6971" s="26"/>
      <c r="O6971" s="26"/>
      <c r="P6971" s="26"/>
      <c r="Q6971" s="26"/>
      <c r="R6971" s="26"/>
      <c r="S6971" s="26"/>
      <c r="T6971" s="26"/>
      <c r="U6971" s="26"/>
      <c r="V6971" s="26"/>
    </row>
    <row r="6972" spans="1:22" ht="14">
      <c r="A6972" s="24"/>
      <c r="B6972" s="26"/>
      <c r="C6972" s="26"/>
      <c r="D6972" s="26"/>
      <c r="E6972" s="26"/>
      <c r="F6972" s="26"/>
      <c r="G6972" s="27"/>
      <c r="H6972" s="27"/>
      <c r="I6972" s="26"/>
      <c r="J6972" s="24"/>
      <c r="K6972" s="26"/>
      <c r="L6972" s="26"/>
      <c r="M6972" s="26"/>
      <c r="N6972" s="26"/>
      <c r="O6972" s="26"/>
      <c r="P6972" s="26"/>
      <c r="Q6972" s="26"/>
      <c r="R6972" s="26"/>
      <c r="S6972" s="26"/>
      <c r="T6972" s="26"/>
      <c r="U6972" s="26"/>
      <c r="V6972" s="26"/>
    </row>
    <row r="6973" spans="1:22" ht="14">
      <c r="A6973" s="24"/>
      <c r="B6973" s="26"/>
      <c r="C6973" s="26"/>
      <c r="D6973" s="26"/>
      <c r="E6973" s="26"/>
      <c r="F6973" s="26"/>
      <c r="G6973" s="27"/>
      <c r="H6973" s="27"/>
      <c r="I6973" s="26"/>
      <c r="J6973" s="24"/>
      <c r="K6973" s="26"/>
      <c r="L6973" s="26"/>
      <c r="M6973" s="26"/>
      <c r="N6973" s="26"/>
      <c r="O6973" s="26"/>
      <c r="P6973" s="26"/>
      <c r="Q6973" s="26"/>
      <c r="R6973" s="26"/>
      <c r="S6973" s="26"/>
      <c r="T6973" s="26"/>
      <c r="U6973" s="26"/>
      <c r="V6973" s="26"/>
    </row>
    <row r="6974" spans="1:22" ht="14">
      <c r="A6974" s="24"/>
      <c r="B6974" s="26"/>
      <c r="C6974" s="26"/>
      <c r="D6974" s="26"/>
      <c r="E6974" s="26"/>
      <c r="F6974" s="26"/>
      <c r="G6974" s="27"/>
      <c r="H6974" s="27"/>
      <c r="I6974" s="26"/>
      <c r="J6974" s="24"/>
      <c r="K6974" s="26"/>
      <c r="L6974" s="26"/>
      <c r="M6974" s="26"/>
      <c r="N6974" s="26"/>
      <c r="O6974" s="26"/>
      <c r="P6974" s="26"/>
      <c r="Q6974" s="26"/>
      <c r="R6974" s="26"/>
      <c r="S6974" s="26"/>
      <c r="T6974" s="26"/>
      <c r="U6974" s="26"/>
      <c r="V6974" s="26"/>
    </row>
    <row r="6975" spans="1:22" ht="14">
      <c r="A6975" s="24"/>
      <c r="B6975" s="26"/>
      <c r="C6975" s="26"/>
      <c r="D6975" s="26"/>
      <c r="E6975" s="26"/>
      <c r="F6975" s="26"/>
      <c r="G6975" s="27"/>
      <c r="H6975" s="27"/>
      <c r="I6975" s="26"/>
      <c r="J6975" s="24"/>
      <c r="K6975" s="26"/>
      <c r="L6975" s="26"/>
      <c r="M6975" s="26"/>
      <c r="N6975" s="26"/>
      <c r="O6975" s="26"/>
      <c r="P6975" s="26"/>
      <c r="Q6975" s="26"/>
      <c r="R6975" s="26"/>
      <c r="S6975" s="26"/>
      <c r="T6975" s="26"/>
      <c r="U6975" s="26"/>
      <c r="V6975" s="26"/>
    </row>
    <row r="6976" spans="1:22" ht="14">
      <c r="A6976" s="24"/>
      <c r="B6976" s="26"/>
      <c r="C6976" s="26"/>
      <c r="D6976" s="26"/>
      <c r="E6976" s="26"/>
      <c r="F6976" s="26"/>
      <c r="G6976" s="27"/>
      <c r="H6976" s="27"/>
      <c r="I6976" s="26"/>
      <c r="J6976" s="24"/>
      <c r="K6976" s="26"/>
      <c r="L6976" s="26"/>
      <c r="M6976" s="26"/>
      <c r="N6976" s="26"/>
      <c r="O6976" s="26"/>
      <c r="P6976" s="26"/>
      <c r="Q6976" s="26"/>
      <c r="R6976" s="26"/>
      <c r="S6976" s="26"/>
      <c r="T6976" s="26"/>
      <c r="U6976" s="26"/>
      <c r="V6976" s="26"/>
    </row>
    <row r="6977" spans="1:22" ht="14">
      <c r="A6977" s="24"/>
      <c r="B6977" s="26"/>
      <c r="C6977" s="26"/>
      <c r="D6977" s="26"/>
      <c r="E6977" s="26"/>
      <c r="F6977" s="26"/>
      <c r="G6977" s="27"/>
      <c r="H6977" s="27"/>
      <c r="I6977" s="26"/>
      <c r="J6977" s="24"/>
      <c r="K6977" s="26"/>
      <c r="L6977" s="26"/>
      <c r="M6977" s="26"/>
      <c r="N6977" s="26"/>
      <c r="O6977" s="26"/>
      <c r="P6977" s="26"/>
      <c r="Q6977" s="26"/>
      <c r="R6977" s="26"/>
      <c r="S6977" s="26"/>
      <c r="T6977" s="26"/>
      <c r="U6977" s="26"/>
      <c r="V6977" s="26"/>
    </row>
    <row r="6978" spans="1:22" ht="14">
      <c r="A6978" s="24"/>
      <c r="B6978" s="26"/>
      <c r="C6978" s="26"/>
      <c r="D6978" s="26"/>
      <c r="E6978" s="26"/>
      <c r="F6978" s="26"/>
      <c r="G6978" s="27"/>
      <c r="H6978" s="27"/>
      <c r="I6978" s="26"/>
      <c r="J6978" s="24"/>
      <c r="K6978" s="26"/>
      <c r="L6978" s="26"/>
      <c r="M6978" s="26"/>
      <c r="N6978" s="26"/>
      <c r="O6978" s="26"/>
      <c r="P6978" s="26"/>
      <c r="Q6978" s="26"/>
      <c r="R6978" s="26"/>
      <c r="S6978" s="26"/>
      <c r="T6978" s="26"/>
      <c r="U6978" s="26"/>
      <c r="V6978" s="26"/>
    </row>
    <row r="6979" spans="1:22" ht="14">
      <c r="A6979" s="24"/>
      <c r="B6979" s="26"/>
      <c r="C6979" s="26"/>
      <c r="D6979" s="26"/>
      <c r="E6979" s="26"/>
      <c r="F6979" s="26"/>
      <c r="G6979" s="27"/>
      <c r="H6979" s="27"/>
      <c r="I6979" s="26"/>
      <c r="J6979" s="24"/>
      <c r="K6979" s="26"/>
      <c r="L6979" s="26"/>
      <c r="M6979" s="26"/>
      <c r="N6979" s="26"/>
      <c r="O6979" s="26"/>
      <c r="P6979" s="26"/>
      <c r="Q6979" s="26"/>
      <c r="R6979" s="26"/>
      <c r="S6979" s="26"/>
      <c r="T6979" s="26"/>
      <c r="U6979" s="26"/>
      <c r="V6979" s="26"/>
    </row>
    <row r="6980" spans="1:22" ht="14">
      <c r="A6980" s="24"/>
      <c r="B6980" s="26"/>
      <c r="C6980" s="26"/>
      <c r="D6980" s="26"/>
      <c r="E6980" s="26"/>
      <c r="F6980" s="26"/>
      <c r="G6980" s="27"/>
      <c r="H6980" s="27"/>
      <c r="I6980" s="26"/>
      <c r="J6980" s="24"/>
      <c r="K6980" s="26"/>
      <c r="L6980" s="26"/>
      <c r="M6980" s="26"/>
      <c r="N6980" s="26"/>
      <c r="O6980" s="26"/>
      <c r="P6980" s="26"/>
      <c r="Q6980" s="26"/>
      <c r="R6980" s="26"/>
      <c r="S6980" s="26"/>
      <c r="T6980" s="26"/>
      <c r="U6980" s="26"/>
      <c r="V6980" s="26"/>
    </row>
    <row r="6981" spans="1:22" ht="14">
      <c r="A6981" s="24"/>
      <c r="B6981" s="26"/>
      <c r="C6981" s="26"/>
      <c r="D6981" s="26"/>
      <c r="E6981" s="26"/>
      <c r="F6981" s="26"/>
      <c r="G6981" s="27"/>
      <c r="H6981" s="27"/>
      <c r="I6981" s="26"/>
      <c r="J6981" s="24"/>
      <c r="K6981" s="26"/>
      <c r="L6981" s="26"/>
      <c r="M6981" s="26"/>
      <c r="N6981" s="26"/>
      <c r="O6981" s="26"/>
      <c r="P6981" s="26"/>
      <c r="Q6981" s="26"/>
      <c r="R6981" s="26"/>
      <c r="S6981" s="26"/>
      <c r="T6981" s="26"/>
      <c r="U6981" s="26"/>
      <c r="V6981" s="26"/>
    </row>
    <row r="6982" spans="1:22" ht="14">
      <c r="A6982" s="24"/>
      <c r="B6982" s="26"/>
      <c r="C6982" s="26"/>
      <c r="D6982" s="26"/>
      <c r="E6982" s="26"/>
      <c r="F6982" s="26"/>
      <c r="G6982" s="27"/>
      <c r="H6982" s="27"/>
      <c r="I6982" s="26"/>
      <c r="J6982" s="24"/>
      <c r="K6982" s="26"/>
      <c r="L6982" s="26"/>
      <c r="M6982" s="26"/>
      <c r="N6982" s="26"/>
      <c r="O6982" s="26"/>
      <c r="P6982" s="26"/>
      <c r="Q6982" s="26"/>
      <c r="R6982" s="26"/>
      <c r="S6982" s="26"/>
      <c r="T6982" s="26"/>
      <c r="U6982" s="26"/>
      <c r="V6982" s="26"/>
    </row>
    <row r="6983" spans="1:22" ht="14">
      <c r="A6983" s="24"/>
      <c r="B6983" s="26"/>
      <c r="C6983" s="26"/>
      <c r="D6983" s="26"/>
      <c r="E6983" s="26"/>
      <c r="F6983" s="26"/>
      <c r="G6983" s="27"/>
      <c r="H6983" s="27"/>
      <c r="I6983" s="26"/>
      <c r="J6983" s="24"/>
      <c r="K6983" s="26"/>
      <c r="L6983" s="26"/>
      <c r="M6983" s="26"/>
      <c r="N6983" s="26"/>
      <c r="O6983" s="26"/>
      <c r="P6983" s="26"/>
      <c r="Q6983" s="26"/>
      <c r="R6983" s="26"/>
      <c r="S6983" s="26"/>
      <c r="T6983" s="26"/>
      <c r="U6983" s="26"/>
      <c r="V6983" s="26"/>
    </row>
    <row r="6984" spans="1:22" ht="14">
      <c r="A6984" s="24"/>
      <c r="B6984" s="26"/>
      <c r="C6984" s="26"/>
      <c r="D6984" s="26"/>
      <c r="E6984" s="26"/>
      <c r="F6984" s="26"/>
      <c r="G6984" s="27"/>
      <c r="H6984" s="27"/>
      <c r="I6984" s="26"/>
      <c r="J6984" s="24"/>
      <c r="K6984" s="26"/>
      <c r="L6984" s="26"/>
      <c r="M6984" s="26"/>
      <c r="N6984" s="26"/>
      <c r="O6984" s="26"/>
      <c r="P6984" s="26"/>
      <c r="Q6984" s="26"/>
      <c r="R6984" s="26"/>
      <c r="S6984" s="26"/>
      <c r="T6984" s="26"/>
      <c r="U6984" s="26"/>
      <c r="V6984" s="26"/>
    </row>
    <row r="6985" spans="1:22" ht="14">
      <c r="A6985" s="24"/>
      <c r="B6985" s="26"/>
      <c r="C6985" s="26"/>
      <c r="D6985" s="26"/>
      <c r="E6985" s="26"/>
      <c r="F6985" s="26"/>
      <c r="G6985" s="27"/>
      <c r="H6985" s="27"/>
      <c r="I6985" s="26"/>
      <c r="J6985" s="24"/>
      <c r="K6985" s="26"/>
      <c r="L6985" s="26"/>
      <c r="M6985" s="26"/>
      <c r="N6985" s="26"/>
      <c r="O6985" s="26"/>
      <c r="P6985" s="26"/>
      <c r="Q6985" s="26"/>
      <c r="R6985" s="26"/>
      <c r="S6985" s="26"/>
      <c r="T6985" s="26"/>
      <c r="U6985" s="26"/>
      <c r="V6985" s="26"/>
    </row>
    <row r="6986" spans="1:22" ht="14">
      <c r="A6986" s="24"/>
      <c r="B6986" s="26"/>
      <c r="C6986" s="26"/>
      <c r="D6986" s="26"/>
      <c r="E6986" s="26"/>
      <c r="F6986" s="26"/>
      <c r="G6986" s="27"/>
      <c r="H6986" s="27"/>
      <c r="I6986" s="26"/>
      <c r="J6986" s="24"/>
      <c r="K6986" s="26"/>
      <c r="L6986" s="26"/>
      <c r="M6986" s="26"/>
      <c r="N6986" s="26"/>
      <c r="O6986" s="26"/>
      <c r="P6986" s="26"/>
      <c r="Q6986" s="26"/>
      <c r="R6986" s="26"/>
      <c r="S6986" s="26"/>
      <c r="T6986" s="26"/>
      <c r="U6986" s="26"/>
      <c r="V6986" s="26"/>
    </row>
    <row r="6987" spans="1:22" ht="14">
      <c r="A6987" s="24"/>
      <c r="B6987" s="26"/>
      <c r="C6987" s="26"/>
      <c r="D6987" s="26"/>
      <c r="E6987" s="26"/>
      <c r="F6987" s="26"/>
      <c r="G6987" s="27"/>
      <c r="H6987" s="27"/>
      <c r="I6987" s="26"/>
      <c r="J6987" s="24"/>
      <c r="K6987" s="26"/>
      <c r="L6987" s="26"/>
      <c r="M6987" s="26"/>
      <c r="N6987" s="26"/>
      <c r="O6987" s="26"/>
      <c r="P6987" s="26"/>
      <c r="Q6987" s="26"/>
      <c r="R6987" s="26"/>
      <c r="S6987" s="26"/>
      <c r="T6987" s="26"/>
      <c r="U6987" s="26"/>
      <c r="V6987" s="26"/>
    </row>
    <row r="6988" spans="1:22" ht="14">
      <c r="A6988" s="24"/>
      <c r="B6988" s="26"/>
      <c r="C6988" s="26"/>
      <c r="D6988" s="26"/>
      <c r="E6988" s="26"/>
      <c r="F6988" s="26"/>
      <c r="G6988" s="27"/>
      <c r="H6988" s="27"/>
      <c r="I6988" s="26"/>
      <c r="J6988" s="24"/>
      <c r="K6988" s="26"/>
      <c r="L6988" s="26"/>
      <c r="M6988" s="26"/>
      <c r="N6988" s="26"/>
      <c r="O6988" s="26"/>
      <c r="P6988" s="26"/>
      <c r="Q6988" s="26"/>
      <c r="R6988" s="26"/>
      <c r="S6988" s="26"/>
      <c r="T6988" s="26"/>
      <c r="U6988" s="26"/>
      <c r="V6988" s="26"/>
    </row>
    <row r="6989" spans="1:22" ht="14">
      <c r="A6989" s="24"/>
      <c r="B6989" s="26"/>
      <c r="C6989" s="26"/>
      <c r="D6989" s="26"/>
      <c r="E6989" s="26"/>
      <c r="F6989" s="26"/>
      <c r="G6989" s="27"/>
      <c r="H6989" s="27"/>
      <c r="I6989" s="26"/>
      <c r="J6989" s="24"/>
      <c r="K6989" s="26"/>
      <c r="L6989" s="26"/>
      <c r="M6989" s="26"/>
      <c r="N6989" s="26"/>
      <c r="O6989" s="26"/>
      <c r="P6989" s="26"/>
      <c r="Q6989" s="26"/>
      <c r="R6989" s="26"/>
      <c r="S6989" s="26"/>
      <c r="T6989" s="26"/>
      <c r="U6989" s="26"/>
      <c r="V6989" s="26"/>
    </row>
    <row r="6990" spans="1:22" ht="14">
      <c r="A6990" s="24"/>
      <c r="B6990" s="26"/>
      <c r="C6990" s="26"/>
      <c r="D6990" s="26"/>
      <c r="E6990" s="26"/>
      <c r="F6990" s="26"/>
      <c r="G6990" s="27"/>
      <c r="H6990" s="27"/>
      <c r="I6990" s="26"/>
      <c r="J6990" s="24"/>
      <c r="K6990" s="26"/>
      <c r="L6990" s="26"/>
      <c r="M6990" s="26"/>
      <c r="N6990" s="26"/>
      <c r="O6990" s="26"/>
      <c r="P6990" s="26"/>
      <c r="Q6990" s="26"/>
      <c r="R6990" s="26"/>
      <c r="S6990" s="26"/>
      <c r="T6990" s="26"/>
      <c r="U6990" s="26"/>
      <c r="V6990" s="26"/>
    </row>
    <row r="6991" spans="1:22" ht="14">
      <c r="A6991" s="24"/>
      <c r="B6991" s="26"/>
      <c r="C6991" s="26"/>
      <c r="D6991" s="26"/>
      <c r="E6991" s="26"/>
      <c r="F6991" s="26"/>
      <c r="G6991" s="27"/>
      <c r="H6991" s="27"/>
      <c r="I6991" s="26"/>
      <c r="J6991" s="24"/>
      <c r="K6991" s="26"/>
      <c r="L6991" s="26"/>
      <c r="M6991" s="26"/>
      <c r="N6991" s="26"/>
      <c r="O6991" s="26"/>
      <c r="P6991" s="26"/>
      <c r="Q6991" s="26"/>
      <c r="R6991" s="26"/>
      <c r="S6991" s="26"/>
      <c r="T6991" s="26"/>
      <c r="U6991" s="26"/>
      <c r="V6991" s="26"/>
    </row>
    <row r="6992" spans="1:22" ht="14">
      <c r="A6992" s="24"/>
      <c r="B6992" s="26"/>
      <c r="C6992" s="26"/>
      <c r="D6992" s="26"/>
      <c r="E6992" s="26"/>
      <c r="F6992" s="26"/>
      <c r="G6992" s="27"/>
      <c r="H6992" s="27"/>
      <c r="I6992" s="26"/>
      <c r="J6992" s="24"/>
      <c r="K6992" s="26"/>
      <c r="L6992" s="26"/>
      <c r="M6992" s="26"/>
      <c r="N6992" s="26"/>
      <c r="O6992" s="26"/>
      <c r="P6992" s="26"/>
      <c r="Q6992" s="26"/>
      <c r="R6992" s="26"/>
      <c r="S6992" s="26"/>
      <c r="T6992" s="26"/>
      <c r="U6992" s="26"/>
      <c r="V6992" s="26"/>
    </row>
    <row r="6993" spans="1:22" ht="14">
      <c r="A6993" s="24"/>
      <c r="B6993" s="26"/>
      <c r="C6993" s="26"/>
      <c r="D6993" s="26"/>
      <c r="E6993" s="26"/>
      <c r="F6993" s="26"/>
      <c r="G6993" s="27"/>
      <c r="H6993" s="27"/>
      <c r="I6993" s="26"/>
      <c r="J6993" s="24"/>
      <c r="K6993" s="26"/>
      <c r="L6993" s="26"/>
      <c r="M6993" s="26"/>
      <c r="N6993" s="26"/>
      <c r="O6993" s="26"/>
      <c r="P6993" s="26"/>
      <c r="Q6993" s="26"/>
      <c r="R6993" s="26"/>
      <c r="S6993" s="26"/>
      <c r="T6993" s="26"/>
      <c r="U6993" s="26"/>
      <c r="V6993" s="26"/>
    </row>
    <row r="6994" spans="1:22" ht="14">
      <c r="A6994" s="24"/>
      <c r="B6994" s="26"/>
      <c r="C6994" s="26"/>
      <c r="D6994" s="26"/>
      <c r="E6994" s="26"/>
      <c r="F6994" s="26"/>
      <c r="G6994" s="27"/>
      <c r="H6994" s="27"/>
      <c r="I6994" s="26"/>
      <c r="J6994" s="24"/>
      <c r="K6994" s="26"/>
      <c r="L6994" s="26"/>
      <c r="M6994" s="26"/>
      <c r="N6994" s="26"/>
      <c r="O6994" s="26"/>
      <c r="P6994" s="26"/>
      <c r="Q6994" s="26"/>
      <c r="R6994" s="26"/>
      <c r="S6994" s="26"/>
      <c r="T6994" s="26"/>
      <c r="U6994" s="26"/>
      <c r="V6994" s="26"/>
    </row>
    <row r="6995" spans="1:22" ht="14">
      <c r="A6995" s="24"/>
      <c r="B6995" s="26"/>
      <c r="C6995" s="26"/>
      <c r="D6995" s="26"/>
      <c r="E6995" s="26"/>
      <c r="F6995" s="26"/>
      <c r="G6995" s="27"/>
      <c r="H6995" s="27"/>
      <c r="I6995" s="26"/>
      <c r="J6995" s="24"/>
      <c r="K6995" s="26"/>
      <c r="L6995" s="26"/>
      <c r="M6995" s="26"/>
      <c r="N6995" s="26"/>
      <c r="O6995" s="26"/>
      <c r="P6995" s="26"/>
      <c r="Q6995" s="26"/>
      <c r="R6995" s="26"/>
      <c r="S6995" s="26"/>
      <c r="T6995" s="26"/>
      <c r="U6995" s="26"/>
      <c r="V6995" s="26"/>
    </row>
    <row r="6996" spans="1:22" ht="14">
      <c r="A6996" s="24"/>
      <c r="B6996" s="26"/>
      <c r="C6996" s="26"/>
      <c r="D6996" s="26"/>
      <c r="E6996" s="26"/>
      <c r="F6996" s="26"/>
      <c r="G6996" s="27"/>
      <c r="H6996" s="27"/>
      <c r="I6996" s="26"/>
      <c r="J6996" s="24"/>
      <c r="K6996" s="26"/>
      <c r="L6996" s="26"/>
      <c r="M6996" s="26"/>
      <c r="N6996" s="26"/>
      <c r="O6996" s="26"/>
      <c r="P6996" s="26"/>
      <c r="Q6996" s="26"/>
      <c r="R6996" s="26"/>
      <c r="S6996" s="26"/>
      <c r="T6996" s="26"/>
      <c r="U6996" s="26"/>
      <c r="V6996" s="26"/>
    </row>
    <row r="6997" spans="1:22" ht="14">
      <c r="A6997" s="24"/>
      <c r="B6997" s="26"/>
      <c r="C6997" s="26"/>
      <c r="D6997" s="26"/>
      <c r="E6997" s="26"/>
      <c r="F6997" s="26"/>
      <c r="G6997" s="27"/>
      <c r="H6997" s="27"/>
      <c r="I6997" s="26"/>
      <c r="J6997" s="24"/>
      <c r="K6997" s="26"/>
      <c r="L6997" s="26"/>
      <c r="M6997" s="26"/>
      <c r="N6997" s="26"/>
      <c r="O6997" s="26"/>
      <c r="P6997" s="26"/>
      <c r="Q6997" s="26"/>
      <c r="R6997" s="26"/>
      <c r="S6997" s="26"/>
      <c r="T6997" s="26"/>
      <c r="U6997" s="26"/>
      <c r="V6997" s="26"/>
    </row>
    <row r="6998" spans="1:22" ht="14">
      <c r="A6998" s="24"/>
      <c r="B6998" s="26"/>
      <c r="C6998" s="26"/>
      <c r="D6998" s="26"/>
      <c r="E6998" s="26"/>
      <c r="F6998" s="26"/>
      <c r="G6998" s="27"/>
      <c r="H6998" s="27"/>
      <c r="I6998" s="26"/>
      <c r="J6998" s="24"/>
      <c r="K6998" s="26"/>
      <c r="L6998" s="26"/>
      <c r="M6998" s="26"/>
      <c r="N6998" s="26"/>
      <c r="O6998" s="26"/>
      <c r="P6998" s="26"/>
      <c r="Q6998" s="26"/>
      <c r="R6998" s="26"/>
      <c r="S6998" s="26"/>
      <c r="T6998" s="26"/>
      <c r="U6998" s="26"/>
      <c r="V6998" s="26"/>
    </row>
    <row r="6999" spans="1:22" ht="14">
      <c r="A6999" s="24"/>
      <c r="B6999" s="26"/>
      <c r="C6999" s="26"/>
      <c r="D6999" s="26"/>
      <c r="E6999" s="26"/>
      <c r="F6999" s="26"/>
      <c r="G6999" s="27"/>
      <c r="H6999" s="27"/>
      <c r="I6999" s="26"/>
      <c r="J6999" s="24"/>
      <c r="K6999" s="26"/>
      <c r="L6999" s="26"/>
      <c r="M6999" s="26"/>
      <c r="N6999" s="26"/>
      <c r="O6999" s="26"/>
      <c r="P6999" s="26"/>
      <c r="Q6999" s="26"/>
      <c r="R6999" s="26"/>
      <c r="S6999" s="26"/>
      <c r="T6999" s="26"/>
      <c r="U6999" s="26"/>
      <c r="V6999" s="26"/>
    </row>
    <row r="7000" spans="1:22" ht="14">
      <c r="A7000" s="24"/>
      <c r="B7000" s="26"/>
      <c r="C7000" s="26"/>
      <c r="D7000" s="26"/>
      <c r="E7000" s="26"/>
      <c r="F7000" s="26"/>
      <c r="G7000" s="27"/>
      <c r="H7000" s="27"/>
      <c r="I7000" s="26"/>
      <c r="J7000" s="24"/>
      <c r="K7000" s="26"/>
      <c r="L7000" s="26"/>
      <c r="M7000" s="26"/>
      <c r="N7000" s="26"/>
      <c r="O7000" s="26"/>
      <c r="P7000" s="26"/>
      <c r="Q7000" s="26"/>
      <c r="R7000" s="26"/>
      <c r="S7000" s="26"/>
      <c r="T7000" s="26"/>
      <c r="U7000" s="26"/>
      <c r="V7000" s="26"/>
    </row>
    <row r="7001" spans="1:22" ht="14">
      <c r="A7001" s="24"/>
      <c r="B7001" s="26"/>
      <c r="C7001" s="26"/>
      <c r="D7001" s="26"/>
      <c r="E7001" s="26"/>
      <c r="F7001" s="26"/>
      <c r="G7001" s="27"/>
      <c r="H7001" s="27"/>
      <c r="I7001" s="26"/>
      <c r="J7001" s="24"/>
      <c r="K7001" s="26"/>
      <c r="L7001" s="26"/>
      <c r="M7001" s="26"/>
      <c r="N7001" s="26"/>
      <c r="O7001" s="26"/>
      <c r="P7001" s="26"/>
      <c r="Q7001" s="26"/>
      <c r="R7001" s="26"/>
      <c r="S7001" s="26"/>
      <c r="T7001" s="26"/>
      <c r="U7001" s="26"/>
      <c r="V7001" s="26"/>
    </row>
    <row r="7002" spans="1:22" ht="14">
      <c r="A7002" s="24"/>
      <c r="B7002" s="26"/>
      <c r="C7002" s="26"/>
      <c r="D7002" s="26"/>
      <c r="E7002" s="26"/>
      <c r="F7002" s="26"/>
      <c r="G7002" s="27"/>
      <c r="H7002" s="27"/>
      <c r="I7002" s="26"/>
      <c r="J7002" s="24"/>
      <c r="K7002" s="26"/>
      <c r="L7002" s="26"/>
      <c r="M7002" s="26"/>
      <c r="N7002" s="26"/>
      <c r="O7002" s="26"/>
      <c r="P7002" s="26"/>
      <c r="Q7002" s="26"/>
      <c r="R7002" s="26"/>
      <c r="S7002" s="26"/>
      <c r="T7002" s="26"/>
      <c r="U7002" s="26"/>
      <c r="V7002" s="26"/>
    </row>
    <row r="7003" spans="1:22" ht="14">
      <c r="A7003" s="24"/>
      <c r="B7003" s="26"/>
      <c r="C7003" s="26"/>
      <c r="D7003" s="26"/>
      <c r="E7003" s="26"/>
      <c r="F7003" s="26"/>
      <c r="G7003" s="27"/>
      <c r="H7003" s="27"/>
      <c r="I7003" s="26"/>
      <c r="J7003" s="24"/>
      <c r="K7003" s="26"/>
      <c r="L7003" s="26"/>
      <c r="M7003" s="26"/>
      <c r="N7003" s="26"/>
      <c r="O7003" s="26"/>
      <c r="P7003" s="26"/>
      <c r="Q7003" s="26"/>
      <c r="R7003" s="26"/>
      <c r="S7003" s="26"/>
      <c r="T7003" s="26"/>
      <c r="U7003" s="26"/>
      <c r="V7003" s="26"/>
    </row>
    <row r="7004" spans="1:22" ht="14">
      <c r="A7004" s="24"/>
      <c r="B7004" s="26"/>
      <c r="C7004" s="26"/>
      <c r="D7004" s="26"/>
      <c r="E7004" s="26"/>
      <c r="F7004" s="26"/>
      <c r="G7004" s="27"/>
      <c r="H7004" s="27"/>
      <c r="I7004" s="26"/>
      <c r="J7004" s="24"/>
      <c r="K7004" s="26"/>
      <c r="L7004" s="26"/>
      <c r="M7004" s="26"/>
      <c r="N7004" s="26"/>
      <c r="O7004" s="26"/>
      <c r="P7004" s="26"/>
      <c r="Q7004" s="26"/>
      <c r="R7004" s="26"/>
      <c r="S7004" s="26"/>
      <c r="T7004" s="26"/>
      <c r="U7004" s="26"/>
      <c r="V7004" s="26"/>
    </row>
    <row r="7005" spans="1:22" ht="14">
      <c r="A7005" s="24"/>
      <c r="B7005" s="26"/>
      <c r="C7005" s="26"/>
      <c r="D7005" s="26"/>
      <c r="E7005" s="26"/>
      <c r="F7005" s="26"/>
      <c r="G7005" s="27"/>
      <c r="H7005" s="27"/>
      <c r="I7005" s="26"/>
      <c r="J7005" s="24"/>
      <c r="K7005" s="26"/>
      <c r="L7005" s="26"/>
      <c r="M7005" s="26"/>
      <c r="N7005" s="26"/>
      <c r="O7005" s="26"/>
      <c r="P7005" s="26"/>
      <c r="Q7005" s="26"/>
      <c r="R7005" s="26"/>
      <c r="S7005" s="26"/>
      <c r="T7005" s="26"/>
      <c r="U7005" s="26"/>
      <c r="V7005" s="26"/>
    </row>
    <row r="7006" spans="1:22" ht="14">
      <c r="A7006" s="24"/>
      <c r="B7006" s="26"/>
      <c r="C7006" s="26"/>
      <c r="D7006" s="26"/>
      <c r="E7006" s="26"/>
      <c r="F7006" s="26"/>
      <c r="G7006" s="27"/>
      <c r="H7006" s="27"/>
      <c r="I7006" s="26"/>
      <c r="J7006" s="24"/>
      <c r="K7006" s="26"/>
      <c r="L7006" s="26"/>
      <c r="M7006" s="26"/>
      <c r="N7006" s="26"/>
      <c r="O7006" s="26"/>
      <c r="P7006" s="26"/>
      <c r="Q7006" s="26"/>
      <c r="R7006" s="26"/>
      <c r="S7006" s="26"/>
      <c r="T7006" s="26"/>
      <c r="U7006" s="26"/>
      <c r="V7006" s="26"/>
    </row>
    <row r="7007" spans="1:22" ht="14">
      <c r="A7007" s="24"/>
      <c r="B7007" s="26"/>
      <c r="C7007" s="26"/>
      <c r="D7007" s="26"/>
      <c r="E7007" s="26"/>
      <c r="F7007" s="26"/>
      <c r="G7007" s="27"/>
      <c r="H7007" s="27"/>
      <c r="I7007" s="26"/>
      <c r="J7007" s="24"/>
      <c r="K7007" s="26"/>
      <c r="L7007" s="26"/>
      <c r="M7007" s="26"/>
      <c r="N7007" s="26"/>
      <c r="O7007" s="26"/>
      <c r="P7007" s="26"/>
      <c r="Q7007" s="26"/>
      <c r="R7007" s="26"/>
      <c r="S7007" s="26"/>
      <c r="T7007" s="26"/>
      <c r="U7007" s="26"/>
      <c r="V7007" s="26"/>
    </row>
    <row r="7008" spans="1:22" ht="14">
      <c r="A7008" s="24"/>
      <c r="B7008" s="26"/>
      <c r="C7008" s="26"/>
      <c r="D7008" s="26"/>
      <c r="E7008" s="26"/>
      <c r="F7008" s="26"/>
      <c r="G7008" s="27"/>
      <c r="H7008" s="27"/>
      <c r="I7008" s="26"/>
      <c r="J7008" s="24"/>
      <c r="K7008" s="26"/>
      <c r="L7008" s="26"/>
      <c r="M7008" s="26"/>
      <c r="N7008" s="26"/>
      <c r="O7008" s="26"/>
      <c r="P7008" s="26"/>
      <c r="Q7008" s="26"/>
      <c r="R7008" s="26"/>
      <c r="S7008" s="26"/>
      <c r="T7008" s="26"/>
      <c r="U7008" s="26"/>
      <c r="V7008" s="26"/>
    </row>
    <row r="7009" spans="1:22" ht="14">
      <c r="A7009" s="24"/>
      <c r="B7009" s="26"/>
      <c r="C7009" s="26"/>
      <c r="D7009" s="26"/>
      <c r="E7009" s="26"/>
      <c r="F7009" s="26"/>
      <c r="G7009" s="27"/>
      <c r="H7009" s="27"/>
      <c r="I7009" s="26"/>
      <c r="J7009" s="24"/>
      <c r="K7009" s="26"/>
      <c r="L7009" s="26"/>
      <c r="M7009" s="26"/>
      <c r="N7009" s="26"/>
      <c r="O7009" s="26"/>
      <c r="P7009" s="26"/>
      <c r="Q7009" s="26"/>
      <c r="R7009" s="26"/>
      <c r="S7009" s="26"/>
      <c r="T7009" s="26"/>
      <c r="U7009" s="26"/>
      <c r="V7009" s="26"/>
    </row>
    <row r="7010" spans="1:22" ht="14">
      <c r="A7010" s="24"/>
      <c r="B7010" s="26"/>
      <c r="C7010" s="26"/>
      <c r="D7010" s="26"/>
      <c r="E7010" s="26"/>
      <c r="F7010" s="26"/>
      <c r="G7010" s="27"/>
      <c r="H7010" s="27"/>
      <c r="I7010" s="26"/>
      <c r="J7010" s="24"/>
      <c r="K7010" s="26"/>
      <c r="L7010" s="26"/>
      <c r="M7010" s="26"/>
      <c r="N7010" s="26"/>
      <c r="O7010" s="26"/>
      <c r="P7010" s="26"/>
      <c r="Q7010" s="26"/>
      <c r="R7010" s="26"/>
      <c r="S7010" s="26"/>
      <c r="T7010" s="26"/>
      <c r="U7010" s="26"/>
      <c r="V7010" s="26"/>
    </row>
    <row r="7011" spans="1:22" ht="14">
      <c r="A7011" s="24"/>
      <c r="B7011" s="26"/>
      <c r="C7011" s="26"/>
      <c r="D7011" s="26"/>
      <c r="E7011" s="26"/>
      <c r="F7011" s="26"/>
      <c r="G7011" s="27"/>
      <c r="H7011" s="27"/>
      <c r="I7011" s="26"/>
      <c r="J7011" s="24"/>
      <c r="K7011" s="26"/>
      <c r="L7011" s="26"/>
      <c r="M7011" s="26"/>
      <c r="N7011" s="26"/>
      <c r="O7011" s="26"/>
      <c r="P7011" s="26"/>
      <c r="Q7011" s="26"/>
      <c r="R7011" s="26"/>
      <c r="S7011" s="26"/>
      <c r="T7011" s="26"/>
      <c r="U7011" s="26"/>
      <c r="V7011" s="26"/>
    </row>
    <row r="7012" spans="1:22" ht="14">
      <c r="A7012" s="24"/>
      <c r="B7012" s="26"/>
      <c r="C7012" s="26"/>
      <c r="D7012" s="26"/>
      <c r="E7012" s="26"/>
      <c r="F7012" s="26"/>
      <c r="G7012" s="27"/>
      <c r="H7012" s="27"/>
      <c r="I7012" s="26"/>
      <c r="J7012" s="24"/>
      <c r="K7012" s="26"/>
      <c r="L7012" s="26"/>
      <c r="M7012" s="26"/>
      <c r="N7012" s="26"/>
      <c r="O7012" s="26"/>
      <c r="P7012" s="26"/>
      <c r="Q7012" s="26"/>
      <c r="R7012" s="26"/>
      <c r="S7012" s="26"/>
      <c r="T7012" s="26"/>
      <c r="U7012" s="26"/>
      <c r="V7012" s="26"/>
    </row>
    <row r="7013" spans="1:22" ht="14">
      <c r="A7013" s="24"/>
      <c r="B7013" s="26"/>
      <c r="C7013" s="26"/>
      <c r="D7013" s="26"/>
      <c r="E7013" s="26"/>
      <c r="F7013" s="26"/>
      <c r="G7013" s="27"/>
      <c r="H7013" s="27"/>
      <c r="I7013" s="26"/>
      <c r="J7013" s="24"/>
      <c r="K7013" s="26"/>
      <c r="L7013" s="26"/>
      <c r="M7013" s="26"/>
      <c r="N7013" s="26"/>
      <c r="O7013" s="26"/>
      <c r="P7013" s="26"/>
      <c r="Q7013" s="26"/>
      <c r="R7013" s="26"/>
      <c r="S7013" s="26"/>
      <c r="T7013" s="26"/>
      <c r="U7013" s="26"/>
      <c r="V7013" s="26"/>
    </row>
    <row r="7014" spans="1:22" ht="14">
      <c r="A7014" s="24"/>
      <c r="B7014" s="26"/>
      <c r="C7014" s="26"/>
      <c r="D7014" s="26"/>
      <c r="E7014" s="26"/>
      <c r="F7014" s="26"/>
      <c r="G7014" s="27"/>
      <c r="H7014" s="27"/>
      <c r="I7014" s="26"/>
      <c r="J7014" s="24"/>
      <c r="K7014" s="26"/>
      <c r="L7014" s="26"/>
      <c r="M7014" s="26"/>
      <c r="N7014" s="26"/>
      <c r="O7014" s="26"/>
      <c r="P7014" s="26"/>
      <c r="Q7014" s="26"/>
      <c r="R7014" s="26"/>
      <c r="S7014" s="26"/>
      <c r="T7014" s="26"/>
      <c r="U7014" s="26"/>
      <c r="V7014" s="26"/>
    </row>
    <row r="7015" spans="1:22" ht="14">
      <c r="A7015" s="24"/>
      <c r="B7015" s="26"/>
      <c r="C7015" s="26"/>
      <c r="D7015" s="26"/>
      <c r="E7015" s="26"/>
      <c r="F7015" s="26"/>
      <c r="G7015" s="27"/>
      <c r="H7015" s="27"/>
      <c r="I7015" s="26"/>
      <c r="J7015" s="24"/>
      <c r="K7015" s="26"/>
      <c r="L7015" s="26"/>
      <c r="M7015" s="26"/>
      <c r="N7015" s="26"/>
      <c r="O7015" s="26"/>
      <c r="P7015" s="26"/>
      <c r="Q7015" s="26"/>
      <c r="R7015" s="26"/>
      <c r="S7015" s="26"/>
      <c r="T7015" s="26"/>
      <c r="U7015" s="26"/>
      <c r="V7015" s="26"/>
    </row>
    <row r="7016" spans="1:22" ht="14">
      <c r="A7016" s="24"/>
      <c r="B7016" s="26"/>
      <c r="C7016" s="26"/>
      <c r="D7016" s="26"/>
      <c r="E7016" s="26"/>
      <c r="F7016" s="26"/>
      <c r="G7016" s="27"/>
      <c r="H7016" s="27"/>
      <c r="I7016" s="26"/>
      <c r="J7016" s="24"/>
      <c r="K7016" s="26"/>
      <c r="L7016" s="26"/>
      <c r="M7016" s="26"/>
      <c r="N7016" s="26"/>
      <c r="O7016" s="26"/>
      <c r="P7016" s="26"/>
      <c r="Q7016" s="26"/>
      <c r="R7016" s="26"/>
      <c r="S7016" s="26"/>
      <c r="T7016" s="26"/>
      <c r="U7016" s="26"/>
      <c r="V7016" s="26"/>
    </row>
    <row r="7017" spans="1:22" ht="14">
      <c r="A7017" s="24"/>
      <c r="B7017" s="26"/>
      <c r="C7017" s="26"/>
      <c r="D7017" s="26"/>
      <c r="E7017" s="26"/>
      <c r="F7017" s="26"/>
      <c r="G7017" s="27"/>
      <c r="H7017" s="27"/>
      <c r="I7017" s="26"/>
      <c r="J7017" s="24"/>
      <c r="K7017" s="26"/>
      <c r="L7017" s="26"/>
      <c r="M7017" s="26"/>
      <c r="N7017" s="26"/>
      <c r="O7017" s="26"/>
      <c r="P7017" s="26"/>
      <c r="Q7017" s="26"/>
      <c r="R7017" s="26"/>
      <c r="S7017" s="26"/>
      <c r="T7017" s="26"/>
      <c r="U7017" s="26"/>
      <c r="V7017" s="26"/>
    </row>
    <row r="7018" spans="1:22" ht="14">
      <c r="A7018" s="24"/>
      <c r="B7018" s="26"/>
      <c r="C7018" s="26"/>
      <c r="D7018" s="26"/>
      <c r="E7018" s="26"/>
      <c r="F7018" s="26"/>
      <c r="G7018" s="27"/>
      <c r="H7018" s="27"/>
      <c r="I7018" s="26"/>
      <c r="J7018" s="24"/>
      <c r="K7018" s="26"/>
      <c r="L7018" s="26"/>
      <c r="M7018" s="26"/>
      <c r="N7018" s="26"/>
      <c r="O7018" s="26"/>
      <c r="P7018" s="26"/>
      <c r="Q7018" s="26"/>
      <c r="R7018" s="26"/>
      <c r="S7018" s="26"/>
      <c r="T7018" s="26"/>
      <c r="U7018" s="26"/>
      <c r="V7018" s="26"/>
    </row>
    <row r="7019" spans="1:22" ht="14">
      <c r="A7019" s="24"/>
      <c r="B7019" s="26"/>
      <c r="C7019" s="26"/>
      <c r="D7019" s="26"/>
      <c r="E7019" s="26"/>
      <c r="F7019" s="26"/>
      <c r="G7019" s="27"/>
      <c r="H7019" s="27"/>
      <c r="I7019" s="26"/>
      <c r="J7019" s="24"/>
      <c r="K7019" s="26"/>
      <c r="L7019" s="26"/>
      <c r="M7019" s="26"/>
      <c r="N7019" s="26"/>
      <c r="O7019" s="26"/>
      <c r="P7019" s="26"/>
      <c r="Q7019" s="26"/>
      <c r="R7019" s="26"/>
      <c r="S7019" s="26"/>
      <c r="T7019" s="26"/>
      <c r="U7019" s="26"/>
      <c r="V7019" s="26"/>
    </row>
    <row r="7020" spans="1:22" ht="14">
      <c r="A7020" s="24"/>
      <c r="B7020" s="26"/>
      <c r="C7020" s="26"/>
      <c r="D7020" s="26"/>
      <c r="E7020" s="26"/>
      <c r="F7020" s="26"/>
      <c r="G7020" s="27"/>
      <c r="H7020" s="27"/>
      <c r="I7020" s="26"/>
      <c r="J7020" s="24"/>
      <c r="K7020" s="26"/>
      <c r="L7020" s="26"/>
      <c r="M7020" s="26"/>
      <c r="N7020" s="26"/>
      <c r="O7020" s="26"/>
      <c r="P7020" s="26"/>
      <c r="Q7020" s="26"/>
      <c r="R7020" s="26"/>
      <c r="S7020" s="26"/>
      <c r="T7020" s="26"/>
      <c r="U7020" s="26"/>
      <c r="V7020" s="26"/>
    </row>
    <row r="7021" spans="1:22" ht="14">
      <c r="A7021" s="24"/>
      <c r="B7021" s="26"/>
      <c r="C7021" s="26"/>
      <c r="D7021" s="26"/>
      <c r="E7021" s="26"/>
      <c r="F7021" s="26"/>
      <c r="G7021" s="27"/>
      <c r="H7021" s="27"/>
      <c r="I7021" s="26"/>
      <c r="J7021" s="24"/>
      <c r="K7021" s="26"/>
      <c r="L7021" s="26"/>
      <c r="M7021" s="26"/>
      <c r="N7021" s="26"/>
      <c r="O7021" s="26"/>
      <c r="P7021" s="26"/>
      <c r="Q7021" s="26"/>
      <c r="R7021" s="26"/>
      <c r="S7021" s="26"/>
      <c r="T7021" s="26"/>
      <c r="U7021" s="26"/>
      <c r="V7021" s="26"/>
    </row>
    <row r="7022" spans="1:22" ht="14">
      <c r="A7022" s="24"/>
      <c r="B7022" s="26"/>
      <c r="C7022" s="26"/>
      <c r="D7022" s="26"/>
      <c r="E7022" s="26"/>
      <c r="F7022" s="26"/>
      <c r="G7022" s="27"/>
      <c r="H7022" s="27"/>
      <c r="I7022" s="26"/>
      <c r="J7022" s="24"/>
      <c r="K7022" s="26"/>
      <c r="L7022" s="26"/>
      <c r="M7022" s="26"/>
      <c r="N7022" s="26"/>
      <c r="O7022" s="26"/>
      <c r="P7022" s="26"/>
      <c r="Q7022" s="26"/>
      <c r="R7022" s="26"/>
      <c r="S7022" s="26"/>
      <c r="T7022" s="26"/>
      <c r="U7022" s="26"/>
      <c r="V7022" s="26"/>
    </row>
    <row r="7023" spans="1:22" ht="14">
      <c r="A7023" s="24"/>
      <c r="B7023" s="26"/>
      <c r="C7023" s="26"/>
      <c r="D7023" s="26"/>
      <c r="E7023" s="26"/>
      <c r="F7023" s="26"/>
      <c r="G7023" s="27"/>
      <c r="H7023" s="27"/>
      <c r="I7023" s="26"/>
      <c r="J7023" s="24"/>
      <c r="K7023" s="26"/>
      <c r="L7023" s="26"/>
      <c r="M7023" s="26"/>
      <c r="N7023" s="26"/>
      <c r="O7023" s="26"/>
      <c r="P7023" s="26"/>
      <c r="Q7023" s="26"/>
      <c r="R7023" s="26"/>
      <c r="S7023" s="26"/>
      <c r="T7023" s="26"/>
      <c r="U7023" s="26"/>
      <c r="V7023" s="26"/>
    </row>
    <row r="7024" spans="1:22" ht="14">
      <c r="A7024" s="24"/>
      <c r="B7024" s="26"/>
      <c r="C7024" s="26"/>
      <c r="D7024" s="26"/>
      <c r="E7024" s="26"/>
      <c r="F7024" s="26"/>
      <c r="G7024" s="27"/>
      <c r="H7024" s="27"/>
      <c r="I7024" s="26"/>
      <c r="J7024" s="24"/>
      <c r="K7024" s="26"/>
      <c r="L7024" s="26"/>
      <c r="M7024" s="26"/>
      <c r="N7024" s="26"/>
      <c r="O7024" s="26"/>
      <c r="P7024" s="26"/>
      <c r="Q7024" s="26"/>
      <c r="R7024" s="26"/>
      <c r="S7024" s="26"/>
      <c r="T7024" s="26"/>
      <c r="U7024" s="26"/>
      <c r="V7024" s="26"/>
    </row>
    <row r="7025" spans="1:22" ht="14">
      <c r="A7025" s="24"/>
      <c r="B7025" s="26"/>
      <c r="C7025" s="26"/>
      <c r="D7025" s="26"/>
      <c r="E7025" s="26"/>
      <c r="F7025" s="26"/>
      <c r="G7025" s="27"/>
      <c r="H7025" s="27"/>
      <c r="I7025" s="26"/>
      <c r="J7025" s="24"/>
      <c r="K7025" s="26"/>
      <c r="L7025" s="26"/>
      <c r="M7025" s="26"/>
      <c r="N7025" s="26"/>
      <c r="O7025" s="26"/>
      <c r="P7025" s="26"/>
      <c r="Q7025" s="26"/>
      <c r="R7025" s="26"/>
      <c r="S7025" s="26"/>
      <c r="T7025" s="26"/>
      <c r="U7025" s="26"/>
      <c r="V7025" s="26"/>
    </row>
    <row r="7026" spans="1:22" ht="14">
      <c r="A7026" s="24"/>
      <c r="B7026" s="26"/>
      <c r="C7026" s="26"/>
      <c r="D7026" s="26"/>
      <c r="E7026" s="26"/>
      <c r="F7026" s="26"/>
      <c r="G7026" s="27"/>
      <c r="H7026" s="27"/>
      <c r="I7026" s="26"/>
      <c r="J7026" s="24"/>
      <c r="K7026" s="26"/>
      <c r="L7026" s="26"/>
      <c r="M7026" s="26"/>
      <c r="N7026" s="26"/>
      <c r="O7026" s="26"/>
      <c r="P7026" s="26"/>
      <c r="Q7026" s="26"/>
      <c r="R7026" s="26"/>
      <c r="S7026" s="26"/>
      <c r="T7026" s="26"/>
      <c r="U7026" s="26"/>
      <c r="V7026" s="26"/>
    </row>
    <row r="7027" spans="1:22" ht="14">
      <c r="A7027" s="24"/>
      <c r="B7027" s="26"/>
      <c r="C7027" s="26"/>
      <c r="D7027" s="26"/>
      <c r="E7027" s="26"/>
      <c r="F7027" s="26"/>
      <c r="G7027" s="27"/>
      <c r="H7027" s="27"/>
      <c r="I7027" s="26"/>
      <c r="J7027" s="24"/>
      <c r="K7027" s="26"/>
      <c r="L7027" s="26"/>
      <c r="M7027" s="26"/>
      <c r="N7027" s="26"/>
      <c r="O7027" s="26"/>
      <c r="P7027" s="26"/>
      <c r="Q7027" s="26"/>
      <c r="R7027" s="26"/>
      <c r="S7027" s="26"/>
      <c r="T7027" s="26"/>
      <c r="U7027" s="26"/>
      <c r="V7027" s="26"/>
    </row>
    <row r="7028" spans="1:22" ht="14">
      <c r="A7028" s="24"/>
      <c r="B7028" s="26"/>
      <c r="C7028" s="26"/>
      <c r="D7028" s="26"/>
      <c r="E7028" s="26"/>
      <c r="F7028" s="26"/>
      <c r="G7028" s="27"/>
      <c r="H7028" s="27"/>
      <c r="I7028" s="26"/>
      <c r="J7028" s="24"/>
      <c r="K7028" s="26"/>
      <c r="L7028" s="26"/>
      <c r="M7028" s="26"/>
      <c r="N7028" s="26"/>
      <c r="O7028" s="26"/>
      <c r="P7028" s="26"/>
      <c r="Q7028" s="26"/>
      <c r="R7028" s="26"/>
      <c r="S7028" s="26"/>
      <c r="T7028" s="26"/>
      <c r="U7028" s="26"/>
      <c r="V7028" s="26"/>
    </row>
    <row r="7029" spans="1:22" ht="14">
      <c r="A7029" s="24"/>
      <c r="B7029" s="26"/>
      <c r="C7029" s="26"/>
      <c r="D7029" s="26"/>
      <c r="E7029" s="26"/>
      <c r="F7029" s="26"/>
      <c r="G7029" s="27"/>
      <c r="H7029" s="27"/>
      <c r="I7029" s="26"/>
      <c r="J7029" s="24"/>
      <c r="K7029" s="26"/>
      <c r="L7029" s="26"/>
      <c r="M7029" s="26"/>
      <c r="N7029" s="26"/>
      <c r="O7029" s="26"/>
      <c r="P7029" s="26"/>
      <c r="Q7029" s="26"/>
      <c r="R7029" s="26"/>
      <c r="S7029" s="26"/>
      <c r="T7029" s="26"/>
      <c r="U7029" s="26"/>
      <c r="V7029" s="26"/>
    </row>
    <row r="7030" spans="1:22" ht="14">
      <c r="A7030" s="24"/>
      <c r="B7030" s="26"/>
      <c r="C7030" s="26"/>
      <c r="D7030" s="26"/>
      <c r="E7030" s="26"/>
      <c r="F7030" s="26"/>
      <c r="G7030" s="27"/>
      <c r="H7030" s="27"/>
      <c r="I7030" s="26"/>
      <c r="J7030" s="24"/>
      <c r="K7030" s="26"/>
      <c r="L7030" s="26"/>
      <c r="M7030" s="26"/>
      <c r="N7030" s="26"/>
      <c r="O7030" s="26"/>
      <c r="P7030" s="26"/>
      <c r="Q7030" s="26"/>
      <c r="R7030" s="26"/>
      <c r="S7030" s="26"/>
      <c r="T7030" s="26"/>
      <c r="U7030" s="26"/>
      <c r="V7030" s="26"/>
    </row>
    <row r="7031" spans="1:22" ht="14">
      <c r="A7031" s="24"/>
      <c r="B7031" s="26"/>
      <c r="C7031" s="26"/>
      <c r="D7031" s="26"/>
      <c r="E7031" s="26"/>
      <c r="F7031" s="26"/>
      <c r="G7031" s="27"/>
      <c r="H7031" s="27"/>
      <c r="I7031" s="26"/>
      <c r="J7031" s="24"/>
      <c r="K7031" s="26"/>
      <c r="L7031" s="26"/>
      <c r="M7031" s="26"/>
      <c r="N7031" s="26"/>
      <c r="O7031" s="26"/>
      <c r="P7031" s="26"/>
      <c r="Q7031" s="26"/>
      <c r="R7031" s="26"/>
      <c r="S7031" s="26"/>
      <c r="T7031" s="26"/>
      <c r="U7031" s="26"/>
      <c r="V7031" s="26"/>
    </row>
    <row r="7032" spans="1:22" ht="14">
      <c r="A7032" s="24"/>
      <c r="B7032" s="26"/>
      <c r="C7032" s="26"/>
      <c r="D7032" s="26"/>
      <c r="E7032" s="26"/>
      <c r="F7032" s="26"/>
      <c r="G7032" s="27"/>
      <c r="H7032" s="27"/>
      <c r="I7032" s="26"/>
      <c r="J7032" s="24"/>
      <c r="K7032" s="26"/>
      <c r="L7032" s="26"/>
      <c r="M7032" s="26"/>
      <c r="N7032" s="26"/>
      <c r="O7032" s="26"/>
      <c r="P7032" s="26"/>
      <c r="Q7032" s="26"/>
      <c r="R7032" s="26"/>
      <c r="S7032" s="26"/>
      <c r="T7032" s="26"/>
      <c r="U7032" s="26"/>
      <c r="V7032" s="26"/>
    </row>
    <row r="7033" spans="1:22" ht="14">
      <c r="A7033" s="24"/>
      <c r="B7033" s="26"/>
      <c r="C7033" s="26"/>
      <c r="D7033" s="26"/>
      <c r="E7033" s="26"/>
      <c r="F7033" s="26"/>
      <c r="G7033" s="27"/>
      <c r="H7033" s="27"/>
      <c r="I7033" s="26"/>
      <c r="J7033" s="24"/>
      <c r="K7033" s="26"/>
      <c r="L7033" s="26"/>
      <c r="M7033" s="26"/>
      <c r="N7033" s="26"/>
      <c r="O7033" s="26"/>
      <c r="P7033" s="26"/>
      <c r="Q7033" s="26"/>
      <c r="R7033" s="26"/>
      <c r="S7033" s="26"/>
      <c r="T7033" s="26"/>
      <c r="U7033" s="26"/>
      <c r="V7033" s="26"/>
    </row>
    <row r="7034" spans="1:22" ht="14">
      <c r="A7034" s="24"/>
      <c r="B7034" s="26"/>
      <c r="C7034" s="26"/>
      <c r="D7034" s="26"/>
      <c r="E7034" s="26"/>
      <c r="F7034" s="26"/>
      <c r="G7034" s="27"/>
      <c r="H7034" s="27"/>
      <c r="I7034" s="26"/>
      <c r="J7034" s="24"/>
      <c r="K7034" s="26"/>
      <c r="L7034" s="26"/>
      <c r="M7034" s="26"/>
      <c r="N7034" s="26"/>
      <c r="O7034" s="26"/>
      <c r="P7034" s="26"/>
      <c r="Q7034" s="26"/>
      <c r="R7034" s="26"/>
      <c r="S7034" s="26"/>
      <c r="T7034" s="26"/>
      <c r="U7034" s="26"/>
      <c r="V7034" s="26"/>
    </row>
    <row r="7035" spans="1:22" ht="14">
      <c r="A7035" s="24"/>
      <c r="B7035" s="26"/>
      <c r="C7035" s="26"/>
      <c r="D7035" s="26"/>
      <c r="E7035" s="26"/>
      <c r="F7035" s="26"/>
      <c r="G7035" s="27"/>
      <c r="H7035" s="27"/>
      <c r="I7035" s="26"/>
      <c r="J7035" s="24"/>
      <c r="K7035" s="26"/>
      <c r="L7035" s="26"/>
      <c r="M7035" s="26"/>
      <c r="N7035" s="26"/>
      <c r="O7035" s="26"/>
      <c r="P7035" s="26"/>
      <c r="Q7035" s="26"/>
      <c r="R7035" s="26"/>
      <c r="S7035" s="26"/>
      <c r="T7035" s="26"/>
      <c r="U7035" s="26"/>
      <c r="V7035" s="26"/>
    </row>
    <row r="7036" spans="1:22" ht="14">
      <c r="A7036" s="24"/>
      <c r="B7036" s="26"/>
      <c r="C7036" s="26"/>
      <c r="D7036" s="26"/>
      <c r="E7036" s="26"/>
      <c r="F7036" s="26"/>
      <c r="G7036" s="27"/>
      <c r="H7036" s="27"/>
      <c r="I7036" s="26"/>
      <c r="J7036" s="24"/>
      <c r="K7036" s="26"/>
      <c r="L7036" s="26"/>
      <c r="M7036" s="26"/>
      <c r="N7036" s="26"/>
      <c r="O7036" s="26"/>
      <c r="P7036" s="26"/>
      <c r="Q7036" s="26"/>
      <c r="R7036" s="26"/>
      <c r="S7036" s="26"/>
      <c r="T7036" s="26"/>
      <c r="U7036" s="26"/>
      <c r="V7036" s="26"/>
    </row>
    <row r="7037" spans="1:22" ht="14">
      <c r="A7037" s="24"/>
      <c r="B7037" s="26"/>
      <c r="C7037" s="26"/>
      <c r="D7037" s="26"/>
      <c r="E7037" s="26"/>
      <c r="F7037" s="26"/>
      <c r="G7037" s="27"/>
      <c r="H7037" s="27"/>
      <c r="I7037" s="26"/>
      <c r="J7037" s="24"/>
      <c r="K7037" s="26"/>
      <c r="L7037" s="26"/>
      <c r="M7037" s="26"/>
      <c r="N7037" s="26"/>
      <c r="O7037" s="26"/>
      <c r="P7037" s="26"/>
      <c r="Q7037" s="26"/>
      <c r="R7037" s="26"/>
      <c r="S7037" s="26"/>
      <c r="T7037" s="26"/>
      <c r="U7037" s="26"/>
      <c r="V7037" s="26"/>
    </row>
    <row r="7038" spans="1:22" ht="14">
      <c r="A7038" s="24"/>
      <c r="B7038" s="26"/>
      <c r="C7038" s="26"/>
      <c r="D7038" s="26"/>
      <c r="E7038" s="26"/>
      <c r="F7038" s="26"/>
      <c r="G7038" s="27"/>
      <c r="H7038" s="27"/>
      <c r="I7038" s="26"/>
      <c r="J7038" s="24"/>
      <c r="K7038" s="26"/>
      <c r="L7038" s="26"/>
      <c r="M7038" s="26"/>
      <c r="N7038" s="26"/>
      <c r="O7038" s="26"/>
      <c r="P7038" s="26"/>
      <c r="Q7038" s="26"/>
      <c r="R7038" s="26"/>
      <c r="S7038" s="26"/>
      <c r="T7038" s="26"/>
      <c r="U7038" s="26"/>
      <c r="V7038" s="26"/>
    </row>
    <row r="7039" spans="1:22" ht="14">
      <c r="A7039" s="24"/>
      <c r="B7039" s="26"/>
      <c r="C7039" s="26"/>
      <c r="D7039" s="26"/>
      <c r="E7039" s="26"/>
      <c r="F7039" s="26"/>
      <c r="G7039" s="27"/>
      <c r="H7039" s="27"/>
      <c r="I7039" s="26"/>
      <c r="J7039" s="24"/>
      <c r="K7039" s="26"/>
      <c r="L7039" s="26"/>
      <c r="M7039" s="26"/>
      <c r="N7039" s="26"/>
      <c r="O7039" s="26"/>
      <c r="P7039" s="26"/>
      <c r="Q7039" s="26"/>
      <c r="R7039" s="26"/>
      <c r="S7039" s="26"/>
      <c r="T7039" s="26"/>
      <c r="U7039" s="26"/>
      <c r="V7039" s="26"/>
    </row>
    <row r="7040" spans="1:22" ht="14">
      <c r="A7040" s="24"/>
      <c r="B7040" s="26"/>
      <c r="C7040" s="26"/>
      <c r="D7040" s="26"/>
      <c r="E7040" s="26"/>
      <c r="F7040" s="26"/>
      <c r="G7040" s="27"/>
      <c r="H7040" s="27"/>
      <c r="I7040" s="26"/>
      <c r="J7040" s="24"/>
      <c r="K7040" s="26"/>
      <c r="L7040" s="26"/>
      <c r="M7040" s="26"/>
      <c r="N7040" s="26"/>
      <c r="O7040" s="26"/>
      <c r="P7040" s="26"/>
      <c r="Q7040" s="26"/>
      <c r="R7040" s="26"/>
      <c r="S7040" s="26"/>
      <c r="T7040" s="26"/>
      <c r="U7040" s="26"/>
      <c r="V7040" s="26"/>
    </row>
    <row r="7041" spans="1:22" ht="14">
      <c r="A7041" s="24"/>
      <c r="B7041" s="26"/>
      <c r="C7041" s="26"/>
      <c r="D7041" s="26"/>
      <c r="E7041" s="26"/>
      <c r="F7041" s="26"/>
      <c r="G7041" s="27"/>
      <c r="H7041" s="27"/>
      <c r="I7041" s="26"/>
      <c r="J7041" s="24"/>
      <c r="K7041" s="26"/>
      <c r="L7041" s="26"/>
      <c r="M7041" s="26"/>
      <c r="N7041" s="26"/>
      <c r="O7041" s="26"/>
      <c r="P7041" s="26"/>
      <c r="Q7041" s="26"/>
      <c r="R7041" s="26"/>
      <c r="S7041" s="26"/>
      <c r="T7041" s="26"/>
      <c r="U7041" s="26"/>
      <c r="V7041" s="26"/>
    </row>
    <row r="7042" spans="1:22" ht="14">
      <c r="A7042" s="24"/>
      <c r="B7042" s="26"/>
      <c r="C7042" s="26"/>
      <c r="D7042" s="26"/>
      <c r="E7042" s="26"/>
      <c r="F7042" s="26"/>
      <c r="G7042" s="27"/>
      <c r="H7042" s="27"/>
      <c r="I7042" s="26"/>
      <c r="J7042" s="24"/>
      <c r="K7042" s="26"/>
      <c r="L7042" s="26"/>
      <c r="M7042" s="26"/>
      <c r="N7042" s="26"/>
      <c r="O7042" s="26"/>
      <c r="P7042" s="26"/>
      <c r="Q7042" s="26"/>
      <c r="R7042" s="26"/>
      <c r="S7042" s="26"/>
      <c r="T7042" s="26"/>
      <c r="U7042" s="26"/>
      <c r="V7042" s="26"/>
    </row>
    <row r="7043" spans="1:22" ht="14">
      <c r="A7043" s="24"/>
      <c r="B7043" s="26"/>
      <c r="C7043" s="26"/>
      <c r="D7043" s="26"/>
      <c r="E7043" s="26"/>
      <c r="F7043" s="26"/>
      <c r="G7043" s="27"/>
      <c r="H7043" s="27"/>
      <c r="I7043" s="26"/>
      <c r="J7043" s="24"/>
      <c r="K7043" s="26"/>
      <c r="L7043" s="26"/>
      <c r="M7043" s="26"/>
      <c r="N7043" s="26"/>
      <c r="O7043" s="26"/>
      <c r="P7043" s="26"/>
      <c r="Q7043" s="26"/>
      <c r="R7043" s="26"/>
      <c r="S7043" s="26"/>
      <c r="T7043" s="26"/>
      <c r="U7043" s="26"/>
      <c r="V7043" s="26"/>
    </row>
    <row r="7044" spans="1:22" ht="14">
      <c r="A7044" s="24"/>
      <c r="B7044" s="26"/>
      <c r="C7044" s="26"/>
      <c r="D7044" s="26"/>
      <c r="E7044" s="26"/>
      <c r="F7044" s="26"/>
      <c r="G7044" s="27"/>
      <c r="H7044" s="27"/>
      <c r="I7044" s="26"/>
      <c r="J7044" s="24"/>
      <c r="K7044" s="26"/>
      <c r="L7044" s="26"/>
      <c r="M7044" s="26"/>
      <c r="N7044" s="26"/>
      <c r="O7044" s="26"/>
      <c r="P7044" s="26"/>
      <c r="Q7044" s="26"/>
      <c r="R7044" s="26"/>
      <c r="S7044" s="26"/>
      <c r="T7044" s="26"/>
      <c r="U7044" s="26"/>
      <c r="V7044" s="26"/>
    </row>
    <row r="7045" spans="1:22" ht="14">
      <c r="A7045" s="24"/>
      <c r="B7045" s="26"/>
      <c r="C7045" s="26"/>
      <c r="D7045" s="26"/>
      <c r="E7045" s="26"/>
      <c r="F7045" s="26"/>
      <c r="G7045" s="27"/>
      <c r="H7045" s="27"/>
      <c r="I7045" s="26"/>
      <c r="J7045" s="24"/>
      <c r="K7045" s="26"/>
      <c r="L7045" s="26"/>
      <c r="M7045" s="26"/>
      <c r="N7045" s="26"/>
      <c r="O7045" s="26"/>
      <c r="P7045" s="26"/>
      <c r="Q7045" s="26"/>
      <c r="R7045" s="26"/>
      <c r="S7045" s="26"/>
      <c r="T7045" s="26"/>
      <c r="U7045" s="26"/>
      <c r="V7045" s="26"/>
    </row>
    <row r="7046" spans="1:22" ht="14">
      <c r="A7046" s="24"/>
      <c r="B7046" s="26"/>
      <c r="C7046" s="26"/>
      <c r="D7046" s="26"/>
      <c r="E7046" s="26"/>
      <c r="F7046" s="26"/>
      <c r="G7046" s="27"/>
      <c r="H7046" s="27"/>
      <c r="I7046" s="26"/>
      <c r="J7046" s="24"/>
      <c r="K7046" s="26"/>
      <c r="L7046" s="26"/>
      <c r="M7046" s="26"/>
      <c r="N7046" s="26"/>
      <c r="O7046" s="26"/>
      <c r="P7046" s="26"/>
      <c r="Q7046" s="26"/>
      <c r="R7046" s="26"/>
      <c r="S7046" s="26"/>
      <c r="T7046" s="26"/>
      <c r="U7046" s="26"/>
      <c r="V7046" s="26"/>
    </row>
    <row r="7047" spans="1:22" ht="14">
      <c r="A7047" s="24"/>
      <c r="B7047" s="26"/>
      <c r="C7047" s="26"/>
      <c r="D7047" s="26"/>
      <c r="E7047" s="26"/>
      <c r="F7047" s="26"/>
      <c r="G7047" s="27"/>
      <c r="H7047" s="27"/>
      <c r="I7047" s="26"/>
      <c r="J7047" s="24"/>
      <c r="K7047" s="26"/>
      <c r="L7047" s="26"/>
      <c r="M7047" s="26"/>
      <c r="N7047" s="26"/>
      <c r="O7047" s="26"/>
      <c r="P7047" s="26"/>
      <c r="Q7047" s="26"/>
      <c r="R7047" s="26"/>
      <c r="S7047" s="26"/>
      <c r="T7047" s="26"/>
      <c r="U7047" s="26"/>
      <c r="V7047" s="26"/>
    </row>
    <row r="7048" spans="1:22" ht="14">
      <c r="A7048" s="24"/>
      <c r="B7048" s="26"/>
      <c r="C7048" s="26"/>
      <c r="D7048" s="26"/>
      <c r="E7048" s="26"/>
      <c r="F7048" s="26"/>
      <c r="G7048" s="27"/>
      <c r="H7048" s="27"/>
      <c r="I7048" s="26"/>
      <c r="J7048" s="24"/>
      <c r="K7048" s="26"/>
      <c r="L7048" s="26"/>
      <c r="M7048" s="26"/>
      <c r="N7048" s="26"/>
      <c r="O7048" s="26"/>
      <c r="P7048" s="26"/>
      <c r="Q7048" s="26"/>
      <c r="R7048" s="26"/>
      <c r="S7048" s="26"/>
      <c r="T7048" s="26"/>
      <c r="U7048" s="26"/>
      <c r="V7048" s="26"/>
    </row>
    <row r="7049" spans="1:22" ht="14">
      <c r="A7049" s="24"/>
      <c r="B7049" s="26"/>
      <c r="C7049" s="26"/>
      <c r="D7049" s="26"/>
      <c r="E7049" s="26"/>
      <c r="F7049" s="26"/>
      <c r="G7049" s="27"/>
      <c r="H7049" s="27"/>
      <c r="I7049" s="26"/>
      <c r="J7049" s="24"/>
      <c r="K7049" s="26"/>
      <c r="L7049" s="26"/>
      <c r="M7049" s="26"/>
      <c r="N7049" s="26"/>
      <c r="O7049" s="26"/>
      <c r="P7049" s="26"/>
      <c r="Q7049" s="26"/>
      <c r="R7049" s="26"/>
      <c r="S7049" s="26"/>
      <c r="T7049" s="26"/>
      <c r="U7049" s="26"/>
      <c r="V7049" s="26"/>
    </row>
    <row r="7050" spans="1:22" ht="14">
      <c r="A7050" s="24"/>
      <c r="B7050" s="26"/>
      <c r="C7050" s="26"/>
      <c r="D7050" s="26"/>
      <c r="E7050" s="26"/>
      <c r="F7050" s="26"/>
      <c r="G7050" s="27"/>
      <c r="H7050" s="27"/>
      <c r="I7050" s="26"/>
      <c r="J7050" s="24"/>
      <c r="K7050" s="26"/>
      <c r="L7050" s="26"/>
      <c r="M7050" s="26"/>
      <c r="N7050" s="26"/>
      <c r="O7050" s="26"/>
      <c r="P7050" s="26"/>
      <c r="Q7050" s="26"/>
      <c r="R7050" s="26"/>
      <c r="S7050" s="26"/>
      <c r="T7050" s="26"/>
      <c r="U7050" s="26"/>
      <c r="V7050" s="26"/>
    </row>
    <row r="7051" spans="1:22" ht="14">
      <c r="A7051" s="24"/>
      <c r="B7051" s="26"/>
      <c r="C7051" s="26"/>
      <c r="D7051" s="26"/>
      <c r="E7051" s="26"/>
      <c r="F7051" s="26"/>
      <c r="G7051" s="27"/>
      <c r="H7051" s="27"/>
      <c r="I7051" s="26"/>
      <c r="J7051" s="24"/>
      <c r="K7051" s="26"/>
      <c r="L7051" s="26"/>
      <c r="M7051" s="26"/>
      <c r="N7051" s="26"/>
      <c r="O7051" s="26"/>
      <c r="P7051" s="26"/>
      <c r="Q7051" s="26"/>
      <c r="R7051" s="26"/>
      <c r="S7051" s="26"/>
      <c r="T7051" s="26"/>
      <c r="U7051" s="26"/>
      <c r="V7051" s="26"/>
    </row>
    <row r="7052" spans="1:22" ht="14">
      <c r="A7052" s="24"/>
      <c r="B7052" s="26"/>
      <c r="C7052" s="26"/>
      <c r="D7052" s="26"/>
      <c r="E7052" s="26"/>
      <c r="F7052" s="26"/>
      <c r="G7052" s="27"/>
      <c r="H7052" s="27"/>
      <c r="I7052" s="26"/>
      <c r="J7052" s="24"/>
      <c r="K7052" s="26"/>
      <c r="L7052" s="26"/>
      <c r="M7052" s="26"/>
      <c r="N7052" s="26"/>
      <c r="O7052" s="26"/>
      <c r="P7052" s="26"/>
      <c r="Q7052" s="26"/>
      <c r="R7052" s="26"/>
      <c r="S7052" s="26"/>
      <c r="T7052" s="26"/>
      <c r="U7052" s="26"/>
      <c r="V7052" s="26"/>
    </row>
    <row r="7053" spans="1:22" ht="14">
      <c r="A7053" s="24"/>
      <c r="B7053" s="26"/>
      <c r="C7053" s="26"/>
      <c r="D7053" s="26"/>
      <c r="E7053" s="26"/>
      <c r="F7053" s="26"/>
      <c r="G7053" s="27"/>
      <c r="H7053" s="27"/>
      <c r="I7053" s="26"/>
      <c r="J7053" s="24"/>
      <c r="K7053" s="26"/>
      <c r="L7053" s="26"/>
      <c r="M7053" s="26"/>
      <c r="N7053" s="26"/>
      <c r="O7053" s="26"/>
      <c r="P7053" s="26"/>
      <c r="Q7053" s="26"/>
      <c r="R7053" s="26"/>
      <c r="S7053" s="26"/>
      <c r="T7053" s="26"/>
      <c r="U7053" s="26"/>
      <c r="V7053" s="26"/>
    </row>
    <row r="7054" spans="1:22" ht="14">
      <c r="A7054" s="24"/>
      <c r="B7054" s="26"/>
      <c r="C7054" s="26"/>
      <c r="D7054" s="26"/>
      <c r="E7054" s="26"/>
      <c r="F7054" s="26"/>
      <c r="G7054" s="27"/>
      <c r="H7054" s="27"/>
      <c r="I7054" s="26"/>
      <c r="J7054" s="24"/>
      <c r="K7054" s="26"/>
      <c r="L7054" s="26"/>
      <c r="M7054" s="26"/>
      <c r="N7054" s="26"/>
      <c r="O7054" s="26"/>
      <c r="P7054" s="26"/>
      <c r="Q7054" s="26"/>
      <c r="R7054" s="26"/>
      <c r="S7054" s="26"/>
      <c r="T7054" s="26"/>
      <c r="U7054" s="26"/>
      <c r="V7054" s="26"/>
    </row>
    <row r="7055" spans="1:22" ht="14">
      <c r="A7055" s="24"/>
      <c r="B7055" s="26"/>
      <c r="C7055" s="26"/>
      <c r="D7055" s="26"/>
      <c r="E7055" s="26"/>
      <c r="F7055" s="26"/>
      <c r="G7055" s="27"/>
      <c r="H7055" s="27"/>
      <c r="I7055" s="26"/>
      <c r="J7055" s="24"/>
      <c r="K7055" s="26"/>
      <c r="L7055" s="26"/>
      <c r="M7055" s="26"/>
      <c r="N7055" s="26"/>
      <c r="O7055" s="26"/>
      <c r="P7055" s="26"/>
      <c r="Q7055" s="26"/>
      <c r="R7055" s="26"/>
      <c r="S7055" s="26"/>
      <c r="T7055" s="26"/>
      <c r="U7055" s="26"/>
      <c r="V7055" s="26"/>
    </row>
    <row r="7056" spans="1:22" ht="14">
      <c r="A7056" s="24"/>
      <c r="B7056" s="26"/>
      <c r="C7056" s="26"/>
      <c r="D7056" s="26"/>
      <c r="E7056" s="26"/>
      <c r="F7056" s="26"/>
      <c r="G7056" s="27"/>
      <c r="H7056" s="27"/>
      <c r="I7056" s="26"/>
      <c r="J7056" s="24"/>
      <c r="K7056" s="26"/>
      <c r="L7056" s="26"/>
      <c r="M7056" s="26"/>
      <c r="N7056" s="26"/>
      <c r="O7056" s="26"/>
      <c r="P7056" s="26"/>
      <c r="Q7056" s="26"/>
      <c r="R7056" s="26"/>
      <c r="S7056" s="26"/>
      <c r="T7056" s="26"/>
      <c r="U7056" s="26"/>
      <c r="V7056" s="26"/>
    </row>
    <row r="7057" spans="1:22" ht="14">
      <c r="A7057" s="24"/>
      <c r="B7057" s="26"/>
      <c r="C7057" s="26"/>
      <c r="D7057" s="26"/>
      <c r="E7057" s="26"/>
      <c r="F7057" s="26"/>
      <c r="G7057" s="27"/>
      <c r="H7057" s="27"/>
      <c r="I7057" s="26"/>
      <c r="J7057" s="24"/>
      <c r="K7057" s="26"/>
      <c r="L7057" s="26"/>
      <c r="M7057" s="26"/>
      <c r="N7057" s="26"/>
      <c r="O7057" s="26"/>
      <c r="P7057" s="26"/>
      <c r="Q7057" s="26"/>
      <c r="R7057" s="26"/>
      <c r="S7057" s="26"/>
      <c r="T7057" s="26"/>
      <c r="U7057" s="26"/>
      <c r="V7057" s="26"/>
    </row>
    <row r="7058" spans="1:22" ht="14">
      <c r="A7058" s="24"/>
      <c r="B7058" s="26"/>
      <c r="C7058" s="26"/>
      <c r="D7058" s="26"/>
      <c r="E7058" s="26"/>
      <c r="F7058" s="26"/>
      <c r="G7058" s="27"/>
      <c r="H7058" s="27"/>
      <c r="I7058" s="26"/>
      <c r="J7058" s="24"/>
      <c r="K7058" s="26"/>
      <c r="L7058" s="26"/>
      <c r="M7058" s="26"/>
      <c r="N7058" s="26"/>
      <c r="O7058" s="26"/>
      <c r="P7058" s="26"/>
      <c r="Q7058" s="26"/>
      <c r="R7058" s="26"/>
      <c r="S7058" s="26"/>
      <c r="T7058" s="26"/>
      <c r="U7058" s="26"/>
      <c r="V7058" s="26"/>
    </row>
    <row r="7059" spans="1:22" ht="14">
      <c r="A7059" s="24"/>
      <c r="B7059" s="26"/>
      <c r="C7059" s="26"/>
      <c r="D7059" s="26"/>
      <c r="E7059" s="26"/>
      <c r="F7059" s="26"/>
      <c r="G7059" s="27"/>
      <c r="H7059" s="27"/>
      <c r="I7059" s="26"/>
      <c r="J7059" s="24"/>
      <c r="K7059" s="26"/>
      <c r="L7059" s="26"/>
      <c r="M7059" s="26"/>
      <c r="N7059" s="26"/>
      <c r="O7059" s="26"/>
      <c r="P7059" s="26"/>
      <c r="Q7059" s="26"/>
      <c r="R7059" s="26"/>
      <c r="S7059" s="26"/>
      <c r="T7059" s="26"/>
      <c r="U7059" s="26"/>
      <c r="V7059" s="26"/>
    </row>
    <row r="7060" spans="1:22" ht="14">
      <c r="A7060" s="24"/>
      <c r="B7060" s="26"/>
      <c r="C7060" s="26"/>
      <c r="D7060" s="26"/>
      <c r="E7060" s="26"/>
      <c r="F7060" s="26"/>
      <c r="G7060" s="27"/>
      <c r="H7060" s="27"/>
      <c r="I7060" s="26"/>
      <c r="J7060" s="24"/>
      <c r="K7060" s="26"/>
      <c r="L7060" s="26"/>
      <c r="M7060" s="26"/>
      <c r="N7060" s="26"/>
      <c r="O7060" s="26"/>
      <c r="P7060" s="26"/>
      <c r="Q7060" s="26"/>
      <c r="R7060" s="26"/>
      <c r="S7060" s="26"/>
      <c r="T7060" s="26"/>
      <c r="U7060" s="26"/>
      <c r="V7060" s="26"/>
    </row>
    <row r="7061" spans="1:22" ht="14">
      <c r="A7061" s="24"/>
      <c r="B7061" s="26"/>
      <c r="C7061" s="26"/>
      <c r="D7061" s="26"/>
      <c r="E7061" s="26"/>
      <c r="F7061" s="26"/>
      <c r="G7061" s="27"/>
      <c r="H7061" s="27"/>
      <c r="I7061" s="26"/>
      <c r="J7061" s="24"/>
      <c r="K7061" s="26"/>
      <c r="L7061" s="26"/>
      <c r="M7061" s="26"/>
      <c r="N7061" s="26"/>
      <c r="O7061" s="26"/>
      <c r="P7061" s="26"/>
      <c r="Q7061" s="26"/>
      <c r="R7061" s="26"/>
      <c r="S7061" s="26"/>
      <c r="T7061" s="26"/>
      <c r="U7061" s="26"/>
      <c r="V7061" s="26"/>
    </row>
    <row r="7062" spans="1:22" ht="14">
      <c r="A7062" s="24"/>
      <c r="B7062" s="26"/>
      <c r="C7062" s="26"/>
      <c r="D7062" s="26"/>
      <c r="E7062" s="26"/>
      <c r="F7062" s="26"/>
      <c r="G7062" s="27"/>
      <c r="H7062" s="27"/>
      <c r="I7062" s="26"/>
      <c r="J7062" s="24"/>
      <c r="K7062" s="26"/>
      <c r="L7062" s="26"/>
      <c r="M7062" s="26"/>
      <c r="N7062" s="26"/>
      <c r="O7062" s="26"/>
      <c r="P7062" s="26"/>
      <c r="Q7062" s="26"/>
      <c r="R7062" s="26"/>
      <c r="S7062" s="26"/>
      <c r="T7062" s="26"/>
      <c r="U7062" s="26"/>
      <c r="V7062" s="26"/>
    </row>
    <row r="7063" spans="1:22" ht="14">
      <c r="A7063" s="24"/>
      <c r="B7063" s="26"/>
      <c r="C7063" s="26"/>
      <c r="D7063" s="26"/>
      <c r="E7063" s="26"/>
      <c r="F7063" s="26"/>
      <c r="G7063" s="27"/>
      <c r="H7063" s="27"/>
      <c r="I7063" s="26"/>
      <c r="J7063" s="24"/>
      <c r="K7063" s="26"/>
      <c r="L7063" s="26"/>
      <c r="M7063" s="26"/>
      <c r="N7063" s="26"/>
      <c r="O7063" s="26"/>
      <c r="P7063" s="26"/>
      <c r="Q7063" s="26"/>
      <c r="R7063" s="26"/>
      <c r="S7063" s="26"/>
      <c r="T7063" s="26"/>
      <c r="U7063" s="26"/>
      <c r="V7063" s="26"/>
    </row>
    <row r="7064" spans="1:22" ht="14">
      <c r="A7064" s="24"/>
      <c r="B7064" s="26"/>
      <c r="C7064" s="26"/>
      <c r="D7064" s="26"/>
      <c r="E7064" s="26"/>
      <c r="F7064" s="26"/>
      <c r="G7064" s="27"/>
      <c r="H7064" s="27"/>
      <c r="I7064" s="26"/>
      <c r="J7064" s="24"/>
      <c r="K7064" s="26"/>
      <c r="L7064" s="26"/>
      <c r="M7064" s="26"/>
      <c r="N7064" s="26"/>
      <c r="O7064" s="26"/>
      <c r="P7064" s="26"/>
      <c r="Q7064" s="26"/>
      <c r="R7064" s="26"/>
      <c r="S7064" s="26"/>
      <c r="T7064" s="26"/>
      <c r="U7064" s="26"/>
      <c r="V7064" s="26"/>
    </row>
    <row r="7065" spans="1:22" ht="14">
      <c r="A7065" s="24"/>
      <c r="B7065" s="26"/>
      <c r="C7065" s="26"/>
      <c r="D7065" s="26"/>
      <c r="E7065" s="26"/>
      <c r="F7065" s="26"/>
      <c r="G7065" s="27"/>
      <c r="H7065" s="27"/>
      <c r="I7065" s="26"/>
      <c r="J7065" s="24"/>
      <c r="K7065" s="26"/>
      <c r="L7065" s="26"/>
      <c r="M7065" s="26"/>
      <c r="N7065" s="26"/>
      <c r="O7065" s="26"/>
      <c r="P7065" s="26"/>
      <c r="Q7065" s="26"/>
      <c r="R7065" s="26"/>
      <c r="S7065" s="26"/>
      <c r="T7065" s="26"/>
      <c r="U7065" s="26"/>
      <c r="V7065" s="26"/>
    </row>
    <row r="7066" spans="1:22" ht="14">
      <c r="A7066" s="24"/>
      <c r="B7066" s="26"/>
      <c r="C7066" s="26"/>
      <c r="D7066" s="26"/>
      <c r="E7066" s="26"/>
      <c r="F7066" s="26"/>
      <c r="G7066" s="27"/>
      <c r="H7066" s="27"/>
      <c r="I7066" s="26"/>
      <c r="J7066" s="24"/>
      <c r="K7066" s="26"/>
      <c r="L7066" s="26"/>
      <c r="M7066" s="26"/>
      <c r="N7066" s="26"/>
      <c r="O7066" s="26"/>
      <c r="P7066" s="26"/>
      <c r="Q7066" s="26"/>
      <c r="R7066" s="26"/>
      <c r="S7066" s="26"/>
      <c r="T7066" s="26"/>
      <c r="U7066" s="26"/>
      <c r="V7066" s="26"/>
    </row>
    <row r="7067" spans="1:22" ht="14">
      <c r="A7067" s="24"/>
      <c r="B7067" s="26"/>
      <c r="C7067" s="26"/>
      <c r="D7067" s="26"/>
      <c r="E7067" s="26"/>
      <c r="F7067" s="26"/>
      <c r="G7067" s="27"/>
      <c r="H7067" s="27"/>
      <c r="I7067" s="26"/>
      <c r="J7067" s="24"/>
      <c r="K7067" s="26"/>
      <c r="L7067" s="26"/>
      <c r="M7067" s="26"/>
      <c r="N7067" s="26"/>
      <c r="O7067" s="26"/>
      <c r="P7067" s="26"/>
      <c r="Q7067" s="26"/>
      <c r="R7067" s="26"/>
      <c r="S7067" s="26"/>
      <c r="T7067" s="26"/>
      <c r="U7067" s="26"/>
      <c r="V7067" s="26"/>
    </row>
    <row r="7068" spans="1:22" ht="14">
      <c r="A7068" s="24"/>
      <c r="B7068" s="26"/>
      <c r="C7068" s="26"/>
      <c r="D7068" s="26"/>
      <c r="E7068" s="26"/>
      <c r="F7068" s="26"/>
      <c r="G7068" s="27"/>
      <c r="H7068" s="27"/>
      <c r="I7068" s="26"/>
      <c r="J7068" s="24"/>
      <c r="K7068" s="26"/>
      <c r="L7068" s="26"/>
      <c r="M7068" s="26"/>
      <c r="N7068" s="26"/>
      <c r="O7068" s="26"/>
      <c r="P7068" s="26"/>
      <c r="Q7068" s="26"/>
      <c r="R7068" s="26"/>
      <c r="S7068" s="26"/>
      <c r="T7068" s="26"/>
      <c r="U7068" s="26"/>
      <c r="V7068" s="26"/>
    </row>
    <row r="7069" spans="1:22" ht="14">
      <c r="A7069" s="24"/>
      <c r="B7069" s="26"/>
      <c r="C7069" s="26"/>
      <c r="D7069" s="26"/>
      <c r="E7069" s="26"/>
      <c r="F7069" s="26"/>
      <c r="G7069" s="27"/>
      <c r="H7069" s="27"/>
      <c r="I7069" s="26"/>
      <c r="J7069" s="24"/>
      <c r="K7069" s="26"/>
      <c r="L7069" s="26"/>
      <c r="M7069" s="26"/>
      <c r="N7069" s="26"/>
      <c r="O7069" s="26"/>
      <c r="P7069" s="26"/>
      <c r="Q7069" s="26"/>
      <c r="R7069" s="26"/>
      <c r="S7069" s="26"/>
      <c r="T7069" s="26"/>
      <c r="U7069" s="26"/>
      <c r="V7069" s="26"/>
    </row>
    <row r="7070" spans="1:22" ht="14">
      <c r="A7070" s="24"/>
      <c r="B7070" s="26"/>
      <c r="C7070" s="26"/>
      <c r="D7070" s="26"/>
      <c r="E7070" s="26"/>
      <c r="F7070" s="26"/>
      <c r="G7070" s="27"/>
      <c r="H7070" s="27"/>
      <c r="I7070" s="26"/>
      <c r="J7070" s="24"/>
      <c r="K7070" s="26"/>
      <c r="L7070" s="26"/>
      <c r="M7070" s="26"/>
      <c r="N7070" s="26"/>
      <c r="O7070" s="26"/>
      <c r="P7070" s="26"/>
      <c r="Q7070" s="26"/>
      <c r="R7070" s="26"/>
      <c r="S7070" s="26"/>
      <c r="T7070" s="26"/>
      <c r="U7070" s="26"/>
      <c r="V7070" s="26"/>
    </row>
    <row r="7071" spans="1:22" ht="14">
      <c r="A7071" s="24"/>
      <c r="B7071" s="26"/>
      <c r="C7071" s="26"/>
      <c r="D7071" s="26"/>
      <c r="E7071" s="26"/>
      <c r="F7071" s="26"/>
      <c r="G7071" s="27"/>
      <c r="H7071" s="27"/>
      <c r="I7071" s="26"/>
      <c r="J7071" s="24"/>
      <c r="K7071" s="26"/>
      <c r="L7071" s="26"/>
      <c r="M7071" s="26"/>
      <c r="N7071" s="26"/>
      <c r="O7071" s="26"/>
      <c r="P7071" s="26"/>
      <c r="Q7071" s="26"/>
      <c r="R7071" s="26"/>
      <c r="S7071" s="26"/>
      <c r="T7071" s="26"/>
      <c r="U7071" s="26"/>
      <c r="V7071" s="26"/>
    </row>
    <row r="7072" spans="1:22" ht="14">
      <c r="A7072" s="24"/>
      <c r="B7072" s="26"/>
      <c r="C7072" s="26"/>
      <c r="D7072" s="26"/>
      <c r="E7072" s="26"/>
      <c r="F7072" s="26"/>
      <c r="G7072" s="27"/>
      <c r="H7072" s="27"/>
      <c r="I7072" s="26"/>
      <c r="J7072" s="24"/>
      <c r="K7072" s="26"/>
      <c r="L7072" s="26"/>
      <c r="M7072" s="26"/>
      <c r="N7072" s="26"/>
      <c r="O7072" s="26"/>
      <c r="P7072" s="26"/>
      <c r="Q7072" s="26"/>
      <c r="R7072" s="26"/>
      <c r="S7072" s="26"/>
      <c r="T7072" s="26"/>
      <c r="U7072" s="26"/>
      <c r="V7072" s="26"/>
    </row>
    <row r="7073" spans="1:22" ht="14">
      <c r="A7073" s="24"/>
      <c r="B7073" s="26"/>
      <c r="C7073" s="26"/>
      <c r="D7073" s="26"/>
      <c r="E7073" s="26"/>
      <c r="F7073" s="26"/>
      <c r="G7073" s="27"/>
      <c r="H7073" s="27"/>
      <c r="I7073" s="26"/>
      <c r="J7073" s="24"/>
      <c r="K7073" s="26"/>
      <c r="L7073" s="26"/>
      <c r="M7073" s="26"/>
      <c r="N7073" s="26"/>
      <c r="O7073" s="26"/>
      <c r="P7073" s="26"/>
      <c r="Q7073" s="26"/>
      <c r="R7073" s="26"/>
      <c r="S7073" s="26"/>
      <c r="T7073" s="26"/>
      <c r="U7073" s="26"/>
      <c r="V7073" s="26"/>
    </row>
    <row r="7074" spans="1:22" ht="14">
      <c r="A7074" s="24"/>
      <c r="B7074" s="26"/>
      <c r="C7074" s="26"/>
      <c r="D7074" s="26"/>
      <c r="E7074" s="26"/>
      <c r="F7074" s="26"/>
      <c r="G7074" s="27"/>
      <c r="H7074" s="27"/>
      <c r="I7074" s="26"/>
      <c r="J7074" s="24"/>
      <c r="K7074" s="26"/>
      <c r="L7074" s="26"/>
      <c r="M7074" s="26"/>
      <c r="N7074" s="26"/>
      <c r="O7074" s="26"/>
      <c r="P7074" s="26"/>
      <c r="Q7074" s="26"/>
      <c r="R7074" s="26"/>
      <c r="S7074" s="26"/>
      <c r="T7074" s="26"/>
      <c r="U7074" s="26"/>
      <c r="V7074" s="26"/>
    </row>
    <row r="7075" spans="1:22" ht="14">
      <c r="A7075" s="24"/>
      <c r="B7075" s="26"/>
      <c r="C7075" s="26"/>
      <c r="D7075" s="26"/>
      <c r="E7075" s="26"/>
      <c r="F7075" s="26"/>
      <c r="G7075" s="27"/>
      <c r="H7075" s="27"/>
      <c r="I7075" s="26"/>
      <c r="J7075" s="24"/>
      <c r="K7075" s="26"/>
      <c r="L7075" s="26"/>
      <c r="M7075" s="26"/>
      <c r="N7075" s="26"/>
      <c r="O7075" s="26"/>
      <c r="P7075" s="26"/>
      <c r="Q7075" s="26"/>
      <c r="R7075" s="26"/>
      <c r="S7075" s="26"/>
      <c r="T7075" s="26"/>
      <c r="U7075" s="26"/>
      <c r="V7075" s="26"/>
    </row>
    <row r="7076" spans="1:22" ht="14">
      <c r="A7076" s="24"/>
      <c r="B7076" s="26"/>
      <c r="C7076" s="26"/>
      <c r="D7076" s="26"/>
      <c r="E7076" s="26"/>
      <c r="F7076" s="26"/>
      <c r="G7076" s="27"/>
      <c r="H7076" s="27"/>
      <c r="I7076" s="26"/>
      <c r="J7076" s="24"/>
      <c r="K7076" s="26"/>
      <c r="L7076" s="26"/>
      <c r="M7076" s="26"/>
      <c r="N7076" s="26"/>
      <c r="O7076" s="26"/>
      <c r="P7076" s="26"/>
      <c r="Q7076" s="26"/>
      <c r="R7076" s="26"/>
      <c r="S7076" s="26"/>
      <c r="T7076" s="26"/>
      <c r="U7076" s="26"/>
      <c r="V7076" s="26"/>
    </row>
    <row r="7077" spans="1:22" ht="14">
      <c r="A7077" s="24"/>
      <c r="B7077" s="26"/>
      <c r="C7077" s="26"/>
      <c r="D7077" s="26"/>
      <c r="E7077" s="26"/>
      <c r="F7077" s="26"/>
      <c r="G7077" s="27"/>
      <c r="H7077" s="27"/>
      <c r="I7077" s="26"/>
      <c r="J7077" s="24"/>
      <c r="K7077" s="26"/>
      <c r="L7077" s="26"/>
      <c r="M7077" s="26"/>
      <c r="N7077" s="26"/>
      <c r="O7077" s="26"/>
      <c r="P7077" s="26"/>
      <c r="Q7077" s="26"/>
      <c r="R7077" s="26"/>
      <c r="S7077" s="26"/>
      <c r="T7077" s="26"/>
      <c r="U7077" s="26"/>
      <c r="V7077" s="26"/>
    </row>
    <row r="7078" spans="1:22" ht="14">
      <c r="A7078" s="24"/>
      <c r="B7078" s="26"/>
      <c r="C7078" s="26"/>
      <c r="D7078" s="26"/>
      <c r="E7078" s="26"/>
      <c r="F7078" s="26"/>
      <c r="G7078" s="27"/>
      <c r="H7078" s="27"/>
      <c r="I7078" s="26"/>
      <c r="J7078" s="24"/>
      <c r="K7078" s="26"/>
      <c r="L7078" s="26"/>
      <c r="M7078" s="26"/>
      <c r="N7078" s="26"/>
      <c r="O7078" s="26"/>
      <c r="P7078" s="26"/>
      <c r="Q7078" s="26"/>
      <c r="R7078" s="26"/>
      <c r="S7078" s="26"/>
      <c r="T7078" s="26"/>
      <c r="U7078" s="26"/>
      <c r="V7078" s="26"/>
    </row>
    <row r="7079" spans="1:22" ht="14">
      <c r="A7079" s="24"/>
      <c r="B7079" s="26"/>
      <c r="C7079" s="26"/>
      <c r="D7079" s="26"/>
      <c r="E7079" s="26"/>
      <c r="F7079" s="26"/>
      <c r="G7079" s="27"/>
      <c r="H7079" s="27"/>
      <c r="I7079" s="26"/>
      <c r="J7079" s="24"/>
      <c r="K7079" s="26"/>
      <c r="L7079" s="26"/>
      <c r="M7079" s="26"/>
      <c r="N7079" s="26"/>
      <c r="O7079" s="26"/>
      <c r="P7079" s="26"/>
      <c r="Q7079" s="26"/>
      <c r="R7079" s="26"/>
      <c r="S7079" s="26"/>
      <c r="T7079" s="26"/>
      <c r="U7079" s="26"/>
      <c r="V7079" s="26"/>
    </row>
    <row r="7080" spans="1:22" ht="14">
      <c r="A7080" s="24"/>
      <c r="B7080" s="26"/>
      <c r="C7080" s="26"/>
      <c r="D7080" s="26"/>
      <c r="E7080" s="26"/>
      <c r="F7080" s="26"/>
      <c r="G7080" s="27"/>
      <c r="H7080" s="27"/>
      <c r="I7080" s="26"/>
      <c r="J7080" s="24"/>
      <c r="K7080" s="26"/>
      <c r="L7080" s="26"/>
      <c r="M7080" s="26"/>
      <c r="N7080" s="26"/>
      <c r="O7080" s="26"/>
      <c r="P7080" s="26"/>
      <c r="Q7080" s="26"/>
      <c r="R7080" s="26"/>
      <c r="S7080" s="26"/>
      <c r="T7080" s="26"/>
      <c r="U7080" s="26"/>
      <c r="V7080" s="26"/>
    </row>
    <row r="7081" spans="1:22" ht="14">
      <c r="A7081" s="24"/>
      <c r="B7081" s="26"/>
      <c r="C7081" s="26"/>
      <c r="D7081" s="26"/>
      <c r="E7081" s="26"/>
      <c r="F7081" s="26"/>
      <c r="G7081" s="27"/>
      <c r="H7081" s="27"/>
      <c r="I7081" s="26"/>
      <c r="J7081" s="24"/>
      <c r="K7081" s="26"/>
      <c r="L7081" s="26"/>
      <c r="M7081" s="26"/>
      <c r="N7081" s="26"/>
      <c r="O7081" s="26"/>
      <c r="P7081" s="26"/>
      <c r="Q7081" s="26"/>
      <c r="R7081" s="26"/>
      <c r="S7081" s="26"/>
      <c r="T7081" s="26"/>
      <c r="U7081" s="26"/>
      <c r="V7081" s="26"/>
    </row>
    <row r="7082" spans="1:22" ht="14">
      <c r="A7082" s="24"/>
      <c r="B7082" s="26"/>
      <c r="C7082" s="26"/>
      <c r="D7082" s="26"/>
      <c r="E7082" s="26"/>
      <c r="F7082" s="26"/>
      <c r="G7082" s="27"/>
      <c r="H7082" s="27"/>
      <c r="I7082" s="26"/>
      <c r="J7082" s="24"/>
      <c r="K7082" s="26"/>
      <c r="L7082" s="26"/>
      <c r="M7082" s="26"/>
      <c r="N7082" s="26"/>
      <c r="O7082" s="26"/>
      <c r="P7082" s="26"/>
      <c r="Q7082" s="26"/>
      <c r="R7082" s="26"/>
      <c r="S7082" s="26"/>
      <c r="T7082" s="26"/>
      <c r="U7082" s="26"/>
      <c r="V7082" s="26"/>
    </row>
    <row r="7083" spans="1:22" ht="14">
      <c r="A7083" s="24"/>
      <c r="B7083" s="26"/>
      <c r="C7083" s="26"/>
      <c r="D7083" s="26"/>
      <c r="E7083" s="26"/>
      <c r="F7083" s="26"/>
      <c r="G7083" s="27"/>
      <c r="H7083" s="27"/>
      <c r="I7083" s="26"/>
      <c r="J7083" s="24"/>
      <c r="K7083" s="26"/>
      <c r="L7083" s="26"/>
      <c r="M7083" s="26"/>
      <c r="N7083" s="26"/>
      <c r="O7083" s="26"/>
      <c r="P7083" s="26"/>
      <c r="Q7083" s="26"/>
      <c r="R7083" s="26"/>
      <c r="S7083" s="26"/>
      <c r="T7083" s="26"/>
      <c r="U7083" s="26"/>
      <c r="V7083" s="26"/>
    </row>
    <row r="7084" spans="1:22" ht="14">
      <c r="A7084" s="24"/>
      <c r="B7084" s="26"/>
      <c r="C7084" s="26"/>
      <c r="D7084" s="26"/>
      <c r="E7084" s="26"/>
      <c r="F7084" s="26"/>
      <c r="G7084" s="27"/>
      <c r="H7084" s="27"/>
      <c r="I7084" s="26"/>
      <c r="J7084" s="24"/>
      <c r="K7084" s="26"/>
      <c r="L7084" s="26"/>
      <c r="M7084" s="26"/>
      <c r="N7084" s="26"/>
      <c r="O7084" s="26"/>
      <c r="P7084" s="26"/>
      <c r="Q7084" s="26"/>
      <c r="R7084" s="26"/>
      <c r="S7084" s="26"/>
      <c r="T7084" s="26"/>
      <c r="U7084" s="26"/>
      <c r="V7084" s="26"/>
    </row>
    <row r="7085" spans="1:22" ht="14">
      <c r="A7085" s="24"/>
      <c r="B7085" s="26"/>
      <c r="C7085" s="26"/>
      <c r="D7085" s="26"/>
      <c r="E7085" s="26"/>
      <c r="F7085" s="26"/>
      <c r="G7085" s="27"/>
      <c r="H7085" s="27"/>
      <c r="I7085" s="26"/>
      <c r="J7085" s="24"/>
      <c r="K7085" s="26"/>
      <c r="L7085" s="26"/>
      <c r="M7085" s="26"/>
      <c r="N7085" s="26"/>
      <c r="O7085" s="26"/>
      <c r="P7085" s="26"/>
      <c r="Q7085" s="26"/>
      <c r="R7085" s="26"/>
      <c r="S7085" s="26"/>
      <c r="T7085" s="26"/>
      <c r="U7085" s="26"/>
      <c r="V7085" s="26"/>
    </row>
    <row r="7086" spans="1:22" ht="14">
      <c r="A7086" s="24"/>
      <c r="B7086" s="26"/>
      <c r="C7086" s="26"/>
      <c r="D7086" s="26"/>
      <c r="E7086" s="26"/>
      <c r="F7086" s="26"/>
      <c r="G7086" s="27"/>
      <c r="H7086" s="27"/>
      <c r="I7086" s="26"/>
      <c r="J7086" s="24"/>
      <c r="K7086" s="26"/>
      <c r="L7086" s="26"/>
      <c r="M7086" s="26"/>
      <c r="N7086" s="26"/>
      <c r="O7086" s="26"/>
      <c r="P7086" s="26"/>
      <c r="Q7086" s="26"/>
      <c r="R7086" s="26"/>
      <c r="S7086" s="26"/>
      <c r="T7086" s="26"/>
      <c r="U7086" s="26"/>
      <c r="V7086" s="26"/>
    </row>
    <row r="7087" spans="1:22" ht="14">
      <c r="A7087" s="24"/>
      <c r="B7087" s="26"/>
      <c r="C7087" s="26"/>
      <c r="D7087" s="26"/>
      <c r="E7087" s="26"/>
      <c r="F7087" s="26"/>
      <c r="G7087" s="27"/>
      <c r="H7087" s="27"/>
      <c r="I7087" s="26"/>
      <c r="J7087" s="24"/>
      <c r="K7087" s="26"/>
      <c r="L7087" s="26"/>
      <c r="M7087" s="26"/>
      <c r="N7087" s="26"/>
      <c r="O7087" s="26"/>
      <c r="P7087" s="26"/>
      <c r="Q7087" s="26"/>
      <c r="R7087" s="26"/>
      <c r="S7087" s="26"/>
      <c r="T7087" s="26"/>
      <c r="U7087" s="26"/>
      <c r="V7087" s="26"/>
    </row>
    <row r="7088" spans="1:22" ht="14">
      <c r="A7088" s="24"/>
      <c r="B7088" s="26"/>
      <c r="C7088" s="26"/>
      <c r="D7088" s="26"/>
      <c r="E7088" s="26"/>
      <c r="F7088" s="26"/>
      <c r="G7088" s="27"/>
      <c r="H7088" s="27"/>
      <c r="I7088" s="26"/>
      <c r="J7088" s="24"/>
      <c r="K7088" s="26"/>
      <c r="L7088" s="26"/>
      <c r="M7088" s="26"/>
      <c r="N7088" s="26"/>
      <c r="O7088" s="26"/>
      <c r="P7088" s="26"/>
      <c r="Q7088" s="26"/>
      <c r="R7088" s="26"/>
      <c r="S7088" s="26"/>
      <c r="T7088" s="26"/>
      <c r="U7088" s="26"/>
      <c r="V7088" s="26"/>
    </row>
    <row r="7089" spans="1:22" ht="14">
      <c r="A7089" s="24"/>
      <c r="B7089" s="26"/>
      <c r="C7089" s="26"/>
      <c r="D7089" s="26"/>
      <c r="E7089" s="26"/>
      <c r="F7089" s="26"/>
      <c r="G7089" s="27"/>
      <c r="H7089" s="27"/>
      <c r="I7089" s="26"/>
      <c r="J7089" s="24"/>
      <c r="K7089" s="26"/>
      <c r="L7089" s="26"/>
      <c r="M7089" s="26"/>
      <c r="N7089" s="26"/>
      <c r="O7089" s="26"/>
      <c r="P7089" s="26"/>
      <c r="Q7089" s="26"/>
      <c r="R7089" s="26"/>
      <c r="S7089" s="26"/>
      <c r="T7089" s="26"/>
      <c r="U7089" s="26"/>
      <c r="V7089" s="26"/>
    </row>
    <row r="7090" spans="1:22" ht="14">
      <c r="A7090" s="24"/>
      <c r="B7090" s="26"/>
      <c r="C7090" s="26"/>
      <c r="D7090" s="26"/>
      <c r="E7090" s="26"/>
      <c r="F7090" s="26"/>
      <c r="G7090" s="27"/>
      <c r="H7090" s="27"/>
      <c r="I7090" s="26"/>
      <c r="J7090" s="24"/>
      <c r="K7090" s="26"/>
      <c r="L7090" s="26"/>
      <c r="M7090" s="26"/>
      <c r="N7090" s="26"/>
      <c r="O7090" s="26"/>
      <c r="P7090" s="26"/>
      <c r="Q7090" s="26"/>
      <c r="R7090" s="26"/>
      <c r="S7090" s="26"/>
      <c r="T7090" s="26"/>
      <c r="U7090" s="26"/>
      <c r="V7090" s="26"/>
    </row>
    <row r="7091" spans="1:22" ht="14">
      <c r="A7091" s="24"/>
      <c r="B7091" s="26"/>
      <c r="C7091" s="26"/>
      <c r="D7091" s="26"/>
      <c r="E7091" s="26"/>
      <c r="F7091" s="26"/>
      <c r="G7091" s="27"/>
      <c r="H7091" s="27"/>
      <c r="I7091" s="26"/>
      <c r="J7091" s="24"/>
      <c r="K7091" s="26"/>
      <c r="L7091" s="26"/>
      <c r="M7091" s="26"/>
      <c r="N7091" s="26"/>
      <c r="O7091" s="26"/>
      <c r="P7091" s="26"/>
      <c r="Q7091" s="26"/>
      <c r="R7091" s="26"/>
      <c r="S7091" s="26"/>
      <c r="T7091" s="26"/>
      <c r="U7091" s="26"/>
      <c r="V7091" s="26"/>
    </row>
    <row r="7092" spans="1:22" ht="14">
      <c r="A7092" s="24"/>
      <c r="B7092" s="26"/>
      <c r="C7092" s="26"/>
      <c r="D7092" s="26"/>
      <c r="E7092" s="26"/>
      <c r="F7092" s="26"/>
      <c r="G7092" s="27"/>
      <c r="H7092" s="27"/>
      <c r="I7092" s="26"/>
      <c r="J7092" s="24"/>
      <c r="K7092" s="26"/>
      <c r="L7092" s="26"/>
      <c r="M7092" s="26"/>
      <c r="N7092" s="26"/>
      <c r="O7092" s="26"/>
      <c r="P7092" s="26"/>
      <c r="Q7092" s="26"/>
      <c r="R7092" s="26"/>
      <c r="S7092" s="26"/>
      <c r="T7092" s="26"/>
      <c r="U7092" s="26"/>
      <c r="V7092" s="26"/>
    </row>
    <row r="7093" spans="1:22" ht="14">
      <c r="A7093" s="24"/>
      <c r="B7093" s="26"/>
      <c r="C7093" s="26"/>
      <c r="D7093" s="26"/>
      <c r="E7093" s="26"/>
      <c r="F7093" s="26"/>
      <c r="G7093" s="27"/>
      <c r="H7093" s="27"/>
      <c r="I7093" s="26"/>
      <c r="J7093" s="24"/>
      <c r="K7093" s="26"/>
      <c r="L7093" s="26"/>
      <c r="M7093" s="26"/>
      <c r="N7093" s="26"/>
      <c r="O7093" s="26"/>
      <c r="P7093" s="26"/>
      <c r="Q7093" s="26"/>
      <c r="R7093" s="26"/>
      <c r="S7093" s="26"/>
      <c r="T7093" s="26"/>
      <c r="U7093" s="26"/>
      <c r="V7093" s="26"/>
    </row>
    <row r="7094" spans="1:22" ht="14">
      <c r="A7094" s="24"/>
      <c r="B7094" s="26"/>
      <c r="C7094" s="26"/>
      <c r="D7094" s="26"/>
      <c r="E7094" s="26"/>
      <c r="F7094" s="26"/>
      <c r="G7094" s="27"/>
      <c r="H7094" s="27"/>
      <c r="I7094" s="26"/>
      <c r="J7094" s="24"/>
      <c r="K7094" s="26"/>
      <c r="L7094" s="26"/>
      <c r="M7094" s="26"/>
      <c r="N7094" s="26"/>
      <c r="O7094" s="26"/>
      <c r="P7094" s="26"/>
      <c r="Q7094" s="26"/>
      <c r="R7094" s="26"/>
      <c r="S7094" s="26"/>
      <c r="T7094" s="26"/>
      <c r="U7094" s="26"/>
      <c r="V7094" s="26"/>
    </row>
    <row r="7095" spans="1:22" ht="14">
      <c r="A7095" s="24"/>
      <c r="B7095" s="26"/>
      <c r="C7095" s="26"/>
      <c r="D7095" s="26"/>
      <c r="E7095" s="26"/>
      <c r="F7095" s="26"/>
      <c r="G7095" s="27"/>
      <c r="H7095" s="27"/>
      <c r="I7095" s="26"/>
      <c r="J7095" s="24"/>
      <c r="K7095" s="26"/>
      <c r="L7095" s="26"/>
      <c r="M7095" s="26"/>
      <c r="N7095" s="26"/>
      <c r="O7095" s="26"/>
      <c r="P7095" s="26"/>
      <c r="Q7095" s="26"/>
      <c r="R7095" s="26"/>
      <c r="S7095" s="26"/>
      <c r="T7095" s="26"/>
      <c r="U7095" s="26"/>
      <c r="V7095" s="26"/>
    </row>
    <row r="7096" spans="1:22" ht="14">
      <c r="A7096" s="24"/>
      <c r="B7096" s="26"/>
      <c r="C7096" s="26"/>
      <c r="D7096" s="26"/>
      <c r="E7096" s="26"/>
      <c r="F7096" s="26"/>
      <c r="G7096" s="27"/>
      <c r="H7096" s="27"/>
      <c r="I7096" s="26"/>
      <c r="J7096" s="24"/>
      <c r="K7096" s="26"/>
      <c r="L7096" s="26"/>
      <c r="M7096" s="26"/>
      <c r="N7096" s="26"/>
      <c r="O7096" s="26"/>
      <c r="P7096" s="26"/>
      <c r="Q7096" s="26"/>
      <c r="R7096" s="26"/>
      <c r="S7096" s="26"/>
      <c r="T7096" s="26"/>
      <c r="U7096" s="26"/>
      <c r="V7096" s="26"/>
    </row>
    <row r="7097" spans="1:22" ht="14">
      <c r="A7097" s="24"/>
      <c r="B7097" s="26"/>
      <c r="C7097" s="26"/>
      <c r="D7097" s="26"/>
      <c r="E7097" s="26"/>
      <c r="F7097" s="26"/>
      <c r="G7097" s="27"/>
      <c r="H7097" s="27"/>
      <c r="I7097" s="26"/>
      <c r="J7097" s="24"/>
      <c r="K7097" s="26"/>
      <c r="L7097" s="26"/>
      <c r="M7097" s="26"/>
      <c r="N7097" s="26"/>
      <c r="O7097" s="26"/>
      <c r="P7097" s="26"/>
      <c r="Q7097" s="26"/>
      <c r="R7097" s="26"/>
      <c r="S7097" s="26"/>
      <c r="T7097" s="26"/>
      <c r="U7097" s="26"/>
      <c r="V7097" s="26"/>
    </row>
    <row r="7098" spans="1:22" ht="14">
      <c r="A7098" s="24"/>
      <c r="B7098" s="26"/>
      <c r="C7098" s="26"/>
      <c r="D7098" s="26"/>
      <c r="E7098" s="26"/>
      <c r="F7098" s="26"/>
      <c r="G7098" s="27"/>
      <c r="H7098" s="27"/>
      <c r="I7098" s="26"/>
      <c r="J7098" s="24"/>
      <c r="K7098" s="26"/>
      <c r="L7098" s="26"/>
      <c r="M7098" s="26"/>
      <c r="N7098" s="26"/>
      <c r="O7098" s="26"/>
      <c r="P7098" s="26"/>
      <c r="Q7098" s="26"/>
      <c r="R7098" s="26"/>
      <c r="S7098" s="26"/>
      <c r="T7098" s="26"/>
      <c r="U7098" s="26"/>
      <c r="V7098" s="26"/>
    </row>
    <row r="7099" spans="1:22" ht="14">
      <c r="A7099" s="24"/>
      <c r="B7099" s="26"/>
      <c r="C7099" s="26"/>
      <c r="D7099" s="26"/>
      <c r="E7099" s="26"/>
      <c r="F7099" s="26"/>
      <c r="G7099" s="27"/>
      <c r="H7099" s="27"/>
      <c r="I7099" s="26"/>
      <c r="J7099" s="24"/>
      <c r="K7099" s="26"/>
      <c r="L7099" s="26"/>
      <c r="M7099" s="26"/>
      <c r="N7099" s="26"/>
      <c r="O7099" s="26"/>
      <c r="P7099" s="26"/>
      <c r="Q7099" s="26"/>
      <c r="R7099" s="26"/>
      <c r="S7099" s="26"/>
      <c r="T7099" s="26"/>
      <c r="U7099" s="26"/>
      <c r="V7099" s="26"/>
    </row>
    <row r="7100" spans="1:22" ht="14">
      <c r="A7100" s="24"/>
      <c r="B7100" s="26"/>
      <c r="C7100" s="26"/>
      <c r="D7100" s="26"/>
      <c r="E7100" s="26"/>
      <c r="F7100" s="26"/>
      <c r="G7100" s="27"/>
      <c r="H7100" s="27"/>
      <c r="I7100" s="26"/>
      <c r="J7100" s="24"/>
      <c r="K7100" s="26"/>
      <c r="L7100" s="26"/>
      <c r="M7100" s="26"/>
      <c r="N7100" s="26"/>
      <c r="O7100" s="26"/>
      <c r="P7100" s="26"/>
      <c r="Q7100" s="26"/>
      <c r="R7100" s="26"/>
      <c r="S7100" s="26"/>
      <c r="T7100" s="26"/>
      <c r="U7100" s="26"/>
      <c r="V7100" s="26"/>
    </row>
    <row r="7101" spans="1:22" ht="14">
      <c r="A7101" s="24"/>
      <c r="B7101" s="26"/>
      <c r="C7101" s="26"/>
      <c r="D7101" s="26"/>
      <c r="E7101" s="26"/>
      <c r="F7101" s="26"/>
      <c r="G7101" s="27"/>
      <c r="H7101" s="27"/>
      <c r="I7101" s="26"/>
      <c r="J7101" s="24"/>
      <c r="K7101" s="26"/>
      <c r="L7101" s="26"/>
      <c r="M7101" s="26"/>
      <c r="N7101" s="26"/>
      <c r="O7101" s="26"/>
      <c r="P7101" s="26"/>
      <c r="Q7101" s="26"/>
      <c r="R7101" s="26"/>
      <c r="S7101" s="26"/>
      <c r="T7101" s="26"/>
      <c r="U7101" s="26"/>
      <c r="V7101" s="26"/>
    </row>
    <row r="7102" spans="1:22" ht="14">
      <c r="A7102" s="24"/>
      <c r="B7102" s="26"/>
      <c r="C7102" s="26"/>
      <c r="D7102" s="26"/>
      <c r="E7102" s="26"/>
      <c r="F7102" s="26"/>
      <c r="G7102" s="27"/>
      <c r="H7102" s="27"/>
      <c r="I7102" s="26"/>
      <c r="J7102" s="24"/>
      <c r="K7102" s="26"/>
      <c r="L7102" s="26"/>
      <c r="M7102" s="26"/>
      <c r="N7102" s="26"/>
      <c r="O7102" s="26"/>
      <c r="P7102" s="26"/>
      <c r="Q7102" s="26"/>
      <c r="R7102" s="26"/>
      <c r="S7102" s="26"/>
      <c r="T7102" s="26"/>
      <c r="U7102" s="26"/>
      <c r="V7102" s="26"/>
    </row>
    <row r="7103" spans="1:22" ht="14">
      <c r="A7103" s="24"/>
      <c r="B7103" s="26"/>
      <c r="C7103" s="26"/>
      <c r="D7103" s="26"/>
      <c r="E7103" s="26"/>
      <c r="F7103" s="26"/>
      <c r="G7103" s="27"/>
      <c r="H7103" s="27"/>
      <c r="I7103" s="26"/>
      <c r="J7103" s="24"/>
      <c r="K7103" s="26"/>
      <c r="L7103" s="26"/>
      <c r="M7103" s="26"/>
      <c r="N7103" s="26"/>
      <c r="O7103" s="26"/>
      <c r="P7103" s="26"/>
      <c r="Q7103" s="26"/>
      <c r="R7103" s="26"/>
      <c r="S7103" s="26"/>
      <c r="T7103" s="26"/>
      <c r="U7103" s="26"/>
      <c r="V7103" s="26"/>
    </row>
    <row r="7104" spans="1:22" ht="14">
      <c r="A7104" s="24"/>
      <c r="B7104" s="26"/>
      <c r="C7104" s="26"/>
      <c r="D7104" s="26"/>
      <c r="E7104" s="26"/>
      <c r="F7104" s="26"/>
      <c r="G7104" s="27"/>
      <c r="H7104" s="27"/>
      <c r="I7104" s="26"/>
      <c r="J7104" s="24"/>
      <c r="K7104" s="26"/>
      <c r="L7104" s="26"/>
      <c r="M7104" s="26"/>
      <c r="N7104" s="26"/>
      <c r="O7104" s="26"/>
      <c r="P7104" s="26"/>
      <c r="Q7104" s="26"/>
      <c r="R7104" s="26"/>
      <c r="S7104" s="26"/>
      <c r="T7104" s="26"/>
      <c r="U7104" s="26"/>
      <c r="V7104" s="26"/>
    </row>
    <row r="7105" spans="1:22" ht="14">
      <c r="A7105" s="24"/>
      <c r="B7105" s="26"/>
      <c r="C7105" s="26"/>
      <c r="D7105" s="26"/>
      <c r="E7105" s="26"/>
      <c r="F7105" s="26"/>
      <c r="G7105" s="27"/>
      <c r="H7105" s="27"/>
      <c r="I7105" s="26"/>
      <c r="J7105" s="24"/>
      <c r="K7105" s="26"/>
      <c r="L7105" s="26"/>
      <c r="M7105" s="26"/>
      <c r="N7105" s="26"/>
      <c r="O7105" s="26"/>
      <c r="P7105" s="26"/>
      <c r="Q7105" s="26"/>
      <c r="R7105" s="26"/>
      <c r="S7105" s="26"/>
      <c r="T7105" s="26"/>
      <c r="U7105" s="26"/>
      <c r="V7105" s="26"/>
    </row>
    <row r="7106" spans="1:22" ht="14">
      <c r="A7106" s="24"/>
      <c r="B7106" s="26"/>
      <c r="C7106" s="26"/>
      <c r="D7106" s="26"/>
      <c r="E7106" s="26"/>
      <c r="F7106" s="26"/>
      <c r="G7106" s="27"/>
      <c r="H7106" s="27"/>
      <c r="I7106" s="26"/>
      <c r="J7106" s="24"/>
      <c r="K7106" s="26"/>
      <c r="L7106" s="26"/>
      <c r="M7106" s="26"/>
      <c r="N7106" s="26"/>
      <c r="O7106" s="26"/>
      <c r="P7106" s="26"/>
      <c r="Q7106" s="26"/>
      <c r="R7106" s="26"/>
      <c r="S7106" s="26"/>
      <c r="T7106" s="26"/>
      <c r="U7106" s="26"/>
      <c r="V7106" s="26"/>
    </row>
    <row r="7107" spans="1:22" ht="14">
      <c r="A7107" s="24"/>
      <c r="B7107" s="26"/>
      <c r="C7107" s="26"/>
      <c r="D7107" s="26"/>
      <c r="E7107" s="26"/>
      <c r="F7107" s="26"/>
      <c r="G7107" s="27"/>
      <c r="H7107" s="27"/>
      <c r="I7107" s="26"/>
      <c r="J7107" s="24"/>
      <c r="K7107" s="26"/>
      <c r="L7107" s="26"/>
      <c r="M7107" s="26"/>
      <c r="N7107" s="26"/>
      <c r="O7107" s="26"/>
      <c r="P7107" s="26"/>
      <c r="Q7107" s="26"/>
      <c r="R7107" s="26"/>
      <c r="S7107" s="26"/>
      <c r="T7107" s="26"/>
      <c r="U7107" s="26"/>
      <c r="V7107" s="26"/>
    </row>
    <row r="7108" spans="1:22" ht="14">
      <c r="A7108" s="24"/>
      <c r="B7108" s="26"/>
      <c r="C7108" s="26"/>
      <c r="D7108" s="26"/>
      <c r="E7108" s="26"/>
      <c r="F7108" s="26"/>
      <c r="G7108" s="27"/>
      <c r="H7108" s="27"/>
      <c r="I7108" s="26"/>
      <c r="J7108" s="24"/>
      <c r="K7108" s="26"/>
      <c r="L7108" s="26"/>
      <c r="M7108" s="26"/>
      <c r="N7108" s="26"/>
      <c r="O7108" s="26"/>
      <c r="P7108" s="26"/>
      <c r="Q7108" s="26"/>
      <c r="R7108" s="26"/>
      <c r="S7108" s="26"/>
      <c r="T7108" s="26"/>
      <c r="U7108" s="26"/>
      <c r="V7108" s="26"/>
    </row>
    <row r="7109" spans="1:22" ht="14">
      <c r="A7109" s="24"/>
      <c r="B7109" s="26"/>
      <c r="C7109" s="26"/>
      <c r="D7109" s="26"/>
      <c r="E7109" s="26"/>
      <c r="F7109" s="26"/>
      <c r="G7109" s="27"/>
      <c r="H7109" s="27"/>
      <c r="I7109" s="26"/>
      <c r="J7109" s="24"/>
      <c r="K7109" s="26"/>
      <c r="L7109" s="26"/>
      <c r="M7109" s="26"/>
      <c r="N7109" s="26"/>
      <c r="O7109" s="26"/>
      <c r="P7109" s="26"/>
      <c r="Q7109" s="26"/>
      <c r="R7109" s="26"/>
      <c r="S7109" s="26"/>
      <c r="T7109" s="26"/>
      <c r="U7109" s="26"/>
      <c r="V7109" s="26"/>
    </row>
    <row r="7110" spans="1:22" ht="14">
      <c r="A7110" s="24"/>
      <c r="B7110" s="26"/>
      <c r="C7110" s="26"/>
      <c r="D7110" s="26"/>
      <c r="E7110" s="26"/>
      <c r="F7110" s="26"/>
      <c r="G7110" s="27"/>
      <c r="H7110" s="27"/>
      <c r="I7110" s="26"/>
      <c r="J7110" s="24"/>
      <c r="K7110" s="26"/>
      <c r="L7110" s="26"/>
      <c r="M7110" s="26"/>
      <c r="N7110" s="26"/>
      <c r="O7110" s="26"/>
      <c r="P7110" s="26"/>
      <c r="Q7110" s="26"/>
      <c r="R7110" s="26"/>
      <c r="S7110" s="26"/>
      <c r="T7110" s="26"/>
      <c r="U7110" s="26"/>
      <c r="V7110" s="26"/>
    </row>
    <row r="7111" spans="1:22" ht="14">
      <c r="A7111" s="24"/>
      <c r="B7111" s="26"/>
      <c r="C7111" s="26"/>
      <c r="D7111" s="26"/>
      <c r="E7111" s="26"/>
      <c r="F7111" s="26"/>
      <c r="G7111" s="27"/>
      <c r="H7111" s="27"/>
      <c r="I7111" s="26"/>
      <c r="J7111" s="24"/>
      <c r="K7111" s="26"/>
      <c r="L7111" s="26"/>
      <c r="M7111" s="26"/>
      <c r="N7111" s="26"/>
      <c r="O7111" s="26"/>
      <c r="P7111" s="26"/>
      <c r="Q7111" s="26"/>
      <c r="R7111" s="26"/>
      <c r="S7111" s="26"/>
      <c r="T7111" s="26"/>
      <c r="U7111" s="26"/>
      <c r="V7111" s="26"/>
    </row>
    <row r="7112" spans="1:22" ht="14">
      <c r="A7112" s="24"/>
      <c r="B7112" s="26"/>
      <c r="C7112" s="26"/>
      <c r="D7112" s="26"/>
      <c r="E7112" s="26"/>
      <c r="F7112" s="26"/>
      <c r="G7112" s="27"/>
      <c r="H7112" s="27"/>
      <c r="I7112" s="26"/>
      <c r="J7112" s="24"/>
      <c r="K7112" s="26"/>
      <c r="L7112" s="26"/>
      <c r="M7112" s="26"/>
      <c r="N7112" s="26"/>
      <c r="O7112" s="26"/>
      <c r="P7112" s="26"/>
      <c r="Q7112" s="26"/>
      <c r="R7112" s="26"/>
      <c r="S7112" s="26"/>
      <c r="T7112" s="26"/>
      <c r="U7112" s="26"/>
      <c r="V7112" s="26"/>
    </row>
    <row r="7113" spans="1:22" ht="14">
      <c r="A7113" s="24"/>
      <c r="B7113" s="26"/>
      <c r="C7113" s="26"/>
      <c r="D7113" s="26"/>
      <c r="E7113" s="26"/>
      <c r="F7113" s="26"/>
      <c r="G7113" s="27"/>
      <c r="H7113" s="27"/>
      <c r="I7113" s="26"/>
      <c r="J7113" s="24"/>
      <c r="K7113" s="26"/>
      <c r="L7113" s="26"/>
      <c r="M7113" s="26"/>
      <c r="N7113" s="26"/>
      <c r="O7113" s="26"/>
      <c r="P7113" s="26"/>
      <c r="Q7113" s="26"/>
      <c r="R7113" s="26"/>
      <c r="S7113" s="26"/>
      <c r="T7113" s="26"/>
      <c r="U7113" s="26"/>
      <c r="V7113" s="26"/>
    </row>
    <row r="7114" spans="1:22" ht="14">
      <c r="A7114" s="24"/>
      <c r="B7114" s="26"/>
      <c r="C7114" s="26"/>
      <c r="D7114" s="26"/>
      <c r="E7114" s="26"/>
      <c r="F7114" s="26"/>
      <c r="G7114" s="27"/>
      <c r="H7114" s="27"/>
      <c r="I7114" s="26"/>
      <c r="J7114" s="24"/>
      <c r="K7114" s="26"/>
      <c r="L7114" s="26"/>
      <c r="M7114" s="26"/>
      <c r="N7114" s="26"/>
      <c r="O7114" s="26"/>
      <c r="P7114" s="26"/>
      <c r="Q7114" s="26"/>
      <c r="R7114" s="26"/>
      <c r="S7114" s="26"/>
      <c r="T7114" s="26"/>
      <c r="U7114" s="26"/>
      <c r="V7114" s="26"/>
    </row>
    <row r="7115" spans="1:22" ht="14">
      <c r="A7115" s="24"/>
      <c r="B7115" s="26"/>
      <c r="C7115" s="26"/>
      <c r="D7115" s="26"/>
      <c r="E7115" s="26"/>
      <c r="F7115" s="26"/>
      <c r="G7115" s="27"/>
      <c r="H7115" s="27"/>
      <c r="I7115" s="26"/>
      <c r="J7115" s="24"/>
      <c r="K7115" s="26"/>
      <c r="L7115" s="26"/>
      <c r="M7115" s="26"/>
      <c r="N7115" s="26"/>
      <c r="O7115" s="26"/>
      <c r="P7115" s="26"/>
      <c r="Q7115" s="26"/>
      <c r="R7115" s="26"/>
      <c r="S7115" s="26"/>
      <c r="T7115" s="26"/>
      <c r="U7115" s="26"/>
      <c r="V7115" s="26"/>
    </row>
    <row r="7116" spans="1:22" ht="14">
      <c r="A7116" s="24"/>
      <c r="B7116" s="26"/>
      <c r="C7116" s="26"/>
      <c r="D7116" s="26"/>
      <c r="E7116" s="26"/>
      <c r="F7116" s="26"/>
      <c r="G7116" s="27"/>
      <c r="H7116" s="27"/>
      <c r="I7116" s="26"/>
      <c r="J7116" s="24"/>
      <c r="K7116" s="26"/>
      <c r="L7116" s="26"/>
      <c r="M7116" s="26"/>
      <c r="N7116" s="26"/>
      <c r="O7116" s="26"/>
      <c r="P7116" s="26"/>
      <c r="Q7116" s="26"/>
      <c r="R7116" s="26"/>
      <c r="S7116" s="26"/>
      <c r="T7116" s="26"/>
      <c r="U7116" s="26"/>
      <c r="V7116" s="26"/>
    </row>
    <row r="7117" spans="1:22" ht="14">
      <c r="A7117" s="24"/>
      <c r="B7117" s="26"/>
      <c r="C7117" s="26"/>
      <c r="D7117" s="26"/>
      <c r="E7117" s="26"/>
      <c r="F7117" s="26"/>
      <c r="G7117" s="27"/>
      <c r="H7117" s="27"/>
      <c r="I7117" s="26"/>
      <c r="J7117" s="24"/>
      <c r="K7117" s="26"/>
      <c r="L7117" s="26"/>
      <c r="M7117" s="26"/>
      <c r="N7117" s="26"/>
      <c r="O7117" s="26"/>
      <c r="P7117" s="26"/>
      <c r="Q7117" s="26"/>
      <c r="R7117" s="26"/>
      <c r="S7117" s="26"/>
      <c r="T7117" s="26"/>
      <c r="U7117" s="26"/>
      <c r="V7117" s="26"/>
    </row>
    <row r="7118" spans="1:22" ht="14">
      <c r="A7118" s="24"/>
      <c r="B7118" s="26"/>
      <c r="C7118" s="26"/>
      <c r="D7118" s="26"/>
      <c r="E7118" s="26"/>
      <c r="F7118" s="26"/>
      <c r="G7118" s="27"/>
      <c r="H7118" s="27"/>
      <c r="I7118" s="26"/>
      <c r="J7118" s="24"/>
      <c r="K7118" s="26"/>
      <c r="L7118" s="26"/>
      <c r="M7118" s="26"/>
      <c r="N7118" s="26"/>
      <c r="O7118" s="26"/>
      <c r="P7118" s="26"/>
      <c r="Q7118" s="26"/>
      <c r="R7118" s="26"/>
      <c r="S7118" s="26"/>
      <c r="T7118" s="26"/>
      <c r="U7118" s="26"/>
      <c r="V7118" s="26"/>
    </row>
    <row r="7119" spans="1:22" ht="14">
      <c r="A7119" s="24"/>
      <c r="B7119" s="26"/>
      <c r="C7119" s="26"/>
      <c r="D7119" s="26"/>
      <c r="E7119" s="26"/>
      <c r="F7119" s="26"/>
      <c r="G7119" s="27"/>
      <c r="H7119" s="27"/>
      <c r="I7119" s="26"/>
      <c r="J7119" s="24"/>
      <c r="K7119" s="26"/>
      <c r="L7119" s="26"/>
      <c r="M7119" s="26"/>
      <c r="N7119" s="26"/>
      <c r="O7119" s="26"/>
      <c r="P7119" s="26"/>
      <c r="Q7119" s="26"/>
      <c r="R7119" s="26"/>
      <c r="S7119" s="26"/>
      <c r="T7119" s="26"/>
      <c r="U7119" s="26"/>
      <c r="V7119" s="26"/>
    </row>
    <row r="7120" spans="1:22" ht="14">
      <c r="A7120" s="24"/>
      <c r="B7120" s="26"/>
      <c r="C7120" s="26"/>
      <c r="D7120" s="26"/>
      <c r="E7120" s="26"/>
      <c r="F7120" s="26"/>
      <c r="G7120" s="27"/>
      <c r="H7120" s="27"/>
      <c r="I7120" s="26"/>
      <c r="J7120" s="24"/>
      <c r="K7120" s="26"/>
      <c r="L7120" s="26"/>
      <c r="M7120" s="26"/>
      <c r="N7120" s="26"/>
      <c r="O7120" s="26"/>
      <c r="P7120" s="26"/>
      <c r="Q7120" s="26"/>
      <c r="R7120" s="26"/>
      <c r="S7120" s="26"/>
      <c r="T7120" s="26"/>
      <c r="U7120" s="26"/>
      <c r="V7120" s="26"/>
    </row>
    <row r="7121" spans="1:22" ht="14">
      <c r="A7121" s="24"/>
      <c r="B7121" s="26"/>
      <c r="C7121" s="26"/>
      <c r="D7121" s="26"/>
      <c r="E7121" s="26"/>
      <c r="F7121" s="26"/>
      <c r="G7121" s="27"/>
      <c r="H7121" s="27"/>
      <c r="I7121" s="26"/>
      <c r="J7121" s="24"/>
      <c r="K7121" s="26"/>
      <c r="L7121" s="26"/>
      <c r="M7121" s="26"/>
      <c r="N7121" s="26"/>
      <c r="O7121" s="26"/>
      <c r="P7121" s="26"/>
      <c r="Q7121" s="26"/>
      <c r="R7121" s="26"/>
      <c r="S7121" s="26"/>
      <c r="T7121" s="26"/>
      <c r="U7121" s="26"/>
      <c r="V7121" s="26"/>
    </row>
    <row r="7122" spans="1:22" ht="14">
      <c r="A7122" s="24"/>
      <c r="B7122" s="26"/>
      <c r="C7122" s="26"/>
      <c r="D7122" s="26"/>
      <c r="E7122" s="26"/>
      <c r="F7122" s="26"/>
      <c r="G7122" s="27"/>
      <c r="H7122" s="27"/>
      <c r="I7122" s="26"/>
      <c r="J7122" s="24"/>
      <c r="K7122" s="26"/>
      <c r="L7122" s="26"/>
      <c r="M7122" s="26"/>
      <c r="N7122" s="26"/>
      <c r="O7122" s="26"/>
      <c r="P7122" s="26"/>
      <c r="Q7122" s="26"/>
      <c r="R7122" s="26"/>
      <c r="S7122" s="26"/>
      <c r="T7122" s="26"/>
      <c r="U7122" s="26"/>
      <c r="V7122" s="26"/>
    </row>
    <row r="7123" spans="1:22" ht="14">
      <c r="A7123" s="24"/>
      <c r="B7123" s="26"/>
      <c r="C7123" s="26"/>
      <c r="D7123" s="26"/>
      <c r="E7123" s="26"/>
      <c r="F7123" s="26"/>
      <c r="G7123" s="27"/>
      <c r="H7123" s="27"/>
      <c r="I7123" s="26"/>
      <c r="J7123" s="24"/>
      <c r="K7123" s="26"/>
      <c r="L7123" s="26"/>
      <c r="M7123" s="26"/>
      <c r="N7123" s="26"/>
      <c r="O7123" s="26"/>
      <c r="P7123" s="26"/>
      <c r="Q7123" s="26"/>
      <c r="R7123" s="26"/>
      <c r="S7123" s="26"/>
      <c r="T7123" s="26"/>
      <c r="U7123" s="26"/>
      <c r="V7123" s="26"/>
    </row>
    <row r="7124" spans="1:22" ht="14">
      <c r="A7124" s="24"/>
      <c r="B7124" s="26"/>
      <c r="C7124" s="26"/>
      <c r="D7124" s="26"/>
      <c r="E7124" s="26"/>
      <c r="F7124" s="26"/>
      <c r="G7124" s="27"/>
      <c r="H7124" s="27"/>
      <c r="I7124" s="26"/>
      <c r="J7124" s="24"/>
      <c r="K7124" s="26"/>
      <c r="L7124" s="26"/>
      <c r="M7124" s="26"/>
      <c r="N7124" s="26"/>
      <c r="O7124" s="26"/>
      <c r="P7124" s="26"/>
      <c r="Q7124" s="26"/>
      <c r="R7124" s="26"/>
      <c r="S7124" s="26"/>
      <c r="T7124" s="26"/>
      <c r="U7124" s="26"/>
      <c r="V7124" s="26"/>
    </row>
    <row r="7125" spans="1:22" ht="14">
      <c r="A7125" s="24"/>
      <c r="B7125" s="26"/>
      <c r="C7125" s="26"/>
      <c r="D7125" s="26"/>
      <c r="E7125" s="26"/>
      <c r="F7125" s="26"/>
      <c r="G7125" s="27"/>
      <c r="H7125" s="27"/>
      <c r="I7125" s="26"/>
      <c r="J7125" s="24"/>
      <c r="K7125" s="26"/>
      <c r="L7125" s="26"/>
      <c r="M7125" s="26"/>
      <c r="N7125" s="26"/>
      <c r="O7125" s="26"/>
      <c r="P7125" s="26"/>
      <c r="Q7125" s="26"/>
      <c r="R7125" s="26"/>
      <c r="S7125" s="26"/>
      <c r="T7125" s="26"/>
      <c r="U7125" s="26"/>
      <c r="V7125" s="26"/>
    </row>
    <row r="7126" spans="1:22" ht="14">
      <c r="A7126" s="24"/>
      <c r="B7126" s="26"/>
      <c r="C7126" s="26"/>
      <c r="D7126" s="26"/>
      <c r="E7126" s="26"/>
      <c r="F7126" s="26"/>
      <c r="G7126" s="27"/>
      <c r="H7126" s="27"/>
      <c r="I7126" s="26"/>
      <c r="J7126" s="24"/>
      <c r="K7126" s="26"/>
      <c r="L7126" s="26"/>
      <c r="M7126" s="26"/>
      <c r="N7126" s="26"/>
      <c r="O7126" s="26"/>
      <c r="P7126" s="26"/>
      <c r="Q7126" s="26"/>
      <c r="R7126" s="26"/>
      <c r="S7126" s="26"/>
      <c r="T7126" s="26"/>
      <c r="U7126" s="26"/>
      <c r="V7126" s="26"/>
    </row>
    <row r="7127" spans="1:22" ht="14">
      <c r="A7127" s="24"/>
      <c r="B7127" s="26"/>
      <c r="C7127" s="26"/>
      <c r="D7127" s="26"/>
      <c r="E7127" s="26"/>
      <c r="F7127" s="26"/>
      <c r="G7127" s="27"/>
      <c r="H7127" s="27"/>
      <c r="I7127" s="26"/>
      <c r="J7127" s="24"/>
      <c r="K7127" s="26"/>
      <c r="L7127" s="26"/>
      <c r="M7127" s="26"/>
      <c r="N7127" s="26"/>
      <c r="O7127" s="26"/>
      <c r="P7127" s="26"/>
      <c r="Q7127" s="26"/>
      <c r="R7127" s="26"/>
      <c r="S7127" s="26"/>
      <c r="T7127" s="26"/>
      <c r="U7127" s="26"/>
      <c r="V7127" s="26"/>
    </row>
    <row r="7128" spans="1:22" ht="14">
      <c r="A7128" s="24"/>
      <c r="B7128" s="26"/>
      <c r="C7128" s="26"/>
      <c r="D7128" s="26"/>
      <c r="E7128" s="26"/>
      <c r="F7128" s="26"/>
      <c r="G7128" s="27"/>
      <c r="H7128" s="27"/>
      <c r="I7128" s="26"/>
      <c r="J7128" s="24"/>
      <c r="K7128" s="26"/>
      <c r="L7128" s="26"/>
      <c r="M7128" s="26"/>
      <c r="N7128" s="26"/>
      <c r="O7128" s="26"/>
      <c r="P7128" s="26"/>
      <c r="Q7128" s="26"/>
      <c r="R7128" s="26"/>
      <c r="S7128" s="26"/>
      <c r="T7128" s="26"/>
      <c r="U7128" s="26"/>
      <c r="V7128" s="26"/>
    </row>
    <row r="7129" spans="1:22" ht="14">
      <c r="A7129" s="24"/>
      <c r="B7129" s="26"/>
      <c r="C7129" s="26"/>
      <c r="D7129" s="26"/>
      <c r="E7129" s="26"/>
      <c r="F7129" s="26"/>
      <c r="G7129" s="27"/>
      <c r="H7129" s="27"/>
      <c r="I7129" s="26"/>
      <c r="J7129" s="24"/>
      <c r="K7129" s="26"/>
      <c r="L7129" s="26"/>
      <c r="M7129" s="26"/>
      <c r="N7129" s="26"/>
      <c r="O7129" s="26"/>
      <c r="P7129" s="26"/>
      <c r="Q7129" s="26"/>
      <c r="R7129" s="26"/>
      <c r="S7129" s="26"/>
      <c r="T7129" s="26"/>
      <c r="U7129" s="26"/>
      <c r="V7129" s="26"/>
    </row>
    <row r="7130" spans="1:22" ht="14">
      <c r="A7130" s="24"/>
      <c r="B7130" s="26"/>
      <c r="C7130" s="26"/>
      <c r="D7130" s="26"/>
      <c r="E7130" s="26"/>
      <c r="F7130" s="26"/>
      <c r="G7130" s="27"/>
      <c r="H7130" s="27"/>
      <c r="I7130" s="26"/>
      <c r="J7130" s="24"/>
      <c r="K7130" s="26"/>
      <c r="L7130" s="26"/>
      <c r="M7130" s="26"/>
      <c r="N7130" s="26"/>
      <c r="O7130" s="26"/>
      <c r="P7130" s="26"/>
      <c r="Q7130" s="26"/>
      <c r="R7130" s="26"/>
      <c r="S7130" s="26"/>
      <c r="T7130" s="26"/>
      <c r="U7130" s="26"/>
      <c r="V7130" s="26"/>
    </row>
    <row r="7131" spans="1:22" ht="14">
      <c r="A7131" s="24"/>
      <c r="B7131" s="26"/>
      <c r="C7131" s="26"/>
      <c r="D7131" s="26"/>
      <c r="E7131" s="26"/>
      <c r="F7131" s="26"/>
      <c r="G7131" s="27"/>
      <c r="H7131" s="27"/>
      <c r="I7131" s="26"/>
      <c r="J7131" s="24"/>
      <c r="K7131" s="26"/>
      <c r="L7131" s="26"/>
      <c r="M7131" s="26"/>
      <c r="N7131" s="26"/>
      <c r="O7131" s="26"/>
      <c r="P7131" s="26"/>
      <c r="Q7131" s="26"/>
      <c r="R7131" s="26"/>
      <c r="S7131" s="26"/>
      <c r="T7131" s="26"/>
      <c r="U7131" s="26"/>
      <c r="V7131" s="26"/>
    </row>
    <row r="7132" spans="1:22" ht="14">
      <c r="A7132" s="24"/>
      <c r="B7132" s="26"/>
      <c r="C7132" s="26"/>
      <c r="D7132" s="26"/>
      <c r="E7132" s="26"/>
      <c r="F7132" s="26"/>
      <c r="G7132" s="27"/>
      <c r="H7132" s="27"/>
      <c r="I7132" s="26"/>
      <c r="J7132" s="24"/>
      <c r="K7132" s="26"/>
      <c r="L7132" s="26"/>
      <c r="M7132" s="26"/>
      <c r="N7132" s="26"/>
      <c r="O7132" s="26"/>
      <c r="P7132" s="26"/>
      <c r="Q7132" s="26"/>
      <c r="R7132" s="26"/>
      <c r="S7132" s="26"/>
      <c r="T7132" s="26"/>
      <c r="U7132" s="26"/>
      <c r="V7132" s="26"/>
    </row>
    <row r="7133" spans="1:22" ht="14">
      <c r="A7133" s="24"/>
      <c r="B7133" s="26"/>
      <c r="C7133" s="26"/>
      <c r="D7133" s="26"/>
      <c r="E7133" s="26"/>
      <c r="F7133" s="26"/>
      <c r="G7133" s="27"/>
      <c r="H7133" s="27"/>
      <c r="I7133" s="26"/>
      <c r="J7133" s="24"/>
      <c r="K7133" s="26"/>
      <c r="L7133" s="26"/>
      <c r="M7133" s="26"/>
      <c r="N7133" s="26"/>
      <c r="O7133" s="26"/>
      <c r="P7133" s="26"/>
      <c r="Q7133" s="26"/>
      <c r="R7133" s="26"/>
      <c r="S7133" s="26"/>
      <c r="T7133" s="26"/>
      <c r="U7133" s="26"/>
      <c r="V7133" s="26"/>
    </row>
    <row r="7134" spans="1:22" ht="14">
      <c r="A7134" s="24"/>
      <c r="B7134" s="26"/>
      <c r="C7134" s="26"/>
      <c r="D7134" s="26"/>
      <c r="E7134" s="26"/>
      <c r="F7134" s="26"/>
      <c r="G7134" s="27"/>
      <c r="H7134" s="27"/>
      <c r="I7134" s="26"/>
      <c r="J7134" s="24"/>
      <c r="K7134" s="26"/>
      <c r="L7134" s="26"/>
      <c r="M7134" s="26"/>
      <c r="N7134" s="26"/>
      <c r="O7134" s="26"/>
      <c r="P7134" s="26"/>
      <c r="Q7134" s="26"/>
      <c r="R7134" s="26"/>
      <c r="S7134" s="26"/>
      <c r="T7134" s="26"/>
      <c r="U7134" s="26"/>
      <c r="V7134" s="26"/>
    </row>
    <row r="7135" spans="1:22" ht="14">
      <c r="A7135" s="24"/>
      <c r="B7135" s="26"/>
      <c r="C7135" s="26"/>
      <c r="D7135" s="26"/>
      <c r="E7135" s="26"/>
      <c r="F7135" s="26"/>
      <c r="G7135" s="27"/>
      <c r="H7135" s="27"/>
      <c r="I7135" s="26"/>
      <c r="J7135" s="24"/>
      <c r="K7135" s="26"/>
      <c r="L7135" s="26"/>
      <c r="M7135" s="26"/>
      <c r="N7135" s="26"/>
      <c r="O7135" s="26"/>
      <c r="P7135" s="26"/>
      <c r="Q7135" s="26"/>
      <c r="R7135" s="26"/>
      <c r="S7135" s="26"/>
      <c r="T7135" s="26"/>
      <c r="U7135" s="26"/>
      <c r="V7135" s="26"/>
    </row>
    <row r="7136" spans="1:22" ht="14">
      <c r="A7136" s="24"/>
      <c r="B7136" s="26"/>
      <c r="C7136" s="26"/>
      <c r="D7136" s="26"/>
      <c r="E7136" s="26"/>
      <c r="F7136" s="26"/>
      <c r="G7136" s="27"/>
      <c r="H7136" s="27"/>
      <c r="I7136" s="26"/>
      <c r="J7136" s="24"/>
      <c r="K7136" s="26"/>
      <c r="L7136" s="26"/>
      <c r="M7136" s="26"/>
      <c r="N7136" s="26"/>
      <c r="O7136" s="26"/>
      <c r="P7136" s="26"/>
      <c r="Q7136" s="26"/>
      <c r="R7136" s="26"/>
      <c r="S7136" s="26"/>
      <c r="T7136" s="26"/>
      <c r="U7136" s="26"/>
      <c r="V7136" s="26"/>
    </row>
    <row r="7137" spans="1:22" ht="14">
      <c r="A7137" s="24"/>
      <c r="B7137" s="26"/>
      <c r="C7137" s="26"/>
      <c r="D7137" s="26"/>
      <c r="E7137" s="26"/>
      <c r="F7137" s="26"/>
      <c r="G7137" s="27"/>
      <c r="H7137" s="27"/>
      <c r="I7137" s="26"/>
      <c r="J7137" s="24"/>
      <c r="K7137" s="26"/>
      <c r="L7137" s="26"/>
      <c r="M7137" s="26"/>
      <c r="N7137" s="26"/>
      <c r="O7137" s="26"/>
      <c r="P7137" s="26"/>
      <c r="Q7137" s="26"/>
      <c r="R7137" s="26"/>
      <c r="S7137" s="26"/>
      <c r="T7137" s="26"/>
      <c r="U7137" s="26"/>
      <c r="V7137" s="26"/>
    </row>
    <row r="7138" spans="1:22" ht="14">
      <c r="A7138" s="24"/>
      <c r="B7138" s="26"/>
      <c r="C7138" s="26"/>
      <c r="D7138" s="26"/>
      <c r="E7138" s="26"/>
      <c r="F7138" s="26"/>
      <c r="G7138" s="27"/>
      <c r="H7138" s="27"/>
      <c r="I7138" s="26"/>
      <c r="J7138" s="24"/>
      <c r="K7138" s="26"/>
      <c r="L7138" s="26"/>
      <c r="M7138" s="26"/>
      <c r="N7138" s="26"/>
      <c r="O7138" s="26"/>
      <c r="P7138" s="26"/>
      <c r="Q7138" s="26"/>
      <c r="R7138" s="26"/>
      <c r="S7138" s="26"/>
      <c r="T7138" s="26"/>
      <c r="U7138" s="26"/>
      <c r="V7138" s="26"/>
    </row>
    <row r="7139" spans="1:22" ht="14">
      <c r="A7139" s="24"/>
      <c r="B7139" s="26"/>
      <c r="C7139" s="26"/>
      <c r="D7139" s="26"/>
      <c r="E7139" s="26"/>
      <c r="F7139" s="26"/>
      <c r="G7139" s="27"/>
      <c r="H7139" s="27"/>
      <c r="I7139" s="26"/>
      <c r="J7139" s="24"/>
      <c r="K7139" s="26"/>
      <c r="L7139" s="26"/>
      <c r="M7139" s="26"/>
      <c r="N7139" s="26"/>
      <c r="O7139" s="26"/>
      <c r="P7139" s="26"/>
      <c r="Q7139" s="26"/>
      <c r="R7139" s="26"/>
      <c r="S7139" s="26"/>
      <c r="T7139" s="26"/>
      <c r="U7139" s="26"/>
      <c r="V7139" s="26"/>
    </row>
    <row r="7140" spans="1:22" ht="14">
      <c r="A7140" s="24"/>
      <c r="B7140" s="26"/>
      <c r="C7140" s="26"/>
      <c r="D7140" s="26"/>
      <c r="E7140" s="26"/>
      <c r="F7140" s="26"/>
      <c r="G7140" s="27"/>
      <c r="H7140" s="27"/>
      <c r="I7140" s="26"/>
      <c r="J7140" s="24"/>
      <c r="K7140" s="26"/>
      <c r="L7140" s="26"/>
      <c r="M7140" s="26"/>
      <c r="N7140" s="26"/>
      <c r="O7140" s="26"/>
      <c r="P7140" s="26"/>
      <c r="Q7140" s="26"/>
      <c r="R7140" s="26"/>
      <c r="S7140" s="26"/>
      <c r="T7140" s="26"/>
      <c r="U7140" s="26"/>
      <c r="V7140" s="26"/>
    </row>
    <row r="7141" spans="1:22" ht="14">
      <c r="A7141" s="24"/>
      <c r="B7141" s="26"/>
      <c r="C7141" s="26"/>
      <c r="D7141" s="26"/>
      <c r="E7141" s="26"/>
      <c r="F7141" s="26"/>
      <c r="G7141" s="27"/>
      <c r="H7141" s="27"/>
      <c r="I7141" s="26"/>
      <c r="J7141" s="24"/>
      <c r="K7141" s="26"/>
      <c r="L7141" s="26"/>
      <c r="M7141" s="26"/>
      <c r="N7141" s="26"/>
      <c r="O7141" s="26"/>
      <c r="P7141" s="26"/>
      <c r="Q7141" s="26"/>
      <c r="R7141" s="26"/>
      <c r="S7141" s="26"/>
      <c r="T7141" s="26"/>
      <c r="U7141" s="26"/>
      <c r="V7141" s="26"/>
    </row>
    <row r="7142" spans="1:22" ht="14">
      <c r="A7142" s="24"/>
      <c r="B7142" s="26"/>
      <c r="C7142" s="26"/>
      <c r="D7142" s="26"/>
      <c r="E7142" s="26"/>
      <c r="F7142" s="26"/>
      <c r="G7142" s="27"/>
      <c r="H7142" s="27"/>
      <c r="I7142" s="26"/>
      <c r="J7142" s="24"/>
      <c r="K7142" s="26"/>
      <c r="L7142" s="26"/>
      <c r="M7142" s="26"/>
      <c r="N7142" s="26"/>
      <c r="O7142" s="26"/>
      <c r="P7142" s="26"/>
      <c r="Q7142" s="26"/>
      <c r="R7142" s="26"/>
      <c r="S7142" s="26"/>
      <c r="T7142" s="26"/>
      <c r="U7142" s="26"/>
      <c r="V7142" s="26"/>
    </row>
    <row r="7143" spans="1:22" ht="14">
      <c r="A7143" s="24"/>
      <c r="B7143" s="26"/>
      <c r="C7143" s="26"/>
      <c r="D7143" s="26"/>
      <c r="E7143" s="26"/>
      <c r="F7143" s="26"/>
      <c r="G7143" s="27"/>
      <c r="H7143" s="27"/>
      <c r="I7143" s="26"/>
      <c r="J7143" s="24"/>
      <c r="K7143" s="26"/>
      <c r="L7143" s="26"/>
      <c r="M7143" s="26"/>
      <c r="N7143" s="26"/>
      <c r="O7143" s="26"/>
      <c r="P7143" s="26"/>
      <c r="Q7143" s="26"/>
      <c r="R7143" s="26"/>
      <c r="S7143" s="26"/>
      <c r="T7143" s="26"/>
      <c r="U7143" s="26"/>
      <c r="V7143" s="26"/>
    </row>
    <row r="7144" spans="1:22" ht="14">
      <c r="A7144" s="24"/>
      <c r="B7144" s="26"/>
      <c r="C7144" s="26"/>
      <c r="D7144" s="26"/>
      <c r="E7144" s="26"/>
      <c r="F7144" s="26"/>
      <c r="G7144" s="27"/>
      <c r="H7144" s="27"/>
      <c r="I7144" s="26"/>
      <c r="J7144" s="24"/>
      <c r="K7144" s="26"/>
      <c r="L7144" s="26"/>
      <c r="M7144" s="26"/>
      <c r="N7144" s="26"/>
      <c r="O7144" s="26"/>
      <c r="P7144" s="26"/>
      <c r="Q7144" s="26"/>
      <c r="R7144" s="26"/>
      <c r="S7144" s="26"/>
      <c r="T7144" s="26"/>
      <c r="U7144" s="26"/>
      <c r="V7144" s="26"/>
    </row>
    <row r="7145" spans="1:22" ht="14">
      <c r="A7145" s="24"/>
      <c r="B7145" s="26"/>
      <c r="C7145" s="26"/>
      <c r="D7145" s="26"/>
      <c r="E7145" s="26"/>
      <c r="F7145" s="26"/>
      <c r="G7145" s="27"/>
      <c r="H7145" s="27"/>
      <c r="I7145" s="26"/>
      <c r="J7145" s="24"/>
      <c r="K7145" s="26"/>
      <c r="L7145" s="26"/>
      <c r="M7145" s="26"/>
      <c r="N7145" s="26"/>
      <c r="O7145" s="26"/>
      <c r="P7145" s="26"/>
      <c r="Q7145" s="26"/>
      <c r="R7145" s="26"/>
      <c r="S7145" s="26"/>
      <c r="T7145" s="26"/>
      <c r="U7145" s="26"/>
      <c r="V7145" s="26"/>
    </row>
    <row r="7146" spans="1:22" ht="14">
      <c r="A7146" s="24"/>
      <c r="B7146" s="26"/>
      <c r="C7146" s="26"/>
      <c r="D7146" s="26"/>
      <c r="E7146" s="26"/>
      <c r="F7146" s="26"/>
      <c r="G7146" s="27"/>
      <c r="H7146" s="27"/>
      <c r="I7146" s="26"/>
      <c r="J7146" s="24"/>
      <c r="K7146" s="26"/>
      <c r="L7146" s="26"/>
      <c r="M7146" s="26"/>
      <c r="N7146" s="26"/>
      <c r="O7146" s="26"/>
      <c r="P7146" s="26"/>
      <c r="Q7146" s="26"/>
      <c r="R7146" s="26"/>
      <c r="S7146" s="26"/>
      <c r="T7146" s="26"/>
      <c r="U7146" s="26"/>
      <c r="V7146" s="26"/>
    </row>
    <row r="7147" spans="1:22" ht="14">
      <c r="A7147" s="24"/>
      <c r="B7147" s="26"/>
      <c r="C7147" s="26"/>
      <c r="D7147" s="26"/>
      <c r="E7147" s="26"/>
      <c r="F7147" s="26"/>
      <c r="G7147" s="27"/>
      <c r="H7147" s="27"/>
      <c r="I7147" s="26"/>
      <c r="J7147" s="24"/>
      <c r="K7147" s="26"/>
      <c r="L7147" s="26"/>
      <c r="M7147" s="26"/>
      <c r="N7147" s="26"/>
      <c r="O7147" s="26"/>
      <c r="P7147" s="26"/>
      <c r="Q7147" s="26"/>
      <c r="R7147" s="26"/>
      <c r="S7147" s="26"/>
      <c r="T7147" s="26"/>
      <c r="U7147" s="26"/>
      <c r="V7147" s="26"/>
    </row>
    <row r="7148" spans="1:22" ht="14">
      <c r="A7148" s="24"/>
      <c r="B7148" s="26"/>
      <c r="C7148" s="26"/>
      <c r="D7148" s="26"/>
      <c r="E7148" s="26"/>
      <c r="F7148" s="26"/>
      <c r="G7148" s="27"/>
      <c r="H7148" s="27"/>
      <c r="I7148" s="26"/>
      <c r="J7148" s="24"/>
      <c r="K7148" s="26"/>
      <c r="L7148" s="26"/>
      <c r="M7148" s="26"/>
      <c r="N7148" s="26"/>
      <c r="O7148" s="26"/>
      <c r="P7148" s="26"/>
      <c r="Q7148" s="26"/>
      <c r="R7148" s="26"/>
      <c r="S7148" s="26"/>
      <c r="T7148" s="26"/>
      <c r="U7148" s="26"/>
      <c r="V7148" s="26"/>
    </row>
    <row r="7149" spans="1:22" ht="14">
      <c r="A7149" s="24"/>
      <c r="B7149" s="26"/>
      <c r="C7149" s="26"/>
      <c r="D7149" s="26"/>
      <c r="E7149" s="26"/>
      <c r="F7149" s="26"/>
      <c r="G7149" s="27"/>
      <c r="H7149" s="27"/>
      <c r="I7149" s="26"/>
      <c r="J7149" s="24"/>
      <c r="K7149" s="26"/>
      <c r="L7149" s="26"/>
      <c r="M7149" s="26"/>
      <c r="N7149" s="26"/>
      <c r="O7149" s="26"/>
      <c r="P7149" s="26"/>
      <c r="Q7149" s="26"/>
      <c r="R7149" s="26"/>
      <c r="S7149" s="26"/>
      <c r="T7149" s="26"/>
      <c r="U7149" s="26"/>
      <c r="V7149" s="26"/>
    </row>
    <row r="7150" spans="1:22" ht="14">
      <c r="A7150" s="24"/>
      <c r="B7150" s="26"/>
      <c r="C7150" s="26"/>
      <c r="D7150" s="26"/>
      <c r="E7150" s="26"/>
      <c r="F7150" s="26"/>
      <c r="G7150" s="27"/>
      <c r="H7150" s="27"/>
      <c r="I7150" s="26"/>
      <c r="J7150" s="24"/>
      <c r="K7150" s="26"/>
      <c r="L7150" s="26"/>
      <c r="M7150" s="26"/>
      <c r="N7150" s="26"/>
      <c r="O7150" s="26"/>
      <c r="P7150" s="26"/>
      <c r="Q7150" s="26"/>
      <c r="R7150" s="26"/>
      <c r="S7150" s="26"/>
      <c r="T7150" s="26"/>
      <c r="U7150" s="26"/>
      <c r="V7150" s="26"/>
    </row>
    <row r="7151" spans="1:22" ht="14">
      <c r="A7151" s="24"/>
      <c r="B7151" s="26"/>
      <c r="C7151" s="26"/>
      <c r="D7151" s="26"/>
      <c r="E7151" s="26"/>
      <c r="F7151" s="26"/>
      <c r="G7151" s="27"/>
      <c r="H7151" s="27"/>
      <c r="I7151" s="26"/>
      <c r="J7151" s="24"/>
      <c r="K7151" s="26"/>
      <c r="L7151" s="26"/>
      <c r="M7151" s="26"/>
      <c r="N7151" s="26"/>
      <c r="O7151" s="26"/>
      <c r="P7151" s="26"/>
      <c r="Q7151" s="26"/>
      <c r="R7151" s="26"/>
      <c r="S7151" s="26"/>
      <c r="T7151" s="26"/>
      <c r="U7151" s="26"/>
      <c r="V7151" s="26"/>
    </row>
    <row r="7152" spans="1:22" ht="14">
      <c r="A7152" s="24"/>
      <c r="B7152" s="26"/>
      <c r="C7152" s="26"/>
      <c r="D7152" s="26"/>
      <c r="E7152" s="26"/>
      <c r="F7152" s="26"/>
      <c r="G7152" s="27"/>
      <c r="H7152" s="27"/>
      <c r="I7152" s="26"/>
      <c r="J7152" s="24"/>
      <c r="K7152" s="26"/>
      <c r="L7152" s="26"/>
      <c r="M7152" s="26"/>
      <c r="N7152" s="26"/>
      <c r="O7152" s="26"/>
      <c r="P7152" s="26"/>
      <c r="Q7152" s="26"/>
      <c r="R7152" s="26"/>
      <c r="S7152" s="26"/>
      <c r="T7152" s="26"/>
      <c r="U7152" s="26"/>
      <c r="V7152" s="26"/>
    </row>
    <row r="7153" spans="1:22" ht="14">
      <c r="A7153" s="24"/>
      <c r="B7153" s="26"/>
      <c r="C7153" s="26"/>
      <c r="D7153" s="26"/>
      <c r="E7153" s="26"/>
      <c r="F7153" s="26"/>
      <c r="G7153" s="27"/>
      <c r="H7153" s="27"/>
      <c r="I7153" s="26"/>
      <c r="J7153" s="24"/>
      <c r="K7153" s="26"/>
      <c r="L7153" s="26"/>
      <c r="M7153" s="26"/>
      <c r="N7153" s="26"/>
      <c r="O7153" s="26"/>
      <c r="P7153" s="26"/>
      <c r="Q7153" s="26"/>
      <c r="R7153" s="26"/>
      <c r="S7153" s="26"/>
      <c r="T7153" s="26"/>
      <c r="U7153" s="26"/>
      <c r="V7153" s="26"/>
    </row>
    <row r="7154" spans="1:22" ht="14">
      <c r="A7154" s="24"/>
      <c r="B7154" s="26"/>
      <c r="C7154" s="26"/>
      <c r="D7154" s="26"/>
      <c r="E7154" s="26"/>
      <c r="F7154" s="26"/>
      <c r="G7154" s="27"/>
      <c r="H7154" s="27"/>
      <c r="I7154" s="26"/>
      <c r="J7154" s="24"/>
      <c r="K7154" s="26"/>
      <c r="L7154" s="26"/>
      <c r="M7154" s="26"/>
      <c r="N7154" s="26"/>
      <c r="O7154" s="26"/>
      <c r="P7154" s="26"/>
      <c r="Q7154" s="26"/>
      <c r="R7154" s="26"/>
      <c r="S7154" s="26"/>
      <c r="T7154" s="26"/>
      <c r="U7154" s="26"/>
      <c r="V7154" s="26"/>
    </row>
    <row r="7155" spans="1:22" ht="14">
      <c r="A7155" s="24"/>
      <c r="B7155" s="26"/>
      <c r="C7155" s="26"/>
      <c r="D7155" s="26"/>
      <c r="E7155" s="26"/>
      <c r="F7155" s="26"/>
      <c r="G7155" s="27"/>
      <c r="H7155" s="27"/>
      <c r="I7155" s="26"/>
      <c r="J7155" s="24"/>
      <c r="K7155" s="26"/>
      <c r="L7155" s="26"/>
      <c r="M7155" s="26"/>
      <c r="N7155" s="26"/>
      <c r="O7155" s="26"/>
      <c r="P7155" s="26"/>
      <c r="Q7155" s="26"/>
      <c r="R7155" s="26"/>
      <c r="S7155" s="26"/>
      <c r="T7155" s="26"/>
      <c r="U7155" s="26"/>
      <c r="V7155" s="26"/>
    </row>
    <row r="7156" spans="1:22" ht="14">
      <c r="A7156" s="24"/>
      <c r="B7156" s="26"/>
      <c r="C7156" s="26"/>
      <c r="D7156" s="26"/>
      <c r="E7156" s="26"/>
      <c r="F7156" s="26"/>
      <c r="G7156" s="27"/>
      <c r="H7156" s="27"/>
      <c r="I7156" s="26"/>
      <c r="J7156" s="24"/>
      <c r="K7156" s="26"/>
      <c r="L7156" s="26"/>
      <c r="M7156" s="26"/>
      <c r="N7156" s="26"/>
      <c r="O7156" s="26"/>
      <c r="P7156" s="26"/>
      <c r="Q7156" s="26"/>
      <c r="R7156" s="26"/>
      <c r="S7156" s="26"/>
      <c r="T7156" s="26"/>
      <c r="U7156" s="26"/>
      <c r="V7156" s="26"/>
    </row>
    <row r="7157" spans="1:22" ht="14">
      <c r="A7157" s="24"/>
      <c r="B7157" s="26"/>
      <c r="C7157" s="26"/>
      <c r="D7157" s="26"/>
      <c r="E7157" s="26"/>
      <c r="F7157" s="26"/>
      <c r="G7157" s="27"/>
      <c r="H7157" s="27"/>
      <c r="I7157" s="26"/>
      <c r="J7157" s="24"/>
      <c r="K7157" s="26"/>
      <c r="L7157" s="26"/>
      <c r="M7157" s="26"/>
      <c r="N7157" s="26"/>
      <c r="O7157" s="26"/>
      <c r="P7157" s="26"/>
      <c r="Q7157" s="26"/>
      <c r="R7157" s="26"/>
      <c r="S7157" s="26"/>
      <c r="T7157" s="26"/>
      <c r="U7157" s="26"/>
      <c r="V7157" s="26"/>
    </row>
    <row r="7158" spans="1:22" ht="14">
      <c r="A7158" s="24"/>
      <c r="B7158" s="26"/>
      <c r="C7158" s="26"/>
      <c r="D7158" s="26"/>
      <c r="E7158" s="26"/>
      <c r="F7158" s="26"/>
      <c r="G7158" s="27"/>
      <c r="H7158" s="27"/>
      <c r="I7158" s="26"/>
      <c r="J7158" s="24"/>
      <c r="K7158" s="26"/>
      <c r="L7158" s="26"/>
      <c r="M7158" s="26"/>
      <c r="N7158" s="26"/>
      <c r="O7158" s="26"/>
      <c r="P7158" s="26"/>
      <c r="Q7158" s="26"/>
      <c r="R7158" s="26"/>
      <c r="S7158" s="26"/>
      <c r="T7158" s="26"/>
      <c r="U7158" s="26"/>
      <c r="V7158" s="26"/>
    </row>
    <row r="7159" spans="1:22" ht="14">
      <c r="A7159" s="24"/>
      <c r="B7159" s="26"/>
      <c r="C7159" s="26"/>
      <c r="D7159" s="26"/>
      <c r="E7159" s="26"/>
      <c r="F7159" s="26"/>
      <c r="G7159" s="27"/>
      <c r="H7159" s="27"/>
      <c r="I7159" s="26"/>
      <c r="J7159" s="24"/>
      <c r="K7159" s="26"/>
      <c r="L7159" s="26"/>
      <c r="M7159" s="26"/>
      <c r="N7159" s="26"/>
      <c r="O7159" s="26"/>
      <c r="P7159" s="26"/>
      <c r="Q7159" s="26"/>
      <c r="R7159" s="26"/>
      <c r="S7159" s="26"/>
      <c r="T7159" s="26"/>
      <c r="U7159" s="26"/>
      <c r="V7159" s="26"/>
    </row>
    <row r="7160" spans="1:22" ht="14">
      <c r="A7160" s="24"/>
      <c r="B7160" s="26"/>
      <c r="C7160" s="26"/>
      <c r="D7160" s="26"/>
      <c r="E7160" s="26"/>
      <c r="F7160" s="26"/>
      <c r="G7160" s="27"/>
      <c r="H7160" s="27"/>
      <c r="I7160" s="26"/>
      <c r="J7160" s="24"/>
      <c r="K7160" s="26"/>
      <c r="L7160" s="26"/>
      <c r="M7160" s="26"/>
      <c r="N7160" s="26"/>
      <c r="O7160" s="26"/>
      <c r="P7160" s="26"/>
      <c r="Q7160" s="26"/>
      <c r="R7160" s="26"/>
      <c r="S7160" s="26"/>
      <c r="T7160" s="26"/>
      <c r="U7160" s="26"/>
      <c r="V7160" s="26"/>
    </row>
    <row r="7161" spans="1:22" ht="14">
      <c r="A7161" s="24"/>
      <c r="B7161" s="26"/>
      <c r="C7161" s="26"/>
      <c r="D7161" s="26"/>
      <c r="E7161" s="26"/>
      <c r="F7161" s="26"/>
      <c r="G7161" s="27"/>
      <c r="H7161" s="27"/>
      <c r="I7161" s="26"/>
      <c r="J7161" s="24"/>
      <c r="K7161" s="26"/>
      <c r="L7161" s="26"/>
      <c r="M7161" s="26"/>
      <c r="N7161" s="26"/>
      <c r="O7161" s="26"/>
      <c r="P7161" s="26"/>
      <c r="Q7161" s="26"/>
      <c r="R7161" s="26"/>
      <c r="S7161" s="26"/>
      <c r="T7161" s="26"/>
      <c r="U7161" s="26"/>
      <c r="V7161" s="26"/>
    </row>
    <row r="7162" spans="1:22" ht="14">
      <c r="A7162" s="24"/>
      <c r="B7162" s="26"/>
      <c r="C7162" s="26"/>
      <c r="D7162" s="26"/>
      <c r="E7162" s="26"/>
      <c r="F7162" s="26"/>
      <c r="G7162" s="27"/>
      <c r="H7162" s="27"/>
      <c r="I7162" s="26"/>
      <c r="J7162" s="24"/>
      <c r="K7162" s="26"/>
      <c r="L7162" s="26"/>
      <c r="M7162" s="26"/>
      <c r="N7162" s="26"/>
      <c r="O7162" s="26"/>
      <c r="P7162" s="26"/>
      <c r="Q7162" s="26"/>
      <c r="R7162" s="26"/>
      <c r="S7162" s="26"/>
      <c r="T7162" s="26"/>
      <c r="U7162" s="26"/>
      <c r="V7162" s="26"/>
    </row>
    <row r="7163" spans="1:22" ht="14">
      <c r="A7163" s="24"/>
      <c r="B7163" s="26"/>
      <c r="C7163" s="26"/>
      <c r="D7163" s="26"/>
      <c r="E7163" s="26"/>
      <c r="F7163" s="26"/>
      <c r="G7163" s="27"/>
      <c r="H7163" s="27"/>
      <c r="I7163" s="26"/>
      <c r="J7163" s="24"/>
      <c r="K7163" s="26"/>
      <c r="L7163" s="26"/>
      <c r="M7163" s="26"/>
      <c r="N7163" s="26"/>
      <c r="O7163" s="26"/>
      <c r="P7163" s="26"/>
      <c r="Q7163" s="26"/>
      <c r="R7163" s="26"/>
      <c r="S7163" s="26"/>
      <c r="T7163" s="26"/>
      <c r="U7163" s="26"/>
      <c r="V7163" s="26"/>
    </row>
    <row r="7164" spans="1:22" ht="14">
      <c r="A7164" s="24"/>
      <c r="B7164" s="26"/>
      <c r="C7164" s="26"/>
      <c r="D7164" s="26"/>
      <c r="E7164" s="26"/>
      <c r="F7164" s="26"/>
      <c r="G7164" s="27"/>
      <c r="H7164" s="27"/>
      <c r="I7164" s="26"/>
      <c r="J7164" s="24"/>
      <c r="K7164" s="26"/>
      <c r="L7164" s="26"/>
      <c r="M7164" s="26"/>
      <c r="N7164" s="26"/>
      <c r="O7164" s="26"/>
      <c r="P7164" s="26"/>
      <c r="Q7164" s="26"/>
      <c r="R7164" s="26"/>
      <c r="S7164" s="26"/>
      <c r="T7164" s="26"/>
      <c r="U7164" s="26"/>
      <c r="V7164" s="26"/>
    </row>
    <row r="7165" spans="1:22" ht="14">
      <c r="A7165" s="24"/>
      <c r="B7165" s="26"/>
      <c r="C7165" s="26"/>
      <c r="D7165" s="26"/>
      <c r="E7165" s="26"/>
      <c r="F7165" s="26"/>
      <c r="G7165" s="27"/>
      <c r="H7165" s="27"/>
      <c r="I7165" s="26"/>
      <c r="J7165" s="24"/>
      <c r="K7165" s="26"/>
      <c r="L7165" s="26"/>
      <c r="M7165" s="26"/>
      <c r="N7165" s="26"/>
      <c r="O7165" s="26"/>
      <c r="P7165" s="26"/>
      <c r="Q7165" s="26"/>
      <c r="R7165" s="26"/>
      <c r="S7165" s="26"/>
      <c r="T7165" s="26"/>
      <c r="U7165" s="26"/>
      <c r="V7165" s="26"/>
    </row>
    <row r="7166" spans="1:22" ht="14">
      <c r="A7166" s="24"/>
      <c r="B7166" s="26"/>
      <c r="C7166" s="26"/>
      <c r="D7166" s="26"/>
      <c r="E7166" s="26"/>
      <c r="F7166" s="26"/>
      <c r="G7166" s="27"/>
      <c r="H7166" s="27"/>
      <c r="I7166" s="26"/>
      <c r="J7166" s="24"/>
      <c r="K7166" s="26"/>
      <c r="L7166" s="26"/>
      <c r="M7166" s="26"/>
      <c r="N7166" s="26"/>
      <c r="O7166" s="26"/>
      <c r="P7166" s="26"/>
      <c r="Q7166" s="26"/>
      <c r="R7166" s="26"/>
      <c r="S7166" s="26"/>
      <c r="T7166" s="26"/>
      <c r="U7166" s="26"/>
      <c r="V7166" s="26"/>
    </row>
    <row r="7167" spans="1:22" ht="14">
      <c r="A7167" s="24"/>
      <c r="B7167" s="26"/>
      <c r="C7167" s="26"/>
      <c r="D7167" s="26"/>
      <c r="E7167" s="26"/>
      <c r="F7167" s="26"/>
      <c r="G7167" s="27"/>
      <c r="H7167" s="27"/>
      <c r="I7167" s="26"/>
      <c r="J7167" s="24"/>
      <c r="K7167" s="26"/>
      <c r="L7167" s="26"/>
      <c r="M7167" s="26"/>
      <c r="N7167" s="26"/>
      <c r="O7167" s="26"/>
      <c r="P7167" s="26"/>
      <c r="Q7167" s="26"/>
      <c r="R7167" s="26"/>
      <c r="S7167" s="26"/>
      <c r="T7167" s="26"/>
      <c r="U7167" s="26"/>
      <c r="V7167" s="26"/>
    </row>
    <row r="7168" spans="1:22" ht="14">
      <c r="A7168" s="24"/>
      <c r="B7168" s="26"/>
      <c r="C7168" s="26"/>
      <c r="D7168" s="26"/>
      <c r="E7168" s="26"/>
      <c r="F7168" s="26"/>
      <c r="G7168" s="27"/>
      <c r="H7168" s="27"/>
      <c r="I7168" s="26"/>
      <c r="J7168" s="24"/>
      <c r="K7168" s="26"/>
      <c r="L7168" s="26"/>
      <c r="M7168" s="26"/>
      <c r="N7168" s="26"/>
      <c r="O7168" s="26"/>
      <c r="P7168" s="26"/>
      <c r="Q7168" s="26"/>
      <c r="R7168" s="26"/>
      <c r="S7168" s="26"/>
      <c r="T7168" s="26"/>
      <c r="U7168" s="26"/>
      <c r="V7168" s="26"/>
    </row>
    <row r="7169" spans="1:22" ht="14">
      <c r="A7169" s="24"/>
      <c r="B7169" s="26"/>
      <c r="C7169" s="26"/>
      <c r="D7169" s="26"/>
      <c r="E7169" s="26"/>
      <c r="F7169" s="26"/>
      <c r="G7169" s="27"/>
      <c r="H7169" s="27"/>
      <c r="I7169" s="26"/>
      <c r="J7169" s="24"/>
      <c r="K7169" s="26"/>
      <c r="L7169" s="26"/>
      <c r="M7169" s="26"/>
      <c r="N7169" s="26"/>
      <c r="O7169" s="26"/>
      <c r="P7169" s="26"/>
      <c r="Q7169" s="26"/>
      <c r="R7169" s="26"/>
      <c r="S7169" s="26"/>
      <c r="T7169" s="26"/>
      <c r="U7169" s="26"/>
      <c r="V7169" s="26"/>
    </row>
    <row r="7170" spans="1:22" ht="14">
      <c r="A7170" s="24"/>
      <c r="B7170" s="26"/>
      <c r="C7170" s="26"/>
      <c r="D7170" s="26"/>
      <c r="E7170" s="26"/>
      <c r="F7170" s="26"/>
      <c r="G7170" s="27"/>
      <c r="H7170" s="27"/>
      <c r="I7170" s="26"/>
      <c r="J7170" s="24"/>
      <c r="K7170" s="26"/>
      <c r="L7170" s="26"/>
      <c r="M7170" s="26"/>
      <c r="N7170" s="26"/>
      <c r="O7170" s="26"/>
      <c r="P7170" s="26"/>
      <c r="Q7170" s="26"/>
      <c r="R7170" s="26"/>
      <c r="S7170" s="26"/>
      <c r="T7170" s="26"/>
      <c r="U7170" s="26"/>
      <c r="V7170" s="26"/>
    </row>
    <row r="7171" spans="1:22" ht="14">
      <c r="A7171" s="24"/>
      <c r="B7171" s="26"/>
      <c r="C7171" s="26"/>
      <c r="D7171" s="26"/>
      <c r="E7171" s="26"/>
      <c r="F7171" s="26"/>
      <c r="G7171" s="27"/>
      <c r="H7171" s="27"/>
      <c r="I7171" s="26"/>
      <c r="J7171" s="24"/>
      <c r="K7171" s="26"/>
      <c r="L7171" s="26"/>
      <c r="M7171" s="26"/>
      <c r="N7171" s="26"/>
      <c r="O7171" s="26"/>
      <c r="P7171" s="26"/>
      <c r="Q7171" s="26"/>
      <c r="R7171" s="26"/>
      <c r="S7171" s="26"/>
      <c r="T7171" s="26"/>
      <c r="U7171" s="26"/>
      <c r="V7171" s="26"/>
    </row>
    <row r="7172" spans="1:22" ht="14">
      <c r="A7172" s="24"/>
      <c r="B7172" s="26"/>
      <c r="C7172" s="26"/>
      <c r="D7172" s="26"/>
      <c r="E7172" s="26"/>
      <c r="F7172" s="26"/>
      <c r="G7172" s="27"/>
      <c r="H7172" s="27"/>
      <c r="I7172" s="26"/>
      <c r="J7172" s="24"/>
      <c r="K7172" s="26"/>
      <c r="L7172" s="26"/>
      <c r="M7172" s="26"/>
      <c r="N7172" s="26"/>
      <c r="O7172" s="26"/>
      <c r="P7172" s="26"/>
      <c r="Q7172" s="26"/>
      <c r="R7172" s="26"/>
      <c r="S7172" s="26"/>
      <c r="T7172" s="26"/>
      <c r="U7172" s="26"/>
      <c r="V7172" s="26"/>
    </row>
    <row r="7173" spans="1:22" ht="14">
      <c r="A7173" s="24"/>
      <c r="B7173" s="26"/>
      <c r="C7173" s="26"/>
      <c r="D7173" s="26"/>
      <c r="E7173" s="26"/>
      <c r="F7173" s="26"/>
      <c r="G7173" s="27"/>
      <c r="H7173" s="27"/>
      <c r="I7173" s="26"/>
      <c r="J7173" s="24"/>
      <c r="K7173" s="26"/>
      <c r="L7173" s="26"/>
      <c r="M7173" s="26"/>
      <c r="N7173" s="26"/>
      <c r="O7173" s="26"/>
      <c r="P7173" s="26"/>
      <c r="Q7173" s="26"/>
      <c r="R7173" s="26"/>
      <c r="S7173" s="26"/>
      <c r="T7173" s="26"/>
      <c r="U7173" s="26"/>
      <c r="V7173" s="26"/>
    </row>
    <row r="7174" spans="1:22" ht="14">
      <c r="A7174" s="24"/>
      <c r="B7174" s="26"/>
      <c r="C7174" s="26"/>
      <c r="D7174" s="26"/>
      <c r="E7174" s="26"/>
      <c r="F7174" s="26"/>
      <c r="G7174" s="27"/>
      <c r="H7174" s="27"/>
      <c r="I7174" s="26"/>
      <c r="J7174" s="24"/>
      <c r="K7174" s="26"/>
      <c r="L7174" s="26"/>
      <c r="M7174" s="26"/>
      <c r="N7174" s="26"/>
      <c r="O7174" s="26"/>
      <c r="P7174" s="26"/>
      <c r="Q7174" s="26"/>
      <c r="R7174" s="26"/>
      <c r="S7174" s="26"/>
      <c r="T7174" s="26"/>
      <c r="U7174" s="26"/>
      <c r="V7174" s="26"/>
    </row>
    <row r="7175" spans="1:22" ht="14">
      <c r="A7175" s="24"/>
      <c r="B7175" s="26"/>
      <c r="C7175" s="26"/>
      <c r="D7175" s="26"/>
      <c r="E7175" s="26"/>
      <c r="F7175" s="26"/>
      <c r="G7175" s="27"/>
      <c r="H7175" s="27"/>
      <c r="I7175" s="26"/>
      <c r="J7175" s="24"/>
      <c r="K7175" s="26"/>
      <c r="L7175" s="26"/>
      <c r="M7175" s="26"/>
      <c r="N7175" s="26"/>
      <c r="O7175" s="26"/>
      <c r="P7175" s="26"/>
      <c r="Q7175" s="26"/>
      <c r="R7175" s="26"/>
      <c r="S7175" s="26"/>
      <c r="T7175" s="26"/>
      <c r="U7175" s="26"/>
      <c r="V7175" s="26"/>
    </row>
    <row r="7176" spans="1:22" ht="14">
      <c r="A7176" s="24"/>
      <c r="B7176" s="26"/>
      <c r="C7176" s="26"/>
      <c r="D7176" s="26"/>
      <c r="E7176" s="26"/>
      <c r="F7176" s="26"/>
      <c r="G7176" s="27"/>
      <c r="H7176" s="27"/>
      <c r="I7176" s="26"/>
      <c r="J7176" s="24"/>
      <c r="K7176" s="26"/>
      <c r="L7176" s="26"/>
      <c r="M7176" s="26"/>
      <c r="N7176" s="26"/>
      <c r="O7176" s="26"/>
      <c r="P7176" s="26"/>
      <c r="Q7176" s="26"/>
      <c r="R7176" s="26"/>
      <c r="S7176" s="26"/>
      <c r="T7176" s="26"/>
      <c r="U7176" s="26"/>
      <c r="V7176" s="26"/>
    </row>
    <row r="7177" spans="1:22" ht="14">
      <c r="A7177" s="24"/>
      <c r="B7177" s="26"/>
      <c r="C7177" s="26"/>
      <c r="D7177" s="26"/>
      <c r="E7177" s="26"/>
      <c r="F7177" s="26"/>
      <c r="G7177" s="27"/>
      <c r="H7177" s="27"/>
      <c r="I7177" s="26"/>
      <c r="J7177" s="24"/>
      <c r="K7177" s="26"/>
      <c r="L7177" s="26"/>
      <c r="M7177" s="26"/>
      <c r="N7177" s="26"/>
      <c r="O7177" s="26"/>
      <c r="P7177" s="26"/>
      <c r="Q7177" s="26"/>
      <c r="R7177" s="26"/>
      <c r="S7177" s="26"/>
      <c r="T7177" s="26"/>
      <c r="U7177" s="26"/>
      <c r="V7177" s="26"/>
    </row>
    <row r="7178" spans="1:22" ht="14">
      <c r="A7178" s="24"/>
      <c r="B7178" s="26"/>
      <c r="C7178" s="26"/>
      <c r="D7178" s="26"/>
      <c r="E7178" s="26"/>
      <c r="F7178" s="26"/>
      <c r="G7178" s="27"/>
      <c r="H7178" s="27"/>
      <c r="I7178" s="26"/>
      <c r="J7178" s="24"/>
      <c r="K7178" s="26"/>
      <c r="L7178" s="26"/>
      <c r="M7178" s="26"/>
      <c r="N7178" s="26"/>
      <c r="O7178" s="26"/>
      <c r="P7178" s="26"/>
      <c r="Q7178" s="26"/>
      <c r="R7178" s="26"/>
      <c r="S7178" s="26"/>
      <c r="T7178" s="26"/>
      <c r="U7178" s="26"/>
      <c r="V7178" s="26"/>
    </row>
    <row r="7179" spans="1:22" ht="14">
      <c r="A7179" s="24"/>
      <c r="B7179" s="26"/>
      <c r="C7179" s="26"/>
      <c r="D7179" s="26"/>
      <c r="E7179" s="26"/>
      <c r="F7179" s="26"/>
      <c r="G7179" s="27"/>
      <c r="H7179" s="27"/>
      <c r="I7179" s="26"/>
      <c r="J7179" s="24"/>
      <c r="K7179" s="26"/>
      <c r="L7179" s="26"/>
      <c r="M7179" s="26"/>
      <c r="N7179" s="26"/>
      <c r="O7179" s="26"/>
      <c r="P7179" s="26"/>
      <c r="Q7179" s="26"/>
      <c r="R7179" s="26"/>
      <c r="S7179" s="26"/>
      <c r="T7179" s="26"/>
      <c r="U7179" s="26"/>
      <c r="V7179" s="26"/>
    </row>
    <row r="7180" spans="1:22" ht="14">
      <c r="A7180" s="24"/>
      <c r="B7180" s="26"/>
      <c r="C7180" s="26"/>
      <c r="D7180" s="26"/>
      <c r="E7180" s="26"/>
      <c r="F7180" s="26"/>
      <c r="G7180" s="27"/>
      <c r="H7180" s="27"/>
      <c r="I7180" s="26"/>
      <c r="J7180" s="24"/>
      <c r="K7180" s="26"/>
      <c r="L7180" s="26"/>
      <c r="M7180" s="26"/>
      <c r="N7180" s="26"/>
      <c r="O7180" s="26"/>
      <c r="P7180" s="26"/>
      <c r="Q7180" s="26"/>
      <c r="R7180" s="26"/>
      <c r="S7180" s="26"/>
      <c r="T7180" s="26"/>
      <c r="U7180" s="26"/>
      <c r="V7180" s="26"/>
    </row>
    <row r="7181" spans="1:22" ht="14">
      <c r="A7181" s="24"/>
      <c r="B7181" s="26"/>
      <c r="C7181" s="26"/>
      <c r="D7181" s="26"/>
      <c r="E7181" s="26"/>
      <c r="F7181" s="26"/>
      <c r="G7181" s="27"/>
      <c r="H7181" s="27"/>
      <c r="I7181" s="26"/>
      <c r="J7181" s="24"/>
      <c r="K7181" s="26"/>
      <c r="L7181" s="26"/>
      <c r="M7181" s="26"/>
      <c r="N7181" s="26"/>
      <c r="O7181" s="26"/>
      <c r="P7181" s="26"/>
      <c r="Q7181" s="26"/>
      <c r="R7181" s="26"/>
      <c r="S7181" s="26"/>
      <c r="T7181" s="26"/>
      <c r="U7181" s="26"/>
      <c r="V7181" s="26"/>
    </row>
    <row r="7182" spans="1:22" ht="14">
      <c r="A7182" s="24"/>
      <c r="B7182" s="26"/>
      <c r="C7182" s="26"/>
      <c r="D7182" s="26"/>
      <c r="E7182" s="26"/>
      <c r="F7182" s="26"/>
      <c r="G7182" s="27"/>
      <c r="H7182" s="27"/>
      <c r="I7182" s="26"/>
      <c r="J7182" s="24"/>
      <c r="K7182" s="26"/>
      <c r="L7182" s="26"/>
      <c r="M7182" s="26"/>
      <c r="N7182" s="26"/>
      <c r="O7182" s="26"/>
      <c r="P7182" s="26"/>
      <c r="Q7182" s="26"/>
      <c r="R7182" s="26"/>
      <c r="S7182" s="26"/>
      <c r="T7182" s="26"/>
      <c r="U7182" s="26"/>
      <c r="V7182" s="26"/>
    </row>
    <row r="7183" spans="1:22" ht="14">
      <c r="A7183" s="24"/>
      <c r="B7183" s="26"/>
      <c r="C7183" s="26"/>
      <c r="D7183" s="26"/>
      <c r="E7183" s="26"/>
      <c r="F7183" s="26"/>
      <c r="G7183" s="27"/>
      <c r="H7183" s="27"/>
      <c r="I7183" s="26"/>
      <c r="J7183" s="24"/>
      <c r="K7183" s="26"/>
      <c r="L7183" s="26"/>
      <c r="M7183" s="26"/>
      <c r="N7183" s="26"/>
      <c r="O7183" s="26"/>
      <c r="P7183" s="26"/>
      <c r="Q7183" s="26"/>
      <c r="R7183" s="26"/>
      <c r="S7183" s="26"/>
      <c r="T7183" s="26"/>
      <c r="U7183" s="26"/>
      <c r="V7183" s="26"/>
    </row>
    <row r="7184" spans="1:22" ht="14">
      <c r="A7184" s="24"/>
      <c r="B7184" s="26"/>
      <c r="C7184" s="26"/>
      <c r="D7184" s="26"/>
      <c r="E7184" s="26"/>
      <c r="F7184" s="26"/>
      <c r="G7184" s="27"/>
      <c r="H7184" s="27"/>
      <c r="I7184" s="26"/>
      <c r="J7184" s="24"/>
      <c r="K7184" s="26"/>
      <c r="L7184" s="26"/>
      <c r="M7184" s="26"/>
      <c r="N7184" s="26"/>
      <c r="O7184" s="26"/>
      <c r="P7184" s="26"/>
      <c r="Q7184" s="26"/>
      <c r="R7184" s="26"/>
      <c r="S7184" s="26"/>
      <c r="T7184" s="26"/>
      <c r="U7184" s="26"/>
      <c r="V7184" s="26"/>
    </row>
    <row r="7185" spans="1:22" ht="14">
      <c r="A7185" s="24"/>
      <c r="B7185" s="26"/>
      <c r="C7185" s="26"/>
      <c r="D7185" s="26"/>
      <c r="E7185" s="26"/>
      <c r="F7185" s="26"/>
      <c r="G7185" s="27"/>
      <c r="H7185" s="27"/>
      <c r="I7185" s="26"/>
      <c r="J7185" s="24"/>
      <c r="K7185" s="26"/>
      <c r="L7185" s="26"/>
      <c r="M7185" s="26"/>
      <c r="N7185" s="26"/>
      <c r="O7185" s="26"/>
      <c r="P7185" s="26"/>
      <c r="Q7185" s="26"/>
      <c r="R7185" s="26"/>
      <c r="S7185" s="26"/>
      <c r="T7185" s="26"/>
      <c r="U7185" s="26"/>
      <c r="V7185" s="26"/>
    </row>
    <row r="7186" spans="1:22" ht="14">
      <c r="A7186" s="24"/>
      <c r="B7186" s="26"/>
      <c r="C7186" s="26"/>
      <c r="D7186" s="26"/>
      <c r="E7186" s="26"/>
      <c r="F7186" s="26"/>
      <c r="G7186" s="27"/>
      <c r="H7186" s="27"/>
      <c r="I7186" s="26"/>
      <c r="J7186" s="24"/>
      <c r="K7186" s="26"/>
      <c r="L7186" s="26"/>
      <c r="M7186" s="26"/>
      <c r="N7186" s="26"/>
      <c r="O7186" s="26"/>
      <c r="P7186" s="26"/>
      <c r="Q7186" s="26"/>
      <c r="R7186" s="26"/>
      <c r="S7186" s="26"/>
      <c r="T7186" s="26"/>
      <c r="U7186" s="26"/>
      <c r="V7186" s="26"/>
    </row>
    <row r="7187" spans="1:22" ht="14">
      <c r="A7187" s="24"/>
      <c r="B7187" s="26"/>
      <c r="C7187" s="26"/>
      <c r="D7187" s="26"/>
      <c r="E7187" s="26"/>
      <c r="F7187" s="26"/>
      <c r="G7187" s="27"/>
      <c r="H7187" s="27"/>
      <c r="I7187" s="26"/>
      <c r="J7187" s="24"/>
      <c r="K7187" s="26"/>
      <c r="L7187" s="26"/>
      <c r="M7187" s="26"/>
      <c r="N7187" s="26"/>
      <c r="O7187" s="26"/>
      <c r="P7187" s="26"/>
      <c r="Q7187" s="26"/>
      <c r="R7187" s="26"/>
      <c r="S7187" s="26"/>
      <c r="T7187" s="26"/>
      <c r="U7187" s="26"/>
      <c r="V7187" s="26"/>
    </row>
    <row r="7188" spans="1:22" ht="14">
      <c r="A7188" s="24"/>
      <c r="B7188" s="26"/>
      <c r="C7188" s="26"/>
      <c r="D7188" s="26"/>
      <c r="E7188" s="26"/>
      <c r="F7188" s="26"/>
      <c r="G7188" s="27"/>
      <c r="H7188" s="27"/>
      <c r="I7188" s="26"/>
      <c r="J7188" s="24"/>
      <c r="K7188" s="26"/>
      <c r="L7188" s="26"/>
      <c r="M7188" s="26"/>
      <c r="N7188" s="26"/>
      <c r="O7188" s="26"/>
      <c r="P7188" s="26"/>
      <c r="Q7188" s="26"/>
      <c r="R7188" s="26"/>
      <c r="S7188" s="26"/>
      <c r="T7188" s="26"/>
      <c r="U7188" s="26"/>
      <c r="V7188" s="26"/>
    </row>
    <row r="7189" spans="1:22" ht="14">
      <c r="A7189" s="24"/>
      <c r="B7189" s="26"/>
      <c r="C7189" s="26"/>
      <c r="D7189" s="26"/>
      <c r="E7189" s="26"/>
      <c r="F7189" s="26"/>
      <c r="G7189" s="27"/>
      <c r="H7189" s="27"/>
      <c r="I7189" s="26"/>
      <c r="J7189" s="24"/>
      <c r="K7189" s="26"/>
      <c r="L7189" s="26"/>
      <c r="M7189" s="26"/>
      <c r="N7189" s="26"/>
      <c r="O7189" s="26"/>
      <c r="P7189" s="26"/>
      <c r="Q7189" s="26"/>
      <c r="R7189" s="26"/>
      <c r="S7189" s="26"/>
      <c r="T7189" s="26"/>
      <c r="U7189" s="26"/>
      <c r="V7189" s="26"/>
    </row>
    <row r="7190" spans="1:22" ht="14">
      <c r="A7190" s="24"/>
      <c r="B7190" s="26"/>
      <c r="C7190" s="26"/>
      <c r="D7190" s="26"/>
      <c r="E7190" s="26"/>
      <c r="F7190" s="26"/>
      <c r="G7190" s="27"/>
      <c r="H7190" s="27"/>
      <c r="I7190" s="26"/>
      <c r="J7190" s="24"/>
      <c r="K7190" s="26"/>
      <c r="L7190" s="26"/>
      <c r="M7190" s="26"/>
      <c r="N7190" s="26"/>
      <c r="O7190" s="26"/>
      <c r="P7190" s="26"/>
      <c r="Q7190" s="26"/>
      <c r="R7190" s="26"/>
      <c r="S7190" s="26"/>
      <c r="T7190" s="26"/>
      <c r="U7190" s="26"/>
      <c r="V7190" s="26"/>
    </row>
    <row r="7191" spans="1:22" ht="14">
      <c r="A7191" s="24"/>
      <c r="B7191" s="26"/>
      <c r="C7191" s="26"/>
      <c r="D7191" s="26"/>
      <c r="E7191" s="26"/>
      <c r="F7191" s="26"/>
      <c r="G7191" s="27"/>
      <c r="H7191" s="27"/>
      <c r="I7191" s="26"/>
      <c r="J7191" s="24"/>
      <c r="K7191" s="26"/>
      <c r="L7191" s="26"/>
      <c r="M7191" s="26"/>
      <c r="N7191" s="26"/>
      <c r="O7191" s="26"/>
      <c r="P7191" s="26"/>
      <c r="Q7191" s="26"/>
      <c r="R7191" s="26"/>
      <c r="S7191" s="26"/>
      <c r="T7191" s="26"/>
      <c r="U7191" s="26"/>
      <c r="V7191" s="26"/>
    </row>
    <row r="7192" spans="1:22" ht="14">
      <c r="A7192" s="24"/>
      <c r="B7192" s="26"/>
      <c r="C7192" s="26"/>
      <c r="D7192" s="26"/>
      <c r="E7192" s="26"/>
      <c r="F7192" s="26"/>
      <c r="G7192" s="27"/>
      <c r="H7192" s="27"/>
      <c r="I7192" s="26"/>
      <c r="J7192" s="24"/>
      <c r="K7192" s="26"/>
      <c r="L7192" s="26"/>
      <c r="M7192" s="26"/>
      <c r="N7192" s="26"/>
      <c r="O7192" s="26"/>
      <c r="P7192" s="26"/>
      <c r="Q7192" s="26"/>
      <c r="R7192" s="26"/>
      <c r="S7192" s="26"/>
      <c r="T7192" s="26"/>
      <c r="U7192" s="26"/>
      <c r="V7192" s="26"/>
    </row>
    <row r="7193" spans="1:22" ht="14">
      <c r="A7193" s="24"/>
      <c r="B7193" s="26"/>
      <c r="C7193" s="26"/>
      <c r="D7193" s="26"/>
      <c r="E7193" s="26"/>
      <c r="F7193" s="26"/>
      <c r="G7193" s="27"/>
      <c r="H7193" s="27"/>
      <c r="I7193" s="26"/>
      <c r="J7193" s="24"/>
      <c r="K7193" s="26"/>
      <c r="L7193" s="26"/>
      <c r="M7193" s="26"/>
      <c r="N7193" s="26"/>
      <c r="O7193" s="26"/>
      <c r="P7193" s="26"/>
      <c r="Q7193" s="26"/>
      <c r="R7193" s="26"/>
      <c r="S7193" s="26"/>
      <c r="T7193" s="26"/>
      <c r="U7193" s="26"/>
      <c r="V7193" s="26"/>
    </row>
    <row r="7194" spans="1:22" ht="14">
      <c r="A7194" s="24"/>
      <c r="B7194" s="26"/>
      <c r="C7194" s="26"/>
      <c r="D7194" s="26"/>
      <c r="E7194" s="26"/>
      <c r="F7194" s="26"/>
      <c r="G7194" s="27"/>
      <c r="H7194" s="27"/>
      <c r="I7194" s="26"/>
      <c r="J7194" s="24"/>
      <c r="K7194" s="26"/>
      <c r="L7194" s="26"/>
      <c r="M7194" s="26"/>
      <c r="N7194" s="26"/>
      <c r="O7194" s="26"/>
      <c r="P7194" s="26"/>
      <c r="Q7194" s="26"/>
      <c r="R7194" s="26"/>
      <c r="S7194" s="26"/>
      <c r="T7194" s="26"/>
      <c r="U7194" s="26"/>
      <c r="V7194" s="26"/>
    </row>
    <row r="7195" spans="1:22" ht="14">
      <c r="A7195" s="24"/>
      <c r="B7195" s="26"/>
      <c r="C7195" s="26"/>
      <c r="D7195" s="26"/>
      <c r="E7195" s="26"/>
      <c r="F7195" s="26"/>
      <c r="G7195" s="27"/>
      <c r="H7195" s="27"/>
      <c r="I7195" s="26"/>
      <c r="J7195" s="24"/>
      <c r="K7195" s="26"/>
      <c r="L7195" s="26"/>
      <c r="M7195" s="26"/>
      <c r="N7195" s="26"/>
      <c r="O7195" s="26"/>
      <c r="P7195" s="26"/>
      <c r="Q7195" s="26"/>
      <c r="R7195" s="26"/>
      <c r="S7195" s="26"/>
      <c r="T7195" s="26"/>
      <c r="U7195" s="26"/>
      <c r="V7195" s="26"/>
    </row>
    <row r="7196" spans="1:22" ht="14">
      <c r="A7196" s="24"/>
      <c r="B7196" s="26"/>
      <c r="C7196" s="26"/>
      <c r="D7196" s="26"/>
      <c r="E7196" s="26"/>
      <c r="F7196" s="26"/>
      <c r="G7196" s="27"/>
      <c r="H7196" s="27"/>
      <c r="I7196" s="26"/>
      <c r="J7196" s="24"/>
      <c r="K7196" s="26"/>
      <c r="L7196" s="26"/>
      <c r="M7196" s="26"/>
      <c r="N7196" s="26"/>
      <c r="O7196" s="26"/>
      <c r="P7196" s="26"/>
      <c r="Q7196" s="26"/>
      <c r="R7196" s="26"/>
      <c r="S7196" s="26"/>
      <c r="T7196" s="26"/>
      <c r="U7196" s="26"/>
      <c r="V7196" s="26"/>
    </row>
    <row r="7197" spans="1:22" ht="14">
      <c r="A7197" s="24"/>
      <c r="B7197" s="26"/>
      <c r="C7197" s="26"/>
      <c r="D7197" s="26"/>
      <c r="E7197" s="26"/>
      <c r="F7197" s="26"/>
      <c r="G7197" s="27"/>
      <c r="H7197" s="27"/>
      <c r="I7197" s="26"/>
      <c r="J7197" s="24"/>
      <c r="K7197" s="26"/>
      <c r="L7197" s="26"/>
      <c r="M7197" s="26"/>
      <c r="N7197" s="26"/>
      <c r="O7197" s="26"/>
      <c r="P7197" s="26"/>
      <c r="Q7197" s="26"/>
      <c r="R7197" s="26"/>
      <c r="S7197" s="26"/>
      <c r="T7197" s="26"/>
      <c r="U7197" s="26"/>
      <c r="V7197" s="26"/>
    </row>
    <row r="7198" spans="1:22" ht="14">
      <c r="A7198" s="24"/>
      <c r="B7198" s="26"/>
      <c r="C7198" s="26"/>
      <c r="D7198" s="26"/>
      <c r="E7198" s="26"/>
      <c r="F7198" s="26"/>
      <c r="G7198" s="27"/>
      <c r="H7198" s="27"/>
      <c r="I7198" s="26"/>
      <c r="J7198" s="24"/>
      <c r="K7198" s="26"/>
      <c r="L7198" s="26"/>
      <c r="M7198" s="26"/>
      <c r="N7198" s="26"/>
      <c r="O7198" s="26"/>
      <c r="P7198" s="26"/>
      <c r="Q7198" s="26"/>
      <c r="R7198" s="26"/>
      <c r="S7198" s="26"/>
      <c r="T7198" s="26"/>
      <c r="U7198" s="26"/>
      <c r="V7198" s="26"/>
    </row>
    <row r="7199" spans="1:22" ht="14">
      <c r="A7199" s="24"/>
      <c r="B7199" s="26"/>
      <c r="C7199" s="26"/>
      <c r="D7199" s="26"/>
      <c r="E7199" s="26"/>
      <c r="F7199" s="26"/>
      <c r="G7199" s="27"/>
      <c r="H7199" s="27"/>
      <c r="I7199" s="26"/>
      <c r="J7199" s="24"/>
      <c r="K7199" s="26"/>
      <c r="L7199" s="26"/>
      <c r="M7199" s="26"/>
      <c r="N7199" s="26"/>
      <c r="O7199" s="26"/>
      <c r="P7199" s="26"/>
      <c r="Q7199" s="26"/>
      <c r="R7199" s="26"/>
      <c r="S7199" s="26"/>
      <c r="T7199" s="26"/>
      <c r="U7199" s="26"/>
      <c r="V7199" s="26"/>
    </row>
    <row r="7200" spans="1:22" ht="14">
      <c r="A7200" s="24"/>
      <c r="B7200" s="26"/>
      <c r="C7200" s="26"/>
      <c r="D7200" s="26"/>
      <c r="E7200" s="26"/>
      <c r="F7200" s="26"/>
      <c r="G7200" s="27"/>
      <c r="H7200" s="27"/>
      <c r="I7200" s="26"/>
      <c r="J7200" s="24"/>
      <c r="K7200" s="26"/>
      <c r="L7200" s="26"/>
      <c r="M7200" s="26"/>
      <c r="N7200" s="26"/>
      <c r="O7200" s="26"/>
      <c r="P7200" s="26"/>
      <c r="Q7200" s="26"/>
      <c r="R7200" s="26"/>
      <c r="S7200" s="26"/>
      <c r="T7200" s="26"/>
      <c r="U7200" s="26"/>
      <c r="V7200" s="26"/>
    </row>
    <row r="7201" spans="1:22" ht="14">
      <c r="A7201" s="24"/>
      <c r="B7201" s="26"/>
      <c r="C7201" s="26"/>
      <c r="D7201" s="26"/>
      <c r="E7201" s="26"/>
      <c r="F7201" s="26"/>
      <c r="G7201" s="27"/>
      <c r="H7201" s="27"/>
      <c r="I7201" s="26"/>
      <c r="J7201" s="24"/>
      <c r="K7201" s="26"/>
      <c r="L7201" s="26"/>
      <c r="M7201" s="26"/>
      <c r="N7201" s="26"/>
      <c r="O7201" s="26"/>
      <c r="P7201" s="26"/>
      <c r="Q7201" s="26"/>
      <c r="R7201" s="26"/>
      <c r="S7201" s="26"/>
      <c r="T7201" s="26"/>
      <c r="U7201" s="26"/>
      <c r="V7201" s="26"/>
    </row>
    <row r="7202" spans="1:22" ht="14">
      <c r="A7202" s="24"/>
      <c r="B7202" s="26"/>
      <c r="C7202" s="26"/>
      <c r="D7202" s="26"/>
      <c r="E7202" s="26"/>
      <c r="F7202" s="26"/>
      <c r="G7202" s="27"/>
      <c r="H7202" s="27"/>
      <c r="I7202" s="26"/>
      <c r="J7202" s="24"/>
      <c r="K7202" s="26"/>
      <c r="L7202" s="26"/>
      <c r="M7202" s="26"/>
      <c r="N7202" s="26"/>
      <c r="O7202" s="26"/>
      <c r="P7202" s="26"/>
      <c r="Q7202" s="26"/>
      <c r="R7202" s="26"/>
      <c r="S7202" s="26"/>
      <c r="T7202" s="26"/>
      <c r="U7202" s="26"/>
      <c r="V7202" s="26"/>
    </row>
    <row r="7203" spans="1:22" ht="14">
      <c r="A7203" s="24"/>
      <c r="B7203" s="26"/>
      <c r="C7203" s="26"/>
      <c r="D7203" s="26"/>
      <c r="E7203" s="26"/>
      <c r="F7203" s="26"/>
      <c r="G7203" s="27"/>
      <c r="H7203" s="27"/>
      <c r="I7203" s="26"/>
      <c r="J7203" s="24"/>
      <c r="K7203" s="26"/>
      <c r="L7203" s="26"/>
      <c r="M7203" s="26"/>
      <c r="N7203" s="26"/>
      <c r="O7203" s="26"/>
      <c r="P7203" s="26"/>
      <c r="Q7203" s="26"/>
      <c r="R7203" s="26"/>
      <c r="S7203" s="26"/>
      <c r="T7203" s="26"/>
      <c r="U7203" s="26"/>
      <c r="V7203" s="26"/>
    </row>
    <row r="7204" spans="1:22" ht="14">
      <c r="A7204" s="24"/>
      <c r="B7204" s="26"/>
      <c r="C7204" s="26"/>
      <c r="D7204" s="26"/>
      <c r="E7204" s="26"/>
      <c r="F7204" s="26"/>
      <c r="G7204" s="27"/>
      <c r="H7204" s="27"/>
      <c r="I7204" s="26"/>
      <c r="J7204" s="24"/>
      <c r="K7204" s="26"/>
      <c r="L7204" s="26"/>
      <c r="M7204" s="26"/>
      <c r="N7204" s="26"/>
      <c r="O7204" s="26"/>
      <c r="P7204" s="26"/>
      <c r="Q7204" s="26"/>
      <c r="R7204" s="26"/>
      <c r="S7204" s="26"/>
      <c r="T7204" s="26"/>
      <c r="U7204" s="26"/>
      <c r="V7204" s="26"/>
    </row>
    <row r="7205" spans="1:22" ht="14">
      <c r="A7205" s="24"/>
      <c r="B7205" s="26"/>
      <c r="C7205" s="26"/>
      <c r="D7205" s="26"/>
      <c r="E7205" s="26"/>
      <c r="F7205" s="26"/>
      <c r="G7205" s="27"/>
      <c r="H7205" s="27"/>
      <c r="I7205" s="26"/>
      <c r="J7205" s="24"/>
      <c r="K7205" s="26"/>
      <c r="L7205" s="26"/>
      <c r="M7205" s="26"/>
      <c r="N7205" s="26"/>
      <c r="O7205" s="26"/>
      <c r="P7205" s="26"/>
      <c r="Q7205" s="26"/>
      <c r="R7205" s="26"/>
      <c r="S7205" s="26"/>
      <c r="T7205" s="26"/>
      <c r="U7205" s="26"/>
      <c r="V7205" s="26"/>
    </row>
    <row r="7206" spans="1:22" ht="14">
      <c r="A7206" s="24"/>
      <c r="B7206" s="26"/>
      <c r="C7206" s="26"/>
      <c r="D7206" s="26"/>
      <c r="E7206" s="26"/>
      <c r="F7206" s="26"/>
      <c r="G7206" s="27"/>
      <c r="H7206" s="27"/>
      <c r="I7206" s="26"/>
      <c r="J7206" s="24"/>
      <c r="K7206" s="26"/>
      <c r="L7206" s="26"/>
      <c r="M7206" s="26"/>
      <c r="N7206" s="26"/>
      <c r="O7206" s="26"/>
      <c r="P7206" s="26"/>
      <c r="Q7206" s="26"/>
      <c r="R7206" s="26"/>
      <c r="S7206" s="26"/>
      <c r="T7206" s="26"/>
      <c r="U7206" s="26"/>
      <c r="V7206" s="26"/>
    </row>
    <row r="7207" spans="1:22" ht="14">
      <c r="A7207" s="24"/>
      <c r="B7207" s="26"/>
      <c r="C7207" s="26"/>
      <c r="D7207" s="26"/>
      <c r="E7207" s="26"/>
      <c r="F7207" s="26"/>
      <c r="G7207" s="27"/>
      <c r="H7207" s="27"/>
      <c r="I7207" s="26"/>
      <c r="J7207" s="24"/>
      <c r="K7207" s="26"/>
      <c r="L7207" s="26"/>
      <c r="M7207" s="26"/>
      <c r="N7207" s="26"/>
      <c r="O7207" s="26"/>
      <c r="P7207" s="26"/>
      <c r="Q7207" s="26"/>
      <c r="R7207" s="26"/>
      <c r="S7207" s="26"/>
      <c r="T7207" s="26"/>
      <c r="U7207" s="26"/>
      <c r="V7207" s="26"/>
    </row>
    <row r="7208" spans="1:22" ht="14">
      <c r="A7208" s="24"/>
      <c r="B7208" s="26"/>
      <c r="C7208" s="26"/>
      <c r="D7208" s="26"/>
      <c r="E7208" s="26"/>
      <c r="F7208" s="26"/>
      <c r="G7208" s="27"/>
      <c r="H7208" s="27"/>
      <c r="I7208" s="26"/>
      <c r="J7208" s="24"/>
      <c r="K7208" s="26"/>
      <c r="L7208" s="26"/>
      <c r="M7208" s="26"/>
      <c r="N7208" s="26"/>
      <c r="O7208" s="26"/>
      <c r="P7208" s="26"/>
      <c r="Q7208" s="26"/>
      <c r="R7208" s="26"/>
      <c r="S7208" s="26"/>
      <c r="T7208" s="26"/>
      <c r="U7208" s="26"/>
      <c r="V7208" s="26"/>
    </row>
    <row r="7209" spans="1:22" ht="14">
      <c r="A7209" s="24"/>
      <c r="B7209" s="26"/>
      <c r="C7209" s="26"/>
      <c r="D7209" s="26"/>
      <c r="E7209" s="26"/>
      <c r="F7209" s="26"/>
      <c r="G7209" s="27"/>
      <c r="H7209" s="27"/>
      <c r="I7209" s="26"/>
      <c r="J7209" s="24"/>
      <c r="K7209" s="26"/>
      <c r="L7209" s="26"/>
      <c r="M7209" s="26"/>
      <c r="N7209" s="26"/>
      <c r="O7209" s="26"/>
      <c r="P7209" s="26"/>
      <c r="Q7209" s="26"/>
      <c r="R7209" s="26"/>
      <c r="S7209" s="26"/>
      <c r="T7209" s="26"/>
      <c r="U7209" s="26"/>
      <c r="V7209" s="26"/>
    </row>
    <row r="7210" spans="1:22" ht="14">
      <c r="A7210" s="24"/>
      <c r="B7210" s="26"/>
      <c r="C7210" s="26"/>
      <c r="D7210" s="26"/>
      <c r="E7210" s="26"/>
      <c r="F7210" s="26"/>
      <c r="G7210" s="27"/>
      <c r="H7210" s="27"/>
      <c r="I7210" s="26"/>
      <c r="J7210" s="24"/>
      <c r="K7210" s="26"/>
      <c r="L7210" s="26"/>
      <c r="M7210" s="26"/>
      <c r="N7210" s="26"/>
      <c r="O7210" s="26"/>
      <c r="P7210" s="26"/>
      <c r="Q7210" s="26"/>
      <c r="R7210" s="26"/>
      <c r="S7210" s="26"/>
      <c r="T7210" s="26"/>
      <c r="U7210" s="26"/>
      <c r="V7210" s="26"/>
    </row>
    <row r="7211" spans="1:22" ht="14">
      <c r="A7211" s="24"/>
      <c r="B7211" s="26"/>
      <c r="C7211" s="26"/>
      <c r="D7211" s="26"/>
      <c r="E7211" s="26"/>
      <c r="F7211" s="26"/>
      <c r="G7211" s="27"/>
      <c r="H7211" s="27"/>
      <c r="I7211" s="26"/>
      <c r="J7211" s="24"/>
      <c r="K7211" s="26"/>
      <c r="L7211" s="26"/>
      <c r="M7211" s="26"/>
      <c r="N7211" s="26"/>
      <c r="O7211" s="26"/>
      <c r="P7211" s="26"/>
      <c r="Q7211" s="26"/>
      <c r="R7211" s="26"/>
      <c r="S7211" s="26"/>
      <c r="T7211" s="26"/>
      <c r="U7211" s="26"/>
      <c r="V7211" s="26"/>
    </row>
    <row r="7212" spans="1:22" ht="14">
      <c r="A7212" s="24"/>
      <c r="B7212" s="26"/>
      <c r="C7212" s="26"/>
      <c r="D7212" s="26"/>
      <c r="E7212" s="26"/>
      <c r="F7212" s="26"/>
      <c r="G7212" s="27"/>
      <c r="H7212" s="27"/>
      <c r="I7212" s="26"/>
      <c r="J7212" s="24"/>
      <c r="K7212" s="26"/>
      <c r="L7212" s="26"/>
      <c r="M7212" s="26"/>
      <c r="N7212" s="26"/>
      <c r="O7212" s="26"/>
      <c r="P7212" s="26"/>
      <c r="Q7212" s="26"/>
      <c r="R7212" s="26"/>
      <c r="S7212" s="26"/>
      <c r="T7212" s="26"/>
      <c r="U7212" s="26"/>
      <c r="V7212" s="26"/>
    </row>
    <row r="7213" spans="1:22" ht="14">
      <c r="A7213" s="24"/>
      <c r="B7213" s="26"/>
      <c r="C7213" s="26"/>
      <c r="D7213" s="26"/>
      <c r="E7213" s="26"/>
      <c r="F7213" s="26"/>
      <c r="G7213" s="27"/>
      <c r="H7213" s="27"/>
      <c r="I7213" s="26"/>
      <c r="J7213" s="24"/>
      <c r="K7213" s="26"/>
      <c r="L7213" s="26"/>
      <c r="M7213" s="26"/>
      <c r="N7213" s="26"/>
      <c r="O7213" s="26"/>
      <c r="P7213" s="26"/>
      <c r="Q7213" s="26"/>
      <c r="R7213" s="26"/>
      <c r="S7213" s="26"/>
      <c r="T7213" s="26"/>
      <c r="U7213" s="26"/>
      <c r="V7213" s="26"/>
    </row>
    <row r="7214" spans="1:22" ht="14">
      <c r="A7214" s="24"/>
      <c r="B7214" s="26"/>
      <c r="C7214" s="26"/>
      <c r="D7214" s="26"/>
      <c r="E7214" s="26"/>
      <c r="F7214" s="26"/>
      <c r="G7214" s="27"/>
      <c r="H7214" s="27"/>
      <c r="I7214" s="26"/>
      <c r="J7214" s="24"/>
      <c r="K7214" s="26"/>
      <c r="L7214" s="26"/>
      <c r="M7214" s="26"/>
      <c r="N7214" s="26"/>
      <c r="O7214" s="26"/>
      <c r="P7214" s="26"/>
      <c r="Q7214" s="26"/>
      <c r="R7214" s="26"/>
      <c r="S7214" s="26"/>
      <c r="T7214" s="26"/>
      <c r="U7214" s="26"/>
      <c r="V7214" s="26"/>
    </row>
    <row r="7215" spans="1:22" ht="14">
      <c r="A7215" s="24"/>
      <c r="B7215" s="26"/>
      <c r="C7215" s="26"/>
      <c r="D7215" s="26"/>
      <c r="E7215" s="26"/>
      <c r="F7215" s="26"/>
      <c r="G7215" s="27"/>
      <c r="H7215" s="27"/>
      <c r="I7215" s="26"/>
      <c r="J7215" s="24"/>
      <c r="K7215" s="26"/>
      <c r="L7215" s="26"/>
      <c r="M7215" s="26"/>
      <c r="N7215" s="26"/>
      <c r="O7215" s="26"/>
      <c r="P7215" s="26"/>
      <c r="Q7215" s="26"/>
      <c r="R7215" s="26"/>
      <c r="S7215" s="26"/>
      <c r="T7215" s="26"/>
      <c r="U7215" s="26"/>
      <c r="V7215" s="26"/>
    </row>
    <row r="7216" spans="1:22" ht="14">
      <c r="A7216" s="24"/>
      <c r="B7216" s="26"/>
      <c r="C7216" s="26"/>
      <c r="D7216" s="26"/>
      <c r="E7216" s="26"/>
      <c r="F7216" s="26"/>
      <c r="G7216" s="27"/>
      <c r="H7216" s="27"/>
      <c r="I7216" s="26"/>
      <c r="J7216" s="24"/>
      <c r="K7216" s="26"/>
      <c r="L7216" s="26"/>
      <c r="M7216" s="26"/>
      <c r="N7216" s="26"/>
      <c r="O7216" s="26"/>
      <c r="P7216" s="26"/>
      <c r="Q7216" s="26"/>
      <c r="R7216" s="26"/>
      <c r="S7216" s="26"/>
      <c r="T7216" s="26"/>
      <c r="U7216" s="26"/>
      <c r="V7216" s="26"/>
    </row>
    <row r="7217" spans="1:22" ht="14">
      <c r="A7217" s="24"/>
      <c r="B7217" s="26"/>
      <c r="C7217" s="26"/>
      <c r="D7217" s="26"/>
      <c r="E7217" s="26"/>
      <c r="F7217" s="26"/>
      <c r="G7217" s="27"/>
      <c r="H7217" s="27"/>
      <c r="I7217" s="26"/>
      <c r="J7217" s="24"/>
      <c r="K7217" s="26"/>
      <c r="L7217" s="26"/>
      <c r="M7217" s="26"/>
      <c r="N7217" s="26"/>
      <c r="O7217" s="26"/>
      <c r="P7217" s="26"/>
      <c r="Q7217" s="26"/>
      <c r="R7217" s="26"/>
      <c r="S7217" s="26"/>
      <c r="T7217" s="26"/>
      <c r="U7217" s="26"/>
      <c r="V7217" s="26"/>
    </row>
    <row r="7218" spans="1:22" ht="14">
      <c r="A7218" s="24"/>
      <c r="B7218" s="26"/>
      <c r="C7218" s="26"/>
      <c r="D7218" s="26"/>
      <c r="E7218" s="26"/>
      <c r="F7218" s="26"/>
      <c r="G7218" s="27"/>
      <c r="H7218" s="27"/>
      <c r="I7218" s="26"/>
      <c r="J7218" s="24"/>
      <c r="K7218" s="26"/>
      <c r="L7218" s="26"/>
      <c r="M7218" s="26"/>
      <c r="N7218" s="26"/>
      <c r="O7218" s="26"/>
      <c r="P7218" s="26"/>
      <c r="Q7218" s="26"/>
      <c r="R7218" s="26"/>
      <c r="S7218" s="26"/>
      <c r="T7218" s="26"/>
      <c r="U7218" s="26"/>
      <c r="V7218" s="26"/>
    </row>
    <row r="7219" spans="1:22" ht="14">
      <c r="A7219" s="24"/>
      <c r="B7219" s="26"/>
      <c r="C7219" s="26"/>
      <c r="D7219" s="26"/>
      <c r="E7219" s="26"/>
      <c r="F7219" s="26"/>
      <c r="G7219" s="27"/>
      <c r="H7219" s="27"/>
      <c r="I7219" s="26"/>
      <c r="J7219" s="24"/>
      <c r="K7219" s="26"/>
      <c r="L7219" s="26"/>
      <c r="M7219" s="26"/>
      <c r="N7219" s="26"/>
      <c r="O7219" s="26"/>
      <c r="P7219" s="26"/>
      <c r="Q7219" s="26"/>
      <c r="R7219" s="26"/>
      <c r="S7219" s="26"/>
      <c r="T7219" s="26"/>
      <c r="U7219" s="26"/>
      <c r="V7219" s="26"/>
    </row>
    <row r="7220" spans="1:22" ht="14">
      <c r="A7220" s="24"/>
      <c r="B7220" s="26"/>
      <c r="C7220" s="26"/>
      <c r="D7220" s="26"/>
      <c r="E7220" s="26"/>
      <c r="F7220" s="26"/>
      <c r="G7220" s="27"/>
      <c r="H7220" s="27"/>
      <c r="I7220" s="26"/>
      <c r="J7220" s="24"/>
      <c r="K7220" s="26"/>
      <c r="L7220" s="26"/>
      <c r="M7220" s="26"/>
      <c r="N7220" s="26"/>
      <c r="O7220" s="26"/>
      <c r="P7220" s="26"/>
      <c r="Q7220" s="26"/>
      <c r="R7220" s="26"/>
      <c r="S7220" s="26"/>
      <c r="T7220" s="26"/>
      <c r="U7220" s="26"/>
      <c r="V7220" s="26"/>
    </row>
    <row r="7221" spans="1:22" ht="14">
      <c r="A7221" s="24"/>
      <c r="B7221" s="26"/>
      <c r="C7221" s="26"/>
      <c r="D7221" s="26"/>
      <c r="E7221" s="26"/>
      <c r="F7221" s="26"/>
      <c r="G7221" s="27"/>
      <c r="H7221" s="27"/>
      <c r="I7221" s="26"/>
      <c r="J7221" s="24"/>
      <c r="K7221" s="26"/>
      <c r="L7221" s="26"/>
      <c r="M7221" s="26"/>
      <c r="N7221" s="26"/>
      <c r="O7221" s="26"/>
      <c r="P7221" s="26"/>
      <c r="Q7221" s="26"/>
      <c r="R7221" s="26"/>
      <c r="S7221" s="26"/>
      <c r="T7221" s="26"/>
      <c r="U7221" s="26"/>
      <c r="V7221" s="26"/>
    </row>
    <row r="7222" spans="1:22" ht="14">
      <c r="A7222" s="24"/>
      <c r="B7222" s="26"/>
      <c r="C7222" s="26"/>
      <c r="D7222" s="26"/>
      <c r="E7222" s="26"/>
      <c r="F7222" s="26"/>
      <c r="G7222" s="27"/>
      <c r="H7222" s="27"/>
      <c r="I7222" s="26"/>
      <c r="J7222" s="24"/>
      <c r="K7222" s="26"/>
      <c r="L7222" s="26"/>
      <c r="M7222" s="26"/>
      <c r="N7222" s="26"/>
      <c r="O7222" s="26"/>
      <c r="P7222" s="26"/>
      <c r="Q7222" s="26"/>
      <c r="R7222" s="26"/>
      <c r="S7222" s="26"/>
      <c r="T7222" s="26"/>
      <c r="U7222" s="26"/>
      <c r="V7222" s="26"/>
    </row>
    <row r="7223" spans="1:22" ht="14">
      <c r="A7223" s="24"/>
      <c r="B7223" s="26"/>
      <c r="C7223" s="26"/>
      <c r="D7223" s="26"/>
      <c r="E7223" s="26"/>
      <c r="F7223" s="26"/>
      <c r="G7223" s="27"/>
      <c r="H7223" s="27"/>
      <c r="I7223" s="26"/>
      <c r="J7223" s="24"/>
      <c r="K7223" s="26"/>
      <c r="L7223" s="26"/>
      <c r="M7223" s="26"/>
      <c r="N7223" s="26"/>
      <c r="O7223" s="26"/>
      <c r="P7223" s="26"/>
      <c r="Q7223" s="26"/>
      <c r="R7223" s="26"/>
      <c r="S7223" s="26"/>
      <c r="T7223" s="26"/>
      <c r="U7223" s="26"/>
      <c r="V7223" s="26"/>
    </row>
    <row r="7224" spans="1:22" ht="14">
      <c r="A7224" s="24"/>
      <c r="B7224" s="26"/>
      <c r="C7224" s="26"/>
      <c r="D7224" s="26"/>
      <c r="E7224" s="26"/>
      <c r="F7224" s="26"/>
      <c r="G7224" s="27"/>
      <c r="H7224" s="27"/>
      <c r="I7224" s="26"/>
      <c r="J7224" s="24"/>
      <c r="K7224" s="26"/>
      <c r="L7224" s="26"/>
      <c r="M7224" s="26"/>
      <c r="N7224" s="26"/>
      <c r="O7224" s="26"/>
      <c r="P7224" s="26"/>
      <c r="Q7224" s="26"/>
      <c r="R7224" s="26"/>
      <c r="S7224" s="26"/>
      <c r="T7224" s="26"/>
      <c r="U7224" s="26"/>
      <c r="V7224" s="26"/>
    </row>
    <row r="7225" spans="1:22" ht="14">
      <c r="A7225" s="24"/>
      <c r="B7225" s="26"/>
      <c r="C7225" s="26"/>
      <c r="D7225" s="26"/>
      <c r="E7225" s="26"/>
      <c r="F7225" s="26"/>
      <c r="G7225" s="27"/>
      <c r="H7225" s="27"/>
      <c r="I7225" s="26"/>
      <c r="J7225" s="24"/>
      <c r="K7225" s="26"/>
      <c r="L7225" s="26"/>
      <c r="M7225" s="26"/>
      <c r="N7225" s="26"/>
      <c r="O7225" s="26"/>
      <c r="P7225" s="26"/>
      <c r="Q7225" s="26"/>
      <c r="R7225" s="26"/>
      <c r="S7225" s="26"/>
      <c r="T7225" s="26"/>
      <c r="U7225" s="26"/>
      <c r="V7225" s="26"/>
    </row>
    <row r="7226" spans="1:22" ht="14">
      <c r="A7226" s="24"/>
      <c r="B7226" s="26"/>
      <c r="C7226" s="26"/>
      <c r="D7226" s="26"/>
      <c r="E7226" s="26"/>
      <c r="F7226" s="26"/>
      <c r="G7226" s="27"/>
      <c r="H7226" s="27"/>
      <c r="I7226" s="26"/>
      <c r="J7226" s="24"/>
      <c r="K7226" s="26"/>
      <c r="L7226" s="26"/>
      <c r="M7226" s="26"/>
      <c r="N7226" s="26"/>
      <c r="O7226" s="26"/>
      <c r="P7226" s="26"/>
      <c r="Q7226" s="26"/>
      <c r="R7226" s="26"/>
      <c r="S7226" s="26"/>
      <c r="T7226" s="26"/>
      <c r="U7226" s="26"/>
      <c r="V7226" s="26"/>
    </row>
    <row r="7227" spans="1:22" ht="14">
      <c r="A7227" s="24"/>
      <c r="B7227" s="26"/>
      <c r="C7227" s="26"/>
      <c r="D7227" s="26"/>
      <c r="E7227" s="26"/>
      <c r="F7227" s="26"/>
      <c r="G7227" s="27"/>
      <c r="H7227" s="27"/>
      <c r="I7227" s="26"/>
      <c r="J7227" s="24"/>
      <c r="K7227" s="26"/>
      <c r="L7227" s="26"/>
      <c r="M7227" s="26"/>
      <c r="N7227" s="26"/>
      <c r="O7227" s="26"/>
      <c r="P7227" s="26"/>
      <c r="Q7227" s="26"/>
      <c r="R7227" s="26"/>
      <c r="S7227" s="26"/>
      <c r="T7227" s="26"/>
      <c r="U7227" s="26"/>
      <c r="V7227" s="26"/>
    </row>
    <row r="7228" spans="1:22" ht="14">
      <c r="A7228" s="24"/>
      <c r="B7228" s="26"/>
      <c r="C7228" s="26"/>
      <c r="D7228" s="26"/>
      <c r="E7228" s="26"/>
      <c r="F7228" s="26"/>
      <c r="G7228" s="27"/>
      <c r="H7228" s="27"/>
      <c r="I7228" s="26"/>
      <c r="J7228" s="24"/>
      <c r="K7228" s="26"/>
      <c r="L7228" s="26"/>
      <c r="M7228" s="26"/>
      <c r="N7228" s="26"/>
      <c r="O7228" s="26"/>
      <c r="P7228" s="26"/>
      <c r="Q7228" s="26"/>
      <c r="R7228" s="26"/>
      <c r="S7228" s="26"/>
      <c r="T7228" s="26"/>
      <c r="U7228" s="26"/>
      <c r="V7228" s="26"/>
    </row>
    <row r="7229" spans="1:22" ht="14">
      <c r="A7229" s="24"/>
      <c r="B7229" s="26"/>
      <c r="C7229" s="26"/>
      <c r="D7229" s="26"/>
      <c r="E7229" s="26"/>
      <c r="F7229" s="26"/>
      <c r="G7229" s="27"/>
      <c r="H7229" s="27"/>
      <c r="I7229" s="26"/>
      <c r="J7229" s="24"/>
      <c r="K7229" s="26"/>
      <c r="L7229" s="26"/>
      <c r="M7229" s="26"/>
      <c r="N7229" s="26"/>
      <c r="O7229" s="26"/>
      <c r="P7229" s="26"/>
      <c r="Q7229" s="26"/>
      <c r="R7229" s="26"/>
      <c r="S7229" s="26"/>
      <c r="T7229" s="26"/>
      <c r="U7229" s="26"/>
      <c r="V7229" s="26"/>
    </row>
    <row r="7230" spans="1:22" ht="14">
      <c r="A7230" s="24"/>
      <c r="B7230" s="26"/>
      <c r="C7230" s="26"/>
      <c r="D7230" s="26"/>
      <c r="E7230" s="26"/>
      <c r="F7230" s="26"/>
      <c r="G7230" s="27"/>
      <c r="H7230" s="27"/>
      <c r="I7230" s="26"/>
      <c r="J7230" s="24"/>
      <c r="K7230" s="26"/>
      <c r="L7230" s="26"/>
      <c r="M7230" s="26"/>
      <c r="N7230" s="26"/>
      <c r="O7230" s="26"/>
      <c r="P7230" s="26"/>
      <c r="Q7230" s="26"/>
      <c r="R7230" s="26"/>
      <c r="S7230" s="26"/>
      <c r="T7230" s="26"/>
      <c r="U7230" s="26"/>
      <c r="V7230" s="26"/>
    </row>
    <row r="7231" spans="1:22" ht="14">
      <c r="A7231" s="24"/>
      <c r="B7231" s="26"/>
      <c r="C7231" s="26"/>
      <c r="D7231" s="26"/>
      <c r="E7231" s="26"/>
      <c r="F7231" s="26"/>
      <c r="G7231" s="27"/>
      <c r="H7231" s="27"/>
      <c r="I7231" s="26"/>
      <c r="J7231" s="24"/>
      <c r="K7231" s="26"/>
      <c r="L7231" s="26"/>
      <c r="M7231" s="26"/>
      <c r="N7231" s="26"/>
      <c r="O7231" s="26"/>
      <c r="P7231" s="26"/>
      <c r="Q7231" s="26"/>
      <c r="R7231" s="26"/>
      <c r="S7231" s="26"/>
      <c r="T7231" s="26"/>
      <c r="U7231" s="26"/>
      <c r="V7231" s="26"/>
    </row>
    <row r="7232" spans="1:22" ht="14">
      <c r="A7232" s="24"/>
      <c r="B7232" s="26"/>
      <c r="C7232" s="26"/>
      <c r="D7232" s="26"/>
      <c r="E7232" s="26"/>
      <c r="F7232" s="26"/>
      <c r="G7232" s="27"/>
      <c r="H7232" s="27"/>
      <c r="I7232" s="26"/>
      <c r="J7232" s="24"/>
      <c r="K7232" s="26"/>
      <c r="L7232" s="26"/>
      <c r="M7232" s="26"/>
      <c r="N7232" s="26"/>
      <c r="O7232" s="26"/>
      <c r="P7232" s="26"/>
      <c r="Q7232" s="26"/>
      <c r="R7232" s="26"/>
      <c r="S7232" s="26"/>
      <c r="T7232" s="26"/>
      <c r="U7232" s="26"/>
      <c r="V7232" s="26"/>
    </row>
    <row r="7233" spans="1:22" ht="14">
      <c r="A7233" s="24"/>
      <c r="B7233" s="26"/>
      <c r="C7233" s="26"/>
      <c r="D7233" s="26"/>
      <c r="E7233" s="26"/>
      <c r="F7233" s="26"/>
      <c r="G7233" s="27"/>
      <c r="H7233" s="27"/>
      <c r="I7233" s="26"/>
      <c r="J7233" s="24"/>
      <c r="K7233" s="26"/>
      <c r="L7233" s="26"/>
      <c r="M7233" s="26"/>
      <c r="N7233" s="26"/>
      <c r="O7233" s="26"/>
      <c r="P7233" s="26"/>
      <c r="Q7233" s="26"/>
      <c r="R7233" s="26"/>
      <c r="S7233" s="26"/>
      <c r="T7233" s="26"/>
      <c r="U7233" s="26"/>
      <c r="V7233" s="26"/>
    </row>
    <row r="7234" spans="1:22" ht="14">
      <c r="A7234" s="24"/>
      <c r="B7234" s="26"/>
      <c r="C7234" s="26"/>
      <c r="D7234" s="26"/>
      <c r="E7234" s="26"/>
      <c r="F7234" s="26"/>
      <c r="G7234" s="27"/>
      <c r="H7234" s="27"/>
      <c r="I7234" s="26"/>
      <c r="J7234" s="24"/>
      <c r="K7234" s="26"/>
      <c r="L7234" s="26"/>
      <c r="M7234" s="26"/>
      <c r="N7234" s="26"/>
      <c r="O7234" s="26"/>
      <c r="P7234" s="26"/>
      <c r="Q7234" s="26"/>
      <c r="R7234" s="26"/>
      <c r="S7234" s="26"/>
      <c r="T7234" s="26"/>
      <c r="U7234" s="26"/>
      <c r="V7234" s="26"/>
    </row>
    <row r="7235" spans="1:22" ht="14">
      <c r="A7235" s="24"/>
      <c r="B7235" s="26"/>
      <c r="C7235" s="26"/>
      <c r="D7235" s="26"/>
      <c r="E7235" s="26"/>
      <c r="F7235" s="26"/>
      <c r="G7235" s="27"/>
      <c r="H7235" s="27"/>
      <c r="I7235" s="26"/>
      <c r="J7235" s="24"/>
      <c r="K7235" s="26"/>
      <c r="L7235" s="26"/>
      <c r="M7235" s="26"/>
      <c r="N7235" s="26"/>
      <c r="O7235" s="26"/>
      <c r="P7235" s="26"/>
      <c r="Q7235" s="26"/>
      <c r="R7235" s="26"/>
      <c r="S7235" s="26"/>
      <c r="T7235" s="26"/>
      <c r="U7235" s="26"/>
      <c r="V7235" s="26"/>
    </row>
    <row r="7236" spans="1:22" ht="14">
      <c r="A7236" s="24"/>
      <c r="B7236" s="26"/>
      <c r="C7236" s="26"/>
      <c r="D7236" s="26"/>
      <c r="E7236" s="26"/>
      <c r="F7236" s="26"/>
      <c r="G7236" s="27"/>
      <c r="H7236" s="27"/>
      <c r="I7236" s="26"/>
      <c r="J7236" s="24"/>
      <c r="K7236" s="26"/>
      <c r="L7236" s="26"/>
      <c r="M7236" s="26"/>
      <c r="N7236" s="26"/>
      <c r="O7236" s="26"/>
      <c r="P7236" s="26"/>
      <c r="Q7236" s="26"/>
      <c r="R7236" s="26"/>
      <c r="S7236" s="26"/>
      <c r="T7236" s="26"/>
      <c r="U7236" s="26"/>
      <c r="V7236" s="26"/>
    </row>
    <row r="7237" spans="1:22" ht="14">
      <c r="A7237" s="24"/>
      <c r="B7237" s="26"/>
      <c r="C7237" s="26"/>
      <c r="D7237" s="26"/>
      <c r="E7237" s="26"/>
      <c r="F7237" s="26"/>
      <c r="G7237" s="27"/>
      <c r="H7237" s="27"/>
      <c r="I7237" s="26"/>
      <c r="J7237" s="24"/>
      <c r="K7237" s="26"/>
      <c r="L7237" s="26"/>
      <c r="M7237" s="26"/>
      <c r="N7237" s="26"/>
      <c r="O7237" s="26"/>
      <c r="P7237" s="26"/>
      <c r="Q7237" s="26"/>
      <c r="R7237" s="26"/>
      <c r="S7237" s="26"/>
      <c r="T7237" s="26"/>
      <c r="U7237" s="26"/>
      <c r="V7237" s="26"/>
    </row>
    <row r="7238" spans="1:22" ht="14">
      <c r="A7238" s="24"/>
      <c r="B7238" s="26"/>
      <c r="C7238" s="26"/>
      <c r="D7238" s="26"/>
      <c r="E7238" s="26"/>
      <c r="F7238" s="26"/>
      <c r="G7238" s="27"/>
      <c r="H7238" s="27"/>
      <c r="I7238" s="26"/>
      <c r="J7238" s="24"/>
      <c r="K7238" s="26"/>
      <c r="L7238" s="26"/>
      <c r="M7238" s="26"/>
      <c r="N7238" s="26"/>
      <c r="O7238" s="26"/>
      <c r="P7238" s="26"/>
      <c r="Q7238" s="26"/>
      <c r="R7238" s="26"/>
      <c r="S7238" s="26"/>
      <c r="T7238" s="26"/>
      <c r="U7238" s="26"/>
      <c r="V7238" s="26"/>
    </row>
    <row r="7239" spans="1:22" ht="14">
      <c r="A7239" s="24"/>
      <c r="B7239" s="26"/>
      <c r="C7239" s="26"/>
      <c r="D7239" s="26"/>
      <c r="E7239" s="26"/>
      <c r="F7239" s="26"/>
      <c r="G7239" s="27"/>
      <c r="H7239" s="27"/>
      <c r="I7239" s="26"/>
      <c r="J7239" s="24"/>
      <c r="K7239" s="26"/>
      <c r="L7239" s="26"/>
      <c r="M7239" s="26"/>
      <c r="N7239" s="26"/>
      <c r="O7239" s="26"/>
      <c r="P7239" s="26"/>
      <c r="Q7239" s="26"/>
      <c r="R7239" s="26"/>
      <c r="S7239" s="26"/>
      <c r="T7239" s="26"/>
      <c r="U7239" s="26"/>
      <c r="V7239" s="26"/>
    </row>
    <row r="7240" spans="1:22" ht="14">
      <c r="A7240" s="24"/>
      <c r="B7240" s="26"/>
      <c r="C7240" s="26"/>
      <c r="D7240" s="26"/>
      <c r="E7240" s="26"/>
      <c r="F7240" s="26"/>
      <c r="G7240" s="27"/>
      <c r="H7240" s="27"/>
      <c r="I7240" s="26"/>
      <c r="J7240" s="24"/>
      <c r="K7240" s="26"/>
      <c r="L7240" s="26"/>
      <c r="M7240" s="26"/>
      <c r="N7240" s="26"/>
      <c r="O7240" s="26"/>
      <c r="P7240" s="26"/>
      <c r="Q7240" s="26"/>
      <c r="R7240" s="26"/>
      <c r="S7240" s="26"/>
      <c r="T7240" s="26"/>
      <c r="U7240" s="26"/>
      <c r="V7240" s="26"/>
    </row>
    <row r="7241" spans="1:22" ht="14">
      <c r="A7241" s="24"/>
      <c r="B7241" s="26"/>
      <c r="C7241" s="26"/>
      <c r="D7241" s="26"/>
      <c r="E7241" s="26"/>
      <c r="F7241" s="26"/>
      <c r="G7241" s="27"/>
      <c r="H7241" s="27"/>
      <c r="I7241" s="26"/>
      <c r="J7241" s="24"/>
      <c r="K7241" s="26"/>
      <c r="L7241" s="26"/>
      <c r="M7241" s="26"/>
      <c r="N7241" s="26"/>
      <c r="O7241" s="26"/>
      <c r="P7241" s="26"/>
      <c r="Q7241" s="26"/>
      <c r="R7241" s="26"/>
      <c r="S7241" s="26"/>
      <c r="T7241" s="26"/>
      <c r="U7241" s="26"/>
      <c r="V7241" s="26"/>
    </row>
    <row r="7242" spans="1:22" ht="14">
      <c r="A7242" s="24"/>
      <c r="B7242" s="26"/>
      <c r="C7242" s="26"/>
      <c r="D7242" s="26"/>
      <c r="E7242" s="26"/>
      <c r="F7242" s="26"/>
      <c r="G7242" s="27"/>
      <c r="H7242" s="27"/>
      <c r="I7242" s="26"/>
      <c r="J7242" s="24"/>
      <c r="K7242" s="26"/>
      <c r="L7242" s="26"/>
      <c r="M7242" s="26"/>
      <c r="N7242" s="26"/>
      <c r="O7242" s="26"/>
      <c r="P7242" s="26"/>
      <c r="Q7242" s="26"/>
      <c r="R7242" s="26"/>
      <c r="S7242" s="26"/>
      <c r="T7242" s="26"/>
      <c r="U7242" s="26"/>
      <c r="V7242" s="26"/>
    </row>
    <row r="7243" spans="1:22" ht="14">
      <c r="A7243" s="24"/>
      <c r="B7243" s="26"/>
      <c r="C7243" s="26"/>
      <c r="D7243" s="26"/>
      <c r="E7243" s="26"/>
      <c r="F7243" s="26"/>
      <c r="G7243" s="27"/>
      <c r="H7243" s="27"/>
      <c r="I7243" s="26"/>
      <c r="J7243" s="24"/>
      <c r="K7243" s="26"/>
      <c r="L7243" s="26"/>
      <c r="M7243" s="26"/>
      <c r="N7243" s="26"/>
      <c r="O7243" s="26"/>
      <c r="P7243" s="26"/>
      <c r="Q7243" s="26"/>
      <c r="R7243" s="26"/>
      <c r="S7243" s="26"/>
      <c r="T7243" s="26"/>
      <c r="U7243" s="26"/>
      <c r="V7243" s="26"/>
    </row>
    <row r="7244" spans="1:22" ht="14">
      <c r="A7244" s="24"/>
      <c r="B7244" s="26"/>
      <c r="C7244" s="26"/>
      <c r="D7244" s="26"/>
      <c r="E7244" s="26"/>
      <c r="F7244" s="26"/>
      <c r="G7244" s="27"/>
      <c r="H7244" s="27"/>
      <c r="I7244" s="26"/>
      <c r="J7244" s="24"/>
      <c r="K7244" s="26"/>
      <c r="L7244" s="26"/>
      <c r="M7244" s="26"/>
      <c r="N7244" s="26"/>
      <c r="O7244" s="26"/>
      <c r="P7244" s="26"/>
      <c r="Q7244" s="26"/>
      <c r="R7244" s="26"/>
      <c r="S7244" s="26"/>
      <c r="T7244" s="26"/>
      <c r="U7244" s="26"/>
      <c r="V7244" s="26"/>
    </row>
    <row r="7245" spans="1:22" ht="14">
      <c r="A7245" s="24"/>
      <c r="B7245" s="26"/>
      <c r="C7245" s="26"/>
      <c r="D7245" s="26"/>
      <c r="E7245" s="26"/>
      <c r="F7245" s="26"/>
      <c r="G7245" s="27"/>
      <c r="H7245" s="27"/>
      <c r="I7245" s="26"/>
      <c r="J7245" s="24"/>
      <c r="K7245" s="26"/>
      <c r="L7245" s="26"/>
      <c r="M7245" s="26"/>
      <c r="N7245" s="26"/>
      <c r="O7245" s="26"/>
      <c r="P7245" s="26"/>
      <c r="Q7245" s="26"/>
      <c r="R7245" s="26"/>
      <c r="S7245" s="26"/>
      <c r="T7245" s="26"/>
      <c r="U7245" s="26"/>
      <c r="V7245" s="26"/>
    </row>
    <row r="7246" spans="1:22" ht="14">
      <c r="A7246" s="24"/>
      <c r="B7246" s="26"/>
      <c r="C7246" s="26"/>
      <c r="D7246" s="26"/>
      <c r="E7246" s="26"/>
      <c r="F7246" s="26"/>
      <c r="G7246" s="27"/>
      <c r="H7246" s="27"/>
      <c r="I7246" s="26"/>
      <c r="J7246" s="24"/>
      <c r="K7246" s="26"/>
      <c r="L7246" s="26"/>
      <c r="M7246" s="26"/>
      <c r="N7246" s="26"/>
      <c r="O7246" s="26"/>
      <c r="P7246" s="26"/>
      <c r="Q7246" s="26"/>
      <c r="R7246" s="26"/>
      <c r="S7246" s="26"/>
      <c r="T7246" s="26"/>
      <c r="U7246" s="26"/>
      <c r="V7246" s="26"/>
    </row>
    <row r="7247" spans="1:22" ht="14">
      <c r="A7247" s="24"/>
      <c r="B7247" s="26"/>
      <c r="C7247" s="26"/>
      <c r="D7247" s="26"/>
      <c r="E7247" s="26"/>
      <c r="F7247" s="26"/>
      <c r="G7247" s="27"/>
      <c r="H7247" s="27"/>
      <c r="I7247" s="26"/>
      <c r="J7247" s="24"/>
      <c r="K7247" s="26"/>
      <c r="L7247" s="26"/>
      <c r="M7247" s="26"/>
      <c r="N7247" s="26"/>
      <c r="O7247" s="26"/>
      <c r="P7247" s="26"/>
      <c r="Q7247" s="26"/>
      <c r="R7247" s="26"/>
      <c r="S7247" s="26"/>
      <c r="T7247" s="26"/>
      <c r="U7247" s="26"/>
      <c r="V7247" s="26"/>
    </row>
    <row r="7248" spans="1:22" ht="14">
      <c r="A7248" s="24"/>
      <c r="B7248" s="26"/>
      <c r="C7248" s="26"/>
      <c r="D7248" s="26"/>
      <c r="E7248" s="26"/>
      <c r="F7248" s="26"/>
      <c r="G7248" s="27"/>
      <c r="H7248" s="27"/>
      <c r="I7248" s="26"/>
      <c r="J7248" s="24"/>
      <c r="K7248" s="26"/>
      <c r="L7248" s="26"/>
      <c r="M7248" s="26"/>
      <c r="N7248" s="26"/>
      <c r="O7248" s="26"/>
      <c r="P7248" s="26"/>
      <c r="Q7248" s="26"/>
      <c r="R7248" s="26"/>
      <c r="S7248" s="26"/>
      <c r="T7248" s="26"/>
      <c r="U7248" s="26"/>
      <c r="V7248" s="26"/>
    </row>
    <row r="7249" spans="1:22" ht="14">
      <c r="A7249" s="24"/>
      <c r="B7249" s="26"/>
      <c r="C7249" s="26"/>
      <c r="D7249" s="26"/>
      <c r="E7249" s="26"/>
      <c r="F7249" s="26"/>
      <c r="G7249" s="27"/>
      <c r="H7249" s="27"/>
      <c r="I7249" s="26"/>
      <c r="J7249" s="24"/>
      <c r="K7249" s="26"/>
      <c r="L7249" s="26"/>
      <c r="M7249" s="26"/>
      <c r="N7249" s="26"/>
      <c r="O7249" s="26"/>
      <c r="P7249" s="26"/>
      <c r="Q7249" s="26"/>
      <c r="R7249" s="26"/>
      <c r="S7249" s="26"/>
      <c r="T7249" s="26"/>
      <c r="U7249" s="26"/>
      <c r="V7249" s="26"/>
    </row>
    <row r="7250" spans="1:22" ht="14">
      <c r="A7250" s="24"/>
      <c r="B7250" s="26"/>
      <c r="C7250" s="26"/>
      <c r="D7250" s="26"/>
      <c r="E7250" s="26"/>
      <c r="F7250" s="26"/>
      <c r="G7250" s="27"/>
      <c r="H7250" s="27"/>
      <c r="I7250" s="26"/>
      <c r="J7250" s="24"/>
      <c r="K7250" s="26"/>
      <c r="L7250" s="26"/>
      <c r="M7250" s="26"/>
      <c r="N7250" s="26"/>
      <c r="O7250" s="26"/>
      <c r="P7250" s="26"/>
      <c r="Q7250" s="26"/>
      <c r="R7250" s="26"/>
      <c r="S7250" s="26"/>
      <c r="T7250" s="26"/>
      <c r="U7250" s="26"/>
      <c r="V7250" s="26"/>
    </row>
    <row r="7251" spans="1:22" ht="14">
      <c r="A7251" s="24"/>
      <c r="B7251" s="26"/>
      <c r="C7251" s="26"/>
      <c r="D7251" s="26"/>
      <c r="E7251" s="26"/>
      <c r="F7251" s="26"/>
      <c r="G7251" s="27"/>
      <c r="H7251" s="27"/>
      <c r="I7251" s="26"/>
      <c r="J7251" s="24"/>
      <c r="K7251" s="26"/>
      <c r="L7251" s="26"/>
      <c r="M7251" s="26"/>
      <c r="N7251" s="26"/>
      <c r="O7251" s="26"/>
      <c r="P7251" s="26"/>
      <c r="Q7251" s="26"/>
      <c r="R7251" s="26"/>
      <c r="S7251" s="26"/>
      <c r="T7251" s="26"/>
      <c r="U7251" s="26"/>
      <c r="V7251" s="26"/>
    </row>
    <row r="7252" spans="1:22" ht="14">
      <c r="A7252" s="24"/>
      <c r="B7252" s="26"/>
      <c r="C7252" s="26"/>
      <c r="D7252" s="26"/>
      <c r="E7252" s="26"/>
      <c r="F7252" s="26"/>
      <c r="G7252" s="27"/>
      <c r="H7252" s="27"/>
      <c r="I7252" s="26"/>
      <c r="J7252" s="24"/>
      <c r="K7252" s="26"/>
      <c r="L7252" s="26"/>
      <c r="M7252" s="26"/>
      <c r="N7252" s="26"/>
      <c r="O7252" s="26"/>
      <c r="P7252" s="26"/>
      <c r="Q7252" s="26"/>
      <c r="R7252" s="26"/>
      <c r="S7252" s="26"/>
      <c r="T7252" s="26"/>
      <c r="U7252" s="26"/>
      <c r="V7252" s="26"/>
    </row>
    <row r="7253" spans="1:22" ht="14">
      <c r="A7253" s="24"/>
      <c r="B7253" s="26"/>
      <c r="C7253" s="26"/>
      <c r="D7253" s="26"/>
      <c r="E7253" s="26"/>
      <c r="F7253" s="26"/>
      <c r="G7253" s="27"/>
      <c r="H7253" s="27"/>
      <c r="I7253" s="26"/>
      <c r="J7253" s="24"/>
      <c r="K7253" s="26"/>
      <c r="L7253" s="26"/>
      <c r="M7253" s="26"/>
      <c r="N7253" s="26"/>
      <c r="O7253" s="26"/>
      <c r="P7253" s="26"/>
      <c r="Q7253" s="26"/>
      <c r="R7253" s="26"/>
      <c r="S7253" s="26"/>
      <c r="T7253" s="26"/>
      <c r="U7253" s="26"/>
      <c r="V7253" s="26"/>
    </row>
    <row r="7254" spans="1:22" ht="14">
      <c r="A7254" s="24"/>
      <c r="B7254" s="26"/>
      <c r="C7254" s="26"/>
      <c r="D7254" s="26"/>
      <c r="E7254" s="26"/>
      <c r="F7254" s="26"/>
      <c r="G7254" s="27"/>
      <c r="H7254" s="27"/>
      <c r="I7254" s="26"/>
      <c r="J7254" s="24"/>
      <c r="K7254" s="26"/>
      <c r="L7254" s="26"/>
      <c r="M7254" s="26"/>
      <c r="N7254" s="26"/>
      <c r="O7254" s="26"/>
      <c r="P7254" s="26"/>
      <c r="Q7254" s="26"/>
      <c r="R7254" s="26"/>
      <c r="S7254" s="26"/>
      <c r="T7254" s="26"/>
      <c r="U7254" s="26"/>
      <c r="V7254" s="26"/>
    </row>
    <row r="7255" spans="1:22" ht="14">
      <c r="A7255" s="24"/>
      <c r="B7255" s="26"/>
      <c r="C7255" s="26"/>
      <c r="D7255" s="26"/>
      <c r="E7255" s="26"/>
      <c r="F7255" s="26"/>
      <c r="G7255" s="27"/>
      <c r="H7255" s="27"/>
      <c r="I7255" s="26"/>
      <c r="J7255" s="24"/>
      <c r="K7255" s="26"/>
      <c r="L7255" s="26"/>
      <c r="M7255" s="26"/>
      <c r="N7255" s="26"/>
      <c r="O7255" s="26"/>
      <c r="P7255" s="26"/>
      <c r="Q7255" s="26"/>
      <c r="R7255" s="26"/>
      <c r="S7255" s="26"/>
      <c r="T7255" s="26"/>
      <c r="U7255" s="26"/>
      <c r="V7255" s="26"/>
    </row>
    <row r="7256" spans="1:22" ht="14">
      <c r="A7256" s="24"/>
      <c r="B7256" s="26"/>
      <c r="C7256" s="26"/>
      <c r="D7256" s="26"/>
      <c r="E7256" s="26"/>
      <c r="F7256" s="26"/>
      <c r="G7256" s="27"/>
      <c r="H7256" s="27"/>
      <c r="I7256" s="26"/>
      <c r="J7256" s="24"/>
      <c r="K7256" s="26"/>
      <c r="L7256" s="26"/>
      <c r="M7256" s="26"/>
      <c r="N7256" s="26"/>
      <c r="O7256" s="26"/>
      <c r="P7256" s="26"/>
      <c r="Q7256" s="26"/>
      <c r="R7256" s="26"/>
      <c r="S7256" s="26"/>
      <c r="T7256" s="26"/>
      <c r="U7256" s="26"/>
      <c r="V7256" s="26"/>
    </row>
    <row r="7257" spans="1:22" ht="14">
      <c r="A7257" s="24"/>
      <c r="B7257" s="26"/>
      <c r="C7257" s="26"/>
      <c r="D7257" s="26"/>
      <c r="E7257" s="26"/>
      <c r="F7257" s="26"/>
      <c r="G7257" s="27"/>
      <c r="H7257" s="27"/>
      <c r="I7257" s="26"/>
      <c r="J7257" s="24"/>
      <c r="K7257" s="26"/>
      <c r="L7257" s="26"/>
      <c r="M7257" s="26"/>
      <c r="N7257" s="26"/>
      <c r="O7257" s="26"/>
      <c r="P7257" s="26"/>
      <c r="Q7257" s="26"/>
      <c r="R7257" s="26"/>
      <c r="S7257" s="26"/>
      <c r="T7257" s="26"/>
      <c r="U7257" s="26"/>
      <c r="V7257" s="26"/>
    </row>
    <row r="7258" spans="1:22" ht="14">
      <c r="A7258" s="24"/>
      <c r="B7258" s="26"/>
      <c r="C7258" s="26"/>
      <c r="D7258" s="26"/>
      <c r="E7258" s="26"/>
      <c r="F7258" s="26"/>
      <c r="G7258" s="27"/>
      <c r="H7258" s="27"/>
      <c r="I7258" s="26"/>
      <c r="J7258" s="24"/>
      <c r="K7258" s="26"/>
      <c r="L7258" s="26"/>
      <c r="M7258" s="26"/>
      <c r="N7258" s="26"/>
      <c r="O7258" s="26"/>
      <c r="P7258" s="26"/>
      <c r="Q7258" s="26"/>
      <c r="R7258" s="26"/>
      <c r="S7258" s="26"/>
      <c r="T7258" s="26"/>
      <c r="U7258" s="26"/>
      <c r="V7258" s="26"/>
    </row>
    <row r="7259" spans="1:22" ht="14">
      <c r="A7259" s="24"/>
      <c r="B7259" s="26"/>
      <c r="C7259" s="26"/>
      <c r="D7259" s="26"/>
      <c r="E7259" s="26"/>
      <c r="F7259" s="26"/>
      <c r="G7259" s="27"/>
      <c r="H7259" s="27"/>
      <c r="I7259" s="26"/>
      <c r="J7259" s="24"/>
      <c r="K7259" s="26"/>
      <c r="L7259" s="26"/>
      <c r="M7259" s="26"/>
      <c r="N7259" s="26"/>
      <c r="O7259" s="26"/>
      <c r="P7259" s="26"/>
      <c r="Q7259" s="26"/>
      <c r="R7259" s="26"/>
      <c r="S7259" s="26"/>
      <c r="T7259" s="26"/>
      <c r="U7259" s="26"/>
      <c r="V7259" s="26"/>
    </row>
    <row r="7260" spans="1:22" ht="14">
      <c r="A7260" s="24"/>
      <c r="B7260" s="26"/>
      <c r="C7260" s="26"/>
      <c r="D7260" s="26"/>
      <c r="E7260" s="26"/>
      <c r="F7260" s="26"/>
      <c r="G7260" s="27"/>
      <c r="H7260" s="27"/>
      <c r="I7260" s="26"/>
      <c r="J7260" s="24"/>
      <c r="K7260" s="26"/>
      <c r="L7260" s="26"/>
      <c r="M7260" s="26"/>
      <c r="N7260" s="26"/>
      <c r="O7260" s="26"/>
      <c r="P7260" s="26"/>
      <c r="Q7260" s="26"/>
      <c r="R7260" s="26"/>
      <c r="S7260" s="26"/>
      <c r="T7260" s="26"/>
      <c r="U7260" s="26"/>
      <c r="V7260" s="26"/>
    </row>
    <row r="7261" spans="1:22" ht="14">
      <c r="A7261" s="24"/>
      <c r="B7261" s="26"/>
      <c r="C7261" s="26"/>
      <c r="D7261" s="26"/>
      <c r="E7261" s="26"/>
      <c r="F7261" s="26"/>
      <c r="G7261" s="27"/>
      <c r="H7261" s="27"/>
      <c r="I7261" s="26"/>
      <c r="J7261" s="24"/>
      <c r="K7261" s="26"/>
      <c r="L7261" s="26"/>
      <c r="M7261" s="26"/>
      <c r="N7261" s="26"/>
      <c r="O7261" s="26"/>
      <c r="P7261" s="26"/>
      <c r="Q7261" s="26"/>
      <c r="R7261" s="26"/>
      <c r="S7261" s="26"/>
      <c r="T7261" s="26"/>
      <c r="U7261" s="26"/>
      <c r="V7261" s="26"/>
    </row>
    <row r="7262" spans="1:22" ht="14">
      <c r="A7262" s="24"/>
      <c r="B7262" s="26"/>
      <c r="C7262" s="26"/>
      <c r="D7262" s="26"/>
      <c r="E7262" s="26"/>
      <c r="F7262" s="26"/>
      <c r="G7262" s="27"/>
      <c r="H7262" s="27"/>
      <c r="I7262" s="26"/>
      <c r="J7262" s="24"/>
      <c r="K7262" s="26"/>
      <c r="L7262" s="26"/>
      <c r="M7262" s="26"/>
      <c r="N7262" s="26"/>
      <c r="O7262" s="26"/>
      <c r="P7262" s="26"/>
      <c r="Q7262" s="26"/>
      <c r="R7262" s="26"/>
      <c r="S7262" s="26"/>
      <c r="T7262" s="26"/>
      <c r="U7262" s="26"/>
      <c r="V7262" s="26"/>
    </row>
    <row r="7263" spans="1:22" ht="14">
      <c r="A7263" s="24"/>
      <c r="B7263" s="26"/>
      <c r="C7263" s="26"/>
      <c r="D7263" s="26"/>
      <c r="E7263" s="26"/>
      <c r="F7263" s="26"/>
      <c r="G7263" s="27"/>
      <c r="H7263" s="27"/>
      <c r="I7263" s="26"/>
      <c r="J7263" s="24"/>
      <c r="K7263" s="26"/>
      <c r="L7263" s="26"/>
      <c r="M7263" s="26"/>
      <c r="N7263" s="26"/>
      <c r="O7263" s="26"/>
      <c r="P7263" s="26"/>
      <c r="Q7263" s="26"/>
      <c r="R7263" s="26"/>
      <c r="S7263" s="26"/>
      <c r="T7263" s="26"/>
      <c r="U7263" s="26"/>
      <c r="V7263" s="26"/>
    </row>
    <row r="7264" spans="1:22" ht="14">
      <c r="A7264" s="24"/>
      <c r="B7264" s="26"/>
      <c r="C7264" s="26"/>
      <c r="D7264" s="26"/>
      <c r="E7264" s="26"/>
      <c r="F7264" s="26"/>
      <c r="G7264" s="27"/>
      <c r="H7264" s="27"/>
      <c r="I7264" s="26"/>
      <c r="J7264" s="24"/>
      <c r="K7264" s="26"/>
      <c r="L7264" s="26"/>
      <c r="M7264" s="26"/>
      <c r="N7264" s="26"/>
      <c r="O7264" s="26"/>
      <c r="P7264" s="26"/>
      <c r="Q7264" s="26"/>
      <c r="R7264" s="26"/>
      <c r="S7264" s="26"/>
      <c r="T7264" s="26"/>
      <c r="U7264" s="26"/>
      <c r="V7264" s="26"/>
    </row>
    <row r="7265" spans="1:22" ht="14">
      <c r="A7265" s="24"/>
      <c r="B7265" s="26"/>
      <c r="C7265" s="26"/>
      <c r="D7265" s="26"/>
      <c r="E7265" s="26"/>
      <c r="F7265" s="26"/>
      <c r="G7265" s="27"/>
      <c r="H7265" s="27"/>
      <c r="I7265" s="26"/>
      <c r="J7265" s="24"/>
      <c r="K7265" s="26"/>
      <c r="L7265" s="26"/>
      <c r="M7265" s="26"/>
      <c r="N7265" s="26"/>
      <c r="O7265" s="26"/>
      <c r="P7265" s="26"/>
      <c r="Q7265" s="26"/>
      <c r="R7265" s="26"/>
      <c r="S7265" s="26"/>
      <c r="T7265" s="26"/>
      <c r="U7265" s="26"/>
      <c r="V7265" s="26"/>
    </row>
    <row r="7266" spans="1:22" ht="14">
      <c r="A7266" s="24"/>
      <c r="B7266" s="26"/>
      <c r="C7266" s="26"/>
      <c r="D7266" s="26"/>
      <c r="E7266" s="26"/>
      <c r="F7266" s="26"/>
      <c r="G7266" s="27"/>
      <c r="H7266" s="27"/>
      <c r="I7266" s="26"/>
      <c r="J7266" s="24"/>
      <c r="K7266" s="26"/>
      <c r="L7266" s="26"/>
      <c r="M7266" s="26"/>
      <c r="N7266" s="26"/>
      <c r="O7266" s="26"/>
      <c r="P7266" s="26"/>
      <c r="Q7266" s="26"/>
      <c r="R7266" s="26"/>
      <c r="S7266" s="26"/>
      <c r="T7266" s="26"/>
      <c r="U7266" s="26"/>
      <c r="V7266" s="26"/>
    </row>
    <row r="7267" spans="1:22" ht="14">
      <c r="A7267" s="24"/>
      <c r="B7267" s="26"/>
      <c r="C7267" s="26"/>
      <c r="D7267" s="26"/>
      <c r="E7267" s="26"/>
      <c r="F7267" s="26"/>
      <c r="G7267" s="27"/>
      <c r="H7267" s="27"/>
      <c r="I7267" s="26"/>
      <c r="J7267" s="24"/>
      <c r="K7267" s="26"/>
      <c r="L7267" s="26"/>
      <c r="M7267" s="26"/>
      <c r="N7267" s="26"/>
      <c r="O7267" s="26"/>
      <c r="P7267" s="26"/>
      <c r="Q7267" s="26"/>
      <c r="R7267" s="26"/>
      <c r="S7267" s="26"/>
      <c r="T7267" s="26"/>
      <c r="U7267" s="26"/>
      <c r="V7267" s="26"/>
    </row>
    <row r="7268" spans="1:22" ht="14">
      <c r="A7268" s="24"/>
      <c r="B7268" s="26"/>
      <c r="C7268" s="26"/>
      <c r="D7268" s="26"/>
      <c r="E7268" s="26"/>
      <c r="F7268" s="26"/>
      <c r="G7268" s="27"/>
      <c r="H7268" s="27"/>
      <c r="I7268" s="26"/>
      <c r="J7268" s="24"/>
      <c r="K7268" s="26"/>
      <c r="L7268" s="26"/>
      <c r="M7268" s="26"/>
      <c r="N7268" s="26"/>
      <c r="O7268" s="26"/>
      <c r="P7268" s="26"/>
      <c r="Q7268" s="26"/>
      <c r="R7268" s="26"/>
      <c r="S7268" s="26"/>
      <c r="T7268" s="26"/>
      <c r="U7268" s="26"/>
      <c r="V7268" s="26"/>
    </row>
    <row r="7269" spans="1:22" ht="14">
      <c r="A7269" s="24"/>
      <c r="B7269" s="26"/>
      <c r="C7269" s="26"/>
      <c r="D7269" s="26"/>
      <c r="E7269" s="26"/>
      <c r="F7269" s="26"/>
      <c r="G7269" s="27"/>
      <c r="H7269" s="27"/>
      <c r="I7269" s="26"/>
      <c r="J7269" s="24"/>
      <c r="K7269" s="26"/>
      <c r="L7269" s="26"/>
      <c r="M7269" s="26"/>
      <c r="N7269" s="26"/>
      <c r="O7269" s="26"/>
      <c r="P7269" s="26"/>
      <c r="Q7269" s="26"/>
      <c r="R7269" s="26"/>
      <c r="S7269" s="26"/>
      <c r="T7269" s="26"/>
      <c r="U7269" s="26"/>
      <c r="V7269" s="26"/>
    </row>
    <row r="7270" spans="1:22" ht="14">
      <c r="A7270" s="24"/>
      <c r="B7270" s="26"/>
      <c r="C7270" s="26"/>
      <c r="D7270" s="26"/>
      <c r="E7270" s="26"/>
      <c r="F7270" s="26"/>
      <c r="G7270" s="27"/>
      <c r="H7270" s="27"/>
      <c r="I7270" s="26"/>
      <c r="J7270" s="24"/>
      <c r="K7270" s="26"/>
      <c r="L7270" s="26"/>
      <c r="M7270" s="26"/>
      <c r="N7270" s="26"/>
      <c r="O7270" s="26"/>
      <c r="P7270" s="26"/>
      <c r="Q7270" s="26"/>
      <c r="R7270" s="26"/>
      <c r="S7270" s="26"/>
      <c r="T7270" s="26"/>
      <c r="U7270" s="26"/>
      <c r="V7270" s="26"/>
    </row>
    <row r="7271" spans="1:22" ht="14">
      <c r="A7271" s="24"/>
      <c r="B7271" s="26"/>
      <c r="C7271" s="26"/>
      <c r="D7271" s="26"/>
      <c r="E7271" s="26"/>
      <c r="F7271" s="26"/>
      <c r="G7271" s="27"/>
      <c r="H7271" s="27"/>
      <c r="I7271" s="26"/>
      <c r="J7271" s="24"/>
      <c r="K7271" s="26"/>
      <c r="L7271" s="26"/>
      <c r="M7271" s="26"/>
      <c r="N7271" s="26"/>
      <c r="O7271" s="26"/>
      <c r="P7271" s="26"/>
      <c r="Q7271" s="26"/>
      <c r="R7271" s="26"/>
      <c r="S7271" s="26"/>
      <c r="T7271" s="26"/>
      <c r="U7271" s="26"/>
      <c r="V7271" s="26"/>
    </row>
    <row r="7272" spans="1:22" ht="14">
      <c r="A7272" s="24"/>
      <c r="B7272" s="26"/>
      <c r="C7272" s="26"/>
      <c r="D7272" s="26"/>
      <c r="E7272" s="26"/>
      <c r="F7272" s="26"/>
      <c r="G7272" s="27"/>
      <c r="H7272" s="27"/>
      <c r="I7272" s="26"/>
      <c r="J7272" s="24"/>
      <c r="K7272" s="26"/>
      <c r="L7272" s="26"/>
      <c r="M7272" s="26"/>
      <c r="N7272" s="26"/>
      <c r="O7272" s="26"/>
      <c r="P7272" s="26"/>
      <c r="Q7272" s="26"/>
      <c r="R7272" s="26"/>
      <c r="S7272" s="26"/>
      <c r="T7272" s="26"/>
      <c r="U7272" s="26"/>
      <c r="V7272" s="26"/>
    </row>
    <row r="7273" spans="1:22" ht="14">
      <c r="A7273" s="24"/>
      <c r="B7273" s="26"/>
      <c r="C7273" s="26"/>
      <c r="D7273" s="26"/>
      <c r="E7273" s="26"/>
      <c r="F7273" s="26"/>
      <c r="G7273" s="27"/>
      <c r="H7273" s="27"/>
      <c r="I7273" s="26"/>
      <c r="J7273" s="24"/>
      <c r="K7273" s="26"/>
      <c r="L7273" s="26"/>
      <c r="M7273" s="26"/>
      <c r="N7273" s="26"/>
      <c r="O7273" s="26"/>
      <c r="P7273" s="26"/>
      <c r="Q7273" s="26"/>
      <c r="R7273" s="26"/>
      <c r="S7273" s="26"/>
      <c r="T7273" s="26"/>
      <c r="U7273" s="26"/>
      <c r="V7273" s="26"/>
    </row>
    <row r="7274" spans="1:22" ht="14">
      <c r="A7274" s="24"/>
      <c r="B7274" s="26"/>
      <c r="C7274" s="26"/>
      <c r="D7274" s="26"/>
      <c r="E7274" s="26"/>
      <c r="F7274" s="26"/>
      <c r="G7274" s="27"/>
      <c r="H7274" s="27"/>
      <c r="I7274" s="26"/>
      <c r="J7274" s="24"/>
      <c r="K7274" s="26"/>
      <c r="L7274" s="26"/>
      <c r="M7274" s="26"/>
      <c r="N7274" s="26"/>
      <c r="O7274" s="26"/>
      <c r="P7274" s="26"/>
      <c r="Q7274" s="26"/>
      <c r="R7274" s="26"/>
      <c r="S7274" s="26"/>
      <c r="T7274" s="26"/>
      <c r="U7274" s="26"/>
      <c r="V7274" s="26"/>
    </row>
    <row r="7275" spans="1:22" ht="14">
      <c r="A7275" s="24"/>
      <c r="B7275" s="26"/>
      <c r="C7275" s="26"/>
      <c r="D7275" s="26"/>
      <c r="E7275" s="26"/>
      <c r="F7275" s="26"/>
      <c r="G7275" s="27"/>
      <c r="H7275" s="27"/>
      <c r="I7275" s="26"/>
      <c r="J7275" s="24"/>
      <c r="K7275" s="26"/>
      <c r="L7275" s="26"/>
      <c r="M7275" s="26"/>
      <c r="N7275" s="26"/>
      <c r="O7275" s="26"/>
      <c r="P7275" s="26"/>
      <c r="Q7275" s="26"/>
      <c r="R7275" s="26"/>
      <c r="S7275" s="26"/>
      <c r="T7275" s="26"/>
      <c r="U7275" s="26"/>
      <c r="V7275" s="26"/>
    </row>
    <row r="7276" spans="1:22" ht="14">
      <c r="A7276" s="24"/>
      <c r="B7276" s="26"/>
      <c r="C7276" s="26"/>
      <c r="D7276" s="26"/>
      <c r="E7276" s="26"/>
      <c r="F7276" s="26"/>
      <c r="G7276" s="27"/>
      <c r="H7276" s="27"/>
      <c r="I7276" s="26"/>
      <c r="J7276" s="24"/>
      <c r="K7276" s="26"/>
      <c r="L7276" s="26"/>
      <c r="M7276" s="26"/>
      <c r="N7276" s="26"/>
      <c r="O7276" s="26"/>
      <c r="P7276" s="26"/>
      <c r="Q7276" s="26"/>
      <c r="R7276" s="26"/>
      <c r="S7276" s="26"/>
      <c r="T7276" s="26"/>
      <c r="U7276" s="26"/>
      <c r="V7276" s="26"/>
    </row>
    <row r="7277" spans="1:22" ht="14">
      <c r="A7277" s="24"/>
      <c r="B7277" s="26"/>
      <c r="C7277" s="26"/>
      <c r="D7277" s="26"/>
      <c r="E7277" s="26"/>
      <c r="F7277" s="26"/>
      <c r="G7277" s="27"/>
      <c r="H7277" s="27"/>
      <c r="I7277" s="26"/>
      <c r="J7277" s="24"/>
      <c r="K7277" s="26"/>
      <c r="L7277" s="26"/>
      <c r="M7277" s="26"/>
      <c r="N7277" s="26"/>
      <c r="O7277" s="26"/>
      <c r="P7277" s="26"/>
      <c r="Q7277" s="26"/>
      <c r="R7277" s="26"/>
      <c r="S7277" s="26"/>
      <c r="T7277" s="26"/>
      <c r="U7277" s="26"/>
      <c r="V7277" s="26"/>
    </row>
    <row r="7278" spans="1:22" ht="14">
      <c r="A7278" s="24"/>
      <c r="B7278" s="26"/>
      <c r="C7278" s="26"/>
      <c r="D7278" s="26"/>
      <c r="E7278" s="26"/>
      <c r="F7278" s="26"/>
      <c r="G7278" s="27"/>
      <c r="H7278" s="27"/>
      <c r="I7278" s="26"/>
      <c r="J7278" s="24"/>
      <c r="K7278" s="26"/>
      <c r="L7278" s="26"/>
      <c r="M7278" s="26"/>
      <c r="N7278" s="26"/>
      <c r="O7278" s="26"/>
      <c r="P7278" s="26"/>
      <c r="Q7278" s="26"/>
      <c r="R7278" s="26"/>
      <c r="S7278" s="26"/>
      <c r="T7278" s="26"/>
      <c r="U7278" s="26"/>
      <c r="V7278" s="26"/>
    </row>
    <row r="7279" spans="1:22" ht="14">
      <c r="A7279" s="24"/>
      <c r="B7279" s="26"/>
      <c r="C7279" s="26"/>
      <c r="D7279" s="26"/>
      <c r="E7279" s="26"/>
      <c r="F7279" s="26"/>
      <c r="G7279" s="27"/>
      <c r="H7279" s="27"/>
      <c r="I7279" s="26"/>
      <c r="J7279" s="24"/>
      <c r="K7279" s="26"/>
      <c r="L7279" s="26"/>
      <c r="M7279" s="26"/>
      <c r="N7279" s="26"/>
      <c r="O7279" s="26"/>
      <c r="P7279" s="26"/>
      <c r="Q7279" s="26"/>
      <c r="R7279" s="26"/>
      <c r="S7279" s="26"/>
      <c r="T7279" s="26"/>
      <c r="U7279" s="26"/>
      <c r="V7279" s="26"/>
    </row>
    <row r="7280" spans="1:22" ht="14">
      <c r="A7280" s="24"/>
      <c r="B7280" s="26"/>
      <c r="C7280" s="26"/>
      <c r="D7280" s="26"/>
      <c r="E7280" s="26"/>
      <c r="F7280" s="26"/>
      <c r="G7280" s="27"/>
      <c r="H7280" s="27"/>
      <c r="I7280" s="26"/>
      <c r="J7280" s="24"/>
      <c r="K7280" s="26"/>
      <c r="L7280" s="26"/>
      <c r="M7280" s="26"/>
      <c r="N7280" s="26"/>
      <c r="O7280" s="26"/>
      <c r="P7280" s="26"/>
      <c r="Q7280" s="26"/>
      <c r="R7280" s="26"/>
      <c r="S7280" s="26"/>
      <c r="T7280" s="26"/>
      <c r="U7280" s="26"/>
      <c r="V7280" s="26"/>
    </row>
    <row r="7281" spans="1:22" ht="14">
      <c r="A7281" s="24"/>
      <c r="B7281" s="26"/>
      <c r="C7281" s="26"/>
      <c r="D7281" s="26"/>
      <c r="E7281" s="26"/>
      <c r="F7281" s="26"/>
      <c r="G7281" s="27"/>
      <c r="H7281" s="27"/>
      <c r="I7281" s="26"/>
      <c r="J7281" s="24"/>
      <c r="K7281" s="26"/>
      <c r="L7281" s="26"/>
      <c r="M7281" s="26"/>
      <c r="N7281" s="26"/>
      <c r="O7281" s="26"/>
      <c r="P7281" s="26"/>
      <c r="Q7281" s="26"/>
      <c r="R7281" s="26"/>
      <c r="S7281" s="26"/>
      <c r="T7281" s="26"/>
      <c r="U7281" s="26"/>
      <c r="V7281" s="26"/>
    </row>
    <row r="7282" spans="1:22" ht="14">
      <c r="A7282" s="24"/>
      <c r="B7282" s="26"/>
      <c r="C7282" s="26"/>
      <c r="D7282" s="26"/>
      <c r="E7282" s="26"/>
      <c r="F7282" s="26"/>
      <c r="G7282" s="27"/>
      <c r="H7282" s="27"/>
      <c r="I7282" s="26"/>
      <c r="J7282" s="24"/>
      <c r="K7282" s="26"/>
      <c r="L7282" s="26"/>
      <c r="M7282" s="26"/>
      <c r="N7282" s="26"/>
      <c r="O7282" s="26"/>
      <c r="P7282" s="26"/>
      <c r="Q7282" s="26"/>
      <c r="R7282" s="26"/>
      <c r="S7282" s="26"/>
      <c r="T7282" s="26"/>
      <c r="U7282" s="26"/>
      <c r="V7282" s="26"/>
    </row>
    <row r="7283" spans="1:22" ht="14">
      <c r="A7283" s="24"/>
      <c r="B7283" s="26"/>
      <c r="C7283" s="26"/>
      <c r="D7283" s="26"/>
      <c r="E7283" s="26"/>
      <c r="F7283" s="26"/>
      <c r="G7283" s="27"/>
      <c r="H7283" s="27"/>
      <c r="I7283" s="26"/>
      <c r="J7283" s="24"/>
      <c r="K7283" s="26"/>
      <c r="L7283" s="26"/>
      <c r="M7283" s="26"/>
      <c r="N7283" s="26"/>
      <c r="O7283" s="26"/>
      <c r="P7283" s="26"/>
      <c r="Q7283" s="26"/>
      <c r="R7283" s="26"/>
      <c r="S7283" s="26"/>
      <c r="T7283" s="26"/>
      <c r="U7283" s="26"/>
      <c r="V7283" s="26"/>
    </row>
    <row r="7284" spans="1:22" ht="14">
      <c r="A7284" s="24"/>
      <c r="B7284" s="26"/>
      <c r="C7284" s="26"/>
      <c r="D7284" s="26"/>
      <c r="E7284" s="26"/>
      <c r="F7284" s="26"/>
      <c r="G7284" s="27"/>
      <c r="H7284" s="27"/>
      <c r="I7284" s="26"/>
      <c r="J7284" s="24"/>
      <c r="K7284" s="26"/>
      <c r="L7284" s="26"/>
      <c r="M7284" s="26"/>
      <c r="N7284" s="26"/>
      <c r="O7284" s="26"/>
      <c r="P7284" s="26"/>
      <c r="Q7284" s="26"/>
      <c r="R7284" s="26"/>
      <c r="S7284" s="26"/>
      <c r="T7284" s="26"/>
      <c r="U7284" s="26"/>
      <c r="V7284" s="26"/>
    </row>
    <row r="7285" spans="1:22" ht="14">
      <c r="A7285" s="24"/>
      <c r="B7285" s="26"/>
      <c r="C7285" s="26"/>
      <c r="D7285" s="26"/>
      <c r="E7285" s="26"/>
      <c r="F7285" s="26"/>
      <c r="G7285" s="27"/>
      <c r="H7285" s="27"/>
      <c r="I7285" s="26"/>
      <c r="J7285" s="24"/>
      <c r="K7285" s="26"/>
      <c r="L7285" s="26"/>
      <c r="M7285" s="26"/>
      <c r="N7285" s="26"/>
      <c r="O7285" s="26"/>
      <c r="P7285" s="26"/>
      <c r="Q7285" s="26"/>
      <c r="R7285" s="26"/>
      <c r="S7285" s="26"/>
      <c r="T7285" s="26"/>
      <c r="U7285" s="26"/>
      <c r="V7285" s="26"/>
    </row>
    <row r="7286" spans="1:22" ht="14">
      <c r="A7286" s="24"/>
      <c r="B7286" s="26"/>
      <c r="C7286" s="26"/>
      <c r="D7286" s="26"/>
      <c r="E7286" s="26"/>
      <c r="F7286" s="26"/>
      <c r="G7286" s="27"/>
      <c r="H7286" s="27"/>
      <c r="I7286" s="26"/>
      <c r="J7286" s="24"/>
      <c r="K7286" s="26"/>
      <c r="L7286" s="26"/>
      <c r="M7286" s="26"/>
      <c r="N7286" s="26"/>
      <c r="O7286" s="26"/>
      <c r="P7286" s="26"/>
      <c r="Q7286" s="26"/>
      <c r="R7286" s="26"/>
      <c r="S7286" s="26"/>
      <c r="T7286" s="26"/>
      <c r="U7286" s="26"/>
      <c r="V7286" s="26"/>
    </row>
    <row r="7287" spans="1:22" ht="14">
      <c r="A7287" s="24"/>
      <c r="B7287" s="26"/>
      <c r="C7287" s="26"/>
      <c r="D7287" s="26"/>
      <c r="E7287" s="26"/>
      <c r="F7287" s="26"/>
      <c r="G7287" s="27"/>
      <c r="H7287" s="27"/>
      <c r="I7287" s="26"/>
      <c r="J7287" s="24"/>
      <c r="K7287" s="26"/>
      <c r="L7287" s="26"/>
      <c r="M7287" s="26"/>
      <c r="N7287" s="26"/>
      <c r="O7287" s="26"/>
      <c r="P7287" s="26"/>
      <c r="Q7287" s="26"/>
      <c r="R7287" s="26"/>
      <c r="S7287" s="26"/>
      <c r="T7287" s="26"/>
      <c r="U7287" s="26"/>
      <c r="V7287" s="26"/>
    </row>
    <row r="7288" spans="1:22" ht="14">
      <c r="A7288" s="24"/>
      <c r="B7288" s="26"/>
      <c r="C7288" s="26"/>
      <c r="D7288" s="26"/>
      <c r="E7288" s="26"/>
      <c r="F7288" s="26"/>
      <c r="G7288" s="27"/>
      <c r="H7288" s="27"/>
      <c r="I7288" s="26"/>
      <c r="J7288" s="24"/>
      <c r="K7288" s="26"/>
      <c r="L7288" s="26"/>
      <c r="M7288" s="26"/>
      <c r="N7288" s="26"/>
      <c r="O7288" s="26"/>
      <c r="P7288" s="26"/>
      <c r="Q7288" s="26"/>
      <c r="R7288" s="26"/>
      <c r="S7288" s="26"/>
      <c r="T7288" s="26"/>
      <c r="U7288" s="26"/>
      <c r="V7288" s="26"/>
    </row>
    <row r="7289" spans="1:22" ht="14">
      <c r="A7289" s="24"/>
      <c r="B7289" s="26"/>
      <c r="C7289" s="26"/>
      <c r="D7289" s="26"/>
      <c r="E7289" s="26"/>
      <c r="F7289" s="26"/>
      <c r="G7289" s="27"/>
      <c r="H7289" s="27"/>
      <c r="I7289" s="26"/>
      <c r="J7289" s="24"/>
      <c r="K7289" s="26"/>
      <c r="L7289" s="26"/>
      <c r="M7289" s="26"/>
      <c r="N7289" s="26"/>
      <c r="O7289" s="26"/>
      <c r="P7289" s="26"/>
      <c r="Q7289" s="26"/>
      <c r="R7289" s="26"/>
      <c r="S7289" s="26"/>
      <c r="T7289" s="26"/>
      <c r="U7289" s="26"/>
      <c r="V7289" s="26"/>
    </row>
    <row r="7290" spans="1:22" ht="14">
      <c r="A7290" s="24"/>
      <c r="B7290" s="26"/>
      <c r="C7290" s="26"/>
      <c r="D7290" s="26"/>
      <c r="E7290" s="26"/>
      <c r="F7290" s="26"/>
      <c r="G7290" s="27"/>
      <c r="H7290" s="27"/>
      <c r="I7290" s="26"/>
      <c r="J7290" s="24"/>
      <c r="K7290" s="26"/>
      <c r="L7290" s="26"/>
      <c r="M7290" s="26"/>
      <c r="N7290" s="26"/>
      <c r="O7290" s="26"/>
      <c r="P7290" s="26"/>
      <c r="Q7290" s="26"/>
      <c r="R7290" s="26"/>
      <c r="S7290" s="26"/>
      <c r="T7290" s="26"/>
      <c r="U7290" s="26"/>
      <c r="V7290" s="26"/>
    </row>
    <row r="7291" spans="1:22" ht="14">
      <c r="A7291" s="24"/>
      <c r="B7291" s="26"/>
      <c r="C7291" s="26"/>
      <c r="D7291" s="26"/>
      <c r="E7291" s="26"/>
      <c r="F7291" s="26"/>
      <c r="G7291" s="27"/>
      <c r="H7291" s="27"/>
      <c r="I7291" s="26"/>
      <c r="J7291" s="24"/>
      <c r="K7291" s="26"/>
      <c r="L7291" s="26"/>
      <c r="M7291" s="26"/>
      <c r="N7291" s="26"/>
      <c r="O7291" s="26"/>
      <c r="P7291" s="26"/>
      <c r="Q7291" s="26"/>
      <c r="R7291" s="26"/>
      <c r="S7291" s="26"/>
      <c r="T7291" s="26"/>
      <c r="U7291" s="26"/>
      <c r="V7291" s="26"/>
    </row>
    <row r="7292" spans="1:22" ht="14">
      <c r="A7292" s="24"/>
      <c r="B7292" s="26"/>
      <c r="C7292" s="26"/>
      <c r="D7292" s="26"/>
      <c r="E7292" s="26"/>
      <c r="F7292" s="26"/>
      <c r="G7292" s="27"/>
      <c r="H7292" s="27"/>
      <c r="I7292" s="26"/>
      <c r="J7292" s="24"/>
      <c r="K7292" s="26"/>
      <c r="L7292" s="26"/>
      <c r="M7292" s="26"/>
      <c r="N7292" s="26"/>
      <c r="O7292" s="26"/>
      <c r="P7292" s="26"/>
      <c r="Q7292" s="26"/>
      <c r="R7292" s="26"/>
      <c r="S7292" s="26"/>
      <c r="T7292" s="26"/>
      <c r="U7292" s="26"/>
      <c r="V7292" s="26"/>
    </row>
    <row r="7293" spans="1:22" ht="14">
      <c r="A7293" s="24"/>
      <c r="B7293" s="26"/>
      <c r="C7293" s="26"/>
      <c r="D7293" s="26"/>
      <c r="E7293" s="26"/>
      <c r="F7293" s="26"/>
      <c r="G7293" s="27"/>
      <c r="H7293" s="27"/>
      <c r="I7293" s="26"/>
      <c r="J7293" s="24"/>
      <c r="K7293" s="26"/>
      <c r="L7293" s="26"/>
      <c r="M7293" s="26"/>
      <c r="N7293" s="26"/>
      <c r="O7293" s="26"/>
      <c r="P7293" s="26"/>
      <c r="Q7293" s="26"/>
      <c r="R7293" s="26"/>
      <c r="S7293" s="26"/>
      <c r="T7293" s="26"/>
      <c r="U7293" s="26"/>
      <c r="V7293" s="26"/>
    </row>
    <row r="7294" spans="1:22" ht="14">
      <c r="A7294" s="24"/>
      <c r="B7294" s="26"/>
      <c r="C7294" s="26"/>
      <c r="D7294" s="26"/>
      <c r="E7294" s="26"/>
      <c r="F7294" s="26"/>
      <c r="G7294" s="27"/>
      <c r="H7294" s="27"/>
      <c r="I7294" s="26"/>
      <c r="J7294" s="24"/>
      <c r="K7294" s="26"/>
      <c r="L7294" s="26"/>
      <c r="M7294" s="26"/>
      <c r="N7294" s="26"/>
      <c r="O7294" s="26"/>
      <c r="P7294" s="26"/>
      <c r="Q7294" s="26"/>
      <c r="R7294" s="26"/>
      <c r="S7294" s="26"/>
      <c r="T7294" s="26"/>
      <c r="U7294" s="26"/>
      <c r="V7294" s="26"/>
    </row>
    <row r="7295" spans="1:22" ht="14">
      <c r="A7295" s="24"/>
      <c r="B7295" s="26"/>
      <c r="C7295" s="26"/>
      <c r="D7295" s="26"/>
      <c r="E7295" s="26"/>
      <c r="F7295" s="26"/>
      <c r="G7295" s="27"/>
      <c r="H7295" s="27"/>
      <c r="I7295" s="26"/>
      <c r="J7295" s="24"/>
      <c r="K7295" s="26"/>
      <c r="L7295" s="26"/>
      <c r="M7295" s="26"/>
      <c r="N7295" s="26"/>
      <c r="O7295" s="26"/>
      <c r="P7295" s="26"/>
      <c r="Q7295" s="26"/>
      <c r="R7295" s="26"/>
      <c r="S7295" s="26"/>
      <c r="T7295" s="26"/>
      <c r="U7295" s="26"/>
      <c r="V7295" s="26"/>
    </row>
    <row r="7296" spans="1:22" ht="14">
      <c r="A7296" s="24"/>
      <c r="B7296" s="26"/>
      <c r="C7296" s="26"/>
      <c r="D7296" s="26"/>
      <c r="E7296" s="26"/>
      <c r="F7296" s="26"/>
      <c r="G7296" s="27"/>
      <c r="H7296" s="27"/>
      <c r="I7296" s="26"/>
      <c r="J7296" s="24"/>
      <c r="K7296" s="26"/>
      <c r="L7296" s="26"/>
      <c r="M7296" s="26"/>
      <c r="N7296" s="26"/>
      <c r="O7296" s="26"/>
      <c r="P7296" s="26"/>
      <c r="Q7296" s="26"/>
      <c r="R7296" s="26"/>
      <c r="S7296" s="26"/>
      <c r="T7296" s="26"/>
      <c r="U7296" s="26"/>
      <c r="V7296" s="26"/>
    </row>
    <row r="7297" spans="1:22" ht="14">
      <c r="A7297" s="24"/>
      <c r="B7297" s="26"/>
      <c r="C7297" s="26"/>
      <c r="D7297" s="26"/>
      <c r="E7297" s="26"/>
      <c r="F7297" s="26"/>
      <c r="G7297" s="27"/>
      <c r="H7297" s="27"/>
      <c r="I7297" s="26"/>
      <c r="J7297" s="24"/>
      <c r="K7297" s="26"/>
      <c r="L7297" s="26"/>
      <c r="M7297" s="26"/>
      <c r="N7297" s="26"/>
      <c r="O7297" s="26"/>
      <c r="P7297" s="26"/>
      <c r="Q7297" s="26"/>
      <c r="R7297" s="26"/>
      <c r="S7297" s="26"/>
      <c r="T7297" s="26"/>
      <c r="U7297" s="26"/>
      <c r="V7297" s="26"/>
    </row>
    <row r="7298" spans="1:22" ht="14">
      <c r="A7298" s="24"/>
      <c r="B7298" s="26"/>
      <c r="C7298" s="26"/>
      <c r="D7298" s="26"/>
      <c r="E7298" s="26"/>
      <c r="F7298" s="26"/>
      <c r="G7298" s="27"/>
      <c r="H7298" s="27"/>
      <c r="I7298" s="26"/>
      <c r="J7298" s="24"/>
      <c r="K7298" s="26"/>
      <c r="L7298" s="26"/>
      <c r="M7298" s="26"/>
      <c r="N7298" s="26"/>
      <c r="O7298" s="26"/>
      <c r="P7298" s="26"/>
      <c r="Q7298" s="26"/>
      <c r="R7298" s="26"/>
      <c r="S7298" s="26"/>
      <c r="T7298" s="26"/>
      <c r="U7298" s="26"/>
      <c r="V7298" s="26"/>
    </row>
    <row r="7299" spans="1:22" ht="14">
      <c r="A7299" s="24"/>
      <c r="B7299" s="26"/>
      <c r="C7299" s="26"/>
      <c r="D7299" s="26"/>
      <c r="E7299" s="26"/>
      <c r="F7299" s="26"/>
      <c r="G7299" s="27"/>
      <c r="H7299" s="27"/>
      <c r="I7299" s="26"/>
      <c r="J7299" s="24"/>
      <c r="K7299" s="26"/>
      <c r="L7299" s="26"/>
      <c r="M7299" s="26"/>
      <c r="N7299" s="26"/>
      <c r="O7299" s="26"/>
      <c r="P7299" s="26"/>
      <c r="Q7299" s="26"/>
      <c r="R7299" s="26"/>
      <c r="S7299" s="26"/>
      <c r="T7299" s="26"/>
      <c r="U7299" s="26"/>
      <c r="V7299" s="26"/>
    </row>
    <row r="7300" spans="1:22" ht="14">
      <c r="A7300" s="24"/>
      <c r="B7300" s="26"/>
      <c r="C7300" s="26"/>
      <c r="D7300" s="26"/>
      <c r="E7300" s="26"/>
      <c r="F7300" s="26"/>
      <c r="G7300" s="27"/>
      <c r="H7300" s="27"/>
      <c r="I7300" s="26"/>
      <c r="J7300" s="24"/>
      <c r="K7300" s="26"/>
      <c r="L7300" s="26"/>
      <c r="M7300" s="26"/>
      <c r="N7300" s="26"/>
      <c r="O7300" s="26"/>
      <c r="P7300" s="26"/>
      <c r="Q7300" s="26"/>
      <c r="R7300" s="26"/>
      <c r="S7300" s="26"/>
      <c r="T7300" s="26"/>
      <c r="U7300" s="26"/>
      <c r="V7300" s="26"/>
    </row>
    <row r="7301" spans="1:22" ht="14">
      <c r="A7301" s="24"/>
      <c r="B7301" s="26"/>
      <c r="C7301" s="26"/>
      <c r="D7301" s="26"/>
      <c r="E7301" s="26"/>
      <c r="F7301" s="26"/>
      <c r="G7301" s="27"/>
      <c r="H7301" s="27"/>
      <c r="I7301" s="26"/>
      <c r="J7301" s="24"/>
      <c r="K7301" s="26"/>
      <c r="L7301" s="26"/>
      <c r="M7301" s="26"/>
      <c r="N7301" s="26"/>
      <c r="O7301" s="26"/>
      <c r="P7301" s="26"/>
      <c r="Q7301" s="26"/>
      <c r="R7301" s="26"/>
      <c r="S7301" s="26"/>
      <c r="T7301" s="26"/>
      <c r="U7301" s="26"/>
      <c r="V7301" s="26"/>
    </row>
    <row r="7302" spans="1:22" ht="14">
      <c r="A7302" s="24"/>
      <c r="B7302" s="26"/>
      <c r="C7302" s="26"/>
      <c r="D7302" s="26"/>
      <c r="E7302" s="26"/>
      <c r="F7302" s="26"/>
      <c r="G7302" s="27"/>
      <c r="H7302" s="27"/>
      <c r="I7302" s="26"/>
      <c r="J7302" s="24"/>
      <c r="K7302" s="26"/>
      <c r="L7302" s="26"/>
      <c r="M7302" s="26"/>
      <c r="N7302" s="26"/>
      <c r="O7302" s="26"/>
      <c r="P7302" s="26"/>
      <c r="Q7302" s="26"/>
      <c r="R7302" s="26"/>
      <c r="S7302" s="26"/>
      <c r="T7302" s="26"/>
      <c r="U7302" s="26"/>
      <c r="V7302" s="26"/>
    </row>
    <row r="7303" spans="1:22" ht="14">
      <c r="A7303" s="24"/>
      <c r="B7303" s="26"/>
      <c r="C7303" s="26"/>
      <c r="D7303" s="26"/>
      <c r="E7303" s="26"/>
      <c r="F7303" s="26"/>
      <c r="G7303" s="27"/>
      <c r="H7303" s="27"/>
      <c r="I7303" s="26"/>
      <c r="J7303" s="24"/>
      <c r="K7303" s="26"/>
      <c r="L7303" s="26"/>
      <c r="M7303" s="26"/>
      <c r="N7303" s="26"/>
      <c r="O7303" s="26"/>
      <c r="P7303" s="26"/>
      <c r="Q7303" s="26"/>
      <c r="R7303" s="26"/>
      <c r="S7303" s="26"/>
      <c r="T7303" s="26"/>
      <c r="U7303" s="26"/>
      <c r="V7303" s="26"/>
    </row>
    <row r="7304" spans="1:22" ht="14">
      <c r="A7304" s="24"/>
      <c r="B7304" s="26"/>
      <c r="C7304" s="26"/>
      <c r="D7304" s="26"/>
      <c r="E7304" s="26"/>
      <c r="F7304" s="26"/>
      <c r="G7304" s="27"/>
      <c r="H7304" s="27"/>
      <c r="I7304" s="26"/>
      <c r="J7304" s="24"/>
      <c r="K7304" s="26"/>
      <c r="L7304" s="26"/>
      <c r="M7304" s="26"/>
      <c r="N7304" s="26"/>
      <c r="O7304" s="26"/>
      <c r="P7304" s="26"/>
      <c r="Q7304" s="26"/>
      <c r="R7304" s="26"/>
      <c r="S7304" s="26"/>
      <c r="T7304" s="26"/>
      <c r="U7304" s="26"/>
      <c r="V7304" s="26"/>
    </row>
    <row r="7305" spans="1:22" ht="14">
      <c r="A7305" s="24"/>
      <c r="B7305" s="26"/>
      <c r="C7305" s="26"/>
      <c r="D7305" s="26"/>
      <c r="E7305" s="26"/>
      <c r="F7305" s="26"/>
      <c r="G7305" s="27"/>
      <c r="H7305" s="27"/>
      <c r="I7305" s="26"/>
      <c r="J7305" s="24"/>
      <c r="K7305" s="26"/>
      <c r="L7305" s="26"/>
      <c r="M7305" s="26"/>
      <c r="N7305" s="26"/>
      <c r="O7305" s="26"/>
      <c r="P7305" s="26"/>
      <c r="Q7305" s="26"/>
      <c r="R7305" s="26"/>
      <c r="S7305" s="26"/>
      <c r="T7305" s="26"/>
      <c r="U7305" s="26"/>
      <c r="V7305" s="26"/>
    </row>
    <row r="7306" spans="1:22" ht="14">
      <c r="A7306" s="24"/>
      <c r="B7306" s="26"/>
      <c r="C7306" s="26"/>
      <c r="D7306" s="26"/>
      <c r="E7306" s="26"/>
      <c r="F7306" s="26"/>
      <c r="G7306" s="27"/>
      <c r="H7306" s="27"/>
      <c r="I7306" s="26"/>
      <c r="J7306" s="24"/>
      <c r="K7306" s="26"/>
      <c r="L7306" s="26"/>
      <c r="M7306" s="26"/>
      <c r="N7306" s="26"/>
      <c r="O7306" s="26"/>
      <c r="P7306" s="26"/>
      <c r="Q7306" s="26"/>
      <c r="R7306" s="26"/>
      <c r="S7306" s="26"/>
      <c r="T7306" s="26"/>
      <c r="U7306" s="26"/>
      <c r="V7306" s="26"/>
    </row>
    <row r="7307" spans="1:22" ht="14">
      <c r="A7307" s="24"/>
      <c r="B7307" s="26"/>
      <c r="C7307" s="26"/>
      <c r="D7307" s="26"/>
      <c r="E7307" s="26"/>
      <c r="F7307" s="26"/>
      <c r="G7307" s="27"/>
      <c r="H7307" s="27"/>
      <c r="I7307" s="26"/>
      <c r="J7307" s="24"/>
      <c r="K7307" s="26"/>
      <c r="L7307" s="26"/>
      <c r="M7307" s="26"/>
      <c r="N7307" s="26"/>
      <c r="O7307" s="26"/>
      <c r="P7307" s="26"/>
      <c r="Q7307" s="26"/>
      <c r="R7307" s="26"/>
      <c r="S7307" s="26"/>
      <c r="T7307" s="26"/>
      <c r="U7307" s="26"/>
      <c r="V7307" s="26"/>
    </row>
    <row r="7308" spans="1:22" ht="14">
      <c r="A7308" s="24"/>
      <c r="B7308" s="26"/>
      <c r="C7308" s="26"/>
      <c r="D7308" s="26"/>
      <c r="E7308" s="26"/>
      <c r="F7308" s="26"/>
      <c r="G7308" s="27"/>
      <c r="H7308" s="27"/>
      <c r="I7308" s="26"/>
      <c r="J7308" s="24"/>
      <c r="K7308" s="26"/>
      <c r="L7308" s="26"/>
      <c r="M7308" s="26"/>
      <c r="N7308" s="26"/>
      <c r="O7308" s="26"/>
      <c r="P7308" s="26"/>
      <c r="Q7308" s="26"/>
      <c r="R7308" s="26"/>
      <c r="S7308" s="26"/>
      <c r="T7308" s="26"/>
      <c r="U7308" s="26"/>
      <c r="V7308" s="26"/>
    </row>
    <row r="7309" spans="1:22" ht="14">
      <c r="A7309" s="24"/>
      <c r="B7309" s="26"/>
      <c r="C7309" s="26"/>
      <c r="D7309" s="26"/>
      <c r="E7309" s="26"/>
      <c r="F7309" s="26"/>
      <c r="G7309" s="27"/>
      <c r="H7309" s="27"/>
      <c r="I7309" s="26"/>
      <c r="J7309" s="24"/>
      <c r="K7309" s="26"/>
      <c r="L7309" s="26"/>
      <c r="M7309" s="26"/>
      <c r="N7309" s="26"/>
      <c r="O7309" s="26"/>
      <c r="P7309" s="26"/>
      <c r="Q7309" s="26"/>
      <c r="R7309" s="26"/>
      <c r="S7309" s="26"/>
      <c r="T7309" s="26"/>
      <c r="U7309" s="26"/>
      <c r="V7309" s="26"/>
    </row>
    <row r="7310" spans="1:22" ht="14">
      <c r="A7310" s="24"/>
      <c r="B7310" s="26"/>
      <c r="C7310" s="26"/>
      <c r="D7310" s="26"/>
      <c r="E7310" s="26"/>
      <c r="F7310" s="26"/>
      <c r="G7310" s="27"/>
      <c r="H7310" s="27"/>
      <c r="I7310" s="26"/>
      <c r="J7310" s="24"/>
      <c r="K7310" s="26"/>
      <c r="L7310" s="26"/>
      <c r="M7310" s="26"/>
      <c r="N7310" s="26"/>
      <c r="O7310" s="26"/>
      <c r="P7310" s="26"/>
      <c r="Q7310" s="26"/>
      <c r="R7310" s="26"/>
      <c r="S7310" s="26"/>
      <c r="T7310" s="26"/>
      <c r="U7310" s="26"/>
      <c r="V7310" s="26"/>
    </row>
    <row r="7311" spans="1:22" ht="14">
      <c r="A7311" s="24"/>
      <c r="B7311" s="26"/>
      <c r="C7311" s="26"/>
      <c r="D7311" s="26"/>
      <c r="E7311" s="26"/>
      <c r="F7311" s="26"/>
      <c r="G7311" s="27"/>
      <c r="H7311" s="27"/>
      <c r="I7311" s="26"/>
      <c r="J7311" s="24"/>
      <c r="K7311" s="26"/>
      <c r="L7311" s="26"/>
      <c r="M7311" s="26"/>
      <c r="N7311" s="26"/>
      <c r="O7311" s="26"/>
      <c r="P7311" s="26"/>
      <c r="Q7311" s="26"/>
      <c r="R7311" s="26"/>
      <c r="S7311" s="26"/>
      <c r="T7311" s="26"/>
      <c r="U7311" s="26"/>
      <c r="V7311" s="26"/>
    </row>
    <row r="7312" spans="1:22" ht="14">
      <c r="A7312" s="24"/>
      <c r="B7312" s="26"/>
      <c r="C7312" s="26"/>
      <c r="D7312" s="26"/>
      <c r="E7312" s="26"/>
      <c r="F7312" s="26"/>
      <c r="G7312" s="27"/>
      <c r="H7312" s="27"/>
      <c r="I7312" s="26"/>
      <c r="J7312" s="24"/>
      <c r="K7312" s="26"/>
      <c r="L7312" s="26"/>
      <c r="M7312" s="26"/>
      <c r="N7312" s="26"/>
      <c r="O7312" s="26"/>
      <c r="P7312" s="26"/>
      <c r="Q7312" s="26"/>
      <c r="R7312" s="26"/>
      <c r="S7312" s="26"/>
      <c r="T7312" s="26"/>
      <c r="U7312" s="26"/>
      <c r="V7312" s="26"/>
    </row>
    <row r="7313" spans="1:22" ht="14">
      <c r="A7313" s="24"/>
      <c r="B7313" s="26"/>
      <c r="C7313" s="26"/>
      <c r="D7313" s="26"/>
      <c r="E7313" s="26"/>
      <c r="F7313" s="26"/>
      <c r="G7313" s="27"/>
      <c r="H7313" s="27"/>
      <c r="I7313" s="26"/>
      <c r="J7313" s="24"/>
      <c r="K7313" s="26"/>
      <c r="L7313" s="26"/>
      <c r="M7313" s="26"/>
      <c r="N7313" s="26"/>
      <c r="O7313" s="26"/>
      <c r="P7313" s="26"/>
      <c r="Q7313" s="26"/>
      <c r="R7313" s="26"/>
      <c r="S7313" s="26"/>
      <c r="T7313" s="26"/>
      <c r="U7313" s="26"/>
      <c r="V7313" s="26"/>
    </row>
    <row r="7314" spans="1:22" ht="14">
      <c r="A7314" s="24"/>
      <c r="B7314" s="26"/>
      <c r="C7314" s="26"/>
      <c r="D7314" s="26"/>
      <c r="E7314" s="26"/>
      <c r="F7314" s="26"/>
      <c r="G7314" s="27"/>
      <c r="H7314" s="27"/>
      <c r="I7314" s="26"/>
      <c r="J7314" s="24"/>
      <c r="K7314" s="26"/>
      <c r="L7314" s="26"/>
      <c r="M7314" s="26"/>
      <c r="N7314" s="26"/>
      <c r="O7314" s="26"/>
      <c r="P7314" s="26"/>
      <c r="Q7314" s="26"/>
      <c r="R7314" s="26"/>
      <c r="S7314" s="26"/>
      <c r="T7314" s="26"/>
      <c r="U7314" s="26"/>
      <c r="V7314" s="26"/>
    </row>
    <row r="7315" spans="1:22" ht="14">
      <c r="A7315" s="24"/>
      <c r="B7315" s="26"/>
      <c r="C7315" s="26"/>
      <c r="D7315" s="26"/>
      <c r="E7315" s="26"/>
      <c r="F7315" s="26"/>
      <c r="G7315" s="27"/>
      <c r="H7315" s="27"/>
      <c r="I7315" s="26"/>
      <c r="J7315" s="24"/>
      <c r="K7315" s="26"/>
      <c r="L7315" s="26"/>
      <c r="M7315" s="26"/>
      <c r="N7315" s="26"/>
      <c r="O7315" s="26"/>
      <c r="P7315" s="26"/>
      <c r="Q7315" s="26"/>
      <c r="R7315" s="26"/>
      <c r="S7315" s="26"/>
      <c r="T7315" s="26"/>
      <c r="U7315" s="26"/>
      <c r="V7315" s="26"/>
    </row>
    <row r="7316" spans="1:22" ht="14">
      <c r="A7316" s="24"/>
      <c r="B7316" s="26"/>
      <c r="C7316" s="26"/>
      <c r="D7316" s="26"/>
      <c r="E7316" s="26"/>
      <c r="F7316" s="26"/>
      <c r="G7316" s="27"/>
      <c r="H7316" s="27"/>
      <c r="I7316" s="26"/>
      <c r="J7316" s="24"/>
      <c r="K7316" s="26"/>
      <c r="L7316" s="26"/>
      <c r="M7316" s="26"/>
      <c r="N7316" s="26"/>
      <c r="O7316" s="26"/>
      <c r="P7316" s="26"/>
      <c r="Q7316" s="26"/>
      <c r="R7316" s="26"/>
      <c r="S7316" s="26"/>
      <c r="T7316" s="26"/>
      <c r="U7316" s="26"/>
      <c r="V7316" s="26"/>
    </row>
    <row r="7317" spans="1:22" ht="14">
      <c r="A7317" s="24"/>
      <c r="B7317" s="26"/>
      <c r="C7317" s="26"/>
      <c r="D7317" s="26"/>
      <c r="E7317" s="26"/>
      <c r="F7317" s="26"/>
      <c r="G7317" s="27"/>
      <c r="H7317" s="27"/>
      <c r="I7317" s="26"/>
      <c r="J7317" s="24"/>
      <c r="K7317" s="26"/>
      <c r="L7317" s="26"/>
      <c r="M7317" s="26"/>
      <c r="N7317" s="26"/>
      <c r="O7317" s="26"/>
      <c r="P7317" s="26"/>
      <c r="Q7317" s="26"/>
      <c r="R7317" s="26"/>
      <c r="S7317" s="26"/>
      <c r="T7317" s="26"/>
      <c r="U7317" s="26"/>
      <c r="V7317" s="26"/>
    </row>
    <row r="7318" spans="1:22" ht="14">
      <c r="A7318" s="24"/>
      <c r="B7318" s="26"/>
      <c r="C7318" s="26"/>
      <c r="D7318" s="26"/>
      <c r="E7318" s="26"/>
      <c r="F7318" s="26"/>
      <c r="G7318" s="27"/>
      <c r="H7318" s="27"/>
      <c r="I7318" s="26"/>
      <c r="J7318" s="24"/>
      <c r="K7318" s="26"/>
      <c r="L7318" s="26"/>
      <c r="M7318" s="26"/>
      <c r="N7318" s="26"/>
      <c r="O7318" s="26"/>
      <c r="P7318" s="26"/>
      <c r="Q7318" s="26"/>
      <c r="R7318" s="26"/>
      <c r="S7318" s="26"/>
      <c r="T7318" s="26"/>
      <c r="U7318" s="26"/>
      <c r="V7318" s="26"/>
    </row>
    <row r="7319" spans="1:22" ht="14">
      <c r="A7319" s="24"/>
      <c r="B7319" s="26"/>
      <c r="C7319" s="26"/>
      <c r="D7319" s="26"/>
      <c r="E7319" s="26"/>
      <c r="F7319" s="26"/>
      <c r="G7319" s="27"/>
      <c r="H7319" s="27"/>
      <c r="I7319" s="26"/>
      <c r="J7319" s="24"/>
      <c r="K7319" s="26"/>
      <c r="L7319" s="26"/>
      <c r="M7319" s="26"/>
      <c r="N7319" s="26"/>
      <c r="O7319" s="26"/>
      <c r="P7319" s="26"/>
      <c r="Q7319" s="26"/>
      <c r="R7319" s="26"/>
      <c r="S7319" s="26"/>
      <c r="T7319" s="26"/>
      <c r="U7319" s="26"/>
      <c r="V7319" s="26"/>
    </row>
    <row r="7320" spans="1:22" ht="14">
      <c r="A7320" s="24"/>
      <c r="B7320" s="26"/>
      <c r="C7320" s="26"/>
      <c r="D7320" s="26"/>
      <c r="E7320" s="26"/>
      <c r="F7320" s="26"/>
      <c r="G7320" s="27"/>
      <c r="H7320" s="27"/>
      <c r="I7320" s="26"/>
      <c r="J7320" s="24"/>
      <c r="K7320" s="26"/>
      <c r="L7320" s="26"/>
      <c r="M7320" s="26"/>
      <c r="N7320" s="26"/>
      <c r="O7320" s="26"/>
      <c r="P7320" s="26"/>
      <c r="Q7320" s="26"/>
      <c r="R7320" s="26"/>
      <c r="S7320" s="26"/>
      <c r="T7320" s="26"/>
      <c r="U7320" s="26"/>
      <c r="V7320" s="26"/>
    </row>
    <row r="7321" spans="1:22" ht="14">
      <c r="A7321" s="24"/>
      <c r="B7321" s="26"/>
      <c r="C7321" s="26"/>
      <c r="D7321" s="26"/>
      <c r="E7321" s="26"/>
      <c r="F7321" s="26"/>
      <c r="G7321" s="27"/>
      <c r="H7321" s="27"/>
      <c r="I7321" s="26"/>
      <c r="J7321" s="24"/>
      <c r="K7321" s="26"/>
      <c r="L7321" s="26"/>
      <c r="M7321" s="26"/>
      <c r="N7321" s="26"/>
      <c r="O7321" s="26"/>
      <c r="P7321" s="26"/>
      <c r="Q7321" s="26"/>
      <c r="R7321" s="26"/>
      <c r="S7321" s="26"/>
      <c r="T7321" s="26"/>
      <c r="U7321" s="26"/>
      <c r="V7321" s="26"/>
    </row>
    <row r="7322" spans="1:22" ht="14">
      <c r="A7322" s="24"/>
      <c r="B7322" s="26"/>
      <c r="C7322" s="26"/>
      <c r="D7322" s="26"/>
      <c r="E7322" s="26"/>
      <c r="F7322" s="26"/>
      <c r="G7322" s="27"/>
      <c r="H7322" s="27"/>
      <c r="I7322" s="26"/>
      <c r="J7322" s="24"/>
      <c r="K7322" s="26"/>
      <c r="L7322" s="26"/>
      <c r="M7322" s="26"/>
      <c r="N7322" s="26"/>
      <c r="O7322" s="26"/>
      <c r="P7322" s="26"/>
      <c r="Q7322" s="26"/>
      <c r="R7322" s="26"/>
      <c r="S7322" s="26"/>
      <c r="T7322" s="26"/>
      <c r="U7322" s="26"/>
      <c r="V7322" s="26"/>
    </row>
    <row r="7323" spans="1:22" ht="14">
      <c r="A7323" s="24"/>
      <c r="B7323" s="26"/>
      <c r="C7323" s="26"/>
      <c r="D7323" s="26"/>
      <c r="E7323" s="26"/>
      <c r="F7323" s="26"/>
      <c r="G7323" s="27"/>
      <c r="H7323" s="27"/>
      <c r="I7323" s="26"/>
      <c r="J7323" s="24"/>
      <c r="K7323" s="26"/>
      <c r="L7323" s="26"/>
      <c r="M7323" s="26"/>
      <c r="N7323" s="26"/>
      <c r="O7323" s="26"/>
      <c r="P7323" s="26"/>
      <c r="Q7323" s="26"/>
      <c r="R7323" s="26"/>
      <c r="S7323" s="26"/>
      <c r="T7323" s="26"/>
      <c r="U7323" s="26"/>
      <c r="V7323" s="26"/>
    </row>
    <row r="7324" spans="1:22" ht="14">
      <c r="A7324" s="24"/>
      <c r="B7324" s="26"/>
      <c r="C7324" s="26"/>
      <c r="D7324" s="26"/>
      <c r="E7324" s="26"/>
      <c r="F7324" s="26"/>
      <c r="G7324" s="27"/>
      <c r="H7324" s="27"/>
      <c r="I7324" s="26"/>
      <c r="J7324" s="24"/>
      <c r="K7324" s="26"/>
      <c r="L7324" s="26"/>
      <c r="M7324" s="26"/>
      <c r="N7324" s="26"/>
      <c r="O7324" s="26"/>
      <c r="P7324" s="26"/>
      <c r="Q7324" s="26"/>
      <c r="R7324" s="26"/>
      <c r="S7324" s="26"/>
      <c r="T7324" s="26"/>
      <c r="U7324" s="26"/>
      <c r="V7324" s="26"/>
    </row>
    <row r="7325" spans="1:22" ht="14">
      <c r="A7325" s="24"/>
      <c r="B7325" s="26"/>
      <c r="C7325" s="26"/>
      <c r="D7325" s="26"/>
      <c r="E7325" s="26"/>
      <c r="F7325" s="26"/>
      <c r="G7325" s="27"/>
      <c r="H7325" s="27"/>
      <c r="I7325" s="26"/>
      <c r="J7325" s="24"/>
      <c r="K7325" s="26"/>
      <c r="L7325" s="26"/>
      <c r="M7325" s="26"/>
      <c r="N7325" s="26"/>
      <c r="O7325" s="26"/>
      <c r="P7325" s="26"/>
      <c r="Q7325" s="26"/>
      <c r="R7325" s="26"/>
      <c r="S7325" s="26"/>
      <c r="T7325" s="26"/>
      <c r="U7325" s="26"/>
      <c r="V7325" s="26"/>
    </row>
    <row r="7326" spans="1:22" ht="14">
      <c r="A7326" s="24"/>
      <c r="B7326" s="26"/>
      <c r="C7326" s="26"/>
      <c r="D7326" s="26"/>
      <c r="E7326" s="26"/>
      <c r="F7326" s="26"/>
      <c r="G7326" s="27"/>
      <c r="H7326" s="27"/>
      <c r="I7326" s="26"/>
      <c r="J7326" s="24"/>
      <c r="K7326" s="26"/>
      <c r="L7326" s="26"/>
      <c r="M7326" s="26"/>
      <c r="N7326" s="26"/>
      <c r="O7326" s="26"/>
      <c r="P7326" s="26"/>
      <c r="Q7326" s="26"/>
      <c r="R7326" s="26"/>
      <c r="S7326" s="26"/>
      <c r="T7326" s="26"/>
      <c r="U7326" s="26"/>
      <c r="V7326" s="26"/>
    </row>
    <row r="7327" spans="1:22" ht="14">
      <c r="A7327" s="24"/>
      <c r="B7327" s="26"/>
      <c r="C7327" s="26"/>
      <c r="D7327" s="26"/>
      <c r="E7327" s="26"/>
      <c r="F7327" s="26"/>
      <c r="G7327" s="27"/>
      <c r="H7327" s="27"/>
      <c r="I7327" s="26"/>
      <c r="J7327" s="24"/>
      <c r="K7327" s="26"/>
      <c r="L7327" s="26"/>
      <c r="M7327" s="26"/>
      <c r="N7327" s="26"/>
      <c r="O7327" s="26"/>
      <c r="P7327" s="26"/>
      <c r="Q7327" s="26"/>
      <c r="R7327" s="26"/>
      <c r="S7327" s="26"/>
      <c r="T7327" s="26"/>
      <c r="U7327" s="26"/>
      <c r="V7327" s="26"/>
    </row>
    <row r="7328" spans="1:22" ht="14">
      <c r="A7328" s="24"/>
      <c r="B7328" s="26"/>
      <c r="C7328" s="26"/>
      <c r="D7328" s="26"/>
      <c r="E7328" s="26"/>
      <c r="F7328" s="26"/>
      <c r="G7328" s="27"/>
      <c r="H7328" s="27"/>
      <c r="I7328" s="26"/>
      <c r="J7328" s="24"/>
      <c r="K7328" s="26"/>
      <c r="L7328" s="26"/>
      <c r="M7328" s="26"/>
      <c r="N7328" s="26"/>
      <c r="O7328" s="26"/>
      <c r="P7328" s="26"/>
      <c r="Q7328" s="26"/>
      <c r="R7328" s="26"/>
      <c r="S7328" s="26"/>
      <c r="T7328" s="26"/>
      <c r="U7328" s="26"/>
      <c r="V7328" s="26"/>
    </row>
    <row r="7329" spans="1:22" ht="14">
      <c r="A7329" s="24"/>
      <c r="B7329" s="26"/>
      <c r="C7329" s="26"/>
      <c r="D7329" s="26"/>
      <c r="E7329" s="26"/>
      <c r="F7329" s="26"/>
      <c r="G7329" s="27"/>
      <c r="H7329" s="27"/>
      <c r="I7329" s="26"/>
      <c r="J7329" s="24"/>
      <c r="K7329" s="26"/>
      <c r="L7329" s="26"/>
      <c r="M7329" s="26"/>
      <c r="N7329" s="26"/>
      <c r="O7329" s="26"/>
      <c r="P7329" s="26"/>
      <c r="Q7329" s="26"/>
      <c r="R7329" s="26"/>
      <c r="S7329" s="26"/>
      <c r="T7329" s="26"/>
      <c r="U7329" s="26"/>
      <c r="V7329" s="26"/>
    </row>
    <row r="7330" spans="1:22" ht="14">
      <c r="A7330" s="24"/>
      <c r="B7330" s="26"/>
      <c r="C7330" s="26"/>
      <c r="D7330" s="26"/>
      <c r="E7330" s="26"/>
      <c r="F7330" s="26"/>
      <c r="G7330" s="27"/>
      <c r="H7330" s="27"/>
      <c r="I7330" s="26"/>
      <c r="J7330" s="24"/>
      <c r="K7330" s="26"/>
      <c r="L7330" s="26"/>
      <c r="M7330" s="26"/>
      <c r="N7330" s="26"/>
      <c r="O7330" s="26"/>
      <c r="P7330" s="26"/>
      <c r="Q7330" s="26"/>
      <c r="R7330" s="26"/>
      <c r="S7330" s="26"/>
      <c r="T7330" s="26"/>
      <c r="U7330" s="26"/>
      <c r="V7330" s="26"/>
    </row>
    <row r="7331" spans="1:22" ht="14">
      <c r="A7331" s="24"/>
      <c r="B7331" s="26"/>
      <c r="C7331" s="26"/>
      <c r="D7331" s="26"/>
      <c r="E7331" s="26"/>
      <c r="F7331" s="26"/>
      <c r="G7331" s="27"/>
      <c r="H7331" s="27"/>
      <c r="I7331" s="26"/>
      <c r="J7331" s="24"/>
      <c r="K7331" s="26"/>
      <c r="L7331" s="26"/>
      <c r="M7331" s="26"/>
      <c r="N7331" s="26"/>
      <c r="O7331" s="26"/>
      <c r="P7331" s="26"/>
      <c r="Q7331" s="26"/>
      <c r="R7331" s="26"/>
      <c r="S7331" s="26"/>
      <c r="T7331" s="26"/>
      <c r="U7331" s="26"/>
      <c r="V7331" s="26"/>
    </row>
    <row r="7332" spans="1:22" ht="14">
      <c r="A7332" s="24"/>
      <c r="B7332" s="26"/>
      <c r="C7332" s="26"/>
      <c r="D7332" s="26"/>
      <c r="E7332" s="26"/>
      <c r="F7332" s="26"/>
      <c r="G7332" s="27"/>
      <c r="H7332" s="27"/>
      <c r="I7332" s="26"/>
      <c r="J7332" s="24"/>
      <c r="K7332" s="26"/>
      <c r="L7332" s="26"/>
      <c r="M7332" s="26"/>
      <c r="N7332" s="26"/>
      <c r="O7332" s="26"/>
      <c r="P7332" s="26"/>
      <c r="Q7332" s="26"/>
      <c r="R7332" s="26"/>
      <c r="S7332" s="26"/>
      <c r="T7332" s="26"/>
      <c r="U7332" s="26"/>
      <c r="V7332" s="26"/>
    </row>
    <row r="7333" spans="1:22" ht="14">
      <c r="A7333" s="24"/>
      <c r="B7333" s="26"/>
      <c r="C7333" s="26"/>
      <c r="D7333" s="26"/>
      <c r="E7333" s="26"/>
      <c r="F7333" s="26"/>
      <c r="G7333" s="27"/>
      <c r="H7333" s="27"/>
      <c r="I7333" s="26"/>
      <c r="J7333" s="24"/>
      <c r="K7333" s="26"/>
      <c r="L7333" s="26"/>
      <c r="M7333" s="26"/>
      <c r="N7333" s="26"/>
      <c r="O7333" s="26"/>
      <c r="P7333" s="26"/>
      <c r="Q7333" s="26"/>
      <c r="R7333" s="26"/>
      <c r="S7333" s="26"/>
      <c r="T7333" s="26"/>
      <c r="U7333" s="26"/>
      <c r="V7333" s="26"/>
    </row>
    <row r="7334" spans="1:22" ht="14">
      <c r="A7334" s="24"/>
      <c r="B7334" s="26"/>
      <c r="C7334" s="26"/>
      <c r="D7334" s="26"/>
      <c r="E7334" s="26"/>
      <c r="F7334" s="26"/>
      <c r="G7334" s="27"/>
      <c r="H7334" s="27"/>
      <c r="I7334" s="26"/>
      <c r="J7334" s="24"/>
      <c r="K7334" s="26"/>
      <c r="L7334" s="26"/>
      <c r="M7334" s="26"/>
      <c r="N7334" s="26"/>
      <c r="O7334" s="26"/>
      <c r="P7334" s="26"/>
      <c r="Q7334" s="26"/>
      <c r="R7334" s="26"/>
      <c r="S7334" s="26"/>
      <c r="T7334" s="26"/>
      <c r="U7334" s="26"/>
      <c r="V7334" s="26"/>
    </row>
    <row r="7335" spans="1:22" ht="14">
      <c r="A7335" s="24"/>
      <c r="B7335" s="26"/>
      <c r="C7335" s="26"/>
      <c r="D7335" s="26"/>
      <c r="E7335" s="26"/>
      <c r="F7335" s="26"/>
      <c r="G7335" s="27"/>
      <c r="H7335" s="27"/>
      <c r="I7335" s="26"/>
      <c r="J7335" s="24"/>
      <c r="K7335" s="26"/>
      <c r="L7335" s="26"/>
      <c r="M7335" s="26"/>
      <c r="N7335" s="26"/>
      <c r="O7335" s="26"/>
      <c r="P7335" s="26"/>
      <c r="Q7335" s="26"/>
      <c r="R7335" s="26"/>
      <c r="S7335" s="26"/>
      <c r="T7335" s="26"/>
      <c r="U7335" s="26"/>
      <c r="V7335" s="26"/>
    </row>
    <row r="7336" spans="1:22" ht="14">
      <c r="A7336" s="24"/>
      <c r="B7336" s="26"/>
      <c r="C7336" s="26"/>
      <c r="D7336" s="26"/>
      <c r="E7336" s="26"/>
      <c r="F7336" s="26"/>
      <c r="G7336" s="27"/>
      <c r="H7336" s="27"/>
      <c r="I7336" s="26"/>
      <c r="J7336" s="24"/>
      <c r="K7336" s="26"/>
      <c r="L7336" s="26"/>
      <c r="M7336" s="26"/>
      <c r="N7336" s="26"/>
      <c r="O7336" s="26"/>
      <c r="P7336" s="26"/>
      <c r="Q7336" s="26"/>
      <c r="R7336" s="26"/>
      <c r="S7336" s="26"/>
      <c r="T7336" s="26"/>
      <c r="U7336" s="26"/>
      <c r="V7336" s="26"/>
    </row>
    <row r="7337" spans="1:22" ht="14">
      <c r="A7337" s="24"/>
      <c r="B7337" s="26"/>
      <c r="C7337" s="26"/>
      <c r="D7337" s="26"/>
      <c r="E7337" s="26"/>
      <c r="F7337" s="26"/>
      <c r="G7337" s="27"/>
      <c r="H7337" s="27"/>
      <c r="I7337" s="26"/>
      <c r="J7337" s="24"/>
      <c r="K7337" s="26"/>
      <c r="L7337" s="26"/>
      <c r="M7337" s="26"/>
      <c r="N7337" s="26"/>
      <c r="O7337" s="26"/>
      <c r="P7337" s="26"/>
      <c r="Q7337" s="26"/>
      <c r="R7337" s="26"/>
      <c r="S7337" s="26"/>
      <c r="T7337" s="26"/>
      <c r="U7337" s="26"/>
      <c r="V7337" s="26"/>
    </row>
    <row r="7338" spans="1:22" ht="14">
      <c r="A7338" s="24"/>
      <c r="B7338" s="26"/>
      <c r="C7338" s="26"/>
      <c r="D7338" s="26"/>
      <c r="E7338" s="26"/>
      <c r="F7338" s="26"/>
      <c r="G7338" s="27"/>
      <c r="H7338" s="27"/>
      <c r="I7338" s="26"/>
      <c r="J7338" s="24"/>
      <c r="K7338" s="26"/>
      <c r="L7338" s="26"/>
      <c r="M7338" s="26"/>
      <c r="N7338" s="26"/>
      <c r="O7338" s="26"/>
      <c r="P7338" s="26"/>
      <c r="Q7338" s="26"/>
      <c r="R7338" s="26"/>
      <c r="S7338" s="26"/>
      <c r="T7338" s="26"/>
      <c r="U7338" s="26"/>
      <c r="V7338" s="26"/>
    </row>
    <row r="7339" spans="1:22" ht="14">
      <c r="A7339" s="24"/>
      <c r="B7339" s="26"/>
      <c r="C7339" s="26"/>
      <c r="D7339" s="26"/>
      <c r="E7339" s="26"/>
      <c r="F7339" s="26"/>
      <c r="G7339" s="27"/>
      <c r="H7339" s="27"/>
      <c r="I7339" s="26"/>
      <c r="J7339" s="24"/>
      <c r="K7339" s="26"/>
      <c r="L7339" s="26"/>
      <c r="M7339" s="26"/>
      <c r="N7339" s="26"/>
      <c r="O7339" s="26"/>
      <c r="P7339" s="26"/>
      <c r="Q7339" s="26"/>
      <c r="R7339" s="26"/>
      <c r="S7339" s="26"/>
      <c r="T7339" s="26"/>
      <c r="U7339" s="26"/>
      <c r="V7339" s="26"/>
    </row>
    <row r="7340" spans="1:22" ht="14">
      <c r="A7340" s="24"/>
      <c r="B7340" s="26"/>
      <c r="C7340" s="26"/>
      <c r="D7340" s="26"/>
      <c r="E7340" s="26"/>
      <c r="F7340" s="26"/>
      <c r="G7340" s="27"/>
      <c r="H7340" s="27"/>
      <c r="I7340" s="26"/>
      <c r="J7340" s="24"/>
      <c r="K7340" s="26"/>
      <c r="L7340" s="26"/>
      <c r="M7340" s="26"/>
      <c r="N7340" s="26"/>
      <c r="O7340" s="26"/>
      <c r="P7340" s="26"/>
      <c r="Q7340" s="26"/>
      <c r="R7340" s="26"/>
      <c r="S7340" s="26"/>
      <c r="T7340" s="26"/>
      <c r="U7340" s="26"/>
      <c r="V7340" s="26"/>
    </row>
    <row r="7341" spans="1:22" ht="14">
      <c r="A7341" s="24"/>
      <c r="B7341" s="26"/>
      <c r="C7341" s="26"/>
      <c r="D7341" s="26"/>
      <c r="E7341" s="26"/>
      <c r="F7341" s="26"/>
      <c r="G7341" s="27"/>
      <c r="H7341" s="27"/>
      <c r="I7341" s="26"/>
      <c r="J7341" s="24"/>
      <c r="K7341" s="26"/>
      <c r="L7341" s="26"/>
      <c r="M7341" s="26"/>
      <c r="N7341" s="26"/>
      <c r="O7341" s="26"/>
      <c r="P7341" s="26"/>
      <c r="Q7341" s="26"/>
      <c r="R7341" s="26"/>
      <c r="S7341" s="26"/>
      <c r="T7341" s="26"/>
      <c r="U7341" s="26"/>
      <c r="V7341" s="26"/>
    </row>
    <row r="7342" spans="1:22" ht="14">
      <c r="A7342" s="24"/>
      <c r="B7342" s="26"/>
      <c r="C7342" s="26"/>
      <c r="D7342" s="26"/>
      <c r="E7342" s="26"/>
      <c r="F7342" s="26"/>
      <c r="G7342" s="27"/>
      <c r="H7342" s="27"/>
      <c r="I7342" s="26"/>
      <c r="J7342" s="24"/>
      <c r="K7342" s="26"/>
      <c r="L7342" s="26"/>
      <c r="M7342" s="26"/>
      <c r="N7342" s="26"/>
      <c r="O7342" s="26"/>
      <c r="P7342" s="26"/>
      <c r="Q7342" s="26"/>
      <c r="R7342" s="26"/>
      <c r="S7342" s="26"/>
      <c r="T7342" s="26"/>
      <c r="U7342" s="26"/>
      <c r="V7342" s="26"/>
    </row>
    <row r="7343" spans="1:22" ht="14">
      <c r="A7343" s="24"/>
      <c r="B7343" s="26"/>
      <c r="C7343" s="26"/>
      <c r="D7343" s="26"/>
      <c r="E7343" s="26"/>
      <c r="F7343" s="26"/>
      <c r="G7343" s="27"/>
      <c r="H7343" s="27"/>
      <c r="I7343" s="26"/>
      <c r="J7343" s="24"/>
      <c r="K7343" s="26"/>
      <c r="L7343" s="26"/>
      <c r="M7343" s="26"/>
      <c r="N7343" s="26"/>
      <c r="O7343" s="26"/>
      <c r="P7343" s="26"/>
      <c r="Q7343" s="26"/>
      <c r="R7343" s="26"/>
      <c r="S7343" s="26"/>
      <c r="T7343" s="26"/>
      <c r="U7343" s="26"/>
      <c r="V7343" s="26"/>
    </row>
    <row r="7344" spans="1:22" ht="14">
      <c r="A7344" s="24"/>
      <c r="B7344" s="26"/>
      <c r="C7344" s="26"/>
      <c r="D7344" s="26"/>
      <c r="E7344" s="26"/>
      <c r="F7344" s="26"/>
      <c r="G7344" s="27"/>
      <c r="H7344" s="27"/>
      <c r="I7344" s="26"/>
      <c r="J7344" s="24"/>
      <c r="K7344" s="26"/>
      <c r="L7344" s="26"/>
      <c r="M7344" s="26"/>
      <c r="N7344" s="26"/>
      <c r="O7344" s="26"/>
      <c r="P7344" s="26"/>
      <c r="Q7344" s="26"/>
      <c r="R7344" s="26"/>
      <c r="S7344" s="26"/>
      <c r="T7344" s="26"/>
      <c r="U7344" s="26"/>
      <c r="V7344" s="26"/>
    </row>
    <row r="7345" spans="1:22" ht="14">
      <c r="A7345" s="24"/>
      <c r="B7345" s="26"/>
      <c r="C7345" s="26"/>
      <c r="D7345" s="26"/>
      <c r="E7345" s="26"/>
      <c r="F7345" s="26"/>
      <c r="G7345" s="27"/>
      <c r="H7345" s="27"/>
      <c r="I7345" s="26"/>
      <c r="J7345" s="24"/>
      <c r="K7345" s="26"/>
      <c r="L7345" s="26"/>
      <c r="M7345" s="26"/>
      <c r="N7345" s="26"/>
      <c r="O7345" s="26"/>
      <c r="P7345" s="26"/>
      <c r="Q7345" s="26"/>
      <c r="R7345" s="26"/>
      <c r="S7345" s="26"/>
      <c r="T7345" s="26"/>
      <c r="U7345" s="26"/>
      <c r="V7345" s="26"/>
    </row>
    <row r="7346" spans="1:22" ht="14">
      <c r="A7346" s="24"/>
      <c r="B7346" s="26"/>
      <c r="C7346" s="26"/>
      <c r="D7346" s="26"/>
      <c r="E7346" s="26"/>
      <c r="F7346" s="26"/>
      <c r="G7346" s="27"/>
      <c r="H7346" s="27"/>
      <c r="I7346" s="26"/>
      <c r="J7346" s="24"/>
      <c r="K7346" s="26"/>
      <c r="L7346" s="26"/>
      <c r="M7346" s="26"/>
      <c r="N7346" s="26"/>
      <c r="O7346" s="26"/>
      <c r="P7346" s="26"/>
      <c r="Q7346" s="26"/>
      <c r="R7346" s="26"/>
      <c r="S7346" s="26"/>
      <c r="T7346" s="26"/>
      <c r="U7346" s="26"/>
      <c r="V7346" s="26"/>
    </row>
    <row r="7347" spans="1:22" ht="14">
      <c r="A7347" s="24"/>
      <c r="B7347" s="26"/>
      <c r="C7347" s="26"/>
      <c r="D7347" s="26"/>
      <c r="E7347" s="26"/>
      <c r="F7347" s="26"/>
      <c r="G7347" s="27"/>
      <c r="H7347" s="27"/>
      <c r="I7347" s="26"/>
      <c r="J7347" s="24"/>
      <c r="K7347" s="26"/>
      <c r="L7347" s="26"/>
      <c r="M7347" s="26"/>
      <c r="N7347" s="26"/>
      <c r="O7347" s="26"/>
      <c r="P7347" s="26"/>
      <c r="Q7347" s="26"/>
      <c r="R7347" s="26"/>
      <c r="S7347" s="26"/>
      <c r="T7347" s="26"/>
      <c r="U7347" s="26"/>
      <c r="V7347" s="26"/>
    </row>
    <row r="7348" spans="1:22" ht="14">
      <c r="A7348" s="24"/>
      <c r="B7348" s="26"/>
      <c r="C7348" s="26"/>
      <c r="D7348" s="26"/>
      <c r="E7348" s="26"/>
      <c r="F7348" s="26"/>
      <c r="G7348" s="27"/>
      <c r="H7348" s="27"/>
      <c r="I7348" s="26"/>
      <c r="J7348" s="24"/>
      <c r="K7348" s="26"/>
      <c r="L7348" s="26"/>
      <c r="M7348" s="26"/>
      <c r="N7348" s="26"/>
      <c r="O7348" s="26"/>
      <c r="P7348" s="26"/>
      <c r="Q7348" s="26"/>
      <c r="R7348" s="26"/>
      <c r="S7348" s="26"/>
      <c r="T7348" s="26"/>
      <c r="U7348" s="26"/>
      <c r="V7348" s="26"/>
    </row>
    <row r="7349" spans="1:22" ht="14">
      <c r="A7349" s="24"/>
      <c r="B7349" s="26"/>
      <c r="C7349" s="26"/>
      <c r="D7349" s="26"/>
      <c r="E7349" s="26"/>
      <c r="F7349" s="26"/>
      <c r="G7349" s="27"/>
      <c r="H7349" s="27"/>
      <c r="I7349" s="26"/>
      <c r="J7349" s="24"/>
      <c r="K7349" s="26"/>
      <c r="L7349" s="26"/>
      <c r="M7349" s="26"/>
      <c r="N7349" s="26"/>
      <c r="O7349" s="26"/>
      <c r="P7349" s="26"/>
      <c r="Q7349" s="26"/>
      <c r="R7349" s="26"/>
      <c r="S7349" s="26"/>
      <c r="T7349" s="26"/>
      <c r="U7349" s="26"/>
      <c r="V7349" s="26"/>
    </row>
    <row r="7350" spans="1:22" ht="14">
      <c r="A7350" s="24"/>
      <c r="B7350" s="26"/>
      <c r="C7350" s="26"/>
      <c r="D7350" s="26"/>
      <c r="E7350" s="26"/>
      <c r="F7350" s="26"/>
      <c r="G7350" s="27"/>
      <c r="H7350" s="27"/>
      <c r="I7350" s="26"/>
      <c r="J7350" s="24"/>
      <c r="K7350" s="26"/>
      <c r="L7350" s="26"/>
      <c r="M7350" s="26"/>
      <c r="N7350" s="26"/>
      <c r="O7350" s="26"/>
      <c r="P7350" s="26"/>
      <c r="Q7350" s="26"/>
      <c r="R7350" s="26"/>
      <c r="S7350" s="26"/>
      <c r="T7350" s="26"/>
      <c r="U7350" s="26"/>
      <c r="V7350" s="26"/>
    </row>
    <row r="7351" spans="1:22" ht="14">
      <c r="A7351" s="24"/>
      <c r="B7351" s="26"/>
      <c r="C7351" s="26"/>
      <c r="D7351" s="26"/>
      <c r="E7351" s="26"/>
      <c r="F7351" s="26"/>
      <c r="G7351" s="27"/>
      <c r="H7351" s="27"/>
      <c r="I7351" s="26"/>
      <c r="J7351" s="24"/>
      <c r="K7351" s="26"/>
      <c r="L7351" s="26"/>
      <c r="M7351" s="26"/>
      <c r="N7351" s="26"/>
      <c r="O7351" s="26"/>
      <c r="P7351" s="26"/>
      <c r="Q7351" s="26"/>
      <c r="R7351" s="26"/>
      <c r="S7351" s="26"/>
      <c r="T7351" s="26"/>
      <c r="U7351" s="26"/>
      <c r="V7351" s="26"/>
    </row>
    <row r="7352" spans="1:22" ht="14">
      <c r="A7352" s="24"/>
      <c r="B7352" s="26"/>
      <c r="C7352" s="26"/>
      <c r="D7352" s="26"/>
      <c r="E7352" s="26"/>
      <c r="F7352" s="26"/>
      <c r="G7352" s="27"/>
      <c r="H7352" s="27"/>
      <c r="I7352" s="26"/>
      <c r="J7352" s="24"/>
      <c r="K7352" s="26"/>
      <c r="L7352" s="26"/>
      <c r="M7352" s="26"/>
      <c r="N7352" s="26"/>
      <c r="O7352" s="26"/>
      <c r="P7352" s="26"/>
      <c r="Q7352" s="26"/>
      <c r="R7352" s="26"/>
      <c r="S7352" s="26"/>
      <c r="T7352" s="26"/>
      <c r="U7352" s="26"/>
      <c r="V7352" s="26"/>
    </row>
    <row r="7353" spans="1:22" ht="14">
      <c r="A7353" s="24"/>
      <c r="B7353" s="26"/>
      <c r="C7353" s="26"/>
      <c r="D7353" s="26"/>
      <c r="E7353" s="26"/>
      <c r="F7353" s="26"/>
      <c r="G7353" s="27"/>
      <c r="H7353" s="27"/>
      <c r="I7353" s="26"/>
      <c r="J7353" s="24"/>
      <c r="K7353" s="26"/>
      <c r="L7353" s="26"/>
      <c r="M7353" s="26"/>
      <c r="N7353" s="26"/>
      <c r="O7353" s="26"/>
      <c r="P7353" s="26"/>
      <c r="Q7353" s="26"/>
      <c r="R7353" s="26"/>
      <c r="S7353" s="26"/>
      <c r="T7353" s="26"/>
      <c r="U7353" s="26"/>
      <c r="V7353" s="26"/>
    </row>
    <row r="7354" spans="1:22" ht="14">
      <c r="A7354" s="24"/>
      <c r="B7354" s="26"/>
      <c r="C7354" s="26"/>
      <c r="D7354" s="26"/>
      <c r="E7354" s="26"/>
      <c r="F7354" s="26"/>
      <c r="G7354" s="27"/>
      <c r="H7354" s="27"/>
      <c r="I7354" s="26"/>
      <c r="J7354" s="24"/>
      <c r="K7354" s="26"/>
      <c r="L7354" s="26"/>
      <c r="M7354" s="26"/>
      <c r="N7354" s="26"/>
      <c r="O7354" s="26"/>
      <c r="P7354" s="26"/>
      <c r="Q7354" s="26"/>
      <c r="R7354" s="26"/>
      <c r="S7354" s="26"/>
      <c r="T7354" s="26"/>
      <c r="U7354" s="26"/>
      <c r="V7354" s="26"/>
    </row>
    <row r="7355" spans="1:22" ht="14">
      <c r="A7355" s="24"/>
      <c r="B7355" s="26"/>
      <c r="C7355" s="26"/>
      <c r="D7355" s="26"/>
      <c r="E7355" s="26"/>
      <c r="F7355" s="26"/>
      <c r="G7355" s="27"/>
      <c r="H7355" s="27"/>
      <c r="I7355" s="26"/>
      <c r="J7355" s="24"/>
      <c r="K7355" s="26"/>
      <c r="L7355" s="26"/>
      <c r="M7355" s="26"/>
      <c r="N7355" s="26"/>
      <c r="O7355" s="26"/>
      <c r="P7355" s="26"/>
      <c r="Q7355" s="26"/>
      <c r="R7355" s="26"/>
      <c r="S7355" s="26"/>
      <c r="T7355" s="26"/>
      <c r="U7355" s="26"/>
      <c r="V7355" s="26"/>
    </row>
    <row r="7356" spans="1:22" ht="14">
      <c r="A7356" s="24"/>
      <c r="B7356" s="26"/>
      <c r="C7356" s="26"/>
      <c r="D7356" s="26"/>
      <c r="E7356" s="26"/>
      <c r="F7356" s="26"/>
      <c r="G7356" s="27"/>
      <c r="H7356" s="27"/>
      <c r="I7356" s="26"/>
      <c r="J7356" s="24"/>
      <c r="K7356" s="26"/>
      <c r="L7356" s="26"/>
      <c r="M7356" s="26"/>
      <c r="N7356" s="26"/>
      <c r="O7356" s="26"/>
      <c r="P7356" s="26"/>
      <c r="Q7356" s="26"/>
      <c r="R7356" s="26"/>
      <c r="S7356" s="26"/>
      <c r="T7356" s="26"/>
      <c r="U7356" s="26"/>
      <c r="V7356" s="26"/>
    </row>
    <row r="7357" spans="1:22" ht="14">
      <c r="A7357" s="24"/>
      <c r="B7357" s="26"/>
      <c r="C7357" s="26"/>
      <c r="D7357" s="26"/>
      <c r="E7357" s="26"/>
      <c r="F7357" s="26"/>
      <c r="G7357" s="27"/>
      <c r="H7357" s="27"/>
      <c r="I7357" s="26"/>
      <c r="J7357" s="24"/>
      <c r="K7357" s="26"/>
      <c r="L7357" s="26"/>
      <c r="M7357" s="26"/>
      <c r="N7357" s="26"/>
      <c r="O7357" s="26"/>
      <c r="P7357" s="26"/>
      <c r="Q7357" s="26"/>
      <c r="R7357" s="26"/>
      <c r="S7357" s="26"/>
      <c r="T7357" s="26"/>
      <c r="U7357" s="26"/>
      <c r="V7357" s="26"/>
    </row>
    <row r="7358" spans="1:22" ht="14">
      <c r="A7358" s="24"/>
      <c r="B7358" s="26"/>
      <c r="C7358" s="26"/>
      <c r="D7358" s="26"/>
      <c r="E7358" s="26"/>
      <c r="F7358" s="26"/>
      <c r="G7358" s="27"/>
      <c r="H7358" s="27"/>
      <c r="I7358" s="26"/>
      <c r="J7358" s="24"/>
      <c r="K7358" s="26"/>
      <c r="L7358" s="26"/>
      <c r="M7358" s="26"/>
      <c r="N7358" s="26"/>
      <c r="O7358" s="26"/>
      <c r="P7358" s="26"/>
      <c r="Q7358" s="26"/>
      <c r="R7358" s="26"/>
      <c r="S7358" s="26"/>
      <c r="T7358" s="26"/>
      <c r="U7358" s="26"/>
      <c r="V7358" s="26"/>
    </row>
    <row r="7359" spans="1:22" ht="14">
      <c r="A7359" s="24"/>
      <c r="B7359" s="26"/>
      <c r="C7359" s="26"/>
      <c r="D7359" s="26"/>
      <c r="E7359" s="26"/>
      <c r="F7359" s="26"/>
      <c r="G7359" s="27"/>
      <c r="H7359" s="27"/>
      <c r="I7359" s="26"/>
      <c r="J7359" s="24"/>
      <c r="K7359" s="26"/>
      <c r="L7359" s="26"/>
      <c r="M7359" s="26"/>
      <c r="N7359" s="26"/>
      <c r="O7359" s="26"/>
      <c r="P7359" s="26"/>
      <c r="Q7359" s="26"/>
      <c r="R7359" s="26"/>
      <c r="S7359" s="26"/>
      <c r="T7359" s="26"/>
      <c r="U7359" s="26"/>
      <c r="V7359" s="26"/>
    </row>
    <row r="7360" spans="1:22" ht="14">
      <c r="A7360" s="24"/>
      <c r="B7360" s="26"/>
      <c r="C7360" s="26"/>
      <c r="D7360" s="26"/>
      <c r="E7360" s="26"/>
      <c r="F7360" s="26"/>
      <c r="G7360" s="27"/>
      <c r="H7360" s="27"/>
      <c r="I7360" s="26"/>
      <c r="J7360" s="24"/>
      <c r="K7360" s="26"/>
      <c r="L7360" s="26"/>
      <c r="M7360" s="26"/>
      <c r="N7360" s="26"/>
      <c r="O7360" s="26"/>
      <c r="P7360" s="26"/>
      <c r="Q7360" s="26"/>
      <c r="R7360" s="26"/>
      <c r="S7360" s="26"/>
      <c r="T7360" s="26"/>
      <c r="U7360" s="26"/>
      <c r="V7360" s="26"/>
    </row>
    <row r="7361" spans="1:22" ht="14">
      <c r="A7361" s="24"/>
      <c r="B7361" s="26"/>
      <c r="C7361" s="26"/>
      <c r="D7361" s="26"/>
      <c r="E7361" s="26"/>
      <c r="F7361" s="26"/>
      <c r="G7361" s="27"/>
      <c r="H7361" s="27"/>
      <c r="I7361" s="26"/>
      <c r="J7361" s="24"/>
      <c r="K7361" s="26"/>
      <c r="L7361" s="26"/>
      <c r="M7361" s="26"/>
      <c r="N7361" s="26"/>
      <c r="O7361" s="26"/>
      <c r="P7361" s="26"/>
      <c r="Q7361" s="26"/>
      <c r="R7361" s="26"/>
      <c r="S7361" s="26"/>
      <c r="T7361" s="26"/>
      <c r="U7361" s="26"/>
      <c r="V7361" s="26"/>
    </row>
    <row r="7362" spans="1:22" ht="14">
      <c r="A7362" s="24"/>
      <c r="B7362" s="26"/>
      <c r="C7362" s="26"/>
      <c r="D7362" s="26"/>
      <c r="E7362" s="26"/>
      <c r="F7362" s="26"/>
      <c r="G7362" s="27"/>
      <c r="H7362" s="27"/>
      <c r="I7362" s="26"/>
      <c r="J7362" s="24"/>
      <c r="K7362" s="26"/>
      <c r="L7362" s="26"/>
      <c r="M7362" s="26"/>
      <c r="N7362" s="26"/>
      <c r="O7362" s="26"/>
      <c r="P7362" s="26"/>
      <c r="Q7362" s="26"/>
      <c r="R7362" s="26"/>
      <c r="S7362" s="26"/>
      <c r="T7362" s="26"/>
      <c r="U7362" s="26"/>
      <c r="V7362" s="26"/>
    </row>
    <row r="7363" spans="1:22" ht="14">
      <c r="A7363" s="24"/>
      <c r="B7363" s="26"/>
      <c r="C7363" s="26"/>
      <c r="D7363" s="26"/>
      <c r="E7363" s="26"/>
      <c r="F7363" s="26"/>
      <c r="G7363" s="27"/>
      <c r="H7363" s="27"/>
      <c r="I7363" s="26"/>
      <c r="J7363" s="24"/>
      <c r="K7363" s="26"/>
      <c r="L7363" s="26"/>
      <c r="M7363" s="26"/>
      <c r="N7363" s="26"/>
      <c r="O7363" s="26"/>
      <c r="P7363" s="26"/>
      <c r="Q7363" s="26"/>
      <c r="R7363" s="26"/>
      <c r="S7363" s="26"/>
      <c r="T7363" s="26"/>
      <c r="U7363" s="26"/>
      <c r="V7363" s="26"/>
    </row>
    <row r="7364" spans="1:22" ht="14">
      <c r="A7364" s="24"/>
      <c r="B7364" s="26"/>
      <c r="C7364" s="26"/>
      <c r="D7364" s="26"/>
      <c r="E7364" s="26"/>
      <c r="F7364" s="26"/>
      <c r="G7364" s="27"/>
      <c r="H7364" s="27"/>
      <c r="I7364" s="26"/>
      <c r="J7364" s="24"/>
      <c r="K7364" s="26"/>
      <c r="L7364" s="26"/>
      <c r="M7364" s="26"/>
      <c r="N7364" s="26"/>
      <c r="O7364" s="26"/>
      <c r="P7364" s="26"/>
      <c r="Q7364" s="26"/>
      <c r="R7364" s="26"/>
      <c r="S7364" s="26"/>
      <c r="T7364" s="26"/>
      <c r="U7364" s="26"/>
      <c r="V7364" s="26"/>
    </row>
    <row r="7365" spans="1:22" ht="14">
      <c r="A7365" s="24"/>
      <c r="B7365" s="26"/>
      <c r="C7365" s="26"/>
      <c r="D7365" s="26"/>
      <c r="E7365" s="26"/>
      <c r="F7365" s="26"/>
      <c r="G7365" s="27"/>
      <c r="H7365" s="27"/>
      <c r="I7365" s="26"/>
      <c r="J7365" s="24"/>
      <c r="K7365" s="26"/>
      <c r="L7365" s="26"/>
      <c r="M7365" s="26"/>
      <c r="N7365" s="26"/>
      <c r="O7365" s="26"/>
      <c r="P7365" s="26"/>
      <c r="Q7365" s="26"/>
      <c r="R7365" s="26"/>
      <c r="S7365" s="26"/>
      <c r="T7365" s="26"/>
      <c r="U7365" s="26"/>
      <c r="V7365" s="26"/>
    </row>
    <row r="7366" spans="1:22" ht="14">
      <c r="A7366" s="24"/>
      <c r="B7366" s="26"/>
      <c r="C7366" s="26"/>
      <c r="D7366" s="26"/>
      <c r="E7366" s="26"/>
      <c r="F7366" s="26"/>
      <c r="G7366" s="27"/>
      <c r="H7366" s="27"/>
      <c r="I7366" s="26"/>
      <c r="J7366" s="24"/>
      <c r="K7366" s="26"/>
      <c r="L7366" s="26"/>
      <c r="M7366" s="26"/>
      <c r="N7366" s="26"/>
      <c r="O7366" s="26"/>
      <c r="P7366" s="26"/>
      <c r="Q7366" s="26"/>
      <c r="R7366" s="26"/>
      <c r="S7366" s="26"/>
      <c r="T7366" s="26"/>
      <c r="U7366" s="26"/>
      <c r="V7366" s="26"/>
    </row>
    <row r="7367" spans="1:22" ht="14">
      <c r="A7367" s="24"/>
      <c r="B7367" s="26"/>
      <c r="C7367" s="26"/>
      <c r="D7367" s="26"/>
      <c r="E7367" s="26"/>
      <c r="F7367" s="26"/>
      <c r="G7367" s="27"/>
      <c r="H7367" s="27"/>
      <c r="I7367" s="26"/>
      <c r="J7367" s="24"/>
      <c r="K7367" s="26"/>
      <c r="L7367" s="26"/>
      <c r="M7367" s="26"/>
      <c r="N7367" s="26"/>
      <c r="O7367" s="26"/>
      <c r="P7367" s="26"/>
      <c r="Q7367" s="26"/>
      <c r="R7367" s="26"/>
      <c r="S7367" s="26"/>
      <c r="T7367" s="26"/>
      <c r="U7367" s="26"/>
      <c r="V7367" s="26"/>
    </row>
    <row r="7368" spans="1:22" ht="14">
      <c r="A7368" s="24"/>
      <c r="B7368" s="26"/>
      <c r="C7368" s="26"/>
      <c r="D7368" s="26"/>
      <c r="E7368" s="26"/>
      <c r="F7368" s="26"/>
      <c r="G7368" s="27"/>
      <c r="H7368" s="27"/>
      <c r="I7368" s="26"/>
      <c r="J7368" s="24"/>
      <c r="K7368" s="26"/>
      <c r="L7368" s="26"/>
      <c r="M7368" s="26"/>
      <c r="N7368" s="26"/>
      <c r="O7368" s="26"/>
      <c r="P7368" s="26"/>
      <c r="Q7368" s="26"/>
      <c r="R7368" s="26"/>
      <c r="S7368" s="26"/>
      <c r="T7368" s="26"/>
      <c r="U7368" s="26"/>
      <c r="V7368" s="26"/>
    </row>
    <row r="7369" spans="1:22" ht="14">
      <c r="A7369" s="24"/>
      <c r="B7369" s="26"/>
      <c r="C7369" s="26"/>
      <c r="D7369" s="26"/>
      <c r="E7369" s="26"/>
      <c r="F7369" s="26"/>
      <c r="G7369" s="27"/>
      <c r="H7369" s="27"/>
      <c r="I7369" s="26"/>
      <c r="J7369" s="24"/>
      <c r="K7369" s="26"/>
      <c r="L7369" s="26"/>
      <c r="M7369" s="26"/>
      <c r="N7369" s="26"/>
      <c r="O7369" s="26"/>
      <c r="P7369" s="26"/>
      <c r="Q7369" s="26"/>
      <c r="R7369" s="26"/>
      <c r="S7369" s="26"/>
      <c r="T7369" s="26"/>
      <c r="U7369" s="26"/>
      <c r="V7369" s="26"/>
    </row>
    <row r="7370" spans="1:22" ht="14">
      <c r="A7370" s="24"/>
      <c r="B7370" s="26"/>
      <c r="C7370" s="26"/>
      <c r="D7370" s="26"/>
      <c r="E7370" s="26"/>
      <c r="F7370" s="26"/>
      <c r="G7370" s="27"/>
      <c r="H7370" s="27"/>
      <c r="I7370" s="26"/>
      <c r="J7370" s="24"/>
      <c r="K7370" s="26"/>
      <c r="L7370" s="26"/>
      <c r="M7370" s="26"/>
      <c r="N7370" s="26"/>
      <c r="O7370" s="26"/>
      <c r="P7370" s="26"/>
      <c r="Q7370" s="26"/>
      <c r="R7370" s="26"/>
      <c r="S7370" s="26"/>
      <c r="T7370" s="26"/>
      <c r="U7370" s="26"/>
      <c r="V7370" s="26"/>
    </row>
    <row r="7371" spans="1:22" ht="14">
      <c r="A7371" s="24"/>
      <c r="B7371" s="26"/>
      <c r="C7371" s="26"/>
      <c r="D7371" s="26"/>
      <c r="E7371" s="26"/>
      <c r="F7371" s="26"/>
      <c r="G7371" s="27"/>
      <c r="H7371" s="27"/>
      <c r="I7371" s="26"/>
      <c r="J7371" s="24"/>
      <c r="K7371" s="26"/>
      <c r="L7371" s="26"/>
      <c r="M7371" s="26"/>
      <c r="N7371" s="26"/>
      <c r="O7371" s="26"/>
      <c r="P7371" s="26"/>
      <c r="Q7371" s="26"/>
      <c r="R7371" s="26"/>
      <c r="S7371" s="26"/>
      <c r="T7371" s="26"/>
      <c r="U7371" s="26"/>
      <c r="V7371" s="26"/>
    </row>
    <row r="7372" spans="1:22" ht="14">
      <c r="A7372" s="24"/>
      <c r="B7372" s="26"/>
      <c r="C7372" s="26"/>
      <c r="D7372" s="26"/>
      <c r="E7372" s="26"/>
      <c r="F7372" s="26"/>
      <c r="G7372" s="27"/>
      <c r="H7372" s="27"/>
      <c r="I7372" s="26"/>
      <c r="J7372" s="24"/>
      <c r="K7372" s="26"/>
      <c r="L7372" s="26"/>
      <c r="M7372" s="26"/>
      <c r="N7372" s="26"/>
      <c r="O7372" s="26"/>
      <c r="P7372" s="26"/>
      <c r="Q7372" s="26"/>
      <c r="R7372" s="26"/>
      <c r="S7372" s="26"/>
      <c r="T7372" s="26"/>
      <c r="U7372" s="26"/>
      <c r="V7372" s="26"/>
    </row>
    <row r="7373" spans="1:22" ht="14">
      <c r="A7373" s="24"/>
      <c r="B7373" s="26"/>
      <c r="C7373" s="26"/>
      <c r="D7373" s="26"/>
      <c r="E7373" s="26"/>
      <c r="F7373" s="26"/>
      <c r="G7373" s="27"/>
      <c r="H7373" s="27"/>
      <c r="I7373" s="26"/>
      <c r="J7373" s="24"/>
      <c r="K7373" s="26"/>
      <c r="L7373" s="26"/>
      <c r="M7373" s="26"/>
      <c r="N7373" s="26"/>
      <c r="O7373" s="26"/>
      <c r="P7373" s="26"/>
      <c r="Q7373" s="26"/>
      <c r="R7373" s="26"/>
      <c r="S7373" s="26"/>
      <c r="T7373" s="26"/>
      <c r="U7373" s="26"/>
      <c r="V7373" s="26"/>
    </row>
    <row r="7374" spans="1:22" ht="14">
      <c r="A7374" s="24"/>
      <c r="B7374" s="26"/>
      <c r="C7374" s="26"/>
      <c r="D7374" s="26"/>
      <c r="E7374" s="26"/>
      <c r="F7374" s="26"/>
      <c r="G7374" s="27"/>
      <c r="H7374" s="27"/>
      <c r="I7374" s="26"/>
      <c r="J7374" s="24"/>
      <c r="K7374" s="26"/>
      <c r="L7374" s="26"/>
      <c r="M7374" s="26"/>
      <c r="N7374" s="26"/>
      <c r="O7374" s="26"/>
      <c r="P7374" s="26"/>
      <c r="Q7374" s="26"/>
      <c r="R7374" s="26"/>
      <c r="S7374" s="26"/>
      <c r="T7374" s="26"/>
      <c r="U7374" s="26"/>
      <c r="V7374" s="26"/>
    </row>
    <row r="7375" spans="1:22" ht="14">
      <c r="A7375" s="24"/>
      <c r="B7375" s="26"/>
      <c r="C7375" s="26"/>
      <c r="D7375" s="26"/>
      <c r="E7375" s="26"/>
      <c r="F7375" s="26"/>
      <c r="G7375" s="27"/>
      <c r="H7375" s="27"/>
      <c r="I7375" s="26"/>
      <c r="J7375" s="24"/>
      <c r="K7375" s="26"/>
      <c r="L7375" s="26"/>
      <c r="M7375" s="26"/>
      <c r="N7375" s="26"/>
      <c r="O7375" s="26"/>
      <c r="P7375" s="26"/>
      <c r="Q7375" s="26"/>
      <c r="R7375" s="26"/>
      <c r="S7375" s="26"/>
      <c r="T7375" s="26"/>
      <c r="U7375" s="26"/>
      <c r="V7375" s="26"/>
    </row>
    <row r="7376" spans="1:22" ht="14">
      <c r="A7376" s="24"/>
      <c r="B7376" s="26"/>
      <c r="C7376" s="26"/>
      <c r="D7376" s="26"/>
      <c r="E7376" s="26"/>
      <c r="F7376" s="26"/>
      <c r="G7376" s="27"/>
      <c r="H7376" s="27"/>
      <c r="I7376" s="26"/>
      <c r="J7376" s="24"/>
      <c r="K7376" s="26"/>
      <c r="L7376" s="26"/>
      <c r="M7376" s="26"/>
      <c r="N7376" s="26"/>
      <c r="O7376" s="26"/>
      <c r="P7376" s="26"/>
      <c r="Q7376" s="26"/>
      <c r="R7376" s="26"/>
      <c r="S7376" s="26"/>
      <c r="T7376" s="26"/>
      <c r="U7376" s="26"/>
      <c r="V7376" s="26"/>
    </row>
    <row r="7377" spans="1:22" ht="14">
      <c r="A7377" s="24"/>
      <c r="B7377" s="26"/>
      <c r="C7377" s="26"/>
      <c r="D7377" s="26"/>
      <c r="E7377" s="26"/>
      <c r="F7377" s="26"/>
      <c r="G7377" s="27"/>
      <c r="H7377" s="27"/>
      <c r="I7377" s="26"/>
      <c r="J7377" s="24"/>
      <c r="K7377" s="26"/>
      <c r="L7377" s="26"/>
      <c r="M7377" s="26"/>
      <c r="N7377" s="26"/>
      <c r="O7377" s="26"/>
      <c r="P7377" s="26"/>
      <c r="Q7377" s="26"/>
      <c r="R7377" s="26"/>
      <c r="S7377" s="26"/>
      <c r="T7377" s="26"/>
      <c r="U7377" s="26"/>
      <c r="V7377" s="26"/>
    </row>
    <row r="7378" spans="1:22" ht="14">
      <c r="A7378" s="24"/>
      <c r="B7378" s="26"/>
      <c r="C7378" s="26"/>
      <c r="D7378" s="26"/>
      <c r="E7378" s="26"/>
      <c r="F7378" s="26"/>
      <c r="G7378" s="27"/>
      <c r="H7378" s="27"/>
      <c r="I7378" s="26"/>
      <c r="J7378" s="24"/>
      <c r="K7378" s="26"/>
      <c r="L7378" s="26"/>
      <c r="M7378" s="26"/>
      <c r="N7378" s="26"/>
      <c r="O7378" s="26"/>
      <c r="P7378" s="26"/>
      <c r="Q7378" s="26"/>
      <c r="R7378" s="26"/>
      <c r="S7378" s="26"/>
      <c r="T7378" s="26"/>
      <c r="U7378" s="26"/>
      <c r="V7378" s="26"/>
    </row>
    <row r="7379" spans="1:22" ht="14">
      <c r="A7379" s="24"/>
      <c r="B7379" s="26"/>
      <c r="C7379" s="26"/>
      <c r="D7379" s="26"/>
      <c r="E7379" s="26"/>
      <c r="F7379" s="26"/>
      <c r="G7379" s="27"/>
      <c r="H7379" s="27"/>
      <c r="I7379" s="26"/>
      <c r="J7379" s="24"/>
      <c r="K7379" s="26"/>
      <c r="L7379" s="26"/>
      <c r="M7379" s="26"/>
      <c r="N7379" s="26"/>
      <c r="O7379" s="26"/>
      <c r="P7379" s="26"/>
      <c r="Q7379" s="26"/>
      <c r="R7379" s="26"/>
      <c r="S7379" s="26"/>
      <c r="T7379" s="26"/>
      <c r="U7379" s="26"/>
      <c r="V7379" s="26"/>
    </row>
    <row r="7380" spans="1:22" ht="14">
      <c r="A7380" s="24"/>
      <c r="B7380" s="26"/>
      <c r="C7380" s="26"/>
      <c r="D7380" s="26"/>
      <c r="E7380" s="26"/>
      <c r="F7380" s="26"/>
      <c r="G7380" s="27"/>
      <c r="H7380" s="27"/>
      <c r="I7380" s="26"/>
      <c r="J7380" s="24"/>
      <c r="K7380" s="26"/>
      <c r="L7380" s="26"/>
      <c r="M7380" s="26"/>
      <c r="N7380" s="26"/>
      <c r="O7380" s="26"/>
      <c r="P7380" s="26"/>
      <c r="Q7380" s="26"/>
      <c r="R7380" s="26"/>
      <c r="S7380" s="26"/>
      <c r="T7380" s="26"/>
      <c r="U7380" s="26"/>
      <c r="V7380" s="26"/>
    </row>
    <row r="7381" spans="1:22" ht="14">
      <c r="A7381" s="24"/>
      <c r="B7381" s="26"/>
      <c r="C7381" s="26"/>
      <c r="D7381" s="26"/>
      <c r="E7381" s="26"/>
      <c r="F7381" s="26"/>
      <c r="G7381" s="27"/>
      <c r="H7381" s="27"/>
      <c r="I7381" s="26"/>
      <c r="J7381" s="24"/>
      <c r="K7381" s="26"/>
      <c r="L7381" s="26"/>
      <c r="M7381" s="26"/>
      <c r="N7381" s="26"/>
      <c r="O7381" s="26"/>
      <c r="P7381" s="26"/>
      <c r="Q7381" s="26"/>
      <c r="R7381" s="26"/>
      <c r="S7381" s="26"/>
      <c r="T7381" s="26"/>
      <c r="U7381" s="26"/>
      <c r="V7381" s="26"/>
    </row>
    <row r="7382" spans="1:22" ht="14">
      <c r="A7382" s="24"/>
      <c r="B7382" s="26"/>
      <c r="C7382" s="26"/>
      <c r="D7382" s="26"/>
      <c r="E7382" s="26"/>
      <c r="F7382" s="26"/>
      <c r="G7382" s="27"/>
      <c r="H7382" s="27"/>
      <c r="I7382" s="26"/>
      <c r="J7382" s="24"/>
      <c r="K7382" s="26"/>
      <c r="L7382" s="26"/>
      <c r="M7382" s="26"/>
      <c r="N7382" s="26"/>
      <c r="O7382" s="26"/>
      <c r="P7382" s="26"/>
      <c r="Q7382" s="26"/>
      <c r="R7382" s="26"/>
      <c r="S7382" s="26"/>
      <c r="T7382" s="26"/>
      <c r="U7382" s="26"/>
      <c r="V7382" s="26"/>
    </row>
    <row r="7383" spans="1:22" ht="14">
      <c r="A7383" s="24"/>
      <c r="B7383" s="26"/>
      <c r="C7383" s="26"/>
      <c r="D7383" s="26"/>
      <c r="E7383" s="26"/>
      <c r="F7383" s="26"/>
      <c r="G7383" s="27"/>
      <c r="H7383" s="27"/>
      <c r="I7383" s="26"/>
      <c r="J7383" s="24"/>
      <c r="K7383" s="26"/>
      <c r="L7383" s="26"/>
      <c r="M7383" s="26"/>
      <c r="N7383" s="26"/>
      <c r="O7383" s="26"/>
      <c r="P7383" s="26"/>
      <c r="Q7383" s="26"/>
      <c r="R7383" s="26"/>
      <c r="S7383" s="26"/>
      <c r="T7383" s="26"/>
      <c r="U7383" s="26"/>
      <c r="V7383" s="26"/>
    </row>
    <row r="7384" spans="1:22" ht="14">
      <c r="A7384" s="24"/>
      <c r="B7384" s="26"/>
      <c r="C7384" s="26"/>
      <c r="D7384" s="26"/>
      <c r="E7384" s="26"/>
      <c r="F7384" s="26"/>
      <c r="G7384" s="27"/>
      <c r="H7384" s="27"/>
      <c r="I7384" s="26"/>
      <c r="J7384" s="24"/>
      <c r="K7384" s="26"/>
      <c r="L7384" s="26"/>
      <c r="M7384" s="26"/>
      <c r="N7384" s="26"/>
      <c r="O7384" s="26"/>
      <c r="P7384" s="26"/>
      <c r="Q7384" s="26"/>
      <c r="R7384" s="26"/>
      <c r="S7384" s="26"/>
      <c r="T7384" s="26"/>
      <c r="U7384" s="26"/>
      <c r="V7384" s="26"/>
    </row>
    <row r="7385" spans="1:22" ht="14">
      <c r="A7385" s="24"/>
      <c r="B7385" s="26"/>
      <c r="C7385" s="26"/>
      <c r="D7385" s="26"/>
      <c r="E7385" s="26"/>
      <c r="F7385" s="26"/>
      <c r="G7385" s="27"/>
      <c r="H7385" s="27"/>
      <c r="I7385" s="26"/>
      <c r="J7385" s="24"/>
      <c r="K7385" s="26"/>
      <c r="L7385" s="26"/>
      <c r="M7385" s="26"/>
      <c r="N7385" s="26"/>
      <c r="O7385" s="26"/>
      <c r="P7385" s="26"/>
      <c r="Q7385" s="26"/>
      <c r="R7385" s="26"/>
      <c r="S7385" s="26"/>
      <c r="T7385" s="26"/>
      <c r="U7385" s="26"/>
      <c r="V7385" s="26"/>
    </row>
    <row r="7386" spans="1:22" ht="14">
      <c r="A7386" s="24"/>
      <c r="B7386" s="26"/>
      <c r="C7386" s="26"/>
      <c r="D7386" s="26"/>
      <c r="E7386" s="26"/>
      <c r="F7386" s="26"/>
      <c r="G7386" s="27"/>
      <c r="H7386" s="27"/>
      <c r="I7386" s="26"/>
      <c r="J7386" s="24"/>
      <c r="K7386" s="26"/>
      <c r="L7386" s="26"/>
      <c r="M7386" s="26"/>
      <c r="N7386" s="26"/>
      <c r="O7386" s="26"/>
      <c r="P7386" s="26"/>
      <c r="Q7386" s="26"/>
      <c r="R7386" s="26"/>
      <c r="S7386" s="26"/>
      <c r="T7386" s="26"/>
      <c r="U7386" s="26"/>
      <c r="V7386" s="26"/>
    </row>
    <row r="7387" spans="1:22" ht="14">
      <c r="A7387" s="24"/>
      <c r="B7387" s="26"/>
      <c r="C7387" s="26"/>
      <c r="D7387" s="26"/>
      <c r="E7387" s="26"/>
      <c r="F7387" s="26"/>
      <c r="G7387" s="27"/>
      <c r="H7387" s="27"/>
      <c r="I7387" s="26"/>
      <c r="J7387" s="24"/>
      <c r="K7387" s="26"/>
      <c r="L7387" s="26"/>
      <c r="M7387" s="26"/>
      <c r="N7387" s="26"/>
      <c r="O7387" s="26"/>
      <c r="P7387" s="26"/>
      <c r="Q7387" s="26"/>
      <c r="R7387" s="26"/>
      <c r="S7387" s="26"/>
      <c r="T7387" s="26"/>
      <c r="U7387" s="26"/>
      <c r="V7387" s="26"/>
    </row>
    <row r="7388" spans="1:22" ht="14">
      <c r="A7388" s="24"/>
      <c r="B7388" s="26"/>
      <c r="C7388" s="26"/>
      <c r="D7388" s="26"/>
      <c r="E7388" s="26"/>
      <c r="F7388" s="26"/>
      <c r="G7388" s="27"/>
      <c r="H7388" s="27"/>
      <c r="I7388" s="26"/>
      <c r="J7388" s="24"/>
      <c r="K7388" s="26"/>
      <c r="L7388" s="26"/>
      <c r="M7388" s="26"/>
      <c r="N7388" s="26"/>
      <c r="O7388" s="26"/>
      <c r="P7388" s="26"/>
      <c r="Q7388" s="26"/>
      <c r="R7388" s="26"/>
      <c r="S7388" s="26"/>
      <c r="T7388" s="26"/>
      <c r="U7388" s="26"/>
      <c r="V7388" s="26"/>
    </row>
    <row r="7389" spans="1:22" ht="14">
      <c r="A7389" s="24"/>
      <c r="B7389" s="26"/>
      <c r="C7389" s="26"/>
      <c r="D7389" s="26"/>
      <c r="E7389" s="26"/>
      <c r="F7389" s="26"/>
      <c r="G7389" s="27"/>
      <c r="H7389" s="27"/>
      <c r="I7389" s="26"/>
      <c r="J7389" s="24"/>
      <c r="K7389" s="26"/>
      <c r="L7389" s="26"/>
      <c r="M7389" s="26"/>
      <c r="N7389" s="26"/>
      <c r="O7389" s="26"/>
      <c r="P7389" s="26"/>
      <c r="Q7389" s="26"/>
      <c r="R7389" s="26"/>
      <c r="S7389" s="26"/>
      <c r="T7389" s="26"/>
      <c r="U7389" s="26"/>
      <c r="V7389" s="26"/>
    </row>
    <row r="7390" spans="1:22" ht="14">
      <c r="A7390" s="24"/>
      <c r="B7390" s="26"/>
      <c r="C7390" s="26"/>
      <c r="D7390" s="26"/>
      <c r="E7390" s="26"/>
      <c r="F7390" s="26"/>
      <c r="G7390" s="27"/>
      <c r="H7390" s="27"/>
      <c r="I7390" s="26"/>
      <c r="J7390" s="24"/>
      <c r="K7390" s="26"/>
      <c r="L7390" s="26"/>
      <c r="M7390" s="26"/>
      <c r="N7390" s="26"/>
      <c r="O7390" s="26"/>
      <c r="P7390" s="26"/>
      <c r="Q7390" s="26"/>
      <c r="R7390" s="26"/>
      <c r="S7390" s="26"/>
      <c r="T7390" s="26"/>
      <c r="U7390" s="26"/>
      <c r="V7390" s="26"/>
    </row>
    <row r="7391" spans="1:22" ht="14">
      <c r="A7391" s="24"/>
      <c r="B7391" s="26"/>
      <c r="C7391" s="26"/>
      <c r="D7391" s="26"/>
      <c r="E7391" s="26"/>
      <c r="F7391" s="26"/>
      <c r="G7391" s="27"/>
      <c r="H7391" s="27"/>
      <c r="I7391" s="26"/>
      <c r="J7391" s="24"/>
      <c r="K7391" s="26"/>
      <c r="L7391" s="26"/>
      <c r="M7391" s="26"/>
      <c r="N7391" s="26"/>
      <c r="O7391" s="26"/>
      <c r="P7391" s="26"/>
      <c r="Q7391" s="26"/>
      <c r="R7391" s="26"/>
      <c r="S7391" s="26"/>
      <c r="T7391" s="26"/>
      <c r="U7391" s="26"/>
      <c r="V7391" s="26"/>
    </row>
    <row r="7392" spans="1:22" ht="14">
      <c r="A7392" s="24"/>
      <c r="B7392" s="26"/>
      <c r="C7392" s="26"/>
      <c r="D7392" s="26"/>
      <c r="E7392" s="26"/>
      <c r="F7392" s="26"/>
      <c r="G7392" s="27"/>
      <c r="H7392" s="27"/>
      <c r="I7392" s="26"/>
      <c r="J7392" s="24"/>
      <c r="K7392" s="26"/>
      <c r="L7392" s="26"/>
      <c r="M7392" s="26"/>
      <c r="N7392" s="26"/>
      <c r="O7392" s="26"/>
      <c r="P7392" s="26"/>
      <c r="Q7392" s="26"/>
      <c r="R7392" s="26"/>
      <c r="S7392" s="26"/>
      <c r="T7392" s="26"/>
      <c r="U7392" s="26"/>
      <c r="V7392" s="26"/>
    </row>
    <row r="7393" spans="1:22" ht="14">
      <c r="A7393" s="24"/>
      <c r="B7393" s="26"/>
      <c r="C7393" s="26"/>
      <c r="D7393" s="26"/>
      <c r="E7393" s="26"/>
      <c r="F7393" s="26"/>
      <c r="G7393" s="27"/>
      <c r="H7393" s="27"/>
      <c r="I7393" s="26"/>
      <c r="J7393" s="24"/>
      <c r="K7393" s="26"/>
      <c r="L7393" s="26"/>
      <c r="M7393" s="26"/>
      <c r="N7393" s="26"/>
      <c r="O7393" s="26"/>
      <c r="P7393" s="26"/>
      <c r="Q7393" s="26"/>
      <c r="R7393" s="26"/>
      <c r="S7393" s="26"/>
      <c r="T7393" s="26"/>
      <c r="U7393" s="26"/>
      <c r="V7393" s="26"/>
    </row>
    <row r="7394" spans="1:22" ht="14">
      <c r="A7394" s="24"/>
      <c r="B7394" s="26"/>
      <c r="C7394" s="26"/>
      <c r="D7394" s="26"/>
      <c r="E7394" s="26"/>
      <c r="F7394" s="26"/>
      <c r="G7394" s="27"/>
      <c r="H7394" s="27"/>
      <c r="I7394" s="26"/>
      <c r="J7394" s="24"/>
      <c r="K7394" s="26"/>
      <c r="L7394" s="26"/>
      <c r="M7394" s="26"/>
      <c r="N7394" s="26"/>
      <c r="O7394" s="26"/>
      <c r="P7394" s="26"/>
      <c r="Q7394" s="26"/>
      <c r="R7394" s="26"/>
      <c r="S7394" s="26"/>
      <c r="T7394" s="26"/>
      <c r="U7394" s="26"/>
      <c r="V7394" s="26"/>
    </row>
    <row r="7395" spans="1:22" ht="14">
      <c r="A7395" s="24"/>
      <c r="B7395" s="26"/>
      <c r="C7395" s="26"/>
      <c r="D7395" s="26"/>
      <c r="E7395" s="26"/>
      <c r="F7395" s="26"/>
      <c r="G7395" s="27"/>
      <c r="H7395" s="27"/>
      <c r="I7395" s="26"/>
      <c r="J7395" s="24"/>
      <c r="K7395" s="26"/>
      <c r="L7395" s="26"/>
      <c r="M7395" s="26"/>
      <c r="N7395" s="26"/>
      <c r="O7395" s="26"/>
      <c r="P7395" s="26"/>
      <c r="Q7395" s="26"/>
      <c r="R7395" s="26"/>
      <c r="S7395" s="26"/>
      <c r="T7395" s="26"/>
      <c r="U7395" s="26"/>
      <c r="V7395" s="26"/>
    </row>
    <row r="7396" spans="1:22" ht="14">
      <c r="A7396" s="24"/>
      <c r="B7396" s="26"/>
      <c r="C7396" s="26"/>
      <c r="D7396" s="26"/>
      <c r="E7396" s="26"/>
      <c r="F7396" s="26"/>
      <c r="G7396" s="27"/>
      <c r="H7396" s="27"/>
      <c r="I7396" s="26"/>
      <c r="J7396" s="24"/>
      <c r="K7396" s="26"/>
      <c r="L7396" s="26"/>
      <c r="M7396" s="26"/>
      <c r="N7396" s="26"/>
      <c r="O7396" s="26"/>
      <c r="P7396" s="26"/>
      <c r="Q7396" s="26"/>
      <c r="R7396" s="26"/>
      <c r="S7396" s="26"/>
      <c r="T7396" s="26"/>
      <c r="U7396" s="26"/>
      <c r="V7396" s="26"/>
    </row>
    <row r="7397" spans="1:22" ht="14">
      <c r="A7397" s="24"/>
      <c r="B7397" s="26"/>
      <c r="C7397" s="26"/>
      <c r="D7397" s="26"/>
      <c r="E7397" s="26"/>
      <c r="F7397" s="26"/>
      <c r="G7397" s="27"/>
      <c r="H7397" s="27"/>
      <c r="I7397" s="26"/>
      <c r="J7397" s="24"/>
      <c r="K7397" s="26"/>
      <c r="L7397" s="26"/>
      <c r="M7397" s="26"/>
      <c r="N7397" s="26"/>
      <c r="O7397" s="26"/>
      <c r="P7397" s="26"/>
      <c r="Q7397" s="26"/>
      <c r="R7397" s="26"/>
      <c r="S7397" s="26"/>
      <c r="T7397" s="26"/>
      <c r="U7397" s="26"/>
      <c r="V7397" s="26"/>
    </row>
    <row r="7398" spans="1:22" ht="14">
      <c r="A7398" s="24"/>
      <c r="B7398" s="26"/>
      <c r="C7398" s="26"/>
      <c r="D7398" s="26"/>
      <c r="E7398" s="26"/>
      <c r="F7398" s="26"/>
      <c r="G7398" s="27"/>
      <c r="H7398" s="27"/>
      <c r="I7398" s="26"/>
      <c r="J7398" s="24"/>
      <c r="K7398" s="26"/>
      <c r="L7398" s="26"/>
      <c r="M7398" s="26"/>
      <c r="N7398" s="26"/>
      <c r="O7398" s="26"/>
      <c r="P7398" s="26"/>
      <c r="Q7398" s="26"/>
      <c r="R7398" s="26"/>
      <c r="S7398" s="26"/>
      <c r="T7398" s="26"/>
      <c r="U7398" s="26"/>
      <c r="V7398" s="26"/>
    </row>
    <row r="7399" spans="1:22" ht="14">
      <c r="A7399" s="24"/>
      <c r="B7399" s="26"/>
      <c r="C7399" s="26"/>
      <c r="D7399" s="26"/>
      <c r="E7399" s="26"/>
      <c r="F7399" s="26"/>
      <c r="G7399" s="27"/>
      <c r="H7399" s="27"/>
      <c r="I7399" s="26"/>
      <c r="J7399" s="24"/>
      <c r="K7399" s="26"/>
      <c r="L7399" s="26"/>
      <c r="M7399" s="26"/>
      <c r="N7399" s="26"/>
      <c r="O7399" s="26"/>
      <c r="P7399" s="26"/>
      <c r="Q7399" s="26"/>
      <c r="R7399" s="26"/>
      <c r="S7399" s="26"/>
      <c r="T7399" s="26"/>
      <c r="U7399" s="26"/>
      <c r="V7399" s="26"/>
    </row>
    <row r="7400" spans="1:22" ht="14">
      <c r="A7400" s="24"/>
      <c r="B7400" s="26"/>
      <c r="C7400" s="26"/>
      <c r="D7400" s="26"/>
      <c r="E7400" s="26"/>
      <c r="F7400" s="26"/>
      <c r="G7400" s="27"/>
      <c r="H7400" s="27"/>
      <c r="I7400" s="26"/>
      <c r="J7400" s="24"/>
      <c r="K7400" s="26"/>
      <c r="L7400" s="26"/>
      <c r="M7400" s="26"/>
      <c r="N7400" s="26"/>
      <c r="O7400" s="26"/>
      <c r="P7400" s="26"/>
      <c r="Q7400" s="26"/>
      <c r="R7400" s="26"/>
      <c r="S7400" s="26"/>
      <c r="T7400" s="26"/>
      <c r="U7400" s="26"/>
      <c r="V7400" s="26"/>
    </row>
    <row r="7401" spans="1:22" ht="14">
      <c r="A7401" s="24"/>
      <c r="B7401" s="26"/>
      <c r="C7401" s="26"/>
      <c r="D7401" s="26"/>
      <c r="E7401" s="26"/>
      <c r="F7401" s="26"/>
      <c r="G7401" s="27"/>
      <c r="H7401" s="27"/>
      <c r="I7401" s="26"/>
      <c r="J7401" s="24"/>
      <c r="K7401" s="26"/>
      <c r="L7401" s="26"/>
      <c r="M7401" s="26"/>
      <c r="N7401" s="26"/>
      <c r="O7401" s="26"/>
      <c r="P7401" s="26"/>
      <c r="Q7401" s="26"/>
      <c r="R7401" s="26"/>
      <c r="S7401" s="26"/>
      <c r="T7401" s="26"/>
      <c r="U7401" s="26"/>
      <c r="V7401" s="26"/>
    </row>
    <row r="7402" spans="1:22" ht="14">
      <c r="A7402" s="24"/>
      <c r="B7402" s="26"/>
      <c r="C7402" s="26"/>
      <c r="D7402" s="26"/>
      <c r="E7402" s="26"/>
      <c r="F7402" s="26"/>
      <c r="G7402" s="27"/>
      <c r="H7402" s="27"/>
      <c r="I7402" s="26"/>
      <c r="J7402" s="24"/>
      <c r="K7402" s="26"/>
      <c r="L7402" s="26"/>
      <c r="M7402" s="26"/>
      <c r="N7402" s="26"/>
      <c r="O7402" s="26"/>
      <c r="P7402" s="26"/>
      <c r="Q7402" s="26"/>
      <c r="R7402" s="26"/>
      <c r="S7402" s="26"/>
      <c r="T7402" s="26"/>
      <c r="U7402" s="26"/>
      <c r="V7402" s="26"/>
    </row>
    <row r="7403" spans="1:22" ht="14">
      <c r="A7403" s="24"/>
      <c r="B7403" s="26"/>
      <c r="C7403" s="26"/>
      <c r="D7403" s="26"/>
      <c r="E7403" s="26"/>
      <c r="F7403" s="26"/>
      <c r="G7403" s="27"/>
      <c r="H7403" s="27"/>
      <c r="I7403" s="26"/>
      <c r="J7403" s="24"/>
      <c r="K7403" s="26"/>
      <c r="L7403" s="26"/>
      <c r="M7403" s="26"/>
      <c r="N7403" s="26"/>
      <c r="O7403" s="26"/>
      <c r="P7403" s="26"/>
      <c r="Q7403" s="26"/>
      <c r="R7403" s="26"/>
      <c r="S7403" s="26"/>
      <c r="T7403" s="26"/>
      <c r="U7403" s="26"/>
      <c r="V7403" s="26"/>
    </row>
    <row r="7404" spans="1:22" ht="14">
      <c r="A7404" s="24"/>
      <c r="B7404" s="26"/>
      <c r="C7404" s="26"/>
      <c r="D7404" s="26"/>
      <c r="E7404" s="26"/>
      <c r="F7404" s="26"/>
      <c r="G7404" s="27"/>
      <c r="H7404" s="27"/>
      <c r="I7404" s="26"/>
      <c r="J7404" s="24"/>
      <c r="K7404" s="26"/>
      <c r="L7404" s="26"/>
      <c r="M7404" s="26"/>
      <c r="N7404" s="26"/>
      <c r="O7404" s="26"/>
      <c r="P7404" s="26"/>
      <c r="Q7404" s="26"/>
      <c r="R7404" s="26"/>
      <c r="S7404" s="26"/>
      <c r="T7404" s="26"/>
      <c r="U7404" s="26"/>
      <c r="V7404" s="26"/>
    </row>
    <row r="7405" spans="1:22" ht="14">
      <c r="A7405" s="24"/>
      <c r="B7405" s="26"/>
      <c r="C7405" s="26"/>
      <c r="D7405" s="26"/>
      <c r="E7405" s="26"/>
      <c r="F7405" s="26"/>
      <c r="G7405" s="27"/>
      <c r="H7405" s="27"/>
      <c r="I7405" s="26"/>
      <c r="J7405" s="24"/>
      <c r="K7405" s="26"/>
      <c r="L7405" s="26"/>
      <c r="M7405" s="26"/>
      <c r="N7405" s="26"/>
      <c r="O7405" s="26"/>
      <c r="P7405" s="26"/>
      <c r="Q7405" s="26"/>
      <c r="R7405" s="26"/>
      <c r="S7405" s="26"/>
      <c r="T7405" s="26"/>
      <c r="U7405" s="26"/>
      <c r="V7405" s="26"/>
    </row>
    <row r="7406" spans="1:22" ht="14">
      <c r="A7406" s="24"/>
      <c r="B7406" s="26"/>
      <c r="C7406" s="26"/>
      <c r="D7406" s="26"/>
      <c r="E7406" s="26"/>
      <c r="F7406" s="26"/>
      <c r="G7406" s="27"/>
      <c r="H7406" s="27"/>
      <c r="I7406" s="26"/>
      <c r="J7406" s="24"/>
      <c r="K7406" s="26"/>
      <c r="L7406" s="26"/>
      <c r="M7406" s="26"/>
      <c r="N7406" s="26"/>
      <c r="O7406" s="26"/>
      <c r="P7406" s="26"/>
      <c r="Q7406" s="26"/>
      <c r="R7406" s="26"/>
      <c r="S7406" s="26"/>
      <c r="T7406" s="26"/>
      <c r="U7406" s="26"/>
      <c r="V7406" s="26"/>
    </row>
    <row r="7407" spans="1:22" ht="14">
      <c r="A7407" s="24"/>
      <c r="B7407" s="26"/>
      <c r="C7407" s="26"/>
      <c r="D7407" s="26"/>
      <c r="E7407" s="26"/>
      <c r="F7407" s="26"/>
      <c r="G7407" s="27"/>
      <c r="H7407" s="27"/>
      <c r="I7407" s="26"/>
      <c r="J7407" s="24"/>
      <c r="K7407" s="26"/>
      <c r="L7407" s="26"/>
      <c r="M7407" s="26"/>
      <c r="N7407" s="26"/>
      <c r="O7407" s="26"/>
      <c r="P7407" s="26"/>
      <c r="Q7407" s="26"/>
      <c r="R7407" s="26"/>
      <c r="S7407" s="26"/>
      <c r="T7407" s="26"/>
      <c r="U7407" s="26"/>
      <c r="V7407" s="26"/>
    </row>
    <row r="7408" spans="1:22" ht="14">
      <c r="A7408" s="24"/>
      <c r="B7408" s="26"/>
      <c r="C7408" s="26"/>
      <c r="D7408" s="26"/>
      <c r="E7408" s="26"/>
      <c r="F7408" s="26"/>
      <c r="G7408" s="27"/>
      <c r="H7408" s="27"/>
      <c r="I7408" s="26"/>
      <c r="J7408" s="24"/>
      <c r="K7408" s="26"/>
      <c r="L7408" s="26"/>
      <c r="M7408" s="26"/>
      <c r="N7408" s="26"/>
      <c r="O7408" s="26"/>
      <c r="P7408" s="26"/>
      <c r="Q7408" s="26"/>
      <c r="R7408" s="26"/>
      <c r="S7408" s="26"/>
      <c r="T7408" s="26"/>
      <c r="U7408" s="26"/>
      <c r="V7408" s="26"/>
    </row>
    <row r="7409" spans="1:22" ht="14">
      <c r="A7409" s="24"/>
      <c r="B7409" s="26"/>
      <c r="C7409" s="26"/>
      <c r="D7409" s="26"/>
      <c r="E7409" s="26"/>
      <c r="F7409" s="26"/>
      <c r="G7409" s="27"/>
      <c r="H7409" s="27"/>
      <c r="I7409" s="26"/>
      <c r="J7409" s="24"/>
      <c r="K7409" s="26"/>
      <c r="L7409" s="26"/>
      <c r="M7409" s="26"/>
      <c r="N7409" s="26"/>
      <c r="O7409" s="26"/>
      <c r="P7409" s="26"/>
      <c r="Q7409" s="26"/>
      <c r="R7409" s="26"/>
      <c r="S7409" s="26"/>
      <c r="T7409" s="26"/>
      <c r="U7409" s="26"/>
      <c r="V7409" s="26"/>
    </row>
    <row r="7410" spans="1:22" ht="14">
      <c r="A7410" s="24"/>
      <c r="B7410" s="26"/>
      <c r="C7410" s="26"/>
      <c r="D7410" s="26"/>
      <c r="E7410" s="26"/>
      <c r="F7410" s="26"/>
      <c r="G7410" s="27"/>
      <c r="H7410" s="27"/>
      <c r="I7410" s="26"/>
      <c r="J7410" s="24"/>
      <c r="K7410" s="26"/>
      <c r="L7410" s="26"/>
      <c r="M7410" s="26"/>
      <c r="N7410" s="26"/>
      <c r="O7410" s="26"/>
      <c r="P7410" s="26"/>
      <c r="Q7410" s="26"/>
      <c r="R7410" s="26"/>
      <c r="S7410" s="26"/>
      <c r="T7410" s="26"/>
      <c r="U7410" s="26"/>
      <c r="V7410" s="26"/>
    </row>
    <row r="7411" spans="1:22" ht="14">
      <c r="A7411" s="24"/>
      <c r="B7411" s="26"/>
      <c r="C7411" s="26"/>
      <c r="D7411" s="26"/>
      <c r="E7411" s="26"/>
      <c r="F7411" s="26"/>
      <c r="G7411" s="27"/>
      <c r="H7411" s="27"/>
      <c r="I7411" s="26"/>
      <c r="J7411" s="24"/>
      <c r="K7411" s="26"/>
      <c r="L7411" s="26"/>
      <c r="M7411" s="26"/>
      <c r="N7411" s="26"/>
      <c r="O7411" s="26"/>
      <c r="P7411" s="26"/>
      <c r="Q7411" s="26"/>
      <c r="R7411" s="26"/>
      <c r="S7411" s="26"/>
      <c r="T7411" s="26"/>
      <c r="U7411" s="26"/>
      <c r="V7411" s="26"/>
    </row>
    <row r="7412" spans="1:22" ht="14">
      <c r="A7412" s="24"/>
      <c r="B7412" s="26"/>
      <c r="C7412" s="26"/>
      <c r="D7412" s="26"/>
      <c r="E7412" s="26"/>
      <c r="F7412" s="26"/>
      <c r="G7412" s="27"/>
      <c r="H7412" s="27"/>
      <c r="I7412" s="26"/>
      <c r="J7412" s="24"/>
      <c r="K7412" s="26"/>
      <c r="L7412" s="26"/>
      <c r="M7412" s="26"/>
      <c r="N7412" s="26"/>
      <c r="O7412" s="26"/>
      <c r="P7412" s="26"/>
      <c r="Q7412" s="26"/>
      <c r="R7412" s="26"/>
      <c r="S7412" s="26"/>
      <c r="T7412" s="26"/>
      <c r="U7412" s="26"/>
      <c r="V7412" s="26"/>
    </row>
    <row r="7413" spans="1:22" ht="14">
      <c r="A7413" s="24"/>
      <c r="B7413" s="26"/>
      <c r="C7413" s="26"/>
      <c r="D7413" s="26"/>
      <c r="E7413" s="26"/>
      <c r="F7413" s="26"/>
      <c r="G7413" s="27"/>
      <c r="H7413" s="27"/>
      <c r="I7413" s="26"/>
      <c r="J7413" s="24"/>
      <c r="K7413" s="26"/>
      <c r="L7413" s="26"/>
      <c r="M7413" s="26"/>
      <c r="N7413" s="26"/>
      <c r="O7413" s="26"/>
      <c r="P7413" s="26"/>
      <c r="Q7413" s="26"/>
      <c r="R7413" s="26"/>
      <c r="S7413" s="26"/>
      <c r="T7413" s="26"/>
      <c r="U7413" s="26"/>
      <c r="V7413" s="26"/>
    </row>
    <row r="7414" spans="1:22" ht="14">
      <c r="A7414" s="24"/>
      <c r="B7414" s="26"/>
      <c r="C7414" s="26"/>
      <c r="D7414" s="26"/>
      <c r="E7414" s="26"/>
      <c r="F7414" s="26"/>
      <c r="G7414" s="27"/>
      <c r="H7414" s="27"/>
      <c r="I7414" s="26"/>
      <c r="J7414" s="24"/>
      <c r="K7414" s="26"/>
      <c r="L7414" s="26"/>
      <c r="M7414" s="26"/>
      <c r="N7414" s="26"/>
      <c r="O7414" s="26"/>
      <c r="P7414" s="26"/>
      <c r="Q7414" s="26"/>
      <c r="R7414" s="26"/>
      <c r="S7414" s="26"/>
      <c r="T7414" s="26"/>
      <c r="U7414" s="26"/>
      <c r="V7414" s="26"/>
    </row>
    <row r="7415" spans="1:22" ht="14">
      <c r="A7415" s="24"/>
      <c r="B7415" s="26"/>
      <c r="C7415" s="26"/>
      <c r="D7415" s="26"/>
      <c r="E7415" s="26"/>
      <c r="F7415" s="26"/>
      <c r="G7415" s="27"/>
      <c r="H7415" s="27"/>
      <c r="I7415" s="26"/>
      <c r="J7415" s="24"/>
      <c r="K7415" s="26"/>
      <c r="L7415" s="26"/>
      <c r="M7415" s="26"/>
      <c r="N7415" s="26"/>
      <c r="O7415" s="26"/>
      <c r="P7415" s="26"/>
      <c r="Q7415" s="26"/>
      <c r="R7415" s="26"/>
      <c r="S7415" s="26"/>
      <c r="T7415" s="26"/>
      <c r="U7415" s="26"/>
      <c r="V7415" s="26"/>
    </row>
    <row r="7416" spans="1:22" ht="14">
      <c r="A7416" s="24"/>
      <c r="B7416" s="26"/>
      <c r="C7416" s="26"/>
      <c r="D7416" s="26"/>
      <c r="E7416" s="26"/>
      <c r="F7416" s="26"/>
      <c r="G7416" s="27"/>
      <c r="H7416" s="27"/>
      <c r="I7416" s="26"/>
      <c r="J7416" s="24"/>
      <c r="K7416" s="26"/>
      <c r="L7416" s="26"/>
      <c r="M7416" s="26"/>
      <c r="N7416" s="26"/>
      <c r="O7416" s="26"/>
      <c r="P7416" s="26"/>
      <c r="Q7416" s="26"/>
      <c r="R7416" s="26"/>
      <c r="S7416" s="26"/>
      <c r="T7416" s="26"/>
      <c r="U7416" s="26"/>
      <c r="V7416" s="26"/>
    </row>
    <row r="7417" spans="1:22" ht="14">
      <c r="A7417" s="24"/>
      <c r="B7417" s="26"/>
      <c r="C7417" s="26"/>
      <c r="D7417" s="26"/>
      <c r="E7417" s="26"/>
      <c r="F7417" s="26"/>
      <c r="G7417" s="27"/>
      <c r="H7417" s="27"/>
      <c r="I7417" s="26"/>
      <c r="J7417" s="24"/>
      <c r="K7417" s="26"/>
      <c r="L7417" s="26"/>
      <c r="M7417" s="26"/>
      <c r="N7417" s="26"/>
      <c r="O7417" s="26"/>
      <c r="P7417" s="26"/>
      <c r="Q7417" s="26"/>
      <c r="R7417" s="26"/>
      <c r="S7417" s="26"/>
      <c r="T7417" s="26"/>
      <c r="U7417" s="26"/>
      <c r="V7417" s="26"/>
    </row>
    <row r="7418" spans="1:22" ht="14">
      <c r="A7418" s="24"/>
      <c r="B7418" s="26"/>
      <c r="C7418" s="26"/>
      <c r="D7418" s="26"/>
      <c r="E7418" s="26"/>
      <c r="F7418" s="26"/>
      <c r="G7418" s="27"/>
      <c r="H7418" s="27"/>
      <c r="I7418" s="26"/>
      <c r="J7418" s="24"/>
      <c r="K7418" s="26"/>
      <c r="L7418" s="26"/>
      <c r="M7418" s="26"/>
      <c r="N7418" s="26"/>
      <c r="O7418" s="26"/>
      <c r="P7418" s="26"/>
      <c r="Q7418" s="26"/>
      <c r="R7418" s="26"/>
      <c r="S7418" s="26"/>
      <c r="T7418" s="26"/>
      <c r="U7418" s="26"/>
      <c r="V7418" s="26"/>
    </row>
    <row r="7419" spans="1:22" ht="14">
      <c r="A7419" s="24"/>
      <c r="B7419" s="26"/>
      <c r="C7419" s="26"/>
      <c r="D7419" s="26"/>
      <c r="E7419" s="26"/>
      <c r="F7419" s="26"/>
      <c r="G7419" s="27"/>
      <c r="H7419" s="27"/>
      <c r="I7419" s="26"/>
      <c r="J7419" s="24"/>
      <c r="K7419" s="26"/>
      <c r="L7419" s="26"/>
      <c r="M7419" s="26"/>
      <c r="N7419" s="26"/>
      <c r="O7419" s="26"/>
      <c r="P7419" s="26"/>
      <c r="Q7419" s="26"/>
      <c r="R7419" s="26"/>
      <c r="S7419" s="26"/>
      <c r="T7419" s="26"/>
      <c r="U7419" s="26"/>
      <c r="V7419" s="26"/>
    </row>
    <row r="7420" spans="1:22" ht="14">
      <c r="A7420" s="24"/>
      <c r="B7420" s="26"/>
      <c r="C7420" s="26"/>
      <c r="D7420" s="26"/>
      <c r="E7420" s="26"/>
      <c r="F7420" s="26"/>
      <c r="G7420" s="27"/>
      <c r="H7420" s="27"/>
      <c r="I7420" s="26"/>
      <c r="J7420" s="24"/>
      <c r="K7420" s="26"/>
      <c r="L7420" s="26"/>
      <c r="M7420" s="26"/>
      <c r="N7420" s="26"/>
      <c r="O7420" s="26"/>
      <c r="P7420" s="26"/>
      <c r="Q7420" s="26"/>
      <c r="R7420" s="26"/>
      <c r="S7420" s="26"/>
      <c r="T7420" s="26"/>
      <c r="U7420" s="26"/>
      <c r="V7420" s="26"/>
    </row>
    <row r="7421" spans="1:22" ht="14">
      <c r="A7421" s="24"/>
      <c r="B7421" s="26"/>
      <c r="C7421" s="26"/>
      <c r="D7421" s="26"/>
      <c r="E7421" s="26"/>
      <c r="F7421" s="26"/>
      <c r="G7421" s="27"/>
      <c r="H7421" s="27"/>
      <c r="I7421" s="26"/>
      <c r="J7421" s="24"/>
      <c r="K7421" s="26"/>
      <c r="L7421" s="26"/>
      <c r="M7421" s="26"/>
      <c r="N7421" s="26"/>
      <c r="O7421" s="26"/>
      <c r="P7421" s="26"/>
      <c r="Q7421" s="26"/>
      <c r="R7421" s="26"/>
      <c r="S7421" s="26"/>
      <c r="T7421" s="26"/>
      <c r="U7421" s="26"/>
      <c r="V7421" s="26"/>
    </row>
    <row r="7422" spans="1:22" ht="14">
      <c r="A7422" s="24"/>
      <c r="B7422" s="26"/>
      <c r="C7422" s="26"/>
      <c r="D7422" s="26"/>
      <c r="E7422" s="26"/>
      <c r="F7422" s="26"/>
      <c r="G7422" s="27"/>
      <c r="H7422" s="27"/>
      <c r="I7422" s="26"/>
      <c r="J7422" s="24"/>
      <c r="K7422" s="26"/>
      <c r="L7422" s="26"/>
      <c r="M7422" s="26"/>
      <c r="N7422" s="26"/>
      <c r="O7422" s="26"/>
      <c r="P7422" s="26"/>
      <c r="Q7422" s="26"/>
      <c r="R7422" s="26"/>
      <c r="S7422" s="26"/>
      <c r="T7422" s="26"/>
      <c r="U7422" s="26"/>
      <c r="V7422" s="26"/>
    </row>
    <row r="7423" spans="1:22" ht="14">
      <c r="A7423" s="24"/>
      <c r="B7423" s="26"/>
      <c r="C7423" s="26"/>
      <c r="D7423" s="26"/>
      <c r="E7423" s="26"/>
      <c r="F7423" s="26"/>
      <c r="G7423" s="27"/>
      <c r="H7423" s="27"/>
      <c r="I7423" s="26"/>
      <c r="J7423" s="24"/>
      <c r="K7423" s="26"/>
      <c r="L7423" s="26"/>
      <c r="M7423" s="26"/>
      <c r="N7423" s="26"/>
      <c r="O7423" s="26"/>
      <c r="P7423" s="26"/>
      <c r="Q7423" s="26"/>
      <c r="R7423" s="26"/>
      <c r="S7423" s="26"/>
      <c r="T7423" s="26"/>
      <c r="U7423" s="26"/>
      <c r="V7423" s="26"/>
    </row>
    <row r="7424" spans="1:22" ht="14">
      <c r="A7424" s="24"/>
      <c r="B7424" s="26"/>
      <c r="C7424" s="26"/>
      <c r="D7424" s="26"/>
      <c r="E7424" s="26"/>
      <c r="F7424" s="26"/>
      <c r="G7424" s="27"/>
      <c r="H7424" s="27"/>
      <c r="I7424" s="26"/>
      <c r="J7424" s="24"/>
      <c r="K7424" s="26"/>
      <c r="L7424" s="26"/>
      <c r="M7424" s="26"/>
      <c r="N7424" s="26"/>
      <c r="O7424" s="26"/>
      <c r="P7424" s="26"/>
      <c r="Q7424" s="26"/>
      <c r="R7424" s="26"/>
      <c r="S7424" s="26"/>
      <c r="T7424" s="26"/>
      <c r="U7424" s="26"/>
      <c r="V7424" s="26"/>
    </row>
    <row r="7425" spans="1:22" ht="14">
      <c r="A7425" s="24"/>
      <c r="B7425" s="26"/>
      <c r="C7425" s="26"/>
      <c r="D7425" s="26"/>
      <c r="E7425" s="26"/>
      <c r="F7425" s="26"/>
      <c r="G7425" s="27"/>
      <c r="H7425" s="27"/>
      <c r="I7425" s="26"/>
      <c r="J7425" s="24"/>
      <c r="K7425" s="26"/>
      <c r="L7425" s="26"/>
      <c r="M7425" s="26"/>
      <c r="N7425" s="26"/>
      <c r="O7425" s="26"/>
      <c r="P7425" s="26"/>
      <c r="Q7425" s="26"/>
      <c r="R7425" s="26"/>
      <c r="S7425" s="26"/>
      <c r="T7425" s="26"/>
      <c r="U7425" s="26"/>
      <c r="V7425" s="26"/>
    </row>
    <row r="7426" spans="1:22" ht="14">
      <c r="A7426" s="24"/>
      <c r="B7426" s="26"/>
      <c r="C7426" s="26"/>
      <c r="D7426" s="26"/>
      <c r="E7426" s="26"/>
      <c r="F7426" s="26"/>
      <c r="G7426" s="27"/>
      <c r="H7426" s="27"/>
      <c r="I7426" s="26"/>
      <c r="J7426" s="24"/>
      <c r="K7426" s="26"/>
      <c r="L7426" s="26"/>
      <c r="M7426" s="26"/>
      <c r="N7426" s="26"/>
      <c r="O7426" s="26"/>
      <c r="P7426" s="26"/>
      <c r="Q7426" s="26"/>
      <c r="R7426" s="26"/>
      <c r="S7426" s="26"/>
      <c r="T7426" s="26"/>
      <c r="U7426" s="26"/>
      <c r="V7426" s="26"/>
    </row>
    <row r="7427" spans="1:22" ht="14">
      <c r="A7427" s="24"/>
      <c r="B7427" s="26"/>
      <c r="C7427" s="26"/>
      <c r="D7427" s="26"/>
      <c r="E7427" s="26"/>
      <c r="F7427" s="26"/>
      <c r="G7427" s="27"/>
      <c r="H7427" s="27"/>
      <c r="I7427" s="26"/>
      <c r="J7427" s="24"/>
      <c r="K7427" s="26"/>
      <c r="L7427" s="26"/>
      <c r="M7427" s="26"/>
      <c r="N7427" s="26"/>
      <c r="O7427" s="26"/>
      <c r="P7427" s="26"/>
      <c r="Q7427" s="26"/>
      <c r="R7427" s="26"/>
      <c r="S7427" s="26"/>
      <c r="T7427" s="26"/>
      <c r="U7427" s="26"/>
      <c r="V7427" s="26"/>
    </row>
    <row r="7428" spans="1:22" ht="14">
      <c r="A7428" s="24"/>
      <c r="B7428" s="26"/>
      <c r="C7428" s="26"/>
      <c r="D7428" s="26"/>
      <c r="E7428" s="26"/>
      <c r="F7428" s="26"/>
      <c r="G7428" s="27"/>
      <c r="H7428" s="27"/>
      <c r="I7428" s="26"/>
      <c r="J7428" s="24"/>
      <c r="K7428" s="26"/>
      <c r="L7428" s="26"/>
      <c r="M7428" s="26"/>
      <c r="N7428" s="26"/>
      <c r="O7428" s="26"/>
      <c r="P7428" s="26"/>
      <c r="Q7428" s="26"/>
      <c r="R7428" s="26"/>
      <c r="S7428" s="26"/>
      <c r="T7428" s="26"/>
      <c r="U7428" s="26"/>
      <c r="V7428" s="26"/>
    </row>
    <row r="7429" spans="1:22" ht="14">
      <c r="A7429" s="24"/>
      <c r="B7429" s="26"/>
      <c r="C7429" s="26"/>
      <c r="D7429" s="26"/>
      <c r="E7429" s="26"/>
      <c r="F7429" s="26"/>
      <c r="G7429" s="27"/>
      <c r="H7429" s="27"/>
      <c r="I7429" s="26"/>
      <c r="J7429" s="24"/>
      <c r="K7429" s="26"/>
      <c r="L7429" s="26"/>
      <c r="M7429" s="26"/>
      <c r="N7429" s="26"/>
      <c r="O7429" s="26"/>
      <c r="P7429" s="26"/>
      <c r="Q7429" s="26"/>
      <c r="R7429" s="26"/>
      <c r="S7429" s="26"/>
      <c r="T7429" s="26"/>
      <c r="U7429" s="26"/>
      <c r="V7429" s="26"/>
    </row>
    <row r="7430" spans="1:22" ht="14">
      <c r="A7430" s="24"/>
      <c r="B7430" s="26"/>
      <c r="C7430" s="26"/>
      <c r="D7430" s="26"/>
      <c r="E7430" s="26"/>
      <c r="F7430" s="26"/>
      <c r="G7430" s="27"/>
      <c r="H7430" s="27"/>
      <c r="I7430" s="26"/>
      <c r="J7430" s="24"/>
      <c r="K7430" s="26"/>
      <c r="L7430" s="26"/>
      <c r="M7430" s="26"/>
      <c r="N7430" s="26"/>
      <c r="O7430" s="26"/>
      <c r="P7430" s="26"/>
      <c r="Q7430" s="26"/>
      <c r="R7430" s="26"/>
      <c r="S7430" s="26"/>
      <c r="T7430" s="26"/>
      <c r="U7430" s="26"/>
      <c r="V7430" s="26"/>
    </row>
    <row r="7431" spans="1:22" ht="14">
      <c r="A7431" s="24"/>
      <c r="B7431" s="26"/>
      <c r="C7431" s="26"/>
      <c r="D7431" s="26"/>
      <c r="E7431" s="26"/>
      <c r="F7431" s="26"/>
      <c r="G7431" s="27"/>
      <c r="H7431" s="27"/>
      <c r="I7431" s="26"/>
      <c r="J7431" s="24"/>
      <c r="K7431" s="26"/>
      <c r="L7431" s="26"/>
      <c r="M7431" s="26"/>
      <c r="N7431" s="26"/>
      <c r="O7431" s="26"/>
      <c r="P7431" s="26"/>
      <c r="Q7431" s="26"/>
      <c r="R7431" s="26"/>
      <c r="S7431" s="26"/>
      <c r="T7431" s="26"/>
      <c r="U7431" s="26"/>
      <c r="V7431" s="26"/>
    </row>
    <row r="7432" spans="1:22" ht="14">
      <c r="A7432" s="24"/>
      <c r="B7432" s="26"/>
      <c r="C7432" s="26"/>
      <c r="D7432" s="26"/>
      <c r="E7432" s="26"/>
      <c r="F7432" s="26"/>
      <c r="G7432" s="27"/>
      <c r="H7432" s="27"/>
      <c r="I7432" s="26"/>
      <c r="J7432" s="24"/>
      <c r="K7432" s="26"/>
      <c r="L7432" s="26"/>
      <c r="M7432" s="26"/>
      <c r="N7432" s="26"/>
      <c r="O7432" s="26"/>
      <c r="P7432" s="26"/>
      <c r="Q7432" s="26"/>
      <c r="R7432" s="26"/>
      <c r="S7432" s="26"/>
      <c r="T7432" s="26"/>
      <c r="U7432" s="26"/>
      <c r="V7432" s="26"/>
    </row>
    <row r="7433" spans="1:22" ht="14">
      <c r="A7433" s="24"/>
      <c r="B7433" s="26"/>
      <c r="C7433" s="26"/>
      <c r="D7433" s="26"/>
      <c r="E7433" s="26"/>
      <c r="F7433" s="26"/>
      <c r="G7433" s="27"/>
      <c r="H7433" s="27"/>
      <c r="I7433" s="26"/>
      <c r="J7433" s="24"/>
      <c r="K7433" s="26"/>
      <c r="L7433" s="26"/>
      <c r="M7433" s="26"/>
      <c r="N7433" s="26"/>
      <c r="O7433" s="26"/>
      <c r="P7433" s="26"/>
      <c r="Q7433" s="26"/>
      <c r="R7433" s="26"/>
      <c r="S7433" s="26"/>
      <c r="T7433" s="26"/>
      <c r="U7433" s="26"/>
      <c r="V7433" s="26"/>
    </row>
    <row r="7434" spans="1:22" ht="14">
      <c r="A7434" s="24"/>
      <c r="B7434" s="26"/>
      <c r="C7434" s="26"/>
      <c r="D7434" s="26"/>
      <c r="E7434" s="26"/>
      <c r="F7434" s="26"/>
      <c r="G7434" s="27"/>
      <c r="H7434" s="27"/>
      <c r="I7434" s="26"/>
      <c r="J7434" s="24"/>
      <c r="K7434" s="26"/>
      <c r="L7434" s="26"/>
      <c r="M7434" s="26"/>
      <c r="N7434" s="26"/>
      <c r="O7434" s="26"/>
      <c r="P7434" s="26"/>
      <c r="Q7434" s="26"/>
      <c r="R7434" s="26"/>
      <c r="S7434" s="26"/>
      <c r="T7434" s="26"/>
      <c r="U7434" s="26"/>
      <c r="V7434" s="26"/>
    </row>
    <row r="7435" spans="1:22" ht="14">
      <c r="A7435" s="24"/>
      <c r="B7435" s="26"/>
      <c r="C7435" s="26"/>
      <c r="D7435" s="26"/>
      <c r="E7435" s="26"/>
      <c r="F7435" s="26"/>
      <c r="G7435" s="27"/>
      <c r="H7435" s="27"/>
      <c r="I7435" s="26"/>
      <c r="J7435" s="24"/>
      <c r="K7435" s="26"/>
      <c r="L7435" s="26"/>
      <c r="M7435" s="26"/>
      <c r="N7435" s="26"/>
      <c r="O7435" s="26"/>
      <c r="P7435" s="26"/>
      <c r="Q7435" s="26"/>
      <c r="R7435" s="26"/>
      <c r="S7435" s="26"/>
      <c r="T7435" s="26"/>
      <c r="U7435" s="26"/>
      <c r="V7435" s="26"/>
    </row>
    <row r="7436" spans="1:22" ht="14">
      <c r="A7436" s="24"/>
      <c r="B7436" s="26"/>
      <c r="C7436" s="26"/>
      <c r="D7436" s="26"/>
      <c r="E7436" s="26"/>
      <c r="F7436" s="26"/>
      <c r="G7436" s="27"/>
      <c r="H7436" s="27"/>
      <c r="I7436" s="26"/>
      <c r="J7436" s="24"/>
      <c r="K7436" s="26"/>
      <c r="L7436" s="26"/>
      <c r="M7436" s="26"/>
      <c r="N7436" s="26"/>
      <c r="O7436" s="26"/>
      <c r="P7436" s="26"/>
      <c r="Q7436" s="26"/>
      <c r="R7436" s="26"/>
      <c r="S7436" s="26"/>
      <c r="T7436" s="26"/>
      <c r="U7436" s="26"/>
      <c r="V7436" s="26"/>
    </row>
    <row r="7437" spans="1:22" ht="14">
      <c r="A7437" s="24"/>
      <c r="B7437" s="26"/>
      <c r="C7437" s="26"/>
      <c r="D7437" s="26"/>
      <c r="E7437" s="26"/>
      <c r="F7437" s="26"/>
      <c r="G7437" s="27"/>
      <c r="H7437" s="27"/>
      <c r="I7437" s="26"/>
      <c r="J7437" s="24"/>
      <c r="K7437" s="26"/>
      <c r="L7437" s="26"/>
      <c r="M7437" s="26"/>
      <c r="N7437" s="26"/>
      <c r="O7437" s="26"/>
      <c r="P7437" s="26"/>
      <c r="Q7437" s="26"/>
      <c r="R7437" s="26"/>
      <c r="S7437" s="26"/>
      <c r="T7437" s="26"/>
      <c r="U7437" s="26"/>
      <c r="V7437" s="26"/>
    </row>
    <row r="7438" spans="1:22" ht="14">
      <c r="A7438" s="24"/>
      <c r="B7438" s="26"/>
      <c r="C7438" s="26"/>
      <c r="D7438" s="26"/>
      <c r="E7438" s="26"/>
      <c r="F7438" s="26"/>
      <c r="G7438" s="27"/>
      <c r="H7438" s="27"/>
      <c r="I7438" s="26"/>
      <c r="J7438" s="24"/>
      <c r="K7438" s="26"/>
      <c r="L7438" s="26"/>
      <c r="M7438" s="26"/>
      <c r="N7438" s="26"/>
      <c r="O7438" s="26"/>
      <c r="P7438" s="26"/>
      <c r="Q7438" s="26"/>
      <c r="R7438" s="26"/>
      <c r="S7438" s="26"/>
      <c r="T7438" s="26"/>
      <c r="U7438" s="26"/>
      <c r="V7438" s="26"/>
    </row>
    <row r="7439" spans="1:22" ht="14">
      <c r="A7439" s="24"/>
      <c r="B7439" s="26"/>
      <c r="C7439" s="26"/>
      <c r="D7439" s="26"/>
      <c r="E7439" s="26"/>
      <c r="F7439" s="26"/>
      <c r="G7439" s="27"/>
      <c r="H7439" s="27"/>
      <c r="I7439" s="26"/>
      <c r="J7439" s="24"/>
      <c r="K7439" s="26"/>
      <c r="L7439" s="26"/>
      <c r="M7439" s="26"/>
      <c r="N7439" s="26"/>
      <c r="O7439" s="26"/>
      <c r="P7439" s="26"/>
      <c r="Q7439" s="26"/>
      <c r="R7439" s="26"/>
      <c r="S7439" s="26"/>
      <c r="T7439" s="26"/>
      <c r="U7439" s="26"/>
      <c r="V7439" s="26"/>
    </row>
    <row r="7440" spans="1:22" ht="14">
      <c r="A7440" s="24"/>
      <c r="B7440" s="26"/>
      <c r="C7440" s="26"/>
      <c r="D7440" s="26"/>
      <c r="E7440" s="26"/>
      <c r="F7440" s="26"/>
      <c r="G7440" s="27"/>
      <c r="H7440" s="27"/>
      <c r="I7440" s="26"/>
      <c r="J7440" s="24"/>
      <c r="K7440" s="26"/>
      <c r="L7440" s="26"/>
      <c r="M7440" s="26"/>
      <c r="N7440" s="26"/>
      <c r="O7440" s="26"/>
      <c r="P7440" s="26"/>
      <c r="Q7440" s="26"/>
      <c r="R7440" s="26"/>
      <c r="S7440" s="26"/>
      <c r="T7440" s="26"/>
      <c r="U7440" s="26"/>
      <c r="V7440" s="26"/>
    </row>
    <row r="7441" spans="1:22" ht="14">
      <c r="A7441" s="24"/>
      <c r="B7441" s="26"/>
      <c r="C7441" s="26"/>
      <c r="D7441" s="26"/>
      <c r="E7441" s="26"/>
      <c r="F7441" s="26"/>
      <c r="G7441" s="27"/>
      <c r="H7441" s="27"/>
      <c r="I7441" s="26"/>
      <c r="J7441" s="24"/>
      <c r="K7441" s="26"/>
      <c r="L7441" s="26"/>
      <c r="M7441" s="26"/>
      <c r="N7441" s="26"/>
      <c r="O7441" s="26"/>
      <c r="P7441" s="26"/>
      <c r="Q7441" s="26"/>
      <c r="R7441" s="26"/>
      <c r="S7441" s="26"/>
      <c r="T7441" s="26"/>
      <c r="U7441" s="26"/>
      <c r="V7441" s="26"/>
    </row>
    <row r="7442" spans="1:22" ht="14">
      <c r="A7442" s="24"/>
      <c r="B7442" s="26"/>
      <c r="C7442" s="26"/>
      <c r="D7442" s="26"/>
      <c r="E7442" s="26"/>
      <c r="F7442" s="26"/>
      <c r="G7442" s="27"/>
      <c r="H7442" s="27"/>
      <c r="I7442" s="26"/>
      <c r="J7442" s="24"/>
      <c r="K7442" s="26"/>
      <c r="L7442" s="26"/>
      <c r="M7442" s="26"/>
      <c r="N7442" s="26"/>
      <c r="O7442" s="26"/>
      <c r="P7442" s="26"/>
      <c r="Q7442" s="26"/>
      <c r="R7442" s="26"/>
      <c r="S7442" s="26"/>
      <c r="T7442" s="26"/>
      <c r="U7442" s="26"/>
      <c r="V7442" s="26"/>
    </row>
    <row r="7443" spans="1:22" ht="14">
      <c r="A7443" s="24"/>
      <c r="B7443" s="26"/>
      <c r="C7443" s="26"/>
      <c r="D7443" s="26"/>
      <c r="E7443" s="26"/>
      <c r="F7443" s="26"/>
      <c r="G7443" s="27"/>
      <c r="H7443" s="27"/>
      <c r="I7443" s="26"/>
      <c r="J7443" s="24"/>
      <c r="K7443" s="26"/>
      <c r="L7443" s="26"/>
      <c r="M7443" s="26"/>
      <c r="N7443" s="26"/>
      <c r="O7443" s="26"/>
      <c r="P7443" s="26"/>
      <c r="Q7443" s="26"/>
      <c r="R7443" s="26"/>
      <c r="S7443" s="26"/>
      <c r="T7443" s="26"/>
      <c r="U7443" s="26"/>
      <c r="V7443" s="26"/>
    </row>
    <row r="7444" spans="1:22" ht="14">
      <c r="A7444" s="24"/>
      <c r="B7444" s="26"/>
      <c r="C7444" s="26"/>
      <c r="D7444" s="26"/>
      <c r="E7444" s="26"/>
      <c r="F7444" s="26"/>
      <c r="G7444" s="27"/>
      <c r="H7444" s="27"/>
      <c r="I7444" s="26"/>
      <c r="J7444" s="24"/>
      <c r="K7444" s="26"/>
      <c r="L7444" s="26"/>
      <c r="M7444" s="26"/>
      <c r="N7444" s="26"/>
      <c r="O7444" s="26"/>
      <c r="P7444" s="26"/>
      <c r="Q7444" s="26"/>
      <c r="R7444" s="26"/>
      <c r="S7444" s="26"/>
      <c r="T7444" s="26"/>
      <c r="U7444" s="26"/>
      <c r="V7444" s="26"/>
    </row>
    <row r="7445" spans="1:22" ht="14">
      <c r="A7445" s="24"/>
      <c r="B7445" s="26"/>
      <c r="C7445" s="26"/>
      <c r="D7445" s="26"/>
      <c r="E7445" s="26"/>
      <c r="F7445" s="26"/>
      <c r="G7445" s="27"/>
      <c r="H7445" s="27"/>
      <c r="I7445" s="26"/>
      <c r="J7445" s="24"/>
      <c r="K7445" s="26"/>
      <c r="L7445" s="26"/>
      <c r="M7445" s="26"/>
      <c r="N7445" s="26"/>
      <c r="O7445" s="26"/>
      <c r="P7445" s="26"/>
      <c r="Q7445" s="26"/>
      <c r="R7445" s="26"/>
      <c r="S7445" s="26"/>
      <c r="T7445" s="26"/>
      <c r="U7445" s="26"/>
      <c r="V7445" s="26"/>
    </row>
    <row r="7446" spans="1:22" ht="14">
      <c r="A7446" s="24"/>
      <c r="B7446" s="26"/>
      <c r="C7446" s="26"/>
      <c r="D7446" s="26"/>
      <c r="E7446" s="26"/>
      <c r="F7446" s="26"/>
      <c r="G7446" s="27"/>
      <c r="H7446" s="27"/>
      <c r="I7446" s="26"/>
      <c r="J7446" s="24"/>
      <c r="K7446" s="26"/>
      <c r="L7446" s="26"/>
      <c r="M7446" s="26"/>
      <c r="N7446" s="26"/>
      <c r="O7446" s="26"/>
      <c r="P7446" s="26"/>
      <c r="Q7446" s="26"/>
      <c r="R7446" s="26"/>
      <c r="S7446" s="26"/>
      <c r="T7446" s="26"/>
      <c r="U7446" s="26"/>
      <c r="V7446" s="26"/>
    </row>
    <row r="7447" spans="1:22" ht="14">
      <c r="A7447" s="24"/>
      <c r="B7447" s="26"/>
      <c r="C7447" s="26"/>
      <c r="D7447" s="26"/>
      <c r="E7447" s="26"/>
      <c r="F7447" s="26"/>
      <c r="G7447" s="27"/>
      <c r="H7447" s="27"/>
      <c r="I7447" s="26"/>
      <c r="J7447" s="24"/>
      <c r="K7447" s="26"/>
      <c r="L7447" s="26"/>
      <c r="M7447" s="26"/>
      <c r="N7447" s="26"/>
      <c r="O7447" s="26"/>
      <c r="P7447" s="26"/>
      <c r="Q7447" s="26"/>
      <c r="R7447" s="26"/>
      <c r="S7447" s="26"/>
      <c r="T7447" s="26"/>
      <c r="U7447" s="26"/>
      <c r="V7447" s="26"/>
    </row>
    <row r="7448" spans="1:22" ht="14">
      <c r="A7448" s="24"/>
      <c r="B7448" s="26"/>
      <c r="C7448" s="26"/>
      <c r="D7448" s="26"/>
      <c r="E7448" s="26"/>
      <c r="F7448" s="26"/>
      <c r="G7448" s="27"/>
      <c r="H7448" s="27"/>
      <c r="I7448" s="26"/>
      <c r="J7448" s="24"/>
      <c r="K7448" s="26"/>
      <c r="L7448" s="26"/>
      <c r="M7448" s="26"/>
      <c r="N7448" s="26"/>
      <c r="O7448" s="26"/>
      <c r="P7448" s="26"/>
      <c r="Q7448" s="26"/>
      <c r="R7448" s="26"/>
      <c r="S7448" s="26"/>
      <c r="T7448" s="26"/>
      <c r="U7448" s="26"/>
      <c r="V7448" s="26"/>
    </row>
    <row r="7449" spans="1:22" ht="14">
      <c r="A7449" s="24"/>
      <c r="B7449" s="26"/>
      <c r="C7449" s="26"/>
      <c r="D7449" s="26"/>
      <c r="E7449" s="26"/>
      <c r="F7449" s="26"/>
      <c r="G7449" s="27"/>
      <c r="H7449" s="27"/>
      <c r="I7449" s="26"/>
      <c r="J7449" s="24"/>
      <c r="K7449" s="26"/>
      <c r="L7449" s="26"/>
      <c r="M7449" s="26"/>
      <c r="N7449" s="26"/>
      <c r="O7449" s="26"/>
      <c r="P7449" s="26"/>
      <c r="Q7449" s="26"/>
      <c r="R7449" s="26"/>
      <c r="S7449" s="26"/>
      <c r="T7449" s="26"/>
      <c r="U7449" s="26"/>
      <c r="V7449" s="26"/>
    </row>
    <row r="7450" spans="1:22" ht="14">
      <c r="A7450" s="24"/>
      <c r="B7450" s="26"/>
      <c r="C7450" s="26"/>
      <c r="D7450" s="26"/>
      <c r="E7450" s="26"/>
      <c r="F7450" s="26"/>
      <c r="G7450" s="27"/>
      <c r="H7450" s="27"/>
      <c r="I7450" s="26"/>
      <c r="J7450" s="24"/>
      <c r="K7450" s="26"/>
      <c r="L7450" s="26"/>
      <c r="M7450" s="26"/>
      <c r="N7450" s="26"/>
      <c r="O7450" s="26"/>
      <c r="P7450" s="26"/>
      <c r="Q7450" s="26"/>
      <c r="R7450" s="26"/>
      <c r="S7450" s="26"/>
      <c r="T7450" s="26"/>
      <c r="U7450" s="26"/>
      <c r="V7450" s="26"/>
    </row>
    <row r="7451" spans="1:22" ht="14">
      <c r="A7451" s="24"/>
      <c r="B7451" s="26"/>
      <c r="C7451" s="26"/>
      <c r="D7451" s="26"/>
      <c r="E7451" s="26"/>
      <c r="F7451" s="26"/>
      <c r="G7451" s="27"/>
      <c r="H7451" s="27"/>
      <c r="I7451" s="26"/>
      <c r="J7451" s="24"/>
      <c r="K7451" s="26"/>
      <c r="L7451" s="26"/>
      <c r="M7451" s="26"/>
      <c r="N7451" s="26"/>
      <c r="O7451" s="26"/>
      <c r="P7451" s="26"/>
      <c r="Q7451" s="26"/>
      <c r="R7451" s="26"/>
      <c r="S7451" s="26"/>
      <c r="T7451" s="26"/>
      <c r="U7451" s="26"/>
      <c r="V7451" s="26"/>
    </row>
    <row r="7452" spans="1:22" ht="14">
      <c r="A7452" s="24"/>
      <c r="B7452" s="26"/>
      <c r="C7452" s="26"/>
      <c r="D7452" s="26"/>
      <c r="E7452" s="26"/>
      <c r="F7452" s="26"/>
      <c r="G7452" s="27"/>
      <c r="H7452" s="27"/>
      <c r="I7452" s="26"/>
      <c r="J7452" s="24"/>
      <c r="K7452" s="26"/>
      <c r="L7452" s="26"/>
      <c r="M7452" s="26"/>
      <c r="N7452" s="26"/>
      <c r="O7452" s="26"/>
      <c r="P7452" s="26"/>
      <c r="Q7452" s="26"/>
      <c r="R7452" s="26"/>
      <c r="S7452" s="26"/>
      <c r="T7452" s="26"/>
      <c r="U7452" s="26"/>
      <c r="V7452" s="26"/>
    </row>
    <row r="7453" spans="1:22" ht="14">
      <c r="A7453" s="24"/>
      <c r="B7453" s="26"/>
      <c r="C7453" s="26"/>
      <c r="D7453" s="26"/>
      <c r="E7453" s="26"/>
      <c r="F7453" s="26"/>
      <c r="G7453" s="27"/>
      <c r="H7453" s="27"/>
      <c r="I7453" s="26"/>
      <c r="J7453" s="24"/>
      <c r="K7453" s="26"/>
      <c r="L7453" s="26"/>
      <c r="M7453" s="26"/>
      <c r="N7453" s="26"/>
      <c r="O7453" s="26"/>
      <c r="P7453" s="26"/>
      <c r="Q7453" s="26"/>
      <c r="R7453" s="26"/>
      <c r="S7453" s="26"/>
      <c r="T7453" s="26"/>
      <c r="U7453" s="26"/>
      <c r="V7453" s="26"/>
    </row>
    <row r="7454" spans="1:22" ht="14">
      <c r="A7454" s="24"/>
      <c r="B7454" s="26"/>
      <c r="C7454" s="26"/>
      <c r="D7454" s="26"/>
      <c r="E7454" s="26"/>
      <c r="F7454" s="26"/>
      <c r="G7454" s="27"/>
      <c r="H7454" s="27"/>
      <c r="I7454" s="26"/>
      <c r="J7454" s="24"/>
      <c r="K7454" s="26"/>
      <c r="L7454" s="26"/>
      <c r="M7454" s="26"/>
      <c r="N7454" s="26"/>
      <c r="O7454" s="26"/>
      <c r="P7454" s="26"/>
      <c r="Q7454" s="26"/>
      <c r="R7454" s="26"/>
      <c r="S7454" s="26"/>
      <c r="T7454" s="26"/>
      <c r="U7454" s="26"/>
      <c r="V7454" s="26"/>
    </row>
    <row r="7455" spans="1:22" ht="14">
      <c r="A7455" s="24"/>
      <c r="B7455" s="26"/>
      <c r="C7455" s="26"/>
      <c r="D7455" s="26"/>
      <c r="E7455" s="26"/>
      <c r="F7455" s="26"/>
      <c r="G7455" s="27"/>
      <c r="H7455" s="27"/>
      <c r="I7455" s="26"/>
      <c r="J7455" s="24"/>
      <c r="K7455" s="26"/>
      <c r="L7455" s="26"/>
      <c r="M7455" s="26"/>
      <c r="N7455" s="26"/>
      <c r="O7455" s="26"/>
      <c r="P7455" s="26"/>
      <c r="Q7455" s="26"/>
      <c r="R7455" s="26"/>
      <c r="S7455" s="26"/>
      <c r="T7455" s="26"/>
      <c r="U7455" s="26"/>
      <c r="V7455" s="26"/>
    </row>
    <row r="7456" spans="1:22" ht="14">
      <c r="A7456" s="24"/>
      <c r="B7456" s="26"/>
      <c r="C7456" s="26"/>
      <c r="D7456" s="26"/>
      <c r="E7456" s="26"/>
      <c r="F7456" s="26"/>
      <c r="G7456" s="27"/>
      <c r="H7456" s="27"/>
      <c r="I7456" s="26"/>
      <c r="J7456" s="24"/>
      <c r="K7456" s="26"/>
      <c r="L7456" s="26"/>
      <c r="M7456" s="26"/>
      <c r="N7456" s="26"/>
      <c r="O7456" s="26"/>
      <c r="P7456" s="26"/>
      <c r="Q7456" s="26"/>
      <c r="R7456" s="26"/>
      <c r="S7456" s="26"/>
      <c r="T7456" s="26"/>
      <c r="U7456" s="26"/>
      <c r="V7456" s="26"/>
    </row>
    <row r="7457" spans="1:22" ht="14">
      <c r="A7457" s="24"/>
      <c r="B7457" s="26"/>
      <c r="C7457" s="26"/>
      <c r="D7457" s="26"/>
      <c r="E7457" s="26"/>
      <c r="F7457" s="26"/>
      <c r="G7457" s="27"/>
      <c r="H7457" s="27"/>
      <c r="I7457" s="26"/>
      <c r="J7457" s="24"/>
      <c r="K7457" s="26"/>
      <c r="L7457" s="26"/>
      <c r="M7457" s="26"/>
      <c r="N7457" s="26"/>
      <c r="O7457" s="26"/>
      <c r="P7457" s="26"/>
      <c r="Q7457" s="26"/>
      <c r="R7457" s="26"/>
      <c r="S7457" s="26"/>
      <c r="T7457" s="26"/>
      <c r="U7457" s="26"/>
      <c r="V7457" s="26"/>
    </row>
    <row r="7458" spans="1:22" ht="14">
      <c r="A7458" s="24"/>
      <c r="B7458" s="26"/>
      <c r="C7458" s="26"/>
      <c r="D7458" s="26"/>
      <c r="E7458" s="26"/>
      <c r="F7458" s="26"/>
      <c r="G7458" s="27"/>
      <c r="H7458" s="27"/>
      <c r="I7458" s="26"/>
      <c r="J7458" s="24"/>
      <c r="K7458" s="26"/>
      <c r="L7458" s="26"/>
      <c r="M7458" s="26"/>
      <c r="N7458" s="26"/>
      <c r="O7458" s="26"/>
      <c r="P7458" s="26"/>
      <c r="Q7458" s="26"/>
      <c r="R7458" s="26"/>
      <c r="S7458" s="26"/>
      <c r="T7458" s="26"/>
      <c r="U7458" s="26"/>
      <c r="V7458" s="26"/>
    </row>
    <row r="7459" spans="1:22" ht="14">
      <c r="A7459" s="24"/>
      <c r="B7459" s="26"/>
      <c r="C7459" s="26"/>
      <c r="D7459" s="26"/>
      <c r="E7459" s="26"/>
      <c r="F7459" s="26"/>
      <c r="G7459" s="27"/>
      <c r="H7459" s="27"/>
      <c r="I7459" s="26"/>
      <c r="J7459" s="24"/>
      <c r="K7459" s="26"/>
      <c r="L7459" s="26"/>
      <c r="M7459" s="26"/>
      <c r="N7459" s="26"/>
      <c r="O7459" s="26"/>
      <c r="P7459" s="26"/>
      <c r="Q7459" s="26"/>
      <c r="R7459" s="26"/>
      <c r="S7459" s="26"/>
      <c r="T7459" s="26"/>
      <c r="U7459" s="26"/>
      <c r="V7459" s="26"/>
    </row>
    <row r="7460" spans="1:22" ht="14">
      <c r="A7460" s="24"/>
      <c r="B7460" s="26"/>
      <c r="C7460" s="26"/>
      <c r="D7460" s="26"/>
      <c r="E7460" s="26"/>
      <c r="F7460" s="26"/>
      <c r="G7460" s="27"/>
      <c r="H7460" s="27"/>
      <c r="I7460" s="26"/>
      <c r="J7460" s="24"/>
      <c r="K7460" s="26"/>
      <c r="L7460" s="26"/>
      <c r="M7460" s="26"/>
      <c r="N7460" s="26"/>
      <c r="O7460" s="26"/>
      <c r="P7460" s="26"/>
      <c r="Q7460" s="26"/>
      <c r="R7460" s="26"/>
      <c r="S7460" s="26"/>
      <c r="T7460" s="26"/>
      <c r="U7460" s="26"/>
      <c r="V7460" s="26"/>
    </row>
    <row r="7461" spans="1:22" ht="14">
      <c r="A7461" s="24"/>
      <c r="B7461" s="26"/>
      <c r="C7461" s="26"/>
      <c r="D7461" s="26"/>
      <c r="E7461" s="26"/>
      <c r="F7461" s="26"/>
      <c r="G7461" s="27"/>
      <c r="H7461" s="27"/>
      <c r="I7461" s="26"/>
      <c r="J7461" s="24"/>
      <c r="K7461" s="26"/>
      <c r="L7461" s="26"/>
      <c r="M7461" s="26"/>
      <c r="N7461" s="26"/>
      <c r="O7461" s="26"/>
      <c r="P7461" s="26"/>
      <c r="Q7461" s="26"/>
      <c r="R7461" s="26"/>
      <c r="S7461" s="26"/>
      <c r="T7461" s="26"/>
      <c r="U7461" s="26"/>
      <c r="V7461" s="26"/>
    </row>
    <row r="7462" spans="1:22" ht="14">
      <c r="A7462" s="24"/>
      <c r="B7462" s="26"/>
      <c r="C7462" s="26"/>
      <c r="D7462" s="26"/>
      <c r="E7462" s="26"/>
      <c r="F7462" s="26"/>
      <c r="G7462" s="27"/>
      <c r="H7462" s="27"/>
      <c r="I7462" s="26"/>
      <c r="J7462" s="24"/>
      <c r="K7462" s="26"/>
      <c r="L7462" s="26"/>
      <c r="M7462" s="26"/>
      <c r="N7462" s="26"/>
      <c r="O7462" s="26"/>
      <c r="P7462" s="26"/>
      <c r="Q7462" s="26"/>
      <c r="R7462" s="26"/>
      <c r="S7462" s="26"/>
      <c r="T7462" s="26"/>
      <c r="U7462" s="26"/>
      <c r="V7462" s="26"/>
    </row>
    <row r="7463" spans="1:22" ht="14">
      <c r="A7463" s="24"/>
      <c r="B7463" s="26"/>
      <c r="C7463" s="26"/>
      <c r="D7463" s="26"/>
      <c r="E7463" s="26"/>
      <c r="F7463" s="26"/>
      <c r="G7463" s="27"/>
      <c r="H7463" s="27"/>
      <c r="I7463" s="26"/>
      <c r="J7463" s="24"/>
      <c r="K7463" s="26"/>
      <c r="L7463" s="26"/>
      <c r="M7463" s="26"/>
      <c r="N7463" s="26"/>
      <c r="O7463" s="26"/>
      <c r="P7463" s="26"/>
      <c r="Q7463" s="26"/>
      <c r="R7463" s="26"/>
      <c r="S7463" s="26"/>
      <c r="T7463" s="26"/>
      <c r="U7463" s="26"/>
      <c r="V7463" s="26"/>
    </row>
    <row r="7464" spans="1:22" ht="14">
      <c r="A7464" s="24"/>
      <c r="B7464" s="26"/>
      <c r="C7464" s="26"/>
      <c r="D7464" s="26"/>
      <c r="E7464" s="26"/>
      <c r="F7464" s="26"/>
      <c r="G7464" s="27"/>
      <c r="H7464" s="27"/>
      <c r="I7464" s="26"/>
      <c r="J7464" s="24"/>
      <c r="K7464" s="26"/>
      <c r="L7464" s="26"/>
      <c r="M7464" s="26"/>
      <c r="N7464" s="26"/>
      <c r="O7464" s="26"/>
      <c r="P7464" s="26"/>
      <c r="Q7464" s="26"/>
      <c r="R7464" s="26"/>
      <c r="S7464" s="26"/>
      <c r="T7464" s="26"/>
      <c r="U7464" s="26"/>
      <c r="V7464" s="26"/>
    </row>
    <row r="7465" spans="1:22" ht="14">
      <c r="A7465" s="24"/>
      <c r="B7465" s="26"/>
      <c r="C7465" s="26"/>
      <c r="D7465" s="26"/>
      <c r="E7465" s="26"/>
      <c r="F7465" s="26"/>
      <c r="G7465" s="27"/>
      <c r="H7465" s="27"/>
      <c r="I7465" s="26"/>
      <c r="J7465" s="24"/>
      <c r="K7465" s="26"/>
      <c r="L7465" s="26"/>
      <c r="M7465" s="26"/>
      <c r="N7465" s="26"/>
      <c r="O7465" s="26"/>
      <c r="P7465" s="26"/>
      <c r="Q7465" s="26"/>
      <c r="R7465" s="26"/>
      <c r="S7465" s="26"/>
      <c r="T7465" s="26"/>
      <c r="U7465" s="26"/>
      <c r="V7465" s="26"/>
    </row>
    <row r="7466" spans="1:22" ht="14">
      <c r="A7466" s="24"/>
      <c r="B7466" s="26"/>
      <c r="C7466" s="26"/>
      <c r="D7466" s="26"/>
      <c r="E7466" s="26"/>
      <c r="F7466" s="26"/>
      <c r="G7466" s="27"/>
      <c r="H7466" s="27"/>
      <c r="I7466" s="26"/>
      <c r="J7466" s="24"/>
      <c r="K7466" s="26"/>
      <c r="L7466" s="26"/>
      <c r="M7466" s="26"/>
      <c r="N7466" s="26"/>
      <c r="O7466" s="26"/>
      <c r="P7466" s="26"/>
      <c r="Q7466" s="26"/>
      <c r="R7466" s="26"/>
      <c r="S7466" s="26"/>
      <c r="T7466" s="26"/>
      <c r="U7466" s="26"/>
      <c r="V7466" s="26"/>
    </row>
    <row r="7467" spans="1:22" ht="14">
      <c r="A7467" s="24"/>
      <c r="B7467" s="26"/>
      <c r="C7467" s="26"/>
      <c r="D7467" s="26"/>
      <c r="E7467" s="26"/>
      <c r="F7467" s="26"/>
      <c r="G7467" s="27"/>
      <c r="H7467" s="27"/>
      <c r="I7467" s="26"/>
      <c r="J7467" s="24"/>
      <c r="K7467" s="26"/>
      <c r="L7467" s="26"/>
      <c r="M7467" s="26"/>
      <c r="N7467" s="26"/>
      <c r="O7467" s="26"/>
      <c r="P7467" s="26"/>
      <c r="Q7467" s="26"/>
      <c r="R7467" s="26"/>
      <c r="S7467" s="26"/>
      <c r="T7467" s="26"/>
      <c r="U7467" s="26"/>
      <c r="V7467" s="26"/>
    </row>
    <row r="7468" spans="1:22" ht="14">
      <c r="A7468" s="24"/>
      <c r="B7468" s="26"/>
      <c r="C7468" s="26"/>
      <c r="D7468" s="26"/>
      <c r="E7468" s="26"/>
      <c r="F7468" s="26"/>
      <c r="G7468" s="27"/>
      <c r="H7468" s="27"/>
      <c r="I7468" s="26"/>
      <c r="J7468" s="24"/>
      <c r="K7468" s="26"/>
      <c r="L7468" s="26"/>
      <c r="M7468" s="26"/>
      <c r="N7468" s="26"/>
      <c r="O7468" s="26"/>
      <c r="P7468" s="26"/>
      <c r="Q7468" s="26"/>
      <c r="R7468" s="26"/>
      <c r="S7468" s="26"/>
      <c r="T7468" s="26"/>
      <c r="U7468" s="26"/>
      <c r="V7468" s="26"/>
    </row>
    <row r="7469" spans="1:22" ht="14">
      <c r="A7469" s="24"/>
      <c r="B7469" s="26"/>
      <c r="C7469" s="26"/>
      <c r="D7469" s="26"/>
      <c r="E7469" s="26"/>
      <c r="F7469" s="26"/>
      <c r="G7469" s="27"/>
      <c r="H7469" s="27"/>
      <c r="I7469" s="26"/>
      <c r="J7469" s="24"/>
      <c r="K7469" s="26"/>
      <c r="L7469" s="26"/>
      <c r="M7469" s="26"/>
      <c r="N7469" s="26"/>
      <c r="O7469" s="26"/>
      <c r="P7469" s="26"/>
      <c r="Q7469" s="26"/>
      <c r="R7469" s="26"/>
      <c r="S7469" s="26"/>
      <c r="T7469" s="26"/>
      <c r="U7469" s="26"/>
      <c r="V7469" s="26"/>
    </row>
    <row r="7470" spans="1:22" ht="14">
      <c r="A7470" s="24"/>
      <c r="B7470" s="26"/>
      <c r="C7470" s="26"/>
      <c r="D7470" s="26"/>
      <c r="E7470" s="26"/>
      <c r="F7470" s="26"/>
      <c r="G7470" s="27"/>
      <c r="H7470" s="27"/>
      <c r="I7470" s="26"/>
      <c r="J7470" s="24"/>
      <c r="K7470" s="26"/>
      <c r="L7470" s="26"/>
      <c r="M7470" s="26"/>
      <c r="N7470" s="26"/>
      <c r="O7470" s="26"/>
      <c r="P7470" s="26"/>
      <c r="Q7470" s="26"/>
      <c r="R7470" s="26"/>
      <c r="S7470" s="26"/>
      <c r="T7470" s="26"/>
      <c r="U7470" s="26"/>
      <c r="V7470" s="26"/>
    </row>
    <row r="7471" spans="1:22" ht="14">
      <c r="A7471" s="24"/>
      <c r="B7471" s="26"/>
      <c r="C7471" s="26"/>
      <c r="D7471" s="26"/>
      <c r="E7471" s="26"/>
      <c r="F7471" s="26"/>
      <c r="G7471" s="27"/>
      <c r="H7471" s="27"/>
      <c r="I7471" s="26"/>
      <c r="J7471" s="24"/>
      <c r="K7471" s="26"/>
      <c r="L7471" s="26"/>
      <c r="M7471" s="26"/>
      <c r="N7471" s="26"/>
      <c r="O7471" s="26"/>
      <c r="P7471" s="26"/>
      <c r="Q7471" s="26"/>
      <c r="R7471" s="26"/>
      <c r="S7471" s="26"/>
      <c r="T7471" s="26"/>
      <c r="U7471" s="26"/>
      <c r="V7471" s="26"/>
    </row>
    <row r="7472" spans="1:22" ht="14">
      <c r="A7472" s="24"/>
      <c r="B7472" s="26"/>
      <c r="C7472" s="26"/>
      <c r="D7472" s="26"/>
      <c r="E7472" s="26"/>
      <c r="F7472" s="26"/>
      <c r="G7472" s="27"/>
      <c r="H7472" s="27"/>
      <c r="I7472" s="26"/>
      <c r="J7472" s="24"/>
      <c r="K7472" s="26"/>
      <c r="L7472" s="26"/>
      <c r="M7472" s="26"/>
      <c r="N7472" s="26"/>
      <c r="O7472" s="26"/>
      <c r="P7472" s="26"/>
      <c r="Q7472" s="26"/>
      <c r="R7472" s="26"/>
      <c r="S7472" s="26"/>
      <c r="T7472" s="26"/>
      <c r="U7472" s="26"/>
      <c r="V7472" s="26"/>
    </row>
    <row r="7473" spans="1:22" ht="14">
      <c r="A7473" s="24"/>
      <c r="B7473" s="26"/>
      <c r="C7473" s="26"/>
      <c r="D7473" s="26"/>
      <c r="E7473" s="26"/>
      <c r="F7473" s="26"/>
      <c r="G7473" s="27"/>
      <c r="H7473" s="27"/>
      <c r="I7473" s="26"/>
      <c r="J7473" s="24"/>
      <c r="K7473" s="26"/>
      <c r="L7473" s="26"/>
      <c r="M7473" s="26"/>
      <c r="N7473" s="26"/>
      <c r="O7473" s="26"/>
      <c r="P7473" s="26"/>
      <c r="Q7473" s="26"/>
      <c r="R7473" s="26"/>
      <c r="S7473" s="26"/>
      <c r="T7473" s="26"/>
      <c r="U7473" s="26"/>
      <c r="V7473" s="26"/>
    </row>
    <row r="7474" spans="1:22" ht="14">
      <c r="A7474" s="24"/>
      <c r="B7474" s="26"/>
      <c r="C7474" s="26"/>
      <c r="D7474" s="26"/>
      <c r="E7474" s="26"/>
      <c r="F7474" s="26"/>
      <c r="G7474" s="27"/>
      <c r="H7474" s="27"/>
      <c r="I7474" s="26"/>
      <c r="J7474" s="24"/>
      <c r="K7474" s="26"/>
      <c r="L7474" s="26"/>
      <c r="M7474" s="26"/>
      <c r="N7474" s="26"/>
      <c r="O7474" s="26"/>
      <c r="P7474" s="26"/>
      <c r="Q7474" s="26"/>
      <c r="R7474" s="26"/>
      <c r="S7474" s="26"/>
      <c r="T7474" s="26"/>
      <c r="U7474" s="26"/>
      <c r="V7474" s="26"/>
    </row>
    <row r="7475" spans="1:22" ht="14">
      <c r="A7475" s="24"/>
      <c r="B7475" s="26"/>
      <c r="C7475" s="26"/>
      <c r="D7475" s="26"/>
      <c r="E7475" s="26"/>
      <c r="F7475" s="26"/>
      <c r="G7475" s="27"/>
      <c r="H7475" s="27"/>
      <c r="I7475" s="26"/>
      <c r="J7475" s="24"/>
      <c r="K7475" s="26"/>
      <c r="L7475" s="26"/>
      <c r="M7475" s="26"/>
      <c r="N7475" s="26"/>
      <c r="O7475" s="26"/>
      <c r="P7475" s="26"/>
      <c r="Q7475" s="26"/>
      <c r="R7475" s="26"/>
      <c r="S7475" s="26"/>
      <c r="T7475" s="26"/>
      <c r="U7475" s="26"/>
      <c r="V7475" s="26"/>
    </row>
    <row r="7476" spans="1:22" ht="14">
      <c r="A7476" s="24"/>
      <c r="B7476" s="26"/>
      <c r="C7476" s="26"/>
      <c r="D7476" s="26"/>
      <c r="E7476" s="26"/>
      <c r="F7476" s="26"/>
      <c r="G7476" s="27"/>
      <c r="H7476" s="27"/>
      <c r="I7476" s="26"/>
      <c r="J7476" s="24"/>
      <c r="K7476" s="26"/>
      <c r="L7476" s="26"/>
      <c r="M7476" s="26"/>
      <c r="N7476" s="26"/>
      <c r="O7476" s="26"/>
      <c r="P7476" s="26"/>
      <c r="Q7476" s="26"/>
      <c r="R7476" s="26"/>
      <c r="S7476" s="26"/>
      <c r="T7476" s="26"/>
      <c r="U7476" s="26"/>
      <c r="V7476" s="26"/>
    </row>
    <row r="7477" spans="1:22" ht="14">
      <c r="A7477" s="24"/>
      <c r="B7477" s="26"/>
      <c r="C7477" s="26"/>
      <c r="D7477" s="26"/>
      <c r="E7477" s="26"/>
      <c r="F7477" s="26"/>
      <c r="G7477" s="27"/>
      <c r="H7477" s="27"/>
      <c r="I7477" s="26"/>
      <c r="J7477" s="24"/>
      <c r="K7477" s="26"/>
      <c r="L7477" s="26"/>
      <c r="M7477" s="26"/>
      <c r="N7477" s="26"/>
      <c r="O7477" s="26"/>
      <c r="P7477" s="26"/>
      <c r="Q7477" s="26"/>
      <c r="R7477" s="26"/>
      <c r="S7477" s="26"/>
      <c r="T7477" s="26"/>
      <c r="U7477" s="26"/>
      <c r="V7477" s="26"/>
    </row>
    <row r="7478" spans="1:22" ht="14">
      <c r="A7478" s="24"/>
      <c r="B7478" s="26"/>
      <c r="C7478" s="26"/>
      <c r="D7478" s="26"/>
      <c r="E7478" s="26"/>
      <c r="F7478" s="26"/>
      <c r="G7478" s="27"/>
      <c r="H7478" s="27"/>
      <c r="I7478" s="26"/>
      <c r="J7478" s="24"/>
      <c r="K7478" s="26"/>
      <c r="L7478" s="26"/>
      <c r="M7478" s="26"/>
      <c r="N7478" s="26"/>
      <c r="O7478" s="26"/>
      <c r="P7478" s="26"/>
      <c r="Q7478" s="26"/>
      <c r="R7478" s="26"/>
      <c r="S7478" s="26"/>
      <c r="T7478" s="26"/>
      <c r="U7478" s="26"/>
      <c r="V7478" s="26"/>
    </row>
    <row r="7479" spans="1:22" ht="14">
      <c r="A7479" s="24"/>
      <c r="B7479" s="26"/>
      <c r="C7479" s="26"/>
      <c r="D7479" s="26"/>
      <c r="E7479" s="26"/>
      <c r="F7479" s="26"/>
      <c r="G7479" s="27"/>
      <c r="H7479" s="27"/>
      <c r="I7479" s="26"/>
      <c r="J7479" s="24"/>
      <c r="K7479" s="26"/>
      <c r="L7479" s="26"/>
      <c r="M7479" s="26"/>
      <c r="N7479" s="26"/>
      <c r="O7479" s="26"/>
      <c r="P7479" s="26"/>
      <c r="Q7479" s="26"/>
      <c r="R7479" s="26"/>
      <c r="S7479" s="26"/>
      <c r="T7479" s="26"/>
      <c r="U7479" s="26"/>
      <c r="V7479" s="26"/>
    </row>
    <row r="7480" spans="1:22" ht="14">
      <c r="A7480" s="24"/>
      <c r="B7480" s="26"/>
      <c r="C7480" s="26"/>
      <c r="D7480" s="26"/>
      <c r="E7480" s="26"/>
      <c r="F7480" s="26"/>
      <c r="G7480" s="27"/>
      <c r="H7480" s="27"/>
      <c r="I7480" s="26"/>
      <c r="J7480" s="24"/>
      <c r="K7480" s="26"/>
      <c r="L7480" s="26"/>
      <c r="M7480" s="26"/>
      <c r="N7480" s="26"/>
      <c r="O7480" s="26"/>
      <c r="P7480" s="26"/>
      <c r="Q7480" s="26"/>
      <c r="R7480" s="26"/>
      <c r="S7480" s="26"/>
      <c r="T7480" s="26"/>
      <c r="U7480" s="26"/>
      <c r="V7480" s="26"/>
    </row>
    <row r="7481" spans="1:22" ht="14">
      <c r="A7481" s="24"/>
      <c r="B7481" s="26"/>
      <c r="C7481" s="26"/>
      <c r="D7481" s="26"/>
      <c r="E7481" s="26"/>
      <c r="F7481" s="26"/>
      <c r="G7481" s="27"/>
      <c r="H7481" s="27"/>
      <c r="I7481" s="26"/>
      <c r="J7481" s="24"/>
      <c r="K7481" s="26"/>
      <c r="L7481" s="26"/>
      <c r="M7481" s="26"/>
      <c r="N7481" s="26"/>
      <c r="O7481" s="26"/>
      <c r="P7481" s="26"/>
      <c r="Q7481" s="26"/>
      <c r="R7481" s="26"/>
      <c r="S7481" s="26"/>
      <c r="T7481" s="26"/>
      <c r="U7481" s="26"/>
      <c r="V7481" s="26"/>
    </row>
    <row r="7482" spans="1:22" ht="14">
      <c r="A7482" s="24"/>
      <c r="B7482" s="26"/>
      <c r="C7482" s="26"/>
      <c r="D7482" s="26"/>
      <c r="E7482" s="26"/>
      <c r="F7482" s="26"/>
      <c r="G7482" s="27"/>
      <c r="H7482" s="27"/>
      <c r="I7482" s="26"/>
      <c r="J7482" s="24"/>
      <c r="K7482" s="26"/>
      <c r="L7482" s="26"/>
      <c r="M7482" s="26"/>
      <c r="N7482" s="26"/>
      <c r="O7482" s="26"/>
      <c r="P7482" s="26"/>
      <c r="Q7482" s="26"/>
      <c r="R7482" s="26"/>
      <c r="S7482" s="26"/>
      <c r="T7482" s="26"/>
      <c r="U7482" s="26"/>
      <c r="V7482" s="26"/>
    </row>
    <row r="7483" spans="1:22" ht="14">
      <c r="A7483" s="24"/>
      <c r="B7483" s="26"/>
      <c r="C7483" s="26"/>
      <c r="D7483" s="26"/>
      <c r="E7483" s="26"/>
      <c r="F7483" s="26"/>
      <c r="G7483" s="27"/>
      <c r="H7483" s="27"/>
      <c r="I7483" s="26"/>
      <c r="J7483" s="24"/>
      <c r="K7483" s="26"/>
      <c r="L7483" s="26"/>
      <c r="M7483" s="26"/>
      <c r="N7483" s="26"/>
      <c r="O7483" s="26"/>
      <c r="P7483" s="26"/>
      <c r="Q7483" s="26"/>
      <c r="R7483" s="26"/>
      <c r="S7483" s="26"/>
      <c r="T7483" s="26"/>
      <c r="U7483" s="26"/>
      <c r="V7483" s="26"/>
    </row>
    <row r="7484" spans="1:22" ht="14">
      <c r="A7484" s="24"/>
      <c r="B7484" s="26"/>
      <c r="C7484" s="26"/>
      <c r="D7484" s="26"/>
      <c r="E7484" s="26"/>
      <c r="F7484" s="26"/>
      <c r="G7484" s="27"/>
      <c r="H7484" s="27"/>
      <c r="I7484" s="26"/>
      <c r="J7484" s="24"/>
      <c r="K7484" s="26"/>
      <c r="L7484" s="26"/>
      <c r="M7484" s="26"/>
      <c r="N7484" s="26"/>
      <c r="O7484" s="26"/>
      <c r="P7484" s="26"/>
      <c r="Q7484" s="26"/>
      <c r="R7484" s="26"/>
      <c r="S7484" s="26"/>
      <c r="T7484" s="26"/>
      <c r="U7484" s="26"/>
      <c r="V7484" s="26"/>
    </row>
    <row r="7485" spans="1:22" ht="14">
      <c r="A7485" s="24"/>
      <c r="B7485" s="26"/>
      <c r="C7485" s="26"/>
      <c r="D7485" s="26"/>
      <c r="E7485" s="26"/>
      <c r="F7485" s="26"/>
      <c r="G7485" s="27"/>
      <c r="H7485" s="27"/>
      <c r="I7485" s="26"/>
      <c r="J7485" s="24"/>
      <c r="K7485" s="26"/>
      <c r="L7485" s="26"/>
      <c r="M7485" s="26"/>
      <c r="N7485" s="26"/>
      <c r="O7485" s="26"/>
      <c r="P7485" s="26"/>
      <c r="Q7485" s="26"/>
      <c r="R7485" s="26"/>
      <c r="S7485" s="26"/>
      <c r="T7485" s="26"/>
      <c r="U7485" s="26"/>
      <c r="V7485" s="26"/>
    </row>
    <row r="7486" spans="1:22" ht="14">
      <c r="A7486" s="24"/>
      <c r="B7486" s="26"/>
      <c r="C7486" s="26"/>
      <c r="D7486" s="26"/>
      <c r="E7486" s="26"/>
      <c r="F7486" s="26"/>
      <c r="G7486" s="27"/>
      <c r="H7486" s="27"/>
      <c r="I7486" s="26"/>
      <c r="J7486" s="24"/>
      <c r="K7486" s="26"/>
      <c r="L7486" s="26"/>
      <c r="M7486" s="26"/>
      <c r="N7486" s="26"/>
      <c r="O7486" s="26"/>
      <c r="P7486" s="26"/>
      <c r="Q7486" s="26"/>
      <c r="R7486" s="26"/>
      <c r="S7486" s="26"/>
      <c r="T7486" s="26"/>
      <c r="U7486" s="26"/>
      <c r="V7486" s="26"/>
    </row>
    <row r="7487" spans="1:22" ht="14">
      <c r="A7487" s="24"/>
      <c r="B7487" s="26"/>
      <c r="C7487" s="26"/>
      <c r="D7487" s="26"/>
      <c r="E7487" s="26"/>
      <c r="F7487" s="26"/>
      <c r="G7487" s="27"/>
      <c r="H7487" s="27"/>
      <c r="I7487" s="26"/>
      <c r="J7487" s="24"/>
      <c r="K7487" s="26"/>
      <c r="L7487" s="26"/>
      <c r="M7487" s="26"/>
      <c r="N7487" s="26"/>
      <c r="O7487" s="26"/>
      <c r="P7487" s="26"/>
      <c r="Q7487" s="26"/>
      <c r="R7487" s="26"/>
      <c r="S7487" s="26"/>
      <c r="T7487" s="26"/>
      <c r="U7487" s="26"/>
      <c r="V7487" s="26"/>
    </row>
    <row r="7488" spans="1:22" ht="14">
      <c r="A7488" s="24"/>
      <c r="B7488" s="26"/>
      <c r="C7488" s="26"/>
      <c r="D7488" s="26"/>
      <c r="E7488" s="26"/>
      <c r="F7488" s="26"/>
      <c r="G7488" s="27"/>
      <c r="H7488" s="27"/>
      <c r="I7488" s="26"/>
      <c r="J7488" s="24"/>
      <c r="K7488" s="26"/>
      <c r="L7488" s="26"/>
      <c r="M7488" s="26"/>
      <c r="N7488" s="26"/>
      <c r="O7488" s="26"/>
      <c r="P7488" s="26"/>
      <c r="Q7488" s="26"/>
      <c r="R7488" s="26"/>
      <c r="S7488" s="26"/>
      <c r="T7488" s="26"/>
      <c r="U7488" s="26"/>
      <c r="V7488" s="26"/>
    </row>
    <row r="7489" spans="1:22" ht="14">
      <c r="A7489" s="24"/>
      <c r="B7489" s="26"/>
      <c r="C7489" s="26"/>
      <c r="D7489" s="26"/>
      <c r="E7489" s="26"/>
      <c r="F7489" s="26"/>
      <c r="G7489" s="27"/>
      <c r="H7489" s="27"/>
      <c r="I7489" s="26"/>
      <c r="J7489" s="24"/>
      <c r="K7489" s="26"/>
      <c r="L7489" s="26"/>
      <c r="M7489" s="26"/>
      <c r="N7489" s="26"/>
      <c r="O7489" s="26"/>
      <c r="P7489" s="26"/>
      <c r="Q7489" s="26"/>
      <c r="R7489" s="26"/>
      <c r="S7489" s="26"/>
      <c r="T7489" s="26"/>
      <c r="U7489" s="26"/>
      <c r="V7489" s="26"/>
    </row>
    <row r="7490" spans="1:22" ht="14">
      <c r="A7490" s="24"/>
      <c r="B7490" s="26"/>
      <c r="C7490" s="26"/>
      <c r="D7490" s="26"/>
      <c r="E7490" s="26"/>
      <c r="F7490" s="26"/>
      <c r="G7490" s="27"/>
      <c r="H7490" s="27"/>
      <c r="I7490" s="26"/>
      <c r="J7490" s="24"/>
      <c r="K7490" s="26"/>
      <c r="L7490" s="26"/>
      <c r="M7490" s="26"/>
      <c r="N7490" s="26"/>
      <c r="O7490" s="26"/>
      <c r="P7490" s="26"/>
      <c r="Q7490" s="26"/>
      <c r="R7490" s="26"/>
      <c r="S7490" s="26"/>
      <c r="T7490" s="26"/>
      <c r="U7490" s="26"/>
      <c r="V7490" s="26"/>
    </row>
    <row r="7491" spans="1:22" ht="14">
      <c r="A7491" s="24"/>
      <c r="B7491" s="26"/>
      <c r="C7491" s="26"/>
      <c r="D7491" s="26"/>
      <c r="E7491" s="26"/>
      <c r="F7491" s="26"/>
      <c r="G7491" s="27"/>
      <c r="H7491" s="27"/>
      <c r="I7491" s="26"/>
      <c r="J7491" s="24"/>
      <c r="K7491" s="26"/>
      <c r="L7491" s="26"/>
      <c r="M7491" s="26"/>
      <c r="N7491" s="26"/>
      <c r="O7491" s="26"/>
      <c r="P7491" s="26"/>
      <c r="Q7491" s="26"/>
      <c r="R7491" s="26"/>
      <c r="S7491" s="26"/>
      <c r="T7491" s="26"/>
      <c r="U7491" s="26"/>
      <c r="V7491" s="26"/>
    </row>
    <row r="7492" spans="1:22" ht="14">
      <c r="A7492" s="24"/>
      <c r="B7492" s="26"/>
      <c r="C7492" s="26"/>
      <c r="D7492" s="26"/>
      <c r="E7492" s="26"/>
      <c r="F7492" s="26"/>
      <c r="G7492" s="27"/>
      <c r="H7492" s="27"/>
      <c r="I7492" s="26"/>
      <c r="J7492" s="24"/>
      <c r="K7492" s="26"/>
      <c r="L7492" s="26"/>
      <c r="M7492" s="26"/>
      <c r="N7492" s="26"/>
      <c r="O7492" s="26"/>
      <c r="P7492" s="26"/>
      <c r="Q7492" s="26"/>
      <c r="R7492" s="26"/>
      <c r="S7492" s="26"/>
      <c r="T7492" s="26"/>
      <c r="U7492" s="26"/>
      <c r="V7492" s="26"/>
    </row>
    <row r="7493" spans="1:22" ht="14">
      <c r="A7493" s="24"/>
      <c r="B7493" s="26"/>
      <c r="C7493" s="26"/>
      <c r="D7493" s="26"/>
      <c r="E7493" s="26"/>
      <c r="F7493" s="26"/>
      <c r="G7493" s="27"/>
      <c r="H7493" s="27"/>
      <c r="I7493" s="26"/>
      <c r="J7493" s="24"/>
      <c r="K7493" s="26"/>
      <c r="L7493" s="26"/>
      <c r="M7493" s="26"/>
      <c r="N7493" s="26"/>
      <c r="O7493" s="26"/>
      <c r="P7493" s="26"/>
      <c r="Q7493" s="26"/>
      <c r="R7493" s="26"/>
      <c r="S7493" s="26"/>
      <c r="T7493" s="26"/>
      <c r="U7493" s="26"/>
      <c r="V7493" s="26"/>
    </row>
    <row r="7494" spans="1:22" ht="14">
      <c r="A7494" s="24"/>
      <c r="B7494" s="26"/>
      <c r="C7494" s="26"/>
      <c r="D7494" s="26"/>
      <c r="E7494" s="26"/>
      <c r="F7494" s="26"/>
      <c r="G7494" s="27"/>
      <c r="H7494" s="27"/>
      <c r="I7494" s="26"/>
      <c r="J7494" s="24"/>
      <c r="K7494" s="26"/>
      <c r="L7494" s="26"/>
      <c r="M7494" s="26"/>
      <c r="N7494" s="26"/>
      <c r="O7494" s="26"/>
      <c r="P7494" s="26"/>
      <c r="Q7494" s="26"/>
      <c r="R7494" s="26"/>
      <c r="S7494" s="26"/>
      <c r="T7494" s="26"/>
      <c r="U7494" s="26"/>
      <c r="V7494" s="26"/>
    </row>
    <row r="7495" spans="1:22" ht="14">
      <c r="A7495" s="24"/>
      <c r="B7495" s="26"/>
      <c r="C7495" s="26"/>
      <c r="D7495" s="26"/>
      <c r="E7495" s="26"/>
      <c r="F7495" s="26"/>
      <c r="G7495" s="27"/>
      <c r="H7495" s="27"/>
      <c r="I7495" s="26"/>
      <c r="J7495" s="24"/>
      <c r="K7495" s="26"/>
      <c r="L7495" s="26"/>
      <c r="M7495" s="26"/>
      <c r="N7495" s="26"/>
      <c r="O7495" s="26"/>
      <c r="P7495" s="26"/>
      <c r="Q7495" s="26"/>
      <c r="R7495" s="26"/>
      <c r="S7495" s="26"/>
      <c r="T7495" s="26"/>
      <c r="U7495" s="26"/>
      <c r="V7495" s="26"/>
    </row>
    <row r="7496" spans="1:22" ht="14">
      <c r="A7496" s="24"/>
      <c r="B7496" s="26"/>
      <c r="C7496" s="26"/>
      <c r="D7496" s="26"/>
      <c r="E7496" s="26"/>
      <c r="F7496" s="26"/>
      <c r="G7496" s="27"/>
      <c r="H7496" s="27"/>
      <c r="I7496" s="26"/>
      <c r="J7496" s="24"/>
      <c r="K7496" s="26"/>
      <c r="L7496" s="26"/>
      <c r="M7496" s="26"/>
      <c r="N7496" s="26"/>
      <c r="O7496" s="26"/>
      <c r="P7496" s="26"/>
      <c r="Q7496" s="26"/>
      <c r="R7496" s="26"/>
      <c r="S7496" s="26"/>
      <c r="T7496" s="26"/>
      <c r="U7496" s="26"/>
      <c r="V7496" s="26"/>
    </row>
    <row r="7497" spans="1:22" ht="14">
      <c r="A7497" s="24"/>
      <c r="B7497" s="26"/>
      <c r="C7497" s="26"/>
      <c r="D7497" s="26"/>
      <c r="E7497" s="26"/>
      <c r="F7497" s="26"/>
      <c r="G7497" s="27"/>
      <c r="H7497" s="27"/>
      <c r="I7497" s="26"/>
      <c r="J7497" s="24"/>
      <c r="K7497" s="26"/>
      <c r="L7497" s="26"/>
      <c r="M7497" s="26"/>
      <c r="N7497" s="26"/>
      <c r="O7497" s="26"/>
      <c r="P7497" s="26"/>
      <c r="Q7497" s="26"/>
      <c r="R7497" s="26"/>
      <c r="S7497" s="26"/>
      <c r="T7497" s="26"/>
      <c r="U7497" s="26"/>
      <c r="V7497" s="26"/>
    </row>
    <row r="7498" spans="1:22" ht="14">
      <c r="A7498" s="24"/>
      <c r="B7498" s="26"/>
      <c r="C7498" s="26"/>
      <c r="D7498" s="26"/>
      <c r="E7498" s="26"/>
      <c r="F7498" s="26"/>
      <c r="G7498" s="27"/>
      <c r="H7498" s="27"/>
      <c r="I7498" s="26"/>
      <c r="J7498" s="24"/>
      <c r="K7498" s="26"/>
      <c r="L7498" s="26"/>
      <c r="M7498" s="26"/>
      <c r="N7498" s="26"/>
      <c r="O7498" s="26"/>
      <c r="P7498" s="26"/>
      <c r="Q7498" s="26"/>
      <c r="R7498" s="26"/>
      <c r="S7498" s="26"/>
      <c r="T7498" s="26"/>
      <c r="U7498" s="26"/>
      <c r="V7498" s="26"/>
    </row>
    <row r="7499" spans="1:22" ht="14">
      <c r="A7499" s="24"/>
      <c r="B7499" s="26"/>
      <c r="C7499" s="26"/>
      <c r="D7499" s="26"/>
      <c r="E7499" s="26"/>
      <c r="F7499" s="26"/>
      <c r="G7499" s="27"/>
      <c r="H7499" s="27"/>
      <c r="I7499" s="26"/>
      <c r="J7499" s="24"/>
      <c r="K7499" s="26"/>
      <c r="L7499" s="26"/>
      <c r="M7499" s="26"/>
      <c r="N7499" s="26"/>
      <c r="O7499" s="26"/>
      <c r="P7499" s="26"/>
      <c r="Q7499" s="26"/>
      <c r="R7499" s="26"/>
      <c r="S7499" s="26"/>
      <c r="T7499" s="26"/>
      <c r="U7499" s="26"/>
      <c r="V7499" s="26"/>
    </row>
    <row r="7500" spans="1:22" ht="14">
      <c r="A7500" s="24"/>
      <c r="B7500" s="26"/>
      <c r="C7500" s="26"/>
      <c r="D7500" s="26"/>
      <c r="E7500" s="26"/>
      <c r="F7500" s="26"/>
      <c r="G7500" s="27"/>
      <c r="H7500" s="27"/>
      <c r="I7500" s="26"/>
      <c r="J7500" s="24"/>
      <c r="K7500" s="26"/>
      <c r="L7500" s="26"/>
      <c r="M7500" s="26"/>
      <c r="N7500" s="26"/>
      <c r="O7500" s="26"/>
      <c r="P7500" s="26"/>
      <c r="Q7500" s="26"/>
      <c r="R7500" s="26"/>
      <c r="S7500" s="26"/>
      <c r="T7500" s="26"/>
      <c r="U7500" s="26"/>
      <c r="V7500" s="26"/>
    </row>
    <row r="7501" spans="1:22" ht="14">
      <c r="A7501" s="24"/>
      <c r="B7501" s="26"/>
      <c r="C7501" s="26"/>
      <c r="D7501" s="26"/>
      <c r="E7501" s="26"/>
      <c r="F7501" s="26"/>
      <c r="G7501" s="27"/>
      <c r="H7501" s="27"/>
      <c r="I7501" s="26"/>
      <c r="J7501" s="24"/>
      <c r="K7501" s="26"/>
      <c r="L7501" s="26"/>
      <c r="M7501" s="26"/>
      <c r="N7501" s="26"/>
      <c r="O7501" s="26"/>
      <c r="P7501" s="26"/>
      <c r="Q7501" s="26"/>
      <c r="R7501" s="26"/>
      <c r="S7501" s="26"/>
      <c r="T7501" s="26"/>
      <c r="U7501" s="26"/>
      <c r="V7501" s="26"/>
    </row>
    <row r="7502" spans="1:22" ht="14">
      <c r="A7502" s="24"/>
      <c r="B7502" s="26"/>
      <c r="C7502" s="26"/>
      <c r="D7502" s="26"/>
      <c r="E7502" s="26"/>
      <c r="F7502" s="26"/>
      <c r="G7502" s="27"/>
      <c r="H7502" s="27"/>
      <c r="I7502" s="26"/>
      <c r="J7502" s="24"/>
      <c r="K7502" s="26"/>
      <c r="L7502" s="26"/>
      <c r="M7502" s="26"/>
      <c r="N7502" s="26"/>
      <c r="O7502" s="26"/>
      <c r="P7502" s="26"/>
      <c r="Q7502" s="26"/>
      <c r="R7502" s="26"/>
      <c r="S7502" s="26"/>
      <c r="T7502" s="26"/>
      <c r="U7502" s="26"/>
      <c r="V7502" s="26"/>
    </row>
    <row r="7503" spans="1:22" ht="14">
      <c r="A7503" s="24"/>
      <c r="B7503" s="26"/>
      <c r="C7503" s="26"/>
      <c r="D7503" s="26"/>
      <c r="E7503" s="26"/>
      <c r="F7503" s="26"/>
      <c r="G7503" s="27"/>
      <c r="H7503" s="27"/>
      <c r="I7503" s="26"/>
      <c r="J7503" s="24"/>
      <c r="K7503" s="26"/>
      <c r="L7503" s="26"/>
      <c r="M7503" s="26"/>
      <c r="N7503" s="26"/>
      <c r="O7503" s="26"/>
      <c r="P7503" s="26"/>
      <c r="Q7503" s="26"/>
      <c r="R7503" s="26"/>
      <c r="S7503" s="26"/>
      <c r="T7503" s="26"/>
      <c r="U7503" s="26"/>
      <c r="V7503" s="26"/>
    </row>
    <row r="7504" spans="1:22" ht="14">
      <c r="A7504" s="24"/>
      <c r="B7504" s="26"/>
      <c r="C7504" s="26"/>
      <c r="D7504" s="26"/>
      <c r="E7504" s="26"/>
      <c r="F7504" s="26"/>
      <c r="G7504" s="27"/>
      <c r="H7504" s="27"/>
      <c r="I7504" s="26"/>
      <c r="J7504" s="24"/>
      <c r="K7504" s="26"/>
      <c r="L7504" s="26"/>
      <c r="M7504" s="26"/>
      <c r="N7504" s="26"/>
      <c r="O7504" s="26"/>
      <c r="P7504" s="26"/>
      <c r="Q7504" s="26"/>
      <c r="R7504" s="26"/>
      <c r="S7504" s="26"/>
      <c r="T7504" s="26"/>
      <c r="U7504" s="26"/>
      <c r="V7504" s="26"/>
    </row>
    <row r="7505" spans="1:22" ht="14">
      <c r="A7505" s="24"/>
      <c r="B7505" s="26"/>
      <c r="C7505" s="26"/>
      <c r="D7505" s="26"/>
      <c r="E7505" s="26"/>
      <c r="F7505" s="26"/>
      <c r="G7505" s="27"/>
      <c r="H7505" s="27"/>
      <c r="I7505" s="26"/>
      <c r="J7505" s="24"/>
      <c r="K7505" s="26"/>
      <c r="L7505" s="26"/>
      <c r="M7505" s="26"/>
      <c r="N7505" s="26"/>
      <c r="O7505" s="26"/>
      <c r="P7505" s="26"/>
      <c r="Q7505" s="26"/>
      <c r="R7505" s="26"/>
      <c r="S7505" s="26"/>
      <c r="T7505" s="26"/>
      <c r="U7505" s="26"/>
      <c r="V7505" s="26"/>
    </row>
    <row r="7506" spans="1:22" ht="14">
      <c r="A7506" s="24"/>
      <c r="B7506" s="26"/>
      <c r="C7506" s="26"/>
      <c r="D7506" s="26"/>
      <c r="E7506" s="26"/>
      <c r="F7506" s="26"/>
      <c r="G7506" s="27"/>
      <c r="H7506" s="27"/>
      <c r="I7506" s="26"/>
      <c r="J7506" s="24"/>
      <c r="K7506" s="26"/>
      <c r="L7506" s="26"/>
      <c r="M7506" s="26"/>
      <c r="N7506" s="26"/>
      <c r="O7506" s="26"/>
      <c r="P7506" s="26"/>
      <c r="Q7506" s="26"/>
      <c r="R7506" s="26"/>
      <c r="S7506" s="26"/>
      <c r="T7506" s="26"/>
      <c r="U7506" s="26"/>
      <c r="V7506" s="26"/>
    </row>
    <row r="7507" spans="1:22" ht="14">
      <c r="A7507" s="24"/>
      <c r="B7507" s="26"/>
      <c r="C7507" s="26"/>
      <c r="D7507" s="26"/>
      <c r="E7507" s="26"/>
      <c r="F7507" s="26"/>
      <c r="G7507" s="27"/>
      <c r="H7507" s="27"/>
      <c r="I7507" s="26"/>
      <c r="J7507" s="24"/>
      <c r="K7507" s="26"/>
      <c r="L7507" s="26"/>
      <c r="M7507" s="26"/>
      <c r="N7507" s="26"/>
      <c r="O7507" s="26"/>
      <c r="P7507" s="26"/>
      <c r="Q7507" s="26"/>
      <c r="R7507" s="26"/>
      <c r="S7507" s="26"/>
      <c r="T7507" s="26"/>
      <c r="U7507" s="26"/>
      <c r="V7507" s="26"/>
    </row>
    <row r="7508" spans="1:22" ht="14">
      <c r="A7508" s="24"/>
      <c r="B7508" s="26"/>
      <c r="C7508" s="26"/>
      <c r="D7508" s="26"/>
      <c r="E7508" s="26"/>
      <c r="F7508" s="26"/>
      <c r="G7508" s="27"/>
      <c r="H7508" s="27"/>
      <c r="I7508" s="26"/>
      <c r="J7508" s="24"/>
      <c r="K7508" s="26"/>
      <c r="L7508" s="26"/>
      <c r="M7508" s="26"/>
      <c r="N7508" s="26"/>
      <c r="O7508" s="26"/>
      <c r="P7508" s="26"/>
      <c r="Q7508" s="26"/>
      <c r="R7508" s="26"/>
      <c r="S7508" s="26"/>
      <c r="T7508" s="26"/>
      <c r="U7508" s="26"/>
      <c r="V7508" s="26"/>
    </row>
    <row r="7509" spans="1:22" ht="14">
      <c r="A7509" s="24"/>
      <c r="B7509" s="26"/>
      <c r="C7509" s="26"/>
      <c r="D7509" s="26"/>
      <c r="E7509" s="26"/>
      <c r="F7509" s="26"/>
      <c r="G7509" s="27"/>
      <c r="H7509" s="27"/>
      <c r="I7509" s="26"/>
      <c r="J7509" s="24"/>
      <c r="K7509" s="26"/>
      <c r="L7509" s="26"/>
      <c r="M7509" s="26"/>
      <c r="N7509" s="26"/>
      <c r="O7509" s="26"/>
      <c r="P7509" s="26"/>
      <c r="Q7509" s="26"/>
      <c r="R7509" s="26"/>
      <c r="S7509" s="26"/>
      <c r="T7509" s="26"/>
      <c r="U7509" s="26"/>
      <c r="V7509" s="26"/>
    </row>
    <row r="7510" spans="1:22" ht="14">
      <c r="A7510" s="24"/>
      <c r="B7510" s="26"/>
      <c r="C7510" s="26"/>
      <c r="D7510" s="26"/>
      <c r="E7510" s="26"/>
      <c r="F7510" s="26"/>
      <c r="G7510" s="27"/>
      <c r="H7510" s="27"/>
      <c r="I7510" s="26"/>
      <c r="J7510" s="24"/>
      <c r="K7510" s="26"/>
      <c r="L7510" s="26"/>
      <c r="M7510" s="26"/>
      <c r="N7510" s="26"/>
      <c r="O7510" s="26"/>
      <c r="P7510" s="26"/>
      <c r="Q7510" s="26"/>
      <c r="R7510" s="26"/>
      <c r="S7510" s="26"/>
      <c r="T7510" s="26"/>
      <c r="U7510" s="26"/>
      <c r="V7510" s="26"/>
    </row>
    <row r="7511" spans="1:22" ht="14">
      <c r="A7511" s="24"/>
      <c r="B7511" s="26"/>
      <c r="C7511" s="26"/>
      <c r="D7511" s="26"/>
      <c r="E7511" s="26"/>
      <c r="F7511" s="26"/>
      <c r="G7511" s="27"/>
      <c r="H7511" s="27"/>
      <c r="I7511" s="26"/>
      <c r="J7511" s="24"/>
      <c r="K7511" s="26"/>
      <c r="L7511" s="26"/>
      <c r="M7511" s="26"/>
      <c r="N7511" s="26"/>
      <c r="O7511" s="26"/>
      <c r="P7511" s="26"/>
      <c r="Q7511" s="26"/>
      <c r="R7511" s="26"/>
      <c r="S7511" s="26"/>
      <c r="T7511" s="26"/>
      <c r="U7511" s="26"/>
      <c r="V7511" s="26"/>
    </row>
    <row r="7512" spans="1:22" ht="14">
      <c r="A7512" s="24"/>
      <c r="B7512" s="26"/>
      <c r="C7512" s="26"/>
      <c r="D7512" s="26"/>
      <c r="E7512" s="26"/>
      <c r="F7512" s="26"/>
      <c r="G7512" s="27"/>
      <c r="H7512" s="27"/>
      <c r="I7512" s="26"/>
      <c r="J7512" s="24"/>
      <c r="K7512" s="26"/>
      <c r="L7512" s="26"/>
      <c r="M7512" s="26"/>
      <c r="N7512" s="26"/>
      <c r="O7512" s="26"/>
      <c r="P7512" s="26"/>
      <c r="Q7512" s="26"/>
      <c r="R7512" s="26"/>
      <c r="S7512" s="26"/>
      <c r="T7512" s="26"/>
      <c r="U7512" s="26"/>
      <c r="V7512" s="26"/>
    </row>
    <row r="7513" spans="1:22" ht="14">
      <c r="A7513" s="24"/>
      <c r="B7513" s="26"/>
      <c r="C7513" s="26"/>
      <c r="D7513" s="26"/>
      <c r="E7513" s="26"/>
      <c r="F7513" s="26"/>
      <c r="G7513" s="27"/>
      <c r="H7513" s="27"/>
      <c r="I7513" s="26"/>
      <c r="J7513" s="24"/>
      <c r="K7513" s="26"/>
      <c r="L7513" s="26"/>
      <c r="M7513" s="26"/>
      <c r="N7513" s="26"/>
      <c r="O7513" s="26"/>
      <c r="P7513" s="26"/>
      <c r="Q7513" s="26"/>
      <c r="R7513" s="26"/>
      <c r="S7513" s="26"/>
      <c r="T7513" s="26"/>
      <c r="U7513" s="26"/>
      <c r="V7513" s="26"/>
    </row>
    <row r="7514" spans="1:22" ht="14">
      <c r="A7514" s="24"/>
      <c r="B7514" s="26"/>
      <c r="C7514" s="26"/>
      <c r="D7514" s="26"/>
      <c r="E7514" s="26"/>
      <c r="F7514" s="26"/>
      <c r="G7514" s="27"/>
      <c r="H7514" s="27"/>
      <c r="I7514" s="26"/>
      <c r="J7514" s="24"/>
      <c r="K7514" s="26"/>
      <c r="L7514" s="26"/>
      <c r="M7514" s="26"/>
      <c r="N7514" s="26"/>
      <c r="O7514" s="26"/>
      <c r="P7514" s="26"/>
      <c r="Q7514" s="26"/>
      <c r="R7514" s="26"/>
      <c r="S7514" s="26"/>
      <c r="T7514" s="26"/>
      <c r="U7514" s="26"/>
      <c r="V7514" s="26"/>
    </row>
    <row r="7515" spans="1:22" ht="14">
      <c r="A7515" s="24"/>
      <c r="B7515" s="26"/>
      <c r="C7515" s="26"/>
      <c r="D7515" s="26"/>
      <c r="E7515" s="26"/>
      <c r="F7515" s="26"/>
      <c r="G7515" s="27"/>
      <c r="H7515" s="27"/>
      <c r="I7515" s="26"/>
      <c r="J7515" s="24"/>
      <c r="K7515" s="26"/>
      <c r="L7515" s="26"/>
      <c r="M7515" s="26"/>
      <c r="N7515" s="26"/>
      <c r="O7515" s="26"/>
      <c r="P7515" s="26"/>
      <c r="Q7515" s="26"/>
      <c r="R7515" s="26"/>
      <c r="S7515" s="26"/>
      <c r="T7515" s="26"/>
      <c r="U7515" s="26"/>
      <c r="V7515" s="26"/>
    </row>
    <row r="7516" spans="1:22" ht="14">
      <c r="A7516" s="24"/>
      <c r="B7516" s="26"/>
      <c r="C7516" s="26"/>
      <c r="D7516" s="26"/>
      <c r="E7516" s="26"/>
      <c r="F7516" s="26"/>
      <c r="G7516" s="27"/>
      <c r="H7516" s="27"/>
      <c r="I7516" s="26"/>
      <c r="J7516" s="24"/>
      <c r="K7516" s="26"/>
      <c r="L7516" s="26"/>
      <c r="M7516" s="26"/>
      <c r="N7516" s="26"/>
      <c r="O7516" s="26"/>
      <c r="P7516" s="26"/>
      <c r="Q7516" s="26"/>
      <c r="R7516" s="26"/>
      <c r="S7516" s="26"/>
      <c r="T7516" s="26"/>
      <c r="U7516" s="26"/>
      <c r="V7516" s="26"/>
    </row>
    <row r="7517" spans="1:22" ht="14">
      <c r="A7517" s="24"/>
      <c r="B7517" s="26"/>
      <c r="C7517" s="26"/>
      <c r="D7517" s="26"/>
      <c r="E7517" s="26"/>
      <c r="F7517" s="26"/>
      <c r="G7517" s="27"/>
      <c r="H7517" s="27"/>
      <c r="I7517" s="26"/>
      <c r="J7517" s="24"/>
      <c r="K7517" s="26"/>
      <c r="L7517" s="26"/>
      <c r="M7517" s="26"/>
      <c r="N7517" s="26"/>
      <c r="O7517" s="26"/>
      <c r="P7517" s="26"/>
      <c r="Q7517" s="26"/>
      <c r="R7517" s="26"/>
      <c r="S7517" s="26"/>
      <c r="T7517" s="26"/>
      <c r="U7517" s="26"/>
      <c r="V7517" s="26"/>
    </row>
    <row r="7518" spans="1:22" ht="14">
      <c r="A7518" s="24"/>
      <c r="B7518" s="26"/>
      <c r="C7518" s="26"/>
      <c r="D7518" s="26"/>
      <c r="E7518" s="26"/>
      <c r="F7518" s="26"/>
      <c r="G7518" s="27"/>
      <c r="H7518" s="27"/>
      <c r="I7518" s="26"/>
      <c r="J7518" s="24"/>
      <c r="K7518" s="26"/>
      <c r="L7518" s="26"/>
      <c r="M7518" s="26"/>
      <c r="N7518" s="26"/>
      <c r="O7518" s="26"/>
      <c r="P7518" s="26"/>
      <c r="Q7518" s="26"/>
      <c r="R7518" s="26"/>
      <c r="S7518" s="26"/>
      <c r="T7518" s="26"/>
      <c r="U7518" s="26"/>
      <c r="V7518" s="26"/>
    </row>
    <row r="7519" spans="1:22" ht="14">
      <c r="A7519" s="24"/>
      <c r="B7519" s="26"/>
      <c r="C7519" s="26"/>
      <c r="D7519" s="26"/>
      <c r="E7519" s="26"/>
      <c r="F7519" s="26"/>
      <c r="G7519" s="27"/>
      <c r="H7519" s="27"/>
      <c r="I7519" s="26"/>
      <c r="J7519" s="24"/>
      <c r="K7519" s="26"/>
      <c r="L7519" s="26"/>
      <c r="M7519" s="26"/>
      <c r="N7519" s="26"/>
      <c r="O7519" s="26"/>
      <c r="P7519" s="26"/>
      <c r="Q7519" s="26"/>
      <c r="R7519" s="26"/>
      <c r="S7519" s="26"/>
      <c r="T7519" s="26"/>
      <c r="U7519" s="26"/>
      <c r="V7519" s="26"/>
    </row>
    <row r="7520" spans="1:22" ht="14">
      <c r="A7520" s="24"/>
      <c r="B7520" s="26"/>
      <c r="C7520" s="26"/>
      <c r="D7520" s="26"/>
      <c r="E7520" s="26"/>
      <c r="F7520" s="26"/>
      <c r="G7520" s="27"/>
      <c r="H7520" s="27"/>
      <c r="I7520" s="26"/>
      <c r="J7520" s="24"/>
      <c r="K7520" s="26"/>
      <c r="L7520" s="26"/>
      <c r="M7520" s="26"/>
      <c r="N7520" s="26"/>
      <c r="O7520" s="26"/>
      <c r="P7520" s="26"/>
      <c r="Q7520" s="26"/>
      <c r="R7520" s="26"/>
      <c r="S7520" s="26"/>
      <c r="T7520" s="26"/>
      <c r="U7520" s="26"/>
      <c r="V7520" s="26"/>
    </row>
    <row r="7521" spans="1:22" ht="14">
      <c r="A7521" s="24"/>
      <c r="B7521" s="26"/>
      <c r="C7521" s="26"/>
      <c r="D7521" s="26"/>
      <c r="E7521" s="26"/>
      <c r="F7521" s="26"/>
      <c r="G7521" s="27"/>
      <c r="H7521" s="27"/>
      <c r="I7521" s="26"/>
      <c r="J7521" s="24"/>
      <c r="K7521" s="26"/>
      <c r="L7521" s="26"/>
      <c r="M7521" s="26"/>
      <c r="N7521" s="26"/>
      <c r="O7521" s="26"/>
      <c r="P7521" s="26"/>
      <c r="Q7521" s="26"/>
      <c r="R7521" s="26"/>
      <c r="S7521" s="26"/>
      <c r="T7521" s="26"/>
      <c r="U7521" s="26"/>
      <c r="V7521" s="26"/>
    </row>
    <row r="7522" spans="1:22" ht="14">
      <c r="A7522" s="24"/>
      <c r="B7522" s="26"/>
      <c r="C7522" s="26"/>
      <c r="D7522" s="26"/>
      <c r="E7522" s="26"/>
      <c r="F7522" s="26"/>
      <c r="G7522" s="27"/>
      <c r="H7522" s="27"/>
      <c r="I7522" s="26"/>
      <c r="J7522" s="24"/>
      <c r="K7522" s="26"/>
      <c r="L7522" s="26"/>
      <c r="M7522" s="26"/>
      <c r="N7522" s="26"/>
      <c r="O7522" s="26"/>
      <c r="P7522" s="26"/>
      <c r="Q7522" s="26"/>
      <c r="R7522" s="26"/>
      <c r="S7522" s="26"/>
      <c r="T7522" s="26"/>
      <c r="U7522" s="26"/>
      <c r="V7522" s="26"/>
    </row>
    <row r="7523" spans="1:22" ht="14">
      <c r="A7523" s="24"/>
      <c r="B7523" s="26"/>
      <c r="C7523" s="26"/>
      <c r="D7523" s="26"/>
      <c r="E7523" s="26"/>
      <c r="F7523" s="26"/>
      <c r="G7523" s="27"/>
      <c r="H7523" s="27"/>
      <c r="I7523" s="26"/>
      <c r="J7523" s="24"/>
      <c r="K7523" s="26"/>
      <c r="L7523" s="26"/>
      <c r="M7523" s="26"/>
      <c r="N7523" s="26"/>
      <c r="O7523" s="26"/>
      <c r="P7523" s="26"/>
      <c r="Q7523" s="26"/>
      <c r="R7523" s="26"/>
      <c r="S7523" s="26"/>
      <c r="T7523" s="26"/>
      <c r="U7523" s="26"/>
      <c r="V7523" s="26"/>
    </row>
    <row r="7524" spans="1:22" ht="14">
      <c r="A7524" s="24"/>
      <c r="B7524" s="26"/>
      <c r="C7524" s="26"/>
      <c r="D7524" s="26"/>
      <c r="E7524" s="26"/>
      <c r="F7524" s="26"/>
      <c r="G7524" s="27"/>
      <c r="H7524" s="27"/>
      <c r="I7524" s="26"/>
      <c r="J7524" s="24"/>
      <c r="K7524" s="26"/>
      <c r="L7524" s="26"/>
      <c r="M7524" s="26"/>
      <c r="N7524" s="26"/>
      <c r="O7524" s="26"/>
      <c r="P7524" s="26"/>
      <c r="Q7524" s="26"/>
      <c r="R7524" s="26"/>
      <c r="S7524" s="26"/>
      <c r="T7524" s="26"/>
      <c r="U7524" s="26"/>
      <c r="V7524" s="26"/>
    </row>
    <row r="7525" spans="1:22" ht="14">
      <c r="A7525" s="24"/>
      <c r="B7525" s="26"/>
      <c r="C7525" s="26"/>
      <c r="D7525" s="26"/>
      <c r="E7525" s="26"/>
      <c r="F7525" s="26"/>
      <c r="G7525" s="27"/>
      <c r="H7525" s="27"/>
      <c r="I7525" s="26"/>
      <c r="J7525" s="24"/>
      <c r="K7525" s="26"/>
      <c r="L7525" s="26"/>
      <c r="M7525" s="26"/>
      <c r="N7525" s="26"/>
      <c r="O7525" s="26"/>
      <c r="P7525" s="26"/>
      <c r="Q7525" s="26"/>
      <c r="R7525" s="26"/>
      <c r="S7525" s="26"/>
      <c r="T7525" s="26"/>
      <c r="U7525" s="26"/>
      <c r="V7525" s="26"/>
    </row>
    <row r="7526" spans="1:22" ht="14">
      <c r="A7526" s="24"/>
      <c r="B7526" s="26"/>
      <c r="C7526" s="26"/>
      <c r="D7526" s="26"/>
      <c r="E7526" s="26"/>
      <c r="F7526" s="26"/>
      <c r="G7526" s="27"/>
      <c r="H7526" s="27"/>
      <c r="I7526" s="26"/>
      <c r="J7526" s="24"/>
      <c r="K7526" s="26"/>
      <c r="L7526" s="26"/>
      <c r="M7526" s="26"/>
      <c r="N7526" s="26"/>
      <c r="O7526" s="26"/>
      <c r="P7526" s="26"/>
      <c r="Q7526" s="26"/>
      <c r="R7526" s="26"/>
      <c r="S7526" s="26"/>
      <c r="T7526" s="26"/>
      <c r="U7526" s="26"/>
      <c r="V7526" s="26"/>
    </row>
    <row r="7527" spans="1:22" ht="14">
      <c r="A7527" s="24"/>
      <c r="B7527" s="26"/>
      <c r="C7527" s="26"/>
      <c r="D7527" s="26"/>
      <c r="E7527" s="26"/>
      <c r="F7527" s="26"/>
      <c r="G7527" s="27"/>
      <c r="H7527" s="27"/>
      <c r="I7527" s="26"/>
      <c r="J7527" s="24"/>
      <c r="K7527" s="26"/>
      <c r="L7527" s="26"/>
      <c r="M7527" s="26"/>
      <c r="N7527" s="26"/>
      <c r="O7527" s="26"/>
      <c r="P7527" s="26"/>
      <c r="Q7527" s="26"/>
      <c r="R7527" s="26"/>
      <c r="S7527" s="26"/>
      <c r="T7527" s="26"/>
      <c r="U7527" s="26"/>
      <c r="V7527" s="26"/>
    </row>
    <row r="7528" spans="1:22" ht="14">
      <c r="A7528" s="24"/>
      <c r="B7528" s="26"/>
      <c r="C7528" s="26"/>
      <c r="D7528" s="26"/>
      <c r="E7528" s="26"/>
      <c r="F7528" s="26"/>
      <c r="G7528" s="27"/>
      <c r="H7528" s="27"/>
      <c r="I7528" s="26"/>
      <c r="J7528" s="24"/>
      <c r="K7528" s="26"/>
      <c r="L7528" s="26"/>
      <c r="M7528" s="26"/>
      <c r="N7528" s="26"/>
      <c r="O7528" s="26"/>
      <c r="P7528" s="26"/>
      <c r="Q7528" s="26"/>
      <c r="R7528" s="26"/>
      <c r="S7528" s="26"/>
      <c r="T7528" s="26"/>
      <c r="U7528" s="26"/>
      <c r="V7528" s="26"/>
    </row>
    <row r="7529" spans="1:22" ht="14">
      <c r="A7529" s="24"/>
      <c r="B7529" s="26"/>
      <c r="C7529" s="26"/>
      <c r="D7529" s="26"/>
      <c r="E7529" s="26"/>
      <c r="F7529" s="26"/>
      <c r="G7529" s="27"/>
      <c r="H7529" s="27"/>
      <c r="I7529" s="26"/>
      <c r="J7529" s="24"/>
      <c r="K7529" s="26"/>
      <c r="L7529" s="26"/>
      <c r="M7529" s="26"/>
      <c r="N7529" s="26"/>
      <c r="O7529" s="26"/>
      <c r="P7529" s="26"/>
      <c r="Q7529" s="26"/>
      <c r="R7529" s="26"/>
      <c r="S7529" s="26"/>
      <c r="T7529" s="26"/>
      <c r="U7529" s="26"/>
      <c r="V7529" s="26"/>
    </row>
    <row r="7530" spans="1:22" ht="14">
      <c r="A7530" s="24"/>
      <c r="B7530" s="26"/>
      <c r="C7530" s="26"/>
      <c r="D7530" s="26"/>
      <c r="E7530" s="26"/>
      <c r="F7530" s="26"/>
      <c r="G7530" s="27"/>
      <c r="H7530" s="27"/>
      <c r="I7530" s="26"/>
      <c r="J7530" s="24"/>
      <c r="K7530" s="26"/>
      <c r="L7530" s="26"/>
      <c r="M7530" s="26"/>
      <c r="N7530" s="26"/>
      <c r="O7530" s="26"/>
      <c r="P7530" s="26"/>
      <c r="Q7530" s="26"/>
      <c r="R7530" s="26"/>
      <c r="S7530" s="26"/>
      <c r="T7530" s="26"/>
      <c r="U7530" s="26"/>
      <c r="V7530" s="26"/>
    </row>
    <row r="7531" spans="1:22" ht="14">
      <c r="A7531" s="24"/>
      <c r="B7531" s="26"/>
      <c r="C7531" s="26"/>
      <c r="D7531" s="26"/>
      <c r="E7531" s="26"/>
      <c r="F7531" s="26"/>
      <c r="G7531" s="27"/>
      <c r="H7531" s="27"/>
      <c r="I7531" s="26"/>
      <c r="J7531" s="24"/>
      <c r="K7531" s="26"/>
      <c r="L7531" s="26"/>
      <c r="M7531" s="26"/>
      <c r="N7531" s="26"/>
      <c r="O7531" s="26"/>
      <c r="P7531" s="26"/>
      <c r="Q7531" s="26"/>
      <c r="R7531" s="26"/>
      <c r="S7531" s="26"/>
      <c r="T7531" s="26"/>
      <c r="U7531" s="26"/>
      <c r="V7531" s="26"/>
    </row>
    <row r="7532" spans="1:22" ht="14">
      <c r="A7532" s="24"/>
      <c r="B7532" s="26"/>
      <c r="C7532" s="26"/>
      <c r="D7532" s="26"/>
      <c r="E7532" s="26"/>
      <c r="F7532" s="26"/>
      <c r="G7532" s="27"/>
      <c r="H7532" s="27"/>
      <c r="I7532" s="26"/>
      <c r="J7532" s="24"/>
      <c r="K7532" s="26"/>
      <c r="L7532" s="26"/>
      <c r="M7532" s="26"/>
      <c r="N7532" s="26"/>
      <c r="O7532" s="26"/>
      <c r="P7532" s="26"/>
      <c r="Q7532" s="26"/>
      <c r="R7532" s="26"/>
      <c r="S7532" s="26"/>
      <c r="T7532" s="26"/>
      <c r="U7532" s="26"/>
      <c r="V7532" s="26"/>
    </row>
    <row r="7533" spans="1:22" ht="14">
      <c r="A7533" s="24"/>
      <c r="B7533" s="26"/>
      <c r="C7533" s="26"/>
      <c r="D7533" s="26"/>
      <c r="E7533" s="26"/>
      <c r="F7533" s="26"/>
      <c r="G7533" s="27"/>
      <c r="H7533" s="27"/>
      <c r="I7533" s="26"/>
      <c r="J7533" s="24"/>
      <c r="K7533" s="26"/>
      <c r="L7533" s="26"/>
      <c r="M7533" s="26"/>
      <c r="N7533" s="26"/>
      <c r="O7533" s="26"/>
      <c r="P7533" s="26"/>
      <c r="Q7533" s="26"/>
      <c r="R7533" s="26"/>
      <c r="S7533" s="26"/>
      <c r="T7533" s="26"/>
      <c r="U7533" s="26"/>
      <c r="V7533" s="26"/>
    </row>
    <row r="7534" spans="1:22" ht="14">
      <c r="A7534" s="24"/>
      <c r="B7534" s="26"/>
      <c r="C7534" s="26"/>
      <c r="D7534" s="26"/>
      <c r="E7534" s="26"/>
      <c r="F7534" s="26"/>
      <c r="G7534" s="27"/>
      <c r="H7534" s="27"/>
      <c r="I7534" s="26"/>
      <c r="J7534" s="24"/>
      <c r="K7534" s="26"/>
      <c r="L7534" s="26"/>
      <c r="M7534" s="26"/>
      <c r="N7534" s="26"/>
      <c r="O7534" s="26"/>
      <c r="P7534" s="26"/>
      <c r="Q7534" s="26"/>
      <c r="R7534" s="26"/>
      <c r="S7534" s="26"/>
      <c r="T7534" s="26"/>
      <c r="U7534" s="26"/>
      <c r="V7534" s="26"/>
    </row>
    <row r="7535" spans="1:22" ht="14">
      <c r="A7535" s="24"/>
      <c r="B7535" s="26"/>
      <c r="C7535" s="26"/>
      <c r="D7535" s="26"/>
      <c r="E7535" s="26"/>
      <c r="F7535" s="26"/>
      <c r="G7535" s="27"/>
      <c r="H7535" s="27"/>
      <c r="I7535" s="26"/>
      <c r="J7535" s="24"/>
      <c r="K7535" s="26"/>
      <c r="L7535" s="26"/>
      <c r="M7535" s="26"/>
      <c r="N7535" s="26"/>
      <c r="O7535" s="26"/>
      <c r="P7535" s="26"/>
      <c r="Q7535" s="26"/>
      <c r="R7535" s="26"/>
      <c r="S7535" s="26"/>
      <c r="T7535" s="26"/>
      <c r="U7535" s="26"/>
      <c r="V7535" s="26"/>
    </row>
    <row r="7536" spans="1:22" ht="14">
      <c r="A7536" s="24"/>
      <c r="B7536" s="26"/>
      <c r="C7536" s="26"/>
      <c r="D7536" s="26"/>
      <c r="E7536" s="26"/>
      <c r="F7536" s="26"/>
      <c r="G7536" s="27"/>
      <c r="H7536" s="27"/>
      <c r="I7536" s="26"/>
      <c r="J7536" s="24"/>
      <c r="K7536" s="26"/>
      <c r="L7536" s="26"/>
      <c r="M7536" s="26"/>
      <c r="N7536" s="26"/>
      <c r="O7536" s="26"/>
      <c r="P7536" s="26"/>
      <c r="Q7536" s="26"/>
      <c r="R7536" s="26"/>
      <c r="S7536" s="26"/>
      <c r="T7536" s="26"/>
      <c r="U7536" s="26"/>
      <c r="V7536" s="26"/>
    </row>
    <row r="7537" spans="1:22" ht="14">
      <c r="A7537" s="24"/>
      <c r="B7537" s="26"/>
      <c r="C7537" s="26"/>
      <c r="D7537" s="26"/>
      <c r="E7537" s="26"/>
      <c r="F7537" s="26"/>
      <c r="G7537" s="27"/>
      <c r="H7537" s="27"/>
      <c r="I7537" s="26"/>
      <c r="J7537" s="24"/>
      <c r="K7537" s="26"/>
      <c r="L7537" s="26"/>
      <c r="M7537" s="26"/>
      <c r="N7537" s="26"/>
      <c r="O7537" s="26"/>
      <c r="P7537" s="26"/>
      <c r="Q7537" s="26"/>
      <c r="R7537" s="26"/>
      <c r="S7537" s="26"/>
      <c r="T7537" s="26"/>
      <c r="U7537" s="26"/>
      <c r="V7537" s="26"/>
    </row>
    <row r="7538" spans="1:22" ht="14">
      <c r="A7538" s="24"/>
      <c r="B7538" s="26"/>
      <c r="C7538" s="26"/>
      <c r="D7538" s="26"/>
      <c r="E7538" s="26"/>
      <c r="F7538" s="26"/>
      <c r="G7538" s="27"/>
      <c r="H7538" s="27"/>
      <c r="I7538" s="26"/>
      <c r="J7538" s="24"/>
      <c r="K7538" s="26"/>
      <c r="L7538" s="26"/>
      <c r="M7538" s="26"/>
      <c r="N7538" s="26"/>
      <c r="O7538" s="26"/>
      <c r="P7538" s="26"/>
      <c r="Q7538" s="26"/>
      <c r="R7538" s="26"/>
      <c r="S7538" s="26"/>
      <c r="T7538" s="26"/>
      <c r="U7538" s="26"/>
      <c r="V7538" s="26"/>
    </row>
    <row r="7539" spans="1:22" ht="14">
      <c r="A7539" s="24"/>
      <c r="B7539" s="26"/>
      <c r="C7539" s="26"/>
      <c r="D7539" s="26"/>
      <c r="E7539" s="26"/>
      <c r="F7539" s="26"/>
      <c r="G7539" s="27"/>
      <c r="H7539" s="27"/>
      <c r="I7539" s="26"/>
      <c r="J7539" s="24"/>
      <c r="K7539" s="26"/>
      <c r="L7539" s="26"/>
      <c r="M7539" s="26"/>
      <c r="N7539" s="26"/>
      <c r="O7539" s="26"/>
      <c r="P7539" s="26"/>
      <c r="Q7539" s="26"/>
      <c r="R7539" s="26"/>
      <c r="S7539" s="26"/>
      <c r="T7539" s="26"/>
      <c r="U7539" s="26"/>
      <c r="V7539" s="26"/>
    </row>
    <row r="7540" spans="1:22" ht="14">
      <c r="A7540" s="24"/>
      <c r="B7540" s="26"/>
      <c r="C7540" s="26"/>
      <c r="D7540" s="26"/>
      <c r="E7540" s="26"/>
      <c r="F7540" s="26"/>
      <c r="G7540" s="27"/>
      <c r="H7540" s="27"/>
      <c r="I7540" s="26"/>
      <c r="J7540" s="24"/>
      <c r="K7540" s="26"/>
      <c r="L7540" s="26"/>
      <c r="M7540" s="26"/>
      <c r="N7540" s="26"/>
      <c r="O7540" s="26"/>
      <c r="P7540" s="26"/>
      <c r="Q7540" s="26"/>
      <c r="R7540" s="26"/>
      <c r="S7540" s="26"/>
      <c r="T7540" s="26"/>
      <c r="U7540" s="26"/>
      <c r="V7540" s="26"/>
    </row>
    <row r="7541" spans="1:22" ht="14">
      <c r="A7541" s="24"/>
      <c r="B7541" s="26"/>
      <c r="C7541" s="26"/>
      <c r="D7541" s="26"/>
      <c r="E7541" s="26"/>
      <c r="F7541" s="26"/>
      <c r="G7541" s="27"/>
      <c r="H7541" s="27"/>
      <c r="I7541" s="26"/>
      <c r="J7541" s="24"/>
      <c r="K7541" s="26"/>
      <c r="L7541" s="26"/>
      <c r="M7541" s="26"/>
      <c r="N7541" s="26"/>
      <c r="O7541" s="26"/>
      <c r="P7541" s="26"/>
      <c r="Q7541" s="26"/>
      <c r="R7541" s="26"/>
      <c r="S7541" s="26"/>
      <c r="T7541" s="26"/>
      <c r="U7541" s="26"/>
      <c r="V7541" s="26"/>
    </row>
    <row r="7542" spans="1:22" ht="14">
      <c r="A7542" s="24"/>
      <c r="B7542" s="26"/>
      <c r="C7542" s="26"/>
      <c r="D7542" s="26"/>
      <c r="E7542" s="26"/>
      <c r="F7542" s="26"/>
      <c r="G7542" s="27"/>
      <c r="H7542" s="27"/>
      <c r="I7542" s="26"/>
      <c r="J7542" s="24"/>
      <c r="K7542" s="26"/>
      <c r="L7542" s="26"/>
      <c r="M7542" s="26"/>
      <c r="N7542" s="26"/>
      <c r="O7542" s="26"/>
      <c r="P7542" s="26"/>
      <c r="Q7542" s="26"/>
      <c r="R7542" s="26"/>
      <c r="S7542" s="26"/>
      <c r="T7542" s="26"/>
      <c r="U7542" s="26"/>
      <c r="V7542" s="26"/>
    </row>
    <row r="7543" spans="1:22" ht="14">
      <c r="A7543" s="24"/>
      <c r="B7543" s="26"/>
      <c r="C7543" s="26"/>
      <c r="D7543" s="26"/>
      <c r="E7543" s="26"/>
      <c r="F7543" s="26"/>
      <c r="G7543" s="27"/>
      <c r="H7543" s="27"/>
      <c r="I7543" s="26"/>
      <c r="J7543" s="24"/>
      <c r="K7543" s="26"/>
      <c r="L7543" s="26"/>
      <c r="M7543" s="26"/>
      <c r="N7543" s="26"/>
      <c r="O7543" s="26"/>
      <c r="P7543" s="26"/>
      <c r="Q7543" s="26"/>
      <c r="R7543" s="26"/>
      <c r="S7543" s="26"/>
      <c r="T7543" s="26"/>
      <c r="U7543" s="26"/>
      <c r="V7543" s="26"/>
    </row>
    <row r="7544" spans="1:22" ht="14">
      <c r="A7544" s="24"/>
      <c r="B7544" s="26"/>
      <c r="C7544" s="26"/>
      <c r="D7544" s="26"/>
      <c r="E7544" s="26"/>
      <c r="F7544" s="26"/>
      <c r="G7544" s="27"/>
      <c r="H7544" s="27"/>
      <c r="I7544" s="26"/>
      <c r="J7544" s="24"/>
      <c r="K7544" s="26"/>
      <c r="L7544" s="26"/>
      <c r="M7544" s="26"/>
      <c r="N7544" s="26"/>
      <c r="O7544" s="26"/>
      <c r="P7544" s="26"/>
      <c r="Q7544" s="26"/>
      <c r="R7544" s="26"/>
      <c r="S7544" s="26"/>
      <c r="T7544" s="26"/>
      <c r="U7544" s="26"/>
      <c r="V7544" s="26"/>
    </row>
    <row r="7545" spans="1:22" ht="14">
      <c r="A7545" s="24"/>
      <c r="B7545" s="26"/>
      <c r="C7545" s="26"/>
      <c r="D7545" s="26"/>
      <c r="E7545" s="26"/>
      <c r="F7545" s="26"/>
      <c r="G7545" s="27"/>
      <c r="H7545" s="27"/>
      <c r="I7545" s="26"/>
      <c r="J7545" s="24"/>
      <c r="K7545" s="26"/>
      <c r="L7545" s="26"/>
      <c r="M7545" s="26"/>
      <c r="N7545" s="26"/>
      <c r="O7545" s="26"/>
      <c r="P7545" s="26"/>
      <c r="Q7545" s="26"/>
      <c r="R7545" s="26"/>
      <c r="S7545" s="26"/>
      <c r="T7545" s="26"/>
      <c r="U7545" s="26"/>
      <c r="V7545" s="26"/>
    </row>
    <row r="7546" spans="1:22" ht="14">
      <c r="A7546" s="24"/>
      <c r="B7546" s="26"/>
      <c r="C7546" s="26"/>
      <c r="D7546" s="26"/>
      <c r="E7546" s="26"/>
      <c r="F7546" s="26"/>
      <c r="G7546" s="27"/>
      <c r="H7546" s="27"/>
      <c r="I7546" s="26"/>
      <c r="J7546" s="24"/>
      <c r="K7546" s="26"/>
      <c r="L7546" s="26"/>
      <c r="M7546" s="26"/>
      <c r="N7546" s="26"/>
      <c r="O7546" s="26"/>
      <c r="P7546" s="26"/>
      <c r="Q7546" s="26"/>
      <c r="R7546" s="26"/>
      <c r="S7546" s="26"/>
      <c r="T7546" s="26"/>
      <c r="U7546" s="26"/>
      <c r="V7546" s="26"/>
    </row>
    <row r="7547" spans="1:22" ht="14">
      <c r="A7547" s="24"/>
      <c r="B7547" s="26"/>
      <c r="C7547" s="26"/>
      <c r="D7547" s="26"/>
      <c r="E7547" s="26"/>
      <c r="F7547" s="26"/>
      <c r="G7547" s="27"/>
      <c r="H7547" s="27"/>
      <c r="I7547" s="26"/>
      <c r="J7547" s="24"/>
      <c r="K7547" s="26"/>
      <c r="L7547" s="26"/>
      <c r="M7547" s="26"/>
      <c r="N7547" s="26"/>
      <c r="O7547" s="26"/>
      <c r="P7547" s="26"/>
      <c r="Q7547" s="26"/>
      <c r="R7547" s="26"/>
      <c r="S7547" s="26"/>
      <c r="T7547" s="26"/>
      <c r="U7547" s="26"/>
      <c r="V7547" s="26"/>
    </row>
    <row r="7548" spans="1:22" ht="14">
      <c r="A7548" s="24"/>
      <c r="B7548" s="26"/>
      <c r="C7548" s="26"/>
      <c r="D7548" s="26"/>
      <c r="E7548" s="26"/>
      <c r="F7548" s="26"/>
      <c r="G7548" s="27"/>
      <c r="H7548" s="27"/>
      <c r="I7548" s="26"/>
      <c r="J7548" s="24"/>
      <c r="K7548" s="26"/>
      <c r="L7548" s="26"/>
      <c r="M7548" s="26"/>
      <c r="N7548" s="26"/>
      <c r="O7548" s="26"/>
      <c r="P7548" s="26"/>
      <c r="Q7548" s="26"/>
      <c r="R7548" s="26"/>
      <c r="S7548" s="26"/>
      <c r="T7548" s="26"/>
      <c r="U7548" s="26"/>
      <c r="V7548" s="26"/>
    </row>
    <row r="7549" spans="1:22" ht="14">
      <c r="A7549" s="24"/>
      <c r="B7549" s="26"/>
      <c r="C7549" s="26"/>
      <c r="D7549" s="26"/>
      <c r="E7549" s="26"/>
      <c r="F7549" s="26"/>
      <c r="G7549" s="27"/>
      <c r="H7549" s="27"/>
      <c r="I7549" s="26"/>
      <c r="J7549" s="24"/>
      <c r="K7549" s="26"/>
      <c r="L7549" s="26"/>
      <c r="M7549" s="26"/>
      <c r="N7549" s="26"/>
      <c r="O7549" s="26"/>
      <c r="P7549" s="26"/>
      <c r="Q7549" s="26"/>
      <c r="R7549" s="26"/>
      <c r="S7549" s="26"/>
      <c r="T7549" s="26"/>
      <c r="U7549" s="26"/>
      <c r="V7549" s="26"/>
    </row>
    <row r="7550" spans="1:22" ht="14">
      <c r="A7550" s="24"/>
      <c r="B7550" s="26"/>
      <c r="C7550" s="26"/>
      <c r="D7550" s="26"/>
      <c r="E7550" s="26"/>
      <c r="F7550" s="26"/>
      <c r="G7550" s="27"/>
      <c r="H7550" s="27"/>
      <c r="I7550" s="26"/>
      <c r="J7550" s="24"/>
      <c r="K7550" s="26"/>
      <c r="L7550" s="26"/>
      <c r="M7550" s="26"/>
      <c r="N7550" s="26"/>
      <c r="O7550" s="26"/>
      <c r="P7550" s="26"/>
      <c r="Q7550" s="26"/>
      <c r="R7550" s="26"/>
      <c r="S7550" s="26"/>
      <c r="T7550" s="26"/>
      <c r="U7550" s="26"/>
      <c r="V7550" s="26"/>
    </row>
    <row r="7551" spans="1:22" ht="14">
      <c r="A7551" s="24"/>
      <c r="B7551" s="26"/>
      <c r="C7551" s="26"/>
      <c r="D7551" s="26"/>
      <c r="E7551" s="26"/>
      <c r="F7551" s="26"/>
      <c r="G7551" s="27"/>
      <c r="H7551" s="27"/>
      <c r="I7551" s="26"/>
      <c r="J7551" s="24"/>
      <c r="K7551" s="26"/>
      <c r="L7551" s="26"/>
      <c r="M7551" s="26"/>
      <c r="N7551" s="26"/>
      <c r="O7551" s="26"/>
      <c r="P7551" s="26"/>
      <c r="Q7551" s="26"/>
      <c r="R7551" s="26"/>
      <c r="S7551" s="26"/>
      <c r="T7551" s="26"/>
      <c r="U7551" s="26"/>
      <c r="V7551" s="26"/>
    </row>
    <row r="7552" spans="1:22" ht="14">
      <c r="A7552" s="24"/>
      <c r="B7552" s="26"/>
      <c r="C7552" s="26"/>
      <c r="D7552" s="26"/>
      <c r="E7552" s="26"/>
      <c r="F7552" s="26"/>
      <c r="G7552" s="27"/>
      <c r="H7552" s="27"/>
      <c r="I7552" s="26"/>
      <c r="J7552" s="24"/>
      <c r="K7552" s="26"/>
      <c r="L7552" s="26"/>
      <c r="M7552" s="26"/>
      <c r="N7552" s="26"/>
      <c r="O7552" s="26"/>
      <c r="P7552" s="26"/>
      <c r="Q7552" s="26"/>
      <c r="R7552" s="26"/>
      <c r="S7552" s="26"/>
      <c r="T7552" s="26"/>
      <c r="U7552" s="26"/>
      <c r="V7552" s="26"/>
    </row>
    <row r="7553" spans="1:22" ht="14">
      <c r="A7553" s="24"/>
      <c r="B7553" s="26"/>
      <c r="C7553" s="26"/>
      <c r="D7553" s="26"/>
      <c r="E7553" s="26"/>
      <c r="F7553" s="26"/>
      <c r="G7553" s="27"/>
      <c r="H7553" s="27"/>
      <c r="I7553" s="26"/>
      <c r="J7553" s="24"/>
      <c r="K7553" s="26"/>
      <c r="L7553" s="26"/>
      <c r="M7553" s="26"/>
      <c r="N7553" s="26"/>
      <c r="O7553" s="26"/>
      <c r="P7553" s="26"/>
      <c r="Q7553" s="26"/>
      <c r="R7553" s="26"/>
      <c r="S7553" s="26"/>
      <c r="T7553" s="26"/>
      <c r="U7553" s="26"/>
      <c r="V7553" s="26"/>
    </row>
    <row r="7554" spans="1:22" ht="14">
      <c r="A7554" s="24"/>
      <c r="B7554" s="26"/>
      <c r="C7554" s="26"/>
      <c r="D7554" s="26"/>
      <c r="E7554" s="26"/>
      <c r="F7554" s="26"/>
      <c r="G7554" s="27"/>
      <c r="H7554" s="27"/>
      <c r="I7554" s="26"/>
      <c r="J7554" s="24"/>
      <c r="K7554" s="26"/>
      <c r="L7554" s="26"/>
      <c r="M7554" s="26"/>
      <c r="N7554" s="26"/>
      <c r="O7554" s="26"/>
      <c r="P7554" s="26"/>
      <c r="Q7554" s="26"/>
      <c r="R7554" s="26"/>
      <c r="S7554" s="26"/>
      <c r="T7554" s="26"/>
      <c r="U7554" s="26"/>
      <c r="V7554" s="26"/>
    </row>
    <row r="7555" spans="1:22" ht="14">
      <c r="A7555" s="24"/>
      <c r="B7555" s="26"/>
      <c r="C7555" s="26"/>
      <c r="D7555" s="26"/>
      <c r="E7555" s="26"/>
      <c r="F7555" s="26"/>
      <c r="G7555" s="27"/>
      <c r="H7555" s="27"/>
      <c r="I7555" s="26"/>
      <c r="J7555" s="24"/>
      <c r="K7555" s="26"/>
      <c r="L7555" s="26"/>
      <c r="M7555" s="26"/>
      <c r="N7555" s="26"/>
      <c r="O7555" s="26"/>
      <c r="P7555" s="26"/>
      <c r="Q7555" s="26"/>
      <c r="R7555" s="26"/>
      <c r="S7555" s="26"/>
      <c r="T7555" s="26"/>
      <c r="U7555" s="26"/>
      <c r="V7555" s="26"/>
    </row>
    <row r="7556" spans="1:22" ht="14">
      <c r="A7556" s="24"/>
      <c r="B7556" s="26"/>
      <c r="C7556" s="26"/>
      <c r="D7556" s="26"/>
      <c r="E7556" s="26"/>
      <c r="F7556" s="26"/>
      <c r="G7556" s="27"/>
      <c r="H7556" s="27"/>
      <c r="I7556" s="26"/>
      <c r="J7556" s="24"/>
      <c r="K7556" s="26"/>
      <c r="L7556" s="26"/>
      <c r="M7556" s="26"/>
      <c r="N7556" s="26"/>
      <c r="O7556" s="26"/>
      <c r="P7556" s="26"/>
      <c r="Q7556" s="26"/>
      <c r="R7556" s="26"/>
      <c r="S7556" s="26"/>
      <c r="T7556" s="26"/>
      <c r="U7556" s="26"/>
      <c r="V7556" s="26"/>
    </row>
    <row r="7557" spans="1:22" ht="14">
      <c r="A7557" s="24"/>
      <c r="B7557" s="26"/>
      <c r="C7557" s="26"/>
      <c r="D7557" s="26"/>
      <c r="E7557" s="26"/>
      <c r="F7557" s="26"/>
      <c r="G7557" s="27"/>
      <c r="H7557" s="27"/>
      <c r="I7557" s="26"/>
      <c r="J7557" s="24"/>
      <c r="K7557" s="26"/>
      <c r="L7557" s="26"/>
      <c r="M7557" s="26"/>
      <c r="N7557" s="26"/>
      <c r="O7557" s="26"/>
      <c r="P7557" s="26"/>
      <c r="Q7557" s="26"/>
      <c r="R7557" s="26"/>
      <c r="S7557" s="26"/>
      <c r="T7557" s="26"/>
      <c r="U7557" s="26"/>
      <c r="V7557" s="26"/>
    </row>
    <row r="7558" spans="1:22" ht="14">
      <c r="A7558" s="24"/>
      <c r="B7558" s="26"/>
      <c r="C7558" s="26"/>
      <c r="D7558" s="26"/>
      <c r="E7558" s="26"/>
      <c r="F7558" s="26"/>
      <c r="G7558" s="27"/>
      <c r="H7558" s="27"/>
      <c r="I7558" s="26"/>
      <c r="J7558" s="24"/>
      <c r="K7558" s="26"/>
      <c r="L7558" s="26"/>
      <c r="M7558" s="26"/>
      <c r="N7558" s="26"/>
      <c r="O7558" s="26"/>
      <c r="P7558" s="26"/>
      <c r="Q7558" s="26"/>
      <c r="R7558" s="26"/>
      <c r="S7558" s="26"/>
      <c r="T7558" s="26"/>
      <c r="U7558" s="26"/>
      <c r="V7558" s="26"/>
    </row>
    <row r="7559" spans="1:22" ht="14">
      <c r="A7559" s="24"/>
      <c r="B7559" s="26"/>
      <c r="C7559" s="26"/>
      <c r="D7559" s="26"/>
      <c r="E7559" s="26"/>
      <c r="F7559" s="26"/>
      <c r="G7559" s="27"/>
      <c r="H7559" s="27"/>
      <c r="I7559" s="26"/>
      <c r="J7559" s="24"/>
      <c r="K7559" s="26"/>
      <c r="L7559" s="26"/>
      <c r="M7559" s="26"/>
      <c r="N7559" s="26"/>
      <c r="O7559" s="26"/>
      <c r="P7559" s="26"/>
      <c r="Q7559" s="26"/>
      <c r="R7559" s="26"/>
      <c r="S7559" s="26"/>
      <c r="T7559" s="26"/>
      <c r="U7559" s="26"/>
      <c r="V7559" s="26"/>
    </row>
    <row r="7560" spans="1:22" ht="14">
      <c r="A7560" s="24"/>
      <c r="B7560" s="26"/>
      <c r="C7560" s="26"/>
      <c r="D7560" s="26"/>
      <c r="E7560" s="26"/>
      <c r="F7560" s="26"/>
      <c r="G7560" s="27"/>
      <c r="H7560" s="27"/>
      <c r="I7560" s="26"/>
      <c r="J7560" s="24"/>
      <c r="K7560" s="26"/>
      <c r="L7560" s="26"/>
      <c r="M7560" s="26"/>
      <c r="N7560" s="26"/>
      <c r="O7560" s="26"/>
      <c r="P7560" s="26"/>
      <c r="Q7560" s="26"/>
      <c r="R7560" s="26"/>
      <c r="S7560" s="26"/>
      <c r="T7560" s="26"/>
      <c r="U7560" s="26"/>
      <c r="V7560" s="26"/>
    </row>
    <row r="7561" spans="1:22" ht="14">
      <c r="A7561" s="24"/>
      <c r="B7561" s="26"/>
      <c r="C7561" s="26"/>
      <c r="D7561" s="26"/>
      <c r="E7561" s="26"/>
      <c r="F7561" s="26"/>
      <c r="G7561" s="27"/>
      <c r="H7561" s="27"/>
      <c r="I7561" s="26"/>
      <c r="J7561" s="24"/>
      <c r="K7561" s="26"/>
      <c r="L7561" s="26"/>
      <c r="M7561" s="26"/>
      <c r="N7561" s="26"/>
      <c r="O7561" s="26"/>
      <c r="P7561" s="26"/>
      <c r="Q7561" s="26"/>
      <c r="R7561" s="26"/>
      <c r="S7561" s="26"/>
      <c r="T7561" s="26"/>
      <c r="U7561" s="26"/>
      <c r="V7561" s="26"/>
    </row>
    <row r="7562" spans="1:22" ht="14">
      <c r="A7562" s="24"/>
      <c r="B7562" s="26"/>
      <c r="C7562" s="26"/>
      <c r="D7562" s="26"/>
      <c r="E7562" s="26"/>
      <c r="F7562" s="26"/>
      <c r="G7562" s="27"/>
      <c r="H7562" s="27"/>
      <c r="I7562" s="26"/>
      <c r="J7562" s="24"/>
      <c r="K7562" s="26"/>
      <c r="L7562" s="26"/>
      <c r="M7562" s="26"/>
      <c r="N7562" s="26"/>
      <c r="O7562" s="26"/>
      <c r="P7562" s="26"/>
      <c r="Q7562" s="26"/>
      <c r="R7562" s="26"/>
      <c r="S7562" s="26"/>
      <c r="T7562" s="26"/>
      <c r="U7562" s="26"/>
      <c r="V7562" s="26"/>
    </row>
    <row r="7563" spans="1:22" ht="14">
      <c r="A7563" s="24"/>
      <c r="B7563" s="26"/>
      <c r="C7563" s="26"/>
      <c r="D7563" s="26"/>
      <c r="E7563" s="26"/>
      <c r="F7563" s="26"/>
      <c r="G7563" s="27"/>
      <c r="H7563" s="27"/>
      <c r="I7563" s="26"/>
      <c r="J7563" s="24"/>
      <c r="K7563" s="26"/>
      <c r="L7563" s="26"/>
      <c r="M7563" s="26"/>
      <c r="N7563" s="26"/>
      <c r="O7563" s="26"/>
      <c r="P7563" s="26"/>
      <c r="Q7563" s="26"/>
      <c r="R7563" s="26"/>
      <c r="S7563" s="26"/>
      <c r="T7563" s="26"/>
      <c r="U7563" s="26"/>
      <c r="V7563" s="26"/>
    </row>
    <row r="7564" spans="1:22" ht="14">
      <c r="A7564" s="24"/>
      <c r="B7564" s="26"/>
      <c r="C7564" s="26"/>
      <c r="D7564" s="26"/>
      <c r="E7564" s="26"/>
      <c r="F7564" s="26"/>
      <c r="G7564" s="27"/>
      <c r="H7564" s="27"/>
      <c r="I7564" s="26"/>
      <c r="J7564" s="24"/>
      <c r="K7564" s="26"/>
      <c r="L7564" s="26"/>
      <c r="M7564" s="26"/>
      <c r="N7564" s="26"/>
      <c r="O7564" s="26"/>
      <c r="P7564" s="26"/>
      <c r="Q7564" s="26"/>
      <c r="R7564" s="26"/>
      <c r="S7564" s="26"/>
      <c r="T7564" s="26"/>
      <c r="U7564" s="26"/>
      <c r="V7564" s="26"/>
    </row>
    <row r="7565" spans="1:22" ht="14">
      <c r="A7565" s="24"/>
      <c r="B7565" s="26"/>
      <c r="C7565" s="26"/>
      <c r="D7565" s="26"/>
      <c r="E7565" s="26"/>
      <c r="F7565" s="26"/>
      <c r="G7565" s="27"/>
      <c r="H7565" s="27"/>
      <c r="I7565" s="26"/>
      <c r="J7565" s="24"/>
      <c r="K7565" s="26"/>
      <c r="L7565" s="26"/>
      <c r="M7565" s="26"/>
      <c r="N7565" s="26"/>
      <c r="O7565" s="26"/>
      <c r="P7565" s="26"/>
      <c r="Q7565" s="26"/>
      <c r="R7565" s="26"/>
      <c r="S7565" s="26"/>
      <c r="T7565" s="26"/>
      <c r="U7565" s="26"/>
      <c r="V7565" s="26"/>
    </row>
    <row r="7566" spans="1:22" ht="14">
      <c r="A7566" s="24"/>
      <c r="B7566" s="26"/>
      <c r="C7566" s="26"/>
      <c r="D7566" s="26"/>
      <c r="E7566" s="26"/>
      <c r="F7566" s="26"/>
      <c r="G7566" s="27"/>
      <c r="H7566" s="27"/>
      <c r="I7566" s="26"/>
      <c r="J7566" s="24"/>
      <c r="K7566" s="26"/>
      <c r="L7566" s="26"/>
      <c r="M7566" s="26"/>
      <c r="N7566" s="26"/>
      <c r="O7566" s="26"/>
      <c r="P7566" s="26"/>
      <c r="Q7566" s="26"/>
      <c r="R7566" s="26"/>
      <c r="S7566" s="26"/>
      <c r="T7566" s="26"/>
      <c r="U7566" s="26"/>
      <c r="V7566" s="26"/>
    </row>
    <row r="7567" spans="1:22" ht="14">
      <c r="A7567" s="24"/>
      <c r="B7567" s="26"/>
      <c r="C7567" s="26"/>
      <c r="D7567" s="26"/>
      <c r="E7567" s="26"/>
      <c r="F7567" s="26"/>
      <c r="G7567" s="27"/>
      <c r="H7567" s="27"/>
      <c r="I7567" s="26"/>
      <c r="J7567" s="24"/>
      <c r="K7567" s="26"/>
      <c r="L7567" s="26"/>
      <c r="M7567" s="26"/>
      <c r="N7567" s="26"/>
      <c r="O7567" s="26"/>
      <c r="P7567" s="26"/>
      <c r="Q7567" s="26"/>
      <c r="R7567" s="26"/>
      <c r="S7567" s="26"/>
      <c r="T7567" s="26"/>
      <c r="U7567" s="26"/>
      <c r="V7567" s="26"/>
    </row>
    <row r="7568" spans="1:22" ht="14">
      <c r="A7568" s="24"/>
      <c r="B7568" s="26"/>
      <c r="C7568" s="26"/>
      <c r="D7568" s="26"/>
      <c r="E7568" s="26"/>
      <c r="F7568" s="26"/>
      <c r="G7568" s="27"/>
      <c r="H7568" s="27"/>
      <c r="I7568" s="26"/>
      <c r="J7568" s="24"/>
      <c r="K7568" s="26"/>
      <c r="L7568" s="26"/>
      <c r="M7568" s="26"/>
      <c r="N7568" s="26"/>
      <c r="O7568" s="26"/>
      <c r="P7568" s="26"/>
      <c r="Q7568" s="26"/>
      <c r="R7568" s="26"/>
      <c r="S7568" s="26"/>
      <c r="T7568" s="26"/>
      <c r="U7568" s="26"/>
      <c r="V7568" s="26"/>
    </row>
    <row r="7569" spans="1:22" ht="14">
      <c r="A7569" s="24"/>
      <c r="B7569" s="26"/>
      <c r="C7569" s="26"/>
      <c r="D7569" s="26"/>
      <c r="E7569" s="26"/>
      <c r="F7569" s="26"/>
      <c r="G7569" s="27"/>
      <c r="H7569" s="27"/>
      <c r="I7569" s="26"/>
      <c r="J7569" s="24"/>
      <c r="K7569" s="26"/>
      <c r="L7569" s="26"/>
      <c r="M7569" s="26"/>
      <c r="N7569" s="26"/>
      <c r="O7569" s="26"/>
      <c r="P7569" s="26"/>
      <c r="Q7569" s="26"/>
      <c r="R7569" s="26"/>
      <c r="S7569" s="26"/>
      <c r="T7569" s="26"/>
      <c r="U7569" s="26"/>
      <c r="V7569" s="26"/>
    </row>
    <row r="7570" spans="1:22" ht="14">
      <c r="A7570" s="24"/>
      <c r="B7570" s="26"/>
      <c r="C7570" s="26"/>
      <c r="D7570" s="26"/>
      <c r="E7570" s="26"/>
      <c r="F7570" s="26"/>
      <c r="G7570" s="27"/>
      <c r="H7570" s="27"/>
      <c r="I7570" s="26"/>
      <c r="J7570" s="24"/>
      <c r="K7570" s="26"/>
      <c r="L7570" s="26"/>
      <c r="M7570" s="26"/>
      <c r="N7570" s="26"/>
      <c r="O7570" s="26"/>
      <c r="P7570" s="26"/>
      <c r="Q7570" s="26"/>
      <c r="R7570" s="26"/>
      <c r="S7570" s="26"/>
      <c r="T7570" s="26"/>
      <c r="U7570" s="26"/>
      <c r="V7570" s="26"/>
    </row>
    <row r="7571" spans="1:22" ht="14">
      <c r="A7571" s="24"/>
      <c r="B7571" s="26"/>
      <c r="C7571" s="26"/>
      <c r="D7571" s="26"/>
      <c r="E7571" s="26"/>
      <c r="F7571" s="26"/>
      <c r="G7571" s="27"/>
      <c r="H7571" s="27"/>
      <c r="I7571" s="26"/>
      <c r="J7571" s="24"/>
      <c r="K7571" s="26"/>
      <c r="L7571" s="26"/>
      <c r="M7571" s="26"/>
      <c r="N7571" s="26"/>
      <c r="O7571" s="26"/>
      <c r="P7571" s="26"/>
      <c r="Q7571" s="26"/>
      <c r="R7571" s="26"/>
      <c r="S7571" s="26"/>
      <c r="T7571" s="26"/>
      <c r="U7571" s="26"/>
      <c r="V7571" s="26"/>
    </row>
    <row r="7572" spans="1:22" ht="14">
      <c r="A7572" s="24"/>
      <c r="B7572" s="26"/>
      <c r="C7572" s="26"/>
      <c r="D7572" s="26"/>
      <c r="E7572" s="26"/>
      <c r="F7572" s="26"/>
      <c r="G7572" s="27"/>
      <c r="H7572" s="27"/>
      <c r="I7572" s="26"/>
      <c r="J7572" s="24"/>
      <c r="K7572" s="26"/>
      <c r="L7572" s="26"/>
      <c r="M7572" s="26"/>
      <c r="N7572" s="26"/>
      <c r="O7572" s="26"/>
      <c r="P7572" s="26"/>
      <c r="Q7572" s="26"/>
      <c r="R7572" s="26"/>
      <c r="S7572" s="26"/>
      <c r="T7572" s="26"/>
      <c r="U7572" s="26"/>
      <c r="V7572" s="26"/>
    </row>
    <row r="7573" spans="1:22" ht="14">
      <c r="A7573" s="24"/>
      <c r="B7573" s="26"/>
      <c r="C7573" s="26"/>
      <c r="D7573" s="26"/>
      <c r="E7573" s="26"/>
      <c r="F7573" s="26"/>
      <c r="G7573" s="27"/>
      <c r="H7573" s="27"/>
      <c r="I7573" s="26"/>
      <c r="J7573" s="24"/>
      <c r="K7573" s="26"/>
      <c r="L7573" s="26"/>
      <c r="M7573" s="26"/>
      <c r="N7573" s="26"/>
      <c r="O7573" s="26"/>
      <c r="P7573" s="26"/>
      <c r="Q7573" s="26"/>
      <c r="R7573" s="26"/>
      <c r="S7573" s="26"/>
      <c r="T7573" s="26"/>
      <c r="U7573" s="26"/>
      <c r="V7573" s="26"/>
    </row>
    <row r="7574" spans="1:22" ht="14">
      <c r="A7574" s="24"/>
      <c r="B7574" s="26"/>
      <c r="C7574" s="26"/>
      <c r="D7574" s="26"/>
      <c r="E7574" s="26"/>
      <c r="F7574" s="26"/>
      <c r="G7574" s="27"/>
      <c r="H7574" s="27"/>
      <c r="I7574" s="26"/>
      <c r="J7574" s="24"/>
      <c r="K7574" s="26"/>
      <c r="L7574" s="26"/>
      <c r="M7574" s="26"/>
      <c r="N7574" s="26"/>
      <c r="O7574" s="26"/>
      <c r="P7574" s="26"/>
      <c r="Q7574" s="26"/>
      <c r="R7574" s="26"/>
      <c r="S7574" s="26"/>
      <c r="T7574" s="26"/>
      <c r="U7574" s="26"/>
      <c r="V7574" s="26"/>
    </row>
    <row r="7575" spans="1:22" ht="14">
      <c r="A7575" s="24"/>
      <c r="B7575" s="26"/>
      <c r="C7575" s="26"/>
      <c r="D7575" s="26"/>
      <c r="E7575" s="26"/>
      <c r="F7575" s="26"/>
      <c r="G7575" s="27"/>
      <c r="H7575" s="27"/>
      <c r="I7575" s="26"/>
      <c r="J7575" s="24"/>
      <c r="K7575" s="26"/>
      <c r="L7575" s="26"/>
      <c r="M7575" s="26"/>
      <c r="N7575" s="26"/>
      <c r="O7575" s="26"/>
      <c r="P7575" s="26"/>
      <c r="Q7575" s="26"/>
      <c r="R7575" s="26"/>
      <c r="S7575" s="26"/>
      <c r="T7575" s="26"/>
      <c r="U7575" s="26"/>
      <c r="V7575" s="26"/>
    </row>
    <row r="7576" spans="1:22" ht="14">
      <c r="A7576" s="24"/>
      <c r="B7576" s="26"/>
      <c r="C7576" s="26"/>
      <c r="D7576" s="26"/>
      <c r="E7576" s="26"/>
      <c r="F7576" s="26"/>
      <c r="G7576" s="27"/>
      <c r="H7576" s="27"/>
      <c r="I7576" s="26"/>
      <c r="J7576" s="24"/>
      <c r="K7576" s="26"/>
      <c r="L7576" s="26"/>
      <c r="M7576" s="26"/>
      <c r="N7576" s="26"/>
      <c r="O7576" s="26"/>
      <c r="P7576" s="26"/>
      <c r="Q7576" s="26"/>
      <c r="R7576" s="26"/>
      <c r="S7576" s="26"/>
      <c r="T7576" s="26"/>
      <c r="U7576" s="26"/>
      <c r="V7576" s="26"/>
    </row>
    <row r="7577" spans="1:22" ht="14">
      <c r="A7577" s="24"/>
      <c r="B7577" s="26"/>
      <c r="C7577" s="26"/>
      <c r="D7577" s="26"/>
      <c r="E7577" s="26"/>
      <c r="F7577" s="26"/>
      <c r="G7577" s="27"/>
      <c r="H7577" s="27"/>
      <c r="I7577" s="26"/>
      <c r="J7577" s="24"/>
      <c r="K7577" s="26"/>
      <c r="L7577" s="26"/>
      <c r="M7577" s="26"/>
      <c r="N7577" s="26"/>
      <c r="O7577" s="26"/>
      <c r="P7577" s="26"/>
      <c r="Q7577" s="26"/>
      <c r="R7577" s="26"/>
      <c r="S7577" s="26"/>
      <c r="T7577" s="26"/>
      <c r="U7577" s="26"/>
      <c r="V7577" s="26"/>
    </row>
    <row r="7578" spans="1:22" ht="14">
      <c r="A7578" s="24"/>
      <c r="B7578" s="26"/>
      <c r="C7578" s="26"/>
      <c r="D7578" s="26"/>
      <c r="E7578" s="26"/>
      <c r="F7578" s="26"/>
      <c r="G7578" s="27"/>
      <c r="H7578" s="27"/>
      <c r="I7578" s="26"/>
      <c r="J7578" s="24"/>
      <c r="K7578" s="26"/>
      <c r="L7578" s="26"/>
      <c r="M7578" s="26"/>
      <c r="N7578" s="26"/>
      <c r="O7578" s="26"/>
      <c r="P7578" s="26"/>
      <c r="Q7578" s="26"/>
      <c r="R7578" s="26"/>
      <c r="S7578" s="26"/>
      <c r="T7578" s="26"/>
      <c r="U7578" s="26"/>
      <c r="V7578" s="26"/>
    </row>
    <row r="7579" spans="1:22" ht="14">
      <c r="A7579" s="24"/>
      <c r="B7579" s="26"/>
      <c r="C7579" s="26"/>
      <c r="D7579" s="26"/>
      <c r="E7579" s="26"/>
      <c r="F7579" s="26"/>
      <c r="G7579" s="27"/>
      <c r="H7579" s="27"/>
      <c r="I7579" s="26"/>
      <c r="J7579" s="24"/>
      <c r="K7579" s="26"/>
      <c r="L7579" s="26"/>
      <c r="M7579" s="26"/>
      <c r="N7579" s="26"/>
      <c r="O7579" s="26"/>
      <c r="P7579" s="26"/>
      <c r="Q7579" s="26"/>
      <c r="R7579" s="26"/>
      <c r="S7579" s="26"/>
      <c r="T7579" s="26"/>
      <c r="U7579" s="26"/>
      <c r="V7579" s="26"/>
    </row>
    <row r="7580" spans="1:22" ht="14">
      <c r="A7580" s="24"/>
      <c r="B7580" s="26"/>
      <c r="C7580" s="26"/>
      <c r="D7580" s="26"/>
      <c r="E7580" s="26"/>
      <c r="F7580" s="26"/>
      <c r="G7580" s="27"/>
      <c r="H7580" s="27"/>
      <c r="I7580" s="26"/>
      <c r="J7580" s="24"/>
      <c r="K7580" s="26"/>
      <c r="L7580" s="26"/>
      <c r="M7580" s="26"/>
      <c r="N7580" s="26"/>
      <c r="O7580" s="26"/>
      <c r="P7580" s="26"/>
      <c r="Q7580" s="26"/>
      <c r="R7580" s="26"/>
      <c r="S7580" s="26"/>
      <c r="T7580" s="26"/>
      <c r="U7580" s="26"/>
      <c r="V7580" s="26"/>
    </row>
    <row r="7581" spans="1:22" ht="14">
      <c r="A7581" s="24"/>
      <c r="B7581" s="26"/>
      <c r="C7581" s="26"/>
      <c r="D7581" s="26"/>
      <c r="E7581" s="26"/>
      <c r="F7581" s="26"/>
      <c r="G7581" s="27"/>
      <c r="H7581" s="27"/>
      <c r="I7581" s="26"/>
      <c r="J7581" s="24"/>
      <c r="K7581" s="26"/>
      <c r="L7581" s="26"/>
      <c r="M7581" s="26"/>
      <c r="N7581" s="26"/>
      <c r="O7581" s="26"/>
      <c r="P7581" s="26"/>
      <c r="Q7581" s="26"/>
      <c r="R7581" s="26"/>
      <c r="S7581" s="26"/>
      <c r="T7581" s="26"/>
      <c r="U7581" s="26"/>
      <c r="V7581" s="26"/>
    </row>
    <row r="7582" spans="1:22" ht="14">
      <c r="A7582" s="24"/>
      <c r="B7582" s="26"/>
      <c r="C7582" s="26"/>
      <c r="D7582" s="26"/>
      <c r="E7582" s="26"/>
      <c r="F7582" s="26"/>
      <c r="G7582" s="27"/>
      <c r="H7582" s="27"/>
      <c r="I7582" s="26"/>
      <c r="J7582" s="24"/>
      <c r="K7582" s="26"/>
      <c r="L7582" s="26"/>
      <c r="M7582" s="26"/>
      <c r="N7582" s="26"/>
      <c r="O7582" s="26"/>
      <c r="P7582" s="26"/>
      <c r="Q7582" s="26"/>
      <c r="R7582" s="26"/>
      <c r="S7582" s="26"/>
      <c r="T7582" s="26"/>
      <c r="U7582" s="26"/>
      <c r="V7582" s="26"/>
    </row>
    <row r="7583" spans="1:22" ht="14">
      <c r="A7583" s="24"/>
      <c r="B7583" s="26"/>
      <c r="C7583" s="26"/>
      <c r="D7583" s="26"/>
      <c r="E7583" s="26"/>
      <c r="F7583" s="26"/>
      <c r="G7583" s="27"/>
      <c r="H7583" s="27"/>
      <c r="I7583" s="26"/>
      <c r="J7583" s="24"/>
      <c r="K7583" s="26"/>
      <c r="L7583" s="26"/>
      <c r="M7583" s="26"/>
      <c r="N7583" s="26"/>
      <c r="O7583" s="26"/>
      <c r="P7583" s="26"/>
      <c r="Q7583" s="26"/>
      <c r="R7583" s="26"/>
      <c r="S7583" s="26"/>
      <c r="T7583" s="26"/>
      <c r="U7583" s="26"/>
      <c r="V7583" s="26"/>
    </row>
    <row r="7584" spans="1:22" ht="14">
      <c r="A7584" s="24"/>
      <c r="B7584" s="26"/>
      <c r="C7584" s="26"/>
      <c r="D7584" s="26"/>
      <c r="E7584" s="26"/>
      <c r="F7584" s="26"/>
      <c r="G7584" s="27"/>
      <c r="H7584" s="27"/>
      <c r="I7584" s="26"/>
      <c r="J7584" s="24"/>
      <c r="K7584" s="26"/>
      <c r="L7584" s="26"/>
      <c r="M7584" s="26"/>
      <c r="N7584" s="26"/>
      <c r="O7584" s="26"/>
      <c r="P7584" s="26"/>
      <c r="Q7584" s="26"/>
      <c r="R7584" s="26"/>
      <c r="S7584" s="26"/>
      <c r="T7584" s="26"/>
      <c r="U7584" s="26"/>
      <c r="V7584" s="26"/>
    </row>
    <row r="7585" spans="1:22" ht="14">
      <c r="A7585" s="24"/>
      <c r="B7585" s="26"/>
      <c r="C7585" s="26"/>
      <c r="D7585" s="26"/>
      <c r="E7585" s="26"/>
      <c r="F7585" s="26"/>
      <c r="G7585" s="27"/>
      <c r="H7585" s="27"/>
      <c r="I7585" s="26"/>
      <c r="J7585" s="24"/>
      <c r="K7585" s="26"/>
      <c r="L7585" s="26"/>
      <c r="M7585" s="26"/>
      <c r="N7585" s="26"/>
      <c r="O7585" s="26"/>
      <c r="P7585" s="26"/>
      <c r="Q7585" s="26"/>
      <c r="R7585" s="26"/>
      <c r="S7585" s="26"/>
      <c r="T7585" s="26"/>
      <c r="U7585" s="26"/>
      <c r="V7585" s="26"/>
    </row>
    <row r="7586" spans="1:22" ht="14">
      <c r="A7586" s="24"/>
      <c r="B7586" s="26"/>
      <c r="C7586" s="26"/>
      <c r="D7586" s="26"/>
      <c r="E7586" s="26"/>
      <c r="F7586" s="26"/>
      <c r="G7586" s="27"/>
      <c r="H7586" s="27"/>
      <c r="I7586" s="26"/>
      <c r="J7586" s="24"/>
      <c r="K7586" s="26"/>
      <c r="L7586" s="26"/>
      <c r="M7586" s="26"/>
      <c r="N7586" s="26"/>
      <c r="O7586" s="26"/>
      <c r="P7586" s="26"/>
      <c r="Q7586" s="26"/>
      <c r="R7586" s="26"/>
      <c r="S7586" s="26"/>
      <c r="T7586" s="26"/>
      <c r="U7586" s="26"/>
      <c r="V7586" s="26"/>
    </row>
    <row r="7587" spans="1:22" ht="14">
      <c r="A7587" s="24"/>
      <c r="B7587" s="26"/>
      <c r="C7587" s="26"/>
      <c r="D7587" s="26"/>
      <c r="E7587" s="26"/>
      <c r="F7587" s="26"/>
      <c r="G7587" s="27"/>
      <c r="H7587" s="27"/>
      <c r="I7587" s="26"/>
      <c r="J7587" s="24"/>
      <c r="K7587" s="26"/>
      <c r="L7587" s="26"/>
      <c r="M7587" s="26"/>
      <c r="N7587" s="26"/>
      <c r="O7587" s="26"/>
      <c r="P7587" s="26"/>
      <c r="Q7587" s="26"/>
      <c r="R7587" s="26"/>
      <c r="S7587" s="26"/>
      <c r="T7587" s="26"/>
      <c r="U7587" s="26"/>
      <c r="V7587" s="26"/>
    </row>
    <row r="7588" spans="1:22" ht="14">
      <c r="A7588" s="24"/>
      <c r="B7588" s="26"/>
      <c r="C7588" s="26"/>
      <c r="D7588" s="26"/>
      <c r="E7588" s="26"/>
      <c r="F7588" s="26"/>
      <c r="G7588" s="27"/>
      <c r="H7588" s="27"/>
      <c r="I7588" s="26"/>
      <c r="J7588" s="24"/>
      <c r="K7588" s="26"/>
      <c r="L7588" s="26"/>
      <c r="M7588" s="26"/>
      <c r="N7588" s="26"/>
      <c r="O7588" s="26"/>
      <c r="P7588" s="26"/>
      <c r="Q7588" s="26"/>
      <c r="R7588" s="26"/>
      <c r="S7588" s="26"/>
      <c r="T7588" s="26"/>
      <c r="U7588" s="26"/>
      <c r="V7588" s="26"/>
    </row>
    <row r="7589" spans="1:22" ht="14">
      <c r="A7589" s="24"/>
      <c r="B7589" s="26"/>
      <c r="C7589" s="26"/>
      <c r="D7589" s="26"/>
      <c r="E7589" s="26"/>
      <c r="F7589" s="26"/>
      <c r="G7589" s="27"/>
      <c r="H7589" s="27"/>
      <c r="I7589" s="26"/>
      <c r="J7589" s="24"/>
      <c r="K7589" s="26"/>
      <c r="L7589" s="26"/>
      <c r="M7589" s="26"/>
      <c r="N7589" s="26"/>
      <c r="O7589" s="26"/>
      <c r="P7589" s="26"/>
      <c r="Q7589" s="26"/>
      <c r="R7589" s="26"/>
      <c r="S7589" s="26"/>
      <c r="T7589" s="26"/>
      <c r="U7589" s="26"/>
      <c r="V7589" s="26"/>
    </row>
    <row r="7590" spans="1:22" ht="14">
      <c r="A7590" s="24"/>
      <c r="B7590" s="26"/>
      <c r="C7590" s="26"/>
      <c r="D7590" s="26"/>
      <c r="E7590" s="26"/>
      <c r="F7590" s="26"/>
      <c r="G7590" s="27"/>
      <c r="H7590" s="27"/>
      <c r="I7590" s="26"/>
      <c r="J7590" s="24"/>
      <c r="K7590" s="26"/>
      <c r="L7590" s="26"/>
      <c r="M7590" s="26"/>
      <c r="N7590" s="26"/>
      <c r="O7590" s="26"/>
      <c r="P7590" s="26"/>
      <c r="Q7590" s="26"/>
      <c r="R7590" s="26"/>
      <c r="S7590" s="26"/>
      <c r="T7590" s="26"/>
      <c r="U7590" s="26"/>
      <c r="V7590" s="26"/>
    </row>
    <row r="7591" spans="1:22" ht="14">
      <c r="A7591" s="24"/>
      <c r="B7591" s="26"/>
      <c r="C7591" s="26"/>
      <c r="D7591" s="26"/>
      <c r="E7591" s="26"/>
      <c r="F7591" s="26"/>
      <c r="G7591" s="27"/>
      <c r="H7591" s="27"/>
      <c r="I7591" s="26"/>
      <c r="J7591" s="24"/>
      <c r="K7591" s="26"/>
      <c r="L7591" s="26"/>
      <c r="M7591" s="26"/>
      <c r="N7591" s="26"/>
      <c r="O7591" s="26"/>
      <c r="P7591" s="26"/>
      <c r="Q7591" s="26"/>
      <c r="R7591" s="26"/>
      <c r="S7591" s="26"/>
      <c r="T7591" s="26"/>
      <c r="U7591" s="26"/>
      <c r="V7591" s="26"/>
    </row>
    <row r="7592" spans="1:22" ht="14">
      <c r="A7592" s="24"/>
      <c r="B7592" s="26"/>
      <c r="C7592" s="26"/>
      <c r="D7592" s="26"/>
      <c r="E7592" s="26"/>
      <c r="F7592" s="26"/>
      <c r="G7592" s="27"/>
      <c r="H7592" s="27"/>
      <c r="I7592" s="26"/>
      <c r="J7592" s="24"/>
      <c r="K7592" s="26"/>
      <c r="L7592" s="26"/>
      <c r="M7592" s="26"/>
      <c r="N7592" s="26"/>
      <c r="O7592" s="26"/>
      <c r="P7592" s="26"/>
      <c r="Q7592" s="26"/>
      <c r="R7592" s="26"/>
      <c r="S7592" s="26"/>
      <c r="T7592" s="26"/>
      <c r="U7592" s="26"/>
      <c r="V7592" s="26"/>
    </row>
    <row r="7593" spans="1:22" ht="14">
      <c r="A7593" s="24"/>
      <c r="B7593" s="26"/>
      <c r="C7593" s="26"/>
      <c r="D7593" s="26"/>
      <c r="E7593" s="26"/>
      <c r="F7593" s="26"/>
      <c r="G7593" s="27"/>
      <c r="H7593" s="27"/>
      <c r="I7593" s="26"/>
      <c r="J7593" s="24"/>
      <c r="K7593" s="26"/>
      <c r="L7593" s="26"/>
      <c r="M7593" s="26"/>
      <c r="N7593" s="26"/>
      <c r="O7593" s="26"/>
      <c r="P7593" s="26"/>
      <c r="Q7593" s="26"/>
      <c r="R7593" s="26"/>
      <c r="S7593" s="26"/>
      <c r="T7593" s="26"/>
      <c r="U7593" s="26"/>
      <c r="V7593" s="26"/>
    </row>
    <row r="7594" spans="1:22" ht="14">
      <c r="A7594" s="24"/>
      <c r="B7594" s="26"/>
      <c r="C7594" s="26"/>
      <c r="D7594" s="26"/>
      <c r="E7594" s="26"/>
      <c r="F7594" s="26"/>
      <c r="G7594" s="27"/>
      <c r="H7594" s="27"/>
      <c r="I7594" s="26"/>
      <c r="J7594" s="24"/>
      <c r="K7594" s="26"/>
      <c r="L7594" s="26"/>
      <c r="M7594" s="26"/>
      <c r="N7594" s="26"/>
      <c r="O7594" s="26"/>
      <c r="P7594" s="26"/>
      <c r="Q7594" s="26"/>
      <c r="R7594" s="26"/>
      <c r="S7594" s="26"/>
      <c r="T7594" s="26"/>
      <c r="U7594" s="26"/>
      <c r="V7594" s="26"/>
    </row>
    <row r="7595" spans="1:22" ht="14">
      <c r="A7595" s="24"/>
      <c r="B7595" s="26"/>
      <c r="C7595" s="26"/>
      <c r="D7595" s="26"/>
      <c r="E7595" s="26"/>
      <c r="F7595" s="26"/>
      <c r="G7595" s="27"/>
      <c r="H7595" s="27"/>
      <c r="I7595" s="26"/>
      <c r="J7595" s="24"/>
      <c r="K7595" s="26"/>
      <c r="L7595" s="26"/>
      <c r="M7595" s="26"/>
      <c r="N7595" s="26"/>
      <c r="O7595" s="26"/>
      <c r="P7595" s="26"/>
      <c r="Q7595" s="26"/>
      <c r="R7595" s="26"/>
      <c r="S7595" s="26"/>
      <c r="T7595" s="26"/>
      <c r="U7595" s="26"/>
      <c r="V7595" s="26"/>
    </row>
    <row r="7596" spans="1:22" ht="14">
      <c r="A7596" s="24"/>
      <c r="B7596" s="26"/>
      <c r="C7596" s="26"/>
      <c r="D7596" s="26"/>
      <c r="E7596" s="26"/>
      <c r="F7596" s="26"/>
      <c r="G7596" s="27"/>
      <c r="H7596" s="27"/>
      <c r="I7596" s="26"/>
      <c r="J7596" s="24"/>
      <c r="K7596" s="26"/>
      <c r="L7596" s="26"/>
      <c r="M7596" s="26"/>
      <c r="N7596" s="26"/>
      <c r="O7596" s="26"/>
      <c r="P7596" s="26"/>
      <c r="Q7596" s="26"/>
      <c r="R7596" s="26"/>
      <c r="S7596" s="26"/>
      <c r="T7596" s="26"/>
      <c r="U7596" s="26"/>
      <c r="V7596" s="26"/>
    </row>
    <row r="7597" spans="1:22" ht="14">
      <c r="A7597" s="24"/>
      <c r="B7597" s="26"/>
      <c r="C7597" s="26"/>
      <c r="D7597" s="26"/>
      <c r="E7597" s="26"/>
      <c r="F7597" s="26"/>
      <c r="G7597" s="27"/>
      <c r="H7597" s="27"/>
      <c r="I7597" s="26"/>
      <c r="J7597" s="24"/>
      <c r="K7597" s="26"/>
      <c r="L7597" s="26"/>
      <c r="M7597" s="26"/>
      <c r="N7597" s="26"/>
      <c r="O7597" s="26"/>
      <c r="P7597" s="26"/>
      <c r="Q7597" s="26"/>
      <c r="R7597" s="26"/>
      <c r="S7597" s="26"/>
      <c r="T7597" s="26"/>
      <c r="U7597" s="26"/>
      <c r="V7597" s="26"/>
    </row>
    <row r="7598" spans="1:22" ht="14">
      <c r="A7598" s="24"/>
      <c r="B7598" s="26"/>
      <c r="C7598" s="26"/>
      <c r="D7598" s="26"/>
      <c r="E7598" s="26"/>
      <c r="F7598" s="26"/>
      <c r="G7598" s="27"/>
      <c r="H7598" s="27"/>
      <c r="I7598" s="26"/>
      <c r="J7598" s="24"/>
      <c r="K7598" s="26"/>
      <c r="L7598" s="26"/>
      <c r="M7598" s="26"/>
      <c r="N7598" s="26"/>
      <c r="O7598" s="26"/>
      <c r="P7598" s="26"/>
      <c r="Q7598" s="26"/>
      <c r="R7598" s="26"/>
      <c r="S7598" s="26"/>
      <c r="T7598" s="26"/>
      <c r="U7598" s="26"/>
      <c r="V7598" s="26"/>
    </row>
    <row r="7599" spans="1:22" ht="14">
      <c r="A7599" s="24"/>
      <c r="B7599" s="26"/>
      <c r="C7599" s="26"/>
      <c r="D7599" s="26"/>
      <c r="E7599" s="26"/>
      <c r="F7599" s="26"/>
      <c r="G7599" s="27"/>
      <c r="H7599" s="27"/>
      <c r="I7599" s="26"/>
      <c r="J7599" s="24"/>
      <c r="K7599" s="26"/>
      <c r="L7599" s="26"/>
      <c r="M7599" s="26"/>
      <c r="N7599" s="26"/>
      <c r="O7599" s="26"/>
      <c r="P7599" s="26"/>
      <c r="Q7599" s="26"/>
      <c r="R7599" s="26"/>
      <c r="S7599" s="26"/>
      <c r="T7599" s="26"/>
      <c r="U7599" s="26"/>
      <c r="V7599" s="26"/>
    </row>
    <row r="7600" spans="1:22" ht="14">
      <c r="A7600" s="24"/>
      <c r="B7600" s="26"/>
      <c r="C7600" s="26"/>
      <c r="D7600" s="26"/>
      <c r="E7600" s="26"/>
      <c r="F7600" s="26"/>
      <c r="G7600" s="27"/>
      <c r="H7600" s="27"/>
      <c r="I7600" s="26"/>
      <c r="J7600" s="24"/>
      <c r="K7600" s="26"/>
      <c r="L7600" s="26"/>
      <c r="M7600" s="26"/>
      <c r="N7600" s="26"/>
      <c r="O7600" s="26"/>
      <c r="P7600" s="26"/>
      <c r="Q7600" s="26"/>
      <c r="R7600" s="26"/>
      <c r="S7600" s="26"/>
      <c r="T7600" s="26"/>
      <c r="U7600" s="26"/>
      <c r="V7600" s="26"/>
    </row>
    <row r="7601" spans="1:22" ht="14">
      <c r="A7601" s="24"/>
      <c r="B7601" s="26"/>
      <c r="C7601" s="26"/>
      <c r="D7601" s="26"/>
      <c r="E7601" s="26"/>
      <c r="F7601" s="26"/>
      <c r="G7601" s="27"/>
      <c r="H7601" s="27"/>
      <c r="I7601" s="26"/>
      <c r="J7601" s="24"/>
      <c r="K7601" s="26"/>
      <c r="L7601" s="26"/>
      <c r="M7601" s="26"/>
      <c r="N7601" s="26"/>
      <c r="O7601" s="26"/>
      <c r="P7601" s="26"/>
      <c r="Q7601" s="26"/>
      <c r="R7601" s="26"/>
      <c r="S7601" s="26"/>
      <c r="T7601" s="26"/>
      <c r="U7601" s="26"/>
      <c r="V7601" s="26"/>
    </row>
    <row r="7602" spans="1:22" ht="14">
      <c r="A7602" s="24"/>
      <c r="B7602" s="26"/>
      <c r="C7602" s="26"/>
      <c r="D7602" s="26"/>
      <c r="E7602" s="26"/>
      <c r="F7602" s="26"/>
      <c r="G7602" s="27"/>
      <c r="H7602" s="27"/>
      <c r="I7602" s="26"/>
      <c r="J7602" s="24"/>
      <c r="K7602" s="26"/>
      <c r="L7602" s="26"/>
      <c r="M7602" s="26"/>
      <c r="N7602" s="26"/>
      <c r="O7602" s="26"/>
      <c r="P7602" s="26"/>
      <c r="Q7602" s="26"/>
      <c r="R7602" s="26"/>
      <c r="S7602" s="26"/>
      <c r="T7602" s="26"/>
      <c r="U7602" s="26"/>
      <c r="V7602" s="26"/>
    </row>
    <row r="7603" spans="1:22" ht="14">
      <c r="A7603" s="24"/>
      <c r="B7603" s="26"/>
      <c r="C7603" s="26"/>
      <c r="D7603" s="26"/>
      <c r="E7603" s="26"/>
      <c r="F7603" s="26"/>
      <c r="G7603" s="27"/>
      <c r="H7603" s="27"/>
      <c r="I7603" s="26"/>
      <c r="J7603" s="24"/>
      <c r="K7603" s="26"/>
      <c r="L7603" s="26"/>
      <c r="M7603" s="26"/>
      <c r="N7603" s="26"/>
      <c r="O7603" s="26"/>
      <c r="P7603" s="26"/>
      <c r="Q7603" s="26"/>
      <c r="R7603" s="26"/>
      <c r="S7603" s="26"/>
      <c r="T7603" s="26"/>
      <c r="U7603" s="26"/>
      <c r="V7603" s="26"/>
    </row>
    <row r="7604" spans="1:22" ht="14">
      <c r="A7604" s="24"/>
      <c r="B7604" s="26"/>
      <c r="C7604" s="26"/>
      <c r="D7604" s="26"/>
      <c r="E7604" s="26"/>
      <c r="F7604" s="26"/>
      <c r="G7604" s="27"/>
      <c r="H7604" s="27"/>
      <c r="I7604" s="26"/>
      <c r="J7604" s="24"/>
      <c r="K7604" s="26"/>
      <c r="L7604" s="26"/>
      <c r="M7604" s="26"/>
      <c r="N7604" s="26"/>
      <c r="O7604" s="26"/>
      <c r="P7604" s="26"/>
      <c r="Q7604" s="26"/>
      <c r="R7604" s="26"/>
      <c r="S7604" s="26"/>
      <c r="T7604" s="26"/>
      <c r="U7604" s="26"/>
      <c r="V7604" s="26"/>
    </row>
    <row r="7605" spans="1:22" ht="14">
      <c r="A7605" s="24"/>
      <c r="B7605" s="26"/>
      <c r="C7605" s="26"/>
      <c r="D7605" s="26"/>
      <c r="E7605" s="26"/>
      <c r="F7605" s="26"/>
      <c r="G7605" s="27"/>
      <c r="H7605" s="27"/>
      <c r="I7605" s="26"/>
      <c r="J7605" s="24"/>
      <c r="K7605" s="26"/>
      <c r="L7605" s="26"/>
      <c r="M7605" s="26"/>
      <c r="N7605" s="26"/>
      <c r="O7605" s="26"/>
      <c r="P7605" s="26"/>
      <c r="Q7605" s="26"/>
      <c r="R7605" s="26"/>
      <c r="S7605" s="26"/>
      <c r="T7605" s="26"/>
      <c r="U7605" s="26"/>
      <c r="V7605" s="26"/>
    </row>
    <row r="7606" spans="1:22" ht="14">
      <c r="A7606" s="24"/>
      <c r="B7606" s="26"/>
      <c r="C7606" s="26"/>
      <c r="D7606" s="26"/>
      <c r="E7606" s="26"/>
      <c r="F7606" s="26"/>
      <c r="G7606" s="27"/>
      <c r="H7606" s="27"/>
      <c r="I7606" s="26"/>
      <c r="J7606" s="24"/>
      <c r="K7606" s="26"/>
      <c r="L7606" s="26"/>
      <c r="M7606" s="26"/>
      <c r="N7606" s="26"/>
      <c r="O7606" s="26"/>
      <c r="P7606" s="26"/>
      <c r="Q7606" s="26"/>
      <c r="R7606" s="26"/>
      <c r="S7606" s="26"/>
      <c r="T7606" s="26"/>
      <c r="U7606" s="26"/>
      <c r="V7606" s="26"/>
    </row>
    <row r="7607" spans="1:22" ht="14">
      <c r="A7607" s="24"/>
      <c r="B7607" s="26"/>
      <c r="C7607" s="26"/>
      <c r="D7607" s="26"/>
      <c r="E7607" s="26"/>
      <c r="F7607" s="26"/>
      <c r="G7607" s="27"/>
      <c r="H7607" s="27"/>
      <c r="I7607" s="26"/>
      <c r="J7607" s="24"/>
      <c r="K7607" s="26"/>
      <c r="L7607" s="26"/>
      <c r="M7607" s="26"/>
      <c r="N7607" s="26"/>
      <c r="O7607" s="26"/>
      <c r="P7607" s="26"/>
      <c r="Q7607" s="26"/>
      <c r="R7607" s="26"/>
      <c r="S7607" s="26"/>
      <c r="T7607" s="26"/>
      <c r="U7607" s="26"/>
      <c r="V7607" s="26"/>
    </row>
    <row r="7608" spans="1:22" ht="14">
      <c r="A7608" s="24"/>
      <c r="B7608" s="26"/>
      <c r="C7608" s="26"/>
      <c r="D7608" s="26"/>
      <c r="E7608" s="26"/>
      <c r="F7608" s="26"/>
      <c r="G7608" s="27"/>
      <c r="H7608" s="27"/>
      <c r="I7608" s="26"/>
      <c r="J7608" s="24"/>
      <c r="K7608" s="26"/>
      <c r="L7608" s="26"/>
      <c r="M7608" s="26"/>
      <c r="N7608" s="26"/>
      <c r="O7608" s="26"/>
      <c r="P7608" s="26"/>
      <c r="Q7608" s="26"/>
      <c r="R7608" s="26"/>
      <c r="S7608" s="26"/>
      <c r="T7608" s="26"/>
      <c r="U7608" s="26"/>
      <c r="V7608" s="26"/>
    </row>
    <row r="7609" spans="1:22" ht="14">
      <c r="A7609" s="24"/>
      <c r="B7609" s="26"/>
      <c r="C7609" s="26"/>
      <c r="D7609" s="26"/>
      <c r="E7609" s="26"/>
      <c r="F7609" s="26"/>
      <c r="G7609" s="27"/>
      <c r="H7609" s="27"/>
      <c r="I7609" s="26"/>
      <c r="J7609" s="24"/>
      <c r="K7609" s="26"/>
      <c r="L7609" s="26"/>
      <c r="M7609" s="26"/>
      <c r="N7609" s="26"/>
      <c r="O7609" s="26"/>
      <c r="P7609" s="26"/>
      <c r="Q7609" s="26"/>
      <c r="R7609" s="26"/>
      <c r="S7609" s="26"/>
      <c r="T7609" s="26"/>
      <c r="U7609" s="26"/>
      <c r="V7609" s="26"/>
    </row>
    <row r="7610" spans="1:22" ht="14">
      <c r="A7610" s="24"/>
      <c r="B7610" s="26"/>
      <c r="C7610" s="26"/>
      <c r="D7610" s="26"/>
      <c r="E7610" s="26"/>
      <c r="F7610" s="26"/>
      <c r="G7610" s="27"/>
      <c r="H7610" s="27"/>
      <c r="I7610" s="26"/>
      <c r="J7610" s="24"/>
      <c r="K7610" s="26"/>
      <c r="L7610" s="26"/>
      <c r="M7610" s="26"/>
      <c r="N7610" s="26"/>
      <c r="O7610" s="26"/>
      <c r="P7610" s="26"/>
      <c r="Q7610" s="26"/>
      <c r="R7610" s="26"/>
      <c r="S7610" s="26"/>
      <c r="T7610" s="26"/>
      <c r="U7610" s="26"/>
      <c r="V7610" s="26"/>
    </row>
    <row r="7611" spans="1:22" ht="14">
      <c r="A7611" s="24"/>
      <c r="B7611" s="26"/>
      <c r="C7611" s="26"/>
      <c r="D7611" s="26"/>
      <c r="E7611" s="26"/>
      <c r="F7611" s="26"/>
      <c r="G7611" s="27"/>
      <c r="H7611" s="27"/>
      <c r="I7611" s="26"/>
      <c r="J7611" s="24"/>
      <c r="K7611" s="26"/>
      <c r="L7611" s="26"/>
      <c r="M7611" s="26"/>
      <c r="N7611" s="26"/>
      <c r="O7611" s="26"/>
      <c r="P7611" s="26"/>
      <c r="Q7611" s="26"/>
      <c r="R7611" s="26"/>
      <c r="S7611" s="26"/>
      <c r="T7611" s="26"/>
      <c r="U7611" s="26"/>
      <c r="V7611" s="26"/>
    </row>
    <row r="7612" spans="1:22" ht="14">
      <c r="A7612" s="24"/>
      <c r="B7612" s="26"/>
      <c r="C7612" s="26"/>
      <c r="D7612" s="26"/>
      <c r="E7612" s="26"/>
      <c r="F7612" s="26"/>
      <c r="G7612" s="27"/>
      <c r="H7612" s="27"/>
      <c r="I7612" s="26"/>
      <c r="J7612" s="24"/>
      <c r="K7612" s="26"/>
      <c r="L7612" s="26"/>
      <c r="M7612" s="26"/>
      <c r="N7612" s="26"/>
      <c r="O7612" s="26"/>
      <c r="P7612" s="26"/>
      <c r="Q7612" s="26"/>
      <c r="R7612" s="26"/>
      <c r="S7612" s="26"/>
      <c r="T7612" s="26"/>
      <c r="U7612" s="26"/>
      <c r="V7612" s="26"/>
    </row>
    <row r="7613" spans="1:22" ht="14">
      <c r="A7613" s="24"/>
      <c r="B7613" s="26"/>
      <c r="C7613" s="26"/>
      <c r="D7613" s="26"/>
      <c r="E7613" s="26"/>
      <c r="F7613" s="26"/>
      <c r="G7613" s="27"/>
      <c r="H7613" s="27"/>
      <c r="I7613" s="26"/>
      <c r="J7613" s="24"/>
      <c r="K7613" s="26"/>
      <c r="L7613" s="26"/>
      <c r="M7613" s="26"/>
      <c r="N7613" s="26"/>
      <c r="O7613" s="26"/>
      <c r="P7613" s="26"/>
      <c r="Q7613" s="26"/>
      <c r="R7613" s="26"/>
      <c r="S7613" s="26"/>
      <c r="T7613" s="26"/>
      <c r="U7613" s="26"/>
      <c r="V7613" s="26"/>
    </row>
    <row r="7614" spans="1:22" ht="14">
      <c r="A7614" s="24"/>
      <c r="B7614" s="26"/>
      <c r="C7614" s="26"/>
      <c r="D7614" s="26"/>
      <c r="E7614" s="26"/>
      <c r="F7614" s="26"/>
      <c r="G7614" s="27"/>
      <c r="H7614" s="27"/>
      <c r="I7614" s="26"/>
      <c r="J7614" s="24"/>
      <c r="K7614" s="26"/>
      <c r="L7614" s="26"/>
      <c r="M7614" s="26"/>
      <c r="N7614" s="26"/>
      <c r="O7614" s="26"/>
      <c r="P7614" s="26"/>
      <c r="Q7614" s="26"/>
      <c r="R7614" s="26"/>
      <c r="S7614" s="26"/>
      <c r="T7614" s="26"/>
      <c r="U7614" s="26"/>
      <c r="V7614" s="26"/>
    </row>
    <row r="7615" spans="1:22" ht="14">
      <c r="A7615" s="24"/>
      <c r="B7615" s="26"/>
      <c r="C7615" s="26"/>
      <c r="D7615" s="26"/>
      <c r="E7615" s="26"/>
      <c r="F7615" s="26"/>
      <c r="G7615" s="27"/>
      <c r="H7615" s="27"/>
      <c r="I7615" s="26"/>
      <c r="J7615" s="24"/>
      <c r="K7615" s="26"/>
      <c r="L7615" s="26"/>
      <c r="M7615" s="26"/>
      <c r="N7615" s="26"/>
      <c r="O7615" s="26"/>
      <c r="P7615" s="26"/>
      <c r="Q7615" s="26"/>
      <c r="R7615" s="26"/>
      <c r="S7615" s="26"/>
      <c r="T7615" s="26"/>
      <c r="U7615" s="26"/>
      <c r="V7615" s="26"/>
    </row>
    <row r="7616" spans="1:22" ht="14">
      <c r="A7616" s="24"/>
      <c r="B7616" s="26"/>
      <c r="C7616" s="26"/>
      <c r="D7616" s="26"/>
      <c r="E7616" s="26"/>
      <c r="F7616" s="26"/>
      <c r="G7616" s="27"/>
      <c r="H7616" s="27"/>
      <c r="I7616" s="26"/>
      <c r="J7616" s="24"/>
      <c r="K7616" s="26"/>
      <c r="L7616" s="26"/>
      <c r="M7616" s="26"/>
      <c r="N7616" s="26"/>
      <c r="O7616" s="26"/>
      <c r="P7616" s="26"/>
      <c r="Q7616" s="26"/>
      <c r="R7616" s="26"/>
      <c r="S7616" s="26"/>
      <c r="T7616" s="26"/>
      <c r="U7616" s="26"/>
      <c r="V7616" s="26"/>
    </row>
    <row r="7617" spans="1:22" ht="14">
      <c r="A7617" s="24"/>
      <c r="B7617" s="26"/>
      <c r="C7617" s="26"/>
      <c r="D7617" s="26"/>
      <c r="E7617" s="26"/>
      <c r="F7617" s="26"/>
      <c r="G7617" s="27"/>
      <c r="H7617" s="27"/>
      <c r="I7617" s="26"/>
      <c r="J7617" s="24"/>
      <c r="K7617" s="26"/>
      <c r="L7617" s="26"/>
      <c r="M7617" s="26"/>
      <c r="N7617" s="26"/>
      <c r="O7617" s="26"/>
      <c r="P7617" s="26"/>
      <c r="Q7617" s="26"/>
      <c r="R7617" s="26"/>
      <c r="S7617" s="26"/>
      <c r="T7617" s="26"/>
      <c r="U7617" s="26"/>
      <c r="V7617" s="26"/>
    </row>
    <row r="7618" spans="1:22" ht="14">
      <c r="A7618" s="24"/>
      <c r="B7618" s="26"/>
      <c r="C7618" s="26"/>
      <c r="D7618" s="26"/>
      <c r="E7618" s="26"/>
      <c r="F7618" s="26"/>
      <c r="G7618" s="27"/>
      <c r="H7618" s="27"/>
      <c r="I7618" s="26"/>
      <c r="J7618" s="24"/>
      <c r="K7618" s="26"/>
      <c r="L7618" s="26"/>
      <c r="M7618" s="26"/>
      <c r="N7618" s="26"/>
      <c r="O7618" s="26"/>
      <c r="P7618" s="26"/>
      <c r="Q7618" s="26"/>
      <c r="R7618" s="26"/>
      <c r="S7618" s="26"/>
      <c r="T7618" s="26"/>
      <c r="U7618" s="26"/>
      <c r="V7618" s="26"/>
    </row>
    <row r="7619" spans="1:22" ht="14">
      <c r="A7619" s="24"/>
      <c r="B7619" s="26"/>
      <c r="C7619" s="26"/>
      <c r="D7619" s="26"/>
      <c r="E7619" s="26"/>
      <c r="F7619" s="26"/>
      <c r="G7619" s="27"/>
      <c r="H7619" s="27"/>
      <c r="I7619" s="26"/>
      <c r="J7619" s="24"/>
      <c r="K7619" s="26"/>
      <c r="L7619" s="26"/>
      <c r="M7619" s="26"/>
      <c r="N7619" s="26"/>
      <c r="O7619" s="26"/>
      <c r="P7619" s="26"/>
      <c r="Q7619" s="26"/>
      <c r="R7619" s="26"/>
      <c r="S7619" s="26"/>
      <c r="T7619" s="26"/>
      <c r="U7619" s="26"/>
      <c r="V7619" s="26"/>
    </row>
    <row r="7620" spans="1:22" ht="14">
      <c r="A7620" s="24"/>
      <c r="B7620" s="26"/>
      <c r="C7620" s="26"/>
      <c r="D7620" s="26"/>
      <c r="E7620" s="26"/>
      <c r="F7620" s="26"/>
      <c r="G7620" s="27"/>
      <c r="H7620" s="27"/>
      <c r="I7620" s="26"/>
      <c r="J7620" s="24"/>
      <c r="K7620" s="26"/>
      <c r="L7620" s="26"/>
      <c r="M7620" s="26"/>
      <c r="N7620" s="26"/>
      <c r="O7620" s="26"/>
      <c r="P7620" s="26"/>
      <c r="Q7620" s="26"/>
      <c r="R7620" s="26"/>
      <c r="S7620" s="26"/>
      <c r="T7620" s="26"/>
      <c r="U7620" s="26"/>
      <c r="V7620" s="26"/>
    </row>
    <row r="7621" spans="1:22" ht="14">
      <c r="A7621" s="24"/>
      <c r="B7621" s="26"/>
      <c r="C7621" s="26"/>
      <c r="D7621" s="26"/>
      <c r="E7621" s="26"/>
      <c r="F7621" s="26"/>
      <c r="G7621" s="27"/>
      <c r="H7621" s="27"/>
      <c r="I7621" s="26"/>
      <c r="J7621" s="24"/>
      <c r="K7621" s="26"/>
      <c r="L7621" s="26"/>
      <c r="M7621" s="26"/>
      <c r="N7621" s="26"/>
      <c r="O7621" s="26"/>
      <c r="P7621" s="26"/>
      <c r="Q7621" s="26"/>
      <c r="R7621" s="26"/>
      <c r="S7621" s="26"/>
      <c r="T7621" s="26"/>
      <c r="U7621" s="26"/>
      <c r="V7621" s="26"/>
    </row>
    <row r="7622" spans="1:22" ht="14">
      <c r="A7622" s="24"/>
      <c r="B7622" s="26"/>
      <c r="C7622" s="26"/>
      <c r="D7622" s="26"/>
      <c r="E7622" s="26"/>
      <c r="F7622" s="26"/>
      <c r="G7622" s="27"/>
      <c r="H7622" s="27"/>
      <c r="I7622" s="26"/>
      <c r="J7622" s="24"/>
      <c r="K7622" s="26"/>
      <c r="L7622" s="26"/>
      <c r="M7622" s="26"/>
      <c r="N7622" s="26"/>
      <c r="O7622" s="26"/>
      <c r="P7622" s="26"/>
      <c r="Q7622" s="26"/>
      <c r="R7622" s="26"/>
      <c r="S7622" s="26"/>
      <c r="T7622" s="26"/>
      <c r="U7622" s="26"/>
      <c r="V7622" s="26"/>
    </row>
    <row r="7623" spans="1:22" ht="14">
      <c r="A7623" s="24"/>
      <c r="B7623" s="26"/>
      <c r="C7623" s="26"/>
      <c r="D7623" s="26"/>
      <c r="E7623" s="26"/>
      <c r="F7623" s="26"/>
      <c r="G7623" s="27"/>
      <c r="H7623" s="27"/>
      <c r="I7623" s="26"/>
      <c r="J7623" s="24"/>
      <c r="K7623" s="26"/>
      <c r="L7623" s="26"/>
      <c r="M7623" s="26"/>
      <c r="N7623" s="26"/>
      <c r="O7623" s="26"/>
      <c r="P7623" s="26"/>
      <c r="Q7623" s="26"/>
      <c r="R7623" s="26"/>
      <c r="S7623" s="26"/>
      <c r="T7623" s="26"/>
      <c r="U7623" s="26"/>
      <c r="V7623" s="26"/>
    </row>
    <row r="7624" spans="1:22" ht="14">
      <c r="A7624" s="24"/>
      <c r="B7624" s="26"/>
      <c r="C7624" s="26"/>
      <c r="D7624" s="26"/>
      <c r="E7624" s="26"/>
      <c r="F7624" s="26"/>
      <c r="G7624" s="27"/>
      <c r="H7624" s="27"/>
      <c r="I7624" s="26"/>
      <c r="J7624" s="24"/>
      <c r="K7624" s="26"/>
      <c r="L7624" s="26"/>
      <c r="M7624" s="26"/>
      <c r="N7624" s="26"/>
      <c r="O7624" s="26"/>
      <c r="P7624" s="26"/>
      <c r="Q7624" s="26"/>
      <c r="R7624" s="26"/>
      <c r="S7624" s="26"/>
      <c r="T7624" s="26"/>
      <c r="U7624" s="26"/>
      <c r="V7624" s="26"/>
    </row>
    <row r="7625" spans="1:22" ht="14">
      <c r="A7625" s="24"/>
      <c r="B7625" s="26"/>
      <c r="C7625" s="26"/>
      <c r="D7625" s="26"/>
      <c r="E7625" s="26"/>
      <c r="F7625" s="26"/>
      <c r="G7625" s="27"/>
      <c r="H7625" s="27"/>
      <c r="I7625" s="26"/>
      <c r="J7625" s="24"/>
      <c r="K7625" s="26"/>
      <c r="L7625" s="26"/>
      <c r="M7625" s="26"/>
      <c r="N7625" s="26"/>
      <c r="O7625" s="26"/>
      <c r="P7625" s="26"/>
      <c r="Q7625" s="26"/>
      <c r="R7625" s="26"/>
      <c r="S7625" s="26"/>
      <c r="T7625" s="26"/>
      <c r="U7625" s="26"/>
      <c r="V7625" s="26"/>
    </row>
    <row r="7626" spans="1:22" ht="14">
      <c r="A7626" s="24"/>
      <c r="B7626" s="26"/>
      <c r="C7626" s="26"/>
      <c r="D7626" s="26"/>
      <c r="E7626" s="26"/>
      <c r="F7626" s="26"/>
      <c r="G7626" s="27"/>
      <c r="H7626" s="27"/>
      <c r="I7626" s="26"/>
      <c r="J7626" s="24"/>
      <c r="K7626" s="26"/>
      <c r="L7626" s="26"/>
      <c r="M7626" s="26"/>
      <c r="N7626" s="26"/>
      <c r="O7626" s="26"/>
      <c r="P7626" s="26"/>
      <c r="Q7626" s="26"/>
      <c r="R7626" s="26"/>
      <c r="S7626" s="26"/>
      <c r="T7626" s="26"/>
      <c r="U7626" s="26"/>
      <c r="V7626" s="26"/>
    </row>
    <row r="7627" spans="1:22" ht="14">
      <c r="A7627" s="24"/>
      <c r="B7627" s="26"/>
      <c r="C7627" s="26"/>
      <c r="D7627" s="26"/>
      <c r="E7627" s="26"/>
      <c r="F7627" s="26"/>
      <c r="G7627" s="27"/>
      <c r="H7627" s="27"/>
      <c r="I7627" s="26"/>
      <c r="J7627" s="24"/>
      <c r="K7627" s="26"/>
      <c r="L7627" s="26"/>
      <c r="M7627" s="26"/>
      <c r="N7627" s="26"/>
      <c r="O7627" s="26"/>
      <c r="P7627" s="26"/>
      <c r="Q7627" s="26"/>
      <c r="R7627" s="26"/>
      <c r="S7627" s="26"/>
      <c r="T7627" s="26"/>
      <c r="U7627" s="26"/>
      <c r="V7627" s="26"/>
    </row>
    <row r="7628" spans="1:22" ht="14">
      <c r="A7628" s="24"/>
      <c r="B7628" s="26"/>
      <c r="C7628" s="26"/>
      <c r="D7628" s="26"/>
      <c r="E7628" s="26"/>
      <c r="F7628" s="26"/>
      <c r="G7628" s="27"/>
      <c r="H7628" s="27"/>
      <c r="I7628" s="26"/>
      <c r="J7628" s="24"/>
      <c r="K7628" s="26"/>
      <c r="L7628" s="26"/>
      <c r="M7628" s="26"/>
      <c r="N7628" s="26"/>
      <c r="O7628" s="26"/>
      <c r="P7628" s="26"/>
      <c r="Q7628" s="26"/>
      <c r="R7628" s="26"/>
      <c r="S7628" s="26"/>
      <c r="T7628" s="26"/>
      <c r="U7628" s="26"/>
      <c r="V7628" s="26"/>
    </row>
    <row r="7629" spans="1:22" ht="14">
      <c r="A7629" s="24"/>
      <c r="B7629" s="26"/>
      <c r="C7629" s="26"/>
      <c r="D7629" s="26"/>
      <c r="E7629" s="26"/>
      <c r="F7629" s="26"/>
      <c r="G7629" s="27"/>
      <c r="H7629" s="27"/>
      <c r="I7629" s="26"/>
      <c r="J7629" s="24"/>
      <c r="K7629" s="26"/>
      <c r="L7629" s="26"/>
      <c r="M7629" s="26"/>
      <c r="N7629" s="26"/>
      <c r="O7629" s="26"/>
      <c r="P7629" s="26"/>
      <c r="Q7629" s="26"/>
      <c r="R7629" s="26"/>
      <c r="S7629" s="26"/>
      <c r="T7629" s="26"/>
      <c r="U7629" s="26"/>
      <c r="V7629" s="26"/>
    </row>
    <row r="7630" spans="1:22" ht="14">
      <c r="A7630" s="24"/>
      <c r="B7630" s="26"/>
      <c r="C7630" s="26"/>
      <c r="D7630" s="26"/>
      <c r="E7630" s="26"/>
      <c r="F7630" s="26"/>
      <c r="G7630" s="27"/>
      <c r="H7630" s="27"/>
      <c r="I7630" s="26"/>
      <c r="J7630" s="24"/>
      <c r="K7630" s="26"/>
      <c r="L7630" s="26"/>
      <c r="M7630" s="26"/>
      <c r="N7630" s="26"/>
      <c r="O7630" s="26"/>
      <c r="P7630" s="26"/>
      <c r="Q7630" s="26"/>
      <c r="R7630" s="26"/>
      <c r="S7630" s="26"/>
      <c r="T7630" s="26"/>
      <c r="U7630" s="26"/>
      <c r="V7630" s="26"/>
    </row>
    <row r="7631" spans="1:22" ht="14">
      <c r="A7631" s="24"/>
      <c r="B7631" s="26"/>
      <c r="C7631" s="26"/>
      <c r="D7631" s="26"/>
      <c r="E7631" s="26"/>
      <c r="F7631" s="26"/>
      <c r="G7631" s="27"/>
      <c r="H7631" s="27"/>
      <c r="I7631" s="26"/>
      <c r="J7631" s="24"/>
      <c r="K7631" s="26"/>
      <c r="L7631" s="26"/>
      <c r="M7631" s="26"/>
      <c r="N7631" s="26"/>
      <c r="O7631" s="26"/>
      <c r="P7631" s="26"/>
      <c r="Q7631" s="26"/>
      <c r="R7631" s="26"/>
      <c r="S7631" s="26"/>
      <c r="T7631" s="26"/>
      <c r="U7631" s="26"/>
      <c r="V7631" s="26"/>
    </row>
    <row r="7632" spans="1:22" ht="14">
      <c r="A7632" s="24"/>
      <c r="B7632" s="26"/>
      <c r="C7632" s="26"/>
      <c r="D7632" s="26"/>
      <c r="E7632" s="26"/>
      <c r="F7632" s="26"/>
      <c r="G7632" s="27"/>
      <c r="H7632" s="27"/>
      <c r="I7632" s="26"/>
      <c r="J7632" s="24"/>
      <c r="K7632" s="26"/>
      <c r="L7632" s="26"/>
      <c r="M7632" s="26"/>
      <c r="N7632" s="26"/>
      <c r="O7632" s="26"/>
      <c r="P7632" s="26"/>
      <c r="Q7632" s="26"/>
      <c r="R7632" s="26"/>
      <c r="S7632" s="26"/>
      <c r="T7632" s="26"/>
      <c r="U7632" s="26"/>
      <c r="V7632" s="26"/>
    </row>
    <row r="7633" spans="1:22" ht="14">
      <c r="A7633" s="24"/>
      <c r="B7633" s="26"/>
      <c r="C7633" s="26"/>
      <c r="D7633" s="26"/>
      <c r="E7633" s="26"/>
      <c r="F7633" s="26"/>
      <c r="G7633" s="27"/>
      <c r="H7633" s="27"/>
      <c r="I7633" s="26"/>
      <c r="J7633" s="24"/>
      <c r="K7633" s="26"/>
      <c r="L7633" s="26"/>
      <c r="M7633" s="26"/>
      <c r="N7633" s="26"/>
      <c r="O7633" s="26"/>
      <c r="P7633" s="26"/>
      <c r="Q7633" s="26"/>
      <c r="R7633" s="26"/>
      <c r="S7633" s="26"/>
      <c r="T7633" s="26"/>
      <c r="U7633" s="26"/>
      <c r="V7633" s="26"/>
    </row>
    <row r="7634" spans="1:22" ht="14">
      <c r="A7634" s="24"/>
      <c r="B7634" s="26"/>
      <c r="C7634" s="26"/>
      <c r="D7634" s="26"/>
      <c r="E7634" s="26"/>
      <c r="F7634" s="26"/>
      <c r="G7634" s="27"/>
      <c r="H7634" s="27"/>
      <c r="I7634" s="26"/>
      <c r="J7634" s="24"/>
      <c r="K7634" s="26"/>
      <c r="L7634" s="26"/>
      <c r="M7634" s="26"/>
      <c r="N7634" s="26"/>
      <c r="O7634" s="26"/>
      <c r="P7634" s="26"/>
      <c r="Q7634" s="26"/>
      <c r="R7634" s="26"/>
      <c r="S7634" s="26"/>
      <c r="T7634" s="26"/>
      <c r="U7634" s="26"/>
      <c r="V7634" s="26"/>
    </row>
    <row r="7635" spans="1:22" ht="14">
      <c r="A7635" s="24"/>
      <c r="B7635" s="26"/>
      <c r="C7635" s="26"/>
      <c r="D7635" s="26"/>
      <c r="E7635" s="26"/>
      <c r="F7635" s="26"/>
      <c r="G7635" s="27"/>
      <c r="H7635" s="27"/>
      <c r="I7635" s="26"/>
      <c r="J7635" s="24"/>
      <c r="K7635" s="26"/>
      <c r="L7635" s="26"/>
      <c r="M7635" s="26"/>
      <c r="N7635" s="26"/>
      <c r="O7635" s="26"/>
      <c r="P7635" s="26"/>
      <c r="Q7635" s="26"/>
      <c r="R7635" s="26"/>
      <c r="S7635" s="26"/>
      <c r="T7635" s="26"/>
      <c r="U7635" s="26"/>
      <c r="V7635" s="26"/>
    </row>
    <row r="7636" spans="1:22" ht="14">
      <c r="A7636" s="24"/>
      <c r="B7636" s="26"/>
      <c r="C7636" s="26"/>
      <c r="D7636" s="26"/>
      <c r="E7636" s="26"/>
      <c r="F7636" s="26"/>
      <c r="G7636" s="27"/>
      <c r="H7636" s="27"/>
      <c r="I7636" s="26"/>
      <c r="J7636" s="24"/>
      <c r="K7636" s="26"/>
      <c r="L7636" s="26"/>
      <c r="M7636" s="26"/>
      <c r="N7636" s="26"/>
      <c r="O7636" s="26"/>
      <c r="P7636" s="26"/>
      <c r="Q7636" s="26"/>
      <c r="R7636" s="26"/>
      <c r="S7636" s="26"/>
      <c r="T7636" s="26"/>
      <c r="U7636" s="26"/>
      <c r="V7636" s="26"/>
    </row>
    <row r="7637" spans="1:22" ht="14">
      <c r="A7637" s="24"/>
      <c r="B7637" s="26"/>
      <c r="C7637" s="26"/>
      <c r="D7637" s="26"/>
      <c r="E7637" s="26"/>
      <c r="F7637" s="26"/>
      <c r="G7637" s="27"/>
      <c r="H7637" s="27"/>
      <c r="I7637" s="26"/>
      <c r="J7637" s="24"/>
      <c r="K7637" s="26"/>
      <c r="L7637" s="26"/>
      <c r="M7637" s="26"/>
      <c r="N7637" s="26"/>
      <c r="O7637" s="26"/>
      <c r="P7637" s="26"/>
      <c r="Q7637" s="26"/>
      <c r="R7637" s="26"/>
      <c r="S7637" s="26"/>
      <c r="T7637" s="26"/>
      <c r="U7637" s="26"/>
      <c r="V7637" s="26"/>
    </row>
    <row r="7638" spans="1:22" ht="14">
      <c r="A7638" s="24"/>
      <c r="B7638" s="26"/>
      <c r="C7638" s="26"/>
      <c r="D7638" s="26"/>
      <c r="E7638" s="26"/>
      <c r="F7638" s="26"/>
      <c r="G7638" s="27"/>
      <c r="H7638" s="27"/>
      <c r="I7638" s="26"/>
      <c r="J7638" s="24"/>
      <c r="K7638" s="26"/>
      <c r="L7638" s="26"/>
      <c r="M7638" s="26"/>
      <c r="N7638" s="26"/>
      <c r="O7638" s="26"/>
      <c r="P7638" s="26"/>
      <c r="Q7638" s="26"/>
      <c r="R7638" s="26"/>
      <c r="S7638" s="26"/>
      <c r="T7638" s="26"/>
      <c r="U7638" s="26"/>
      <c r="V7638" s="26"/>
    </row>
    <row r="7639" spans="1:22" ht="14">
      <c r="A7639" s="24"/>
      <c r="B7639" s="26"/>
      <c r="C7639" s="26"/>
      <c r="D7639" s="26"/>
      <c r="E7639" s="26"/>
      <c r="F7639" s="26"/>
      <c r="G7639" s="27"/>
      <c r="H7639" s="27"/>
      <c r="I7639" s="26"/>
      <c r="J7639" s="24"/>
      <c r="K7639" s="26"/>
      <c r="L7639" s="26"/>
      <c r="M7639" s="26"/>
      <c r="N7639" s="26"/>
      <c r="O7639" s="26"/>
      <c r="P7639" s="26"/>
      <c r="Q7639" s="26"/>
      <c r="R7639" s="26"/>
      <c r="S7639" s="26"/>
      <c r="T7639" s="26"/>
      <c r="U7639" s="26"/>
      <c r="V7639" s="26"/>
    </row>
    <row r="7640" spans="1:22" ht="14">
      <c r="A7640" s="24"/>
      <c r="B7640" s="26"/>
      <c r="C7640" s="26"/>
      <c r="D7640" s="26"/>
      <c r="E7640" s="26"/>
      <c r="F7640" s="26"/>
      <c r="G7640" s="27"/>
      <c r="H7640" s="27"/>
      <c r="I7640" s="26"/>
      <c r="J7640" s="24"/>
      <c r="K7640" s="26"/>
      <c r="L7640" s="26"/>
      <c r="M7640" s="26"/>
      <c r="N7640" s="26"/>
      <c r="O7640" s="26"/>
      <c r="P7640" s="26"/>
      <c r="Q7640" s="26"/>
      <c r="R7640" s="26"/>
      <c r="S7640" s="26"/>
      <c r="T7640" s="26"/>
      <c r="U7640" s="26"/>
      <c r="V7640" s="26"/>
    </row>
    <row r="7641" spans="1:22" ht="14">
      <c r="A7641" s="24"/>
      <c r="B7641" s="26"/>
      <c r="C7641" s="26"/>
      <c r="D7641" s="26"/>
      <c r="E7641" s="26"/>
      <c r="F7641" s="26"/>
      <c r="G7641" s="27"/>
      <c r="H7641" s="27"/>
      <c r="I7641" s="26"/>
      <c r="J7641" s="24"/>
      <c r="K7641" s="26"/>
      <c r="L7641" s="26"/>
      <c r="M7641" s="26"/>
      <c r="N7641" s="26"/>
      <c r="O7641" s="26"/>
      <c r="P7641" s="26"/>
      <c r="Q7641" s="26"/>
      <c r="R7641" s="26"/>
      <c r="S7641" s="26"/>
      <c r="T7641" s="26"/>
      <c r="U7641" s="26"/>
      <c r="V7641" s="26"/>
    </row>
    <row r="7642" spans="1:22" ht="14">
      <c r="A7642" s="24"/>
      <c r="B7642" s="26"/>
      <c r="C7642" s="26"/>
      <c r="D7642" s="26"/>
      <c r="E7642" s="26"/>
      <c r="F7642" s="26"/>
      <c r="G7642" s="27"/>
      <c r="H7642" s="27"/>
      <c r="I7642" s="26"/>
      <c r="J7642" s="24"/>
      <c r="K7642" s="26"/>
      <c r="L7642" s="26"/>
      <c r="M7642" s="26"/>
      <c r="N7642" s="26"/>
      <c r="O7642" s="26"/>
      <c r="P7642" s="26"/>
      <c r="Q7642" s="26"/>
      <c r="R7642" s="26"/>
      <c r="S7642" s="26"/>
      <c r="T7642" s="26"/>
      <c r="U7642" s="26"/>
      <c r="V7642" s="26"/>
    </row>
    <row r="7643" spans="1:22" ht="14">
      <c r="A7643" s="24"/>
      <c r="B7643" s="26"/>
      <c r="C7643" s="26"/>
      <c r="D7643" s="26"/>
      <c r="E7643" s="26"/>
      <c r="F7643" s="26"/>
      <c r="G7643" s="27"/>
      <c r="H7643" s="27"/>
      <c r="I7643" s="26"/>
      <c r="J7643" s="24"/>
      <c r="K7643" s="26"/>
      <c r="L7643" s="26"/>
      <c r="M7643" s="26"/>
      <c r="N7643" s="26"/>
      <c r="O7643" s="26"/>
      <c r="P7643" s="26"/>
      <c r="Q7643" s="26"/>
      <c r="R7643" s="26"/>
      <c r="S7643" s="26"/>
      <c r="T7643" s="26"/>
      <c r="U7643" s="26"/>
      <c r="V7643" s="26"/>
    </row>
    <row r="7644" spans="1:22" ht="14">
      <c r="A7644" s="24"/>
      <c r="B7644" s="26"/>
      <c r="C7644" s="26"/>
      <c r="D7644" s="26"/>
      <c r="E7644" s="26"/>
      <c r="F7644" s="26"/>
      <c r="G7644" s="27"/>
      <c r="H7644" s="27"/>
      <c r="I7644" s="26"/>
      <c r="J7644" s="24"/>
      <c r="K7644" s="26"/>
      <c r="L7644" s="26"/>
      <c r="M7644" s="26"/>
      <c r="N7644" s="26"/>
      <c r="O7644" s="26"/>
      <c r="P7644" s="26"/>
      <c r="Q7644" s="26"/>
      <c r="R7644" s="26"/>
      <c r="S7644" s="26"/>
      <c r="T7644" s="26"/>
      <c r="U7644" s="26"/>
      <c r="V7644" s="26"/>
    </row>
    <row r="7645" spans="1:22" ht="14">
      <c r="A7645" s="24"/>
      <c r="B7645" s="26"/>
      <c r="C7645" s="26"/>
      <c r="D7645" s="26"/>
      <c r="E7645" s="26"/>
      <c r="F7645" s="26"/>
      <c r="G7645" s="27"/>
      <c r="H7645" s="27"/>
      <c r="I7645" s="26"/>
      <c r="J7645" s="24"/>
      <c r="K7645" s="26"/>
      <c r="L7645" s="26"/>
      <c r="M7645" s="26"/>
      <c r="N7645" s="26"/>
      <c r="O7645" s="26"/>
      <c r="P7645" s="26"/>
      <c r="Q7645" s="26"/>
      <c r="R7645" s="26"/>
      <c r="S7645" s="26"/>
      <c r="T7645" s="26"/>
      <c r="U7645" s="26"/>
      <c r="V7645" s="26"/>
    </row>
    <row r="7646" spans="1:22" ht="14">
      <c r="A7646" s="24"/>
      <c r="B7646" s="26"/>
      <c r="C7646" s="26"/>
      <c r="D7646" s="26"/>
      <c r="E7646" s="26"/>
      <c r="F7646" s="26"/>
      <c r="G7646" s="27"/>
      <c r="H7646" s="27"/>
      <c r="I7646" s="26"/>
      <c r="J7646" s="24"/>
      <c r="K7646" s="26"/>
      <c r="L7646" s="26"/>
      <c r="M7646" s="26"/>
      <c r="N7646" s="26"/>
      <c r="O7646" s="26"/>
      <c r="P7646" s="26"/>
      <c r="Q7646" s="26"/>
      <c r="R7646" s="26"/>
      <c r="S7646" s="26"/>
      <c r="T7646" s="26"/>
      <c r="U7646" s="26"/>
      <c r="V7646" s="26"/>
    </row>
    <row r="7647" spans="1:22" ht="14">
      <c r="A7647" s="24"/>
      <c r="B7647" s="26"/>
      <c r="C7647" s="26"/>
      <c r="D7647" s="26"/>
      <c r="E7647" s="26"/>
      <c r="F7647" s="26"/>
      <c r="G7647" s="27"/>
      <c r="H7647" s="27"/>
      <c r="I7647" s="26"/>
      <c r="J7647" s="24"/>
      <c r="K7647" s="26"/>
      <c r="L7647" s="26"/>
      <c r="M7647" s="26"/>
      <c r="N7647" s="26"/>
      <c r="O7647" s="26"/>
      <c r="P7647" s="26"/>
      <c r="Q7647" s="26"/>
      <c r="R7647" s="26"/>
      <c r="S7647" s="26"/>
      <c r="T7647" s="26"/>
      <c r="U7647" s="26"/>
      <c r="V7647" s="26"/>
    </row>
    <row r="7648" spans="1:22" ht="14">
      <c r="A7648" s="24"/>
      <c r="B7648" s="26"/>
      <c r="C7648" s="26"/>
      <c r="D7648" s="26"/>
      <c r="E7648" s="26"/>
      <c r="F7648" s="26"/>
      <c r="G7648" s="27"/>
      <c r="H7648" s="27"/>
      <c r="I7648" s="26"/>
      <c r="J7648" s="24"/>
      <c r="K7648" s="26"/>
      <c r="L7648" s="26"/>
      <c r="M7648" s="26"/>
      <c r="N7648" s="26"/>
      <c r="O7648" s="26"/>
      <c r="P7648" s="26"/>
      <c r="Q7648" s="26"/>
      <c r="R7648" s="26"/>
      <c r="S7648" s="26"/>
      <c r="T7648" s="26"/>
      <c r="U7648" s="26"/>
      <c r="V7648" s="26"/>
    </row>
    <row r="7649" spans="1:22" ht="14">
      <c r="A7649" s="24"/>
      <c r="B7649" s="26"/>
      <c r="C7649" s="26"/>
      <c r="D7649" s="26"/>
      <c r="E7649" s="26"/>
      <c r="F7649" s="26"/>
      <c r="G7649" s="27"/>
      <c r="H7649" s="27"/>
      <c r="I7649" s="26"/>
      <c r="J7649" s="24"/>
      <c r="K7649" s="26"/>
      <c r="L7649" s="26"/>
      <c r="M7649" s="26"/>
      <c r="N7649" s="26"/>
      <c r="O7649" s="26"/>
      <c r="P7649" s="26"/>
      <c r="Q7649" s="26"/>
      <c r="R7649" s="26"/>
      <c r="S7649" s="26"/>
      <c r="T7649" s="26"/>
      <c r="U7649" s="26"/>
      <c r="V7649" s="26"/>
    </row>
    <row r="7650" spans="1:22" ht="14">
      <c r="A7650" s="24"/>
      <c r="B7650" s="26"/>
      <c r="C7650" s="26"/>
      <c r="D7650" s="26"/>
      <c r="E7650" s="26"/>
      <c r="F7650" s="26"/>
      <c r="G7650" s="27"/>
      <c r="H7650" s="27"/>
      <c r="I7650" s="26"/>
      <c r="J7650" s="24"/>
      <c r="K7650" s="26"/>
      <c r="L7650" s="26"/>
      <c r="M7650" s="26"/>
      <c r="N7650" s="26"/>
      <c r="O7650" s="26"/>
      <c r="P7650" s="26"/>
      <c r="Q7650" s="26"/>
      <c r="R7650" s="26"/>
      <c r="S7650" s="26"/>
      <c r="T7650" s="26"/>
      <c r="U7650" s="26"/>
      <c r="V7650" s="26"/>
    </row>
    <row r="7651" spans="1:22" ht="14">
      <c r="A7651" s="24"/>
      <c r="B7651" s="26"/>
      <c r="C7651" s="26"/>
      <c r="D7651" s="26"/>
      <c r="E7651" s="26"/>
      <c r="F7651" s="26"/>
      <c r="G7651" s="27"/>
      <c r="H7651" s="27"/>
      <c r="I7651" s="26"/>
      <c r="J7651" s="24"/>
      <c r="K7651" s="26"/>
      <c r="L7651" s="26"/>
      <c r="M7651" s="26"/>
      <c r="N7651" s="26"/>
      <c r="O7651" s="26"/>
      <c r="P7651" s="26"/>
      <c r="Q7651" s="26"/>
      <c r="R7651" s="26"/>
      <c r="S7651" s="26"/>
      <c r="T7651" s="26"/>
      <c r="U7651" s="26"/>
      <c r="V7651" s="26"/>
    </row>
    <row r="7652" spans="1:22" ht="14">
      <c r="A7652" s="24"/>
      <c r="B7652" s="26"/>
      <c r="C7652" s="26"/>
      <c r="D7652" s="26"/>
      <c r="E7652" s="26"/>
      <c r="F7652" s="26"/>
      <c r="G7652" s="27"/>
      <c r="H7652" s="27"/>
      <c r="I7652" s="26"/>
      <c r="J7652" s="24"/>
      <c r="K7652" s="26"/>
      <c r="L7652" s="26"/>
      <c r="M7652" s="26"/>
      <c r="N7652" s="26"/>
      <c r="O7652" s="26"/>
      <c r="P7652" s="26"/>
      <c r="Q7652" s="26"/>
      <c r="R7652" s="26"/>
      <c r="S7652" s="26"/>
      <c r="T7652" s="26"/>
      <c r="U7652" s="26"/>
      <c r="V7652" s="26"/>
    </row>
    <row r="7653" spans="1:22" ht="14">
      <c r="A7653" s="24"/>
      <c r="B7653" s="26"/>
      <c r="C7653" s="26"/>
      <c r="D7653" s="26"/>
      <c r="E7653" s="26"/>
      <c r="F7653" s="26"/>
      <c r="G7653" s="27"/>
      <c r="H7653" s="27"/>
      <c r="I7653" s="26"/>
      <c r="J7653" s="24"/>
      <c r="K7653" s="26"/>
      <c r="L7653" s="26"/>
      <c r="M7653" s="26"/>
      <c r="N7653" s="26"/>
      <c r="O7653" s="26"/>
      <c r="P7653" s="26"/>
      <c r="Q7653" s="26"/>
      <c r="R7653" s="26"/>
      <c r="S7653" s="26"/>
      <c r="T7653" s="26"/>
      <c r="U7653" s="26"/>
      <c r="V7653" s="26"/>
    </row>
    <row r="7654" spans="1:22" ht="14">
      <c r="A7654" s="24"/>
      <c r="B7654" s="26"/>
      <c r="C7654" s="26"/>
      <c r="D7654" s="26"/>
      <c r="E7654" s="26"/>
      <c r="F7654" s="26"/>
      <c r="G7654" s="27"/>
      <c r="H7654" s="27"/>
      <c r="I7654" s="26"/>
      <c r="J7654" s="24"/>
      <c r="K7654" s="26"/>
      <c r="L7654" s="26"/>
      <c r="M7654" s="26"/>
      <c r="N7654" s="26"/>
      <c r="O7654" s="26"/>
      <c r="P7654" s="26"/>
      <c r="Q7654" s="26"/>
      <c r="R7654" s="26"/>
      <c r="S7654" s="26"/>
      <c r="T7654" s="26"/>
      <c r="U7654" s="26"/>
      <c r="V7654" s="26"/>
    </row>
    <row r="7655" spans="1:22" ht="14">
      <c r="A7655" s="24"/>
      <c r="B7655" s="26"/>
      <c r="C7655" s="26"/>
      <c r="D7655" s="26"/>
      <c r="E7655" s="26"/>
      <c r="F7655" s="26"/>
      <c r="G7655" s="27"/>
      <c r="H7655" s="27"/>
      <c r="I7655" s="26"/>
      <c r="J7655" s="24"/>
      <c r="K7655" s="26"/>
      <c r="L7655" s="26"/>
      <c r="M7655" s="26"/>
      <c r="N7655" s="26"/>
      <c r="O7655" s="26"/>
      <c r="P7655" s="26"/>
      <c r="Q7655" s="26"/>
      <c r="R7655" s="26"/>
      <c r="S7655" s="26"/>
      <c r="T7655" s="26"/>
      <c r="U7655" s="26"/>
      <c r="V7655" s="26"/>
    </row>
    <row r="7656" spans="1:22" ht="14">
      <c r="A7656" s="24"/>
      <c r="B7656" s="26"/>
      <c r="C7656" s="26"/>
      <c r="D7656" s="26"/>
      <c r="E7656" s="26"/>
      <c r="F7656" s="26"/>
      <c r="G7656" s="27"/>
      <c r="H7656" s="27"/>
      <c r="I7656" s="26"/>
      <c r="J7656" s="24"/>
      <c r="K7656" s="26"/>
      <c r="L7656" s="26"/>
      <c r="M7656" s="26"/>
      <c r="N7656" s="26"/>
      <c r="O7656" s="26"/>
      <c r="P7656" s="26"/>
      <c r="Q7656" s="26"/>
      <c r="R7656" s="26"/>
      <c r="S7656" s="26"/>
      <c r="T7656" s="26"/>
      <c r="U7656" s="26"/>
      <c r="V7656" s="26"/>
    </row>
    <row r="7657" spans="1:22" ht="14">
      <c r="A7657" s="24"/>
      <c r="B7657" s="26"/>
      <c r="C7657" s="26"/>
      <c r="D7657" s="26"/>
      <c r="E7657" s="26"/>
      <c r="F7657" s="26"/>
      <c r="G7657" s="27"/>
      <c r="H7657" s="27"/>
      <c r="I7657" s="26"/>
      <c r="J7657" s="24"/>
      <c r="K7657" s="26"/>
      <c r="L7657" s="26"/>
      <c r="M7657" s="26"/>
      <c r="N7657" s="26"/>
      <c r="O7657" s="26"/>
      <c r="P7657" s="26"/>
      <c r="Q7657" s="26"/>
      <c r="R7657" s="26"/>
      <c r="S7657" s="26"/>
      <c r="T7657" s="26"/>
      <c r="U7657" s="26"/>
      <c r="V7657" s="26"/>
    </row>
    <row r="7658" spans="1:22" ht="14">
      <c r="A7658" s="24"/>
      <c r="B7658" s="26"/>
      <c r="C7658" s="26"/>
      <c r="D7658" s="26"/>
      <c r="E7658" s="26"/>
      <c r="F7658" s="26"/>
      <c r="G7658" s="27"/>
      <c r="H7658" s="27"/>
      <c r="I7658" s="26"/>
      <c r="J7658" s="24"/>
      <c r="K7658" s="26"/>
      <c r="L7658" s="26"/>
      <c r="M7658" s="26"/>
      <c r="N7658" s="26"/>
      <c r="O7658" s="26"/>
      <c r="P7658" s="26"/>
      <c r="Q7658" s="26"/>
      <c r="R7658" s="26"/>
      <c r="S7658" s="26"/>
      <c r="T7658" s="26"/>
      <c r="U7658" s="26"/>
      <c r="V7658" s="26"/>
    </row>
    <row r="7659" spans="1:22" ht="14">
      <c r="A7659" s="24"/>
      <c r="B7659" s="26"/>
      <c r="C7659" s="26"/>
      <c r="D7659" s="26"/>
      <c r="E7659" s="26"/>
      <c r="F7659" s="26"/>
      <c r="G7659" s="27"/>
      <c r="H7659" s="27"/>
      <c r="I7659" s="26"/>
      <c r="J7659" s="24"/>
      <c r="K7659" s="26"/>
      <c r="L7659" s="26"/>
      <c r="M7659" s="26"/>
      <c r="N7659" s="26"/>
      <c r="O7659" s="26"/>
      <c r="P7659" s="26"/>
      <c r="Q7659" s="26"/>
      <c r="R7659" s="26"/>
      <c r="S7659" s="26"/>
      <c r="T7659" s="26"/>
      <c r="U7659" s="26"/>
      <c r="V7659" s="26"/>
    </row>
    <row r="7660" spans="1:22" ht="14">
      <c r="A7660" s="24"/>
      <c r="B7660" s="26"/>
      <c r="C7660" s="26"/>
      <c r="D7660" s="26"/>
      <c r="E7660" s="26"/>
      <c r="F7660" s="26"/>
      <c r="G7660" s="27"/>
      <c r="H7660" s="27"/>
      <c r="I7660" s="26"/>
      <c r="J7660" s="24"/>
      <c r="K7660" s="26"/>
      <c r="L7660" s="26"/>
      <c r="M7660" s="26"/>
      <c r="N7660" s="26"/>
      <c r="O7660" s="26"/>
      <c r="P7660" s="26"/>
      <c r="Q7660" s="26"/>
      <c r="R7660" s="26"/>
      <c r="S7660" s="26"/>
      <c r="T7660" s="26"/>
      <c r="U7660" s="26"/>
      <c r="V7660" s="26"/>
    </row>
    <row r="7661" spans="1:22" ht="14">
      <c r="A7661" s="24"/>
      <c r="B7661" s="26"/>
      <c r="C7661" s="26"/>
      <c r="D7661" s="26"/>
      <c r="E7661" s="26"/>
      <c r="F7661" s="26"/>
      <c r="G7661" s="27"/>
      <c r="H7661" s="27"/>
      <c r="I7661" s="26"/>
      <c r="J7661" s="24"/>
      <c r="K7661" s="26"/>
      <c r="L7661" s="26"/>
      <c r="M7661" s="26"/>
      <c r="N7661" s="26"/>
      <c r="O7661" s="26"/>
      <c r="P7661" s="26"/>
      <c r="Q7661" s="26"/>
      <c r="R7661" s="26"/>
      <c r="S7661" s="26"/>
      <c r="T7661" s="26"/>
      <c r="U7661" s="26"/>
      <c r="V7661" s="26"/>
    </row>
    <row r="7662" spans="1:22" ht="14">
      <c r="A7662" s="24"/>
      <c r="B7662" s="26"/>
      <c r="C7662" s="26"/>
      <c r="D7662" s="26"/>
      <c r="E7662" s="26"/>
      <c r="F7662" s="26"/>
      <c r="G7662" s="27"/>
      <c r="H7662" s="27"/>
      <c r="I7662" s="26"/>
      <c r="J7662" s="24"/>
      <c r="K7662" s="26"/>
      <c r="L7662" s="26"/>
      <c r="M7662" s="26"/>
      <c r="N7662" s="26"/>
      <c r="O7662" s="26"/>
      <c r="P7662" s="26"/>
      <c r="Q7662" s="26"/>
      <c r="R7662" s="26"/>
      <c r="S7662" s="26"/>
      <c r="T7662" s="26"/>
      <c r="U7662" s="26"/>
      <c r="V7662" s="26"/>
    </row>
    <row r="7663" spans="1:22" ht="14">
      <c r="A7663" s="24"/>
      <c r="B7663" s="26"/>
      <c r="C7663" s="26"/>
      <c r="D7663" s="26"/>
      <c r="E7663" s="26"/>
      <c r="F7663" s="26"/>
      <c r="G7663" s="27"/>
      <c r="H7663" s="27"/>
      <c r="I7663" s="26"/>
      <c r="J7663" s="24"/>
      <c r="K7663" s="26"/>
      <c r="L7663" s="26"/>
      <c r="M7663" s="26"/>
      <c r="N7663" s="26"/>
      <c r="O7663" s="26"/>
      <c r="P7663" s="26"/>
      <c r="Q7663" s="26"/>
      <c r="R7663" s="26"/>
      <c r="S7663" s="26"/>
      <c r="T7663" s="26"/>
      <c r="U7663" s="26"/>
      <c r="V7663" s="26"/>
    </row>
    <row r="7664" spans="1:22" ht="14">
      <c r="A7664" s="24"/>
      <c r="B7664" s="26"/>
      <c r="C7664" s="26"/>
      <c r="D7664" s="26"/>
      <c r="E7664" s="26"/>
      <c r="F7664" s="26"/>
      <c r="G7664" s="27"/>
      <c r="H7664" s="27"/>
      <c r="I7664" s="26"/>
      <c r="J7664" s="24"/>
      <c r="K7664" s="26"/>
      <c r="L7664" s="26"/>
      <c r="M7664" s="26"/>
      <c r="N7664" s="26"/>
      <c r="O7664" s="26"/>
      <c r="P7664" s="26"/>
      <c r="Q7664" s="26"/>
      <c r="R7664" s="26"/>
      <c r="S7664" s="26"/>
      <c r="T7664" s="26"/>
      <c r="U7664" s="26"/>
      <c r="V7664" s="26"/>
    </row>
    <row r="7665" spans="1:22" ht="14">
      <c r="A7665" s="24"/>
      <c r="B7665" s="26"/>
      <c r="C7665" s="26"/>
      <c r="D7665" s="26"/>
      <c r="E7665" s="26"/>
      <c r="F7665" s="26"/>
      <c r="G7665" s="27"/>
      <c r="H7665" s="27"/>
      <c r="I7665" s="26"/>
      <c r="J7665" s="24"/>
      <c r="K7665" s="26"/>
      <c r="L7665" s="26"/>
      <c r="M7665" s="26"/>
      <c r="N7665" s="26"/>
      <c r="O7665" s="26"/>
      <c r="P7665" s="26"/>
      <c r="Q7665" s="26"/>
      <c r="R7665" s="26"/>
      <c r="S7665" s="26"/>
      <c r="T7665" s="26"/>
      <c r="U7665" s="26"/>
      <c r="V7665" s="26"/>
    </row>
    <row r="7666" spans="1:22" ht="14">
      <c r="A7666" s="24"/>
      <c r="B7666" s="26"/>
      <c r="C7666" s="26"/>
      <c r="D7666" s="26"/>
      <c r="E7666" s="26"/>
      <c r="F7666" s="26"/>
      <c r="G7666" s="27"/>
      <c r="H7666" s="27"/>
      <c r="I7666" s="26"/>
      <c r="J7666" s="24"/>
      <c r="K7666" s="26"/>
      <c r="L7666" s="26"/>
      <c r="M7666" s="26"/>
      <c r="N7666" s="26"/>
      <c r="O7666" s="26"/>
      <c r="P7666" s="26"/>
      <c r="Q7666" s="26"/>
      <c r="R7666" s="26"/>
      <c r="S7666" s="26"/>
      <c r="T7666" s="26"/>
      <c r="U7666" s="26"/>
      <c r="V7666" s="26"/>
    </row>
    <row r="7667" spans="1:22" ht="14">
      <c r="A7667" s="24"/>
      <c r="B7667" s="26"/>
      <c r="C7667" s="26"/>
      <c r="D7667" s="26"/>
      <c r="E7667" s="26"/>
      <c r="F7667" s="26"/>
      <c r="G7667" s="27"/>
      <c r="H7667" s="27"/>
      <c r="I7667" s="26"/>
      <c r="J7667" s="24"/>
      <c r="K7667" s="26"/>
      <c r="L7667" s="26"/>
      <c r="M7667" s="26"/>
      <c r="N7667" s="26"/>
      <c r="O7667" s="26"/>
      <c r="P7667" s="26"/>
      <c r="Q7667" s="26"/>
      <c r="R7667" s="26"/>
      <c r="S7667" s="26"/>
      <c r="T7667" s="26"/>
      <c r="U7667" s="26"/>
      <c r="V7667" s="26"/>
    </row>
    <row r="7668" spans="1:22" ht="14">
      <c r="A7668" s="24"/>
      <c r="B7668" s="26"/>
      <c r="C7668" s="26"/>
      <c r="D7668" s="26"/>
      <c r="E7668" s="26"/>
      <c r="F7668" s="26"/>
      <c r="G7668" s="27"/>
      <c r="H7668" s="27"/>
      <c r="I7668" s="26"/>
      <c r="J7668" s="24"/>
      <c r="K7668" s="26"/>
      <c r="L7668" s="26"/>
      <c r="M7668" s="26"/>
      <c r="N7668" s="26"/>
      <c r="O7668" s="26"/>
      <c r="P7668" s="26"/>
      <c r="Q7668" s="26"/>
      <c r="R7668" s="26"/>
      <c r="S7668" s="26"/>
      <c r="T7668" s="26"/>
      <c r="U7668" s="26"/>
      <c r="V7668" s="26"/>
    </row>
    <row r="7669" spans="1:22" ht="14">
      <c r="A7669" s="24"/>
      <c r="B7669" s="26"/>
      <c r="C7669" s="26"/>
      <c r="D7669" s="26"/>
      <c r="E7669" s="26"/>
      <c r="F7669" s="26"/>
      <c r="G7669" s="27"/>
      <c r="H7669" s="27"/>
      <c r="I7669" s="26"/>
      <c r="J7669" s="24"/>
      <c r="K7669" s="26"/>
      <c r="L7669" s="26"/>
      <c r="M7669" s="26"/>
      <c r="N7669" s="26"/>
      <c r="O7669" s="26"/>
      <c r="P7669" s="26"/>
      <c r="Q7669" s="26"/>
      <c r="R7669" s="26"/>
      <c r="S7669" s="26"/>
      <c r="T7669" s="26"/>
      <c r="U7669" s="26"/>
      <c r="V7669" s="26"/>
    </row>
    <row r="7670" spans="1:22" ht="14">
      <c r="A7670" s="24"/>
      <c r="B7670" s="26"/>
      <c r="C7670" s="26"/>
      <c r="D7670" s="26"/>
      <c r="E7670" s="26"/>
      <c r="F7670" s="26"/>
      <c r="G7670" s="27"/>
      <c r="H7670" s="27"/>
      <c r="I7670" s="26"/>
      <c r="J7670" s="24"/>
      <c r="K7670" s="26"/>
      <c r="L7670" s="26"/>
      <c r="M7670" s="26"/>
      <c r="N7670" s="26"/>
      <c r="O7670" s="26"/>
      <c r="P7670" s="26"/>
      <c r="Q7670" s="26"/>
      <c r="R7670" s="26"/>
      <c r="S7670" s="26"/>
      <c r="T7670" s="26"/>
      <c r="U7670" s="26"/>
      <c r="V7670" s="26"/>
    </row>
    <row r="7671" spans="1:22" ht="14">
      <c r="A7671" s="24"/>
      <c r="B7671" s="26"/>
      <c r="C7671" s="26"/>
      <c r="D7671" s="26"/>
      <c r="E7671" s="26"/>
      <c r="F7671" s="26"/>
      <c r="G7671" s="27"/>
      <c r="H7671" s="27"/>
      <c r="I7671" s="26"/>
      <c r="J7671" s="24"/>
      <c r="K7671" s="26"/>
      <c r="L7671" s="26"/>
      <c r="M7671" s="26"/>
      <c r="N7671" s="26"/>
      <c r="O7671" s="26"/>
      <c r="P7671" s="26"/>
      <c r="Q7671" s="26"/>
      <c r="R7671" s="26"/>
      <c r="S7671" s="26"/>
      <c r="T7671" s="26"/>
      <c r="U7671" s="26"/>
      <c r="V7671" s="26"/>
    </row>
    <row r="7672" spans="1:22" ht="14">
      <c r="A7672" s="24"/>
      <c r="B7672" s="26"/>
      <c r="C7672" s="26"/>
      <c r="D7672" s="26"/>
      <c r="E7672" s="26"/>
      <c r="F7672" s="26"/>
      <c r="G7672" s="27"/>
      <c r="H7672" s="27"/>
      <c r="I7672" s="26"/>
      <c r="J7672" s="24"/>
      <c r="K7672" s="26"/>
      <c r="L7672" s="26"/>
      <c r="M7672" s="26"/>
      <c r="N7672" s="26"/>
      <c r="O7672" s="26"/>
      <c r="P7672" s="26"/>
      <c r="Q7672" s="26"/>
      <c r="R7672" s="26"/>
      <c r="S7672" s="26"/>
      <c r="T7672" s="26"/>
      <c r="U7672" s="26"/>
      <c r="V7672" s="26"/>
    </row>
    <row r="7673" spans="1:22" ht="14">
      <c r="A7673" s="24"/>
      <c r="B7673" s="26"/>
      <c r="C7673" s="26"/>
      <c r="D7673" s="26"/>
      <c r="E7673" s="26"/>
      <c r="F7673" s="26"/>
      <c r="G7673" s="27"/>
      <c r="H7673" s="27"/>
      <c r="I7673" s="26"/>
      <c r="J7673" s="24"/>
      <c r="K7673" s="26"/>
      <c r="L7673" s="26"/>
      <c r="M7673" s="26"/>
      <c r="N7673" s="26"/>
      <c r="O7673" s="26"/>
      <c r="P7673" s="26"/>
      <c r="Q7673" s="26"/>
      <c r="R7673" s="26"/>
      <c r="S7673" s="26"/>
      <c r="T7673" s="26"/>
      <c r="U7673" s="26"/>
      <c r="V7673" s="26"/>
    </row>
    <row r="7674" spans="1:22" ht="14">
      <c r="A7674" s="24"/>
      <c r="B7674" s="26"/>
      <c r="C7674" s="26"/>
      <c r="D7674" s="26"/>
      <c r="E7674" s="26"/>
      <c r="F7674" s="26"/>
      <c r="G7674" s="27"/>
      <c r="H7674" s="27"/>
      <c r="I7674" s="26"/>
      <c r="J7674" s="24"/>
      <c r="K7674" s="26"/>
      <c r="L7674" s="26"/>
      <c r="M7674" s="26"/>
      <c r="N7674" s="26"/>
      <c r="O7674" s="26"/>
      <c r="P7674" s="26"/>
      <c r="Q7674" s="26"/>
      <c r="R7674" s="26"/>
      <c r="S7674" s="26"/>
      <c r="T7674" s="26"/>
      <c r="U7674" s="26"/>
      <c r="V7674" s="26"/>
    </row>
    <row r="7675" spans="1:22" ht="14">
      <c r="A7675" s="24"/>
      <c r="B7675" s="26"/>
      <c r="C7675" s="26"/>
      <c r="D7675" s="26"/>
      <c r="E7675" s="26"/>
      <c r="F7675" s="26"/>
      <c r="G7675" s="27"/>
      <c r="H7675" s="27"/>
      <c r="I7675" s="26"/>
      <c r="J7675" s="24"/>
      <c r="K7675" s="26"/>
      <c r="L7675" s="26"/>
      <c r="M7675" s="26"/>
      <c r="N7675" s="26"/>
      <c r="O7675" s="26"/>
      <c r="P7675" s="26"/>
      <c r="Q7675" s="26"/>
      <c r="R7675" s="26"/>
      <c r="S7675" s="26"/>
      <c r="T7675" s="26"/>
      <c r="U7675" s="26"/>
      <c r="V7675" s="26"/>
    </row>
    <row r="7676" spans="1:22" ht="14">
      <c r="A7676" s="24"/>
      <c r="B7676" s="26"/>
      <c r="C7676" s="26"/>
      <c r="D7676" s="26"/>
      <c r="E7676" s="26"/>
      <c r="F7676" s="26"/>
      <c r="G7676" s="27"/>
      <c r="H7676" s="27"/>
      <c r="I7676" s="26"/>
      <c r="J7676" s="24"/>
      <c r="K7676" s="26"/>
      <c r="L7676" s="26"/>
      <c r="M7676" s="26"/>
      <c r="N7676" s="26"/>
      <c r="O7676" s="26"/>
      <c r="P7676" s="26"/>
      <c r="Q7676" s="26"/>
      <c r="R7676" s="26"/>
      <c r="S7676" s="26"/>
      <c r="T7676" s="26"/>
      <c r="U7676" s="26"/>
      <c r="V7676" s="26"/>
    </row>
    <row r="7677" spans="1:22" ht="14">
      <c r="A7677" s="24"/>
      <c r="B7677" s="26"/>
      <c r="C7677" s="26"/>
      <c r="D7677" s="26"/>
      <c r="E7677" s="26"/>
      <c r="F7677" s="26"/>
      <c r="G7677" s="27"/>
      <c r="H7677" s="27"/>
      <c r="I7677" s="26"/>
      <c r="J7677" s="24"/>
      <c r="K7677" s="26"/>
      <c r="L7677" s="26"/>
      <c r="M7677" s="26"/>
      <c r="N7677" s="26"/>
      <c r="O7677" s="26"/>
      <c r="P7677" s="26"/>
      <c r="Q7677" s="26"/>
      <c r="R7677" s="26"/>
      <c r="S7677" s="26"/>
      <c r="T7677" s="26"/>
      <c r="U7677" s="26"/>
      <c r="V7677" s="26"/>
    </row>
    <row r="7678" spans="1:22" ht="14">
      <c r="A7678" s="24"/>
      <c r="B7678" s="26"/>
      <c r="C7678" s="26"/>
      <c r="D7678" s="26"/>
      <c r="E7678" s="26"/>
      <c r="F7678" s="26"/>
      <c r="G7678" s="27"/>
      <c r="H7678" s="27"/>
      <c r="I7678" s="26"/>
      <c r="J7678" s="24"/>
      <c r="K7678" s="26"/>
      <c r="L7678" s="26"/>
      <c r="M7678" s="26"/>
      <c r="N7678" s="26"/>
      <c r="O7678" s="26"/>
      <c r="P7678" s="26"/>
      <c r="Q7678" s="26"/>
      <c r="R7678" s="26"/>
      <c r="S7678" s="26"/>
      <c r="T7678" s="26"/>
      <c r="U7678" s="26"/>
      <c r="V7678" s="26"/>
    </row>
    <row r="7679" spans="1:22" ht="14">
      <c r="A7679" s="24"/>
      <c r="B7679" s="26"/>
      <c r="C7679" s="26"/>
      <c r="D7679" s="26"/>
      <c r="E7679" s="26"/>
      <c r="F7679" s="26"/>
      <c r="G7679" s="27"/>
      <c r="H7679" s="27"/>
      <c r="I7679" s="26"/>
      <c r="J7679" s="24"/>
      <c r="K7679" s="26"/>
      <c r="L7679" s="26"/>
      <c r="M7679" s="26"/>
      <c r="N7679" s="26"/>
      <c r="O7679" s="26"/>
      <c r="P7679" s="26"/>
      <c r="Q7679" s="26"/>
      <c r="R7679" s="26"/>
      <c r="S7679" s="26"/>
      <c r="T7679" s="26"/>
      <c r="U7679" s="26"/>
      <c r="V7679" s="26"/>
    </row>
    <row r="7680" spans="1:22" ht="14">
      <c r="A7680" s="24"/>
      <c r="B7680" s="26"/>
      <c r="C7680" s="26"/>
      <c r="D7680" s="26"/>
      <c r="E7680" s="26"/>
      <c r="F7680" s="26"/>
      <c r="G7680" s="27"/>
      <c r="H7680" s="27"/>
      <c r="I7680" s="26"/>
      <c r="J7680" s="24"/>
      <c r="K7680" s="26"/>
      <c r="L7680" s="26"/>
      <c r="M7680" s="26"/>
      <c r="N7680" s="26"/>
      <c r="O7680" s="26"/>
      <c r="P7680" s="26"/>
      <c r="Q7680" s="26"/>
      <c r="R7680" s="26"/>
      <c r="S7680" s="26"/>
      <c r="T7680" s="26"/>
      <c r="U7680" s="26"/>
      <c r="V7680" s="26"/>
    </row>
    <row r="7681" spans="1:22" ht="14">
      <c r="A7681" s="24"/>
      <c r="B7681" s="26"/>
      <c r="C7681" s="26"/>
      <c r="D7681" s="26"/>
      <c r="E7681" s="26"/>
      <c r="F7681" s="26"/>
      <c r="G7681" s="27"/>
      <c r="H7681" s="27"/>
      <c r="I7681" s="26"/>
      <c r="J7681" s="24"/>
      <c r="K7681" s="26"/>
      <c r="L7681" s="26"/>
      <c r="M7681" s="26"/>
      <c r="N7681" s="26"/>
      <c r="O7681" s="26"/>
      <c r="P7681" s="26"/>
      <c r="Q7681" s="26"/>
      <c r="R7681" s="26"/>
      <c r="S7681" s="26"/>
      <c r="T7681" s="26"/>
      <c r="U7681" s="26"/>
      <c r="V7681" s="26"/>
    </row>
    <row r="7682" spans="1:22" ht="14">
      <c r="A7682" s="24"/>
      <c r="B7682" s="26"/>
      <c r="C7682" s="26"/>
      <c r="D7682" s="26"/>
      <c r="E7682" s="26"/>
      <c r="F7682" s="26"/>
      <c r="G7682" s="27"/>
      <c r="H7682" s="27"/>
      <c r="I7682" s="26"/>
      <c r="J7682" s="24"/>
      <c r="K7682" s="26"/>
      <c r="L7682" s="26"/>
      <c r="M7682" s="26"/>
      <c r="N7682" s="26"/>
      <c r="O7682" s="26"/>
      <c r="P7682" s="26"/>
      <c r="Q7682" s="26"/>
      <c r="R7682" s="26"/>
      <c r="S7682" s="26"/>
      <c r="T7682" s="26"/>
      <c r="U7682" s="26"/>
      <c r="V7682" s="26"/>
    </row>
    <row r="7683" spans="1:22" ht="14">
      <c r="A7683" s="24"/>
      <c r="B7683" s="26"/>
      <c r="C7683" s="26"/>
      <c r="D7683" s="26"/>
      <c r="E7683" s="26"/>
      <c r="F7683" s="26"/>
      <c r="G7683" s="27"/>
      <c r="H7683" s="27"/>
      <c r="I7683" s="26"/>
      <c r="J7683" s="24"/>
      <c r="K7683" s="26"/>
      <c r="L7683" s="26"/>
      <c r="M7683" s="26"/>
      <c r="N7683" s="26"/>
      <c r="O7683" s="26"/>
      <c r="P7683" s="26"/>
      <c r="Q7683" s="26"/>
      <c r="R7683" s="26"/>
      <c r="S7683" s="26"/>
      <c r="T7683" s="26"/>
      <c r="U7683" s="26"/>
      <c r="V7683" s="26"/>
    </row>
    <row r="7684" spans="1:22" ht="14">
      <c r="A7684" s="24"/>
      <c r="B7684" s="26"/>
      <c r="C7684" s="26"/>
      <c r="D7684" s="26"/>
      <c r="E7684" s="26"/>
      <c r="F7684" s="26"/>
      <c r="G7684" s="27"/>
      <c r="H7684" s="27"/>
      <c r="I7684" s="26"/>
      <c r="J7684" s="24"/>
      <c r="K7684" s="26"/>
      <c r="L7684" s="26"/>
      <c r="M7684" s="26"/>
      <c r="N7684" s="26"/>
      <c r="O7684" s="26"/>
      <c r="P7684" s="26"/>
      <c r="Q7684" s="26"/>
      <c r="R7684" s="26"/>
      <c r="S7684" s="26"/>
      <c r="T7684" s="26"/>
      <c r="U7684" s="26"/>
      <c r="V7684" s="26"/>
    </row>
    <row r="7685" spans="1:22" ht="14">
      <c r="A7685" s="24"/>
      <c r="B7685" s="26"/>
      <c r="C7685" s="26"/>
      <c r="D7685" s="26"/>
      <c r="E7685" s="26"/>
      <c r="F7685" s="26"/>
      <c r="G7685" s="27"/>
      <c r="H7685" s="27"/>
      <c r="I7685" s="26"/>
      <c r="J7685" s="24"/>
      <c r="K7685" s="26"/>
      <c r="L7685" s="26"/>
      <c r="M7685" s="26"/>
      <c r="N7685" s="26"/>
      <c r="O7685" s="26"/>
      <c r="P7685" s="26"/>
      <c r="Q7685" s="26"/>
      <c r="R7685" s="26"/>
      <c r="S7685" s="26"/>
      <c r="T7685" s="26"/>
      <c r="U7685" s="26"/>
      <c r="V7685" s="26"/>
    </row>
    <row r="7686" spans="1:22" ht="14">
      <c r="A7686" s="24"/>
      <c r="B7686" s="26"/>
      <c r="C7686" s="26"/>
      <c r="D7686" s="26"/>
      <c r="E7686" s="26"/>
      <c r="F7686" s="26"/>
      <c r="G7686" s="27"/>
      <c r="H7686" s="27"/>
      <c r="I7686" s="26"/>
      <c r="J7686" s="24"/>
      <c r="K7686" s="26"/>
      <c r="L7686" s="26"/>
      <c r="M7686" s="26"/>
      <c r="N7686" s="26"/>
      <c r="O7686" s="26"/>
      <c r="P7686" s="26"/>
      <c r="Q7686" s="26"/>
      <c r="R7686" s="26"/>
      <c r="S7686" s="26"/>
      <c r="T7686" s="26"/>
      <c r="U7686" s="26"/>
      <c r="V7686" s="26"/>
    </row>
    <row r="7687" spans="1:22" ht="14">
      <c r="A7687" s="24"/>
      <c r="B7687" s="26"/>
      <c r="C7687" s="26"/>
      <c r="D7687" s="26"/>
      <c r="E7687" s="26"/>
      <c r="F7687" s="26"/>
      <c r="G7687" s="27"/>
      <c r="H7687" s="27"/>
      <c r="I7687" s="26"/>
      <c r="J7687" s="24"/>
      <c r="K7687" s="26"/>
      <c r="L7687" s="26"/>
      <c r="M7687" s="26"/>
      <c r="N7687" s="26"/>
      <c r="O7687" s="26"/>
      <c r="P7687" s="26"/>
      <c r="Q7687" s="26"/>
      <c r="R7687" s="26"/>
      <c r="S7687" s="26"/>
      <c r="T7687" s="26"/>
      <c r="U7687" s="26"/>
      <c r="V7687" s="26"/>
    </row>
    <row r="7688" spans="1:22" ht="14">
      <c r="A7688" s="24"/>
      <c r="B7688" s="26"/>
      <c r="C7688" s="26"/>
      <c r="D7688" s="26"/>
      <c r="E7688" s="26"/>
      <c r="F7688" s="26"/>
      <c r="G7688" s="27"/>
      <c r="H7688" s="27"/>
      <c r="I7688" s="26"/>
      <c r="J7688" s="24"/>
      <c r="K7688" s="26"/>
      <c r="L7688" s="26"/>
      <c r="M7688" s="26"/>
      <c r="N7688" s="26"/>
      <c r="O7688" s="26"/>
      <c r="P7688" s="26"/>
      <c r="Q7688" s="26"/>
      <c r="R7688" s="26"/>
      <c r="S7688" s="26"/>
      <c r="T7688" s="26"/>
      <c r="U7688" s="26"/>
      <c r="V7688" s="26"/>
    </row>
    <row r="7689" spans="1:22" ht="14">
      <c r="A7689" s="24"/>
      <c r="B7689" s="26"/>
      <c r="C7689" s="26"/>
      <c r="D7689" s="26"/>
      <c r="E7689" s="26"/>
      <c r="F7689" s="26"/>
      <c r="G7689" s="27"/>
      <c r="H7689" s="27"/>
      <c r="I7689" s="26"/>
      <c r="J7689" s="24"/>
      <c r="K7689" s="26"/>
      <c r="L7689" s="26"/>
      <c r="M7689" s="26"/>
      <c r="N7689" s="26"/>
      <c r="O7689" s="26"/>
      <c r="P7689" s="26"/>
      <c r="Q7689" s="26"/>
      <c r="R7689" s="26"/>
      <c r="S7689" s="26"/>
      <c r="T7689" s="26"/>
      <c r="U7689" s="26"/>
      <c r="V7689" s="26"/>
    </row>
    <row r="7690" spans="1:22" ht="14">
      <c r="A7690" s="24"/>
      <c r="B7690" s="26"/>
      <c r="C7690" s="26"/>
      <c r="D7690" s="26"/>
      <c r="E7690" s="26"/>
      <c r="F7690" s="26"/>
      <c r="G7690" s="27"/>
      <c r="H7690" s="27"/>
      <c r="I7690" s="26"/>
      <c r="J7690" s="24"/>
      <c r="K7690" s="26"/>
      <c r="L7690" s="26"/>
      <c r="M7690" s="26"/>
      <c r="N7690" s="26"/>
      <c r="O7690" s="26"/>
      <c r="P7690" s="26"/>
      <c r="Q7690" s="26"/>
      <c r="R7690" s="26"/>
      <c r="S7690" s="26"/>
      <c r="T7690" s="26"/>
      <c r="U7690" s="26"/>
      <c r="V7690" s="26"/>
    </row>
    <row r="7691" spans="1:22" ht="14">
      <c r="A7691" s="24"/>
      <c r="B7691" s="26"/>
      <c r="C7691" s="26"/>
      <c r="D7691" s="26"/>
      <c r="E7691" s="26"/>
      <c r="F7691" s="26"/>
      <c r="G7691" s="27"/>
      <c r="H7691" s="27"/>
      <c r="I7691" s="26"/>
      <c r="J7691" s="24"/>
      <c r="K7691" s="26"/>
      <c r="L7691" s="26"/>
      <c r="M7691" s="26"/>
      <c r="N7691" s="26"/>
      <c r="O7691" s="26"/>
      <c r="P7691" s="26"/>
      <c r="Q7691" s="26"/>
      <c r="R7691" s="26"/>
      <c r="S7691" s="26"/>
      <c r="T7691" s="26"/>
      <c r="U7691" s="26"/>
      <c r="V7691" s="26"/>
    </row>
    <row r="7692" spans="1:22" ht="14">
      <c r="A7692" s="24"/>
      <c r="B7692" s="26"/>
      <c r="C7692" s="26"/>
      <c r="D7692" s="26"/>
      <c r="E7692" s="26"/>
      <c r="F7692" s="26"/>
      <c r="G7692" s="27"/>
      <c r="H7692" s="27"/>
      <c r="I7692" s="26"/>
      <c r="J7692" s="24"/>
      <c r="K7692" s="26"/>
      <c r="L7692" s="26"/>
      <c r="M7692" s="26"/>
      <c r="N7692" s="26"/>
      <c r="O7692" s="26"/>
      <c r="P7692" s="26"/>
      <c r="Q7692" s="26"/>
      <c r="R7692" s="26"/>
      <c r="S7692" s="26"/>
      <c r="T7692" s="26"/>
      <c r="U7692" s="26"/>
      <c r="V7692" s="26"/>
    </row>
    <row r="7693" spans="1:22" ht="14">
      <c r="A7693" s="24"/>
      <c r="B7693" s="26"/>
      <c r="C7693" s="26"/>
      <c r="D7693" s="26"/>
      <c r="E7693" s="26"/>
      <c r="F7693" s="26"/>
      <c r="G7693" s="27"/>
      <c r="H7693" s="27"/>
      <c r="I7693" s="26"/>
      <c r="J7693" s="24"/>
      <c r="K7693" s="26"/>
      <c r="L7693" s="26"/>
      <c r="M7693" s="26"/>
      <c r="N7693" s="26"/>
      <c r="O7693" s="26"/>
      <c r="P7693" s="26"/>
      <c r="Q7693" s="26"/>
      <c r="R7693" s="26"/>
      <c r="S7693" s="26"/>
      <c r="T7693" s="26"/>
      <c r="U7693" s="26"/>
      <c r="V7693" s="26"/>
    </row>
    <row r="7694" spans="1:22" ht="14">
      <c r="A7694" s="24"/>
      <c r="B7694" s="26"/>
      <c r="C7694" s="26"/>
      <c r="D7694" s="26"/>
      <c r="E7694" s="26"/>
      <c r="F7694" s="26"/>
      <c r="G7694" s="27"/>
      <c r="H7694" s="27"/>
      <c r="I7694" s="26"/>
      <c r="J7694" s="24"/>
      <c r="K7694" s="26"/>
      <c r="L7694" s="26"/>
      <c r="M7694" s="26"/>
      <c r="N7694" s="26"/>
      <c r="O7694" s="26"/>
      <c r="P7694" s="26"/>
      <c r="Q7694" s="26"/>
      <c r="R7694" s="26"/>
      <c r="S7694" s="26"/>
      <c r="T7694" s="26"/>
      <c r="U7694" s="26"/>
      <c r="V7694" s="26"/>
    </row>
    <row r="7695" spans="1:22" ht="14">
      <c r="A7695" s="24"/>
      <c r="B7695" s="26"/>
      <c r="C7695" s="26"/>
      <c r="D7695" s="26"/>
      <c r="E7695" s="26"/>
      <c r="F7695" s="26"/>
      <c r="G7695" s="27"/>
      <c r="H7695" s="27"/>
      <c r="I7695" s="26"/>
      <c r="J7695" s="24"/>
      <c r="K7695" s="26"/>
      <c r="L7695" s="26"/>
      <c r="M7695" s="26"/>
      <c r="N7695" s="26"/>
      <c r="O7695" s="26"/>
      <c r="P7695" s="26"/>
      <c r="Q7695" s="26"/>
      <c r="R7695" s="26"/>
      <c r="S7695" s="26"/>
      <c r="T7695" s="26"/>
      <c r="U7695" s="26"/>
      <c r="V7695" s="26"/>
    </row>
    <row r="7696" spans="1:22" ht="14">
      <c r="A7696" s="24"/>
      <c r="B7696" s="26"/>
      <c r="C7696" s="26"/>
      <c r="D7696" s="26"/>
      <c r="E7696" s="26"/>
      <c r="F7696" s="26"/>
      <c r="G7696" s="27"/>
      <c r="H7696" s="27"/>
      <c r="I7696" s="26"/>
      <c r="J7696" s="24"/>
      <c r="K7696" s="26"/>
      <c r="L7696" s="26"/>
      <c r="M7696" s="26"/>
      <c r="N7696" s="26"/>
      <c r="O7696" s="26"/>
      <c r="P7696" s="26"/>
      <c r="Q7696" s="26"/>
      <c r="R7696" s="26"/>
      <c r="S7696" s="26"/>
      <c r="T7696" s="26"/>
      <c r="U7696" s="26"/>
      <c r="V7696" s="26"/>
    </row>
    <row r="7697" spans="1:22" ht="14">
      <c r="A7697" s="24"/>
      <c r="B7697" s="26"/>
      <c r="C7697" s="26"/>
      <c r="D7697" s="26"/>
      <c r="E7697" s="26"/>
      <c r="F7697" s="26"/>
      <c r="G7697" s="27"/>
      <c r="H7697" s="27"/>
      <c r="I7697" s="26"/>
      <c r="J7697" s="24"/>
      <c r="K7697" s="26"/>
      <c r="L7697" s="26"/>
      <c r="M7697" s="26"/>
      <c r="N7697" s="26"/>
      <c r="O7697" s="26"/>
      <c r="P7697" s="26"/>
      <c r="Q7697" s="26"/>
      <c r="R7697" s="26"/>
      <c r="S7697" s="26"/>
      <c r="T7697" s="26"/>
      <c r="U7697" s="26"/>
      <c r="V7697" s="26"/>
    </row>
    <row r="7698" spans="1:22" ht="14">
      <c r="A7698" s="24"/>
      <c r="B7698" s="26"/>
      <c r="C7698" s="26"/>
      <c r="D7698" s="26"/>
      <c r="E7698" s="26"/>
      <c r="F7698" s="26"/>
      <c r="G7698" s="27"/>
      <c r="H7698" s="27"/>
      <c r="I7698" s="26"/>
      <c r="J7698" s="24"/>
      <c r="K7698" s="26"/>
      <c r="L7698" s="26"/>
      <c r="M7698" s="26"/>
      <c r="N7698" s="26"/>
      <c r="O7698" s="26"/>
      <c r="P7698" s="26"/>
      <c r="Q7698" s="26"/>
      <c r="R7698" s="26"/>
      <c r="S7698" s="26"/>
      <c r="T7698" s="26"/>
      <c r="U7698" s="26"/>
      <c r="V7698" s="26"/>
    </row>
    <row r="7699" spans="1:22" ht="14">
      <c r="A7699" s="24"/>
      <c r="B7699" s="26"/>
      <c r="C7699" s="26"/>
      <c r="D7699" s="26"/>
      <c r="E7699" s="26"/>
      <c r="F7699" s="26"/>
      <c r="G7699" s="27"/>
      <c r="H7699" s="27"/>
      <c r="I7699" s="26"/>
      <c r="J7699" s="24"/>
      <c r="K7699" s="26"/>
      <c r="L7699" s="26"/>
      <c r="M7699" s="26"/>
      <c r="N7699" s="26"/>
      <c r="O7699" s="26"/>
      <c r="P7699" s="26"/>
      <c r="Q7699" s="26"/>
      <c r="R7699" s="26"/>
      <c r="S7699" s="26"/>
      <c r="T7699" s="26"/>
      <c r="U7699" s="26"/>
      <c r="V7699" s="26"/>
    </row>
    <row r="7700" spans="1:22" ht="14">
      <c r="A7700" s="24"/>
      <c r="B7700" s="26"/>
      <c r="C7700" s="26"/>
      <c r="D7700" s="26"/>
      <c r="E7700" s="26"/>
      <c r="F7700" s="26"/>
      <c r="G7700" s="27"/>
      <c r="H7700" s="27"/>
      <c r="I7700" s="26"/>
      <c r="J7700" s="24"/>
      <c r="K7700" s="26"/>
      <c r="L7700" s="26"/>
      <c r="M7700" s="26"/>
      <c r="N7700" s="26"/>
      <c r="O7700" s="26"/>
      <c r="P7700" s="26"/>
      <c r="Q7700" s="26"/>
      <c r="R7700" s="26"/>
      <c r="S7700" s="26"/>
      <c r="T7700" s="26"/>
      <c r="U7700" s="26"/>
      <c r="V7700" s="26"/>
    </row>
    <row r="7701" spans="1:22" ht="14">
      <c r="A7701" s="24"/>
      <c r="B7701" s="26"/>
      <c r="C7701" s="26"/>
      <c r="D7701" s="26"/>
      <c r="E7701" s="26"/>
      <c r="F7701" s="26"/>
      <c r="G7701" s="27"/>
      <c r="H7701" s="27"/>
      <c r="I7701" s="26"/>
      <c r="J7701" s="24"/>
      <c r="K7701" s="26"/>
      <c r="L7701" s="26"/>
      <c r="M7701" s="26"/>
      <c r="N7701" s="26"/>
      <c r="O7701" s="26"/>
      <c r="P7701" s="26"/>
      <c r="Q7701" s="26"/>
      <c r="R7701" s="26"/>
      <c r="S7701" s="26"/>
      <c r="T7701" s="26"/>
      <c r="U7701" s="26"/>
      <c r="V7701" s="26"/>
    </row>
    <row r="7702" spans="1:22" ht="14">
      <c r="A7702" s="24"/>
      <c r="B7702" s="26"/>
      <c r="C7702" s="26"/>
      <c r="D7702" s="26"/>
      <c r="E7702" s="26"/>
      <c r="F7702" s="26"/>
      <c r="G7702" s="27"/>
      <c r="H7702" s="27"/>
      <c r="I7702" s="26"/>
      <c r="J7702" s="24"/>
      <c r="K7702" s="26"/>
      <c r="L7702" s="26"/>
      <c r="M7702" s="26"/>
      <c r="N7702" s="26"/>
      <c r="O7702" s="26"/>
      <c r="P7702" s="26"/>
      <c r="Q7702" s="26"/>
      <c r="R7702" s="26"/>
      <c r="S7702" s="26"/>
      <c r="T7702" s="26"/>
      <c r="U7702" s="26"/>
      <c r="V7702" s="26"/>
    </row>
    <row r="7703" spans="1:22" ht="14">
      <c r="A7703" s="24"/>
      <c r="B7703" s="26"/>
      <c r="C7703" s="26"/>
      <c r="D7703" s="26"/>
      <c r="E7703" s="26"/>
      <c r="F7703" s="26"/>
      <c r="G7703" s="27"/>
      <c r="H7703" s="27"/>
      <c r="I7703" s="26"/>
      <c r="J7703" s="24"/>
      <c r="K7703" s="26"/>
      <c r="L7703" s="26"/>
      <c r="M7703" s="26"/>
      <c r="N7703" s="26"/>
      <c r="O7703" s="26"/>
      <c r="P7703" s="26"/>
      <c r="Q7703" s="26"/>
      <c r="R7703" s="26"/>
      <c r="S7703" s="26"/>
      <c r="T7703" s="26"/>
      <c r="U7703" s="26"/>
      <c r="V7703" s="26"/>
    </row>
    <row r="7704" spans="1:22" ht="14">
      <c r="A7704" s="24"/>
      <c r="B7704" s="26"/>
      <c r="C7704" s="26"/>
      <c r="D7704" s="26"/>
      <c r="E7704" s="26"/>
      <c r="F7704" s="26"/>
      <c r="G7704" s="27"/>
      <c r="H7704" s="27"/>
      <c r="I7704" s="26"/>
      <c r="J7704" s="24"/>
      <c r="K7704" s="26"/>
      <c r="L7704" s="26"/>
      <c r="M7704" s="26"/>
      <c r="N7704" s="26"/>
      <c r="O7704" s="26"/>
      <c r="P7704" s="26"/>
      <c r="Q7704" s="26"/>
      <c r="R7704" s="26"/>
      <c r="S7704" s="26"/>
      <c r="T7704" s="26"/>
      <c r="U7704" s="26"/>
      <c r="V7704" s="26"/>
    </row>
    <row r="7705" spans="1:22" ht="14">
      <c r="A7705" s="24"/>
      <c r="B7705" s="26"/>
      <c r="C7705" s="26"/>
      <c r="D7705" s="26"/>
      <c r="E7705" s="26"/>
      <c r="F7705" s="26"/>
      <c r="G7705" s="27"/>
      <c r="H7705" s="27"/>
      <c r="I7705" s="26"/>
      <c r="J7705" s="24"/>
      <c r="K7705" s="26"/>
      <c r="L7705" s="26"/>
      <c r="M7705" s="26"/>
      <c r="N7705" s="26"/>
      <c r="O7705" s="26"/>
      <c r="P7705" s="26"/>
      <c r="Q7705" s="26"/>
      <c r="R7705" s="26"/>
      <c r="S7705" s="26"/>
      <c r="T7705" s="26"/>
      <c r="U7705" s="26"/>
      <c r="V7705" s="26"/>
    </row>
    <row r="7706" spans="1:22" ht="14">
      <c r="A7706" s="24"/>
      <c r="B7706" s="26"/>
      <c r="C7706" s="26"/>
      <c r="D7706" s="26"/>
      <c r="E7706" s="26"/>
      <c r="F7706" s="26"/>
      <c r="G7706" s="27"/>
      <c r="H7706" s="27"/>
      <c r="I7706" s="26"/>
      <c r="J7706" s="24"/>
      <c r="K7706" s="26"/>
      <c r="L7706" s="26"/>
      <c r="M7706" s="26"/>
      <c r="N7706" s="26"/>
      <c r="O7706" s="26"/>
      <c r="P7706" s="26"/>
      <c r="Q7706" s="26"/>
      <c r="R7706" s="26"/>
      <c r="S7706" s="26"/>
      <c r="T7706" s="26"/>
      <c r="U7706" s="26"/>
      <c r="V7706" s="26"/>
    </row>
    <row r="7707" spans="1:22" ht="14">
      <c r="A7707" s="24"/>
      <c r="B7707" s="26"/>
      <c r="C7707" s="26"/>
      <c r="D7707" s="26"/>
      <c r="E7707" s="26"/>
      <c r="F7707" s="26"/>
      <c r="G7707" s="27"/>
      <c r="H7707" s="27"/>
      <c r="I7707" s="26"/>
      <c r="J7707" s="24"/>
      <c r="K7707" s="26"/>
      <c r="L7707" s="26"/>
      <c r="M7707" s="26"/>
      <c r="N7707" s="26"/>
      <c r="O7707" s="26"/>
      <c r="P7707" s="26"/>
      <c r="Q7707" s="26"/>
      <c r="R7707" s="26"/>
      <c r="S7707" s="26"/>
      <c r="T7707" s="26"/>
      <c r="U7707" s="26"/>
      <c r="V7707" s="26"/>
    </row>
    <row r="7708" spans="1:22" ht="14">
      <c r="A7708" s="24"/>
      <c r="B7708" s="26"/>
      <c r="C7708" s="26"/>
      <c r="D7708" s="26"/>
      <c r="E7708" s="26"/>
      <c r="F7708" s="26"/>
      <c r="G7708" s="27"/>
      <c r="H7708" s="27"/>
      <c r="I7708" s="26"/>
      <c r="J7708" s="24"/>
      <c r="K7708" s="26"/>
      <c r="L7708" s="26"/>
      <c r="M7708" s="26"/>
      <c r="N7708" s="26"/>
      <c r="O7708" s="26"/>
      <c r="P7708" s="26"/>
      <c r="Q7708" s="26"/>
      <c r="R7708" s="26"/>
      <c r="S7708" s="26"/>
      <c r="T7708" s="26"/>
      <c r="U7708" s="26"/>
      <c r="V7708" s="26"/>
    </row>
    <row r="7709" spans="1:22" ht="14">
      <c r="A7709" s="24"/>
      <c r="B7709" s="26"/>
      <c r="C7709" s="26"/>
      <c r="D7709" s="26"/>
      <c r="E7709" s="26"/>
      <c r="F7709" s="26"/>
      <c r="G7709" s="27"/>
      <c r="H7709" s="27"/>
      <c r="I7709" s="26"/>
      <c r="J7709" s="24"/>
      <c r="K7709" s="26"/>
      <c r="L7709" s="26"/>
      <c r="M7709" s="26"/>
      <c r="N7709" s="26"/>
      <c r="O7709" s="26"/>
      <c r="P7709" s="26"/>
      <c r="Q7709" s="26"/>
      <c r="R7709" s="26"/>
      <c r="S7709" s="26"/>
      <c r="T7709" s="26"/>
      <c r="U7709" s="26"/>
      <c r="V7709" s="26"/>
    </row>
    <row r="7710" spans="1:22" ht="14">
      <c r="A7710" s="24"/>
      <c r="B7710" s="26"/>
      <c r="C7710" s="26"/>
      <c r="D7710" s="26"/>
      <c r="E7710" s="26"/>
      <c r="F7710" s="26"/>
      <c r="G7710" s="27"/>
      <c r="H7710" s="27"/>
      <c r="I7710" s="26"/>
      <c r="J7710" s="24"/>
      <c r="K7710" s="26"/>
      <c r="L7710" s="26"/>
      <c r="M7710" s="26"/>
      <c r="N7710" s="26"/>
      <c r="O7710" s="26"/>
      <c r="P7710" s="26"/>
      <c r="Q7710" s="26"/>
      <c r="R7710" s="26"/>
      <c r="S7710" s="26"/>
      <c r="T7710" s="26"/>
      <c r="U7710" s="26"/>
      <c r="V7710" s="26"/>
    </row>
    <row r="7711" spans="1:22" ht="14">
      <c r="A7711" s="24"/>
      <c r="B7711" s="26"/>
      <c r="C7711" s="26"/>
      <c r="D7711" s="26"/>
      <c r="E7711" s="26"/>
      <c r="F7711" s="26"/>
      <c r="G7711" s="27"/>
      <c r="H7711" s="27"/>
      <c r="I7711" s="26"/>
      <c r="J7711" s="24"/>
      <c r="K7711" s="26"/>
      <c r="L7711" s="26"/>
      <c r="M7711" s="26"/>
      <c r="N7711" s="26"/>
      <c r="O7711" s="26"/>
      <c r="P7711" s="26"/>
      <c r="Q7711" s="26"/>
      <c r="R7711" s="26"/>
      <c r="S7711" s="26"/>
      <c r="T7711" s="26"/>
      <c r="U7711" s="26"/>
      <c r="V7711" s="26"/>
    </row>
    <row r="7712" spans="1:22" ht="14">
      <c r="A7712" s="24"/>
      <c r="B7712" s="26"/>
      <c r="C7712" s="26"/>
      <c r="D7712" s="26"/>
      <c r="E7712" s="26"/>
      <c r="F7712" s="26"/>
      <c r="G7712" s="27"/>
      <c r="H7712" s="27"/>
      <c r="I7712" s="26"/>
      <c r="J7712" s="24"/>
      <c r="K7712" s="26"/>
      <c r="L7712" s="26"/>
      <c r="M7712" s="26"/>
      <c r="N7712" s="26"/>
      <c r="O7712" s="26"/>
      <c r="P7712" s="26"/>
      <c r="Q7712" s="26"/>
      <c r="R7712" s="26"/>
      <c r="S7712" s="26"/>
      <c r="T7712" s="26"/>
      <c r="U7712" s="26"/>
      <c r="V7712" s="26"/>
    </row>
    <row r="7713" spans="1:22" ht="14">
      <c r="A7713" s="24"/>
      <c r="B7713" s="26"/>
      <c r="C7713" s="26"/>
      <c r="D7713" s="26"/>
      <c r="E7713" s="26"/>
      <c r="F7713" s="26"/>
      <c r="G7713" s="27"/>
      <c r="H7713" s="27"/>
      <c r="I7713" s="26"/>
      <c r="J7713" s="24"/>
      <c r="K7713" s="26"/>
      <c r="L7713" s="26"/>
      <c r="M7713" s="26"/>
      <c r="N7713" s="26"/>
      <c r="O7713" s="26"/>
      <c r="P7713" s="26"/>
      <c r="Q7713" s="26"/>
      <c r="R7713" s="26"/>
      <c r="S7713" s="26"/>
      <c r="T7713" s="26"/>
      <c r="U7713" s="26"/>
      <c r="V7713" s="26"/>
    </row>
    <row r="7714" spans="1:22" ht="14">
      <c r="A7714" s="24"/>
      <c r="B7714" s="26"/>
      <c r="C7714" s="26"/>
      <c r="D7714" s="26"/>
      <c r="E7714" s="26"/>
      <c r="F7714" s="26"/>
      <c r="G7714" s="27"/>
      <c r="H7714" s="27"/>
      <c r="I7714" s="26"/>
      <c r="J7714" s="24"/>
      <c r="K7714" s="26"/>
      <c r="L7714" s="26"/>
      <c r="M7714" s="26"/>
      <c r="N7714" s="26"/>
      <c r="O7714" s="26"/>
      <c r="P7714" s="26"/>
      <c r="Q7714" s="26"/>
      <c r="R7714" s="26"/>
      <c r="S7714" s="26"/>
      <c r="T7714" s="26"/>
      <c r="U7714" s="26"/>
      <c r="V7714" s="26"/>
    </row>
    <row r="7715" spans="1:22" ht="14">
      <c r="A7715" s="24"/>
      <c r="B7715" s="26"/>
      <c r="C7715" s="26"/>
      <c r="D7715" s="26"/>
      <c r="E7715" s="26"/>
      <c r="F7715" s="26"/>
      <c r="G7715" s="27"/>
      <c r="H7715" s="27"/>
      <c r="I7715" s="26"/>
      <c r="J7715" s="24"/>
      <c r="K7715" s="26"/>
      <c r="L7715" s="26"/>
      <c r="M7715" s="26"/>
      <c r="N7715" s="26"/>
      <c r="O7715" s="26"/>
      <c r="P7715" s="26"/>
      <c r="Q7715" s="26"/>
      <c r="R7715" s="26"/>
      <c r="S7715" s="26"/>
      <c r="T7715" s="26"/>
      <c r="U7715" s="26"/>
      <c r="V7715" s="26"/>
    </row>
    <row r="7716" spans="1:22" ht="14">
      <c r="A7716" s="24"/>
      <c r="B7716" s="26"/>
      <c r="C7716" s="26"/>
      <c r="D7716" s="26"/>
      <c r="E7716" s="26"/>
      <c r="F7716" s="26"/>
      <c r="G7716" s="27"/>
      <c r="H7716" s="27"/>
      <c r="I7716" s="26"/>
      <c r="J7716" s="24"/>
      <c r="K7716" s="26"/>
      <c r="L7716" s="26"/>
      <c r="M7716" s="26"/>
      <c r="N7716" s="26"/>
      <c r="O7716" s="26"/>
      <c r="P7716" s="26"/>
      <c r="Q7716" s="26"/>
      <c r="R7716" s="26"/>
      <c r="S7716" s="26"/>
      <c r="T7716" s="26"/>
      <c r="U7716" s="26"/>
      <c r="V7716" s="26"/>
    </row>
    <row r="7717" spans="1:22" ht="14">
      <c r="A7717" s="24"/>
      <c r="B7717" s="26"/>
      <c r="C7717" s="26"/>
      <c r="D7717" s="26"/>
      <c r="E7717" s="26"/>
      <c r="F7717" s="26"/>
      <c r="G7717" s="27"/>
      <c r="H7717" s="27"/>
      <c r="I7717" s="26"/>
      <c r="J7717" s="24"/>
      <c r="K7717" s="26"/>
      <c r="L7717" s="26"/>
      <c r="M7717" s="26"/>
      <c r="N7717" s="26"/>
      <c r="O7717" s="26"/>
      <c r="P7717" s="26"/>
      <c r="Q7717" s="26"/>
      <c r="R7717" s="26"/>
      <c r="S7717" s="26"/>
      <c r="T7717" s="26"/>
      <c r="U7717" s="26"/>
      <c r="V7717" s="26"/>
    </row>
    <row r="7718" spans="1:22" ht="14">
      <c r="A7718" s="24"/>
      <c r="B7718" s="26"/>
      <c r="C7718" s="26"/>
      <c r="D7718" s="26"/>
      <c r="E7718" s="26"/>
      <c r="F7718" s="26"/>
      <c r="G7718" s="27"/>
      <c r="H7718" s="27"/>
      <c r="I7718" s="26"/>
      <c r="J7718" s="24"/>
      <c r="K7718" s="26"/>
      <c r="L7718" s="26"/>
      <c r="M7718" s="26"/>
      <c r="N7718" s="26"/>
      <c r="O7718" s="26"/>
      <c r="P7718" s="26"/>
      <c r="Q7718" s="26"/>
      <c r="R7718" s="26"/>
      <c r="S7718" s="26"/>
      <c r="T7718" s="26"/>
      <c r="U7718" s="26"/>
      <c r="V7718" s="26"/>
    </row>
    <row r="7719" spans="1:22" ht="14">
      <c r="A7719" s="24"/>
      <c r="B7719" s="26"/>
      <c r="C7719" s="26"/>
      <c r="D7719" s="26"/>
      <c r="E7719" s="26"/>
      <c r="F7719" s="26"/>
      <c r="G7719" s="27"/>
      <c r="H7719" s="27"/>
      <c r="I7719" s="26"/>
      <c r="J7719" s="24"/>
      <c r="K7719" s="26"/>
      <c r="L7719" s="26"/>
      <c r="M7719" s="26"/>
      <c r="N7719" s="26"/>
      <c r="O7719" s="26"/>
      <c r="P7719" s="26"/>
      <c r="Q7719" s="26"/>
      <c r="R7719" s="26"/>
      <c r="S7719" s="26"/>
      <c r="T7719" s="26"/>
      <c r="U7719" s="26"/>
      <c r="V7719" s="26"/>
    </row>
    <row r="7720" spans="1:22" ht="14">
      <c r="A7720" s="24"/>
      <c r="B7720" s="26"/>
      <c r="C7720" s="26"/>
      <c r="D7720" s="26"/>
      <c r="E7720" s="26"/>
      <c r="F7720" s="26"/>
      <c r="G7720" s="27"/>
      <c r="H7720" s="27"/>
      <c r="I7720" s="26"/>
      <c r="J7720" s="24"/>
      <c r="K7720" s="26"/>
      <c r="L7720" s="26"/>
      <c r="M7720" s="26"/>
      <c r="N7720" s="26"/>
      <c r="O7720" s="26"/>
      <c r="P7720" s="26"/>
      <c r="Q7720" s="26"/>
      <c r="R7720" s="26"/>
      <c r="S7720" s="26"/>
      <c r="T7720" s="26"/>
      <c r="U7720" s="26"/>
      <c r="V7720" s="26"/>
    </row>
    <row r="7721" spans="1:22" ht="14">
      <c r="A7721" s="24"/>
      <c r="B7721" s="26"/>
      <c r="C7721" s="26"/>
      <c r="D7721" s="26"/>
      <c r="E7721" s="26"/>
      <c r="F7721" s="26"/>
      <c r="G7721" s="27"/>
      <c r="H7721" s="27"/>
      <c r="I7721" s="26"/>
      <c r="J7721" s="24"/>
      <c r="K7721" s="26"/>
      <c r="L7721" s="26"/>
      <c r="M7721" s="26"/>
      <c r="N7721" s="26"/>
      <c r="O7721" s="26"/>
      <c r="P7721" s="26"/>
      <c r="Q7721" s="26"/>
      <c r="R7721" s="26"/>
      <c r="S7721" s="26"/>
      <c r="T7721" s="26"/>
      <c r="U7721" s="26"/>
      <c r="V7721" s="26"/>
    </row>
    <row r="7722" spans="1:22" ht="14">
      <c r="A7722" s="24"/>
      <c r="B7722" s="26"/>
      <c r="C7722" s="26"/>
      <c r="D7722" s="26"/>
      <c r="E7722" s="26"/>
      <c r="F7722" s="26"/>
      <c r="G7722" s="27"/>
      <c r="H7722" s="27"/>
      <c r="I7722" s="26"/>
      <c r="J7722" s="24"/>
      <c r="K7722" s="26"/>
      <c r="L7722" s="26"/>
      <c r="M7722" s="26"/>
      <c r="N7722" s="26"/>
      <c r="O7722" s="26"/>
      <c r="P7722" s="26"/>
      <c r="Q7722" s="26"/>
      <c r="R7722" s="26"/>
      <c r="S7722" s="26"/>
      <c r="T7722" s="26"/>
      <c r="U7722" s="26"/>
      <c r="V7722" s="26"/>
    </row>
    <row r="7723" spans="1:22" ht="14">
      <c r="A7723" s="24"/>
      <c r="B7723" s="26"/>
      <c r="C7723" s="26"/>
      <c r="D7723" s="26"/>
      <c r="E7723" s="26"/>
      <c r="F7723" s="26"/>
      <c r="G7723" s="27"/>
      <c r="H7723" s="27"/>
      <c r="I7723" s="26"/>
      <c r="J7723" s="24"/>
      <c r="K7723" s="26"/>
      <c r="L7723" s="26"/>
      <c r="M7723" s="26"/>
      <c r="N7723" s="26"/>
      <c r="O7723" s="26"/>
      <c r="P7723" s="26"/>
      <c r="Q7723" s="26"/>
      <c r="R7723" s="26"/>
      <c r="S7723" s="26"/>
      <c r="T7723" s="26"/>
      <c r="U7723" s="26"/>
      <c r="V7723" s="26"/>
    </row>
    <row r="7724" spans="1:22" ht="14">
      <c r="A7724" s="24"/>
      <c r="B7724" s="26"/>
      <c r="C7724" s="26"/>
      <c r="D7724" s="26"/>
      <c r="E7724" s="26"/>
      <c r="F7724" s="26"/>
      <c r="G7724" s="27"/>
      <c r="H7724" s="27"/>
      <c r="I7724" s="26"/>
      <c r="J7724" s="24"/>
      <c r="K7724" s="26"/>
      <c r="L7724" s="26"/>
      <c r="M7724" s="26"/>
      <c r="N7724" s="26"/>
      <c r="O7724" s="26"/>
      <c r="P7724" s="26"/>
      <c r="Q7724" s="26"/>
      <c r="R7724" s="26"/>
      <c r="S7724" s="26"/>
      <c r="T7724" s="26"/>
      <c r="U7724" s="26"/>
      <c r="V7724" s="26"/>
    </row>
    <row r="7725" spans="1:22" ht="14">
      <c r="A7725" s="24"/>
      <c r="B7725" s="26"/>
      <c r="C7725" s="26"/>
      <c r="D7725" s="26"/>
      <c r="E7725" s="26"/>
      <c r="F7725" s="26"/>
      <c r="G7725" s="27"/>
      <c r="H7725" s="27"/>
      <c r="I7725" s="26"/>
      <c r="J7725" s="24"/>
      <c r="K7725" s="26"/>
      <c r="L7725" s="26"/>
      <c r="M7725" s="26"/>
      <c r="N7725" s="26"/>
      <c r="O7725" s="26"/>
      <c r="P7725" s="26"/>
      <c r="Q7725" s="26"/>
      <c r="R7725" s="26"/>
      <c r="S7725" s="26"/>
      <c r="T7725" s="26"/>
      <c r="U7725" s="26"/>
      <c r="V7725" s="26"/>
    </row>
    <row r="7726" spans="1:22" ht="14">
      <c r="A7726" s="24"/>
      <c r="B7726" s="26"/>
      <c r="C7726" s="26"/>
      <c r="D7726" s="26"/>
      <c r="E7726" s="26"/>
      <c r="F7726" s="26"/>
      <c r="G7726" s="27"/>
      <c r="H7726" s="27"/>
      <c r="I7726" s="26"/>
      <c r="J7726" s="24"/>
      <c r="K7726" s="26"/>
      <c r="L7726" s="26"/>
      <c r="M7726" s="26"/>
      <c r="N7726" s="26"/>
      <c r="O7726" s="26"/>
      <c r="P7726" s="26"/>
      <c r="Q7726" s="26"/>
      <c r="R7726" s="26"/>
      <c r="S7726" s="26"/>
      <c r="T7726" s="26"/>
      <c r="U7726" s="26"/>
      <c r="V7726" s="26"/>
    </row>
    <row r="7727" spans="1:22" ht="14">
      <c r="A7727" s="24"/>
      <c r="B7727" s="26"/>
      <c r="C7727" s="26"/>
      <c r="D7727" s="26"/>
      <c r="E7727" s="26"/>
      <c r="F7727" s="26"/>
      <c r="G7727" s="27"/>
      <c r="H7727" s="27"/>
      <c r="I7727" s="26"/>
      <c r="J7727" s="24"/>
      <c r="K7727" s="26"/>
      <c r="L7727" s="26"/>
      <c r="M7727" s="26"/>
      <c r="N7727" s="26"/>
      <c r="O7727" s="26"/>
      <c r="P7727" s="26"/>
      <c r="Q7727" s="26"/>
      <c r="R7727" s="26"/>
      <c r="S7727" s="26"/>
      <c r="T7727" s="26"/>
      <c r="U7727" s="26"/>
      <c r="V7727" s="26"/>
    </row>
    <row r="7728" spans="1:22" ht="14">
      <c r="A7728" s="24"/>
      <c r="B7728" s="26"/>
      <c r="C7728" s="26"/>
      <c r="D7728" s="26"/>
      <c r="E7728" s="26"/>
      <c r="F7728" s="26"/>
      <c r="G7728" s="27"/>
      <c r="H7728" s="27"/>
      <c r="I7728" s="26"/>
      <c r="J7728" s="24"/>
      <c r="K7728" s="26"/>
      <c r="L7728" s="26"/>
      <c r="M7728" s="26"/>
      <c r="N7728" s="26"/>
      <c r="O7728" s="26"/>
      <c r="P7728" s="26"/>
      <c r="Q7728" s="26"/>
      <c r="R7728" s="26"/>
      <c r="S7728" s="26"/>
      <c r="T7728" s="26"/>
      <c r="U7728" s="26"/>
      <c r="V7728" s="26"/>
    </row>
    <row r="7729" spans="1:22" ht="14">
      <c r="A7729" s="24"/>
      <c r="B7729" s="26"/>
      <c r="C7729" s="26"/>
      <c r="D7729" s="26"/>
      <c r="E7729" s="26"/>
      <c r="F7729" s="26"/>
      <c r="G7729" s="27"/>
      <c r="H7729" s="27"/>
      <c r="I7729" s="26"/>
      <c r="J7729" s="24"/>
      <c r="K7729" s="26"/>
      <c r="L7729" s="26"/>
      <c r="M7729" s="26"/>
      <c r="N7729" s="26"/>
      <c r="O7729" s="26"/>
      <c r="P7729" s="26"/>
      <c r="Q7729" s="26"/>
      <c r="R7729" s="26"/>
      <c r="S7729" s="26"/>
      <c r="T7729" s="26"/>
      <c r="U7729" s="26"/>
      <c r="V7729" s="26"/>
    </row>
    <row r="7730" spans="1:22" ht="14">
      <c r="A7730" s="24"/>
      <c r="B7730" s="26"/>
      <c r="C7730" s="26"/>
      <c r="D7730" s="26"/>
      <c r="E7730" s="26"/>
      <c r="F7730" s="26"/>
      <c r="G7730" s="27"/>
      <c r="H7730" s="27"/>
      <c r="I7730" s="26"/>
      <c r="J7730" s="24"/>
      <c r="K7730" s="26"/>
      <c r="L7730" s="26"/>
      <c r="M7730" s="26"/>
      <c r="N7730" s="26"/>
      <c r="O7730" s="26"/>
      <c r="P7730" s="26"/>
      <c r="Q7730" s="26"/>
      <c r="R7730" s="26"/>
      <c r="S7730" s="26"/>
      <c r="T7730" s="26"/>
      <c r="U7730" s="26"/>
      <c r="V7730" s="26"/>
    </row>
    <row r="7731" spans="1:22" ht="14">
      <c r="A7731" s="24"/>
      <c r="B7731" s="26"/>
      <c r="C7731" s="26"/>
      <c r="D7731" s="26"/>
      <c r="E7731" s="26"/>
      <c r="F7731" s="26"/>
      <c r="G7731" s="27"/>
      <c r="H7731" s="27"/>
      <c r="I7731" s="26"/>
      <c r="J7731" s="24"/>
      <c r="K7731" s="26"/>
      <c r="L7731" s="26"/>
      <c r="M7731" s="26"/>
      <c r="N7731" s="26"/>
      <c r="O7731" s="26"/>
      <c r="P7731" s="26"/>
      <c r="Q7731" s="26"/>
      <c r="R7731" s="26"/>
      <c r="S7731" s="26"/>
      <c r="T7731" s="26"/>
      <c r="U7731" s="26"/>
      <c r="V7731" s="26"/>
    </row>
    <row r="7732" spans="1:22" ht="14">
      <c r="A7732" s="24"/>
      <c r="B7732" s="26"/>
      <c r="C7732" s="26"/>
      <c r="D7732" s="26"/>
      <c r="E7732" s="26"/>
      <c r="F7732" s="26"/>
      <c r="G7732" s="27"/>
      <c r="H7732" s="27"/>
      <c r="I7732" s="26"/>
      <c r="J7732" s="24"/>
      <c r="K7732" s="26"/>
      <c r="L7732" s="26"/>
      <c r="M7732" s="26"/>
      <c r="N7732" s="26"/>
      <c r="O7732" s="26"/>
      <c r="P7732" s="26"/>
      <c r="Q7732" s="26"/>
      <c r="R7732" s="26"/>
      <c r="S7732" s="26"/>
      <c r="T7732" s="26"/>
      <c r="U7732" s="26"/>
      <c r="V7732" s="26"/>
    </row>
    <row r="7733" spans="1:22" ht="14">
      <c r="A7733" s="24"/>
      <c r="B7733" s="26"/>
      <c r="C7733" s="26"/>
      <c r="D7733" s="26"/>
      <c r="E7733" s="26"/>
      <c r="F7733" s="26"/>
      <c r="G7733" s="27"/>
      <c r="H7733" s="27"/>
      <c r="I7733" s="26"/>
      <c r="J7733" s="24"/>
      <c r="K7733" s="26"/>
      <c r="L7733" s="26"/>
      <c r="M7733" s="26"/>
      <c r="N7733" s="26"/>
      <c r="O7733" s="26"/>
      <c r="P7733" s="26"/>
      <c r="Q7733" s="26"/>
      <c r="R7733" s="26"/>
      <c r="S7733" s="26"/>
      <c r="T7733" s="26"/>
      <c r="U7733" s="26"/>
      <c r="V7733" s="26"/>
    </row>
    <row r="7734" spans="1:22" ht="14">
      <c r="A7734" s="24"/>
      <c r="B7734" s="26"/>
      <c r="C7734" s="26"/>
      <c r="D7734" s="26"/>
      <c r="E7734" s="26"/>
      <c r="F7734" s="26"/>
      <c r="G7734" s="27"/>
      <c r="H7734" s="27"/>
      <c r="I7734" s="26"/>
      <c r="J7734" s="24"/>
      <c r="K7734" s="26"/>
      <c r="L7734" s="26"/>
      <c r="M7734" s="26"/>
      <c r="N7734" s="26"/>
      <c r="O7734" s="26"/>
      <c r="P7734" s="26"/>
      <c r="Q7734" s="26"/>
      <c r="R7734" s="26"/>
      <c r="S7734" s="26"/>
      <c r="T7734" s="26"/>
      <c r="U7734" s="26"/>
      <c r="V7734" s="26"/>
    </row>
    <row r="7735" spans="1:22" ht="14">
      <c r="A7735" s="24"/>
      <c r="B7735" s="26"/>
      <c r="C7735" s="26"/>
      <c r="D7735" s="26"/>
      <c r="E7735" s="26"/>
      <c r="F7735" s="26"/>
      <c r="G7735" s="27"/>
      <c r="H7735" s="27"/>
      <c r="I7735" s="26"/>
      <c r="J7735" s="24"/>
      <c r="K7735" s="26"/>
      <c r="L7735" s="26"/>
      <c r="M7735" s="26"/>
      <c r="N7735" s="26"/>
      <c r="O7735" s="26"/>
      <c r="P7735" s="26"/>
      <c r="Q7735" s="26"/>
      <c r="R7735" s="26"/>
      <c r="S7735" s="26"/>
      <c r="T7735" s="26"/>
      <c r="U7735" s="26"/>
      <c r="V7735" s="26"/>
    </row>
    <row r="7736" spans="1:22" ht="14">
      <c r="A7736" s="24"/>
      <c r="B7736" s="26"/>
      <c r="C7736" s="26"/>
      <c r="D7736" s="26"/>
      <c r="E7736" s="26"/>
      <c r="F7736" s="26"/>
      <c r="G7736" s="27"/>
      <c r="H7736" s="27"/>
      <c r="I7736" s="26"/>
      <c r="J7736" s="24"/>
      <c r="K7736" s="26"/>
      <c r="L7736" s="26"/>
      <c r="M7736" s="26"/>
      <c r="N7736" s="26"/>
      <c r="O7736" s="26"/>
      <c r="P7736" s="26"/>
      <c r="Q7736" s="26"/>
      <c r="R7736" s="26"/>
      <c r="S7736" s="26"/>
      <c r="T7736" s="26"/>
      <c r="U7736" s="26"/>
      <c r="V7736" s="26"/>
    </row>
    <row r="7737" spans="1:22" ht="14">
      <c r="A7737" s="24"/>
      <c r="B7737" s="26"/>
      <c r="C7737" s="26"/>
      <c r="D7737" s="26"/>
      <c r="E7737" s="26"/>
      <c r="F7737" s="26"/>
      <c r="G7737" s="27"/>
      <c r="H7737" s="27"/>
      <c r="I7737" s="26"/>
      <c r="J7737" s="24"/>
      <c r="K7737" s="26"/>
      <c r="L7737" s="26"/>
      <c r="M7737" s="26"/>
      <c r="N7737" s="26"/>
      <c r="O7737" s="26"/>
      <c r="P7737" s="26"/>
      <c r="Q7737" s="26"/>
      <c r="R7737" s="26"/>
      <c r="S7737" s="26"/>
      <c r="T7737" s="26"/>
      <c r="U7737" s="26"/>
      <c r="V7737" s="26"/>
    </row>
    <row r="7738" spans="1:22" ht="14">
      <c r="A7738" s="24"/>
      <c r="B7738" s="26"/>
      <c r="C7738" s="26"/>
      <c r="D7738" s="26"/>
      <c r="E7738" s="26"/>
      <c r="F7738" s="26"/>
      <c r="G7738" s="27"/>
      <c r="H7738" s="27"/>
      <c r="I7738" s="26"/>
      <c r="J7738" s="24"/>
      <c r="K7738" s="26"/>
      <c r="L7738" s="26"/>
      <c r="M7738" s="26"/>
      <c r="N7738" s="26"/>
      <c r="O7738" s="26"/>
      <c r="P7738" s="26"/>
      <c r="Q7738" s="26"/>
      <c r="R7738" s="26"/>
      <c r="S7738" s="26"/>
      <c r="T7738" s="26"/>
      <c r="U7738" s="26"/>
      <c r="V7738" s="26"/>
    </row>
    <row r="7739" spans="1:22" ht="14">
      <c r="A7739" s="24"/>
      <c r="B7739" s="26"/>
      <c r="C7739" s="26"/>
      <c r="D7739" s="26"/>
      <c r="E7739" s="26"/>
      <c r="F7739" s="26"/>
      <c r="G7739" s="27"/>
      <c r="H7739" s="27"/>
      <c r="I7739" s="26"/>
      <c r="J7739" s="24"/>
      <c r="K7739" s="26"/>
      <c r="L7739" s="26"/>
      <c r="M7739" s="26"/>
      <c r="N7739" s="26"/>
      <c r="O7739" s="26"/>
      <c r="P7739" s="26"/>
      <c r="Q7739" s="26"/>
      <c r="R7739" s="26"/>
      <c r="S7739" s="26"/>
      <c r="T7739" s="26"/>
      <c r="U7739" s="26"/>
      <c r="V7739" s="26"/>
    </row>
    <row r="7740" spans="1:22" ht="14">
      <c r="A7740" s="24"/>
      <c r="B7740" s="26"/>
      <c r="C7740" s="26"/>
      <c r="D7740" s="26"/>
      <c r="E7740" s="26"/>
      <c r="F7740" s="26"/>
      <c r="G7740" s="27"/>
      <c r="H7740" s="27"/>
      <c r="I7740" s="26"/>
      <c r="J7740" s="24"/>
      <c r="K7740" s="26"/>
      <c r="L7740" s="26"/>
      <c r="M7740" s="26"/>
      <c r="N7740" s="26"/>
      <c r="O7740" s="26"/>
      <c r="P7740" s="26"/>
      <c r="Q7740" s="26"/>
      <c r="R7740" s="26"/>
      <c r="S7740" s="26"/>
      <c r="T7740" s="26"/>
      <c r="U7740" s="26"/>
      <c r="V7740" s="26"/>
    </row>
    <row r="7741" spans="1:22" ht="14">
      <c r="A7741" s="24"/>
      <c r="B7741" s="26"/>
      <c r="C7741" s="26"/>
      <c r="D7741" s="26"/>
      <c r="E7741" s="26"/>
      <c r="F7741" s="26"/>
      <c r="G7741" s="27"/>
      <c r="H7741" s="27"/>
      <c r="I7741" s="26"/>
      <c r="J7741" s="24"/>
      <c r="K7741" s="26"/>
      <c r="L7741" s="26"/>
      <c r="M7741" s="26"/>
      <c r="N7741" s="26"/>
      <c r="O7741" s="26"/>
      <c r="P7741" s="26"/>
      <c r="Q7741" s="26"/>
      <c r="R7741" s="26"/>
      <c r="S7741" s="26"/>
      <c r="T7741" s="26"/>
      <c r="U7741" s="26"/>
      <c r="V7741" s="26"/>
    </row>
    <row r="7742" spans="1:22" ht="14">
      <c r="A7742" s="24"/>
      <c r="B7742" s="26"/>
      <c r="C7742" s="26"/>
      <c r="D7742" s="26"/>
      <c r="E7742" s="26"/>
      <c r="F7742" s="26"/>
      <c r="G7742" s="27"/>
      <c r="H7742" s="27"/>
      <c r="I7742" s="26"/>
      <c r="J7742" s="24"/>
      <c r="K7742" s="26"/>
      <c r="L7742" s="26"/>
      <c r="M7742" s="26"/>
      <c r="N7742" s="26"/>
      <c r="O7742" s="26"/>
      <c r="P7742" s="26"/>
      <c r="Q7742" s="26"/>
      <c r="R7742" s="26"/>
      <c r="S7742" s="26"/>
      <c r="T7742" s="26"/>
      <c r="U7742" s="26"/>
      <c r="V7742" s="26"/>
    </row>
    <row r="7743" spans="1:22" ht="14">
      <c r="A7743" s="24"/>
      <c r="B7743" s="26"/>
      <c r="C7743" s="26"/>
      <c r="D7743" s="26"/>
      <c r="E7743" s="26"/>
      <c r="F7743" s="26"/>
      <c r="G7743" s="27"/>
      <c r="H7743" s="27"/>
      <c r="I7743" s="26"/>
      <c r="J7743" s="24"/>
      <c r="K7743" s="26"/>
      <c r="L7743" s="26"/>
      <c r="M7743" s="26"/>
      <c r="N7743" s="26"/>
      <c r="O7743" s="26"/>
      <c r="P7743" s="26"/>
      <c r="Q7743" s="26"/>
      <c r="R7743" s="26"/>
      <c r="S7743" s="26"/>
      <c r="T7743" s="26"/>
      <c r="U7743" s="26"/>
      <c r="V7743" s="26"/>
    </row>
    <row r="7744" spans="1:22" ht="14">
      <c r="A7744" s="24"/>
      <c r="B7744" s="26"/>
      <c r="C7744" s="26"/>
      <c r="D7744" s="26"/>
      <c r="E7744" s="26"/>
      <c r="F7744" s="26"/>
      <c r="G7744" s="27"/>
      <c r="H7744" s="27"/>
      <c r="I7744" s="26"/>
      <c r="J7744" s="24"/>
      <c r="K7744" s="26"/>
      <c r="L7744" s="26"/>
      <c r="M7744" s="26"/>
      <c r="N7744" s="26"/>
      <c r="O7744" s="26"/>
      <c r="P7744" s="26"/>
      <c r="Q7744" s="26"/>
      <c r="R7744" s="26"/>
      <c r="S7744" s="26"/>
      <c r="T7744" s="26"/>
      <c r="U7744" s="26"/>
      <c r="V7744" s="26"/>
    </row>
    <row r="7745" spans="1:22" ht="14">
      <c r="A7745" s="24"/>
      <c r="B7745" s="26"/>
      <c r="C7745" s="26"/>
      <c r="D7745" s="26"/>
      <c r="E7745" s="26"/>
      <c r="F7745" s="26"/>
      <c r="G7745" s="27"/>
      <c r="H7745" s="27"/>
      <c r="I7745" s="26"/>
      <c r="J7745" s="24"/>
      <c r="K7745" s="26"/>
      <c r="L7745" s="26"/>
      <c r="M7745" s="26"/>
      <c r="N7745" s="26"/>
      <c r="O7745" s="26"/>
      <c r="P7745" s="26"/>
      <c r="Q7745" s="26"/>
      <c r="R7745" s="26"/>
      <c r="S7745" s="26"/>
      <c r="T7745" s="26"/>
      <c r="U7745" s="26"/>
      <c r="V7745" s="26"/>
    </row>
    <row r="7746" spans="1:22" ht="14">
      <c r="A7746" s="24"/>
      <c r="B7746" s="26"/>
      <c r="C7746" s="26"/>
      <c r="D7746" s="26"/>
      <c r="E7746" s="26"/>
      <c r="F7746" s="26"/>
      <c r="G7746" s="27"/>
      <c r="H7746" s="27"/>
      <c r="I7746" s="26"/>
      <c r="J7746" s="24"/>
      <c r="K7746" s="26"/>
      <c r="L7746" s="26"/>
      <c r="M7746" s="26"/>
      <c r="N7746" s="26"/>
      <c r="O7746" s="26"/>
      <c r="P7746" s="26"/>
      <c r="Q7746" s="26"/>
      <c r="R7746" s="26"/>
      <c r="S7746" s="26"/>
      <c r="T7746" s="26"/>
      <c r="U7746" s="26"/>
      <c r="V7746" s="26"/>
    </row>
    <row r="7747" spans="1:22" ht="14">
      <c r="A7747" s="24"/>
      <c r="B7747" s="26"/>
      <c r="C7747" s="26"/>
      <c r="D7747" s="26"/>
      <c r="E7747" s="26"/>
      <c r="F7747" s="26"/>
      <c r="G7747" s="27"/>
      <c r="H7747" s="27"/>
      <c r="I7747" s="26"/>
      <c r="J7747" s="24"/>
      <c r="K7747" s="26"/>
      <c r="L7747" s="26"/>
      <c r="M7747" s="26"/>
      <c r="N7747" s="26"/>
      <c r="O7747" s="26"/>
      <c r="P7747" s="26"/>
      <c r="Q7747" s="26"/>
      <c r="R7747" s="26"/>
      <c r="S7747" s="26"/>
      <c r="T7747" s="26"/>
      <c r="U7747" s="26"/>
      <c r="V7747" s="26"/>
    </row>
    <row r="7748" spans="1:22" ht="14">
      <c r="A7748" s="24"/>
      <c r="B7748" s="26"/>
      <c r="C7748" s="26"/>
      <c r="D7748" s="26"/>
      <c r="E7748" s="26"/>
      <c r="F7748" s="26"/>
      <c r="G7748" s="27"/>
      <c r="H7748" s="27"/>
      <c r="I7748" s="26"/>
      <c r="J7748" s="24"/>
      <c r="K7748" s="26"/>
      <c r="L7748" s="26"/>
      <c r="M7748" s="26"/>
      <c r="N7748" s="26"/>
      <c r="O7748" s="26"/>
      <c r="P7748" s="26"/>
      <c r="Q7748" s="26"/>
      <c r="R7748" s="26"/>
      <c r="S7748" s="26"/>
      <c r="T7748" s="26"/>
      <c r="U7748" s="26"/>
      <c r="V7748" s="26"/>
    </row>
    <row r="7749" spans="1:22" ht="14">
      <c r="A7749" s="24"/>
      <c r="B7749" s="26"/>
      <c r="C7749" s="26"/>
      <c r="D7749" s="26"/>
      <c r="E7749" s="26"/>
      <c r="F7749" s="26"/>
      <c r="G7749" s="27"/>
      <c r="H7749" s="27"/>
      <c r="I7749" s="26"/>
      <c r="J7749" s="24"/>
      <c r="K7749" s="26"/>
      <c r="L7749" s="26"/>
      <c r="M7749" s="26"/>
      <c r="N7749" s="26"/>
      <c r="O7749" s="26"/>
      <c r="P7749" s="26"/>
      <c r="Q7749" s="26"/>
      <c r="R7749" s="26"/>
      <c r="S7749" s="26"/>
      <c r="T7749" s="26"/>
      <c r="U7749" s="26"/>
      <c r="V7749" s="26"/>
    </row>
    <row r="7750" spans="1:22" ht="14">
      <c r="A7750" s="24"/>
      <c r="B7750" s="26"/>
      <c r="C7750" s="26"/>
      <c r="D7750" s="26"/>
      <c r="E7750" s="26"/>
      <c r="F7750" s="26"/>
      <c r="G7750" s="27"/>
      <c r="H7750" s="27"/>
      <c r="I7750" s="26"/>
      <c r="J7750" s="24"/>
      <c r="K7750" s="26"/>
      <c r="L7750" s="26"/>
      <c r="M7750" s="26"/>
      <c r="N7750" s="26"/>
      <c r="O7750" s="26"/>
      <c r="P7750" s="26"/>
      <c r="Q7750" s="26"/>
      <c r="R7750" s="26"/>
      <c r="S7750" s="26"/>
      <c r="T7750" s="26"/>
      <c r="U7750" s="26"/>
      <c r="V7750" s="26"/>
    </row>
    <row r="7751" spans="1:22" ht="14">
      <c r="A7751" s="24"/>
      <c r="B7751" s="26"/>
      <c r="C7751" s="26"/>
      <c r="D7751" s="26"/>
      <c r="E7751" s="26"/>
      <c r="F7751" s="26"/>
      <c r="G7751" s="27"/>
      <c r="H7751" s="27"/>
      <c r="I7751" s="26"/>
      <c r="J7751" s="24"/>
      <c r="K7751" s="26"/>
      <c r="L7751" s="26"/>
      <c r="M7751" s="26"/>
      <c r="N7751" s="26"/>
      <c r="O7751" s="26"/>
      <c r="P7751" s="26"/>
      <c r="Q7751" s="26"/>
      <c r="R7751" s="26"/>
      <c r="S7751" s="26"/>
      <c r="T7751" s="26"/>
      <c r="U7751" s="26"/>
      <c r="V7751" s="26"/>
    </row>
    <row r="7752" spans="1:22" ht="14">
      <c r="A7752" s="24"/>
      <c r="B7752" s="26"/>
      <c r="C7752" s="26"/>
      <c r="D7752" s="26"/>
      <c r="E7752" s="26"/>
      <c r="F7752" s="26"/>
      <c r="G7752" s="27"/>
      <c r="H7752" s="27"/>
      <c r="I7752" s="26"/>
      <c r="J7752" s="24"/>
      <c r="K7752" s="26"/>
      <c r="L7752" s="26"/>
      <c r="M7752" s="26"/>
      <c r="N7752" s="26"/>
      <c r="O7752" s="26"/>
      <c r="P7752" s="26"/>
      <c r="Q7752" s="26"/>
      <c r="R7752" s="26"/>
      <c r="S7752" s="26"/>
      <c r="T7752" s="26"/>
      <c r="U7752" s="26"/>
      <c r="V7752" s="26"/>
    </row>
    <row r="7753" spans="1:22" ht="14">
      <c r="A7753" s="24"/>
      <c r="B7753" s="26"/>
      <c r="C7753" s="26"/>
      <c r="D7753" s="26"/>
      <c r="E7753" s="26"/>
      <c r="F7753" s="26"/>
      <c r="G7753" s="27"/>
      <c r="H7753" s="27"/>
      <c r="I7753" s="26"/>
      <c r="J7753" s="24"/>
      <c r="K7753" s="26"/>
      <c r="L7753" s="26"/>
      <c r="M7753" s="26"/>
      <c r="N7753" s="26"/>
      <c r="O7753" s="26"/>
      <c r="P7753" s="26"/>
      <c r="Q7753" s="26"/>
      <c r="R7753" s="26"/>
      <c r="S7753" s="26"/>
      <c r="T7753" s="26"/>
      <c r="U7753" s="26"/>
      <c r="V7753" s="26"/>
    </row>
    <row r="7754" spans="1:22" ht="14">
      <c r="A7754" s="24"/>
      <c r="B7754" s="26"/>
      <c r="C7754" s="26"/>
      <c r="D7754" s="26"/>
      <c r="E7754" s="26"/>
      <c r="F7754" s="26"/>
      <c r="G7754" s="27"/>
      <c r="H7754" s="27"/>
      <c r="I7754" s="26"/>
      <c r="J7754" s="24"/>
      <c r="K7754" s="26"/>
      <c r="L7754" s="26"/>
      <c r="M7754" s="26"/>
      <c r="N7754" s="26"/>
      <c r="O7754" s="26"/>
      <c r="P7754" s="26"/>
      <c r="Q7754" s="26"/>
      <c r="R7754" s="26"/>
      <c r="S7754" s="26"/>
      <c r="T7754" s="26"/>
      <c r="U7754" s="26"/>
      <c r="V7754" s="26"/>
    </row>
    <row r="7755" spans="1:22" ht="14">
      <c r="A7755" s="24"/>
      <c r="B7755" s="26"/>
      <c r="C7755" s="26"/>
      <c r="D7755" s="26"/>
      <c r="E7755" s="26"/>
      <c r="F7755" s="26"/>
      <c r="G7755" s="27"/>
      <c r="H7755" s="27"/>
      <c r="I7755" s="26"/>
      <c r="J7755" s="24"/>
      <c r="K7755" s="26"/>
      <c r="L7755" s="26"/>
      <c r="M7755" s="26"/>
      <c r="N7755" s="26"/>
      <c r="O7755" s="26"/>
      <c r="P7755" s="26"/>
      <c r="Q7755" s="26"/>
      <c r="R7755" s="26"/>
      <c r="S7755" s="26"/>
      <c r="T7755" s="26"/>
      <c r="U7755" s="26"/>
      <c r="V7755" s="26"/>
    </row>
    <row r="7756" spans="1:22" ht="14">
      <c r="A7756" s="24"/>
      <c r="B7756" s="26"/>
      <c r="C7756" s="26"/>
      <c r="D7756" s="26"/>
      <c r="E7756" s="26"/>
      <c r="F7756" s="26"/>
      <c r="G7756" s="27"/>
      <c r="H7756" s="27"/>
      <c r="I7756" s="26"/>
      <c r="J7756" s="24"/>
      <c r="K7756" s="26"/>
      <c r="L7756" s="26"/>
      <c r="M7756" s="26"/>
      <c r="N7756" s="26"/>
      <c r="O7756" s="26"/>
      <c r="P7756" s="26"/>
      <c r="Q7756" s="26"/>
      <c r="R7756" s="26"/>
      <c r="S7756" s="26"/>
      <c r="T7756" s="26"/>
      <c r="U7756" s="26"/>
      <c r="V7756" s="26"/>
    </row>
    <row r="7757" spans="1:22" ht="14">
      <c r="A7757" s="24"/>
      <c r="B7757" s="26"/>
      <c r="C7757" s="26"/>
      <c r="D7757" s="26"/>
      <c r="E7757" s="26"/>
      <c r="F7757" s="26"/>
      <c r="G7757" s="27"/>
      <c r="H7757" s="27"/>
      <c r="I7757" s="26"/>
      <c r="J7757" s="24"/>
      <c r="K7757" s="26"/>
      <c r="L7757" s="26"/>
      <c r="M7757" s="26"/>
      <c r="N7757" s="26"/>
      <c r="O7757" s="26"/>
      <c r="P7757" s="26"/>
      <c r="Q7757" s="26"/>
      <c r="R7757" s="26"/>
      <c r="S7757" s="26"/>
      <c r="T7757" s="26"/>
      <c r="U7757" s="26"/>
      <c r="V7757" s="26"/>
    </row>
    <row r="7758" spans="1:22" ht="14">
      <c r="A7758" s="24"/>
      <c r="B7758" s="26"/>
      <c r="C7758" s="26"/>
      <c r="D7758" s="26"/>
      <c r="E7758" s="26"/>
      <c r="F7758" s="26"/>
      <c r="G7758" s="27"/>
      <c r="H7758" s="27"/>
      <c r="I7758" s="26"/>
      <c r="J7758" s="24"/>
      <c r="K7758" s="26"/>
      <c r="L7758" s="26"/>
      <c r="M7758" s="26"/>
      <c r="N7758" s="26"/>
      <c r="O7758" s="26"/>
      <c r="P7758" s="26"/>
      <c r="Q7758" s="26"/>
      <c r="R7758" s="26"/>
      <c r="S7758" s="26"/>
      <c r="T7758" s="26"/>
      <c r="U7758" s="26"/>
      <c r="V7758" s="26"/>
    </row>
    <row r="7759" spans="1:22" ht="14">
      <c r="A7759" s="24"/>
      <c r="B7759" s="26"/>
      <c r="C7759" s="26"/>
      <c r="D7759" s="26"/>
      <c r="E7759" s="26"/>
      <c r="F7759" s="26"/>
      <c r="G7759" s="27"/>
      <c r="H7759" s="27"/>
      <c r="I7759" s="26"/>
      <c r="J7759" s="24"/>
      <c r="K7759" s="26"/>
      <c r="L7759" s="26"/>
      <c r="M7759" s="26"/>
      <c r="N7759" s="26"/>
      <c r="O7759" s="26"/>
      <c r="P7759" s="26"/>
      <c r="Q7759" s="26"/>
      <c r="R7759" s="26"/>
      <c r="S7759" s="26"/>
      <c r="T7759" s="26"/>
      <c r="U7759" s="26"/>
      <c r="V7759" s="26"/>
    </row>
    <row r="7760" spans="1:22" ht="14">
      <c r="A7760" s="24"/>
      <c r="B7760" s="26"/>
      <c r="C7760" s="26"/>
      <c r="D7760" s="26"/>
      <c r="E7760" s="26"/>
      <c r="F7760" s="26"/>
      <c r="G7760" s="27"/>
      <c r="H7760" s="27"/>
      <c r="I7760" s="26"/>
      <c r="J7760" s="24"/>
      <c r="K7760" s="26"/>
      <c r="L7760" s="26"/>
      <c r="M7760" s="26"/>
      <c r="N7760" s="26"/>
      <c r="O7760" s="26"/>
      <c r="P7760" s="26"/>
      <c r="Q7760" s="26"/>
      <c r="R7760" s="26"/>
      <c r="S7760" s="26"/>
      <c r="T7760" s="26"/>
      <c r="U7760" s="26"/>
      <c r="V7760" s="26"/>
    </row>
    <row r="7761" spans="1:22" ht="14">
      <c r="A7761" s="24"/>
      <c r="B7761" s="26"/>
      <c r="C7761" s="26"/>
      <c r="D7761" s="26"/>
      <c r="E7761" s="26"/>
      <c r="F7761" s="26"/>
      <c r="G7761" s="27"/>
      <c r="H7761" s="27"/>
      <c r="I7761" s="26"/>
      <c r="J7761" s="24"/>
      <c r="K7761" s="26"/>
      <c r="L7761" s="26"/>
      <c r="M7761" s="26"/>
      <c r="N7761" s="26"/>
      <c r="O7761" s="26"/>
      <c r="P7761" s="26"/>
      <c r="Q7761" s="26"/>
      <c r="R7761" s="26"/>
      <c r="S7761" s="26"/>
      <c r="T7761" s="26"/>
      <c r="U7761" s="26"/>
      <c r="V7761" s="26"/>
    </row>
    <row r="7762" spans="1:22" ht="14">
      <c r="A7762" s="24"/>
      <c r="B7762" s="26"/>
      <c r="C7762" s="26"/>
      <c r="D7762" s="26"/>
      <c r="E7762" s="26"/>
      <c r="F7762" s="26"/>
      <c r="G7762" s="27"/>
      <c r="H7762" s="27"/>
      <c r="I7762" s="26"/>
      <c r="J7762" s="24"/>
      <c r="K7762" s="26"/>
      <c r="L7762" s="26"/>
      <c r="M7762" s="26"/>
      <c r="N7762" s="26"/>
      <c r="O7762" s="26"/>
      <c r="P7762" s="26"/>
      <c r="Q7762" s="26"/>
      <c r="R7762" s="26"/>
      <c r="S7762" s="26"/>
      <c r="T7762" s="26"/>
      <c r="U7762" s="26"/>
      <c r="V7762" s="26"/>
    </row>
    <row r="7763" spans="1:22" ht="14">
      <c r="A7763" s="24"/>
      <c r="B7763" s="26"/>
      <c r="C7763" s="26"/>
      <c r="D7763" s="26"/>
      <c r="E7763" s="26"/>
      <c r="F7763" s="26"/>
      <c r="G7763" s="27"/>
      <c r="H7763" s="27"/>
      <c r="I7763" s="26"/>
      <c r="J7763" s="24"/>
      <c r="K7763" s="26"/>
      <c r="L7763" s="26"/>
      <c r="M7763" s="26"/>
      <c r="N7763" s="26"/>
      <c r="O7763" s="26"/>
      <c r="P7763" s="26"/>
      <c r="Q7763" s="26"/>
      <c r="R7763" s="26"/>
      <c r="S7763" s="26"/>
      <c r="T7763" s="26"/>
      <c r="U7763" s="26"/>
      <c r="V7763" s="26"/>
    </row>
    <row r="7764" spans="1:22" ht="14">
      <c r="A7764" s="24"/>
      <c r="B7764" s="26"/>
      <c r="C7764" s="26"/>
      <c r="D7764" s="26"/>
      <c r="E7764" s="26"/>
      <c r="F7764" s="26"/>
      <c r="G7764" s="27"/>
      <c r="H7764" s="27"/>
      <c r="I7764" s="26"/>
      <c r="J7764" s="24"/>
      <c r="K7764" s="26"/>
      <c r="L7764" s="26"/>
      <c r="M7764" s="26"/>
      <c r="N7764" s="26"/>
      <c r="O7764" s="26"/>
      <c r="P7764" s="26"/>
      <c r="Q7764" s="26"/>
      <c r="R7764" s="26"/>
      <c r="S7764" s="26"/>
      <c r="T7764" s="26"/>
      <c r="U7764" s="26"/>
      <c r="V7764" s="26"/>
    </row>
    <row r="7765" spans="1:22" ht="14">
      <c r="A7765" s="24"/>
      <c r="B7765" s="26"/>
      <c r="C7765" s="26"/>
      <c r="D7765" s="26"/>
      <c r="E7765" s="26"/>
      <c r="F7765" s="26"/>
      <c r="G7765" s="27"/>
      <c r="H7765" s="27"/>
      <c r="I7765" s="26"/>
      <c r="J7765" s="24"/>
      <c r="K7765" s="26"/>
      <c r="L7765" s="26"/>
      <c r="M7765" s="26"/>
      <c r="N7765" s="26"/>
      <c r="O7765" s="26"/>
      <c r="P7765" s="26"/>
      <c r="Q7765" s="26"/>
      <c r="R7765" s="26"/>
      <c r="S7765" s="26"/>
      <c r="T7765" s="26"/>
      <c r="U7765" s="26"/>
      <c r="V7765" s="26"/>
    </row>
    <row r="7766" spans="1:22" ht="14">
      <c r="A7766" s="24"/>
      <c r="B7766" s="26"/>
      <c r="C7766" s="26"/>
      <c r="D7766" s="26"/>
      <c r="E7766" s="26"/>
      <c r="F7766" s="26"/>
      <c r="G7766" s="27"/>
      <c r="H7766" s="27"/>
      <c r="I7766" s="26"/>
      <c r="J7766" s="24"/>
      <c r="K7766" s="26"/>
      <c r="L7766" s="26"/>
      <c r="M7766" s="26"/>
      <c r="N7766" s="26"/>
      <c r="O7766" s="26"/>
      <c r="P7766" s="26"/>
      <c r="Q7766" s="26"/>
      <c r="R7766" s="26"/>
      <c r="S7766" s="26"/>
      <c r="T7766" s="26"/>
      <c r="U7766" s="26"/>
      <c r="V7766" s="26"/>
    </row>
    <row r="7767" spans="1:22" ht="14">
      <c r="A7767" s="24"/>
      <c r="B7767" s="26"/>
      <c r="C7767" s="26"/>
      <c r="D7767" s="26"/>
      <c r="E7767" s="26"/>
      <c r="F7767" s="26"/>
      <c r="G7767" s="27"/>
      <c r="H7767" s="27"/>
      <c r="I7767" s="26"/>
      <c r="J7767" s="24"/>
      <c r="K7767" s="26"/>
      <c r="L7767" s="26"/>
      <c r="M7767" s="26"/>
      <c r="N7767" s="26"/>
      <c r="O7767" s="26"/>
      <c r="P7767" s="26"/>
      <c r="Q7767" s="26"/>
      <c r="R7767" s="26"/>
      <c r="S7767" s="26"/>
      <c r="T7767" s="26"/>
      <c r="U7767" s="26"/>
      <c r="V7767" s="26"/>
    </row>
    <row r="7768" spans="1:22" ht="14">
      <c r="A7768" s="24"/>
      <c r="B7768" s="26"/>
      <c r="C7768" s="26"/>
      <c r="D7768" s="26"/>
      <c r="E7768" s="26"/>
      <c r="F7768" s="26"/>
      <c r="G7768" s="27"/>
      <c r="H7768" s="27"/>
      <c r="I7768" s="26"/>
      <c r="J7768" s="24"/>
      <c r="K7768" s="26"/>
      <c r="L7768" s="26"/>
      <c r="M7768" s="26"/>
      <c r="N7768" s="26"/>
      <c r="O7768" s="26"/>
      <c r="P7768" s="26"/>
      <c r="Q7768" s="26"/>
      <c r="R7768" s="26"/>
      <c r="S7768" s="26"/>
      <c r="T7768" s="26"/>
      <c r="U7768" s="26"/>
      <c r="V7768" s="26"/>
    </row>
    <row r="7769" spans="1:22" ht="14">
      <c r="A7769" s="24"/>
      <c r="B7769" s="26"/>
      <c r="C7769" s="26"/>
      <c r="D7769" s="26"/>
      <c r="E7769" s="26"/>
      <c r="F7769" s="26"/>
      <c r="G7769" s="27"/>
      <c r="H7769" s="27"/>
      <c r="I7769" s="26"/>
      <c r="J7769" s="24"/>
      <c r="K7769" s="26"/>
      <c r="L7769" s="26"/>
      <c r="M7769" s="26"/>
      <c r="N7769" s="26"/>
      <c r="O7769" s="26"/>
      <c r="P7769" s="26"/>
      <c r="Q7769" s="26"/>
      <c r="R7769" s="26"/>
      <c r="S7769" s="26"/>
      <c r="T7769" s="26"/>
      <c r="U7769" s="26"/>
      <c r="V7769" s="26"/>
    </row>
    <row r="7770" spans="1:22" ht="14">
      <c r="A7770" s="24"/>
      <c r="B7770" s="26"/>
      <c r="C7770" s="26"/>
      <c r="D7770" s="26"/>
      <c r="E7770" s="26"/>
      <c r="F7770" s="26"/>
      <c r="G7770" s="27"/>
      <c r="H7770" s="27"/>
      <c r="I7770" s="26"/>
      <c r="J7770" s="24"/>
      <c r="K7770" s="26"/>
      <c r="L7770" s="26"/>
      <c r="M7770" s="26"/>
      <c r="N7770" s="26"/>
      <c r="O7770" s="26"/>
      <c r="P7770" s="26"/>
      <c r="Q7770" s="26"/>
      <c r="R7770" s="26"/>
      <c r="S7770" s="26"/>
      <c r="T7770" s="26"/>
      <c r="U7770" s="26"/>
      <c r="V7770" s="26"/>
    </row>
    <row r="7771" spans="1:22" ht="14">
      <c r="A7771" s="24"/>
      <c r="B7771" s="26"/>
      <c r="C7771" s="26"/>
      <c r="D7771" s="26"/>
      <c r="E7771" s="26"/>
      <c r="F7771" s="26"/>
      <c r="G7771" s="27"/>
      <c r="H7771" s="27"/>
      <c r="I7771" s="26"/>
      <c r="J7771" s="24"/>
      <c r="K7771" s="26"/>
      <c r="L7771" s="26"/>
      <c r="M7771" s="26"/>
      <c r="N7771" s="26"/>
      <c r="O7771" s="26"/>
      <c r="P7771" s="26"/>
      <c r="Q7771" s="26"/>
      <c r="R7771" s="26"/>
      <c r="S7771" s="26"/>
      <c r="T7771" s="26"/>
      <c r="U7771" s="26"/>
      <c r="V7771" s="26"/>
    </row>
    <row r="7772" spans="1:22" ht="14">
      <c r="A7772" s="24"/>
      <c r="B7772" s="26"/>
      <c r="C7772" s="26"/>
      <c r="D7772" s="26"/>
      <c r="E7772" s="26"/>
      <c r="F7772" s="26"/>
      <c r="G7772" s="27"/>
      <c r="H7772" s="27"/>
      <c r="I7772" s="26"/>
      <c r="J7772" s="24"/>
      <c r="K7772" s="26"/>
      <c r="L7772" s="26"/>
      <c r="M7772" s="26"/>
      <c r="N7772" s="26"/>
      <c r="O7772" s="26"/>
      <c r="P7772" s="26"/>
      <c r="Q7772" s="26"/>
      <c r="R7772" s="26"/>
      <c r="S7772" s="26"/>
      <c r="T7772" s="26"/>
      <c r="U7772" s="26"/>
      <c r="V7772" s="26"/>
    </row>
    <row r="7773" spans="1:22" ht="14">
      <c r="A7773" s="24"/>
      <c r="B7773" s="26"/>
      <c r="C7773" s="26"/>
      <c r="D7773" s="26"/>
      <c r="E7773" s="26"/>
      <c r="F7773" s="26"/>
      <c r="G7773" s="27"/>
      <c r="H7773" s="27"/>
      <c r="I7773" s="26"/>
      <c r="J7773" s="24"/>
      <c r="K7773" s="26"/>
      <c r="L7773" s="26"/>
      <c r="M7773" s="26"/>
      <c r="N7773" s="26"/>
      <c r="O7773" s="26"/>
      <c r="P7773" s="26"/>
      <c r="Q7773" s="26"/>
      <c r="R7773" s="26"/>
      <c r="S7773" s="26"/>
      <c r="T7773" s="26"/>
      <c r="U7773" s="26"/>
      <c r="V7773" s="26"/>
    </row>
    <row r="7774" spans="1:22" ht="14">
      <c r="A7774" s="24"/>
      <c r="B7774" s="26"/>
      <c r="C7774" s="26"/>
      <c r="D7774" s="26"/>
      <c r="E7774" s="26"/>
      <c r="F7774" s="26"/>
      <c r="G7774" s="27"/>
      <c r="H7774" s="27"/>
      <c r="I7774" s="26"/>
      <c r="J7774" s="24"/>
      <c r="K7774" s="26"/>
      <c r="L7774" s="26"/>
      <c r="M7774" s="26"/>
      <c r="N7774" s="26"/>
      <c r="O7774" s="26"/>
      <c r="P7774" s="26"/>
      <c r="Q7774" s="26"/>
      <c r="R7774" s="26"/>
      <c r="S7774" s="26"/>
      <c r="T7774" s="26"/>
      <c r="U7774" s="26"/>
      <c r="V7774" s="26"/>
    </row>
    <row r="7775" spans="1:22" ht="14">
      <c r="A7775" s="24"/>
      <c r="B7775" s="26"/>
      <c r="C7775" s="26"/>
      <c r="D7775" s="26"/>
      <c r="E7775" s="26"/>
      <c r="F7775" s="26"/>
      <c r="G7775" s="27"/>
      <c r="H7775" s="27"/>
      <c r="I7775" s="26"/>
      <c r="J7775" s="24"/>
      <c r="K7775" s="26"/>
      <c r="L7775" s="26"/>
      <c r="M7775" s="26"/>
      <c r="N7775" s="26"/>
      <c r="O7775" s="26"/>
      <c r="P7775" s="26"/>
      <c r="Q7775" s="26"/>
      <c r="R7775" s="26"/>
      <c r="S7775" s="26"/>
      <c r="T7775" s="26"/>
      <c r="U7775" s="26"/>
      <c r="V7775" s="26"/>
    </row>
    <row r="7776" spans="1:22" ht="14">
      <c r="A7776" s="24"/>
      <c r="B7776" s="26"/>
      <c r="C7776" s="26"/>
      <c r="D7776" s="26"/>
      <c r="E7776" s="26"/>
      <c r="F7776" s="26"/>
      <c r="G7776" s="27"/>
      <c r="H7776" s="27"/>
      <c r="I7776" s="26"/>
      <c r="J7776" s="24"/>
      <c r="K7776" s="26"/>
      <c r="L7776" s="26"/>
      <c r="M7776" s="26"/>
      <c r="N7776" s="26"/>
      <c r="O7776" s="26"/>
      <c r="P7776" s="26"/>
      <c r="Q7776" s="26"/>
      <c r="R7776" s="26"/>
      <c r="S7776" s="26"/>
      <c r="T7776" s="26"/>
      <c r="U7776" s="26"/>
      <c r="V7776" s="26"/>
    </row>
    <row r="7777" spans="1:22" ht="14">
      <c r="A7777" s="24"/>
      <c r="B7777" s="26"/>
      <c r="C7777" s="26"/>
      <c r="D7777" s="26"/>
      <c r="E7777" s="26"/>
      <c r="F7777" s="26"/>
      <c r="G7777" s="27"/>
      <c r="H7777" s="27"/>
      <c r="I7777" s="26"/>
      <c r="J7777" s="24"/>
      <c r="K7777" s="26"/>
      <c r="L7777" s="26"/>
      <c r="M7777" s="26"/>
      <c r="N7777" s="26"/>
      <c r="O7777" s="26"/>
      <c r="P7777" s="26"/>
      <c r="Q7777" s="26"/>
      <c r="R7777" s="26"/>
      <c r="S7777" s="26"/>
      <c r="T7777" s="26"/>
      <c r="U7777" s="26"/>
      <c r="V7777" s="26"/>
    </row>
    <row r="7778" spans="1:22" ht="14">
      <c r="A7778" s="24"/>
      <c r="B7778" s="26"/>
      <c r="C7778" s="26"/>
      <c r="D7778" s="26"/>
      <c r="E7778" s="26"/>
      <c r="F7778" s="26"/>
      <c r="G7778" s="27"/>
      <c r="H7778" s="27"/>
      <c r="I7778" s="26"/>
      <c r="J7778" s="24"/>
      <c r="K7778" s="26"/>
      <c r="L7778" s="26"/>
      <c r="M7778" s="26"/>
      <c r="N7778" s="26"/>
      <c r="O7778" s="26"/>
      <c r="P7778" s="26"/>
      <c r="Q7778" s="26"/>
      <c r="R7778" s="26"/>
      <c r="S7778" s="26"/>
      <c r="T7778" s="26"/>
      <c r="U7778" s="26"/>
      <c r="V7778" s="26"/>
    </row>
    <row r="7779" spans="1:22" ht="14">
      <c r="A7779" s="24"/>
      <c r="B7779" s="26"/>
      <c r="C7779" s="26"/>
      <c r="D7779" s="26"/>
      <c r="E7779" s="26"/>
      <c r="F7779" s="26"/>
      <c r="G7779" s="27"/>
      <c r="H7779" s="27"/>
      <c r="I7779" s="26"/>
      <c r="J7779" s="24"/>
      <c r="K7779" s="26"/>
      <c r="L7779" s="26"/>
      <c r="M7779" s="26"/>
      <c r="N7779" s="26"/>
      <c r="O7779" s="26"/>
      <c r="P7779" s="26"/>
      <c r="Q7779" s="26"/>
      <c r="R7779" s="26"/>
      <c r="S7779" s="26"/>
      <c r="T7779" s="26"/>
      <c r="U7779" s="26"/>
      <c r="V7779" s="26"/>
    </row>
    <row r="7780" spans="1:22" ht="14">
      <c r="A7780" s="24"/>
      <c r="B7780" s="26"/>
      <c r="C7780" s="26"/>
      <c r="D7780" s="26"/>
      <c r="E7780" s="26"/>
      <c r="F7780" s="26"/>
      <c r="G7780" s="27"/>
      <c r="H7780" s="27"/>
      <c r="I7780" s="26"/>
      <c r="J7780" s="24"/>
      <c r="K7780" s="26"/>
      <c r="L7780" s="26"/>
      <c r="M7780" s="26"/>
      <c r="N7780" s="26"/>
      <c r="O7780" s="26"/>
      <c r="P7780" s="26"/>
      <c r="Q7780" s="26"/>
      <c r="R7780" s="26"/>
      <c r="S7780" s="26"/>
      <c r="T7780" s="26"/>
      <c r="U7780" s="26"/>
      <c r="V7780" s="26"/>
    </row>
    <row r="7781" spans="1:22" ht="14">
      <c r="A7781" s="24"/>
      <c r="B7781" s="26"/>
      <c r="C7781" s="26"/>
      <c r="D7781" s="26"/>
      <c r="E7781" s="26"/>
      <c r="F7781" s="26"/>
      <c r="G7781" s="27"/>
      <c r="H7781" s="27"/>
      <c r="I7781" s="26"/>
      <c r="J7781" s="24"/>
      <c r="K7781" s="26"/>
      <c r="L7781" s="26"/>
      <c r="M7781" s="26"/>
      <c r="N7781" s="26"/>
      <c r="O7781" s="26"/>
      <c r="P7781" s="26"/>
      <c r="Q7781" s="26"/>
      <c r="R7781" s="26"/>
      <c r="S7781" s="26"/>
      <c r="T7781" s="26"/>
      <c r="U7781" s="26"/>
      <c r="V7781" s="26"/>
    </row>
    <row r="7782" spans="1:22" ht="14">
      <c r="A7782" s="24"/>
      <c r="B7782" s="26"/>
      <c r="C7782" s="26"/>
      <c r="D7782" s="26"/>
      <c r="E7782" s="26"/>
      <c r="F7782" s="26"/>
      <c r="G7782" s="27"/>
      <c r="H7782" s="27"/>
      <c r="I7782" s="26"/>
      <c r="J7782" s="24"/>
      <c r="K7782" s="26"/>
      <c r="L7782" s="26"/>
      <c r="M7782" s="26"/>
      <c r="N7782" s="26"/>
      <c r="O7782" s="26"/>
      <c r="P7782" s="26"/>
      <c r="Q7782" s="26"/>
      <c r="R7782" s="26"/>
      <c r="S7782" s="26"/>
      <c r="T7782" s="26"/>
      <c r="U7782" s="26"/>
      <c r="V7782" s="26"/>
    </row>
    <row r="7783" spans="1:22" ht="14">
      <c r="A7783" s="24"/>
      <c r="B7783" s="26"/>
      <c r="C7783" s="26"/>
      <c r="D7783" s="26"/>
      <c r="E7783" s="26"/>
      <c r="F7783" s="26"/>
      <c r="G7783" s="27"/>
      <c r="H7783" s="27"/>
      <c r="I7783" s="26"/>
      <c r="J7783" s="24"/>
      <c r="K7783" s="26"/>
      <c r="L7783" s="26"/>
      <c r="M7783" s="26"/>
      <c r="N7783" s="26"/>
      <c r="O7783" s="26"/>
      <c r="P7783" s="26"/>
      <c r="Q7783" s="26"/>
      <c r="R7783" s="26"/>
      <c r="S7783" s="26"/>
      <c r="T7783" s="26"/>
      <c r="U7783" s="26"/>
      <c r="V7783" s="26"/>
    </row>
    <row r="7784" spans="1:22" ht="14">
      <c r="A7784" s="24"/>
      <c r="B7784" s="26"/>
      <c r="C7784" s="26"/>
      <c r="D7784" s="26"/>
      <c r="E7784" s="26"/>
      <c r="F7784" s="26"/>
      <c r="G7784" s="27"/>
      <c r="H7784" s="27"/>
      <c r="I7784" s="26"/>
      <c r="J7784" s="24"/>
      <c r="K7784" s="26"/>
      <c r="L7784" s="26"/>
      <c r="M7784" s="26"/>
      <c r="N7784" s="26"/>
      <c r="O7784" s="26"/>
      <c r="P7784" s="26"/>
      <c r="Q7784" s="26"/>
      <c r="R7784" s="26"/>
      <c r="S7784" s="26"/>
      <c r="T7784" s="26"/>
      <c r="U7784" s="26"/>
      <c r="V7784" s="26"/>
    </row>
    <row r="7785" spans="1:22" ht="14">
      <c r="A7785" s="24"/>
      <c r="B7785" s="26"/>
      <c r="C7785" s="26"/>
      <c r="D7785" s="26"/>
      <c r="E7785" s="26"/>
      <c r="F7785" s="26"/>
      <c r="G7785" s="27"/>
      <c r="H7785" s="27"/>
      <c r="I7785" s="26"/>
      <c r="J7785" s="24"/>
      <c r="K7785" s="26"/>
      <c r="L7785" s="26"/>
      <c r="M7785" s="26"/>
      <c r="N7785" s="26"/>
      <c r="O7785" s="26"/>
      <c r="P7785" s="26"/>
      <c r="Q7785" s="26"/>
      <c r="R7785" s="26"/>
      <c r="S7785" s="26"/>
      <c r="T7785" s="26"/>
      <c r="U7785" s="26"/>
      <c r="V7785" s="26"/>
    </row>
    <row r="7786" spans="1:22" ht="14">
      <c r="A7786" s="24"/>
      <c r="B7786" s="26"/>
      <c r="C7786" s="26"/>
      <c r="D7786" s="26"/>
      <c r="E7786" s="26"/>
      <c r="F7786" s="26"/>
      <c r="G7786" s="27"/>
      <c r="H7786" s="27"/>
      <c r="I7786" s="26"/>
      <c r="J7786" s="24"/>
      <c r="K7786" s="26"/>
      <c r="L7786" s="26"/>
      <c r="M7786" s="26"/>
      <c r="N7786" s="26"/>
      <c r="O7786" s="26"/>
      <c r="P7786" s="26"/>
      <c r="Q7786" s="26"/>
      <c r="R7786" s="26"/>
      <c r="S7786" s="26"/>
      <c r="T7786" s="26"/>
      <c r="U7786" s="26"/>
      <c r="V7786" s="26"/>
    </row>
    <row r="7787" spans="1:22" ht="14">
      <c r="A7787" s="24"/>
      <c r="B7787" s="26"/>
      <c r="C7787" s="26"/>
      <c r="D7787" s="26"/>
      <c r="E7787" s="26"/>
      <c r="F7787" s="26"/>
      <c r="G7787" s="27"/>
      <c r="H7787" s="27"/>
      <c r="I7787" s="26"/>
      <c r="J7787" s="24"/>
      <c r="K7787" s="26"/>
      <c r="L7787" s="26"/>
      <c r="M7787" s="26"/>
      <c r="N7787" s="26"/>
      <c r="O7787" s="26"/>
      <c r="P7787" s="26"/>
      <c r="Q7787" s="26"/>
      <c r="R7787" s="26"/>
      <c r="S7787" s="26"/>
      <c r="T7787" s="26"/>
      <c r="U7787" s="26"/>
      <c r="V7787" s="26"/>
    </row>
    <row r="7788" spans="1:22" ht="14">
      <c r="A7788" s="24"/>
      <c r="B7788" s="26"/>
      <c r="C7788" s="26"/>
      <c r="D7788" s="26"/>
      <c r="E7788" s="26"/>
      <c r="F7788" s="26"/>
      <c r="G7788" s="27"/>
      <c r="H7788" s="27"/>
      <c r="I7788" s="26"/>
      <c r="J7788" s="24"/>
      <c r="K7788" s="26"/>
      <c r="L7788" s="26"/>
      <c r="M7788" s="26"/>
      <c r="N7788" s="26"/>
      <c r="O7788" s="26"/>
      <c r="P7788" s="26"/>
      <c r="Q7788" s="26"/>
      <c r="R7788" s="26"/>
      <c r="S7788" s="26"/>
      <c r="T7788" s="26"/>
      <c r="U7788" s="26"/>
      <c r="V7788" s="26"/>
    </row>
    <row r="7789" spans="1:22" ht="14">
      <c r="A7789" s="24"/>
      <c r="B7789" s="26"/>
      <c r="C7789" s="26"/>
      <c r="D7789" s="26"/>
      <c r="E7789" s="26"/>
      <c r="F7789" s="26"/>
      <c r="G7789" s="27"/>
      <c r="H7789" s="27"/>
      <c r="I7789" s="26"/>
      <c r="J7789" s="24"/>
      <c r="K7789" s="26"/>
      <c r="L7789" s="26"/>
      <c r="M7789" s="26"/>
      <c r="N7789" s="26"/>
      <c r="O7789" s="26"/>
      <c r="P7789" s="26"/>
      <c r="Q7789" s="26"/>
      <c r="R7789" s="26"/>
      <c r="S7789" s="26"/>
      <c r="T7789" s="26"/>
      <c r="U7789" s="26"/>
      <c r="V7789" s="26"/>
    </row>
    <row r="7790" spans="1:22" ht="14">
      <c r="A7790" s="24"/>
      <c r="B7790" s="26"/>
      <c r="C7790" s="26"/>
      <c r="D7790" s="26"/>
      <c r="E7790" s="26"/>
      <c r="F7790" s="26"/>
      <c r="G7790" s="27"/>
      <c r="H7790" s="27"/>
      <c r="I7790" s="26"/>
      <c r="J7790" s="24"/>
      <c r="K7790" s="26"/>
      <c r="L7790" s="26"/>
      <c r="M7790" s="26"/>
      <c r="N7790" s="26"/>
      <c r="O7790" s="26"/>
      <c r="P7790" s="26"/>
      <c r="Q7790" s="26"/>
      <c r="R7790" s="26"/>
      <c r="S7790" s="26"/>
      <c r="T7790" s="26"/>
      <c r="U7790" s="26"/>
      <c r="V7790" s="26"/>
    </row>
    <row r="7791" spans="1:22" ht="14">
      <c r="A7791" s="24"/>
      <c r="B7791" s="26"/>
      <c r="C7791" s="26"/>
      <c r="D7791" s="26"/>
      <c r="E7791" s="26"/>
      <c r="F7791" s="26"/>
      <c r="G7791" s="27"/>
      <c r="H7791" s="27"/>
      <c r="I7791" s="26"/>
      <c r="J7791" s="24"/>
      <c r="K7791" s="26"/>
      <c r="L7791" s="26"/>
      <c r="M7791" s="26"/>
      <c r="N7791" s="26"/>
      <c r="O7791" s="26"/>
      <c r="P7791" s="26"/>
      <c r="Q7791" s="26"/>
      <c r="R7791" s="26"/>
      <c r="S7791" s="26"/>
      <c r="T7791" s="26"/>
      <c r="U7791" s="26"/>
      <c r="V7791" s="26"/>
    </row>
    <row r="7792" spans="1:22" ht="14">
      <c r="A7792" s="24"/>
      <c r="B7792" s="26"/>
      <c r="C7792" s="26"/>
      <c r="D7792" s="26"/>
      <c r="E7792" s="26"/>
      <c r="F7792" s="26"/>
      <c r="G7792" s="27"/>
      <c r="H7792" s="27"/>
      <c r="I7792" s="26"/>
      <c r="J7792" s="24"/>
      <c r="K7792" s="26"/>
      <c r="L7792" s="26"/>
      <c r="M7792" s="26"/>
      <c r="N7792" s="26"/>
      <c r="O7792" s="26"/>
      <c r="P7792" s="26"/>
      <c r="Q7792" s="26"/>
      <c r="R7792" s="26"/>
      <c r="S7792" s="26"/>
      <c r="T7792" s="26"/>
      <c r="U7792" s="26"/>
      <c r="V7792" s="26"/>
    </row>
    <row r="7793" spans="1:22" ht="14">
      <c r="A7793" s="24"/>
      <c r="B7793" s="26"/>
      <c r="C7793" s="26"/>
      <c r="D7793" s="26"/>
      <c r="E7793" s="26"/>
      <c r="F7793" s="26"/>
      <c r="G7793" s="27"/>
      <c r="H7793" s="27"/>
      <c r="I7793" s="26"/>
      <c r="J7793" s="24"/>
      <c r="K7793" s="26"/>
      <c r="L7793" s="26"/>
      <c r="M7793" s="26"/>
      <c r="N7793" s="26"/>
      <c r="O7793" s="26"/>
      <c r="P7793" s="26"/>
      <c r="Q7793" s="26"/>
      <c r="R7793" s="26"/>
      <c r="S7793" s="26"/>
      <c r="T7793" s="26"/>
      <c r="U7793" s="26"/>
      <c r="V7793" s="26"/>
    </row>
    <row r="7794" spans="1:22" ht="14">
      <c r="A7794" s="24"/>
      <c r="B7794" s="26"/>
      <c r="C7794" s="26"/>
      <c r="D7794" s="26"/>
      <c r="E7794" s="26"/>
      <c r="F7794" s="26"/>
      <c r="G7794" s="27"/>
      <c r="H7794" s="27"/>
      <c r="I7794" s="26"/>
      <c r="J7794" s="24"/>
      <c r="K7794" s="26"/>
      <c r="L7794" s="26"/>
      <c r="M7794" s="26"/>
      <c r="N7794" s="26"/>
      <c r="O7794" s="26"/>
      <c r="P7794" s="26"/>
      <c r="Q7794" s="26"/>
      <c r="R7794" s="26"/>
      <c r="S7794" s="26"/>
      <c r="T7794" s="26"/>
      <c r="U7794" s="26"/>
      <c r="V7794" s="26"/>
    </row>
    <row r="7795" spans="1:22" ht="14">
      <c r="A7795" s="24"/>
      <c r="B7795" s="26"/>
      <c r="C7795" s="26"/>
      <c r="D7795" s="26"/>
      <c r="E7795" s="26"/>
      <c r="F7795" s="26"/>
      <c r="G7795" s="27"/>
      <c r="H7795" s="27"/>
      <c r="I7795" s="26"/>
      <c r="J7795" s="24"/>
      <c r="K7795" s="26"/>
      <c r="L7795" s="26"/>
      <c r="M7795" s="26"/>
      <c r="N7795" s="26"/>
      <c r="O7795" s="26"/>
      <c r="P7795" s="26"/>
      <c r="Q7795" s="26"/>
      <c r="R7795" s="26"/>
      <c r="S7795" s="26"/>
      <c r="T7795" s="26"/>
      <c r="U7795" s="26"/>
      <c r="V7795" s="26"/>
    </row>
    <row r="7796" spans="1:22" ht="14">
      <c r="A7796" s="24"/>
      <c r="B7796" s="26"/>
      <c r="C7796" s="26"/>
      <c r="D7796" s="26"/>
      <c r="E7796" s="26"/>
      <c r="F7796" s="26"/>
      <c r="G7796" s="27"/>
      <c r="H7796" s="27"/>
      <c r="I7796" s="26"/>
      <c r="J7796" s="24"/>
      <c r="K7796" s="26"/>
      <c r="L7796" s="26"/>
      <c r="M7796" s="26"/>
      <c r="N7796" s="26"/>
      <c r="O7796" s="26"/>
      <c r="P7796" s="26"/>
      <c r="Q7796" s="26"/>
      <c r="R7796" s="26"/>
      <c r="S7796" s="26"/>
      <c r="T7796" s="26"/>
      <c r="U7796" s="26"/>
      <c r="V7796" s="26"/>
    </row>
    <row r="7797" spans="1:22" ht="14">
      <c r="A7797" s="24"/>
      <c r="B7797" s="26"/>
      <c r="C7797" s="26"/>
      <c r="D7797" s="26"/>
      <c r="E7797" s="26"/>
      <c r="F7797" s="26"/>
      <c r="G7797" s="27"/>
      <c r="H7797" s="27"/>
      <c r="I7797" s="26"/>
      <c r="J7797" s="24"/>
      <c r="K7797" s="26"/>
      <c r="L7797" s="26"/>
      <c r="M7797" s="26"/>
      <c r="N7797" s="26"/>
      <c r="O7797" s="26"/>
      <c r="P7797" s="26"/>
      <c r="Q7797" s="26"/>
      <c r="R7797" s="26"/>
      <c r="S7797" s="26"/>
      <c r="T7797" s="26"/>
      <c r="U7797" s="26"/>
      <c r="V7797" s="26"/>
    </row>
    <row r="7798" spans="1:22" ht="14">
      <c r="A7798" s="24"/>
      <c r="B7798" s="26"/>
      <c r="C7798" s="26"/>
      <c r="D7798" s="26"/>
      <c r="E7798" s="26"/>
      <c r="F7798" s="26"/>
      <c r="G7798" s="27"/>
      <c r="H7798" s="27"/>
      <c r="I7798" s="26"/>
      <c r="J7798" s="24"/>
      <c r="K7798" s="26"/>
      <c r="L7798" s="26"/>
      <c r="M7798" s="26"/>
      <c r="N7798" s="26"/>
      <c r="O7798" s="26"/>
      <c r="P7798" s="26"/>
      <c r="Q7798" s="26"/>
      <c r="R7798" s="26"/>
      <c r="S7798" s="26"/>
      <c r="T7798" s="26"/>
      <c r="U7798" s="26"/>
      <c r="V7798" s="26"/>
    </row>
    <row r="7799" spans="1:22" ht="14">
      <c r="A7799" s="24"/>
      <c r="B7799" s="26"/>
      <c r="C7799" s="26"/>
      <c r="D7799" s="26"/>
      <c r="E7799" s="26"/>
      <c r="F7799" s="26"/>
      <c r="G7799" s="27"/>
      <c r="H7799" s="27"/>
      <c r="I7799" s="26"/>
      <c r="J7799" s="24"/>
      <c r="K7799" s="26"/>
      <c r="L7799" s="26"/>
      <c r="M7799" s="26"/>
      <c r="N7799" s="26"/>
      <c r="O7799" s="26"/>
      <c r="P7799" s="26"/>
      <c r="Q7799" s="26"/>
      <c r="R7799" s="26"/>
      <c r="S7799" s="26"/>
      <c r="T7799" s="26"/>
      <c r="U7799" s="26"/>
      <c r="V7799" s="26"/>
    </row>
    <row r="7800" spans="1:22" ht="14">
      <c r="A7800" s="24"/>
      <c r="B7800" s="26"/>
      <c r="C7800" s="26"/>
      <c r="D7800" s="26"/>
      <c r="E7800" s="26"/>
      <c r="F7800" s="26"/>
      <c r="G7800" s="27"/>
      <c r="H7800" s="27"/>
      <c r="I7800" s="26"/>
      <c r="J7800" s="24"/>
      <c r="K7800" s="26"/>
      <c r="L7800" s="26"/>
      <c r="M7800" s="26"/>
      <c r="N7800" s="26"/>
      <c r="O7800" s="26"/>
      <c r="P7800" s="26"/>
      <c r="Q7800" s="26"/>
      <c r="R7800" s="26"/>
      <c r="S7800" s="26"/>
      <c r="T7800" s="26"/>
      <c r="U7800" s="26"/>
      <c r="V7800" s="26"/>
    </row>
    <row r="7801" spans="1:22" ht="14">
      <c r="A7801" s="24"/>
      <c r="B7801" s="26"/>
      <c r="C7801" s="26"/>
      <c r="D7801" s="26"/>
      <c r="E7801" s="26"/>
      <c r="F7801" s="26"/>
      <c r="G7801" s="27"/>
      <c r="H7801" s="27"/>
      <c r="I7801" s="26"/>
      <c r="J7801" s="24"/>
      <c r="K7801" s="26"/>
      <c r="L7801" s="26"/>
      <c r="M7801" s="26"/>
      <c r="N7801" s="26"/>
      <c r="O7801" s="26"/>
      <c r="P7801" s="26"/>
      <c r="Q7801" s="26"/>
      <c r="R7801" s="26"/>
      <c r="S7801" s="26"/>
      <c r="T7801" s="26"/>
      <c r="U7801" s="26"/>
      <c r="V7801" s="26"/>
    </row>
    <row r="7802" spans="1:22" ht="14">
      <c r="A7802" s="24"/>
      <c r="B7802" s="26"/>
      <c r="C7802" s="26"/>
      <c r="D7802" s="26"/>
      <c r="E7802" s="26"/>
      <c r="F7802" s="26"/>
      <c r="G7802" s="27"/>
      <c r="H7802" s="27"/>
      <c r="I7802" s="26"/>
      <c r="J7802" s="24"/>
      <c r="K7802" s="26"/>
      <c r="L7802" s="26"/>
      <c r="M7802" s="26"/>
      <c r="N7802" s="26"/>
      <c r="O7802" s="26"/>
      <c r="P7802" s="26"/>
      <c r="Q7802" s="26"/>
      <c r="R7802" s="26"/>
      <c r="S7802" s="26"/>
      <c r="T7802" s="26"/>
      <c r="U7802" s="26"/>
      <c r="V7802" s="26"/>
    </row>
    <row r="7803" spans="1:22" ht="14">
      <c r="A7803" s="24"/>
      <c r="B7803" s="26"/>
      <c r="C7803" s="26"/>
      <c r="D7803" s="26"/>
      <c r="E7803" s="26"/>
      <c r="F7803" s="26"/>
      <c r="G7803" s="27"/>
      <c r="H7803" s="27"/>
      <c r="I7803" s="26"/>
      <c r="J7803" s="24"/>
      <c r="K7803" s="26"/>
      <c r="L7803" s="26"/>
      <c r="M7803" s="26"/>
      <c r="N7803" s="26"/>
      <c r="O7803" s="26"/>
      <c r="P7803" s="26"/>
      <c r="Q7803" s="26"/>
      <c r="R7803" s="26"/>
      <c r="S7803" s="26"/>
      <c r="T7803" s="26"/>
      <c r="U7803" s="26"/>
      <c r="V7803" s="26"/>
    </row>
    <row r="7804" spans="1:22" ht="14">
      <c r="A7804" s="24"/>
      <c r="B7804" s="26"/>
      <c r="C7804" s="26"/>
      <c r="D7804" s="26"/>
      <c r="E7804" s="26"/>
      <c r="F7804" s="26"/>
      <c r="G7804" s="27"/>
      <c r="H7804" s="27"/>
      <c r="I7804" s="26"/>
      <c r="J7804" s="24"/>
      <c r="K7804" s="26"/>
      <c r="L7804" s="26"/>
      <c r="M7804" s="26"/>
      <c r="N7804" s="26"/>
      <c r="O7804" s="26"/>
      <c r="P7804" s="26"/>
      <c r="Q7804" s="26"/>
      <c r="R7804" s="26"/>
      <c r="S7804" s="26"/>
      <c r="T7804" s="26"/>
      <c r="U7804" s="26"/>
      <c r="V7804" s="26"/>
    </row>
    <row r="7805" spans="1:22" ht="14">
      <c r="A7805" s="24"/>
      <c r="B7805" s="26"/>
      <c r="C7805" s="26"/>
      <c r="D7805" s="26"/>
      <c r="E7805" s="26"/>
      <c r="F7805" s="26"/>
      <c r="G7805" s="27"/>
      <c r="H7805" s="27"/>
      <c r="I7805" s="26"/>
      <c r="J7805" s="24"/>
      <c r="K7805" s="26"/>
      <c r="L7805" s="26"/>
      <c r="M7805" s="26"/>
      <c r="N7805" s="26"/>
      <c r="O7805" s="26"/>
      <c r="P7805" s="26"/>
      <c r="Q7805" s="26"/>
      <c r="R7805" s="26"/>
      <c r="S7805" s="26"/>
      <c r="T7805" s="26"/>
      <c r="U7805" s="26"/>
      <c r="V7805" s="26"/>
    </row>
    <row r="7806" spans="1:22" ht="14">
      <c r="A7806" s="24"/>
      <c r="B7806" s="26"/>
      <c r="C7806" s="26"/>
      <c r="D7806" s="26"/>
      <c r="E7806" s="26"/>
      <c r="F7806" s="26"/>
      <c r="G7806" s="27"/>
      <c r="H7806" s="27"/>
      <c r="I7806" s="26"/>
      <c r="J7806" s="24"/>
      <c r="K7806" s="26"/>
      <c r="L7806" s="26"/>
      <c r="M7806" s="26"/>
      <c r="N7806" s="26"/>
      <c r="O7806" s="26"/>
      <c r="P7806" s="26"/>
      <c r="Q7806" s="26"/>
      <c r="R7806" s="26"/>
      <c r="S7806" s="26"/>
      <c r="T7806" s="26"/>
      <c r="U7806" s="26"/>
      <c r="V7806" s="26"/>
    </row>
    <row r="7807" spans="1:22" ht="14">
      <c r="A7807" s="24"/>
      <c r="B7807" s="26"/>
      <c r="C7807" s="26"/>
      <c r="D7807" s="26"/>
      <c r="E7807" s="26"/>
      <c r="F7807" s="26"/>
      <c r="G7807" s="27"/>
      <c r="H7807" s="27"/>
      <c r="I7807" s="26"/>
      <c r="J7807" s="24"/>
      <c r="K7807" s="26"/>
      <c r="L7807" s="26"/>
      <c r="M7807" s="26"/>
      <c r="N7807" s="26"/>
      <c r="O7807" s="26"/>
      <c r="P7807" s="26"/>
      <c r="Q7807" s="26"/>
      <c r="R7807" s="26"/>
      <c r="S7807" s="26"/>
      <c r="T7807" s="26"/>
      <c r="U7807" s="26"/>
      <c r="V7807" s="26"/>
    </row>
    <row r="7808" spans="1:22" ht="14">
      <c r="A7808" s="24"/>
      <c r="B7808" s="26"/>
      <c r="C7808" s="26"/>
      <c r="D7808" s="26"/>
      <c r="E7808" s="26"/>
      <c r="F7808" s="26"/>
      <c r="G7808" s="27"/>
      <c r="H7808" s="27"/>
      <c r="I7808" s="26"/>
      <c r="J7808" s="24"/>
      <c r="K7808" s="26"/>
      <c r="L7808" s="26"/>
      <c r="M7808" s="26"/>
      <c r="N7808" s="26"/>
      <c r="O7808" s="26"/>
      <c r="P7808" s="26"/>
      <c r="Q7808" s="26"/>
      <c r="R7808" s="26"/>
      <c r="S7808" s="26"/>
      <c r="T7808" s="26"/>
      <c r="U7808" s="26"/>
      <c r="V7808" s="26"/>
    </row>
    <row r="7809" spans="1:22" ht="14">
      <c r="A7809" s="24"/>
      <c r="B7809" s="26"/>
      <c r="C7809" s="26"/>
      <c r="D7809" s="26"/>
      <c r="E7809" s="26"/>
      <c r="F7809" s="26"/>
      <c r="G7809" s="27"/>
      <c r="H7809" s="27"/>
      <c r="I7809" s="26"/>
      <c r="J7809" s="24"/>
      <c r="K7809" s="26"/>
      <c r="L7809" s="26"/>
      <c r="M7809" s="26"/>
      <c r="N7809" s="26"/>
      <c r="O7809" s="26"/>
      <c r="P7809" s="26"/>
      <c r="Q7809" s="26"/>
      <c r="R7809" s="26"/>
      <c r="S7809" s="26"/>
      <c r="T7809" s="26"/>
      <c r="U7809" s="26"/>
      <c r="V7809" s="26"/>
    </row>
    <row r="7810" spans="1:22" ht="14">
      <c r="A7810" s="24"/>
      <c r="B7810" s="26"/>
      <c r="C7810" s="26"/>
      <c r="D7810" s="26"/>
      <c r="E7810" s="26"/>
      <c r="F7810" s="26"/>
      <c r="G7810" s="27"/>
      <c r="H7810" s="27"/>
      <c r="I7810" s="26"/>
      <c r="J7810" s="24"/>
      <c r="K7810" s="26"/>
      <c r="L7810" s="26"/>
      <c r="M7810" s="26"/>
      <c r="N7810" s="26"/>
      <c r="O7810" s="26"/>
      <c r="P7810" s="26"/>
      <c r="Q7810" s="26"/>
      <c r="R7810" s="26"/>
      <c r="S7810" s="26"/>
      <c r="T7810" s="26"/>
      <c r="U7810" s="26"/>
      <c r="V7810" s="26"/>
    </row>
    <row r="7811" spans="1:22" ht="14">
      <c r="A7811" s="24"/>
      <c r="B7811" s="26"/>
      <c r="C7811" s="26"/>
      <c r="D7811" s="26"/>
      <c r="E7811" s="26"/>
      <c r="F7811" s="26"/>
      <c r="G7811" s="27"/>
      <c r="H7811" s="27"/>
      <c r="I7811" s="26"/>
      <c r="J7811" s="24"/>
      <c r="K7811" s="26"/>
      <c r="L7811" s="26"/>
      <c r="M7811" s="26"/>
      <c r="N7811" s="26"/>
      <c r="O7811" s="26"/>
      <c r="P7811" s="26"/>
      <c r="Q7811" s="26"/>
      <c r="R7811" s="26"/>
      <c r="S7811" s="26"/>
      <c r="T7811" s="26"/>
      <c r="U7811" s="26"/>
      <c r="V7811" s="26"/>
    </row>
    <row r="7812" spans="1:22" ht="14">
      <c r="A7812" s="24"/>
      <c r="B7812" s="26"/>
      <c r="C7812" s="26"/>
      <c r="D7812" s="26"/>
      <c r="E7812" s="26"/>
      <c r="F7812" s="26"/>
      <c r="G7812" s="27"/>
      <c r="H7812" s="27"/>
      <c r="I7812" s="26"/>
      <c r="J7812" s="24"/>
      <c r="K7812" s="26"/>
      <c r="L7812" s="26"/>
      <c r="M7812" s="26"/>
      <c r="N7812" s="26"/>
      <c r="O7812" s="26"/>
      <c r="P7812" s="26"/>
      <c r="Q7812" s="26"/>
      <c r="R7812" s="26"/>
      <c r="S7812" s="26"/>
      <c r="T7812" s="26"/>
      <c r="U7812" s="26"/>
      <c r="V7812" s="26"/>
    </row>
    <row r="7813" spans="1:22" ht="14">
      <c r="A7813" s="24"/>
      <c r="B7813" s="26"/>
      <c r="C7813" s="26"/>
      <c r="D7813" s="26"/>
      <c r="E7813" s="26"/>
      <c r="F7813" s="26"/>
      <c r="G7813" s="27"/>
      <c r="H7813" s="27"/>
      <c r="I7813" s="26"/>
      <c r="J7813" s="24"/>
      <c r="K7813" s="26"/>
      <c r="L7813" s="26"/>
      <c r="M7813" s="26"/>
      <c r="N7813" s="26"/>
      <c r="O7813" s="26"/>
      <c r="P7813" s="26"/>
      <c r="Q7813" s="26"/>
      <c r="R7813" s="26"/>
      <c r="S7813" s="26"/>
      <c r="T7813" s="26"/>
      <c r="U7813" s="26"/>
      <c r="V7813" s="26"/>
    </row>
    <row r="7814" spans="1:22" ht="14">
      <c r="A7814" s="24"/>
      <c r="B7814" s="26"/>
      <c r="C7814" s="26"/>
      <c r="D7814" s="26"/>
      <c r="E7814" s="26"/>
      <c r="F7814" s="26"/>
      <c r="G7814" s="27"/>
      <c r="H7814" s="27"/>
      <c r="I7814" s="26"/>
      <c r="J7814" s="24"/>
      <c r="K7814" s="26"/>
      <c r="L7814" s="26"/>
      <c r="M7814" s="26"/>
      <c r="N7814" s="26"/>
      <c r="O7814" s="26"/>
      <c r="P7814" s="26"/>
      <c r="Q7814" s="26"/>
      <c r="R7814" s="26"/>
      <c r="S7814" s="26"/>
      <c r="T7814" s="26"/>
      <c r="U7814" s="26"/>
      <c r="V7814" s="26"/>
    </row>
    <row r="7815" spans="1:22" ht="14">
      <c r="A7815" s="24"/>
      <c r="B7815" s="26"/>
      <c r="C7815" s="26"/>
      <c r="D7815" s="26"/>
      <c r="E7815" s="26"/>
      <c r="F7815" s="26"/>
      <c r="G7815" s="27"/>
      <c r="H7815" s="27"/>
      <c r="I7815" s="26"/>
      <c r="J7815" s="24"/>
      <c r="K7815" s="26"/>
      <c r="L7815" s="26"/>
      <c r="M7815" s="26"/>
      <c r="N7815" s="26"/>
      <c r="O7815" s="26"/>
      <c r="P7815" s="26"/>
      <c r="Q7815" s="26"/>
      <c r="R7815" s="26"/>
      <c r="S7815" s="26"/>
      <c r="T7815" s="26"/>
      <c r="U7815" s="26"/>
      <c r="V7815" s="26"/>
    </row>
    <row r="7816" spans="1:22" ht="14">
      <c r="A7816" s="24"/>
      <c r="B7816" s="26"/>
      <c r="C7816" s="26"/>
      <c r="D7816" s="26"/>
      <c r="E7816" s="26"/>
      <c r="F7816" s="26"/>
      <c r="G7816" s="27"/>
      <c r="H7816" s="27"/>
      <c r="I7816" s="26"/>
      <c r="J7816" s="24"/>
      <c r="K7816" s="26"/>
      <c r="L7816" s="26"/>
      <c r="M7816" s="26"/>
      <c r="N7816" s="26"/>
      <c r="O7816" s="26"/>
      <c r="P7816" s="26"/>
      <c r="Q7816" s="26"/>
      <c r="R7816" s="26"/>
      <c r="S7816" s="26"/>
      <c r="T7816" s="26"/>
      <c r="U7816" s="26"/>
      <c r="V7816" s="26"/>
    </row>
    <row r="7817" spans="1:22" ht="14">
      <c r="A7817" s="24"/>
      <c r="B7817" s="26"/>
      <c r="C7817" s="26"/>
      <c r="D7817" s="26"/>
      <c r="E7817" s="26"/>
      <c r="F7817" s="26"/>
      <c r="G7817" s="27"/>
      <c r="H7817" s="27"/>
      <c r="I7817" s="26"/>
      <c r="J7817" s="24"/>
      <c r="K7817" s="26"/>
      <c r="L7817" s="26"/>
      <c r="M7817" s="26"/>
      <c r="N7817" s="26"/>
      <c r="O7817" s="26"/>
      <c r="P7817" s="26"/>
      <c r="Q7817" s="26"/>
      <c r="R7817" s="26"/>
      <c r="S7817" s="26"/>
      <c r="T7817" s="26"/>
      <c r="U7817" s="26"/>
      <c r="V7817" s="26"/>
    </row>
    <row r="7818" spans="1:22" ht="14">
      <c r="A7818" s="24"/>
      <c r="B7818" s="26"/>
      <c r="C7818" s="26"/>
      <c r="D7818" s="26"/>
      <c r="E7818" s="26"/>
      <c r="F7818" s="26"/>
      <c r="G7818" s="27"/>
      <c r="H7818" s="27"/>
      <c r="I7818" s="26"/>
      <c r="J7818" s="24"/>
      <c r="K7818" s="26"/>
      <c r="L7818" s="26"/>
      <c r="M7818" s="26"/>
      <c r="N7818" s="26"/>
      <c r="O7818" s="26"/>
      <c r="P7818" s="26"/>
      <c r="Q7818" s="26"/>
      <c r="R7818" s="26"/>
      <c r="S7818" s="26"/>
      <c r="T7818" s="26"/>
      <c r="U7818" s="26"/>
      <c r="V7818" s="26"/>
    </row>
    <row r="7819" spans="1:22" ht="14">
      <c r="A7819" s="24"/>
      <c r="B7819" s="26"/>
      <c r="C7819" s="26"/>
      <c r="D7819" s="26"/>
      <c r="E7819" s="26"/>
      <c r="F7819" s="26"/>
      <c r="G7819" s="27"/>
      <c r="H7819" s="27"/>
      <c r="I7819" s="26"/>
      <c r="J7819" s="24"/>
      <c r="K7819" s="26"/>
      <c r="L7819" s="26"/>
      <c r="M7819" s="26"/>
      <c r="N7819" s="26"/>
      <c r="O7819" s="26"/>
      <c r="P7819" s="26"/>
      <c r="Q7819" s="26"/>
      <c r="R7819" s="26"/>
      <c r="S7819" s="26"/>
      <c r="T7819" s="26"/>
      <c r="U7819" s="26"/>
      <c r="V7819" s="26"/>
    </row>
    <row r="7820" spans="1:22" ht="14">
      <c r="A7820" s="24"/>
      <c r="B7820" s="26"/>
      <c r="C7820" s="26"/>
      <c r="D7820" s="26"/>
      <c r="E7820" s="26"/>
      <c r="F7820" s="26"/>
      <c r="G7820" s="27"/>
      <c r="H7820" s="27"/>
      <c r="I7820" s="26"/>
      <c r="J7820" s="24"/>
      <c r="K7820" s="26"/>
      <c r="L7820" s="26"/>
      <c r="M7820" s="26"/>
      <c r="N7820" s="26"/>
      <c r="O7820" s="26"/>
      <c r="P7820" s="26"/>
      <c r="Q7820" s="26"/>
      <c r="R7820" s="26"/>
      <c r="S7820" s="26"/>
      <c r="T7820" s="26"/>
      <c r="U7820" s="26"/>
      <c r="V7820" s="26"/>
    </row>
    <row r="7821" spans="1:22" ht="14">
      <c r="A7821" s="24"/>
      <c r="B7821" s="26"/>
      <c r="C7821" s="26"/>
      <c r="D7821" s="26"/>
      <c r="E7821" s="26"/>
      <c r="F7821" s="26"/>
      <c r="G7821" s="27"/>
      <c r="H7821" s="27"/>
      <c r="I7821" s="26"/>
      <c r="J7821" s="24"/>
      <c r="K7821" s="26"/>
      <c r="L7821" s="26"/>
      <c r="M7821" s="26"/>
      <c r="N7821" s="26"/>
      <c r="O7821" s="26"/>
      <c r="P7821" s="26"/>
      <c r="Q7821" s="26"/>
      <c r="R7821" s="26"/>
      <c r="S7821" s="26"/>
      <c r="T7821" s="26"/>
      <c r="U7821" s="26"/>
      <c r="V7821" s="26"/>
    </row>
    <row r="7822" spans="1:22" ht="14">
      <c r="A7822" s="24"/>
      <c r="B7822" s="26"/>
      <c r="C7822" s="26"/>
      <c r="D7822" s="26"/>
      <c r="E7822" s="26"/>
      <c r="F7822" s="26"/>
      <c r="G7822" s="27"/>
      <c r="H7822" s="27"/>
      <c r="I7822" s="26"/>
      <c r="J7822" s="24"/>
      <c r="K7822" s="26"/>
      <c r="L7822" s="26"/>
      <c r="M7822" s="26"/>
      <c r="N7822" s="26"/>
      <c r="O7822" s="26"/>
      <c r="P7822" s="26"/>
      <c r="Q7822" s="26"/>
      <c r="R7822" s="26"/>
      <c r="S7822" s="26"/>
      <c r="T7822" s="26"/>
      <c r="U7822" s="26"/>
      <c r="V7822" s="26"/>
    </row>
    <row r="7823" spans="1:22" ht="14">
      <c r="A7823" s="24"/>
      <c r="B7823" s="26"/>
      <c r="C7823" s="26"/>
      <c r="D7823" s="26"/>
      <c r="E7823" s="26"/>
      <c r="F7823" s="26"/>
      <c r="G7823" s="27"/>
      <c r="H7823" s="27"/>
      <c r="I7823" s="26"/>
      <c r="J7823" s="24"/>
      <c r="K7823" s="26"/>
      <c r="L7823" s="26"/>
      <c r="M7823" s="26"/>
      <c r="N7823" s="26"/>
      <c r="O7823" s="26"/>
      <c r="P7823" s="26"/>
      <c r="Q7823" s="26"/>
      <c r="R7823" s="26"/>
      <c r="S7823" s="26"/>
      <c r="T7823" s="26"/>
      <c r="U7823" s="26"/>
      <c r="V7823" s="26"/>
    </row>
    <row r="7824" spans="1:22" ht="14">
      <c r="A7824" s="24"/>
      <c r="B7824" s="26"/>
      <c r="C7824" s="26"/>
      <c r="D7824" s="26"/>
      <c r="E7824" s="26"/>
      <c r="F7824" s="26"/>
      <c r="G7824" s="27"/>
      <c r="H7824" s="27"/>
      <c r="I7824" s="26"/>
      <c r="J7824" s="24"/>
      <c r="K7824" s="26"/>
      <c r="L7824" s="26"/>
      <c r="M7824" s="26"/>
      <c r="N7824" s="26"/>
      <c r="O7824" s="26"/>
      <c r="P7824" s="26"/>
      <c r="Q7824" s="26"/>
      <c r="R7824" s="26"/>
      <c r="S7824" s="26"/>
      <c r="T7824" s="26"/>
      <c r="U7824" s="26"/>
      <c r="V7824" s="26"/>
    </row>
    <row r="7825" spans="1:22" ht="14">
      <c r="A7825" s="24"/>
      <c r="B7825" s="26"/>
      <c r="C7825" s="26"/>
      <c r="D7825" s="26"/>
      <c r="E7825" s="26"/>
      <c r="F7825" s="26"/>
      <c r="G7825" s="27"/>
      <c r="H7825" s="27"/>
      <c r="I7825" s="26"/>
      <c r="J7825" s="24"/>
      <c r="K7825" s="26"/>
      <c r="L7825" s="26"/>
      <c r="M7825" s="26"/>
      <c r="N7825" s="26"/>
      <c r="O7825" s="26"/>
      <c r="P7825" s="26"/>
      <c r="Q7825" s="26"/>
      <c r="R7825" s="26"/>
      <c r="S7825" s="26"/>
      <c r="T7825" s="26"/>
      <c r="U7825" s="26"/>
      <c r="V7825" s="26"/>
    </row>
    <row r="7826" spans="1:22" ht="14">
      <c r="A7826" s="24"/>
      <c r="B7826" s="26"/>
      <c r="C7826" s="26"/>
      <c r="D7826" s="26"/>
      <c r="E7826" s="26"/>
      <c r="F7826" s="26"/>
      <c r="G7826" s="27"/>
      <c r="H7826" s="27"/>
      <c r="I7826" s="26"/>
      <c r="J7826" s="24"/>
      <c r="K7826" s="26"/>
      <c r="L7826" s="26"/>
      <c r="M7826" s="26"/>
      <c r="N7826" s="26"/>
      <c r="O7826" s="26"/>
      <c r="P7826" s="26"/>
      <c r="Q7826" s="26"/>
      <c r="R7826" s="26"/>
      <c r="S7826" s="26"/>
      <c r="T7826" s="26"/>
      <c r="U7826" s="26"/>
      <c r="V7826" s="26"/>
    </row>
    <row r="7827" spans="1:22" ht="14">
      <c r="A7827" s="24"/>
      <c r="B7827" s="26"/>
      <c r="C7827" s="26"/>
      <c r="D7827" s="26"/>
      <c r="E7827" s="26"/>
      <c r="F7827" s="26"/>
      <c r="G7827" s="27"/>
      <c r="H7827" s="27"/>
      <c r="I7827" s="26"/>
      <c r="J7827" s="24"/>
      <c r="K7827" s="26"/>
      <c r="L7827" s="26"/>
      <c r="M7827" s="26"/>
      <c r="N7827" s="26"/>
      <c r="O7827" s="26"/>
      <c r="P7827" s="26"/>
      <c r="Q7827" s="26"/>
      <c r="R7827" s="26"/>
      <c r="S7827" s="26"/>
      <c r="T7827" s="26"/>
      <c r="U7827" s="26"/>
      <c r="V7827" s="26"/>
    </row>
    <row r="7828" spans="1:22" ht="14">
      <c r="A7828" s="24"/>
      <c r="B7828" s="26"/>
      <c r="C7828" s="26"/>
      <c r="D7828" s="26"/>
      <c r="E7828" s="26"/>
      <c r="F7828" s="26"/>
      <c r="G7828" s="27"/>
      <c r="H7828" s="27"/>
      <c r="I7828" s="26"/>
      <c r="J7828" s="24"/>
      <c r="K7828" s="26"/>
      <c r="L7828" s="26"/>
      <c r="M7828" s="26"/>
      <c r="N7828" s="26"/>
      <c r="O7828" s="26"/>
      <c r="P7828" s="26"/>
      <c r="Q7828" s="26"/>
      <c r="R7828" s="26"/>
      <c r="S7828" s="26"/>
      <c r="T7828" s="26"/>
      <c r="U7828" s="26"/>
      <c r="V7828" s="26"/>
    </row>
    <row r="7829" spans="1:22" ht="14">
      <c r="A7829" s="24"/>
      <c r="B7829" s="26"/>
      <c r="C7829" s="26"/>
      <c r="D7829" s="26"/>
      <c r="E7829" s="26"/>
      <c r="F7829" s="26"/>
      <c r="G7829" s="27"/>
      <c r="H7829" s="27"/>
      <c r="I7829" s="26"/>
      <c r="J7829" s="24"/>
      <c r="K7829" s="26"/>
      <c r="L7829" s="26"/>
      <c r="M7829" s="26"/>
      <c r="N7829" s="26"/>
      <c r="O7829" s="26"/>
      <c r="P7829" s="26"/>
      <c r="Q7829" s="26"/>
      <c r="R7829" s="26"/>
      <c r="S7829" s="26"/>
      <c r="T7829" s="26"/>
      <c r="U7829" s="26"/>
      <c r="V7829" s="26"/>
    </row>
    <row r="7830" spans="1:22" ht="14">
      <c r="A7830" s="24"/>
      <c r="B7830" s="26"/>
      <c r="C7830" s="26"/>
      <c r="D7830" s="26"/>
      <c r="E7830" s="26"/>
      <c r="F7830" s="26"/>
      <c r="G7830" s="27"/>
      <c r="H7830" s="27"/>
      <c r="I7830" s="26"/>
      <c r="J7830" s="24"/>
      <c r="K7830" s="26"/>
      <c r="L7830" s="26"/>
      <c r="M7830" s="26"/>
      <c r="N7830" s="26"/>
      <c r="O7830" s="26"/>
      <c r="P7830" s="26"/>
      <c r="Q7830" s="26"/>
      <c r="R7830" s="26"/>
      <c r="S7830" s="26"/>
      <c r="T7830" s="26"/>
      <c r="U7830" s="26"/>
      <c r="V7830" s="26"/>
    </row>
    <row r="7831" spans="1:22" ht="14">
      <c r="A7831" s="24"/>
      <c r="B7831" s="26"/>
      <c r="C7831" s="26"/>
      <c r="D7831" s="26"/>
      <c r="E7831" s="26"/>
      <c r="F7831" s="26"/>
      <c r="G7831" s="27"/>
      <c r="H7831" s="27"/>
      <c r="I7831" s="26"/>
      <c r="J7831" s="24"/>
      <c r="K7831" s="26"/>
      <c r="L7831" s="26"/>
      <c r="M7831" s="26"/>
      <c r="N7831" s="26"/>
      <c r="O7831" s="26"/>
      <c r="P7831" s="26"/>
      <c r="Q7831" s="26"/>
      <c r="R7831" s="26"/>
      <c r="S7831" s="26"/>
      <c r="T7831" s="26"/>
      <c r="U7831" s="26"/>
      <c r="V7831" s="26"/>
    </row>
    <row r="7832" spans="1:22" ht="14">
      <c r="A7832" s="24"/>
      <c r="B7832" s="26"/>
      <c r="C7832" s="26"/>
      <c r="D7832" s="26"/>
      <c r="E7832" s="26"/>
      <c r="F7832" s="26"/>
      <c r="G7832" s="27"/>
      <c r="H7832" s="27"/>
      <c r="I7832" s="26"/>
      <c r="J7832" s="24"/>
      <c r="K7832" s="26"/>
      <c r="L7832" s="26"/>
      <c r="M7832" s="26"/>
      <c r="N7832" s="26"/>
      <c r="O7832" s="26"/>
      <c r="P7832" s="26"/>
      <c r="Q7832" s="26"/>
      <c r="R7832" s="26"/>
      <c r="S7832" s="26"/>
      <c r="T7832" s="26"/>
      <c r="U7832" s="26"/>
      <c r="V7832" s="26"/>
    </row>
    <row r="7833" spans="1:22" ht="14">
      <c r="A7833" s="24"/>
      <c r="B7833" s="26"/>
      <c r="C7833" s="26"/>
      <c r="D7833" s="26"/>
      <c r="E7833" s="26"/>
      <c r="F7833" s="26"/>
      <c r="G7833" s="27"/>
      <c r="H7833" s="27"/>
      <c r="I7833" s="26"/>
      <c r="J7833" s="24"/>
      <c r="K7833" s="26"/>
      <c r="L7833" s="26"/>
      <c r="M7833" s="26"/>
      <c r="N7833" s="26"/>
      <c r="O7833" s="26"/>
      <c r="P7833" s="26"/>
      <c r="Q7833" s="26"/>
      <c r="R7833" s="26"/>
      <c r="S7833" s="26"/>
      <c r="T7833" s="26"/>
      <c r="U7833" s="26"/>
      <c r="V7833" s="26"/>
    </row>
    <row r="7834" spans="1:22" ht="14">
      <c r="A7834" s="24"/>
      <c r="B7834" s="26"/>
      <c r="C7834" s="26"/>
      <c r="D7834" s="26"/>
      <c r="E7834" s="26"/>
      <c r="F7834" s="26"/>
      <c r="G7834" s="27"/>
      <c r="H7834" s="27"/>
      <c r="I7834" s="26"/>
      <c r="J7834" s="24"/>
      <c r="K7834" s="26"/>
      <c r="L7834" s="26"/>
      <c r="M7834" s="26"/>
      <c r="N7834" s="26"/>
      <c r="O7834" s="26"/>
      <c r="P7834" s="26"/>
      <c r="Q7834" s="26"/>
      <c r="R7834" s="26"/>
      <c r="S7834" s="26"/>
      <c r="T7834" s="26"/>
      <c r="U7834" s="26"/>
      <c r="V7834" s="26"/>
    </row>
    <row r="7835" spans="1:22" ht="14">
      <c r="A7835" s="24"/>
      <c r="B7835" s="26"/>
      <c r="C7835" s="26"/>
      <c r="D7835" s="26"/>
      <c r="E7835" s="26"/>
      <c r="F7835" s="26"/>
      <c r="G7835" s="27"/>
      <c r="H7835" s="27"/>
      <c r="I7835" s="26"/>
      <c r="J7835" s="24"/>
      <c r="K7835" s="26"/>
      <c r="L7835" s="26"/>
      <c r="M7835" s="26"/>
      <c r="N7835" s="26"/>
      <c r="O7835" s="26"/>
      <c r="P7835" s="26"/>
      <c r="Q7835" s="26"/>
      <c r="R7835" s="26"/>
      <c r="S7835" s="26"/>
      <c r="T7835" s="26"/>
      <c r="U7835" s="26"/>
      <c r="V7835" s="26"/>
    </row>
    <row r="7836" spans="1:22" ht="14">
      <c r="A7836" s="24"/>
      <c r="B7836" s="26"/>
      <c r="C7836" s="26"/>
      <c r="D7836" s="26"/>
      <c r="E7836" s="26"/>
      <c r="F7836" s="26"/>
      <c r="G7836" s="27"/>
      <c r="H7836" s="27"/>
      <c r="I7836" s="26"/>
      <c r="J7836" s="24"/>
      <c r="K7836" s="26"/>
      <c r="L7836" s="26"/>
      <c r="M7836" s="26"/>
      <c r="N7836" s="26"/>
      <c r="O7836" s="26"/>
      <c r="P7836" s="26"/>
      <c r="Q7836" s="26"/>
      <c r="R7836" s="26"/>
      <c r="S7836" s="26"/>
      <c r="T7836" s="26"/>
      <c r="U7836" s="26"/>
      <c r="V7836" s="26"/>
    </row>
    <row r="7837" spans="1:22" ht="14">
      <c r="A7837" s="24"/>
      <c r="B7837" s="26"/>
      <c r="C7837" s="26"/>
      <c r="D7837" s="26"/>
      <c r="E7837" s="26"/>
      <c r="F7837" s="26"/>
      <c r="G7837" s="27"/>
      <c r="H7837" s="27"/>
      <c r="I7837" s="26"/>
      <c r="J7837" s="24"/>
      <c r="K7837" s="26"/>
      <c r="L7837" s="26"/>
      <c r="M7837" s="26"/>
      <c r="N7837" s="26"/>
      <c r="O7837" s="26"/>
      <c r="P7837" s="26"/>
      <c r="Q7837" s="26"/>
      <c r="R7837" s="26"/>
      <c r="S7837" s="26"/>
      <c r="T7837" s="26"/>
      <c r="U7837" s="26"/>
      <c r="V7837" s="26"/>
    </row>
    <row r="7838" spans="1:22" ht="14">
      <c r="A7838" s="24"/>
      <c r="B7838" s="26"/>
      <c r="C7838" s="26"/>
      <c r="D7838" s="26"/>
      <c r="E7838" s="26"/>
      <c r="F7838" s="26"/>
      <c r="G7838" s="27"/>
      <c r="H7838" s="27"/>
      <c r="I7838" s="26"/>
      <c r="J7838" s="24"/>
      <c r="K7838" s="26"/>
      <c r="L7838" s="26"/>
      <c r="M7838" s="26"/>
      <c r="N7838" s="26"/>
      <c r="O7838" s="26"/>
      <c r="P7838" s="26"/>
      <c r="Q7838" s="26"/>
      <c r="R7838" s="26"/>
      <c r="S7838" s="26"/>
      <c r="T7838" s="26"/>
      <c r="U7838" s="26"/>
      <c r="V7838" s="26"/>
    </row>
    <row r="7839" spans="1:22" ht="14">
      <c r="A7839" s="24"/>
      <c r="B7839" s="26"/>
      <c r="C7839" s="26"/>
      <c r="D7839" s="26"/>
      <c r="E7839" s="26"/>
      <c r="F7839" s="26"/>
      <c r="G7839" s="27"/>
      <c r="H7839" s="27"/>
      <c r="I7839" s="26"/>
      <c r="J7839" s="24"/>
      <c r="K7839" s="26"/>
      <c r="L7839" s="26"/>
      <c r="M7839" s="26"/>
      <c r="N7839" s="26"/>
      <c r="O7839" s="26"/>
      <c r="P7839" s="26"/>
      <c r="Q7839" s="26"/>
      <c r="R7839" s="26"/>
      <c r="S7839" s="26"/>
      <c r="T7839" s="26"/>
      <c r="U7839" s="26"/>
      <c r="V7839" s="26"/>
    </row>
    <row r="7840" spans="1:22" ht="14">
      <c r="A7840" s="24"/>
      <c r="B7840" s="26"/>
      <c r="C7840" s="26"/>
      <c r="D7840" s="26"/>
      <c r="E7840" s="26"/>
      <c r="F7840" s="26"/>
      <c r="G7840" s="27"/>
      <c r="H7840" s="27"/>
      <c r="I7840" s="26"/>
      <c r="J7840" s="24"/>
      <c r="K7840" s="26"/>
      <c r="L7840" s="26"/>
      <c r="M7840" s="26"/>
      <c r="N7840" s="26"/>
      <c r="O7840" s="26"/>
      <c r="P7840" s="26"/>
      <c r="Q7840" s="26"/>
      <c r="R7840" s="26"/>
      <c r="S7840" s="26"/>
      <c r="T7840" s="26"/>
      <c r="U7840" s="26"/>
      <c r="V7840" s="26"/>
    </row>
    <row r="7841" spans="1:22" ht="14">
      <c r="A7841" s="24"/>
      <c r="B7841" s="26"/>
      <c r="C7841" s="26"/>
      <c r="D7841" s="26"/>
      <c r="E7841" s="26"/>
      <c r="F7841" s="26"/>
      <c r="G7841" s="27"/>
      <c r="H7841" s="27"/>
      <c r="I7841" s="26"/>
      <c r="J7841" s="24"/>
      <c r="K7841" s="26"/>
      <c r="L7841" s="26"/>
      <c r="M7841" s="26"/>
      <c r="N7841" s="26"/>
      <c r="O7841" s="26"/>
      <c r="P7841" s="26"/>
      <c r="Q7841" s="26"/>
      <c r="R7841" s="26"/>
      <c r="S7841" s="26"/>
      <c r="T7841" s="26"/>
      <c r="U7841" s="26"/>
      <c r="V7841" s="26"/>
    </row>
    <row r="7842" spans="1:22" ht="14">
      <c r="A7842" s="24"/>
      <c r="B7842" s="26"/>
      <c r="C7842" s="26"/>
      <c r="D7842" s="26"/>
      <c r="E7842" s="26"/>
      <c r="F7842" s="26"/>
      <c r="G7842" s="27"/>
      <c r="H7842" s="27"/>
      <c r="I7842" s="26"/>
      <c r="J7842" s="24"/>
      <c r="K7842" s="26"/>
      <c r="L7842" s="26"/>
      <c r="M7842" s="26"/>
      <c r="N7842" s="26"/>
      <c r="O7842" s="26"/>
      <c r="P7842" s="26"/>
      <c r="Q7842" s="26"/>
      <c r="R7842" s="26"/>
      <c r="S7842" s="26"/>
      <c r="T7842" s="26"/>
      <c r="U7842" s="26"/>
      <c r="V7842" s="26"/>
    </row>
    <row r="7843" spans="1:22" ht="14">
      <c r="A7843" s="24"/>
      <c r="B7843" s="26"/>
      <c r="C7843" s="26"/>
      <c r="D7843" s="26"/>
      <c r="E7843" s="26"/>
      <c r="F7843" s="26"/>
      <c r="G7843" s="27"/>
      <c r="H7843" s="27"/>
      <c r="I7843" s="26"/>
      <c r="J7843" s="24"/>
      <c r="K7843" s="26"/>
      <c r="L7843" s="26"/>
      <c r="M7843" s="26"/>
      <c r="N7843" s="26"/>
      <c r="O7843" s="26"/>
      <c r="P7843" s="26"/>
      <c r="Q7843" s="26"/>
      <c r="R7843" s="26"/>
      <c r="S7843" s="26"/>
      <c r="T7843" s="26"/>
      <c r="U7843" s="26"/>
      <c r="V7843" s="26"/>
    </row>
    <row r="7844" spans="1:22" ht="14">
      <c r="A7844" s="24"/>
      <c r="B7844" s="26"/>
      <c r="C7844" s="26"/>
      <c r="D7844" s="26"/>
      <c r="E7844" s="26"/>
      <c r="F7844" s="26"/>
      <c r="G7844" s="27"/>
      <c r="H7844" s="27"/>
      <c r="I7844" s="26"/>
      <c r="J7844" s="24"/>
      <c r="K7844" s="26"/>
      <c r="L7844" s="26"/>
      <c r="M7844" s="26"/>
      <c r="N7844" s="26"/>
      <c r="O7844" s="26"/>
      <c r="P7844" s="26"/>
      <c r="Q7844" s="26"/>
      <c r="R7844" s="26"/>
      <c r="S7844" s="26"/>
      <c r="T7844" s="26"/>
      <c r="U7844" s="26"/>
      <c r="V7844" s="26"/>
    </row>
    <row r="7845" spans="1:22" ht="14">
      <c r="A7845" s="24"/>
      <c r="B7845" s="26"/>
      <c r="C7845" s="26"/>
      <c r="D7845" s="26"/>
      <c r="E7845" s="26"/>
      <c r="F7845" s="26"/>
      <c r="G7845" s="27"/>
      <c r="H7845" s="27"/>
      <c r="I7845" s="26"/>
      <c r="J7845" s="24"/>
      <c r="K7845" s="26"/>
      <c r="L7845" s="26"/>
      <c r="M7845" s="26"/>
      <c r="N7845" s="26"/>
      <c r="O7845" s="26"/>
      <c r="P7845" s="26"/>
      <c r="Q7845" s="26"/>
      <c r="R7845" s="26"/>
      <c r="S7845" s="26"/>
      <c r="T7845" s="26"/>
      <c r="U7845" s="26"/>
      <c r="V7845" s="26"/>
    </row>
    <row r="7846" spans="1:22" ht="14">
      <c r="A7846" s="24"/>
      <c r="B7846" s="26"/>
      <c r="C7846" s="26"/>
      <c r="D7846" s="26"/>
      <c r="E7846" s="26"/>
      <c r="F7846" s="26"/>
      <c r="G7846" s="27"/>
      <c r="H7846" s="27"/>
      <c r="I7846" s="26"/>
      <c r="J7846" s="24"/>
      <c r="K7846" s="26"/>
      <c r="L7846" s="26"/>
      <c r="M7846" s="26"/>
      <c r="N7846" s="26"/>
      <c r="O7846" s="26"/>
      <c r="P7846" s="26"/>
      <c r="Q7846" s="26"/>
      <c r="R7846" s="26"/>
      <c r="S7846" s="26"/>
      <c r="T7846" s="26"/>
      <c r="U7846" s="26"/>
      <c r="V7846" s="26"/>
    </row>
    <row r="7847" spans="1:22" ht="14">
      <c r="A7847" s="24"/>
      <c r="B7847" s="26"/>
      <c r="C7847" s="26"/>
      <c r="D7847" s="26"/>
      <c r="E7847" s="26"/>
      <c r="F7847" s="26"/>
      <c r="G7847" s="27"/>
      <c r="H7847" s="27"/>
      <c r="I7847" s="26"/>
      <c r="J7847" s="24"/>
      <c r="K7847" s="26"/>
      <c r="L7847" s="26"/>
      <c r="M7847" s="26"/>
      <c r="N7847" s="26"/>
      <c r="O7847" s="26"/>
      <c r="P7847" s="26"/>
      <c r="Q7847" s="26"/>
      <c r="R7847" s="26"/>
      <c r="S7847" s="26"/>
      <c r="T7847" s="26"/>
      <c r="U7847" s="26"/>
      <c r="V7847" s="26"/>
    </row>
    <row r="7848" spans="1:22" ht="14">
      <c r="A7848" s="24"/>
      <c r="B7848" s="26"/>
      <c r="C7848" s="26"/>
      <c r="D7848" s="26"/>
      <c r="E7848" s="26"/>
      <c r="F7848" s="26"/>
      <c r="G7848" s="27"/>
      <c r="H7848" s="27"/>
      <c r="I7848" s="26"/>
      <c r="J7848" s="24"/>
      <c r="K7848" s="26"/>
      <c r="L7848" s="26"/>
      <c r="M7848" s="26"/>
      <c r="N7848" s="26"/>
      <c r="O7848" s="26"/>
      <c r="P7848" s="26"/>
      <c r="Q7848" s="26"/>
      <c r="R7848" s="26"/>
      <c r="S7848" s="26"/>
      <c r="T7848" s="26"/>
      <c r="U7848" s="26"/>
      <c r="V7848" s="26"/>
    </row>
    <row r="7849" spans="1:22" ht="14">
      <c r="A7849" s="24"/>
      <c r="B7849" s="26"/>
      <c r="C7849" s="26"/>
      <c r="D7849" s="26"/>
      <c r="E7849" s="26"/>
      <c r="F7849" s="26"/>
      <c r="G7849" s="27"/>
      <c r="H7849" s="27"/>
      <c r="I7849" s="26"/>
      <c r="J7849" s="24"/>
      <c r="K7849" s="26"/>
      <c r="L7849" s="26"/>
      <c r="M7849" s="26"/>
      <c r="N7849" s="26"/>
      <c r="O7849" s="26"/>
      <c r="P7849" s="26"/>
      <c r="Q7849" s="26"/>
      <c r="R7849" s="26"/>
      <c r="S7849" s="26"/>
      <c r="T7849" s="26"/>
      <c r="U7849" s="26"/>
      <c r="V7849" s="26"/>
    </row>
    <row r="7850" spans="1:22" ht="14">
      <c r="A7850" s="24"/>
      <c r="B7850" s="26"/>
      <c r="C7850" s="26"/>
      <c r="D7850" s="26"/>
      <c r="E7850" s="26"/>
      <c r="F7850" s="26"/>
      <c r="G7850" s="27"/>
      <c r="H7850" s="27"/>
      <c r="I7850" s="26"/>
      <c r="J7850" s="24"/>
      <c r="K7850" s="26"/>
      <c r="L7850" s="26"/>
      <c r="M7850" s="26"/>
      <c r="N7850" s="26"/>
      <c r="O7850" s="26"/>
      <c r="P7850" s="26"/>
      <c r="Q7850" s="26"/>
      <c r="R7850" s="26"/>
      <c r="S7850" s="26"/>
      <c r="T7850" s="26"/>
      <c r="U7850" s="26"/>
      <c r="V7850" s="26"/>
    </row>
    <row r="7851" spans="1:22" ht="14">
      <c r="A7851" s="24"/>
      <c r="B7851" s="26"/>
      <c r="C7851" s="26"/>
      <c r="D7851" s="26"/>
      <c r="E7851" s="26"/>
      <c r="F7851" s="26"/>
      <c r="G7851" s="27"/>
      <c r="H7851" s="27"/>
      <c r="I7851" s="26"/>
      <c r="J7851" s="24"/>
      <c r="K7851" s="26"/>
      <c r="L7851" s="26"/>
      <c r="M7851" s="26"/>
      <c r="N7851" s="26"/>
      <c r="O7851" s="26"/>
      <c r="P7851" s="26"/>
      <c r="Q7851" s="26"/>
      <c r="R7851" s="26"/>
      <c r="S7851" s="26"/>
      <c r="T7851" s="26"/>
      <c r="U7851" s="26"/>
      <c r="V7851" s="26"/>
    </row>
    <row r="7852" spans="1:22" ht="14">
      <c r="A7852" s="24"/>
      <c r="B7852" s="26"/>
      <c r="C7852" s="26"/>
      <c r="D7852" s="26"/>
      <c r="E7852" s="26"/>
      <c r="F7852" s="26"/>
      <c r="G7852" s="27"/>
      <c r="H7852" s="27"/>
      <c r="I7852" s="26"/>
      <c r="J7852" s="24"/>
      <c r="K7852" s="26"/>
      <c r="L7852" s="26"/>
      <c r="M7852" s="26"/>
      <c r="N7852" s="26"/>
      <c r="O7852" s="26"/>
      <c r="P7852" s="26"/>
      <c r="Q7852" s="26"/>
      <c r="R7852" s="26"/>
      <c r="S7852" s="26"/>
      <c r="T7852" s="26"/>
      <c r="U7852" s="26"/>
      <c r="V7852" s="26"/>
    </row>
    <row r="7853" spans="1:22" ht="14">
      <c r="A7853" s="24"/>
      <c r="B7853" s="26"/>
      <c r="C7853" s="26"/>
      <c r="D7853" s="26"/>
      <c r="E7853" s="26"/>
      <c r="F7853" s="26"/>
      <c r="G7853" s="27"/>
      <c r="H7853" s="27"/>
      <c r="I7853" s="26"/>
      <c r="J7853" s="24"/>
      <c r="K7853" s="26"/>
      <c r="L7853" s="26"/>
      <c r="M7853" s="26"/>
      <c r="N7853" s="26"/>
      <c r="O7853" s="26"/>
      <c r="P7853" s="26"/>
      <c r="Q7853" s="26"/>
      <c r="R7853" s="26"/>
      <c r="S7853" s="26"/>
      <c r="T7853" s="26"/>
      <c r="U7853" s="26"/>
      <c r="V7853" s="26"/>
    </row>
    <row r="7854" spans="1:22" ht="14">
      <c r="A7854" s="24"/>
      <c r="B7854" s="26"/>
      <c r="C7854" s="26"/>
      <c r="D7854" s="26"/>
      <c r="E7854" s="26"/>
      <c r="F7854" s="26"/>
      <c r="G7854" s="27"/>
      <c r="H7854" s="27"/>
      <c r="I7854" s="26"/>
      <c r="J7854" s="24"/>
      <c r="K7854" s="26"/>
      <c r="L7854" s="26"/>
      <c r="M7854" s="26"/>
      <c r="N7854" s="26"/>
      <c r="O7854" s="26"/>
      <c r="P7854" s="26"/>
      <c r="Q7854" s="26"/>
      <c r="R7854" s="26"/>
      <c r="S7854" s="26"/>
      <c r="T7854" s="26"/>
      <c r="U7854" s="26"/>
      <c r="V7854" s="26"/>
    </row>
    <row r="7855" spans="1:22" ht="14">
      <c r="A7855" s="24"/>
      <c r="B7855" s="26"/>
      <c r="C7855" s="26"/>
      <c r="D7855" s="26"/>
      <c r="E7855" s="26"/>
      <c r="F7855" s="26"/>
      <c r="G7855" s="27"/>
      <c r="H7855" s="27"/>
      <c r="I7855" s="26"/>
      <c r="J7855" s="24"/>
      <c r="K7855" s="26"/>
      <c r="L7855" s="26"/>
      <c r="M7855" s="26"/>
      <c r="N7855" s="26"/>
      <c r="O7855" s="26"/>
      <c r="P7855" s="26"/>
      <c r="Q7855" s="26"/>
      <c r="R7855" s="26"/>
      <c r="S7855" s="26"/>
      <c r="T7855" s="26"/>
      <c r="U7855" s="26"/>
      <c r="V7855" s="26"/>
    </row>
    <row r="7856" spans="1:22" ht="14">
      <c r="A7856" s="24"/>
      <c r="B7856" s="26"/>
      <c r="C7856" s="26"/>
      <c r="D7856" s="26"/>
      <c r="E7856" s="26"/>
      <c r="F7856" s="26"/>
      <c r="G7856" s="27"/>
      <c r="H7856" s="27"/>
      <c r="I7856" s="26"/>
      <c r="J7856" s="24"/>
      <c r="K7856" s="26"/>
      <c r="L7856" s="26"/>
      <c r="M7856" s="26"/>
      <c r="N7856" s="26"/>
      <c r="O7856" s="26"/>
      <c r="P7856" s="26"/>
      <c r="Q7856" s="26"/>
      <c r="R7856" s="26"/>
      <c r="S7856" s="26"/>
      <c r="T7856" s="26"/>
      <c r="U7856" s="26"/>
      <c r="V7856" s="26"/>
    </row>
    <row r="7857" spans="1:22" ht="14">
      <c r="A7857" s="24"/>
      <c r="B7857" s="26"/>
      <c r="C7857" s="26"/>
      <c r="D7857" s="26"/>
      <c r="E7857" s="26"/>
      <c r="F7857" s="26"/>
      <c r="G7857" s="27"/>
      <c r="H7857" s="27"/>
      <c r="I7857" s="26"/>
      <c r="J7857" s="24"/>
      <c r="K7857" s="26"/>
      <c r="L7857" s="26"/>
      <c r="M7857" s="26"/>
      <c r="N7857" s="26"/>
      <c r="O7857" s="26"/>
      <c r="P7857" s="26"/>
      <c r="Q7857" s="26"/>
      <c r="R7857" s="26"/>
      <c r="S7857" s="26"/>
      <c r="T7857" s="26"/>
      <c r="U7857" s="26"/>
      <c r="V7857" s="26"/>
    </row>
    <row r="7858" spans="1:22" ht="14">
      <c r="A7858" s="24"/>
      <c r="B7858" s="26"/>
      <c r="C7858" s="26"/>
      <c r="D7858" s="26"/>
      <c r="E7858" s="26"/>
      <c r="F7858" s="26"/>
      <c r="G7858" s="27"/>
      <c r="H7858" s="27"/>
      <c r="I7858" s="26"/>
      <c r="J7858" s="24"/>
      <c r="K7858" s="26"/>
      <c r="L7858" s="26"/>
      <c r="M7858" s="26"/>
      <c r="N7858" s="26"/>
      <c r="O7858" s="26"/>
      <c r="P7858" s="26"/>
      <c r="Q7858" s="26"/>
      <c r="R7858" s="26"/>
      <c r="S7858" s="26"/>
      <c r="T7858" s="26"/>
      <c r="U7858" s="26"/>
      <c r="V7858" s="26"/>
    </row>
    <row r="7859" spans="1:22" ht="14">
      <c r="A7859" s="24"/>
      <c r="B7859" s="26"/>
      <c r="C7859" s="26"/>
      <c r="D7859" s="26"/>
      <c r="E7859" s="26"/>
      <c r="F7859" s="26"/>
      <c r="G7859" s="27"/>
      <c r="H7859" s="27"/>
      <c r="I7859" s="26"/>
      <c r="J7859" s="24"/>
      <c r="K7859" s="26"/>
      <c r="L7859" s="26"/>
      <c r="M7859" s="26"/>
      <c r="N7859" s="26"/>
      <c r="O7859" s="26"/>
      <c r="P7859" s="26"/>
      <c r="Q7859" s="26"/>
      <c r="R7859" s="26"/>
      <c r="S7859" s="26"/>
      <c r="T7859" s="26"/>
      <c r="U7859" s="26"/>
      <c r="V7859" s="26"/>
    </row>
    <row r="7860" spans="1:22" ht="14">
      <c r="A7860" s="24"/>
      <c r="B7860" s="26"/>
      <c r="C7860" s="26"/>
      <c r="D7860" s="26"/>
      <c r="E7860" s="26"/>
      <c r="F7860" s="26"/>
      <c r="G7860" s="27"/>
      <c r="H7860" s="27"/>
      <c r="I7860" s="26"/>
      <c r="J7860" s="24"/>
      <c r="K7860" s="26"/>
      <c r="L7860" s="26"/>
      <c r="M7860" s="26"/>
      <c r="N7860" s="26"/>
      <c r="O7860" s="26"/>
      <c r="P7860" s="26"/>
      <c r="Q7860" s="26"/>
      <c r="R7860" s="26"/>
      <c r="S7860" s="26"/>
      <c r="T7860" s="26"/>
      <c r="U7860" s="26"/>
      <c r="V7860" s="26"/>
    </row>
    <row r="7861" spans="1:22" ht="14">
      <c r="A7861" s="24"/>
      <c r="B7861" s="26"/>
      <c r="C7861" s="26"/>
      <c r="D7861" s="26"/>
      <c r="E7861" s="26"/>
      <c r="F7861" s="26"/>
      <c r="G7861" s="27"/>
      <c r="H7861" s="27"/>
      <c r="I7861" s="26"/>
      <c r="J7861" s="24"/>
      <c r="K7861" s="26"/>
      <c r="L7861" s="26"/>
      <c r="M7861" s="26"/>
      <c r="N7861" s="26"/>
      <c r="O7861" s="26"/>
      <c r="P7861" s="26"/>
      <c r="Q7861" s="26"/>
      <c r="R7861" s="26"/>
      <c r="S7861" s="26"/>
      <c r="T7861" s="26"/>
      <c r="U7861" s="26"/>
      <c r="V7861" s="26"/>
    </row>
    <row r="7862" spans="1:22" ht="14">
      <c r="A7862" s="24"/>
      <c r="B7862" s="26"/>
      <c r="C7862" s="26"/>
      <c r="D7862" s="26"/>
      <c r="E7862" s="26"/>
      <c r="F7862" s="26"/>
      <c r="G7862" s="27"/>
      <c r="H7862" s="27"/>
      <c r="I7862" s="26"/>
      <c r="J7862" s="24"/>
      <c r="K7862" s="26"/>
      <c r="L7862" s="26"/>
      <c r="M7862" s="26"/>
      <c r="N7862" s="26"/>
      <c r="O7862" s="26"/>
      <c r="P7862" s="26"/>
      <c r="Q7862" s="26"/>
      <c r="R7862" s="26"/>
      <c r="S7862" s="26"/>
      <c r="T7862" s="26"/>
      <c r="U7862" s="26"/>
      <c r="V7862" s="26"/>
    </row>
    <row r="7863" spans="1:22" ht="14">
      <c r="A7863" s="24"/>
      <c r="B7863" s="26"/>
      <c r="C7863" s="26"/>
      <c r="D7863" s="26"/>
      <c r="E7863" s="26"/>
      <c r="F7863" s="26"/>
      <c r="G7863" s="27"/>
      <c r="H7863" s="27"/>
      <c r="I7863" s="26"/>
      <c r="J7863" s="24"/>
      <c r="K7863" s="26"/>
      <c r="L7863" s="26"/>
      <c r="M7863" s="26"/>
      <c r="N7863" s="26"/>
      <c r="O7863" s="26"/>
      <c r="P7863" s="26"/>
      <c r="Q7863" s="26"/>
      <c r="R7863" s="26"/>
      <c r="S7863" s="26"/>
      <c r="T7863" s="26"/>
      <c r="U7863" s="26"/>
      <c r="V7863" s="26"/>
    </row>
    <row r="7864" spans="1:22" ht="14">
      <c r="A7864" s="24"/>
      <c r="B7864" s="26"/>
      <c r="C7864" s="26"/>
      <c r="D7864" s="26"/>
      <c r="E7864" s="26"/>
      <c r="F7864" s="26"/>
      <c r="G7864" s="27"/>
      <c r="H7864" s="27"/>
      <c r="I7864" s="26"/>
      <c r="J7864" s="24"/>
      <c r="K7864" s="26"/>
      <c r="L7864" s="26"/>
      <c r="M7864" s="26"/>
      <c r="N7864" s="26"/>
      <c r="O7864" s="26"/>
      <c r="P7864" s="26"/>
      <c r="Q7864" s="26"/>
      <c r="R7864" s="26"/>
      <c r="S7864" s="26"/>
      <c r="T7864" s="26"/>
      <c r="U7864" s="26"/>
      <c r="V7864" s="26"/>
    </row>
    <row r="7865" spans="1:22" ht="14">
      <c r="A7865" s="24"/>
      <c r="B7865" s="26"/>
      <c r="C7865" s="26"/>
      <c r="D7865" s="26"/>
      <c r="E7865" s="26"/>
      <c r="F7865" s="26"/>
      <c r="G7865" s="27"/>
      <c r="H7865" s="27"/>
      <c r="I7865" s="26"/>
      <c r="J7865" s="24"/>
      <c r="K7865" s="26"/>
      <c r="L7865" s="26"/>
      <c r="M7865" s="26"/>
      <c r="N7865" s="26"/>
      <c r="O7865" s="26"/>
      <c r="P7865" s="26"/>
      <c r="Q7865" s="26"/>
      <c r="R7865" s="26"/>
      <c r="S7865" s="26"/>
      <c r="T7865" s="26"/>
      <c r="U7865" s="26"/>
      <c r="V7865" s="26"/>
    </row>
    <row r="7866" spans="1:22" ht="14">
      <c r="A7866" s="24"/>
      <c r="B7866" s="26"/>
      <c r="C7866" s="26"/>
      <c r="D7866" s="26"/>
      <c r="E7866" s="26"/>
      <c r="F7866" s="26"/>
      <c r="G7866" s="27"/>
      <c r="H7866" s="27"/>
      <c r="I7866" s="26"/>
      <c r="J7866" s="24"/>
      <c r="K7866" s="26"/>
      <c r="L7866" s="26"/>
      <c r="M7866" s="26"/>
      <c r="N7866" s="26"/>
      <c r="O7866" s="26"/>
      <c r="P7866" s="26"/>
      <c r="Q7866" s="26"/>
      <c r="R7866" s="26"/>
      <c r="S7866" s="26"/>
      <c r="T7866" s="26"/>
      <c r="U7866" s="26"/>
      <c r="V7866" s="26"/>
    </row>
    <row r="7867" spans="1:22" ht="14">
      <c r="A7867" s="24"/>
      <c r="B7867" s="26"/>
      <c r="C7867" s="26"/>
      <c r="D7867" s="26"/>
      <c r="E7867" s="26"/>
      <c r="F7867" s="26"/>
      <c r="G7867" s="27"/>
      <c r="H7867" s="27"/>
      <c r="I7867" s="26"/>
      <c r="J7867" s="24"/>
      <c r="K7867" s="26"/>
      <c r="L7867" s="26"/>
      <c r="M7867" s="26"/>
      <c r="N7867" s="26"/>
      <c r="O7867" s="26"/>
      <c r="P7867" s="26"/>
      <c r="Q7867" s="26"/>
      <c r="R7867" s="26"/>
      <c r="S7867" s="26"/>
      <c r="T7867" s="26"/>
      <c r="U7867" s="26"/>
      <c r="V7867" s="26"/>
    </row>
    <row r="7868" spans="1:22" ht="14">
      <c r="A7868" s="24"/>
      <c r="B7868" s="26"/>
      <c r="C7868" s="26"/>
      <c r="D7868" s="26"/>
      <c r="E7868" s="26"/>
      <c r="F7868" s="26"/>
      <c r="G7868" s="27"/>
      <c r="H7868" s="27"/>
      <c r="I7868" s="26"/>
      <c r="J7868" s="24"/>
      <c r="K7868" s="26"/>
      <c r="L7868" s="26"/>
      <c r="M7868" s="26"/>
      <c r="N7868" s="26"/>
      <c r="O7868" s="26"/>
      <c r="P7868" s="26"/>
      <c r="Q7868" s="26"/>
      <c r="R7868" s="26"/>
      <c r="S7868" s="26"/>
      <c r="T7868" s="26"/>
      <c r="U7868" s="26"/>
      <c r="V7868" s="26"/>
    </row>
    <row r="7869" spans="1:22" ht="14">
      <c r="A7869" s="24"/>
      <c r="B7869" s="26"/>
      <c r="C7869" s="26"/>
      <c r="D7869" s="26"/>
      <c r="E7869" s="26"/>
      <c r="F7869" s="26"/>
      <c r="G7869" s="27"/>
      <c r="H7869" s="27"/>
      <c r="I7869" s="26"/>
      <c r="J7869" s="24"/>
      <c r="K7869" s="26"/>
      <c r="L7869" s="26"/>
      <c r="M7869" s="26"/>
      <c r="N7869" s="26"/>
      <c r="O7869" s="26"/>
      <c r="P7869" s="26"/>
      <c r="Q7869" s="26"/>
      <c r="R7869" s="26"/>
      <c r="S7869" s="26"/>
      <c r="T7869" s="26"/>
      <c r="U7869" s="26"/>
      <c r="V7869" s="26"/>
    </row>
    <row r="7870" spans="1:22" ht="14">
      <c r="A7870" s="24"/>
      <c r="B7870" s="26"/>
      <c r="C7870" s="26"/>
      <c r="D7870" s="26"/>
      <c r="E7870" s="26"/>
      <c r="F7870" s="26"/>
      <c r="G7870" s="27"/>
      <c r="H7870" s="27"/>
      <c r="I7870" s="26"/>
      <c r="J7870" s="24"/>
      <c r="K7870" s="26"/>
      <c r="L7870" s="26"/>
      <c r="M7870" s="26"/>
      <c r="N7870" s="26"/>
      <c r="O7870" s="26"/>
      <c r="P7870" s="26"/>
      <c r="Q7870" s="26"/>
      <c r="R7870" s="26"/>
      <c r="S7870" s="26"/>
      <c r="T7870" s="26"/>
      <c r="U7870" s="26"/>
      <c r="V7870" s="26"/>
    </row>
    <row r="7871" spans="1:22" ht="14">
      <c r="A7871" s="24"/>
      <c r="B7871" s="26"/>
      <c r="C7871" s="26"/>
      <c r="D7871" s="26"/>
      <c r="E7871" s="26"/>
      <c r="F7871" s="26"/>
      <c r="G7871" s="27"/>
      <c r="H7871" s="27"/>
      <c r="I7871" s="26"/>
      <c r="J7871" s="24"/>
      <c r="K7871" s="26"/>
      <c r="L7871" s="26"/>
      <c r="M7871" s="26"/>
      <c r="N7871" s="26"/>
      <c r="O7871" s="26"/>
      <c r="P7871" s="26"/>
      <c r="Q7871" s="26"/>
      <c r="R7871" s="26"/>
      <c r="S7871" s="26"/>
      <c r="T7871" s="26"/>
      <c r="U7871" s="26"/>
      <c r="V7871" s="26"/>
    </row>
    <row r="7872" spans="1:22" ht="14">
      <c r="A7872" s="24"/>
      <c r="B7872" s="26"/>
      <c r="C7872" s="26"/>
      <c r="D7872" s="26"/>
      <c r="E7872" s="26"/>
      <c r="F7872" s="26"/>
      <c r="G7872" s="27"/>
      <c r="H7872" s="27"/>
      <c r="I7872" s="26"/>
      <c r="J7872" s="24"/>
      <c r="K7872" s="26"/>
      <c r="L7872" s="26"/>
      <c r="M7872" s="26"/>
      <c r="N7872" s="26"/>
      <c r="O7872" s="26"/>
      <c r="P7872" s="26"/>
      <c r="Q7872" s="26"/>
      <c r="R7872" s="26"/>
      <c r="S7872" s="26"/>
      <c r="T7872" s="26"/>
      <c r="U7872" s="26"/>
      <c r="V7872" s="26"/>
    </row>
    <row r="7873" spans="1:22" ht="14">
      <c r="A7873" s="24"/>
      <c r="B7873" s="26"/>
      <c r="C7873" s="26"/>
      <c r="D7873" s="26"/>
      <c r="E7873" s="26"/>
      <c r="F7873" s="26"/>
      <c r="G7873" s="27"/>
      <c r="H7873" s="27"/>
      <c r="I7873" s="26"/>
      <c r="J7873" s="24"/>
      <c r="K7873" s="26"/>
      <c r="L7873" s="26"/>
      <c r="M7873" s="26"/>
      <c r="N7873" s="26"/>
      <c r="O7873" s="26"/>
      <c r="P7873" s="26"/>
      <c r="Q7873" s="26"/>
      <c r="R7873" s="26"/>
      <c r="S7873" s="26"/>
      <c r="T7873" s="26"/>
      <c r="U7873" s="26"/>
      <c r="V7873" s="26"/>
    </row>
    <row r="7874" spans="1:22" ht="14">
      <c r="A7874" s="24"/>
      <c r="B7874" s="26"/>
      <c r="C7874" s="26"/>
      <c r="D7874" s="26"/>
      <c r="E7874" s="26"/>
      <c r="F7874" s="26"/>
      <c r="G7874" s="27"/>
      <c r="H7874" s="27"/>
      <c r="I7874" s="26"/>
      <c r="J7874" s="24"/>
      <c r="K7874" s="26"/>
      <c r="L7874" s="26"/>
      <c r="M7874" s="26"/>
      <c r="N7874" s="26"/>
      <c r="O7874" s="26"/>
      <c r="P7874" s="26"/>
      <c r="Q7874" s="26"/>
      <c r="R7874" s="26"/>
      <c r="S7874" s="26"/>
      <c r="T7874" s="26"/>
      <c r="U7874" s="26"/>
      <c r="V7874" s="26"/>
    </row>
    <row r="7875" spans="1:22" ht="14">
      <c r="A7875" s="24"/>
      <c r="B7875" s="26"/>
      <c r="C7875" s="26"/>
      <c r="D7875" s="26"/>
      <c r="E7875" s="26"/>
      <c r="F7875" s="26"/>
      <c r="G7875" s="27"/>
      <c r="H7875" s="27"/>
      <c r="I7875" s="26"/>
      <c r="J7875" s="24"/>
      <c r="K7875" s="26"/>
      <c r="L7875" s="26"/>
      <c r="M7875" s="26"/>
      <c r="N7875" s="26"/>
      <c r="O7875" s="26"/>
      <c r="P7875" s="26"/>
      <c r="Q7875" s="26"/>
      <c r="R7875" s="26"/>
      <c r="S7875" s="26"/>
      <c r="T7875" s="26"/>
      <c r="U7875" s="26"/>
      <c r="V7875" s="26"/>
    </row>
    <row r="7876" spans="1:22" ht="14">
      <c r="A7876" s="24"/>
      <c r="B7876" s="26"/>
      <c r="C7876" s="26"/>
      <c r="D7876" s="26"/>
      <c r="E7876" s="26"/>
      <c r="F7876" s="26"/>
      <c r="G7876" s="27"/>
      <c r="H7876" s="27"/>
      <c r="I7876" s="26"/>
      <c r="J7876" s="24"/>
      <c r="K7876" s="26"/>
      <c r="L7876" s="26"/>
      <c r="M7876" s="26"/>
      <c r="N7876" s="26"/>
      <c r="O7876" s="26"/>
      <c r="P7876" s="26"/>
      <c r="Q7876" s="26"/>
      <c r="R7876" s="26"/>
      <c r="S7876" s="26"/>
      <c r="T7876" s="26"/>
      <c r="U7876" s="26"/>
      <c r="V7876" s="26"/>
    </row>
    <row r="7877" spans="1:22" ht="14">
      <c r="A7877" s="24"/>
      <c r="B7877" s="26"/>
      <c r="C7877" s="26"/>
      <c r="D7877" s="26"/>
      <c r="E7877" s="26"/>
      <c r="F7877" s="26"/>
      <c r="G7877" s="27"/>
      <c r="H7877" s="27"/>
      <c r="I7877" s="26"/>
      <c r="J7877" s="24"/>
      <c r="K7877" s="26"/>
      <c r="L7877" s="26"/>
      <c r="M7877" s="26"/>
      <c r="N7877" s="26"/>
      <c r="O7877" s="26"/>
      <c r="P7877" s="26"/>
      <c r="Q7877" s="26"/>
      <c r="R7877" s="26"/>
      <c r="S7877" s="26"/>
      <c r="T7877" s="26"/>
      <c r="U7877" s="26"/>
      <c r="V7877" s="26"/>
    </row>
    <row r="7878" spans="1:22" ht="14">
      <c r="A7878" s="24"/>
      <c r="B7878" s="26"/>
      <c r="C7878" s="26"/>
      <c r="D7878" s="26"/>
      <c r="E7878" s="26"/>
      <c r="F7878" s="26"/>
      <c r="G7878" s="27"/>
      <c r="H7878" s="27"/>
      <c r="I7878" s="26"/>
      <c r="J7878" s="24"/>
      <c r="K7878" s="26"/>
      <c r="L7878" s="26"/>
      <c r="M7878" s="26"/>
      <c r="N7878" s="26"/>
      <c r="O7878" s="26"/>
      <c r="P7878" s="26"/>
      <c r="Q7878" s="26"/>
      <c r="R7878" s="26"/>
      <c r="S7878" s="26"/>
      <c r="T7878" s="26"/>
      <c r="U7878" s="26"/>
      <c r="V7878" s="26"/>
    </row>
    <row r="7879" spans="1:22" ht="14">
      <c r="A7879" s="24"/>
      <c r="B7879" s="26"/>
      <c r="C7879" s="26"/>
      <c r="D7879" s="26"/>
      <c r="E7879" s="26"/>
      <c r="F7879" s="26"/>
      <c r="G7879" s="27"/>
      <c r="H7879" s="27"/>
      <c r="I7879" s="26"/>
      <c r="J7879" s="24"/>
      <c r="K7879" s="26"/>
      <c r="L7879" s="26"/>
      <c r="M7879" s="26"/>
      <c r="N7879" s="26"/>
      <c r="O7879" s="26"/>
      <c r="P7879" s="26"/>
      <c r="Q7879" s="26"/>
      <c r="R7879" s="26"/>
      <c r="S7879" s="26"/>
      <c r="T7879" s="26"/>
      <c r="U7879" s="26"/>
      <c r="V7879" s="26"/>
    </row>
    <row r="7880" spans="1:22" ht="14">
      <c r="A7880" s="24"/>
      <c r="B7880" s="26"/>
      <c r="C7880" s="26"/>
      <c r="D7880" s="26"/>
      <c r="E7880" s="26"/>
      <c r="F7880" s="26"/>
      <c r="G7880" s="27"/>
      <c r="H7880" s="27"/>
      <c r="I7880" s="26"/>
      <c r="J7880" s="24"/>
      <c r="K7880" s="26"/>
      <c r="L7880" s="26"/>
      <c r="M7880" s="26"/>
      <c r="N7880" s="26"/>
      <c r="O7880" s="26"/>
      <c r="P7880" s="26"/>
      <c r="Q7880" s="26"/>
      <c r="R7880" s="26"/>
      <c r="S7880" s="26"/>
      <c r="T7880" s="26"/>
      <c r="U7880" s="26"/>
      <c r="V7880" s="26"/>
    </row>
    <row r="7881" spans="1:22" ht="14">
      <c r="A7881" s="24"/>
      <c r="B7881" s="26"/>
      <c r="C7881" s="26"/>
      <c r="D7881" s="26"/>
      <c r="E7881" s="26"/>
      <c r="F7881" s="26"/>
      <c r="G7881" s="27"/>
      <c r="H7881" s="27"/>
      <c r="I7881" s="26"/>
      <c r="J7881" s="24"/>
      <c r="K7881" s="26"/>
      <c r="L7881" s="26"/>
      <c r="M7881" s="26"/>
      <c r="N7881" s="26"/>
      <c r="O7881" s="26"/>
      <c r="P7881" s="26"/>
      <c r="Q7881" s="26"/>
      <c r="R7881" s="26"/>
      <c r="S7881" s="26"/>
      <c r="T7881" s="26"/>
      <c r="U7881" s="26"/>
      <c r="V7881" s="26"/>
    </row>
    <row r="7882" spans="1:22" ht="14">
      <c r="A7882" s="24"/>
      <c r="B7882" s="26"/>
      <c r="C7882" s="26"/>
      <c r="D7882" s="26"/>
      <c r="E7882" s="26"/>
      <c r="F7882" s="26"/>
      <c r="G7882" s="27"/>
      <c r="H7882" s="27"/>
      <c r="I7882" s="26"/>
      <c r="J7882" s="24"/>
      <c r="K7882" s="26"/>
      <c r="L7882" s="26"/>
      <c r="M7882" s="26"/>
      <c r="N7882" s="26"/>
      <c r="O7882" s="26"/>
      <c r="P7882" s="26"/>
      <c r="Q7882" s="26"/>
      <c r="R7882" s="26"/>
      <c r="S7882" s="26"/>
      <c r="T7882" s="26"/>
      <c r="U7882" s="26"/>
      <c r="V7882" s="26"/>
    </row>
    <row r="7883" spans="1:22" ht="14">
      <c r="A7883" s="24"/>
      <c r="B7883" s="26"/>
      <c r="C7883" s="26"/>
      <c r="D7883" s="26"/>
      <c r="E7883" s="26"/>
      <c r="F7883" s="26"/>
      <c r="G7883" s="27"/>
      <c r="H7883" s="27"/>
      <c r="I7883" s="26"/>
      <c r="J7883" s="24"/>
      <c r="K7883" s="26"/>
      <c r="L7883" s="26"/>
      <c r="M7883" s="26"/>
      <c r="N7883" s="26"/>
      <c r="O7883" s="26"/>
      <c r="P7883" s="26"/>
      <c r="Q7883" s="26"/>
      <c r="R7883" s="26"/>
      <c r="S7883" s="26"/>
      <c r="T7883" s="26"/>
      <c r="U7883" s="26"/>
      <c r="V7883" s="26"/>
    </row>
    <row r="7884" spans="1:22" ht="14">
      <c r="A7884" s="24"/>
      <c r="B7884" s="26"/>
      <c r="C7884" s="26"/>
      <c r="D7884" s="26"/>
      <c r="E7884" s="26"/>
      <c r="F7884" s="26"/>
      <c r="G7884" s="27"/>
      <c r="H7884" s="27"/>
      <c r="I7884" s="26"/>
      <c r="J7884" s="24"/>
      <c r="K7884" s="26"/>
      <c r="L7884" s="26"/>
      <c r="M7884" s="26"/>
      <c r="N7884" s="26"/>
      <c r="O7884" s="26"/>
      <c r="P7884" s="26"/>
      <c r="Q7884" s="26"/>
      <c r="R7884" s="26"/>
      <c r="S7884" s="26"/>
      <c r="T7884" s="26"/>
      <c r="U7884" s="26"/>
      <c r="V7884" s="26"/>
    </row>
    <row r="7885" spans="1:22" ht="14">
      <c r="A7885" s="24"/>
      <c r="B7885" s="26"/>
      <c r="C7885" s="26"/>
      <c r="D7885" s="26"/>
      <c r="E7885" s="26"/>
      <c r="F7885" s="26"/>
      <c r="G7885" s="27"/>
      <c r="H7885" s="27"/>
      <c r="I7885" s="26"/>
      <c r="J7885" s="24"/>
      <c r="K7885" s="26"/>
      <c r="L7885" s="26"/>
      <c r="M7885" s="26"/>
      <c r="N7885" s="26"/>
      <c r="O7885" s="26"/>
      <c r="P7885" s="26"/>
      <c r="Q7885" s="26"/>
      <c r="R7885" s="26"/>
      <c r="S7885" s="26"/>
      <c r="T7885" s="26"/>
      <c r="U7885" s="26"/>
      <c r="V7885" s="26"/>
    </row>
    <row r="7886" spans="1:22" ht="14">
      <c r="A7886" s="24"/>
      <c r="B7886" s="26"/>
      <c r="C7886" s="26"/>
      <c r="D7886" s="26"/>
      <c r="E7886" s="26"/>
      <c r="F7886" s="26"/>
      <c r="G7886" s="27"/>
      <c r="H7886" s="27"/>
      <c r="I7886" s="26"/>
      <c r="J7886" s="24"/>
      <c r="K7886" s="26"/>
      <c r="L7886" s="26"/>
      <c r="M7886" s="26"/>
      <c r="N7886" s="26"/>
      <c r="O7886" s="26"/>
      <c r="P7886" s="26"/>
      <c r="Q7886" s="26"/>
      <c r="R7886" s="26"/>
      <c r="S7886" s="26"/>
      <c r="T7886" s="26"/>
      <c r="U7886" s="26"/>
      <c r="V7886" s="26"/>
    </row>
    <row r="7887" spans="1:22" ht="14">
      <c r="A7887" s="24"/>
      <c r="B7887" s="26"/>
      <c r="C7887" s="26"/>
      <c r="D7887" s="26"/>
      <c r="E7887" s="26"/>
      <c r="F7887" s="26"/>
      <c r="G7887" s="27"/>
      <c r="H7887" s="27"/>
      <c r="I7887" s="26"/>
      <c r="J7887" s="24"/>
      <c r="K7887" s="26"/>
      <c r="L7887" s="26"/>
      <c r="M7887" s="26"/>
      <c r="N7887" s="26"/>
      <c r="O7887" s="26"/>
      <c r="P7887" s="26"/>
      <c r="Q7887" s="26"/>
      <c r="R7887" s="26"/>
      <c r="S7887" s="26"/>
      <c r="T7887" s="26"/>
      <c r="U7887" s="26"/>
      <c r="V7887" s="26"/>
    </row>
    <row r="7888" spans="1:22" ht="14">
      <c r="A7888" s="24"/>
      <c r="B7888" s="26"/>
      <c r="C7888" s="26"/>
      <c r="D7888" s="26"/>
      <c r="E7888" s="26"/>
      <c r="F7888" s="26"/>
      <c r="G7888" s="27"/>
      <c r="H7888" s="27"/>
      <c r="I7888" s="26"/>
      <c r="J7888" s="24"/>
      <c r="K7888" s="26"/>
      <c r="L7888" s="26"/>
      <c r="M7888" s="26"/>
      <c r="N7888" s="26"/>
      <c r="O7888" s="26"/>
      <c r="P7888" s="26"/>
      <c r="Q7888" s="26"/>
      <c r="R7888" s="26"/>
      <c r="S7888" s="26"/>
      <c r="T7888" s="26"/>
      <c r="U7888" s="26"/>
      <c r="V7888" s="26"/>
    </row>
    <row r="7889" spans="1:22" ht="14">
      <c r="A7889" s="24"/>
      <c r="B7889" s="26"/>
      <c r="C7889" s="26"/>
      <c r="D7889" s="26"/>
      <c r="E7889" s="26"/>
      <c r="F7889" s="26"/>
      <c r="G7889" s="27"/>
      <c r="H7889" s="27"/>
      <c r="I7889" s="26"/>
      <c r="J7889" s="24"/>
      <c r="K7889" s="26"/>
      <c r="L7889" s="26"/>
      <c r="M7889" s="26"/>
      <c r="N7889" s="26"/>
      <c r="O7889" s="26"/>
      <c r="P7889" s="26"/>
      <c r="Q7889" s="26"/>
      <c r="R7889" s="26"/>
      <c r="S7889" s="26"/>
      <c r="T7889" s="26"/>
      <c r="U7889" s="26"/>
      <c r="V7889" s="26"/>
    </row>
    <row r="7890" spans="1:22" ht="14">
      <c r="A7890" s="24"/>
      <c r="B7890" s="26"/>
      <c r="C7890" s="26"/>
      <c r="D7890" s="26"/>
      <c r="E7890" s="26"/>
      <c r="F7890" s="26"/>
      <c r="G7890" s="27"/>
      <c r="H7890" s="27"/>
      <c r="I7890" s="26"/>
      <c r="J7890" s="24"/>
      <c r="K7890" s="26"/>
      <c r="L7890" s="26"/>
      <c r="M7890" s="26"/>
      <c r="N7890" s="26"/>
      <c r="O7890" s="26"/>
      <c r="P7890" s="26"/>
      <c r="Q7890" s="26"/>
      <c r="R7890" s="26"/>
      <c r="S7890" s="26"/>
      <c r="T7890" s="26"/>
      <c r="U7890" s="26"/>
      <c r="V7890" s="26"/>
    </row>
    <row r="7891" spans="1:22" ht="14">
      <c r="A7891" s="24"/>
      <c r="B7891" s="26"/>
      <c r="C7891" s="26"/>
      <c r="D7891" s="26"/>
      <c r="E7891" s="26"/>
      <c r="F7891" s="26"/>
      <c r="G7891" s="27"/>
      <c r="H7891" s="27"/>
      <c r="I7891" s="26"/>
      <c r="J7891" s="24"/>
      <c r="K7891" s="26"/>
      <c r="L7891" s="26"/>
      <c r="M7891" s="26"/>
      <c r="N7891" s="26"/>
      <c r="O7891" s="26"/>
      <c r="P7891" s="26"/>
      <c r="Q7891" s="26"/>
      <c r="R7891" s="26"/>
      <c r="S7891" s="26"/>
      <c r="T7891" s="26"/>
      <c r="U7891" s="26"/>
      <c r="V7891" s="26"/>
    </row>
    <row r="7892" spans="1:22" ht="14">
      <c r="A7892" s="24"/>
      <c r="B7892" s="26"/>
      <c r="C7892" s="26"/>
      <c r="D7892" s="26"/>
      <c r="E7892" s="26"/>
      <c r="F7892" s="26"/>
      <c r="G7892" s="27"/>
      <c r="H7892" s="27"/>
      <c r="I7892" s="26"/>
      <c r="J7892" s="24"/>
      <c r="K7892" s="26"/>
      <c r="L7892" s="26"/>
      <c r="M7892" s="26"/>
      <c r="N7892" s="26"/>
      <c r="O7892" s="26"/>
      <c r="P7892" s="26"/>
      <c r="Q7892" s="26"/>
      <c r="R7892" s="26"/>
      <c r="S7892" s="26"/>
      <c r="T7892" s="26"/>
      <c r="U7892" s="26"/>
      <c r="V7892" s="26"/>
    </row>
    <row r="7893" spans="1:22" ht="14">
      <c r="A7893" s="24"/>
      <c r="B7893" s="26"/>
      <c r="C7893" s="26"/>
      <c r="D7893" s="26"/>
      <c r="E7893" s="26"/>
      <c r="F7893" s="26"/>
      <c r="G7893" s="27"/>
      <c r="H7893" s="27"/>
      <c r="I7893" s="26"/>
      <c r="J7893" s="24"/>
      <c r="K7893" s="26"/>
      <c r="L7893" s="26"/>
      <c r="M7893" s="26"/>
      <c r="N7893" s="26"/>
      <c r="O7893" s="26"/>
      <c r="P7893" s="26"/>
      <c r="Q7893" s="26"/>
      <c r="R7893" s="26"/>
      <c r="S7893" s="26"/>
      <c r="T7893" s="26"/>
      <c r="U7893" s="26"/>
      <c r="V7893" s="26"/>
    </row>
    <row r="7894" spans="1:22" ht="14">
      <c r="A7894" s="24"/>
      <c r="B7894" s="26"/>
      <c r="C7894" s="26"/>
      <c r="D7894" s="26"/>
      <c r="E7894" s="26"/>
      <c r="F7894" s="26"/>
      <c r="G7894" s="27"/>
      <c r="H7894" s="27"/>
      <c r="I7894" s="26"/>
      <c r="J7894" s="24"/>
      <c r="K7894" s="26"/>
      <c r="L7894" s="26"/>
      <c r="M7894" s="26"/>
      <c r="N7894" s="26"/>
      <c r="O7894" s="26"/>
      <c r="P7894" s="26"/>
      <c r="Q7894" s="26"/>
      <c r="R7894" s="26"/>
      <c r="S7894" s="26"/>
      <c r="T7894" s="26"/>
      <c r="U7894" s="26"/>
      <c r="V7894" s="26"/>
    </row>
    <row r="7895" spans="1:22" ht="14">
      <c r="A7895" s="24"/>
      <c r="B7895" s="26"/>
      <c r="C7895" s="26"/>
      <c r="D7895" s="26"/>
      <c r="E7895" s="26"/>
      <c r="F7895" s="26"/>
      <c r="G7895" s="27"/>
      <c r="H7895" s="27"/>
      <c r="I7895" s="26"/>
      <c r="J7895" s="24"/>
      <c r="K7895" s="26"/>
      <c r="L7895" s="26"/>
      <c r="M7895" s="26"/>
      <c r="N7895" s="26"/>
      <c r="O7895" s="26"/>
      <c r="P7895" s="26"/>
      <c r="Q7895" s="26"/>
      <c r="R7895" s="26"/>
      <c r="S7895" s="26"/>
      <c r="T7895" s="26"/>
      <c r="U7895" s="26"/>
      <c r="V7895" s="26"/>
    </row>
    <row r="7896" spans="1:22" ht="14">
      <c r="A7896" s="24"/>
      <c r="B7896" s="26"/>
      <c r="C7896" s="26"/>
      <c r="D7896" s="26"/>
      <c r="E7896" s="26"/>
      <c r="F7896" s="26"/>
      <c r="G7896" s="27"/>
      <c r="H7896" s="27"/>
      <c r="I7896" s="26"/>
      <c r="J7896" s="24"/>
      <c r="K7896" s="26"/>
      <c r="L7896" s="26"/>
      <c r="M7896" s="26"/>
      <c r="N7896" s="26"/>
      <c r="O7896" s="26"/>
      <c r="P7896" s="26"/>
      <c r="Q7896" s="26"/>
      <c r="R7896" s="26"/>
      <c r="S7896" s="26"/>
      <c r="T7896" s="26"/>
      <c r="U7896" s="26"/>
      <c r="V7896" s="26"/>
    </row>
    <row r="7897" spans="1:22" ht="14">
      <c r="A7897" s="24"/>
      <c r="B7897" s="26"/>
      <c r="C7897" s="26"/>
      <c r="D7897" s="26"/>
      <c r="E7897" s="26"/>
      <c r="F7897" s="26"/>
      <c r="G7897" s="27"/>
      <c r="H7897" s="27"/>
      <c r="I7897" s="26"/>
      <c r="J7897" s="24"/>
      <c r="K7897" s="26"/>
      <c r="L7897" s="26"/>
      <c r="M7897" s="26"/>
      <c r="N7897" s="26"/>
      <c r="O7897" s="26"/>
      <c r="P7897" s="26"/>
      <c r="Q7897" s="26"/>
      <c r="R7897" s="26"/>
      <c r="S7897" s="26"/>
      <c r="T7897" s="26"/>
      <c r="U7897" s="26"/>
      <c r="V7897" s="26"/>
    </row>
    <row r="7898" spans="1:22" ht="14">
      <c r="A7898" s="24"/>
      <c r="B7898" s="26"/>
      <c r="C7898" s="26"/>
      <c r="D7898" s="26"/>
      <c r="E7898" s="26"/>
      <c r="F7898" s="26"/>
      <c r="G7898" s="27"/>
      <c r="H7898" s="27"/>
      <c r="I7898" s="26"/>
      <c r="J7898" s="24"/>
      <c r="K7898" s="26"/>
      <c r="L7898" s="26"/>
      <c r="M7898" s="26"/>
      <c r="N7898" s="26"/>
      <c r="O7898" s="26"/>
      <c r="P7898" s="26"/>
      <c r="Q7898" s="26"/>
      <c r="R7898" s="26"/>
      <c r="S7898" s="26"/>
      <c r="T7898" s="26"/>
      <c r="U7898" s="26"/>
      <c r="V7898" s="26"/>
    </row>
    <row r="7899" spans="1:22" ht="14">
      <c r="A7899" s="24"/>
      <c r="B7899" s="26"/>
      <c r="C7899" s="26"/>
      <c r="D7899" s="26"/>
      <c r="E7899" s="26"/>
      <c r="F7899" s="26"/>
      <c r="G7899" s="27"/>
      <c r="H7899" s="27"/>
      <c r="I7899" s="26"/>
      <c r="J7899" s="24"/>
      <c r="K7899" s="26"/>
      <c r="L7899" s="26"/>
      <c r="M7899" s="26"/>
      <c r="N7899" s="26"/>
      <c r="O7899" s="26"/>
      <c r="P7899" s="26"/>
      <c r="Q7899" s="26"/>
      <c r="R7899" s="26"/>
      <c r="S7899" s="26"/>
      <c r="T7899" s="26"/>
      <c r="U7899" s="26"/>
      <c r="V7899" s="26"/>
    </row>
    <row r="7900" spans="1:22" ht="14">
      <c r="A7900" s="24"/>
      <c r="B7900" s="26"/>
      <c r="C7900" s="26"/>
      <c r="D7900" s="26"/>
      <c r="E7900" s="26"/>
      <c r="F7900" s="26"/>
      <c r="G7900" s="27"/>
      <c r="H7900" s="27"/>
      <c r="I7900" s="26"/>
      <c r="J7900" s="24"/>
      <c r="K7900" s="26"/>
      <c r="L7900" s="26"/>
      <c r="M7900" s="26"/>
      <c r="N7900" s="26"/>
      <c r="O7900" s="26"/>
      <c r="P7900" s="26"/>
      <c r="Q7900" s="26"/>
      <c r="R7900" s="26"/>
      <c r="S7900" s="26"/>
      <c r="T7900" s="26"/>
      <c r="U7900" s="26"/>
      <c r="V7900" s="26"/>
    </row>
    <row r="7901" spans="1:22" ht="14">
      <c r="A7901" s="24"/>
      <c r="B7901" s="26"/>
      <c r="C7901" s="26"/>
      <c r="D7901" s="26"/>
      <c r="E7901" s="26"/>
      <c r="F7901" s="26"/>
      <c r="G7901" s="27"/>
      <c r="H7901" s="27"/>
      <c r="I7901" s="26"/>
      <c r="J7901" s="24"/>
      <c r="K7901" s="26"/>
      <c r="L7901" s="26"/>
      <c r="M7901" s="26"/>
      <c r="N7901" s="26"/>
      <c r="O7901" s="26"/>
      <c r="P7901" s="26"/>
      <c r="Q7901" s="26"/>
      <c r="R7901" s="26"/>
      <c r="S7901" s="26"/>
      <c r="T7901" s="26"/>
      <c r="U7901" s="26"/>
      <c r="V7901" s="26"/>
    </row>
    <row r="7902" spans="1:22" ht="14">
      <c r="A7902" s="24"/>
      <c r="B7902" s="26"/>
      <c r="C7902" s="26"/>
      <c r="D7902" s="26"/>
      <c r="E7902" s="26"/>
      <c r="F7902" s="26"/>
      <c r="G7902" s="27"/>
      <c r="H7902" s="27"/>
      <c r="I7902" s="26"/>
      <c r="J7902" s="24"/>
      <c r="K7902" s="26"/>
      <c r="L7902" s="26"/>
      <c r="M7902" s="26"/>
      <c r="N7902" s="26"/>
      <c r="O7902" s="26"/>
      <c r="P7902" s="26"/>
      <c r="Q7902" s="26"/>
      <c r="R7902" s="26"/>
      <c r="S7902" s="26"/>
      <c r="T7902" s="26"/>
      <c r="U7902" s="26"/>
      <c r="V7902" s="26"/>
    </row>
    <row r="7903" spans="1:22" ht="14">
      <c r="A7903" s="24"/>
      <c r="B7903" s="26"/>
      <c r="C7903" s="26"/>
      <c r="D7903" s="26"/>
      <c r="E7903" s="26"/>
      <c r="F7903" s="26"/>
      <c r="G7903" s="27"/>
      <c r="H7903" s="27"/>
      <c r="I7903" s="26"/>
      <c r="J7903" s="24"/>
      <c r="K7903" s="26"/>
      <c r="L7903" s="26"/>
      <c r="M7903" s="26"/>
      <c r="N7903" s="26"/>
      <c r="O7903" s="26"/>
      <c r="P7903" s="26"/>
      <c r="Q7903" s="26"/>
      <c r="R7903" s="26"/>
      <c r="S7903" s="26"/>
      <c r="T7903" s="26"/>
      <c r="U7903" s="26"/>
      <c r="V7903" s="26"/>
    </row>
    <row r="7904" spans="1:22" ht="14">
      <c r="A7904" s="24"/>
      <c r="B7904" s="26"/>
      <c r="C7904" s="26"/>
      <c r="D7904" s="26"/>
      <c r="E7904" s="26"/>
      <c r="F7904" s="26"/>
      <c r="G7904" s="27"/>
      <c r="H7904" s="27"/>
      <c r="I7904" s="26"/>
      <c r="J7904" s="24"/>
      <c r="K7904" s="26"/>
      <c r="L7904" s="26"/>
      <c r="M7904" s="26"/>
      <c r="N7904" s="26"/>
      <c r="O7904" s="26"/>
      <c r="P7904" s="26"/>
      <c r="Q7904" s="26"/>
      <c r="R7904" s="26"/>
      <c r="S7904" s="26"/>
      <c r="T7904" s="26"/>
      <c r="U7904" s="26"/>
      <c r="V7904" s="26"/>
    </row>
    <row r="7905" spans="1:22" ht="14">
      <c r="A7905" s="24"/>
      <c r="B7905" s="26"/>
      <c r="C7905" s="26"/>
      <c r="D7905" s="26"/>
      <c r="E7905" s="26"/>
      <c r="F7905" s="26"/>
      <c r="G7905" s="27"/>
      <c r="H7905" s="27"/>
      <c r="I7905" s="26"/>
      <c r="J7905" s="24"/>
      <c r="K7905" s="26"/>
      <c r="L7905" s="26"/>
      <c r="M7905" s="26"/>
      <c r="N7905" s="26"/>
      <c r="O7905" s="26"/>
      <c r="P7905" s="26"/>
      <c r="Q7905" s="26"/>
      <c r="R7905" s="26"/>
      <c r="S7905" s="26"/>
      <c r="T7905" s="26"/>
      <c r="U7905" s="26"/>
      <c r="V7905" s="26"/>
    </row>
    <row r="7906" spans="1:22" ht="14">
      <c r="A7906" s="24"/>
      <c r="B7906" s="26"/>
      <c r="C7906" s="26"/>
      <c r="D7906" s="26"/>
      <c r="E7906" s="26"/>
      <c r="F7906" s="26"/>
      <c r="G7906" s="27"/>
      <c r="H7906" s="27"/>
      <c r="I7906" s="26"/>
      <c r="J7906" s="24"/>
      <c r="K7906" s="26"/>
      <c r="L7906" s="26"/>
      <c r="M7906" s="26"/>
      <c r="N7906" s="26"/>
      <c r="O7906" s="26"/>
      <c r="P7906" s="26"/>
      <c r="Q7906" s="26"/>
      <c r="R7906" s="26"/>
      <c r="S7906" s="26"/>
      <c r="T7906" s="26"/>
      <c r="U7906" s="26"/>
      <c r="V7906" s="26"/>
    </row>
    <row r="7907" spans="1:22" ht="14">
      <c r="A7907" s="24"/>
      <c r="B7907" s="26"/>
      <c r="C7907" s="26"/>
      <c r="D7907" s="26"/>
      <c r="E7907" s="26"/>
      <c r="F7907" s="26"/>
      <c r="G7907" s="27"/>
      <c r="H7907" s="27"/>
      <c r="I7907" s="26"/>
      <c r="J7907" s="24"/>
      <c r="K7907" s="26"/>
      <c r="L7907" s="26"/>
      <c r="M7907" s="26"/>
      <c r="N7907" s="26"/>
      <c r="O7907" s="26"/>
      <c r="P7907" s="26"/>
      <c r="Q7907" s="26"/>
      <c r="R7907" s="26"/>
      <c r="S7907" s="26"/>
      <c r="T7907" s="26"/>
      <c r="U7907" s="26"/>
      <c r="V7907" s="26"/>
    </row>
    <row r="7908" spans="1:22" ht="14">
      <c r="A7908" s="24"/>
      <c r="B7908" s="26"/>
      <c r="C7908" s="26"/>
      <c r="D7908" s="26"/>
      <c r="E7908" s="26"/>
      <c r="F7908" s="26"/>
      <c r="G7908" s="27"/>
      <c r="H7908" s="27"/>
      <c r="I7908" s="26"/>
      <c r="J7908" s="24"/>
      <c r="K7908" s="26"/>
      <c r="L7908" s="26"/>
      <c r="M7908" s="26"/>
      <c r="N7908" s="26"/>
      <c r="O7908" s="26"/>
      <c r="P7908" s="26"/>
      <c r="Q7908" s="26"/>
      <c r="R7908" s="26"/>
      <c r="S7908" s="26"/>
      <c r="T7908" s="26"/>
      <c r="U7908" s="26"/>
      <c r="V7908" s="26"/>
    </row>
    <row r="7909" spans="1:22" ht="14">
      <c r="A7909" s="24"/>
      <c r="B7909" s="26"/>
      <c r="C7909" s="26"/>
      <c r="D7909" s="26"/>
      <c r="E7909" s="26"/>
      <c r="F7909" s="26"/>
      <c r="G7909" s="27"/>
      <c r="H7909" s="27"/>
      <c r="I7909" s="26"/>
      <c r="J7909" s="24"/>
      <c r="K7909" s="26"/>
      <c r="L7909" s="26"/>
      <c r="M7909" s="26"/>
      <c r="N7909" s="26"/>
      <c r="O7909" s="26"/>
      <c r="P7909" s="26"/>
      <c r="Q7909" s="26"/>
      <c r="R7909" s="26"/>
      <c r="S7909" s="26"/>
      <c r="T7909" s="26"/>
      <c r="U7909" s="26"/>
      <c r="V7909" s="26"/>
    </row>
    <row r="7910" spans="1:22" ht="14">
      <c r="A7910" s="24"/>
      <c r="B7910" s="26"/>
      <c r="C7910" s="26"/>
      <c r="D7910" s="26"/>
      <c r="E7910" s="26"/>
      <c r="F7910" s="26"/>
      <c r="G7910" s="27"/>
      <c r="H7910" s="27"/>
      <c r="I7910" s="26"/>
      <c r="J7910" s="24"/>
      <c r="K7910" s="26"/>
      <c r="L7910" s="26"/>
      <c r="M7910" s="26"/>
      <c r="N7910" s="26"/>
      <c r="O7910" s="26"/>
      <c r="P7910" s="26"/>
      <c r="Q7910" s="26"/>
      <c r="R7910" s="26"/>
      <c r="S7910" s="26"/>
      <c r="T7910" s="26"/>
      <c r="U7910" s="26"/>
      <c r="V7910" s="26"/>
    </row>
    <row r="7911" spans="1:22" ht="14">
      <c r="A7911" s="24"/>
      <c r="B7911" s="26"/>
      <c r="C7911" s="26"/>
      <c r="D7911" s="26"/>
      <c r="E7911" s="26"/>
      <c r="F7911" s="26"/>
      <c r="G7911" s="27"/>
      <c r="H7911" s="27"/>
      <c r="I7911" s="26"/>
      <c r="J7911" s="24"/>
      <c r="K7911" s="26"/>
      <c r="L7911" s="26"/>
      <c r="M7911" s="26"/>
      <c r="N7911" s="26"/>
      <c r="O7911" s="26"/>
      <c r="P7911" s="26"/>
      <c r="Q7911" s="26"/>
      <c r="R7911" s="26"/>
      <c r="S7911" s="26"/>
      <c r="T7911" s="26"/>
      <c r="U7911" s="26"/>
      <c r="V7911" s="26"/>
    </row>
    <row r="7912" spans="1:22" ht="14">
      <c r="A7912" s="24"/>
      <c r="B7912" s="26"/>
      <c r="C7912" s="26"/>
      <c r="D7912" s="26"/>
      <c r="E7912" s="26"/>
      <c r="F7912" s="26"/>
      <c r="G7912" s="27"/>
      <c r="H7912" s="27"/>
      <c r="I7912" s="26"/>
      <c r="J7912" s="24"/>
      <c r="K7912" s="26"/>
      <c r="L7912" s="26"/>
      <c r="M7912" s="26"/>
      <c r="N7912" s="26"/>
      <c r="O7912" s="26"/>
      <c r="P7912" s="26"/>
      <c r="Q7912" s="26"/>
      <c r="R7912" s="26"/>
      <c r="S7912" s="26"/>
      <c r="T7912" s="26"/>
      <c r="U7912" s="26"/>
      <c r="V7912" s="26"/>
    </row>
    <row r="7913" spans="1:22" ht="14">
      <c r="A7913" s="24"/>
      <c r="B7913" s="26"/>
      <c r="C7913" s="26"/>
      <c r="D7913" s="26"/>
      <c r="E7913" s="26"/>
      <c r="F7913" s="26"/>
      <c r="G7913" s="27"/>
      <c r="H7913" s="27"/>
      <c r="I7913" s="26"/>
      <c r="J7913" s="24"/>
      <c r="K7913" s="26"/>
      <c r="L7913" s="26"/>
      <c r="M7913" s="26"/>
      <c r="N7913" s="26"/>
      <c r="O7913" s="26"/>
      <c r="P7913" s="26"/>
      <c r="Q7913" s="26"/>
      <c r="R7913" s="26"/>
      <c r="S7913" s="26"/>
      <c r="T7913" s="26"/>
      <c r="U7913" s="26"/>
      <c r="V7913" s="26"/>
    </row>
    <row r="7914" spans="1:22" ht="14">
      <c r="A7914" s="24"/>
      <c r="B7914" s="26"/>
      <c r="C7914" s="26"/>
      <c r="D7914" s="26"/>
      <c r="E7914" s="26"/>
      <c r="F7914" s="26"/>
      <c r="G7914" s="27"/>
      <c r="H7914" s="27"/>
      <c r="I7914" s="26"/>
      <c r="J7914" s="24"/>
      <c r="K7914" s="26"/>
      <c r="L7914" s="26"/>
      <c r="M7914" s="26"/>
      <c r="N7914" s="26"/>
      <c r="O7914" s="26"/>
      <c r="P7914" s="26"/>
      <c r="Q7914" s="26"/>
      <c r="R7914" s="26"/>
      <c r="S7914" s="26"/>
      <c r="T7914" s="26"/>
      <c r="U7914" s="26"/>
      <c r="V7914" s="26"/>
    </row>
    <row r="7915" spans="1:22" ht="14">
      <c r="A7915" s="24"/>
      <c r="B7915" s="26"/>
      <c r="C7915" s="26"/>
      <c r="D7915" s="26"/>
      <c r="E7915" s="26"/>
      <c r="F7915" s="26"/>
      <c r="G7915" s="27"/>
      <c r="H7915" s="27"/>
      <c r="I7915" s="26"/>
      <c r="J7915" s="24"/>
      <c r="K7915" s="26"/>
      <c r="L7915" s="26"/>
      <c r="M7915" s="26"/>
      <c r="N7915" s="26"/>
      <c r="O7915" s="26"/>
      <c r="P7915" s="26"/>
      <c r="Q7915" s="26"/>
      <c r="R7915" s="26"/>
      <c r="S7915" s="26"/>
      <c r="T7915" s="26"/>
      <c r="U7915" s="26"/>
      <c r="V7915" s="26"/>
    </row>
    <row r="7916" spans="1:22" ht="14">
      <c r="A7916" s="24"/>
      <c r="B7916" s="26"/>
      <c r="C7916" s="26"/>
      <c r="D7916" s="26"/>
      <c r="E7916" s="26"/>
      <c r="F7916" s="26"/>
      <c r="G7916" s="27"/>
      <c r="H7916" s="27"/>
      <c r="I7916" s="26"/>
      <c r="J7916" s="24"/>
      <c r="K7916" s="26"/>
      <c r="L7916" s="26"/>
      <c r="M7916" s="26"/>
      <c r="N7916" s="26"/>
      <c r="O7916" s="26"/>
      <c r="P7916" s="26"/>
      <c r="Q7916" s="26"/>
      <c r="R7916" s="26"/>
      <c r="S7916" s="26"/>
      <c r="T7916" s="26"/>
      <c r="U7916" s="26"/>
      <c r="V7916" s="26"/>
    </row>
    <row r="7917" spans="1:22" ht="14">
      <c r="A7917" s="24"/>
      <c r="B7917" s="26"/>
      <c r="C7917" s="26"/>
      <c r="D7917" s="26"/>
      <c r="E7917" s="26"/>
      <c r="F7917" s="26"/>
      <c r="G7917" s="27"/>
      <c r="H7917" s="27"/>
      <c r="I7917" s="26"/>
      <c r="J7917" s="24"/>
      <c r="K7917" s="26"/>
      <c r="L7917" s="26"/>
      <c r="M7917" s="26"/>
      <c r="N7917" s="26"/>
      <c r="O7917" s="26"/>
      <c r="P7917" s="26"/>
      <c r="Q7917" s="26"/>
      <c r="R7917" s="26"/>
      <c r="S7917" s="26"/>
      <c r="T7917" s="26"/>
      <c r="U7917" s="26"/>
      <c r="V7917" s="26"/>
    </row>
    <row r="7918" spans="1:22" ht="14">
      <c r="A7918" s="24"/>
      <c r="B7918" s="26"/>
      <c r="C7918" s="26"/>
      <c r="D7918" s="26"/>
      <c r="E7918" s="26"/>
      <c r="F7918" s="26"/>
      <c r="G7918" s="27"/>
      <c r="H7918" s="27"/>
      <c r="I7918" s="26"/>
      <c r="J7918" s="24"/>
      <c r="K7918" s="26"/>
      <c r="L7918" s="26"/>
      <c r="M7918" s="26"/>
      <c r="N7918" s="26"/>
      <c r="O7918" s="26"/>
      <c r="P7918" s="26"/>
      <c r="Q7918" s="26"/>
      <c r="R7918" s="26"/>
      <c r="S7918" s="26"/>
      <c r="T7918" s="26"/>
      <c r="U7918" s="26"/>
      <c r="V7918" s="26"/>
    </row>
    <row r="7919" spans="1:22" ht="14">
      <c r="A7919" s="24"/>
      <c r="B7919" s="26"/>
      <c r="C7919" s="26"/>
      <c r="D7919" s="26"/>
      <c r="E7919" s="26"/>
      <c r="F7919" s="26"/>
      <c r="G7919" s="27"/>
      <c r="H7919" s="27"/>
      <c r="I7919" s="26"/>
      <c r="J7919" s="24"/>
      <c r="K7919" s="26"/>
      <c r="L7919" s="26"/>
      <c r="M7919" s="26"/>
      <c r="N7919" s="26"/>
      <c r="O7919" s="26"/>
      <c r="P7919" s="26"/>
      <c r="Q7919" s="26"/>
      <c r="R7919" s="26"/>
      <c r="S7919" s="26"/>
      <c r="T7919" s="26"/>
      <c r="U7919" s="26"/>
      <c r="V7919" s="26"/>
    </row>
    <row r="7920" spans="1:22" ht="14">
      <c r="A7920" s="24"/>
      <c r="B7920" s="26"/>
      <c r="C7920" s="26"/>
      <c r="D7920" s="26"/>
      <c r="E7920" s="26"/>
      <c r="F7920" s="26"/>
      <c r="G7920" s="27"/>
      <c r="H7920" s="27"/>
      <c r="I7920" s="26"/>
      <c r="J7920" s="24"/>
      <c r="K7920" s="26"/>
      <c r="L7920" s="26"/>
      <c r="M7920" s="26"/>
      <c r="N7920" s="26"/>
      <c r="O7920" s="26"/>
      <c r="P7920" s="26"/>
      <c r="Q7920" s="26"/>
      <c r="R7920" s="26"/>
      <c r="S7920" s="26"/>
      <c r="T7920" s="26"/>
      <c r="U7920" s="26"/>
      <c r="V7920" s="26"/>
    </row>
    <row r="7921" spans="1:22" ht="14">
      <c r="A7921" s="24"/>
      <c r="B7921" s="26"/>
      <c r="C7921" s="26"/>
      <c r="D7921" s="26"/>
      <c r="E7921" s="26"/>
      <c r="F7921" s="26"/>
      <c r="G7921" s="27"/>
      <c r="H7921" s="27"/>
      <c r="I7921" s="26"/>
      <c r="J7921" s="24"/>
      <c r="K7921" s="26"/>
      <c r="L7921" s="26"/>
      <c r="M7921" s="26"/>
      <c r="N7921" s="26"/>
      <c r="O7921" s="26"/>
      <c r="P7921" s="26"/>
      <c r="Q7921" s="26"/>
      <c r="R7921" s="26"/>
      <c r="S7921" s="26"/>
      <c r="T7921" s="26"/>
      <c r="U7921" s="26"/>
      <c r="V7921" s="26"/>
    </row>
    <row r="7922" spans="1:22" ht="14">
      <c r="A7922" s="24"/>
      <c r="B7922" s="26"/>
      <c r="C7922" s="26"/>
      <c r="D7922" s="26"/>
      <c r="E7922" s="26"/>
      <c r="F7922" s="26"/>
      <c r="G7922" s="27"/>
      <c r="H7922" s="27"/>
      <c r="I7922" s="26"/>
      <c r="J7922" s="24"/>
      <c r="K7922" s="26"/>
      <c r="L7922" s="26"/>
      <c r="M7922" s="26"/>
      <c r="N7922" s="26"/>
      <c r="O7922" s="26"/>
      <c r="P7922" s="26"/>
      <c r="Q7922" s="26"/>
      <c r="R7922" s="26"/>
      <c r="S7922" s="26"/>
      <c r="T7922" s="26"/>
      <c r="U7922" s="26"/>
      <c r="V7922" s="26"/>
    </row>
    <row r="7923" spans="1:22" ht="14">
      <c r="A7923" s="24"/>
      <c r="B7923" s="26"/>
      <c r="C7923" s="26"/>
      <c r="D7923" s="26"/>
      <c r="E7923" s="26"/>
      <c r="F7923" s="26"/>
      <c r="G7923" s="27"/>
      <c r="H7923" s="27"/>
      <c r="I7923" s="26"/>
      <c r="J7923" s="24"/>
      <c r="K7923" s="26"/>
      <c r="L7923" s="26"/>
      <c r="M7923" s="26"/>
      <c r="N7923" s="26"/>
      <c r="O7923" s="26"/>
      <c r="P7923" s="26"/>
      <c r="Q7923" s="26"/>
      <c r="R7923" s="26"/>
      <c r="S7923" s="26"/>
      <c r="T7923" s="26"/>
      <c r="U7923" s="26"/>
      <c r="V7923" s="26"/>
    </row>
    <row r="7924" spans="1:22" ht="14">
      <c r="A7924" s="24"/>
      <c r="B7924" s="26"/>
      <c r="C7924" s="26"/>
      <c r="D7924" s="26"/>
      <c r="E7924" s="26"/>
      <c r="F7924" s="26"/>
      <c r="G7924" s="27"/>
      <c r="H7924" s="27"/>
      <c r="I7924" s="26"/>
      <c r="J7924" s="24"/>
      <c r="K7924" s="26"/>
      <c r="L7924" s="26"/>
      <c r="M7924" s="26"/>
      <c r="N7924" s="26"/>
      <c r="O7924" s="26"/>
      <c r="P7924" s="26"/>
      <c r="Q7924" s="26"/>
      <c r="R7924" s="26"/>
      <c r="S7924" s="26"/>
      <c r="T7924" s="26"/>
      <c r="U7924" s="26"/>
      <c r="V7924" s="26"/>
    </row>
    <row r="7925" spans="1:22" ht="14">
      <c r="A7925" s="24"/>
      <c r="B7925" s="26"/>
      <c r="C7925" s="26"/>
      <c r="D7925" s="26"/>
      <c r="E7925" s="26"/>
      <c r="F7925" s="26"/>
      <c r="G7925" s="27"/>
      <c r="H7925" s="27"/>
      <c r="I7925" s="26"/>
      <c r="J7925" s="24"/>
      <c r="K7925" s="26"/>
      <c r="L7925" s="26"/>
      <c r="M7925" s="26"/>
      <c r="N7925" s="26"/>
      <c r="O7925" s="26"/>
      <c r="P7925" s="26"/>
      <c r="Q7925" s="26"/>
      <c r="R7925" s="26"/>
      <c r="S7925" s="26"/>
      <c r="T7925" s="26"/>
      <c r="U7925" s="26"/>
      <c r="V7925" s="26"/>
    </row>
    <row r="7926" spans="1:22" ht="14">
      <c r="A7926" s="24"/>
      <c r="B7926" s="26"/>
      <c r="C7926" s="26"/>
      <c r="D7926" s="26"/>
      <c r="E7926" s="26"/>
      <c r="F7926" s="26"/>
      <c r="G7926" s="27"/>
      <c r="H7926" s="27"/>
      <c r="I7926" s="26"/>
      <c r="J7926" s="24"/>
      <c r="K7926" s="26"/>
      <c r="L7926" s="26"/>
      <c r="M7926" s="26"/>
      <c r="N7926" s="26"/>
      <c r="O7926" s="26"/>
      <c r="P7926" s="26"/>
      <c r="Q7926" s="26"/>
      <c r="R7926" s="26"/>
      <c r="S7926" s="26"/>
      <c r="T7926" s="26"/>
      <c r="U7926" s="26"/>
      <c r="V7926" s="26"/>
    </row>
    <row r="7927" spans="1:22" ht="14">
      <c r="A7927" s="24"/>
      <c r="B7927" s="26"/>
      <c r="C7927" s="26"/>
      <c r="D7927" s="26"/>
      <c r="E7927" s="26"/>
      <c r="F7927" s="26"/>
      <c r="G7927" s="27"/>
      <c r="H7927" s="27"/>
      <c r="I7927" s="26"/>
      <c r="J7927" s="24"/>
      <c r="K7927" s="26"/>
      <c r="L7927" s="26"/>
      <c r="M7927" s="26"/>
      <c r="N7927" s="26"/>
      <c r="O7927" s="26"/>
      <c r="P7927" s="26"/>
      <c r="Q7927" s="26"/>
      <c r="R7927" s="26"/>
      <c r="S7927" s="26"/>
      <c r="T7927" s="26"/>
      <c r="U7927" s="26"/>
      <c r="V7927" s="26"/>
    </row>
    <row r="7928" spans="1:22" ht="14">
      <c r="A7928" s="24"/>
      <c r="B7928" s="26"/>
      <c r="C7928" s="26"/>
      <c r="D7928" s="26"/>
      <c r="E7928" s="26"/>
      <c r="F7928" s="26"/>
      <c r="G7928" s="27"/>
      <c r="H7928" s="27"/>
      <c r="I7928" s="26"/>
      <c r="J7928" s="24"/>
      <c r="K7928" s="26"/>
      <c r="L7928" s="26"/>
      <c r="M7928" s="26"/>
      <c r="N7928" s="26"/>
      <c r="O7928" s="26"/>
      <c r="P7928" s="26"/>
      <c r="Q7928" s="26"/>
      <c r="R7928" s="26"/>
      <c r="S7928" s="26"/>
      <c r="T7928" s="26"/>
      <c r="U7928" s="26"/>
      <c r="V7928" s="26"/>
    </row>
    <row r="7929" spans="1:22" ht="14">
      <c r="A7929" s="24"/>
      <c r="B7929" s="26"/>
      <c r="C7929" s="26"/>
      <c r="D7929" s="26"/>
      <c r="E7929" s="26"/>
      <c r="F7929" s="26"/>
      <c r="G7929" s="27"/>
      <c r="H7929" s="27"/>
      <c r="I7929" s="26"/>
      <c r="J7929" s="24"/>
      <c r="K7929" s="26"/>
      <c r="L7929" s="26"/>
      <c r="M7929" s="26"/>
      <c r="N7929" s="26"/>
      <c r="O7929" s="26"/>
      <c r="P7929" s="26"/>
      <c r="Q7929" s="26"/>
      <c r="R7929" s="26"/>
      <c r="S7929" s="26"/>
      <c r="T7929" s="26"/>
      <c r="U7929" s="26"/>
      <c r="V7929" s="26"/>
    </row>
    <row r="7930" spans="1:22" ht="14">
      <c r="A7930" s="24"/>
      <c r="B7930" s="26"/>
      <c r="C7930" s="26"/>
      <c r="D7930" s="26"/>
      <c r="E7930" s="26"/>
      <c r="F7930" s="26"/>
      <c r="G7930" s="27"/>
      <c r="H7930" s="27"/>
      <c r="I7930" s="26"/>
      <c r="J7930" s="24"/>
      <c r="K7930" s="26"/>
      <c r="L7930" s="26"/>
      <c r="M7930" s="26"/>
      <c r="N7930" s="26"/>
      <c r="O7930" s="26"/>
      <c r="P7930" s="26"/>
      <c r="Q7930" s="26"/>
      <c r="R7930" s="26"/>
      <c r="S7930" s="26"/>
      <c r="T7930" s="26"/>
      <c r="U7930" s="26"/>
      <c r="V7930" s="26"/>
    </row>
    <row r="7931" spans="1:22" ht="14">
      <c r="A7931" s="24"/>
      <c r="B7931" s="26"/>
      <c r="C7931" s="26"/>
      <c r="D7931" s="26"/>
      <c r="E7931" s="26"/>
      <c r="F7931" s="26"/>
      <c r="G7931" s="27"/>
      <c r="H7931" s="27"/>
      <c r="I7931" s="26"/>
      <c r="J7931" s="24"/>
      <c r="K7931" s="26"/>
      <c r="L7931" s="26"/>
      <c r="M7931" s="26"/>
      <c r="N7931" s="26"/>
      <c r="O7931" s="26"/>
      <c r="P7931" s="26"/>
      <c r="Q7931" s="26"/>
      <c r="R7931" s="26"/>
      <c r="S7931" s="26"/>
      <c r="T7931" s="26"/>
      <c r="U7931" s="26"/>
      <c r="V7931" s="26"/>
    </row>
    <row r="7932" spans="1:22" ht="14">
      <c r="A7932" s="24"/>
      <c r="B7932" s="26"/>
      <c r="C7932" s="26"/>
      <c r="D7932" s="26"/>
      <c r="E7932" s="26"/>
      <c r="F7932" s="26"/>
      <c r="G7932" s="27"/>
      <c r="H7932" s="27"/>
      <c r="I7932" s="26"/>
      <c r="J7932" s="24"/>
      <c r="K7932" s="26"/>
      <c r="L7932" s="26"/>
      <c r="M7932" s="26"/>
      <c r="N7932" s="26"/>
      <c r="O7932" s="26"/>
      <c r="P7932" s="26"/>
      <c r="Q7932" s="26"/>
      <c r="R7932" s="26"/>
      <c r="S7932" s="26"/>
      <c r="T7932" s="26"/>
      <c r="U7932" s="26"/>
      <c r="V7932" s="26"/>
    </row>
    <row r="7933" spans="1:22" ht="14">
      <c r="A7933" s="24"/>
      <c r="B7933" s="26"/>
      <c r="C7933" s="26"/>
      <c r="D7933" s="26"/>
      <c r="E7933" s="26"/>
      <c r="F7933" s="26"/>
      <c r="G7933" s="27"/>
      <c r="H7933" s="27"/>
      <c r="I7933" s="26"/>
      <c r="J7933" s="24"/>
      <c r="K7933" s="26"/>
      <c r="L7933" s="26"/>
      <c r="M7933" s="26"/>
      <c r="N7933" s="26"/>
      <c r="O7933" s="26"/>
      <c r="P7933" s="26"/>
      <c r="Q7933" s="26"/>
      <c r="R7933" s="26"/>
      <c r="S7933" s="26"/>
      <c r="T7933" s="26"/>
      <c r="U7933" s="26"/>
      <c r="V7933" s="26"/>
    </row>
    <row r="7934" spans="1:22" ht="14">
      <c r="A7934" s="24"/>
      <c r="B7934" s="26"/>
      <c r="C7934" s="26"/>
      <c r="D7934" s="26"/>
      <c r="E7934" s="26"/>
      <c r="F7934" s="26"/>
      <c r="G7934" s="27"/>
      <c r="H7934" s="27"/>
      <c r="I7934" s="26"/>
      <c r="J7934" s="24"/>
      <c r="K7934" s="26"/>
      <c r="L7934" s="26"/>
      <c r="M7934" s="26"/>
      <c r="N7934" s="26"/>
      <c r="O7934" s="26"/>
      <c r="P7934" s="26"/>
      <c r="Q7934" s="26"/>
      <c r="R7934" s="26"/>
      <c r="S7934" s="26"/>
      <c r="T7934" s="26"/>
      <c r="U7934" s="26"/>
      <c r="V7934" s="26"/>
    </row>
    <row r="7935" spans="1:22" ht="14">
      <c r="A7935" s="24"/>
      <c r="B7935" s="26"/>
      <c r="C7935" s="26"/>
      <c r="D7935" s="26"/>
      <c r="E7935" s="26"/>
      <c r="F7935" s="26"/>
      <c r="G7935" s="27"/>
      <c r="H7935" s="27"/>
      <c r="I7935" s="26"/>
      <c r="J7935" s="24"/>
      <c r="K7935" s="26"/>
      <c r="L7935" s="26"/>
      <c r="M7935" s="26"/>
      <c r="N7935" s="26"/>
      <c r="O7935" s="26"/>
      <c r="P7935" s="26"/>
      <c r="Q7935" s="26"/>
      <c r="R7935" s="26"/>
      <c r="S7935" s="26"/>
      <c r="T7935" s="26"/>
      <c r="U7935" s="26"/>
      <c r="V7935" s="26"/>
    </row>
    <row r="7936" spans="1:22" ht="14">
      <c r="A7936" s="24"/>
      <c r="B7936" s="26"/>
      <c r="C7936" s="26"/>
      <c r="D7936" s="26"/>
      <c r="E7936" s="26"/>
      <c r="F7936" s="26"/>
      <c r="G7936" s="27"/>
      <c r="H7936" s="27"/>
      <c r="I7936" s="26"/>
      <c r="J7936" s="24"/>
      <c r="K7936" s="26"/>
      <c r="L7936" s="26"/>
      <c r="M7936" s="26"/>
      <c r="N7936" s="26"/>
      <c r="O7936" s="26"/>
      <c r="P7936" s="26"/>
      <c r="Q7936" s="26"/>
      <c r="R7936" s="26"/>
      <c r="S7936" s="26"/>
      <c r="T7936" s="26"/>
      <c r="U7936" s="26"/>
      <c r="V7936" s="26"/>
    </row>
    <row r="7937" spans="1:22" ht="14">
      <c r="A7937" s="24"/>
      <c r="B7937" s="26"/>
      <c r="C7937" s="26"/>
      <c r="D7937" s="26"/>
      <c r="E7937" s="26"/>
      <c r="F7937" s="26"/>
      <c r="G7937" s="27"/>
      <c r="H7937" s="27"/>
      <c r="I7937" s="26"/>
      <c r="J7937" s="24"/>
      <c r="K7937" s="26"/>
      <c r="L7937" s="26"/>
      <c r="M7937" s="26"/>
      <c r="N7937" s="26"/>
      <c r="O7937" s="26"/>
      <c r="P7937" s="26"/>
      <c r="Q7937" s="26"/>
      <c r="R7937" s="26"/>
      <c r="S7937" s="26"/>
      <c r="T7937" s="26"/>
      <c r="U7937" s="26"/>
      <c r="V7937" s="26"/>
    </row>
    <row r="7938" spans="1:22" ht="14">
      <c r="A7938" s="24"/>
      <c r="B7938" s="26"/>
      <c r="C7938" s="26"/>
      <c r="D7938" s="26"/>
      <c r="E7938" s="26"/>
      <c r="F7938" s="26"/>
      <c r="G7938" s="27"/>
      <c r="H7938" s="27"/>
      <c r="I7938" s="26"/>
      <c r="J7938" s="24"/>
      <c r="K7938" s="26"/>
      <c r="L7938" s="26"/>
      <c r="M7938" s="26"/>
      <c r="N7938" s="26"/>
      <c r="O7938" s="26"/>
      <c r="P7938" s="26"/>
      <c r="Q7938" s="26"/>
      <c r="R7938" s="26"/>
      <c r="S7938" s="26"/>
      <c r="T7938" s="26"/>
      <c r="U7938" s="26"/>
      <c r="V7938" s="26"/>
    </row>
    <row r="7939" spans="1:22" ht="14">
      <c r="A7939" s="24"/>
      <c r="B7939" s="26"/>
      <c r="C7939" s="26"/>
      <c r="D7939" s="26"/>
      <c r="E7939" s="26"/>
      <c r="F7939" s="26"/>
      <c r="G7939" s="27"/>
      <c r="H7939" s="27"/>
      <c r="I7939" s="26"/>
      <c r="J7939" s="24"/>
      <c r="K7939" s="26"/>
      <c r="L7939" s="26"/>
      <c r="M7939" s="26"/>
      <c r="N7939" s="26"/>
      <c r="O7939" s="26"/>
      <c r="P7939" s="26"/>
      <c r="Q7939" s="26"/>
      <c r="R7939" s="26"/>
      <c r="S7939" s="26"/>
      <c r="T7939" s="26"/>
      <c r="U7939" s="26"/>
      <c r="V7939" s="26"/>
    </row>
    <row r="7940" spans="1:22" ht="14">
      <c r="A7940" s="24"/>
      <c r="B7940" s="26"/>
      <c r="C7940" s="26"/>
      <c r="D7940" s="26"/>
      <c r="E7940" s="26"/>
      <c r="F7940" s="26"/>
      <c r="G7940" s="27"/>
      <c r="H7940" s="27"/>
      <c r="I7940" s="26"/>
      <c r="J7940" s="24"/>
      <c r="K7940" s="26"/>
      <c r="L7940" s="26"/>
      <c r="M7940" s="26"/>
      <c r="N7940" s="26"/>
      <c r="O7940" s="26"/>
      <c r="P7940" s="26"/>
      <c r="Q7940" s="26"/>
      <c r="R7940" s="26"/>
      <c r="S7940" s="26"/>
      <c r="T7940" s="26"/>
      <c r="U7940" s="26"/>
      <c r="V7940" s="26"/>
    </row>
    <row r="7941" spans="1:22" ht="14">
      <c r="A7941" s="24"/>
      <c r="B7941" s="26"/>
      <c r="C7941" s="26"/>
      <c r="D7941" s="26"/>
      <c r="E7941" s="26"/>
      <c r="F7941" s="26"/>
      <c r="G7941" s="27"/>
      <c r="H7941" s="27"/>
      <c r="I7941" s="26"/>
      <c r="J7941" s="24"/>
      <c r="K7941" s="26"/>
      <c r="L7941" s="26"/>
      <c r="M7941" s="26"/>
      <c r="N7941" s="26"/>
      <c r="O7941" s="26"/>
      <c r="P7941" s="26"/>
      <c r="Q7941" s="26"/>
      <c r="R7941" s="26"/>
      <c r="S7941" s="26"/>
      <c r="T7941" s="26"/>
      <c r="U7941" s="26"/>
      <c r="V7941" s="26"/>
    </row>
    <row r="7942" spans="1:22" ht="14">
      <c r="A7942" s="24"/>
      <c r="B7942" s="26"/>
      <c r="C7942" s="26"/>
      <c r="D7942" s="26"/>
      <c r="E7942" s="26"/>
      <c r="F7942" s="26"/>
      <c r="G7942" s="27"/>
      <c r="H7942" s="27"/>
      <c r="I7942" s="26"/>
      <c r="J7942" s="24"/>
      <c r="K7942" s="26"/>
      <c r="L7942" s="26"/>
      <c r="M7942" s="26"/>
      <c r="N7942" s="26"/>
      <c r="O7942" s="26"/>
      <c r="P7942" s="26"/>
      <c r="Q7942" s="26"/>
      <c r="R7942" s="26"/>
      <c r="S7942" s="26"/>
      <c r="T7942" s="26"/>
      <c r="U7942" s="26"/>
      <c r="V7942" s="26"/>
    </row>
    <row r="7943" spans="1:22" ht="14">
      <c r="A7943" s="24"/>
      <c r="B7943" s="26"/>
      <c r="C7943" s="26"/>
      <c r="D7943" s="26"/>
      <c r="E7943" s="26"/>
      <c r="F7943" s="26"/>
      <c r="G7943" s="27"/>
      <c r="H7943" s="27"/>
      <c r="I7943" s="26"/>
      <c r="J7943" s="24"/>
      <c r="K7943" s="26"/>
      <c r="L7943" s="26"/>
      <c r="M7943" s="26"/>
      <c r="N7943" s="26"/>
      <c r="O7943" s="26"/>
      <c r="P7943" s="26"/>
      <c r="Q7943" s="26"/>
      <c r="R7943" s="26"/>
      <c r="S7943" s="26"/>
      <c r="T7943" s="26"/>
      <c r="U7943" s="26"/>
      <c r="V7943" s="26"/>
    </row>
    <row r="7944" spans="1:22" ht="14">
      <c r="A7944" s="24"/>
      <c r="B7944" s="26"/>
      <c r="C7944" s="26"/>
      <c r="D7944" s="26"/>
      <c r="E7944" s="26"/>
      <c r="F7944" s="26"/>
      <c r="G7944" s="27"/>
      <c r="H7944" s="27"/>
      <c r="I7944" s="26"/>
      <c r="J7944" s="24"/>
      <c r="K7944" s="26"/>
      <c r="L7944" s="26"/>
      <c r="M7944" s="26"/>
      <c r="N7944" s="26"/>
      <c r="O7944" s="26"/>
      <c r="P7944" s="26"/>
      <c r="Q7944" s="26"/>
      <c r="R7944" s="26"/>
      <c r="S7944" s="26"/>
      <c r="T7944" s="26"/>
      <c r="U7944" s="26"/>
      <c r="V7944" s="26"/>
    </row>
    <row r="7945" spans="1:22" ht="14">
      <c r="A7945" s="24"/>
      <c r="B7945" s="26"/>
      <c r="C7945" s="26"/>
      <c r="D7945" s="26"/>
      <c r="E7945" s="26"/>
      <c r="F7945" s="26"/>
      <c r="G7945" s="27"/>
      <c r="H7945" s="27"/>
      <c r="I7945" s="26"/>
      <c r="J7945" s="24"/>
      <c r="K7945" s="26"/>
      <c r="L7945" s="26"/>
      <c r="M7945" s="26"/>
      <c r="N7945" s="26"/>
      <c r="O7945" s="26"/>
      <c r="P7945" s="26"/>
      <c r="Q7945" s="26"/>
      <c r="R7945" s="26"/>
      <c r="S7945" s="26"/>
      <c r="T7945" s="26"/>
      <c r="U7945" s="26"/>
      <c r="V7945" s="26"/>
    </row>
    <row r="7946" spans="1:22" ht="14">
      <c r="A7946" s="24"/>
      <c r="B7946" s="26"/>
      <c r="C7946" s="26"/>
      <c r="D7946" s="26"/>
      <c r="E7946" s="26"/>
      <c r="F7946" s="26"/>
      <c r="G7946" s="27"/>
      <c r="H7946" s="27"/>
      <c r="I7946" s="26"/>
      <c r="J7946" s="24"/>
      <c r="K7946" s="26"/>
      <c r="L7946" s="26"/>
      <c r="M7946" s="26"/>
      <c r="N7946" s="26"/>
      <c r="O7946" s="26"/>
      <c r="P7946" s="26"/>
      <c r="Q7946" s="26"/>
      <c r="R7946" s="26"/>
      <c r="S7946" s="26"/>
      <c r="T7946" s="26"/>
      <c r="U7946" s="26"/>
      <c r="V7946" s="26"/>
    </row>
    <row r="7947" spans="1:22" ht="14">
      <c r="A7947" s="24"/>
      <c r="B7947" s="26"/>
      <c r="C7947" s="26"/>
      <c r="D7947" s="26"/>
      <c r="E7947" s="26"/>
      <c r="F7947" s="26"/>
      <c r="G7947" s="27"/>
      <c r="H7947" s="27"/>
      <c r="I7947" s="26"/>
      <c r="J7947" s="24"/>
      <c r="K7947" s="26"/>
      <c r="L7947" s="26"/>
      <c r="M7947" s="26"/>
      <c r="N7947" s="26"/>
      <c r="O7947" s="26"/>
      <c r="P7947" s="26"/>
      <c r="Q7947" s="26"/>
      <c r="R7947" s="26"/>
      <c r="S7947" s="26"/>
      <c r="T7947" s="26"/>
      <c r="U7947" s="26"/>
      <c r="V7947" s="26"/>
    </row>
    <row r="7948" spans="1:22" ht="14">
      <c r="A7948" s="24"/>
      <c r="B7948" s="26"/>
      <c r="C7948" s="26"/>
      <c r="D7948" s="26"/>
      <c r="E7948" s="26"/>
      <c r="F7948" s="26"/>
      <c r="G7948" s="27"/>
      <c r="H7948" s="27"/>
      <c r="I7948" s="26"/>
      <c r="J7948" s="24"/>
      <c r="K7948" s="26"/>
      <c r="L7948" s="26"/>
      <c r="M7948" s="26"/>
      <c r="N7948" s="26"/>
      <c r="O7948" s="26"/>
      <c r="P7948" s="26"/>
      <c r="Q7948" s="26"/>
      <c r="R7948" s="26"/>
      <c r="S7948" s="26"/>
      <c r="T7948" s="26"/>
      <c r="U7948" s="26"/>
      <c r="V7948" s="26"/>
    </row>
    <row r="7949" spans="1:22" ht="14">
      <c r="A7949" s="24"/>
      <c r="B7949" s="26"/>
      <c r="C7949" s="26"/>
      <c r="D7949" s="26"/>
      <c r="E7949" s="26"/>
      <c r="F7949" s="26"/>
      <c r="G7949" s="27"/>
      <c r="H7949" s="27"/>
      <c r="I7949" s="26"/>
      <c r="J7949" s="24"/>
      <c r="K7949" s="26"/>
      <c r="L7949" s="26"/>
      <c r="M7949" s="26"/>
      <c r="N7949" s="26"/>
      <c r="O7949" s="26"/>
      <c r="P7949" s="26"/>
      <c r="Q7949" s="26"/>
      <c r="R7949" s="26"/>
      <c r="S7949" s="26"/>
      <c r="T7949" s="26"/>
      <c r="U7949" s="26"/>
      <c r="V7949" s="26"/>
    </row>
    <row r="7950" spans="1:22" ht="14">
      <c r="A7950" s="24"/>
      <c r="B7950" s="26"/>
      <c r="C7950" s="26"/>
      <c r="D7950" s="26"/>
      <c r="E7950" s="26"/>
      <c r="F7950" s="26"/>
      <c r="G7950" s="27"/>
      <c r="H7950" s="27"/>
      <c r="I7950" s="26"/>
      <c r="J7950" s="24"/>
      <c r="K7950" s="26"/>
      <c r="L7950" s="26"/>
      <c r="M7950" s="26"/>
      <c r="N7950" s="26"/>
      <c r="O7950" s="26"/>
      <c r="P7950" s="26"/>
      <c r="Q7950" s="26"/>
      <c r="R7950" s="26"/>
      <c r="S7950" s="26"/>
      <c r="T7950" s="26"/>
      <c r="U7950" s="26"/>
      <c r="V7950" s="26"/>
    </row>
    <row r="7951" spans="1:22" ht="14">
      <c r="A7951" s="24"/>
      <c r="B7951" s="26"/>
      <c r="C7951" s="26"/>
      <c r="D7951" s="26"/>
      <c r="E7951" s="26"/>
      <c r="F7951" s="26"/>
      <c r="G7951" s="27"/>
      <c r="H7951" s="27"/>
      <c r="I7951" s="26"/>
      <c r="J7951" s="24"/>
      <c r="K7951" s="26"/>
      <c r="L7951" s="26"/>
      <c r="M7951" s="26"/>
      <c r="N7951" s="26"/>
      <c r="O7951" s="26"/>
      <c r="P7951" s="26"/>
      <c r="Q7951" s="26"/>
      <c r="R7951" s="26"/>
      <c r="S7951" s="26"/>
      <c r="T7951" s="26"/>
      <c r="U7951" s="26"/>
      <c r="V7951" s="26"/>
    </row>
    <row r="7952" spans="1:22" ht="14">
      <c r="A7952" s="24"/>
      <c r="B7952" s="26"/>
      <c r="C7952" s="26"/>
      <c r="D7952" s="26"/>
      <c r="E7952" s="26"/>
      <c r="F7952" s="26"/>
      <c r="G7952" s="27"/>
      <c r="H7952" s="27"/>
      <c r="I7952" s="26"/>
      <c r="J7952" s="24"/>
      <c r="K7952" s="26"/>
      <c r="L7952" s="26"/>
      <c r="M7952" s="26"/>
      <c r="N7952" s="26"/>
      <c r="O7952" s="26"/>
      <c r="P7952" s="26"/>
      <c r="Q7952" s="26"/>
      <c r="R7952" s="26"/>
      <c r="S7952" s="26"/>
      <c r="T7952" s="26"/>
      <c r="U7952" s="26"/>
      <c r="V7952" s="26"/>
    </row>
    <row r="7953" spans="1:22" ht="14">
      <c r="A7953" s="24"/>
      <c r="B7953" s="26"/>
      <c r="C7953" s="26"/>
      <c r="D7953" s="26"/>
      <c r="E7953" s="26"/>
      <c r="F7953" s="26"/>
      <c r="G7953" s="27"/>
      <c r="H7953" s="27"/>
      <c r="I7953" s="26"/>
      <c r="J7953" s="24"/>
      <c r="K7953" s="26"/>
      <c r="L7953" s="26"/>
      <c r="M7953" s="26"/>
      <c r="N7953" s="26"/>
      <c r="O7953" s="26"/>
      <c r="P7953" s="26"/>
      <c r="Q7953" s="26"/>
      <c r="R7953" s="26"/>
      <c r="S7953" s="26"/>
      <c r="T7953" s="26"/>
      <c r="U7953" s="26"/>
      <c r="V7953" s="26"/>
    </row>
    <row r="7954" spans="1:22" ht="14">
      <c r="A7954" s="24"/>
      <c r="B7954" s="26"/>
      <c r="C7954" s="26"/>
      <c r="D7954" s="26"/>
      <c r="E7954" s="26"/>
      <c r="F7954" s="26"/>
      <c r="G7954" s="27"/>
      <c r="H7954" s="27"/>
      <c r="I7954" s="26"/>
      <c r="J7954" s="24"/>
      <c r="K7954" s="26"/>
      <c r="L7954" s="26"/>
      <c r="M7954" s="26"/>
      <c r="N7954" s="26"/>
      <c r="O7954" s="26"/>
      <c r="P7954" s="26"/>
      <c r="Q7954" s="26"/>
      <c r="R7954" s="26"/>
      <c r="S7954" s="26"/>
      <c r="T7954" s="26"/>
      <c r="U7954" s="26"/>
      <c r="V7954" s="26"/>
    </row>
    <row r="7955" spans="1:22" ht="14">
      <c r="A7955" s="24"/>
      <c r="B7955" s="26"/>
      <c r="C7955" s="26"/>
      <c r="D7955" s="26"/>
      <c r="E7955" s="26"/>
      <c r="F7955" s="26"/>
      <c r="G7955" s="27"/>
      <c r="H7955" s="27"/>
      <c r="I7955" s="26"/>
      <c r="J7955" s="24"/>
      <c r="K7955" s="26"/>
      <c r="L7955" s="26"/>
      <c r="M7955" s="26"/>
      <c r="N7955" s="26"/>
      <c r="O7955" s="26"/>
      <c r="P7955" s="26"/>
      <c r="Q7955" s="26"/>
      <c r="R7955" s="26"/>
      <c r="S7955" s="26"/>
      <c r="T7955" s="26"/>
      <c r="U7955" s="26"/>
      <c r="V7955" s="26"/>
    </row>
    <row r="7956" spans="1:22" ht="14">
      <c r="A7956" s="24"/>
      <c r="B7956" s="26"/>
      <c r="C7956" s="26"/>
      <c r="D7956" s="26"/>
      <c r="E7956" s="26"/>
      <c r="F7956" s="26"/>
      <c r="G7956" s="27"/>
      <c r="H7956" s="27"/>
      <c r="I7956" s="26"/>
      <c r="J7956" s="24"/>
      <c r="K7956" s="26"/>
      <c r="L7956" s="26"/>
      <c r="M7956" s="26"/>
      <c r="N7956" s="26"/>
      <c r="O7956" s="26"/>
      <c r="P7956" s="26"/>
      <c r="Q7956" s="26"/>
      <c r="R7956" s="26"/>
      <c r="S7956" s="26"/>
      <c r="T7956" s="26"/>
      <c r="U7956" s="26"/>
      <c r="V7956" s="26"/>
    </row>
    <row r="7957" spans="1:22" ht="14">
      <c r="A7957" s="24"/>
      <c r="B7957" s="26"/>
      <c r="C7957" s="26"/>
      <c r="D7957" s="26"/>
      <c r="E7957" s="26"/>
      <c r="F7957" s="26"/>
      <c r="G7957" s="27"/>
      <c r="H7957" s="27"/>
      <c r="I7957" s="26"/>
      <c r="J7957" s="24"/>
      <c r="K7957" s="26"/>
      <c r="L7957" s="26"/>
      <c r="M7957" s="26"/>
      <c r="N7957" s="26"/>
      <c r="O7957" s="26"/>
      <c r="P7957" s="26"/>
      <c r="Q7957" s="26"/>
      <c r="R7957" s="26"/>
      <c r="S7957" s="26"/>
      <c r="T7957" s="26"/>
      <c r="U7957" s="26"/>
      <c r="V7957" s="26"/>
    </row>
    <row r="7958" spans="1:22" ht="14">
      <c r="A7958" s="24"/>
      <c r="B7958" s="26"/>
      <c r="C7958" s="26"/>
      <c r="D7958" s="26"/>
      <c r="E7958" s="26"/>
      <c r="F7958" s="26"/>
      <c r="G7958" s="27"/>
      <c r="H7958" s="27"/>
      <c r="I7958" s="26"/>
      <c r="J7958" s="24"/>
      <c r="K7958" s="26"/>
      <c r="L7958" s="26"/>
      <c r="M7958" s="26"/>
      <c r="N7958" s="26"/>
      <c r="O7958" s="26"/>
      <c r="P7958" s="26"/>
      <c r="Q7958" s="26"/>
      <c r="R7958" s="26"/>
      <c r="S7958" s="26"/>
      <c r="T7958" s="26"/>
      <c r="U7958" s="26"/>
      <c r="V7958" s="26"/>
    </row>
    <row r="7959" spans="1:22" ht="14">
      <c r="A7959" s="24"/>
      <c r="B7959" s="26"/>
      <c r="C7959" s="26"/>
      <c r="D7959" s="26"/>
      <c r="E7959" s="26"/>
      <c r="F7959" s="26"/>
      <c r="G7959" s="27"/>
      <c r="H7959" s="27"/>
      <c r="I7959" s="26"/>
      <c r="J7959" s="24"/>
      <c r="K7959" s="26"/>
      <c r="L7959" s="26"/>
      <c r="M7959" s="26"/>
      <c r="N7959" s="26"/>
      <c r="O7959" s="26"/>
      <c r="P7959" s="26"/>
      <c r="Q7959" s="26"/>
      <c r="R7959" s="26"/>
      <c r="S7959" s="26"/>
      <c r="T7959" s="26"/>
      <c r="U7959" s="26"/>
      <c r="V7959" s="26"/>
    </row>
    <row r="7960" spans="1:22" ht="14">
      <c r="A7960" s="24"/>
      <c r="B7960" s="26"/>
      <c r="C7960" s="26"/>
      <c r="D7960" s="26"/>
      <c r="E7960" s="26"/>
      <c r="F7960" s="26"/>
      <c r="G7960" s="27"/>
      <c r="H7960" s="27"/>
      <c r="I7960" s="26"/>
      <c r="J7960" s="24"/>
      <c r="K7960" s="26"/>
      <c r="L7960" s="26"/>
      <c r="M7960" s="26"/>
      <c r="N7960" s="26"/>
      <c r="O7960" s="26"/>
      <c r="P7960" s="26"/>
      <c r="Q7960" s="26"/>
      <c r="R7960" s="26"/>
      <c r="S7960" s="26"/>
      <c r="T7960" s="26"/>
      <c r="U7960" s="26"/>
      <c r="V7960" s="26"/>
    </row>
    <row r="7961" spans="1:22" ht="14">
      <c r="A7961" s="24"/>
      <c r="B7961" s="26"/>
      <c r="C7961" s="26"/>
      <c r="D7961" s="26"/>
      <c r="E7961" s="26"/>
      <c r="F7961" s="26"/>
      <c r="G7961" s="27"/>
      <c r="H7961" s="27"/>
      <c r="I7961" s="26"/>
      <c r="J7961" s="24"/>
      <c r="K7961" s="26"/>
      <c r="L7961" s="26"/>
      <c r="M7961" s="26"/>
      <c r="N7961" s="26"/>
      <c r="O7961" s="26"/>
      <c r="P7961" s="26"/>
      <c r="Q7961" s="26"/>
      <c r="R7961" s="26"/>
      <c r="S7961" s="26"/>
      <c r="T7961" s="26"/>
      <c r="U7961" s="26"/>
      <c r="V7961" s="26"/>
    </row>
    <row r="7962" spans="1:22" ht="14">
      <c r="A7962" s="24"/>
      <c r="B7962" s="26"/>
      <c r="C7962" s="26"/>
      <c r="D7962" s="26"/>
      <c r="E7962" s="26"/>
      <c r="F7962" s="26"/>
      <c r="G7962" s="27"/>
      <c r="H7962" s="27"/>
      <c r="I7962" s="26"/>
      <c r="J7962" s="24"/>
      <c r="K7962" s="26"/>
      <c r="L7962" s="26"/>
      <c r="M7962" s="26"/>
      <c r="N7962" s="26"/>
      <c r="O7962" s="26"/>
      <c r="P7962" s="26"/>
      <c r="Q7962" s="26"/>
      <c r="R7962" s="26"/>
      <c r="S7962" s="26"/>
      <c r="T7962" s="26"/>
      <c r="U7962" s="26"/>
      <c r="V7962" s="26"/>
    </row>
    <row r="7963" spans="1:22" ht="14">
      <c r="A7963" s="24"/>
      <c r="B7963" s="26"/>
      <c r="C7963" s="26"/>
      <c r="D7963" s="26"/>
      <c r="E7963" s="26"/>
      <c r="F7963" s="26"/>
      <c r="G7963" s="27"/>
      <c r="H7963" s="27"/>
      <c r="I7963" s="26"/>
      <c r="J7963" s="24"/>
      <c r="K7963" s="26"/>
      <c r="L7963" s="26"/>
      <c r="M7963" s="26"/>
      <c r="N7963" s="26"/>
      <c r="O7963" s="26"/>
      <c r="P7963" s="26"/>
      <c r="Q7963" s="26"/>
      <c r="R7963" s="26"/>
      <c r="S7963" s="26"/>
      <c r="T7963" s="26"/>
      <c r="U7963" s="26"/>
      <c r="V7963" s="26"/>
    </row>
    <row r="7964" spans="1:22" ht="14">
      <c r="A7964" s="24"/>
      <c r="B7964" s="26"/>
      <c r="C7964" s="26"/>
      <c r="D7964" s="26"/>
      <c r="E7964" s="26"/>
      <c r="F7964" s="26"/>
      <c r="G7964" s="27"/>
      <c r="H7964" s="27"/>
      <c r="I7964" s="26"/>
      <c r="J7964" s="24"/>
      <c r="K7964" s="26"/>
      <c r="L7964" s="26"/>
      <c r="M7964" s="26"/>
      <c r="N7964" s="26"/>
      <c r="O7964" s="26"/>
      <c r="P7964" s="26"/>
      <c r="Q7964" s="26"/>
      <c r="R7964" s="26"/>
      <c r="S7964" s="26"/>
      <c r="T7964" s="26"/>
      <c r="U7964" s="26"/>
      <c r="V7964" s="26"/>
    </row>
    <row r="7965" spans="1:22" ht="14">
      <c r="A7965" s="24"/>
      <c r="B7965" s="26"/>
      <c r="C7965" s="26"/>
      <c r="D7965" s="26"/>
      <c r="E7965" s="26"/>
      <c r="F7965" s="26"/>
      <c r="G7965" s="27"/>
      <c r="H7965" s="27"/>
      <c r="I7965" s="26"/>
      <c r="J7965" s="24"/>
      <c r="K7965" s="26"/>
      <c r="L7965" s="26"/>
      <c r="M7965" s="26"/>
      <c r="N7965" s="26"/>
      <c r="O7965" s="26"/>
      <c r="P7965" s="26"/>
      <c r="Q7965" s="26"/>
      <c r="R7965" s="26"/>
      <c r="S7965" s="26"/>
      <c r="T7965" s="26"/>
      <c r="U7965" s="26"/>
      <c r="V7965" s="26"/>
    </row>
    <row r="7966" spans="1:22" ht="14">
      <c r="A7966" s="24"/>
      <c r="B7966" s="26"/>
      <c r="C7966" s="26"/>
      <c r="D7966" s="26"/>
      <c r="E7966" s="26"/>
      <c r="F7966" s="26"/>
      <c r="G7966" s="27"/>
      <c r="H7966" s="27"/>
      <c r="I7966" s="26"/>
      <c r="J7966" s="24"/>
      <c r="K7966" s="26"/>
      <c r="L7966" s="26"/>
      <c r="M7966" s="26"/>
      <c r="N7966" s="26"/>
      <c r="O7966" s="26"/>
      <c r="P7966" s="26"/>
      <c r="Q7966" s="26"/>
      <c r="R7966" s="26"/>
      <c r="S7966" s="26"/>
      <c r="T7966" s="26"/>
      <c r="U7966" s="26"/>
      <c r="V7966" s="26"/>
    </row>
    <row r="7967" spans="1:22" ht="14">
      <c r="A7967" s="24"/>
      <c r="B7967" s="26"/>
      <c r="C7967" s="26"/>
      <c r="D7967" s="26"/>
      <c r="E7967" s="26"/>
      <c r="F7967" s="26"/>
      <c r="G7967" s="27"/>
      <c r="H7967" s="27"/>
      <c r="I7967" s="26"/>
      <c r="J7967" s="24"/>
      <c r="K7967" s="26"/>
      <c r="L7967" s="26"/>
      <c r="M7967" s="26"/>
      <c r="N7967" s="26"/>
      <c r="O7967" s="26"/>
      <c r="P7967" s="26"/>
      <c r="Q7967" s="26"/>
      <c r="R7967" s="26"/>
      <c r="S7967" s="26"/>
      <c r="T7967" s="26"/>
      <c r="U7967" s="26"/>
      <c r="V7967" s="26"/>
    </row>
    <row r="7968" spans="1:22" ht="14">
      <c r="A7968" s="24"/>
      <c r="B7968" s="26"/>
      <c r="C7968" s="26"/>
      <c r="D7968" s="26"/>
      <c r="E7968" s="26"/>
      <c r="F7968" s="26"/>
      <c r="G7968" s="27"/>
      <c r="H7968" s="27"/>
      <c r="I7968" s="26"/>
      <c r="J7968" s="24"/>
      <c r="K7968" s="26"/>
      <c r="L7968" s="26"/>
      <c r="M7968" s="26"/>
      <c r="N7968" s="26"/>
      <c r="O7968" s="26"/>
      <c r="P7968" s="26"/>
      <c r="Q7968" s="26"/>
      <c r="R7968" s="26"/>
      <c r="S7968" s="26"/>
      <c r="T7968" s="26"/>
      <c r="U7968" s="26"/>
      <c r="V7968" s="26"/>
    </row>
    <row r="7969" spans="1:22" ht="14">
      <c r="A7969" s="24"/>
      <c r="B7969" s="26"/>
      <c r="C7969" s="26"/>
      <c r="D7969" s="26"/>
      <c r="E7969" s="26"/>
      <c r="F7969" s="26"/>
      <c r="G7969" s="27"/>
      <c r="H7969" s="27"/>
      <c r="I7969" s="26"/>
      <c r="J7969" s="24"/>
      <c r="K7969" s="26"/>
      <c r="L7969" s="26"/>
      <c r="M7969" s="26"/>
      <c r="N7969" s="26"/>
      <c r="O7969" s="26"/>
      <c r="P7969" s="26"/>
      <c r="Q7969" s="26"/>
      <c r="R7969" s="26"/>
      <c r="S7969" s="26"/>
      <c r="T7969" s="26"/>
      <c r="U7969" s="26"/>
      <c r="V7969" s="26"/>
    </row>
    <row r="7970" spans="1:22" ht="14">
      <c r="A7970" s="24"/>
      <c r="B7970" s="26"/>
      <c r="C7970" s="26"/>
      <c r="D7970" s="26"/>
      <c r="E7970" s="26"/>
      <c r="F7970" s="26"/>
      <c r="G7970" s="27"/>
      <c r="H7970" s="27"/>
      <c r="I7970" s="26"/>
      <c r="J7970" s="24"/>
      <c r="K7970" s="26"/>
      <c r="L7970" s="26"/>
      <c r="M7970" s="26"/>
      <c r="N7970" s="26"/>
      <c r="O7970" s="26"/>
      <c r="P7970" s="26"/>
      <c r="Q7970" s="26"/>
      <c r="R7970" s="26"/>
      <c r="S7970" s="26"/>
      <c r="T7970" s="26"/>
      <c r="U7970" s="26"/>
      <c r="V7970" s="26"/>
    </row>
    <row r="7971" spans="1:22" ht="14">
      <c r="A7971" s="24"/>
      <c r="B7971" s="26"/>
      <c r="C7971" s="26"/>
      <c r="D7971" s="26"/>
      <c r="E7971" s="26"/>
      <c r="F7971" s="26"/>
      <c r="G7971" s="27"/>
      <c r="H7971" s="27"/>
      <c r="I7971" s="26"/>
      <c r="J7971" s="24"/>
      <c r="K7971" s="26"/>
      <c r="L7971" s="26"/>
      <c r="M7971" s="26"/>
      <c r="N7971" s="26"/>
      <c r="O7971" s="26"/>
      <c r="P7971" s="26"/>
      <c r="Q7971" s="26"/>
      <c r="R7971" s="26"/>
      <c r="S7971" s="26"/>
      <c r="T7971" s="26"/>
      <c r="U7971" s="26"/>
      <c r="V7971" s="26"/>
    </row>
    <row r="7972" spans="1:22" ht="14">
      <c r="A7972" s="24"/>
      <c r="B7972" s="26"/>
      <c r="C7972" s="26"/>
      <c r="D7972" s="26"/>
      <c r="E7972" s="26"/>
      <c r="F7972" s="26"/>
      <c r="G7972" s="27"/>
      <c r="H7972" s="27"/>
      <c r="I7972" s="26"/>
      <c r="J7972" s="24"/>
      <c r="K7972" s="26"/>
      <c r="L7972" s="26"/>
      <c r="M7972" s="26"/>
      <c r="N7972" s="26"/>
      <c r="O7972" s="26"/>
      <c r="P7972" s="26"/>
      <c r="Q7972" s="26"/>
      <c r="R7972" s="26"/>
      <c r="S7972" s="26"/>
      <c r="T7972" s="26"/>
      <c r="U7972" s="26"/>
      <c r="V7972" s="26"/>
    </row>
    <row r="7973" spans="1:22" ht="14">
      <c r="A7973" s="24"/>
      <c r="B7973" s="26"/>
      <c r="C7973" s="26"/>
      <c r="D7973" s="26"/>
      <c r="E7973" s="26"/>
      <c r="F7973" s="26"/>
      <c r="G7973" s="27"/>
      <c r="H7973" s="27"/>
      <c r="I7973" s="26"/>
      <c r="J7973" s="24"/>
      <c r="K7973" s="26"/>
      <c r="L7973" s="26"/>
      <c r="M7973" s="26"/>
      <c r="N7973" s="26"/>
      <c r="O7973" s="26"/>
      <c r="P7973" s="26"/>
      <c r="Q7973" s="26"/>
      <c r="R7973" s="26"/>
      <c r="S7973" s="26"/>
      <c r="T7973" s="26"/>
      <c r="U7973" s="26"/>
      <c r="V7973" s="26"/>
    </row>
    <row r="7974" spans="1:22" ht="14">
      <c r="A7974" s="24"/>
      <c r="B7974" s="26"/>
      <c r="C7974" s="26"/>
      <c r="D7974" s="26"/>
      <c r="E7974" s="26"/>
      <c r="F7974" s="26"/>
      <c r="G7974" s="27"/>
      <c r="H7974" s="27"/>
      <c r="I7974" s="26"/>
      <c r="J7974" s="24"/>
      <c r="K7974" s="26"/>
      <c r="L7974" s="26"/>
      <c r="M7974" s="26"/>
      <c r="N7974" s="26"/>
      <c r="O7974" s="26"/>
      <c r="P7974" s="26"/>
      <c r="Q7974" s="26"/>
      <c r="R7974" s="26"/>
      <c r="S7974" s="26"/>
      <c r="T7974" s="26"/>
      <c r="U7974" s="26"/>
      <c r="V7974" s="26"/>
    </row>
    <row r="7975" spans="1:22" ht="14">
      <c r="A7975" s="24"/>
      <c r="B7975" s="26"/>
      <c r="C7975" s="26"/>
      <c r="D7975" s="26"/>
      <c r="E7975" s="26"/>
      <c r="F7975" s="26"/>
      <c r="G7975" s="27"/>
      <c r="H7975" s="27"/>
      <c r="I7975" s="26"/>
      <c r="J7975" s="24"/>
      <c r="K7975" s="26"/>
      <c r="L7975" s="26"/>
      <c r="M7975" s="26"/>
      <c r="N7975" s="26"/>
      <c r="O7975" s="26"/>
      <c r="P7975" s="26"/>
      <c r="Q7975" s="26"/>
      <c r="R7975" s="26"/>
      <c r="S7975" s="26"/>
      <c r="T7975" s="26"/>
      <c r="U7975" s="26"/>
      <c r="V7975" s="26"/>
    </row>
    <row r="7976" spans="1:22" ht="14">
      <c r="A7976" s="24"/>
      <c r="B7976" s="26"/>
      <c r="C7976" s="26"/>
      <c r="D7976" s="26"/>
      <c r="E7976" s="26"/>
      <c r="F7976" s="26"/>
      <c r="G7976" s="27"/>
      <c r="H7976" s="27"/>
      <c r="I7976" s="26"/>
      <c r="J7976" s="24"/>
      <c r="K7976" s="26"/>
      <c r="L7976" s="26"/>
      <c r="M7976" s="26"/>
      <c r="N7976" s="26"/>
      <c r="O7976" s="26"/>
      <c r="P7976" s="26"/>
      <c r="Q7976" s="26"/>
      <c r="R7976" s="26"/>
      <c r="S7976" s="26"/>
      <c r="T7976" s="26"/>
      <c r="U7976" s="26"/>
      <c r="V7976" s="26"/>
    </row>
    <row r="7977" spans="1:22" ht="14">
      <c r="A7977" s="24"/>
      <c r="B7977" s="26"/>
      <c r="C7977" s="26"/>
      <c r="D7977" s="26"/>
      <c r="E7977" s="26"/>
      <c r="F7977" s="26"/>
      <c r="G7977" s="27"/>
      <c r="H7977" s="27"/>
      <c r="I7977" s="26"/>
      <c r="J7977" s="24"/>
      <c r="K7977" s="26"/>
      <c r="L7977" s="26"/>
      <c r="M7977" s="26"/>
      <c r="N7977" s="26"/>
      <c r="O7977" s="26"/>
      <c r="P7977" s="26"/>
      <c r="Q7977" s="26"/>
      <c r="R7977" s="26"/>
      <c r="S7977" s="26"/>
      <c r="T7977" s="26"/>
      <c r="U7977" s="26"/>
      <c r="V7977" s="26"/>
    </row>
    <row r="7978" spans="1:22" ht="14">
      <c r="A7978" s="24"/>
      <c r="B7978" s="26"/>
      <c r="C7978" s="26"/>
      <c r="D7978" s="26"/>
      <c r="E7978" s="26"/>
      <c r="F7978" s="26"/>
      <c r="G7978" s="27"/>
      <c r="H7978" s="27"/>
      <c r="I7978" s="26"/>
      <c r="J7978" s="24"/>
      <c r="K7978" s="26"/>
      <c r="L7978" s="26"/>
      <c r="M7978" s="26"/>
      <c r="N7978" s="26"/>
      <c r="O7978" s="26"/>
      <c r="P7978" s="26"/>
      <c r="Q7978" s="26"/>
      <c r="R7978" s="26"/>
      <c r="S7978" s="26"/>
      <c r="T7978" s="26"/>
      <c r="U7978" s="26"/>
      <c r="V7978" s="26"/>
    </row>
    <row r="7979" spans="1:22" ht="14">
      <c r="A7979" s="24"/>
      <c r="B7979" s="26"/>
      <c r="C7979" s="26"/>
      <c r="D7979" s="26"/>
      <c r="E7979" s="26"/>
      <c r="F7979" s="26"/>
      <c r="G7979" s="27"/>
      <c r="H7979" s="27"/>
      <c r="I7979" s="26"/>
      <c r="J7979" s="24"/>
      <c r="K7979" s="26"/>
      <c r="L7979" s="26"/>
      <c r="M7979" s="26"/>
      <c r="N7979" s="26"/>
      <c r="O7979" s="26"/>
      <c r="P7979" s="26"/>
      <c r="Q7979" s="26"/>
      <c r="R7979" s="26"/>
      <c r="S7979" s="26"/>
      <c r="T7979" s="26"/>
      <c r="U7979" s="26"/>
      <c r="V7979" s="26"/>
    </row>
    <row r="7980" spans="1:22" ht="14">
      <c r="A7980" s="24"/>
      <c r="B7980" s="26"/>
      <c r="C7980" s="26"/>
      <c r="D7980" s="26"/>
      <c r="E7980" s="26"/>
      <c r="F7980" s="26"/>
      <c r="G7980" s="27"/>
      <c r="H7980" s="27"/>
      <c r="I7980" s="26"/>
      <c r="J7980" s="24"/>
      <c r="K7980" s="26"/>
      <c r="L7980" s="26"/>
      <c r="M7980" s="26"/>
      <c r="N7980" s="26"/>
      <c r="O7980" s="26"/>
      <c r="P7980" s="26"/>
      <c r="Q7980" s="26"/>
      <c r="R7980" s="26"/>
      <c r="S7980" s="26"/>
      <c r="T7980" s="26"/>
      <c r="U7980" s="26"/>
      <c r="V7980" s="26"/>
    </row>
    <row r="7981" spans="1:22" ht="14">
      <c r="A7981" s="24"/>
      <c r="B7981" s="26"/>
      <c r="C7981" s="26"/>
      <c r="D7981" s="26"/>
      <c r="E7981" s="26"/>
      <c r="F7981" s="26"/>
      <c r="G7981" s="27"/>
      <c r="H7981" s="27"/>
      <c r="I7981" s="26"/>
      <c r="J7981" s="24"/>
      <c r="K7981" s="26"/>
      <c r="L7981" s="26"/>
      <c r="M7981" s="26"/>
      <c r="N7981" s="26"/>
      <c r="O7981" s="26"/>
      <c r="P7981" s="26"/>
      <c r="Q7981" s="26"/>
      <c r="R7981" s="26"/>
      <c r="S7981" s="26"/>
      <c r="T7981" s="26"/>
      <c r="U7981" s="26"/>
      <c r="V7981" s="26"/>
    </row>
    <row r="7982" spans="1:22" ht="14">
      <c r="A7982" s="24"/>
      <c r="B7982" s="26"/>
      <c r="C7982" s="26"/>
      <c r="D7982" s="26"/>
      <c r="E7982" s="26"/>
      <c r="F7982" s="26"/>
      <c r="G7982" s="27"/>
      <c r="H7982" s="27"/>
      <c r="I7982" s="26"/>
      <c r="J7982" s="24"/>
      <c r="K7982" s="26"/>
      <c r="L7982" s="26"/>
      <c r="M7982" s="26"/>
      <c r="N7982" s="26"/>
      <c r="O7982" s="26"/>
      <c r="P7982" s="26"/>
      <c r="Q7982" s="26"/>
      <c r="R7982" s="26"/>
      <c r="S7982" s="26"/>
      <c r="T7982" s="26"/>
      <c r="U7982" s="26"/>
      <c r="V7982" s="26"/>
    </row>
    <row r="7983" spans="1:22" ht="14">
      <c r="A7983" s="24"/>
      <c r="B7983" s="26"/>
      <c r="C7983" s="26"/>
      <c r="D7983" s="26"/>
      <c r="E7983" s="26"/>
      <c r="F7983" s="26"/>
      <c r="G7983" s="27"/>
      <c r="H7983" s="27"/>
      <c r="I7983" s="26"/>
      <c r="J7983" s="24"/>
      <c r="K7983" s="26"/>
      <c r="L7983" s="26"/>
      <c r="M7983" s="26"/>
      <c r="N7983" s="26"/>
      <c r="O7983" s="26"/>
      <c r="P7983" s="26"/>
      <c r="Q7983" s="26"/>
      <c r="R7983" s="26"/>
      <c r="S7983" s="26"/>
      <c r="T7983" s="26"/>
      <c r="U7983" s="26"/>
      <c r="V7983" s="26"/>
    </row>
    <row r="7984" spans="1:22" ht="14">
      <c r="A7984" s="24"/>
      <c r="B7984" s="26"/>
      <c r="C7984" s="26"/>
      <c r="D7984" s="26"/>
      <c r="E7984" s="26"/>
      <c r="F7984" s="26"/>
      <c r="G7984" s="27"/>
      <c r="H7984" s="27"/>
      <c r="I7984" s="26"/>
      <c r="J7984" s="24"/>
      <c r="K7984" s="26"/>
      <c r="L7984" s="26"/>
      <c r="M7984" s="26"/>
      <c r="N7984" s="26"/>
      <c r="O7984" s="26"/>
      <c r="P7984" s="26"/>
      <c r="Q7984" s="26"/>
      <c r="R7984" s="26"/>
      <c r="S7984" s="26"/>
      <c r="T7984" s="26"/>
      <c r="U7984" s="26"/>
      <c r="V7984" s="26"/>
    </row>
    <row r="7985" spans="1:22" ht="14">
      <c r="A7985" s="24"/>
      <c r="B7985" s="26"/>
      <c r="C7985" s="26"/>
      <c r="D7985" s="26"/>
      <c r="E7985" s="26"/>
      <c r="F7985" s="26"/>
      <c r="G7985" s="27"/>
      <c r="H7985" s="27"/>
      <c r="I7985" s="26"/>
      <c r="J7985" s="24"/>
      <c r="K7985" s="26"/>
      <c r="L7985" s="26"/>
      <c r="M7985" s="26"/>
      <c r="N7985" s="26"/>
      <c r="O7985" s="26"/>
      <c r="P7985" s="26"/>
      <c r="Q7985" s="26"/>
      <c r="R7985" s="26"/>
      <c r="S7985" s="26"/>
      <c r="T7985" s="26"/>
      <c r="U7985" s="26"/>
      <c r="V7985" s="26"/>
    </row>
    <row r="7986" spans="1:22" ht="14">
      <c r="A7986" s="24"/>
      <c r="B7986" s="26"/>
      <c r="C7986" s="26"/>
      <c r="D7986" s="26"/>
      <c r="E7986" s="26"/>
      <c r="F7986" s="26"/>
      <c r="G7986" s="27"/>
      <c r="H7986" s="27"/>
      <c r="I7986" s="26"/>
      <c r="J7986" s="24"/>
      <c r="K7986" s="26"/>
      <c r="L7986" s="26"/>
      <c r="M7986" s="26"/>
      <c r="N7986" s="26"/>
      <c r="O7986" s="26"/>
      <c r="P7986" s="26"/>
      <c r="Q7986" s="26"/>
      <c r="R7986" s="26"/>
      <c r="S7986" s="26"/>
      <c r="T7986" s="26"/>
      <c r="U7986" s="26"/>
      <c r="V7986" s="26"/>
    </row>
    <row r="7987" spans="1:22" ht="14">
      <c r="A7987" s="24"/>
      <c r="B7987" s="26"/>
      <c r="C7987" s="26"/>
      <c r="D7987" s="26"/>
      <c r="E7987" s="26"/>
      <c r="F7987" s="26"/>
      <c r="G7987" s="27"/>
      <c r="H7987" s="27"/>
      <c r="I7987" s="26"/>
      <c r="J7987" s="24"/>
      <c r="K7987" s="26"/>
      <c r="L7987" s="26"/>
      <c r="M7987" s="26"/>
      <c r="N7987" s="26"/>
      <c r="O7987" s="26"/>
      <c r="P7987" s="26"/>
      <c r="Q7987" s="26"/>
      <c r="R7987" s="26"/>
      <c r="S7987" s="26"/>
      <c r="T7987" s="26"/>
      <c r="U7987" s="26"/>
      <c r="V7987" s="26"/>
    </row>
    <row r="7988" spans="1:22" ht="14">
      <c r="A7988" s="24"/>
      <c r="B7988" s="26"/>
      <c r="C7988" s="26"/>
      <c r="D7988" s="26"/>
      <c r="E7988" s="26"/>
      <c r="F7988" s="26"/>
      <c r="G7988" s="27"/>
      <c r="H7988" s="27"/>
      <c r="I7988" s="26"/>
      <c r="J7988" s="24"/>
      <c r="K7988" s="26"/>
      <c r="L7988" s="26"/>
      <c r="M7988" s="26"/>
      <c r="N7988" s="26"/>
      <c r="O7988" s="26"/>
      <c r="P7988" s="26"/>
      <c r="Q7988" s="26"/>
      <c r="R7988" s="26"/>
      <c r="S7988" s="26"/>
      <c r="T7988" s="26"/>
      <c r="U7988" s="26"/>
      <c r="V7988" s="26"/>
    </row>
    <row r="7989" spans="1:22" ht="14">
      <c r="A7989" s="24"/>
      <c r="B7989" s="26"/>
      <c r="C7989" s="26"/>
      <c r="D7989" s="26"/>
      <c r="E7989" s="26"/>
      <c r="F7989" s="26"/>
      <c r="G7989" s="27"/>
      <c r="H7989" s="27"/>
      <c r="I7989" s="26"/>
      <c r="J7989" s="24"/>
      <c r="K7989" s="26"/>
      <c r="L7989" s="26"/>
      <c r="M7989" s="26"/>
      <c r="N7989" s="26"/>
      <c r="O7989" s="26"/>
      <c r="P7989" s="26"/>
      <c r="Q7989" s="26"/>
      <c r="R7989" s="26"/>
      <c r="S7989" s="26"/>
      <c r="T7989" s="26"/>
      <c r="U7989" s="26"/>
      <c r="V7989" s="26"/>
    </row>
    <row r="7990" spans="1:22" ht="14">
      <c r="A7990" s="24"/>
      <c r="B7990" s="26"/>
      <c r="C7990" s="26"/>
      <c r="D7990" s="26"/>
      <c r="E7990" s="26"/>
      <c r="F7990" s="26"/>
      <c r="G7990" s="27"/>
      <c r="H7990" s="27"/>
      <c r="I7990" s="26"/>
      <c r="J7990" s="24"/>
      <c r="K7990" s="26"/>
      <c r="L7990" s="26"/>
      <c r="M7990" s="26"/>
      <c r="N7990" s="26"/>
      <c r="O7990" s="26"/>
      <c r="P7990" s="26"/>
      <c r="Q7990" s="26"/>
      <c r="R7990" s="26"/>
      <c r="S7990" s="26"/>
      <c r="T7990" s="26"/>
      <c r="U7990" s="26"/>
      <c r="V7990" s="26"/>
    </row>
    <row r="7991" spans="1:22" ht="14">
      <c r="A7991" s="24"/>
      <c r="B7991" s="26"/>
      <c r="C7991" s="26"/>
      <c r="D7991" s="26"/>
      <c r="E7991" s="26"/>
      <c r="F7991" s="26"/>
      <c r="G7991" s="27"/>
      <c r="H7991" s="27"/>
      <c r="I7991" s="26"/>
      <c r="J7991" s="24"/>
      <c r="K7991" s="26"/>
      <c r="L7991" s="26"/>
      <c r="M7991" s="26"/>
      <c r="N7991" s="26"/>
      <c r="O7991" s="26"/>
      <c r="P7991" s="26"/>
      <c r="Q7991" s="26"/>
      <c r="R7991" s="26"/>
      <c r="S7991" s="26"/>
      <c r="T7991" s="26"/>
      <c r="U7991" s="26"/>
      <c r="V7991" s="26"/>
    </row>
    <row r="7992" spans="1:22" ht="14">
      <c r="A7992" s="24"/>
      <c r="B7992" s="26"/>
      <c r="C7992" s="26"/>
      <c r="D7992" s="26"/>
      <c r="E7992" s="26"/>
      <c r="F7992" s="26"/>
      <c r="G7992" s="27"/>
      <c r="H7992" s="27"/>
      <c r="I7992" s="26"/>
      <c r="J7992" s="24"/>
      <c r="K7992" s="26"/>
      <c r="L7992" s="26"/>
      <c r="M7992" s="26"/>
      <c r="N7992" s="26"/>
      <c r="O7992" s="26"/>
      <c r="P7992" s="26"/>
      <c r="Q7992" s="26"/>
      <c r="R7992" s="26"/>
      <c r="S7992" s="26"/>
      <c r="T7992" s="26"/>
      <c r="U7992" s="26"/>
      <c r="V7992" s="26"/>
    </row>
    <row r="7993" spans="1:22" ht="14">
      <c r="A7993" s="24"/>
      <c r="B7993" s="26"/>
      <c r="C7993" s="26"/>
      <c r="D7993" s="26"/>
      <c r="E7993" s="26"/>
      <c r="F7993" s="26"/>
      <c r="G7993" s="27"/>
      <c r="H7993" s="27"/>
      <c r="I7993" s="26"/>
      <c r="J7993" s="24"/>
      <c r="K7993" s="26"/>
      <c r="L7993" s="26"/>
      <c r="M7993" s="26"/>
      <c r="N7993" s="26"/>
      <c r="O7993" s="26"/>
      <c r="P7993" s="26"/>
      <c r="Q7993" s="26"/>
      <c r="R7993" s="26"/>
      <c r="S7993" s="26"/>
      <c r="T7993" s="26"/>
      <c r="U7993" s="26"/>
      <c r="V7993" s="26"/>
    </row>
    <row r="7994" spans="1:22" ht="14">
      <c r="A7994" s="24"/>
      <c r="B7994" s="26"/>
      <c r="C7994" s="26"/>
      <c r="D7994" s="26"/>
      <c r="E7994" s="26"/>
      <c r="F7994" s="26"/>
      <c r="G7994" s="27"/>
      <c r="H7994" s="27"/>
      <c r="I7994" s="26"/>
      <c r="J7994" s="24"/>
      <c r="K7994" s="26"/>
      <c r="L7994" s="26"/>
      <c r="M7994" s="26"/>
      <c r="N7994" s="26"/>
      <c r="O7994" s="26"/>
      <c r="P7994" s="26"/>
      <c r="Q7994" s="26"/>
      <c r="R7994" s="26"/>
      <c r="S7994" s="26"/>
      <c r="T7994" s="26"/>
      <c r="U7994" s="26"/>
      <c r="V7994" s="26"/>
    </row>
    <row r="7995" spans="1:22" ht="14">
      <c r="A7995" s="24"/>
      <c r="B7995" s="26"/>
      <c r="C7995" s="26"/>
      <c r="D7995" s="26"/>
      <c r="E7995" s="26"/>
      <c r="F7995" s="26"/>
      <c r="G7995" s="27"/>
      <c r="H7995" s="27"/>
      <c r="I7995" s="26"/>
      <c r="J7995" s="24"/>
      <c r="K7995" s="26"/>
      <c r="L7995" s="26"/>
      <c r="M7995" s="26"/>
      <c r="N7995" s="26"/>
      <c r="O7995" s="26"/>
      <c r="P7995" s="26"/>
      <c r="Q7995" s="26"/>
      <c r="R7995" s="26"/>
      <c r="S7995" s="26"/>
      <c r="T7995" s="26"/>
      <c r="U7995" s="26"/>
      <c r="V7995" s="26"/>
    </row>
    <row r="7996" spans="1:22" ht="14">
      <c r="A7996" s="24"/>
      <c r="B7996" s="26"/>
      <c r="C7996" s="26"/>
      <c r="D7996" s="26"/>
      <c r="E7996" s="26"/>
      <c r="F7996" s="26"/>
      <c r="G7996" s="27"/>
      <c r="H7996" s="27"/>
      <c r="I7996" s="26"/>
      <c r="J7996" s="24"/>
      <c r="K7996" s="26"/>
      <c r="L7996" s="26"/>
      <c r="M7996" s="26"/>
      <c r="N7996" s="26"/>
      <c r="O7996" s="26"/>
      <c r="P7996" s="26"/>
      <c r="Q7996" s="26"/>
      <c r="R7996" s="26"/>
      <c r="S7996" s="26"/>
      <c r="T7996" s="26"/>
      <c r="U7996" s="26"/>
      <c r="V7996" s="26"/>
    </row>
    <row r="7997" spans="1:22" ht="14">
      <c r="A7997" s="24"/>
      <c r="B7997" s="26"/>
      <c r="C7997" s="26"/>
      <c r="D7997" s="26"/>
      <c r="E7997" s="26"/>
      <c r="F7997" s="26"/>
      <c r="G7997" s="27"/>
      <c r="H7997" s="27"/>
      <c r="I7997" s="26"/>
      <c r="J7997" s="24"/>
      <c r="K7997" s="26"/>
      <c r="L7997" s="26"/>
      <c r="M7997" s="26"/>
      <c r="N7997" s="26"/>
      <c r="O7997" s="26"/>
      <c r="P7997" s="26"/>
      <c r="Q7997" s="26"/>
      <c r="R7997" s="26"/>
      <c r="S7997" s="26"/>
      <c r="T7997" s="26"/>
      <c r="U7997" s="26"/>
      <c r="V7997" s="26"/>
    </row>
    <row r="7998" spans="1:22" ht="14">
      <c r="A7998" s="24"/>
      <c r="B7998" s="26"/>
      <c r="C7998" s="26"/>
      <c r="D7998" s="26"/>
      <c r="E7998" s="26"/>
      <c r="F7998" s="26"/>
      <c r="G7998" s="27"/>
      <c r="H7998" s="27"/>
      <c r="I7998" s="26"/>
      <c r="J7998" s="24"/>
      <c r="K7998" s="26"/>
      <c r="L7998" s="26"/>
      <c r="M7998" s="26"/>
      <c r="N7998" s="26"/>
      <c r="O7998" s="26"/>
      <c r="P7998" s="26"/>
      <c r="Q7998" s="26"/>
      <c r="R7998" s="26"/>
      <c r="S7998" s="26"/>
      <c r="T7998" s="26"/>
      <c r="U7998" s="26"/>
      <c r="V7998" s="26"/>
    </row>
    <row r="7999" spans="1:22" ht="14">
      <c r="A7999" s="24"/>
      <c r="B7999" s="26"/>
      <c r="C7999" s="26"/>
      <c r="D7999" s="26"/>
      <c r="E7999" s="26"/>
      <c r="F7999" s="26"/>
      <c r="G7999" s="27"/>
      <c r="H7999" s="27"/>
      <c r="I7999" s="26"/>
      <c r="J7999" s="24"/>
      <c r="K7999" s="26"/>
      <c r="L7999" s="26"/>
      <c r="M7999" s="26"/>
      <c r="N7999" s="26"/>
      <c r="O7999" s="26"/>
      <c r="P7999" s="26"/>
      <c r="Q7999" s="26"/>
      <c r="R7999" s="26"/>
      <c r="S7999" s="26"/>
      <c r="T7999" s="26"/>
      <c r="U7999" s="26"/>
      <c r="V7999" s="26"/>
    </row>
    <row r="8000" spans="1:22" ht="14">
      <c r="A8000" s="24"/>
      <c r="B8000" s="26"/>
      <c r="C8000" s="26"/>
      <c r="D8000" s="26"/>
      <c r="E8000" s="26"/>
      <c r="F8000" s="26"/>
      <c r="G8000" s="27"/>
      <c r="H8000" s="27"/>
      <c r="I8000" s="26"/>
      <c r="J8000" s="24"/>
      <c r="K8000" s="26"/>
      <c r="L8000" s="26"/>
      <c r="M8000" s="26"/>
      <c r="N8000" s="26"/>
      <c r="O8000" s="26"/>
      <c r="P8000" s="26"/>
      <c r="Q8000" s="26"/>
      <c r="R8000" s="26"/>
      <c r="S8000" s="26"/>
      <c r="T8000" s="26"/>
      <c r="U8000" s="26"/>
      <c r="V8000" s="26"/>
    </row>
    <row r="8001" spans="1:22" ht="14">
      <c r="A8001" s="24"/>
      <c r="B8001" s="26"/>
      <c r="C8001" s="26"/>
      <c r="D8001" s="26"/>
      <c r="E8001" s="26"/>
      <c r="F8001" s="26"/>
      <c r="G8001" s="27"/>
      <c r="H8001" s="27"/>
      <c r="I8001" s="26"/>
      <c r="J8001" s="24"/>
      <c r="K8001" s="26"/>
      <c r="L8001" s="26"/>
      <c r="M8001" s="26"/>
      <c r="N8001" s="26"/>
      <c r="O8001" s="26"/>
      <c r="P8001" s="26"/>
      <c r="Q8001" s="26"/>
      <c r="R8001" s="26"/>
      <c r="S8001" s="26"/>
      <c r="T8001" s="26"/>
      <c r="U8001" s="26"/>
      <c r="V8001" s="26"/>
    </row>
    <row r="8002" spans="1:22" ht="14">
      <c r="A8002" s="24"/>
      <c r="B8002" s="26"/>
      <c r="C8002" s="26"/>
      <c r="D8002" s="26"/>
      <c r="E8002" s="26"/>
      <c r="F8002" s="26"/>
      <c r="G8002" s="27"/>
      <c r="H8002" s="27"/>
      <c r="I8002" s="26"/>
      <c r="J8002" s="24"/>
      <c r="K8002" s="26"/>
      <c r="L8002" s="26"/>
      <c r="M8002" s="26"/>
      <c r="N8002" s="26"/>
      <c r="O8002" s="26"/>
      <c r="P8002" s="26"/>
      <c r="Q8002" s="26"/>
      <c r="R8002" s="26"/>
      <c r="S8002" s="26"/>
      <c r="T8002" s="26"/>
      <c r="U8002" s="26"/>
      <c r="V8002" s="26"/>
    </row>
    <row r="8003" spans="1:22" ht="14">
      <c r="A8003" s="24"/>
      <c r="B8003" s="26"/>
      <c r="C8003" s="26"/>
      <c r="D8003" s="26"/>
      <c r="E8003" s="26"/>
      <c r="F8003" s="26"/>
      <c r="G8003" s="27"/>
      <c r="H8003" s="27"/>
      <c r="I8003" s="26"/>
      <c r="J8003" s="24"/>
      <c r="K8003" s="26"/>
      <c r="L8003" s="26"/>
      <c r="M8003" s="26"/>
      <c r="N8003" s="26"/>
      <c r="O8003" s="26"/>
      <c r="P8003" s="26"/>
      <c r="Q8003" s="26"/>
      <c r="R8003" s="26"/>
      <c r="S8003" s="26"/>
      <c r="T8003" s="26"/>
      <c r="U8003" s="26"/>
      <c r="V8003" s="26"/>
    </row>
    <row r="8004" spans="1:22" ht="14">
      <c r="A8004" s="24"/>
      <c r="B8004" s="26"/>
      <c r="C8004" s="26"/>
      <c r="D8004" s="26"/>
      <c r="E8004" s="26"/>
      <c r="F8004" s="26"/>
      <c r="G8004" s="27"/>
      <c r="H8004" s="27"/>
      <c r="I8004" s="26"/>
      <c r="J8004" s="24"/>
      <c r="K8004" s="26"/>
      <c r="L8004" s="26"/>
      <c r="M8004" s="26"/>
      <c r="N8004" s="26"/>
      <c r="O8004" s="26"/>
      <c r="P8004" s="26"/>
      <c r="Q8004" s="26"/>
      <c r="R8004" s="26"/>
      <c r="S8004" s="26"/>
      <c r="T8004" s="26"/>
      <c r="U8004" s="26"/>
      <c r="V8004" s="26"/>
    </row>
    <row r="8005" spans="1:22" ht="14">
      <c r="A8005" s="24"/>
      <c r="B8005" s="26"/>
      <c r="C8005" s="26"/>
      <c r="D8005" s="26"/>
      <c r="E8005" s="26"/>
      <c r="F8005" s="26"/>
      <c r="G8005" s="27"/>
      <c r="H8005" s="27"/>
      <c r="I8005" s="26"/>
      <c r="J8005" s="24"/>
      <c r="K8005" s="26"/>
      <c r="L8005" s="26"/>
      <c r="M8005" s="26"/>
      <c r="N8005" s="26"/>
      <c r="O8005" s="26"/>
      <c r="P8005" s="26"/>
      <c r="Q8005" s="26"/>
      <c r="R8005" s="26"/>
      <c r="S8005" s="26"/>
      <c r="T8005" s="26"/>
      <c r="U8005" s="26"/>
      <c r="V8005" s="26"/>
    </row>
    <row r="8006" spans="1:22" ht="14">
      <c r="A8006" s="24"/>
      <c r="B8006" s="26"/>
      <c r="C8006" s="26"/>
      <c r="D8006" s="26"/>
      <c r="E8006" s="26"/>
      <c r="F8006" s="26"/>
      <c r="G8006" s="27"/>
      <c r="H8006" s="27"/>
      <c r="I8006" s="26"/>
      <c r="J8006" s="24"/>
      <c r="K8006" s="26"/>
      <c r="L8006" s="26"/>
      <c r="M8006" s="26"/>
      <c r="N8006" s="26"/>
      <c r="O8006" s="26"/>
      <c r="P8006" s="26"/>
      <c r="Q8006" s="26"/>
      <c r="R8006" s="26"/>
      <c r="S8006" s="26"/>
      <c r="T8006" s="26"/>
      <c r="U8006" s="26"/>
      <c r="V8006" s="26"/>
    </row>
    <row r="8007" spans="1:22" ht="14">
      <c r="A8007" s="24"/>
      <c r="B8007" s="26"/>
      <c r="C8007" s="26"/>
      <c r="D8007" s="26"/>
      <c r="E8007" s="26"/>
      <c r="F8007" s="26"/>
      <c r="G8007" s="27"/>
      <c r="H8007" s="27"/>
      <c r="I8007" s="26"/>
      <c r="J8007" s="24"/>
      <c r="K8007" s="26"/>
      <c r="L8007" s="26"/>
      <c r="M8007" s="26"/>
      <c r="N8007" s="26"/>
      <c r="O8007" s="26"/>
      <c r="P8007" s="26"/>
      <c r="Q8007" s="26"/>
      <c r="R8007" s="26"/>
      <c r="S8007" s="26"/>
      <c r="T8007" s="26"/>
      <c r="U8007" s="26"/>
      <c r="V8007" s="26"/>
    </row>
    <row r="8008" spans="1:22" ht="14">
      <c r="A8008" s="24"/>
      <c r="B8008" s="26"/>
      <c r="C8008" s="26"/>
      <c r="D8008" s="26"/>
      <c r="E8008" s="26"/>
      <c r="F8008" s="26"/>
      <c r="G8008" s="27"/>
      <c r="H8008" s="27"/>
      <c r="I8008" s="26"/>
      <c r="J8008" s="24"/>
      <c r="K8008" s="26"/>
      <c r="L8008" s="26"/>
      <c r="M8008" s="26"/>
      <c r="N8008" s="26"/>
      <c r="O8008" s="26"/>
      <c r="P8008" s="26"/>
      <c r="Q8008" s="26"/>
      <c r="R8008" s="26"/>
      <c r="S8008" s="26"/>
      <c r="T8008" s="26"/>
      <c r="U8008" s="26"/>
      <c r="V8008" s="26"/>
    </row>
    <row r="8009" spans="1:22" ht="14">
      <c r="A8009" s="24"/>
      <c r="B8009" s="26"/>
      <c r="C8009" s="26"/>
      <c r="D8009" s="26"/>
      <c r="E8009" s="26"/>
      <c r="F8009" s="26"/>
      <c r="G8009" s="27"/>
      <c r="H8009" s="27"/>
      <c r="I8009" s="26"/>
      <c r="J8009" s="24"/>
      <c r="K8009" s="26"/>
      <c r="L8009" s="26"/>
      <c r="M8009" s="26"/>
      <c r="N8009" s="26"/>
      <c r="O8009" s="26"/>
      <c r="P8009" s="26"/>
      <c r="Q8009" s="26"/>
      <c r="R8009" s="26"/>
      <c r="S8009" s="26"/>
      <c r="T8009" s="26"/>
      <c r="U8009" s="26"/>
      <c r="V8009" s="26"/>
    </row>
    <row r="8010" spans="1:22" ht="14">
      <c r="A8010" s="24"/>
      <c r="B8010" s="26"/>
      <c r="C8010" s="26"/>
      <c r="D8010" s="26"/>
      <c r="E8010" s="26"/>
      <c r="F8010" s="26"/>
      <c r="G8010" s="27"/>
      <c r="H8010" s="27"/>
      <c r="I8010" s="26"/>
      <c r="J8010" s="24"/>
      <c r="K8010" s="26"/>
      <c r="L8010" s="26"/>
      <c r="M8010" s="26"/>
      <c r="N8010" s="26"/>
      <c r="O8010" s="26"/>
      <c r="P8010" s="26"/>
      <c r="Q8010" s="26"/>
      <c r="R8010" s="26"/>
      <c r="S8010" s="26"/>
      <c r="T8010" s="26"/>
      <c r="U8010" s="26"/>
      <c r="V8010" s="26"/>
    </row>
    <row r="8011" spans="1:22" ht="14">
      <c r="A8011" s="24"/>
      <c r="B8011" s="26"/>
      <c r="C8011" s="26"/>
      <c r="D8011" s="26"/>
      <c r="E8011" s="26"/>
      <c r="F8011" s="26"/>
      <c r="G8011" s="27"/>
      <c r="H8011" s="27"/>
      <c r="I8011" s="26"/>
      <c r="J8011" s="24"/>
      <c r="K8011" s="26"/>
      <c r="L8011" s="26"/>
      <c r="M8011" s="26"/>
      <c r="N8011" s="26"/>
      <c r="O8011" s="26"/>
      <c r="P8011" s="26"/>
      <c r="Q8011" s="26"/>
      <c r="R8011" s="26"/>
      <c r="S8011" s="26"/>
      <c r="T8011" s="26"/>
      <c r="U8011" s="26"/>
      <c r="V8011" s="26"/>
    </row>
    <row r="8012" spans="1:22" ht="14">
      <c r="A8012" s="24"/>
      <c r="B8012" s="26"/>
      <c r="C8012" s="26"/>
      <c r="D8012" s="26"/>
      <c r="E8012" s="26"/>
      <c r="F8012" s="26"/>
      <c r="G8012" s="27"/>
      <c r="H8012" s="27"/>
      <c r="I8012" s="26"/>
      <c r="J8012" s="24"/>
      <c r="K8012" s="26"/>
      <c r="L8012" s="26"/>
      <c r="M8012" s="26"/>
      <c r="N8012" s="26"/>
      <c r="O8012" s="26"/>
      <c r="P8012" s="26"/>
      <c r="Q8012" s="26"/>
      <c r="R8012" s="26"/>
      <c r="S8012" s="26"/>
      <c r="T8012" s="26"/>
      <c r="U8012" s="26"/>
      <c r="V8012" s="26"/>
    </row>
    <row r="8013" spans="1:22" ht="14">
      <c r="A8013" s="24"/>
      <c r="B8013" s="26"/>
      <c r="C8013" s="26"/>
      <c r="D8013" s="26"/>
      <c r="E8013" s="26"/>
      <c r="F8013" s="26"/>
      <c r="G8013" s="27"/>
      <c r="H8013" s="27"/>
      <c r="I8013" s="26"/>
      <c r="J8013" s="24"/>
      <c r="K8013" s="26"/>
      <c r="L8013" s="26"/>
      <c r="M8013" s="26"/>
      <c r="N8013" s="26"/>
      <c r="O8013" s="26"/>
      <c r="P8013" s="26"/>
      <c r="Q8013" s="26"/>
      <c r="R8013" s="26"/>
      <c r="S8013" s="26"/>
      <c r="T8013" s="26"/>
      <c r="U8013" s="26"/>
      <c r="V8013" s="26"/>
    </row>
    <row r="8014" spans="1:22" ht="14">
      <c r="A8014" s="24"/>
      <c r="B8014" s="26"/>
      <c r="C8014" s="26"/>
      <c r="D8014" s="26"/>
      <c r="E8014" s="26"/>
      <c r="F8014" s="26"/>
      <c r="G8014" s="27"/>
      <c r="H8014" s="27"/>
      <c r="I8014" s="26"/>
      <c r="J8014" s="24"/>
      <c r="K8014" s="26"/>
      <c r="L8014" s="26"/>
      <c r="M8014" s="26"/>
      <c r="N8014" s="26"/>
      <c r="O8014" s="26"/>
      <c r="P8014" s="26"/>
      <c r="Q8014" s="26"/>
      <c r="R8014" s="26"/>
      <c r="S8014" s="26"/>
      <c r="T8014" s="26"/>
      <c r="U8014" s="26"/>
      <c r="V8014" s="26"/>
    </row>
    <row r="8015" spans="1:22" ht="14">
      <c r="A8015" s="24"/>
      <c r="B8015" s="26"/>
      <c r="C8015" s="26"/>
      <c r="D8015" s="26"/>
      <c r="E8015" s="26"/>
      <c r="F8015" s="26"/>
      <c r="G8015" s="27"/>
      <c r="H8015" s="27"/>
      <c r="I8015" s="26"/>
      <c r="J8015" s="24"/>
      <c r="K8015" s="26"/>
      <c r="L8015" s="26"/>
      <c r="M8015" s="26"/>
      <c r="N8015" s="26"/>
      <c r="O8015" s="26"/>
      <c r="P8015" s="26"/>
      <c r="Q8015" s="26"/>
      <c r="R8015" s="26"/>
      <c r="S8015" s="26"/>
      <c r="T8015" s="26"/>
      <c r="U8015" s="26"/>
      <c r="V8015" s="26"/>
    </row>
    <row r="8016" spans="1:22" ht="14">
      <c r="A8016" s="24"/>
      <c r="B8016" s="26"/>
      <c r="C8016" s="26"/>
      <c r="D8016" s="26"/>
      <c r="E8016" s="26"/>
      <c r="F8016" s="26"/>
      <c r="G8016" s="27"/>
      <c r="H8016" s="27"/>
      <c r="I8016" s="26"/>
      <c r="J8016" s="24"/>
      <c r="K8016" s="26"/>
      <c r="L8016" s="26"/>
      <c r="M8016" s="26"/>
      <c r="N8016" s="26"/>
      <c r="O8016" s="26"/>
      <c r="P8016" s="26"/>
      <c r="Q8016" s="26"/>
      <c r="R8016" s="26"/>
      <c r="S8016" s="26"/>
      <c r="T8016" s="26"/>
      <c r="U8016" s="26"/>
      <c r="V8016" s="26"/>
    </row>
    <row r="8017" spans="1:22" ht="14">
      <c r="A8017" s="24"/>
      <c r="B8017" s="26"/>
      <c r="C8017" s="26"/>
      <c r="D8017" s="26"/>
      <c r="E8017" s="26"/>
      <c r="F8017" s="26"/>
      <c r="G8017" s="27"/>
      <c r="H8017" s="27"/>
      <c r="I8017" s="26"/>
      <c r="J8017" s="24"/>
      <c r="K8017" s="26"/>
      <c r="L8017" s="26"/>
      <c r="M8017" s="26"/>
      <c r="N8017" s="26"/>
      <c r="O8017" s="26"/>
      <c r="P8017" s="26"/>
      <c r="Q8017" s="26"/>
      <c r="R8017" s="26"/>
      <c r="S8017" s="26"/>
      <c r="T8017" s="26"/>
      <c r="U8017" s="26"/>
      <c r="V8017" s="26"/>
    </row>
    <row r="8018" spans="1:22" ht="14">
      <c r="A8018" s="24"/>
      <c r="B8018" s="26"/>
      <c r="C8018" s="26"/>
      <c r="D8018" s="26"/>
      <c r="E8018" s="26"/>
      <c r="F8018" s="26"/>
      <c r="G8018" s="27"/>
      <c r="H8018" s="27"/>
      <c r="I8018" s="26"/>
      <c r="J8018" s="24"/>
      <c r="K8018" s="26"/>
      <c r="L8018" s="26"/>
      <c r="M8018" s="26"/>
      <c r="N8018" s="26"/>
      <c r="O8018" s="26"/>
      <c r="P8018" s="26"/>
      <c r="Q8018" s="26"/>
      <c r="R8018" s="26"/>
      <c r="S8018" s="26"/>
      <c r="T8018" s="26"/>
      <c r="U8018" s="26"/>
      <c r="V8018" s="26"/>
    </row>
    <row r="8019" spans="1:22" ht="14">
      <c r="A8019" s="24"/>
      <c r="B8019" s="26"/>
      <c r="C8019" s="26"/>
      <c r="D8019" s="26"/>
      <c r="E8019" s="26"/>
      <c r="F8019" s="26"/>
      <c r="G8019" s="27"/>
      <c r="H8019" s="27"/>
      <c r="I8019" s="26"/>
      <c r="J8019" s="24"/>
      <c r="K8019" s="26"/>
      <c r="L8019" s="26"/>
      <c r="M8019" s="26"/>
      <c r="N8019" s="26"/>
      <c r="O8019" s="26"/>
      <c r="P8019" s="26"/>
      <c r="Q8019" s="26"/>
      <c r="R8019" s="26"/>
      <c r="S8019" s="26"/>
      <c r="T8019" s="26"/>
      <c r="U8019" s="26"/>
      <c r="V8019" s="26"/>
    </row>
    <row r="8020" spans="1:22" ht="14">
      <c r="A8020" s="24"/>
      <c r="B8020" s="26"/>
      <c r="C8020" s="26"/>
      <c r="D8020" s="26"/>
      <c r="E8020" s="26"/>
      <c r="F8020" s="26"/>
      <c r="G8020" s="27"/>
      <c r="H8020" s="27"/>
      <c r="I8020" s="26"/>
      <c r="J8020" s="24"/>
      <c r="K8020" s="26"/>
      <c r="L8020" s="26"/>
      <c r="M8020" s="26"/>
      <c r="N8020" s="26"/>
      <c r="O8020" s="26"/>
      <c r="P8020" s="26"/>
      <c r="Q8020" s="26"/>
      <c r="R8020" s="26"/>
      <c r="S8020" s="26"/>
      <c r="T8020" s="26"/>
      <c r="U8020" s="26"/>
      <c r="V8020" s="26"/>
    </row>
    <row r="8021" spans="1:22" ht="14">
      <c r="A8021" s="24"/>
      <c r="B8021" s="26"/>
      <c r="C8021" s="26"/>
      <c r="D8021" s="26"/>
      <c r="E8021" s="26"/>
      <c r="F8021" s="26"/>
      <c r="G8021" s="27"/>
      <c r="H8021" s="27"/>
      <c r="I8021" s="26"/>
      <c r="J8021" s="24"/>
      <c r="K8021" s="26"/>
      <c r="L8021" s="26"/>
      <c r="M8021" s="26"/>
      <c r="N8021" s="26"/>
      <c r="O8021" s="26"/>
      <c r="P8021" s="26"/>
      <c r="Q8021" s="26"/>
      <c r="R8021" s="26"/>
      <c r="S8021" s="26"/>
      <c r="T8021" s="26"/>
      <c r="U8021" s="26"/>
      <c r="V8021" s="26"/>
    </row>
    <row r="8022" spans="1:22" ht="14">
      <c r="A8022" s="24"/>
      <c r="B8022" s="26"/>
      <c r="C8022" s="26"/>
      <c r="D8022" s="26"/>
      <c r="E8022" s="26"/>
      <c r="F8022" s="26"/>
      <c r="G8022" s="27"/>
      <c r="H8022" s="27"/>
      <c r="I8022" s="26"/>
      <c r="J8022" s="24"/>
      <c r="K8022" s="26"/>
      <c r="L8022" s="26"/>
      <c r="M8022" s="26"/>
      <c r="N8022" s="26"/>
      <c r="O8022" s="26"/>
      <c r="P8022" s="26"/>
      <c r="Q8022" s="26"/>
      <c r="R8022" s="26"/>
      <c r="S8022" s="26"/>
      <c r="T8022" s="26"/>
      <c r="U8022" s="26"/>
      <c r="V8022" s="26"/>
    </row>
    <row r="8023" spans="1:22" ht="14">
      <c r="A8023" s="24"/>
      <c r="B8023" s="26"/>
      <c r="C8023" s="26"/>
      <c r="D8023" s="26"/>
      <c r="E8023" s="26"/>
      <c r="F8023" s="26"/>
      <c r="G8023" s="27"/>
      <c r="H8023" s="27"/>
      <c r="I8023" s="26"/>
      <c r="J8023" s="24"/>
      <c r="K8023" s="26"/>
      <c r="L8023" s="26"/>
      <c r="M8023" s="26"/>
      <c r="N8023" s="26"/>
      <c r="O8023" s="26"/>
      <c r="P8023" s="26"/>
      <c r="Q8023" s="26"/>
      <c r="R8023" s="26"/>
      <c r="S8023" s="26"/>
      <c r="T8023" s="26"/>
      <c r="U8023" s="26"/>
      <c r="V8023" s="26"/>
    </row>
    <row r="8024" spans="1:22" ht="14">
      <c r="A8024" s="24"/>
      <c r="B8024" s="26"/>
      <c r="C8024" s="26"/>
      <c r="D8024" s="26"/>
      <c r="E8024" s="26"/>
      <c r="F8024" s="26"/>
      <c r="G8024" s="27"/>
      <c r="H8024" s="27"/>
      <c r="I8024" s="26"/>
      <c r="J8024" s="24"/>
      <c r="K8024" s="26"/>
      <c r="L8024" s="26"/>
      <c r="M8024" s="26"/>
      <c r="N8024" s="26"/>
      <c r="O8024" s="26"/>
      <c r="P8024" s="26"/>
      <c r="Q8024" s="26"/>
      <c r="R8024" s="26"/>
      <c r="S8024" s="26"/>
      <c r="T8024" s="26"/>
      <c r="U8024" s="26"/>
      <c r="V8024" s="26"/>
    </row>
    <row r="8025" spans="1:22" ht="14">
      <c r="A8025" s="24"/>
      <c r="B8025" s="26"/>
      <c r="C8025" s="26"/>
      <c r="D8025" s="26"/>
      <c r="E8025" s="26"/>
      <c r="F8025" s="26"/>
      <c r="G8025" s="27"/>
      <c r="H8025" s="27"/>
      <c r="I8025" s="26"/>
      <c r="J8025" s="24"/>
      <c r="K8025" s="26"/>
      <c r="L8025" s="26"/>
      <c r="M8025" s="26"/>
      <c r="N8025" s="26"/>
      <c r="O8025" s="26"/>
      <c r="P8025" s="26"/>
      <c r="Q8025" s="26"/>
      <c r="R8025" s="26"/>
      <c r="S8025" s="26"/>
      <c r="T8025" s="26"/>
      <c r="U8025" s="26"/>
      <c r="V8025" s="26"/>
    </row>
    <row r="8026" spans="1:22" ht="14">
      <c r="A8026" s="24"/>
      <c r="B8026" s="26"/>
      <c r="C8026" s="26"/>
      <c r="D8026" s="26"/>
      <c r="E8026" s="26"/>
      <c r="F8026" s="26"/>
      <c r="G8026" s="27"/>
      <c r="H8026" s="27"/>
      <c r="I8026" s="26"/>
      <c r="J8026" s="24"/>
      <c r="K8026" s="26"/>
      <c r="L8026" s="26"/>
      <c r="M8026" s="26"/>
      <c r="N8026" s="26"/>
      <c r="O8026" s="26"/>
      <c r="P8026" s="26"/>
      <c r="Q8026" s="26"/>
      <c r="R8026" s="26"/>
      <c r="S8026" s="26"/>
      <c r="T8026" s="26"/>
      <c r="U8026" s="26"/>
      <c r="V8026" s="26"/>
    </row>
    <row r="8027" spans="1:22" ht="14">
      <c r="A8027" s="24"/>
      <c r="B8027" s="26"/>
      <c r="C8027" s="26"/>
      <c r="D8027" s="26"/>
      <c r="E8027" s="26"/>
      <c r="F8027" s="26"/>
      <c r="G8027" s="27"/>
      <c r="H8027" s="27"/>
      <c r="I8027" s="26"/>
      <c r="J8027" s="24"/>
      <c r="K8027" s="26"/>
      <c r="L8027" s="26"/>
      <c r="M8027" s="26"/>
      <c r="N8027" s="26"/>
      <c r="O8027" s="26"/>
      <c r="P8027" s="26"/>
      <c r="Q8027" s="26"/>
      <c r="R8027" s="26"/>
      <c r="S8027" s="26"/>
      <c r="T8027" s="26"/>
      <c r="U8027" s="26"/>
      <c r="V8027" s="26"/>
    </row>
    <row r="8028" spans="1:22" ht="14">
      <c r="A8028" s="24"/>
      <c r="B8028" s="26"/>
      <c r="C8028" s="26"/>
      <c r="D8028" s="26"/>
      <c r="E8028" s="26"/>
      <c r="F8028" s="26"/>
      <c r="G8028" s="27"/>
      <c r="H8028" s="27"/>
      <c r="I8028" s="26"/>
      <c r="J8028" s="24"/>
      <c r="K8028" s="26"/>
      <c r="L8028" s="26"/>
      <c r="M8028" s="26"/>
      <c r="N8028" s="26"/>
      <c r="O8028" s="26"/>
      <c r="P8028" s="26"/>
      <c r="Q8028" s="26"/>
      <c r="R8028" s="26"/>
      <c r="S8028" s="26"/>
      <c r="T8028" s="26"/>
      <c r="U8028" s="26"/>
      <c r="V8028" s="26"/>
    </row>
    <row r="8029" spans="1:22" ht="14">
      <c r="A8029" s="24"/>
      <c r="B8029" s="26"/>
      <c r="C8029" s="26"/>
      <c r="D8029" s="26"/>
      <c r="E8029" s="26"/>
      <c r="F8029" s="26"/>
      <c r="G8029" s="27"/>
      <c r="H8029" s="27"/>
      <c r="I8029" s="26"/>
      <c r="J8029" s="24"/>
      <c r="K8029" s="26"/>
      <c r="L8029" s="26"/>
      <c r="M8029" s="26"/>
      <c r="N8029" s="26"/>
      <c r="O8029" s="26"/>
      <c r="P8029" s="26"/>
      <c r="Q8029" s="26"/>
      <c r="R8029" s="26"/>
      <c r="S8029" s="26"/>
      <c r="T8029" s="26"/>
      <c r="U8029" s="26"/>
      <c r="V8029" s="26"/>
    </row>
    <row r="8030" spans="1:22" ht="14">
      <c r="A8030" s="24"/>
      <c r="B8030" s="26"/>
      <c r="C8030" s="26"/>
      <c r="D8030" s="26"/>
      <c r="E8030" s="26"/>
      <c r="F8030" s="26"/>
      <c r="G8030" s="27"/>
      <c r="H8030" s="27"/>
      <c r="I8030" s="26"/>
      <c r="J8030" s="24"/>
      <c r="K8030" s="26"/>
      <c r="L8030" s="26"/>
      <c r="M8030" s="26"/>
      <c r="N8030" s="26"/>
      <c r="O8030" s="26"/>
      <c r="P8030" s="26"/>
      <c r="Q8030" s="26"/>
      <c r="R8030" s="26"/>
      <c r="S8030" s="26"/>
      <c r="T8030" s="26"/>
      <c r="U8030" s="26"/>
      <c r="V8030" s="26"/>
    </row>
    <row r="8031" spans="1:22" ht="14">
      <c r="A8031" s="24"/>
      <c r="B8031" s="26"/>
      <c r="C8031" s="26"/>
      <c r="D8031" s="26"/>
      <c r="E8031" s="26"/>
      <c r="F8031" s="26"/>
      <c r="G8031" s="27"/>
      <c r="H8031" s="27"/>
      <c r="I8031" s="26"/>
      <c r="J8031" s="24"/>
      <c r="K8031" s="26"/>
      <c r="L8031" s="26"/>
      <c r="M8031" s="26"/>
      <c r="N8031" s="26"/>
      <c r="O8031" s="26"/>
      <c r="P8031" s="26"/>
      <c r="Q8031" s="26"/>
      <c r="R8031" s="26"/>
      <c r="S8031" s="26"/>
      <c r="T8031" s="26"/>
      <c r="U8031" s="26"/>
      <c r="V8031" s="26"/>
    </row>
    <row r="8032" spans="1:22" ht="14">
      <c r="A8032" s="24"/>
      <c r="B8032" s="26"/>
      <c r="C8032" s="26"/>
      <c r="D8032" s="26"/>
      <c r="E8032" s="26"/>
      <c r="F8032" s="26"/>
      <c r="G8032" s="27"/>
      <c r="H8032" s="27"/>
      <c r="I8032" s="26"/>
      <c r="J8032" s="24"/>
      <c r="K8032" s="26"/>
      <c r="L8032" s="26"/>
      <c r="M8032" s="26"/>
      <c r="N8032" s="26"/>
      <c r="O8032" s="26"/>
      <c r="P8032" s="26"/>
      <c r="Q8032" s="26"/>
      <c r="R8032" s="26"/>
      <c r="S8032" s="26"/>
      <c r="T8032" s="26"/>
      <c r="U8032" s="26"/>
      <c r="V8032" s="26"/>
    </row>
    <row r="8033" spans="1:22" ht="14">
      <c r="A8033" s="24"/>
      <c r="B8033" s="26"/>
      <c r="C8033" s="26"/>
      <c r="D8033" s="26"/>
      <c r="E8033" s="26"/>
      <c r="F8033" s="26"/>
      <c r="G8033" s="27"/>
      <c r="H8033" s="27"/>
      <c r="I8033" s="26"/>
      <c r="J8033" s="24"/>
      <c r="K8033" s="26"/>
      <c r="L8033" s="26"/>
      <c r="M8033" s="26"/>
      <c r="N8033" s="26"/>
      <c r="O8033" s="26"/>
      <c r="P8033" s="26"/>
      <c r="Q8033" s="26"/>
      <c r="R8033" s="26"/>
      <c r="S8033" s="26"/>
      <c r="T8033" s="26"/>
      <c r="U8033" s="26"/>
      <c r="V8033" s="26"/>
    </row>
    <row r="8034" spans="1:22" ht="14">
      <c r="A8034" s="24"/>
      <c r="B8034" s="26"/>
      <c r="C8034" s="26"/>
      <c r="D8034" s="26"/>
      <c r="E8034" s="26"/>
      <c r="F8034" s="26"/>
      <c r="G8034" s="27"/>
      <c r="H8034" s="27"/>
      <c r="I8034" s="26"/>
      <c r="J8034" s="24"/>
      <c r="K8034" s="26"/>
      <c r="L8034" s="26"/>
      <c r="M8034" s="26"/>
      <c r="N8034" s="26"/>
      <c r="O8034" s="26"/>
      <c r="P8034" s="26"/>
      <c r="Q8034" s="26"/>
      <c r="R8034" s="26"/>
      <c r="S8034" s="26"/>
      <c r="T8034" s="26"/>
      <c r="U8034" s="26"/>
      <c r="V8034" s="26"/>
    </row>
    <row r="8035" spans="1:22" ht="14">
      <c r="A8035" s="24"/>
      <c r="B8035" s="26"/>
      <c r="C8035" s="26"/>
      <c r="D8035" s="26"/>
      <c r="E8035" s="26"/>
      <c r="F8035" s="26"/>
      <c r="G8035" s="27"/>
      <c r="H8035" s="27"/>
      <c r="I8035" s="26"/>
      <c r="J8035" s="24"/>
      <c r="K8035" s="26"/>
      <c r="L8035" s="26"/>
      <c r="M8035" s="26"/>
      <c r="N8035" s="26"/>
      <c r="O8035" s="26"/>
      <c r="P8035" s="26"/>
      <c r="Q8035" s="26"/>
      <c r="R8035" s="26"/>
      <c r="S8035" s="26"/>
      <c r="T8035" s="26"/>
      <c r="U8035" s="26"/>
      <c r="V8035" s="26"/>
    </row>
    <row r="8036" spans="1:22" ht="14">
      <c r="A8036" s="24"/>
      <c r="B8036" s="26"/>
      <c r="C8036" s="26"/>
      <c r="D8036" s="26"/>
      <c r="E8036" s="26"/>
      <c r="F8036" s="26"/>
      <c r="G8036" s="27"/>
      <c r="H8036" s="27"/>
      <c r="I8036" s="26"/>
      <c r="J8036" s="24"/>
      <c r="K8036" s="26"/>
      <c r="L8036" s="26"/>
      <c r="M8036" s="26"/>
      <c r="N8036" s="26"/>
      <c r="O8036" s="26"/>
      <c r="P8036" s="26"/>
      <c r="Q8036" s="26"/>
      <c r="R8036" s="26"/>
      <c r="S8036" s="26"/>
      <c r="T8036" s="26"/>
      <c r="U8036" s="26"/>
      <c r="V8036" s="26"/>
    </row>
    <row r="8037" spans="1:22" ht="14">
      <c r="A8037" s="24"/>
      <c r="B8037" s="26"/>
      <c r="C8037" s="26"/>
      <c r="D8037" s="26"/>
      <c r="E8037" s="26"/>
      <c r="F8037" s="26"/>
      <c r="G8037" s="27"/>
      <c r="H8037" s="27"/>
      <c r="I8037" s="26"/>
      <c r="J8037" s="24"/>
      <c r="K8037" s="26"/>
      <c r="L8037" s="26"/>
      <c r="M8037" s="26"/>
      <c r="N8037" s="26"/>
      <c r="O8037" s="26"/>
      <c r="P8037" s="26"/>
      <c r="Q8037" s="26"/>
      <c r="R8037" s="26"/>
      <c r="S8037" s="26"/>
      <c r="T8037" s="26"/>
      <c r="U8037" s="26"/>
      <c r="V8037" s="26"/>
    </row>
    <row r="8038" spans="1:22" ht="14">
      <c r="A8038" s="24"/>
      <c r="B8038" s="26"/>
      <c r="C8038" s="26"/>
      <c r="D8038" s="26"/>
      <c r="E8038" s="26"/>
      <c r="F8038" s="26"/>
      <c r="G8038" s="27"/>
      <c r="H8038" s="27"/>
      <c r="I8038" s="26"/>
      <c r="J8038" s="24"/>
      <c r="K8038" s="26"/>
      <c r="L8038" s="26"/>
      <c r="M8038" s="26"/>
      <c r="N8038" s="26"/>
      <c r="O8038" s="26"/>
      <c r="P8038" s="26"/>
      <c r="Q8038" s="26"/>
      <c r="R8038" s="26"/>
      <c r="S8038" s="26"/>
      <c r="T8038" s="26"/>
      <c r="U8038" s="26"/>
      <c r="V8038" s="26"/>
    </row>
    <row r="8039" spans="1:22" ht="14">
      <c r="A8039" s="24"/>
      <c r="B8039" s="26"/>
      <c r="C8039" s="26"/>
      <c r="D8039" s="26"/>
      <c r="E8039" s="26"/>
      <c r="F8039" s="26"/>
      <c r="G8039" s="27"/>
      <c r="H8039" s="27"/>
      <c r="I8039" s="26"/>
      <c r="J8039" s="24"/>
      <c r="K8039" s="26"/>
      <c r="L8039" s="26"/>
      <c r="M8039" s="26"/>
      <c r="N8039" s="26"/>
      <c r="O8039" s="26"/>
      <c r="P8039" s="26"/>
      <c r="Q8039" s="26"/>
      <c r="R8039" s="26"/>
      <c r="S8039" s="26"/>
      <c r="T8039" s="26"/>
      <c r="U8039" s="26"/>
      <c r="V8039" s="26"/>
    </row>
    <row r="8040" spans="1:22" ht="14">
      <c r="A8040" s="24"/>
      <c r="B8040" s="26"/>
      <c r="C8040" s="26"/>
      <c r="D8040" s="26"/>
      <c r="E8040" s="26"/>
      <c r="F8040" s="26"/>
      <c r="G8040" s="27"/>
      <c r="H8040" s="27"/>
      <c r="I8040" s="26"/>
      <c r="J8040" s="24"/>
      <c r="K8040" s="26"/>
      <c r="L8040" s="26"/>
      <c r="M8040" s="26"/>
      <c r="N8040" s="26"/>
      <c r="O8040" s="26"/>
      <c r="P8040" s="26"/>
      <c r="Q8040" s="26"/>
      <c r="R8040" s="26"/>
      <c r="S8040" s="26"/>
      <c r="T8040" s="26"/>
      <c r="U8040" s="26"/>
      <c r="V8040" s="26"/>
    </row>
    <row r="8041" spans="1:22" ht="14">
      <c r="A8041" s="24"/>
      <c r="B8041" s="26"/>
      <c r="C8041" s="26"/>
      <c r="D8041" s="26"/>
      <c r="E8041" s="26"/>
      <c r="F8041" s="26"/>
      <c r="G8041" s="27"/>
      <c r="H8041" s="27"/>
      <c r="I8041" s="26"/>
      <c r="J8041" s="24"/>
      <c r="K8041" s="26"/>
      <c r="L8041" s="26"/>
      <c r="M8041" s="26"/>
      <c r="N8041" s="26"/>
      <c r="O8041" s="26"/>
      <c r="P8041" s="26"/>
      <c r="Q8041" s="26"/>
      <c r="R8041" s="26"/>
      <c r="S8041" s="26"/>
      <c r="T8041" s="26"/>
      <c r="U8041" s="26"/>
      <c r="V8041" s="26"/>
    </row>
    <row r="8042" spans="1:22" ht="14">
      <c r="A8042" s="24"/>
      <c r="B8042" s="26"/>
      <c r="C8042" s="26"/>
      <c r="D8042" s="26"/>
      <c r="E8042" s="26"/>
      <c r="F8042" s="26"/>
      <c r="G8042" s="27"/>
      <c r="H8042" s="27"/>
      <c r="I8042" s="26"/>
      <c r="J8042" s="24"/>
      <c r="K8042" s="26"/>
      <c r="L8042" s="26"/>
      <c r="M8042" s="26"/>
      <c r="N8042" s="26"/>
      <c r="O8042" s="26"/>
      <c r="P8042" s="26"/>
      <c r="Q8042" s="26"/>
      <c r="R8042" s="26"/>
      <c r="S8042" s="26"/>
      <c r="T8042" s="26"/>
      <c r="U8042" s="26"/>
      <c r="V8042" s="26"/>
    </row>
    <row r="8043" spans="1:22" ht="14">
      <c r="A8043" s="24"/>
      <c r="B8043" s="26"/>
      <c r="C8043" s="26"/>
      <c r="D8043" s="26"/>
      <c r="E8043" s="26"/>
      <c r="F8043" s="26"/>
      <c r="G8043" s="27"/>
      <c r="H8043" s="27"/>
      <c r="I8043" s="26"/>
      <c r="J8043" s="24"/>
      <c r="K8043" s="26"/>
      <c r="L8043" s="26"/>
      <c r="M8043" s="26"/>
      <c r="N8043" s="26"/>
      <c r="O8043" s="26"/>
      <c r="P8043" s="26"/>
      <c r="Q8043" s="26"/>
      <c r="R8043" s="26"/>
      <c r="S8043" s="26"/>
      <c r="T8043" s="26"/>
      <c r="U8043" s="26"/>
      <c r="V8043" s="26"/>
    </row>
    <row r="8044" spans="1:22" ht="14">
      <c r="A8044" s="24"/>
      <c r="B8044" s="26"/>
      <c r="C8044" s="26"/>
      <c r="D8044" s="26"/>
      <c r="E8044" s="26"/>
      <c r="F8044" s="26"/>
      <c r="G8044" s="27"/>
      <c r="H8044" s="27"/>
      <c r="I8044" s="26"/>
      <c r="J8044" s="24"/>
      <c r="K8044" s="26"/>
      <c r="L8044" s="26"/>
      <c r="M8044" s="26"/>
      <c r="N8044" s="26"/>
      <c r="O8044" s="26"/>
      <c r="P8044" s="26"/>
      <c r="Q8044" s="26"/>
      <c r="R8044" s="26"/>
      <c r="S8044" s="26"/>
      <c r="T8044" s="26"/>
      <c r="U8044" s="26"/>
      <c r="V8044" s="26"/>
    </row>
    <row r="8045" spans="1:22" ht="14">
      <c r="A8045" s="24"/>
      <c r="B8045" s="26"/>
      <c r="C8045" s="26"/>
      <c r="D8045" s="26"/>
      <c r="E8045" s="26"/>
      <c r="F8045" s="26"/>
      <c r="G8045" s="27"/>
      <c r="H8045" s="27"/>
      <c r="I8045" s="26"/>
      <c r="J8045" s="24"/>
      <c r="K8045" s="26"/>
      <c r="L8045" s="26"/>
      <c r="M8045" s="26"/>
      <c r="N8045" s="26"/>
      <c r="O8045" s="26"/>
      <c r="P8045" s="26"/>
      <c r="Q8045" s="26"/>
      <c r="R8045" s="26"/>
      <c r="S8045" s="26"/>
      <c r="T8045" s="26"/>
      <c r="U8045" s="26"/>
      <c r="V8045" s="26"/>
    </row>
    <row r="8046" spans="1:22" ht="14">
      <c r="A8046" s="24"/>
      <c r="B8046" s="26"/>
      <c r="C8046" s="26"/>
      <c r="D8046" s="26"/>
      <c r="E8046" s="26"/>
      <c r="F8046" s="26"/>
      <c r="G8046" s="27"/>
      <c r="H8046" s="27"/>
      <c r="I8046" s="26"/>
      <c r="J8046" s="24"/>
      <c r="K8046" s="26"/>
      <c r="L8046" s="26"/>
      <c r="M8046" s="26"/>
      <c r="N8046" s="26"/>
      <c r="O8046" s="26"/>
      <c r="P8046" s="26"/>
      <c r="Q8046" s="26"/>
      <c r="R8046" s="26"/>
      <c r="S8046" s="26"/>
      <c r="T8046" s="26"/>
      <c r="U8046" s="26"/>
      <c r="V8046" s="26"/>
    </row>
    <row r="8047" spans="1:22" ht="14">
      <c r="A8047" s="24"/>
      <c r="B8047" s="26"/>
      <c r="C8047" s="26"/>
      <c r="D8047" s="26"/>
      <c r="E8047" s="26"/>
      <c r="F8047" s="26"/>
      <c r="G8047" s="27"/>
      <c r="H8047" s="27"/>
      <c r="I8047" s="26"/>
      <c r="J8047" s="24"/>
      <c r="K8047" s="26"/>
      <c r="L8047" s="26"/>
      <c r="M8047" s="26"/>
      <c r="N8047" s="26"/>
      <c r="O8047" s="26"/>
      <c r="P8047" s="26"/>
      <c r="Q8047" s="26"/>
      <c r="R8047" s="26"/>
      <c r="S8047" s="26"/>
      <c r="T8047" s="26"/>
      <c r="U8047" s="26"/>
      <c r="V8047" s="26"/>
    </row>
    <row r="8048" spans="1:22" ht="14">
      <c r="A8048" s="24"/>
      <c r="B8048" s="26"/>
      <c r="C8048" s="26"/>
      <c r="D8048" s="26"/>
      <c r="E8048" s="26"/>
      <c r="F8048" s="26"/>
      <c r="G8048" s="27"/>
      <c r="H8048" s="27"/>
      <c r="I8048" s="26"/>
      <c r="J8048" s="24"/>
      <c r="K8048" s="26"/>
      <c r="L8048" s="26"/>
      <c r="M8048" s="26"/>
      <c r="N8048" s="26"/>
      <c r="O8048" s="26"/>
      <c r="P8048" s="26"/>
      <c r="Q8048" s="26"/>
      <c r="R8048" s="26"/>
      <c r="S8048" s="26"/>
      <c r="T8048" s="26"/>
      <c r="U8048" s="26"/>
      <c r="V8048" s="26"/>
    </row>
    <row r="8049" spans="1:22" ht="14">
      <c r="A8049" s="24"/>
      <c r="B8049" s="26"/>
      <c r="C8049" s="26"/>
      <c r="D8049" s="26"/>
      <c r="E8049" s="26"/>
      <c r="F8049" s="26"/>
      <c r="G8049" s="27"/>
      <c r="H8049" s="27"/>
      <c r="I8049" s="26"/>
      <c r="J8049" s="24"/>
      <c r="K8049" s="26"/>
      <c r="L8049" s="26"/>
      <c r="M8049" s="26"/>
      <c r="N8049" s="26"/>
      <c r="O8049" s="26"/>
      <c r="P8049" s="26"/>
      <c r="Q8049" s="26"/>
      <c r="R8049" s="26"/>
      <c r="S8049" s="26"/>
      <c r="T8049" s="26"/>
      <c r="U8049" s="26"/>
      <c r="V8049" s="26"/>
    </row>
    <row r="8050" spans="1:22" ht="14">
      <c r="A8050" s="24"/>
      <c r="B8050" s="26"/>
      <c r="C8050" s="26"/>
      <c r="D8050" s="26"/>
      <c r="E8050" s="26"/>
      <c r="F8050" s="26"/>
      <c r="G8050" s="27"/>
      <c r="H8050" s="27"/>
      <c r="I8050" s="26"/>
      <c r="J8050" s="24"/>
      <c r="K8050" s="26"/>
      <c r="L8050" s="26"/>
      <c r="M8050" s="26"/>
      <c r="N8050" s="26"/>
      <c r="O8050" s="26"/>
      <c r="P8050" s="26"/>
      <c r="Q8050" s="26"/>
      <c r="R8050" s="26"/>
      <c r="S8050" s="26"/>
      <c r="T8050" s="26"/>
      <c r="U8050" s="26"/>
      <c r="V8050" s="26"/>
    </row>
    <row r="8051" spans="1:22" ht="14">
      <c r="A8051" s="24"/>
      <c r="B8051" s="26"/>
      <c r="C8051" s="26"/>
      <c r="D8051" s="26"/>
      <c r="E8051" s="26"/>
      <c r="F8051" s="26"/>
      <c r="G8051" s="27"/>
      <c r="H8051" s="27"/>
      <c r="I8051" s="26"/>
      <c r="J8051" s="24"/>
      <c r="K8051" s="26"/>
      <c r="L8051" s="26"/>
      <c r="M8051" s="26"/>
      <c r="N8051" s="26"/>
      <c r="O8051" s="26"/>
      <c r="P8051" s="26"/>
      <c r="Q8051" s="26"/>
      <c r="R8051" s="26"/>
      <c r="S8051" s="26"/>
      <c r="T8051" s="26"/>
      <c r="U8051" s="26"/>
      <c r="V8051" s="26"/>
    </row>
    <row r="8052" spans="1:22" ht="14">
      <c r="A8052" s="24"/>
      <c r="B8052" s="26"/>
      <c r="C8052" s="26"/>
      <c r="D8052" s="26"/>
      <c r="E8052" s="26"/>
      <c r="F8052" s="26"/>
      <c r="G8052" s="27"/>
      <c r="H8052" s="27"/>
      <c r="I8052" s="26"/>
      <c r="J8052" s="24"/>
      <c r="K8052" s="26"/>
      <c r="L8052" s="26"/>
      <c r="M8052" s="26"/>
      <c r="N8052" s="26"/>
      <c r="O8052" s="26"/>
      <c r="P8052" s="26"/>
      <c r="Q8052" s="26"/>
      <c r="R8052" s="26"/>
      <c r="S8052" s="26"/>
      <c r="T8052" s="26"/>
      <c r="U8052" s="26"/>
      <c r="V8052" s="26"/>
    </row>
    <row r="8053" spans="1:22" ht="14">
      <c r="A8053" s="24"/>
      <c r="B8053" s="26"/>
      <c r="C8053" s="26"/>
      <c r="D8053" s="26"/>
      <c r="E8053" s="26"/>
      <c r="F8053" s="26"/>
      <c r="G8053" s="27"/>
      <c r="H8053" s="27"/>
      <c r="I8053" s="26"/>
      <c r="J8053" s="24"/>
      <c r="K8053" s="26"/>
      <c r="L8053" s="26"/>
      <c r="M8053" s="26"/>
      <c r="N8053" s="26"/>
      <c r="O8053" s="26"/>
      <c r="P8053" s="26"/>
      <c r="Q8053" s="26"/>
      <c r="R8053" s="26"/>
      <c r="S8053" s="26"/>
      <c r="T8053" s="26"/>
      <c r="U8053" s="26"/>
      <c r="V8053" s="26"/>
    </row>
    <row r="8054" spans="1:22" ht="14">
      <c r="A8054" s="24"/>
      <c r="B8054" s="26"/>
      <c r="C8054" s="26"/>
      <c r="D8054" s="26"/>
      <c r="E8054" s="26"/>
      <c r="F8054" s="26"/>
      <c r="G8054" s="27"/>
      <c r="H8054" s="27"/>
      <c r="I8054" s="26"/>
      <c r="J8054" s="24"/>
      <c r="K8054" s="26"/>
      <c r="L8054" s="26"/>
      <c r="M8054" s="26"/>
      <c r="N8054" s="26"/>
      <c r="O8054" s="26"/>
      <c r="P8054" s="26"/>
      <c r="Q8054" s="26"/>
      <c r="R8054" s="26"/>
      <c r="S8054" s="26"/>
      <c r="T8054" s="26"/>
      <c r="U8054" s="26"/>
      <c r="V8054" s="26"/>
    </row>
    <row r="8055" spans="1:22" ht="14">
      <c r="A8055" s="24"/>
      <c r="B8055" s="26"/>
      <c r="C8055" s="26"/>
      <c r="D8055" s="26"/>
      <c r="E8055" s="26"/>
      <c r="F8055" s="26"/>
      <c r="G8055" s="27"/>
      <c r="H8055" s="27"/>
      <c r="I8055" s="26"/>
      <c r="J8055" s="24"/>
      <c r="K8055" s="26"/>
      <c r="L8055" s="26"/>
      <c r="M8055" s="26"/>
      <c r="N8055" s="26"/>
      <c r="O8055" s="26"/>
      <c r="P8055" s="26"/>
      <c r="Q8055" s="26"/>
      <c r="R8055" s="26"/>
      <c r="S8055" s="26"/>
      <c r="T8055" s="26"/>
      <c r="U8055" s="26"/>
      <c r="V8055" s="26"/>
    </row>
    <row r="8056" spans="1:22" ht="14">
      <c r="A8056" s="24"/>
      <c r="B8056" s="26"/>
      <c r="C8056" s="26"/>
      <c r="D8056" s="26"/>
      <c r="E8056" s="26"/>
      <c r="F8056" s="26"/>
      <c r="G8056" s="27"/>
      <c r="H8056" s="27"/>
      <c r="I8056" s="26"/>
      <c r="J8056" s="24"/>
      <c r="K8056" s="26"/>
      <c r="L8056" s="26"/>
      <c r="M8056" s="26"/>
      <c r="N8056" s="26"/>
      <c r="O8056" s="26"/>
      <c r="P8056" s="26"/>
      <c r="Q8056" s="26"/>
      <c r="R8056" s="26"/>
      <c r="S8056" s="26"/>
      <c r="T8056" s="26"/>
      <c r="U8056" s="26"/>
      <c r="V8056" s="26"/>
    </row>
    <row r="8057" spans="1:22" ht="14">
      <c r="A8057" s="24"/>
      <c r="B8057" s="26"/>
      <c r="C8057" s="26"/>
      <c r="D8057" s="26"/>
      <c r="E8057" s="26"/>
      <c r="F8057" s="26"/>
      <c r="G8057" s="27"/>
      <c r="H8057" s="27"/>
      <c r="I8057" s="26"/>
      <c r="J8057" s="24"/>
      <c r="K8057" s="26"/>
      <c r="L8057" s="26"/>
      <c r="M8057" s="26"/>
      <c r="N8057" s="26"/>
      <c r="O8057" s="26"/>
      <c r="P8057" s="26"/>
      <c r="Q8057" s="26"/>
      <c r="R8057" s="26"/>
      <c r="S8057" s="26"/>
      <c r="T8057" s="26"/>
      <c r="U8057" s="26"/>
      <c r="V8057" s="26"/>
    </row>
    <row r="8058" spans="1:22" ht="14">
      <c r="A8058" s="24"/>
      <c r="B8058" s="26"/>
      <c r="C8058" s="26"/>
      <c r="D8058" s="26"/>
      <c r="E8058" s="26"/>
      <c r="F8058" s="26"/>
      <c r="G8058" s="27"/>
      <c r="H8058" s="27"/>
      <c r="I8058" s="26"/>
      <c r="J8058" s="24"/>
      <c r="K8058" s="26"/>
      <c r="L8058" s="26"/>
      <c r="M8058" s="26"/>
      <c r="N8058" s="26"/>
      <c r="O8058" s="26"/>
      <c r="P8058" s="26"/>
      <c r="Q8058" s="26"/>
      <c r="R8058" s="26"/>
      <c r="S8058" s="26"/>
      <c r="T8058" s="26"/>
      <c r="U8058" s="26"/>
      <c r="V8058" s="26"/>
    </row>
    <row r="8059" spans="1:22" ht="14">
      <c r="A8059" s="24"/>
      <c r="B8059" s="26"/>
      <c r="C8059" s="26"/>
      <c r="D8059" s="26"/>
      <c r="E8059" s="26"/>
      <c r="F8059" s="26"/>
      <c r="G8059" s="27"/>
      <c r="H8059" s="27"/>
      <c r="I8059" s="26"/>
      <c r="J8059" s="24"/>
      <c r="K8059" s="26"/>
      <c r="L8059" s="26"/>
      <c r="M8059" s="26"/>
      <c r="N8059" s="26"/>
      <c r="O8059" s="26"/>
      <c r="P8059" s="26"/>
      <c r="Q8059" s="26"/>
      <c r="R8059" s="26"/>
      <c r="S8059" s="26"/>
      <c r="T8059" s="26"/>
      <c r="U8059" s="26"/>
      <c r="V8059" s="26"/>
    </row>
    <row r="8060" spans="1:22" ht="14">
      <c r="A8060" s="24"/>
      <c r="B8060" s="26"/>
      <c r="C8060" s="26"/>
      <c r="D8060" s="26"/>
      <c r="E8060" s="26"/>
      <c r="F8060" s="26"/>
      <c r="G8060" s="27"/>
      <c r="H8060" s="27"/>
      <c r="I8060" s="26"/>
      <c r="J8060" s="24"/>
      <c r="K8060" s="26"/>
      <c r="L8060" s="26"/>
      <c r="M8060" s="26"/>
      <c r="N8060" s="26"/>
      <c r="O8060" s="26"/>
      <c r="P8060" s="26"/>
      <c r="Q8060" s="26"/>
      <c r="R8060" s="26"/>
      <c r="S8060" s="26"/>
      <c r="T8060" s="26"/>
      <c r="U8060" s="26"/>
      <c r="V8060" s="26"/>
    </row>
    <row r="8061" spans="1:22" ht="14">
      <c r="A8061" s="24"/>
      <c r="B8061" s="26"/>
      <c r="C8061" s="26"/>
      <c r="D8061" s="26"/>
      <c r="E8061" s="26"/>
      <c r="F8061" s="26"/>
      <c r="G8061" s="27"/>
      <c r="H8061" s="27"/>
      <c r="I8061" s="26"/>
      <c r="J8061" s="24"/>
      <c r="K8061" s="26"/>
      <c r="L8061" s="26"/>
      <c r="M8061" s="26"/>
      <c r="N8061" s="26"/>
      <c r="O8061" s="26"/>
      <c r="P8061" s="26"/>
      <c r="Q8061" s="26"/>
      <c r="R8061" s="26"/>
      <c r="S8061" s="26"/>
      <c r="T8061" s="26"/>
      <c r="U8061" s="26"/>
      <c r="V8061" s="26"/>
    </row>
    <row r="8062" spans="1:22" ht="14">
      <c r="A8062" s="24"/>
      <c r="B8062" s="26"/>
      <c r="C8062" s="26"/>
      <c r="D8062" s="26"/>
      <c r="E8062" s="26"/>
      <c r="F8062" s="26"/>
      <c r="G8062" s="27"/>
      <c r="H8062" s="27"/>
      <c r="I8062" s="26"/>
      <c r="J8062" s="24"/>
      <c r="K8062" s="26"/>
      <c r="L8062" s="26"/>
      <c r="M8062" s="26"/>
      <c r="N8062" s="26"/>
      <c r="O8062" s="26"/>
      <c r="P8062" s="26"/>
      <c r="Q8062" s="26"/>
      <c r="R8062" s="26"/>
      <c r="S8062" s="26"/>
      <c r="T8062" s="26"/>
      <c r="U8062" s="26"/>
      <c r="V8062" s="26"/>
    </row>
    <row r="8063" spans="1:22" ht="14">
      <c r="A8063" s="24"/>
      <c r="B8063" s="26"/>
      <c r="C8063" s="26"/>
      <c r="D8063" s="26"/>
      <c r="E8063" s="26"/>
      <c r="F8063" s="26"/>
      <c r="G8063" s="27"/>
      <c r="H8063" s="27"/>
      <c r="I8063" s="26"/>
      <c r="J8063" s="24"/>
      <c r="K8063" s="26"/>
      <c r="L8063" s="26"/>
      <c r="M8063" s="26"/>
      <c r="N8063" s="26"/>
      <c r="O8063" s="26"/>
      <c r="P8063" s="26"/>
      <c r="Q8063" s="26"/>
      <c r="R8063" s="26"/>
      <c r="S8063" s="26"/>
      <c r="T8063" s="26"/>
      <c r="U8063" s="26"/>
      <c r="V8063" s="26"/>
    </row>
    <row r="8064" spans="1:22" ht="14">
      <c r="A8064" s="24"/>
      <c r="B8064" s="26"/>
      <c r="C8064" s="26"/>
      <c r="D8064" s="26"/>
      <c r="E8064" s="26"/>
      <c r="F8064" s="26"/>
      <c r="G8064" s="27"/>
      <c r="H8064" s="27"/>
      <c r="I8064" s="26"/>
      <c r="J8064" s="24"/>
      <c r="K8064" s="26"/>
      <c r="L8064" s="26"/>
      <c r="M8064" s="26"/>
      <c r="N8064" s="26"/>
      <c r="O8064" s="26"/>
      <c r="P8064" s="26"/>
      <c r="Q8064" s="26"/>
      <c r="R8064" s="26"/>
      <c r="S8064" s="26"/>
      <c r="T8064" s="26"/>
      <c r="U8064" s="26"/>
      <c r="V8064" s="26"/>
    </row>
    <row r="8065" spans="1:22" ht="14">
      <c r="A8065" s="24"/>
      <c r="B8065" s="26"/>
      <c r="C8065" s="26"/>
      <c r="D8065" s="26"/>
      <c r="E8065" s="26"/>
      <c r="F8065" s="26"/>
      <c r="G8065" s="27"/>
      <c r="H8065" s="27"/>
      <c r="I8065" s="26"/>
      <c r="J8065" s="24"/>
      <c r="K8065" s="26"/>
      <c r="L8065" s="26"/>
      <c r="M8065" s="26"/>
      <c r="N8065" s="26"/>
      <c r="O8065" s="26"/>
      <c r="P8065" s="26"/>
      <c r="Q8065" s="26"/>
      <c r="R8065" s="26"/>
      <c r="S8065" s="26"/>
      <c r="T8065" s="26"/>
      <c r="U8065" s="26"/>
      <c r="V8065" s="26"/>
    </row>
    <row r="8066" spans="1:22" ht="14">
      <c r="A8066" s="24"/>
      <c r="B8066" s="26"/>
      <c r="C8066" s="26"/>
      <c r="D8066" s="26"/>
      <c r="E8066" s="26"/>
      <c r="F8066" s="26"/>
      <c r="G8066" s="27"/>
      <c r="H8066" s="27"/>
      <c r="I8066" s="26"/>
      <c r="J8066" s="24"/>
      <c r="K8066" s="26"/>
      <c r="L8066" s="26"/>
      <c r="M8066" s="26"/>
      <c r="N8066" s="26"/>
      <c r="O8066" s="26"/>
      <c r="P8066" s="26"/>
      <c r="Q8066" s="26"/>
      <c r="R8066" s="26"/>
      <c r="S8066" s="26"/>
      <c r="T8066" s="26"/>
      <c r="U8066" s="26"/>
      <c r="V8066" s="26"/>
    </row>
    <row r="8067" spans="1:22" ht="14">
      <c r="A8067" s="24"/>
      <c r="B8067" s="26"/>
      <c r="C8067" s="26"/>
      <c r="D8067" s="26"/>
      <c r="E8067" s="26"/>
      <c r="F8067" s="26"/>
      <c r="G8067" s="27"/>
      <c r="H8067" s="27"/>
      <c r="I8067" s="26"/>
      <c r="J8067" s="24"/>
      <c r="K8067" s="26"/>
      <c r="L8067" s="26"/>
      <c r="M8067" s="26"/>
      <c r="N8067" s="26"/>
      <c r="O8067" s="26"/>
      <c r="P8067" s="26"/>
      <c r="Q8067" s="26"/>
      <c r="R8067" s="26"/>
      <c r="S8067" s="26"/>
      <c r="T8067" s="26"/>
      <c r="U8067" s="26"/>
      <c r="V8067" s="26"/>
    </row>
    <row r="8068" spans="1:22" ht="14">
      <c r="A8068" s="24"/>
      <c r="B8068" s="26"/>
      <c r="C8068" s="26"/>
      <c r="D8068" s="26"/>
      <c r="E8068" s="26"/>
      <c r="F8068" s="26"/>
      <c r="G8068" s="27"/>
      <c r="H8068" s="27"/>
      <c r="I8068" s="26"/>
      <c r="J8068" s="24"/>
      <c r="K8068" s="26"/>
      <c r="L8068" s="26"/>
      <c r="M8068" s="26"/>
      <c r="N8068" s="26"/>
      <c r="O8068" s="26"/>
      <c r="P8068" s="26"/>
      <c r="Q8068" s="26"/>
      <c r="R8068" s="26"/>
      <c r="S8068" s="26"/>
      <c r="T8068" s="26"/>
      <c r="U8068" s="26"/>
      <c r="V8068" s="26"/>
    </row>
    <row r="8069" spans="1:22" ht="14">
      <c r="A8069" s="24"/>
      <c r="B8069" s="26"/>
      <c r="C8069" s="26"/>
      <c r="D8069" s="26"/>
      <c r="E8069" s="26"/>
      <c r="F8069" s="26"/>
      <c r="G8069" s="27"/>
      <c r="H8069" s="27"/>
      <c r="I8069" s="26"/>
      <c r="J8069" s="24"/>
      <c r="K8069" s="26"/>
      <c r="L8069" s="26"/>
      <c r="M8069" s="26"/>
      <c r="N8069" s="26"/>
      <c r="O8069" s="26"/>
      <c r="P8069" s="26"/>
      <c r="Q8069" s="26"/>
      <c r="R8069" s="26"/>
      <c r="S8069" s="26"/>
      <c r="T8069" s="26"/>
      <c r="U8069" s="26"/>
      <c r="V8069" s="26"/>
    </row>
    <row r="8070" spans="1:22" ht="14">
      <c r="A8070" s="24"/>
      <c r="B8070" s="26"/>
      <c r="C8070" s="26"/>
      <c r="D8070" s="26"/>
      <c r="E8070" s="26"/>
      <c r="F8070" s="26"/>
      <c r="G8070" s="27"/>
      <c r="H8070" s="27"/>
      <c r="I8070" s="26"/>
      <c r="J8070" s="24"/>
      <c r="K8070" s="26"/>
      <c r="L8070" s="26"/>
      <c r="M8070" s="26"/>
      <c r="N8070" s="26"/>
      <c r="O8070" s="26"/>
      <c r="P8070" s="26"/>
      <c r="Q8070" s="26"/>
      <c r="R8070" s="26"/>
      <c r="S8070" s="26"/>
      <c r="T8070" s="26"/>
      <c r="U8070" s="26"/>
      <c r="V8070" s="26"/>
    </row>
    <row r="8071" spans="1:22" ht="14">
      <c r="A8071" s="24"/>
      <c r="B8071" s="26"/>
      <c r="C8071" s="26"/>
      <c r="D8071" s="26"/>
      <c r="E8071" s="26"/>
      <c r="F8071" s="26"/>
      <c r="G8071" s="27"/>
      <c r="H8071" s="27"/>
      <c r="I8071" s="26"/>
      <c r="J8071" s="24"/>
      <c r="K8071" s="26"/>
      <c r="L8071" s="26"/>
      <c r="M8071" s="26"/>
      <c r="N8071" s="26"/>
      <c r="O8071" s="26"/>
      <c r="P8071" s="26"/>
      <c r="Q8071" s="26"/>
      <c r="R8071" s="26"/>
      <c r="S8071" s="26"/>
      <c r="T8071" s="26"/>
      <c r="U8071" s="26"/>
      <c r="V8071" s="26"/>
    </row>
    <row r="8072" spans="1:22" ht="14">
      <c r="A8072" s="24"/>
      <c r="B8072" s="26"/>
      <c r="C8072" s="26"/>
      <c r="D8072" s="26"/>
      <c r="E8072" s="26"/>
      <c r="F8072" s="26"/>
      <c r="G8072" s="27"/>
      <c r="H8072" s="27"/>
      <c r="I8072" s="26"/>
      <c r="J8072" s="24"/>
      <c r="K8072" s="26"/>
      <c r="L8072" s="26"/>
      <c r="M8072" s="26"/>
      <c r="N8072" s="26"/>
      <c r="O8072" s="26"/>
      <c r="P8072" s="26"/>
      <c r="Q8072" s="26"/>
      <c r="R8072" s="26"/>
      <c r="S8072" s="26"/>
      <c r="T8072" s="26"/>
      <c r="U8072" s="26"/>
      <c r="V8072" s="26"/>
    </row>
    <row r="8073" spans="1:22" ht="14">
      <c r="A8073" s="24"/>
      <c r="B8073" s="26"/>
      <c r="C8073" s="26"/>
      <c r="D8073" s="26"/>
      <c r="E8073" s="26"/>
      <c r="F8073" s="26"/>
      <c r="G8073" s="27"/>
      <c r="H8073" s="27"/>
      <c r="I8073" s="26"/>
      <c r="J8073" s="24"/>
      <c r="K8073" s="26"/>
      <c r="L8073" s="26"/>
      <c r="M8073" s="26"/>
      <c r="N8073" s="26"/>
      <c r="O8073" s="26"/>
      <c r="P8073" s="26"/>
      <c r="Q8073" s="26"/>
      <c r="R8073" s="26"/>
      <c r="S8073" s="26"/>
      <c r="T8073" s="26"/>
      <c r="U8073" s="26"/>
      <c r="V8073" s="26"/>
    </row>
    <row r="8074" spans="1:22" ht="14">
      <c r="A8074" s="24"/>
      <c r="B8074" s="26"/>
      <c r="C8074" s="26"/>
      <c r="D8074" s="26"/>
      <c r="E8074" s="26"/>
      <c r="F8074" s="26"/>
      <c r="G8074" s="27"/>
      <c r="H8074" s="27"/>
      <c r="I8074" s="26"/>
      <c r="J8074" s="24"/>
      <c r="K8074" s="26"/>
      <c r="L8074" s="26"/>
      <c r="M8074" s="26"/>
      <c r="N8074" s="26"/>
      <c r="O8074" s="26"/>
      <c r="P8074" s="26"/>
      <c r="Q8074" s="26"/>
      <c r="R8074" s="26"/>
      <c r="S8074" s="26"/>
      <c r="T8074" s="26"/>
      <c r="U8074" s="26"/>
      <c r="V8074" s="26"/>
    </row>
    <row r="8075" spans="1:22" ht="14">
      <c r="A8075" s="24"/>
      <c r="B8075" s="26"/>
      <c r="C8075" s="26"/>
      <c r="D8075" s="26"/>
      <c r="E8075" s="26"/>
      <c r="F8075" s="26"/>
      <c r="G8075" s="27"/>
      <c r="H8075" s="27"/>
      <c r="I8075" s="26"/>
      <c r="J8075" s="24"/>
      <c r="K8075" s="26"/>
      <c r="L8075" s="26"/>
      <c r="M8075" s="26"/>
      <c r="N8075" s="26"/>
      <c r="O8075" s="26"/>
      <c r="P8075" s="26"/>
      <c r="Q8075" s="26"/>
      <c r="R8075" s="26"/>
      <c r="S8075" s="26"/>
      <c r="T8075" s="26"/>
      <c r="U8075" s="26"/>
      <c r="V8075" s="26"/>
    </row>
    <row r="8076" spans="1:22" ht="14">
      <c r="A8076" s="24"/>
      <c r="B8076" s="26"/>
      <c r="C8076" s="26"/>
      <c r="D8076" s="26"/>
      <c r="E8076" s="26"/>
      <c r="F8076" s="26"/>
      <c r="G8076" s="27"/>
      <c r="H8076" s="27"/>
      <c r="I8076" s="26"/>
      <c r="J8076" s="24"/>
      <c r="K8076" s="26"/>
      <c r="L8076" s="26"/>
      <c r="M8076" s="26"/>
      <c r="N8076" s="26"/>
      <c r="O8076" s="26"/>
      <c r="P8076" s="26"/>
      <c r="Q8076" s="26"/>
      <c r="R8076" s="26"/>
      <c r="S8076" s="26"/>
      <c r="T8076" s="26"/>
      <c r="U8076" s="26"/>
      <c r="V8076" s="26"/>
    </row>
    <row r="8077" spans="1:22" ht="14">
      <c r="A8077" s="24"/>
      <c r="B8077" s="26"/>
      <c r="C8077" s="26"/>
      <c r="D8077" s="26"/>
      <c r="E8077" s="26"/>
      <c r="F8077" s="26"/>
      <c r="G8077" s="27"/>
      <c r="H8077" s="27"/>
      <c r="I8077" s="26"/>
      <c r="J8077" s="24"/>
      <c r="K8077" s="26"/>
      <c r="L8077" s="26"/>
      <c r="M8077" s="26"/>
      <c r="N8077" s="26"/>
      <c r="O8077" s="26"/>
      <c r="P8077" s="26"/>
      <c r="Q8077" s="26"/>
      <c r="R8077" s="26"/>
      <c r="S8077" s="26"/>
      <c r="T8077" s="26"/>
      <c r="U8077" s="26"/>
      <c r="V8077" s="26"/>
    </row>
    <row r="8078" spans="1:22" ht="14">
      <c r="A8078" s="24"/>
      <c r="B8078" s="26"/>
      <c r="C8078" s="26"/>
      <c r="D8078" s="26"/>
      <c r="E8078" s="26"/>
      <c r="F8078" s="26"/>
      <c r="G8078" s="27"/>
      <c r="H8078" s="27"/>
      <c r="I8078" s="26"/>
      <c r="J8078" s="24"/>
      <c r="K8078" s="26"/>
      <c r="L8078" s="26"/>
      <c r="M8078" s="26"/>
      <c r="N8078" s="26"/>
      <c r="O8078" s="26"/>
      <c r="P8078" s="26"/>
      <c r="Q8078" s="26"/>
      <c r="R8078" s="26"/>
      <c r="S8078" s="26"/>
      <c r="T8078" s="26"/>
      <c r="U8078" s="26"/>
      <c r="V8078" s="26"/>
    </row>
    <row r="8079" spans="1:22" ht="14">
      <c r="A8079" s="24"/>
      <c r="B8079" s="26"/>
      <c r="C8079" s="26"/>
      <c r="D8079" s="26"/>
      <c r="E8079" s="26"/>
      <c r="F8079" s="26"/>
      <c r="G8079" s="27"/>
      <c r="H8079" s="27"/>
      <c r="I8079" s="26"/>
      <c r="J8079" s="24"/>
      <c r="K8079" s="26"/>
      <c r="L8079" s="26"/>
      <c r="M8079" s="26"/>
      <c r="N8079" s="26"/>
      <c r="O8079" s="26"/>
      <c r="P8079" s="26"/>
      <c r="Q8079" s="26"/>
      <c r="R8079" s="26"/>
      <c r="S8079" s="26"/>
      <c r="T8079" s="26"/>
      <c r="U8079" s="26"/>
      <c r="V8079" s="26"/>
    </row>
    <row r="8080" spans="1:22" ht="14">
      <c r="A8080" s="24"/>
      <c r="B8080" s="26"/>
      <c r="C8080" s="26"/>
      <c r="D8080" s="26"/>
      <c r="E8080" s="26"/>
      <c r="F8080" s="26"/>
      <c r="G8080" s="27"/>
      <c r="H8080" s="27"/>
      <c r="I8080" s="26"/>
      <c r="J8080" s="24"/>
      <c r="K8080" s="26"/>
      <c r="L8080" s="26"/>
      <c r="M8080" s="26"/>
      <c r="N8080" s="26"/>
      <c r="O8080" s="26"/>
      <c r="P8080" s="26"/>
      <c r="Q8080" s="26"/>
      <c r="R8080" s="26"/>
      <c r="S8080" s="26"/>
      <c r="T8080" s="26"/>
      <c r="U8080" s="26"/>
      <c r="V8080" s="26"/>
    </row>
    <row r="8081" spans="1:22" ht="14">
      <c r="A8081" s="24"/>
      <c r="B8081" s="26"/>
      <c r="C8081" s="26"/>
      <c r="D8081" s="26"/>
      <c r="E8081" s="26"/>
      <c r="F8081" s="26"/>
      <c r="G8081" s="27"/>
      <c r="H8081" s="27"/>
      <c r="I8081" s="26"/>
      <c r="J8081" s="24"/>
      <c r="K8081" s="26"/>
      <c r="L8081" s="26"/>
      <c r="M8081" s="26"/>
      <c r="N8081" s="26"/>
      <c r="O8081" s="26"/>
      <c r="P8081" s="26"/>
      <c r="Q8081" s="26"/>
      <c r="R8081" s="26"/>
      <c r="S8081" s="26"/>
      <c r="T8081" s="26"/>
      <c r="U8081" s="26"/>
      <c r="V8081" s="26"/>
    </row>
    <row r="8082" spans="1:22" ht="14">
      <c r="A8082" s="24"/>
      <c r="B8082" s="26"/>
      <c r="C8082" s="26"/>
      <c r="D8082" s="26"/>
      <c r="E8082" s="26"/>
      <c r="F8082" s="26"/>
      <c r="G8082" s="27"/>
      <c r="H8082" s="27"/>
      <c r="I8082" s="26"/>
      <c r="J8082" s="24"/>
      <c r="K8082" s="26"/>
      <c r="L8082" s="26"/>
      <c r="M8082" s="26"/>
      <c r="N8082" s="26"/>
      <c r="O8082" s="26"/>
      <c r="P8082" s="26"/>
      <c r="Q8082" s="26"/>
      <c r="R8082" s="26"/>
      <c r="S8082" s="26"/>
      <c r="T8082" s="26"/>
      <c r="U8082" s="26"/>
      <c r="V8082" s="26"/>
    </row>
    <row r="8083" spans="1:22" ht="14">
      <c r="A8083" s="24"/>
      <c r="B8083" s="26"/>
      <c r="C8083" s="26"/>
      <c r="D8083" s="26"/>
      <c r="E8083" s="26"/>
      <c r="F8083" s="26"/>
      <c r="G8083" s="27"/>
      <c r="H8083" s="27"/>
      <c r="I8083" s="26"/>
      <c r="J8083" s="24"/>
      <c r="K8083" s="26"/>
      <c r="L8083" s="26"/>
      <c r="M8083" s="26"/>
      <c r="N8083" s="26"/>
      <c r="O8083" s="26"/>
      <c r="P8083" s="26"/>
      <c r="Q8083" s="26"/>
      <c r="R8083" s="26"/>
      <c r="S8083" s="26"/>
      <c r="T8083" s="26"/>
      <c r="U8083" s="26"/>
      <c r="V8083" s="26"/>
    </row>
    <row r="8084" spans="1:22" ht="14">
      <c r="A8084" s="24"/>
      <c r="B8084" s="26"/>
      <c r="C8084" s="26"/>
      <c r="D8084" s="26"/>
      <c r="E8084" s="26"/>
      <c r="F8084" s="26"/>
      <c r="G8084" s="27"/>
      <c r="H8084" s="27"/>
      <c r="I8084" s="26"/>
      <c r="J8084" s="24"/>
      <c r="K8084" s="26"/>
      <c r="L8084" s="26"/>
      <c r="M8084" s="26"/>
      <c r="N8084" s="26"/>
      <c r="O8084" s="26"/>
      <c r="P8084" s="26"/>
      <c r="Q8084" s="26"/>
      <c r="R8084" s="26"/>
      <c r="S8084" s="26"/>
      <c r="T8084" s="26"/>
      <c r="U8084" s="26"/>
      <c r="V8084" s="26"/>
    </row>
    <row r="8085" spans="1:22" ht="14">
      <c r="A8085" s="24"/>
      <c r="B8085" s="26"/>
      <c r="C8085" s="26"/>
      <c r="D8085" s="26"/>
      <c r="E8085" s="26"/>
      <c r="F8085" s="26"/>
      <c r="G8085" s="27"/>
      <c r="H8085" s="27"/>
      <c r="I8085" s="26"/>
      <c r="J8085" s="24"/>
      <c r="K8085" s="26"/>
      <c r="L8085" s="26"/>
      <c r="M8085" s="26"/>
      <c r="N8085" s="26"/>
      <c r="O8085" s="26"/>
      <c r="P8085" s="26"/>
      <c r="Q8085" s="26"/>
      <c r="R8085" s="26"/>
      <c r="S8085" s="26"/>
      <c r="T8085" s="26"/>
      <c r="U8085" s="26"/>
      <c r="V8085" s="26"/>
    </row>
    <row r="8086" spans="1:22" ht="14">
      <c r="A8086" s="24"/>
      <c r="B8086" s="26"/>
      <c r="C8086" s="26"/>
      <c r="D8086" s="26"/>
      <c r="E8086" s="26"/>
      <c r="F8086" s="26"/>
      <c r="G8086" s="27"/>
      <c r="H8086" s="27"/>
      <c r="I8086" s="26"/>
      <c r="J8086" s="24"/>
      <c r="K8086" s="26"/>
      <c r="L8086" s="26"/>
      <c r="M8086" s="26"/>
      <c r="N8086" s="26"/>
      <c r="O8086" s="26"/>
      <c r="P8086" s="26"/>
      <c r="Q8086" s="26"/>
      <c r="R8086" s="26"/>
      <c r="S8086" s="26"/>
      <c r="T8086" s="26"/>
      <c r="U8086" s="26"/>
      <c r="V8086" s="26"/>
    </row>
    <row r="8087" spans="1:22" ht="14">
      <c r="A8087" s="24"/>
      <c r="B8087" s="26"/>
      <c r="C8087" s="26"/>
      <c r="D8087" s="26"/>
      <c r="E8087" s="26"/>
      <c r="F8087" s="26"/>
      <c r="G8087" s="27"/>
      <c r="H8087" s="27"/>
      <c r="I8087" s="26"/>
      <c r="J8087" s="24"/>
      <c r="K8087" s="26"/>
      <c r="L8087" s="26"/>
      <c r="M8087" s="26"/>
      <c r="N8087" s="26"/>
      <c r="O8087" s="26"/>
      <c r="P8087" s="26"/>
      <c r="Q8087" s="26"/>
      <c r="R8087" s="26"/>
      <c r="S8087" s="26"/>
      <c r="T8087" s="26"/>
      <c r="U8087" s="26"/>
      <c r="V8087" s="26"/>
    </row>
    <row r="8088" spans="1:22" ht="14">
      <c r="A8088" s="24"/>
      <c r="B8088" s="26"/>
      <c r="C8088" s="26"/>
      <c r="D8088" s="26"/>
      <c r="E8088" s="26"/>
      <c r="F8088" s="26"/>
      <c r="G8088" s="27"/>
      <c r="H8088" s="27"/>
      <c r="I8088" s="26"/>
      <c r="J8088" s="24"/>
      <c r="K8088" s="26"/>
      <c r="L8088" s="26"/>
      <c r="M8088" s="26"/>
      <c r="N8088" s="26"/>
      <c r="O8088" s="26"/>
      <c r="P8088" s="26"/>
      <c r="Q8088" s="26"/>
      <c r="R8088" s="26"/>
      <c r="S8088" s="26"/>
      <c r="T8088" s="26"/>
      <c r="U8088" s="26"/>
      <c r="V8088" s="26"/>
    </row>
    <row r="8089" spans="1:22" ht="14">
      <c r="A8089" s="24"/>
      <c r="B8089" s="26"/>
      <c r="C8089" s="26"/>
      <c r="D8089" s="26"/>
      <c r="E8089" s="26"/>
      <c r="F8089" s="26"/>
      <c r="G8089" s="27"/>
      <c r="H8089" s="27"/>
      <c r="I8089" s="26"/>
      <c r="J8089" s="24"/>
      <c r="K8089" s="26"/>
      <c r="L8089" s="26"/>
      <c r="M8089" s="26"/>
      <c r="N8089" s="26"/>
      <c r="O8089" s="26"/>
      <c r="P8089" s="26"/>
      <c r="Q8089" s="26"/>
      <c r="R8089" s="26"/>
      <c r="S8089" s="26"/>
      <c r="T8089" s="26"/>
      <c r="U8089" s="26"/>
      <c r="V8089" s="26"/>
    </row>
    <row r="8090" spans="1:22" ht="14">
      <c r="A8090" s="24"/>
      <c r="B8090" s="26"/>
      <c r="C8090" s="26"/>
      <c r="D8090" s="26"/>
      <c r="E8090" s="26"/>
      <c r="F8090" s="26"/>
      <c r="G8090" s="27"/>
      <c r="H8090" s="27"/>
      <c r="I8090" s="26"/>
      <c r="J8090" s="24"/>
      <c r="K8090" s="26"/>
      <c r="L8090" s="26"/>
      <c r="M8090" s="26"/>
      <c r="N8090" s="26"/>
      <c r="O8090" s="26"/>
      <c r="P8090" s="26"/>
      <c r="Q8090" s="26"/>
      <c r="R8090" s="26"/>
      <c r="S8090" s="26"/>
      <c r="T8090" s="26"/>
      <c r="U8090" s="26"/>
      <c r="V8090" s="26"/>
    </row>
    <row r="8091" spans="1:22" ht="14">
      <c r="A8091" s="24"/>
      <c r="B8091" s="26"/>
      <c r="C8091" s="26"/>
      <c r="D8091" s="26"/>
      <c r="E8091" s="26"/>
      <c r="F8091" s="26"/>
      <c r="G8091" s="27"/>
      <c r="H8091" s="27"/>
      <c r="I8091" s="26"/>
      <c r="J8091" s="24"/>
      <c r="K8091" s="26"/>
      <c r="L8091" s="26"/>
      <c r="M8091" s="26"/>
      <c r="N8091" s="26"/>
      <c r="O8091" s="26"/>
      <c r="P8091" s="26"/>
      <c r="Q8091" s="26"/>
      <c r="R8091" s="26"/>
      <c r="S8091" s="26"/>
      <c r="T8091" s="26"/>
      <c r="U8091" s="26"/>
      <c r="V8091" s="26"/>
    </row>
    <row r="8092" spans="1:22" ht="14">
      <c r="A8092" s="24"/>
      <c r="B8092" s="26"/>
      <c r="C8092" s="26"/>
      <c r="D8092" s="26"/>
      <c r="E8092" s="26"/>
      <c r="F8092" s="26"/>
      <c r="G8092" s="27"/>
      <c r="H8092" s="27"/>
      <c r="I8092" s="26"/>
      <c r="J8092" s="24"/>
      <c r="K8092" s="26"/>
      <c r="L8092" s="26"/>
      <c r="M8092" s="26"/>
      <c r="N8092" s="26"/>
      <c r="O8092" s="26"/>
      <c r="P8092" s="26"/>
      <c r="Q8092" s="26"/>
      <c r="R8092" s="26"/>
      <c r="S8092" s="26"/>
      <c r="T8092" s="26"/>
      <c r="U8092" s="26"/>
      <c r="V8092" s="26"/>
    </row>
    <row r="8093" spans="1:22" ht="14">
      <c r="A8093" s="24"/>
      <c r="B8093" s="26"/>
      <c r="C8093" s="26"/>
      <c r="D8093" s="26"/>
      <c r="E8093" s="26"/>
      <c r="F8093" s="26"/>
      <c r="G8093" s="27"/>
      <c r="H8093" s="27"/>
      <c r="I8093" s="26"/>
      <c r="J8093" s="24"/>
      <c r="K8093" s="26"/>
      <c r="L8093" s="26"/>
      <c r="M8093" s="26"/>
      <c r="N8093" s="26"/>
      <c r="O8093" s="26"/>
      <c r="P8093" s="26"/>
      <c r="Q8093" s="26"/>
      <c r="R8093" s="26"/>
      <c r="S8093" s="26"/>
      <c r="T8093" s="26"/>
      <c r="U8093" s="26"/>
      <c r="V8093" s="26"/>
    </row>
    <row r="8094" spans="1:22" ht="14">
      <c r="A8094" s="24"/>
      <c r="B8094" s="26"/>
      <c r="C8094" s="26"/>
      <c r="D8094" s="26"/>
      <c r="E8094" s="26"/>
      <c r="F8094" s="26"/>
      <c r="G8094" s="27"/>
      <c r="H8094" s="27"/>
      <c r="I8094" s="26"/>
      <c r="J8094" s="24"/>
      <c r="K8094" s="26"/>
      <c r="L8094" s="26"/>
      <c r="M8094" s="26"/>
      <c r="N8094" s="26"/>
      <c r="O8094" s="26"/>
      <c r="P8094" s="26"/>
      <c r="Q8094" s="26"/>
      <c r="R8094" s="26"/>
      <c r="S8094" s="26"/>
      <c r="T8094" s="26"/>
      <c r="U8094" s="26"/>
      <c r="V8094" s="26"/>
    </row>
    <row r="8095" spans="1:22" ht="14">
      <c r="A8095" s="24"/>
      <c r="B8095" s="26"/>
      <c r="C8095" s="26"/>
      <c r="D8095" s="26"/>
      <c r="E8095" s="26"/>
      <c r="F8095" s="26"/>
      <c r="G8095" s="27"/>
      <c r="H8095" s="27"/>
      <c r="I8095" s="26"/>
      <c r="J8095" s="24"/>
      <c r="K8095" s="26"/>
      <c r="L8095" s="26"/>
      <c r="M8095" s="26"/>
      <c r="N8095" s="26"/>
      <c r="O8095" s="26"/>
      <c r="P8095" s="26"/>
      <c r="Q8095" s="26"/>
      <c r="R8095" s="26"/>
      <c r="S8095" s="26"/>
      <c r="T8095" s="26"/>
      <c r="U8095" s="26"/>
      <c r="V8095" s="26"/>
    </row>
    <row r="8096" spans="1:22" ht="14">
      <c r="A8096" s="24"/>
      <c r="B8096" s="26"/>
      <c r="C8096" s="26"/>
      <c r="D8096" s="26"/>
      <c r="E8096" s="26"/>
      <c r="F8096" s="26"/>
      <c r="G8096" s="27"/>
      <c r="H8096" s="27"/>
      <c r="I8096" s="26"/>
      <c r="J8096" s="24"/>
      <c r="K8096" s="26"/>
      <c r="L8096" s="26"/>
      <c r="M8096" s="26"/>
      <c r="N8096" s="26"/>
      <c r="O8096" s="26"/>
      <c r="P8096" s="26"/>
      <c r="Q8096" s="26"/>
      <c r="R8096" s="26"/>
      <c r="S8096" s="26"/>
      <c r="T8096" s="26"/>
      <c r="U8096" s="26"/>
      <c r="V8096" s="26"/>
    </row>
    <row r="8097" spans="1:22" ht="14">
      <c r="A8097" s="24"/>
      <c r="B8097" s="26"/>
      <c r="C8097" s="26"/>
      <c r="D8097" s="26"/>
      <c r="E8097" s="26"/>
      <c r="F8097" s="26"/>
      <c r="G8097" s="27"/>
      <c r="H8097" s="27"/>
      <c r="I8097" s="26"/>
      <c r="J8097" s="24"/>
      <c r="K8097" s="26"/>
      <c r="L8097" s="26"/>
      <c r="M8097" s="26"/>
      <c r="N8097" s="26"/>
      <c r="O8097" s="26"/>
      <c r="P8097" s="26"/>
      <c r="Q8097" s="26"/>
      <c r="R8097" s="26"/>
      <c r="S8097" s="26"/>
      <c r="T8097" s="26"/>
      <c r="U8097" s="26"/>
      <c r="V8097" s="26"/>
    </row>
    <row r="8098" spans="1:22" ht="14">
      <c r="A8098" s="24"/>
      <c r="B8098" s="26"/>
      <c r="C8098" s="26"/>
      <c r="D8098" s="26"/>
      <c r="E8098" s="26"/>
      <c r="F8098" s="26"/>
      <c r="G8098" s="27"/>
      <c r="H8098" s="27"/>
      <c r="I8098" s="26"/>
      <c r="J8098" s="24"/>
      <c r="K8098" s="26"/>
      <c r="L8098" s="26"/>
      <c r="M8098" s="26"/>
      <c r="N8098" s="26"/>
      <c r="O8098" s="26"/>
      <c r="P8098" s="26"/>
      <c r="Q8098" s="26"/>
      <c r="R8098" s="26"/>
      <c r="S8098" s="26"/>
      <c r="T8098" s="26"/>
      <c r="U8098" s="26"/>
      <c r="V8098" s="26"/>
    </row>
    <row r="8099" spans="1:22" ht="14">
      <c r="A8099" s="24"/>
      <c r="B8099" s="26"/>
      <c r="C8099" s="26"/>
      <c r="D8099" s="26"/>
      <c r="E8099" s="26"/>
      <c r="F8099" s="26"/>
      <c r="G8099" s="27"/>
      <c r="H8099" s="27"/>
      <c r="I8099" s="26"/>
      <c r="J8099" s="24"/>
      <c r="K8099" s="26"/>
      <c r="L8099" s="26"/>
      <c r="M8099" s="26"/>
      <c r="N8099" s="26"/>
      <c r="O8099" s="26"/>
      <c r="P8099" s="26"/>
      <c r="Q8099" s="26"/>
      <c r="R8099" s="26"/>
      <c r="S8099" s="26"/>
      <c r="T8099" s="26"/>
      <c r="U8099" s="26"/>
      <c r="V8099" s="26"/>
    </row>
    <row r="8100" spans="1:22" ht="14">
      <c r="A8100" s="24"/>
      <c r="B8100" s="26"/>
      <c r="C8100" s="26"/>
      <c r="D8100" s="26"/>
      <c r="E8100" s="26"/>
      <c r="F8100" s="26"/>
      <c r="G8100" s="27"/>
      <c r="H8100" s="27"/>
      <c r="I8100" s="26"/>
      <c r="J8100" s="24"/>
      <c r="K8100" s="26"/>
      <c r="L8100" s="26"/>
      <c r="M8100" s="26"/>
      <c r="N8100" s="26"/>
      <c r="O8100" s="26"/>
      <c r="P8100" s="26"/>
      <c r="Q8100" s="26"/>
      <c r="R8100" s="26"/>
      <c r="S8100" s="26"/>
      <c r="T8100" s="26"/>
      <c r="U8100" s="26"/>
      <c r="V8100" s="26"/>
    </row>
    <row r="8101" spans="1:22" ht="14">
      <c r="A8101" s="24"/>
      <c r="B8101" s="26"/>
      <c r="C8101" s="26"/>
      <c r="D8101" s="26"/>
      <c r="E8101" s="26"/>
      <c r="F8101" s="26"/>
      <c r="G8101" s="27"/>
      <c r="H8101" s="27"/>
      <c r="I8101" s="26"/>
      <c r="J8101" s="24"/>
      <c r="K8101" s="26"/>
      <c r="L8101" s="26"/>
      <c r="M8101" s="26"/>
      <c r="N8101" s="26"/>
      <c r="O8101" s="26"/>
      <c r="P8101" s="26"/>
      <c r="Q8101" s="26"/>
      <c r="R8101" s="26"/>
      <c r="S8101" s="26"/>
      <c r="T8101" s="26"/>
      <c r="U8101" s="26"/>
      <c r="V8101" s="26"/>
    </row>
    <row r="8102" spans="1:22" ht="14">
      <c r="A8102" s="24"/>
      <c r="B8102" s="26"/>
      <c r="C8102" s="26"/>
      <c r="D8102" s="26"/>
      <c r="E8102" s="26"/>
      <c r="F8102" s="26"/>
      <c r="G8102" s="27"/>
      <c r="H8102" s="27"/>
      <c r="I8102" s="26"/>
      <c r="J8102" s="24"/>
      <c r="K8102" s="26"/>
      <c r="L8102" s="26"/>
      <c r="M8102" s="26"/>
      <c r="N8102" s="26"/>
      <c r="O8102" s="26"/>
      <c r="P8102" s="26"/>
      <c r="Q8102" s="26"/>
      <c r="R8102" s="26"/>
      <c r="S8102" s="26"/>
      <c r="T8102" s="26"/>
      <c r="U8102" s="26"/>
      <c r="V8102" s="26"/>
    </row>
    <row r="8103" spans="1:22" ht="14">
      <c r="A8103" s="24"/>
      <c r="B8103" s="26"/>
      <c r="C8103" s="26"/>
      <c r="D8103" s="26"/>
      <c r="E8103" s="26"/>
      <c r="F8103" s="26"/>
      <c r="G8103" s="27"/>
      <c r="H8103" s="27"/>
      <c r="I8103" s="26"/>
      <c r="J8103" s="24"/>
      <c r="K8103" s="26"/>
      <c r="L8103" s="26"/>
      <c r="M8103" s="26"/>
      <c r="N8103" s="26"/>
      <c r="O8103" s="26"/>
      <c r="P8103" s="26"/>
      <c r="Q8103" s="26"/>
      <c r="R8103" s="26"/>
      <c r="S8103" s="26"/>
      <c r="T8103" s="26"/>
      <c r="U8103" s="26"/>
      <c r="V8103" s="26"/>
    </row>
    <row r="8104" spans="1:22" ht="14">
      <c r="A8104" s="24"/>
      <c r="B8104" s="26"/>
      <c r="C8104" s="26"/>
      <c r="D8104" s="26"/>
      <c r="E8104" s="26"/>
      <c r="F8104" s="26"/>
      <c r="G8104" s="27"/>
      <c r="H8104" s="27"/>
      <c r="I8104" s="26"/>
      <c r="J8104" s="24"/>
      <c r="K8104" s="26"/>
      <c r="L8104" s="26"/>
      <c r="M8104" s="26"/>
      <c r="N8104" s="26"/>
      <c r="O8104" s="26"/>
      <c r="P8104" s="26"/>
      <c r="Q8104" s="26"/>
      <c r="R8104" s="26"/>
      <c r="S8104" s="26"/>
      <c r="T8104" s="26"/>
      <c r="U8104" s="26"/>
      <c r="V8104" s="26"/>
    </row>
    <row r="8105" spans="1:22" ht="14">
      <c r="A8105" s="24"/>
      <c r="B8105" s="26"/>
      <c r="C8105" s="26"/>
      <c r="D8105" s="26"/>
      <c r="E8105" s="26"/>
      <c r="F8105" s="26"/>
      <c r="G8105" s="27"/>
      <c r="H8105" s="27"/>
      <c r="I8105" s="26"/>
      <c r="J8105" s="24"/>
      <c r="K8105" s="26"/>
      <c r="L8105" s="26"/>
      <c r="M8105" s="26"/>
      <c r="N8105" s="26"/>
      <c r="O8105" s="26"/>
      <c r="P8105" s="26"/>
      <c r="Q8105" s="26"/>
      <c r="R8105" s="26"/>
      <c r="S8105" s="26"/>
      <c r="T8105" s="26"/>
      <c r="U8105" s="26"/>
      <c r="V8105" s="26"/>
    </row>
    <row r="8106" spans="1:22" ht="14">
      <c r="A8106" s="24"/>
      <c r="B8106" s="26"/>
      <c r="C8106" s="26"/>
      <c r="D8106" s="26"/>
      <c r="E8106" s="26"/>
      <c r="F8106" s="26"/>
      <c r="G8106" s="27"/>
      <c r="H8106" s="27"/>
      <c r="I8106" s="26"/>
      <c r="J8106" s="24"/>
      <c r="K8106" s="26"/>
      <c r="L8106" s="26"/>
      <c r="M8106" s="26"/>
      <c r="N8106" s="26"/>
      <c r="O8106" s="26"/>
      <c r="P8106" s="26"/>
      <c r="Q8106" s="26"/>
      <c r="R8106" s="26"/>
      <c r="S8106" s="26"/>
      <c r="T8106" s="26"/>
      <c r="U8106" s="26"/>
      <c r="V8106" s="26"/>
    </row>
    <row r="8107" spans="1:22" ht="14">
      <c r="A8107" s="24"/>
      <c r="B8107" s="26"/>
      <c r="C8107" s="26"/>
      <c r="D8107" s="26"/>
      <c r="E8107" s="26"/>
      <c r="F8107" s="26"/>
      <c r="G8107" s="27"/>
      <c r="H8107" s="27"/>
      <c r="I8107" s="26"/>
      <c r="J8107" s="24"/>
      <c r="K8107" s="26"/>
      <c r="L8107" s="26"/>
      <c r="M8107" s="26"/>
      <c r="N8107" s="26"/>
      <c r="O8107" s="26"/>
      <c r="P8107" s="26"/>
      <c r="Q8107" s="26"/>
      <c r="R8107" s="26"/>
      <c r="S8107" s="26"/>
      <c r="T8107" s="26"/>
      <c r="U8107" s="26"/>
      <c r="V8107" s="26"/>
    </row>
    <row r="8108" spans="1:22" ht="14">
      <c r="A8108" s="24"/>
      <c r="B8108" s="26"/>
      <c r="C8108" s="26"/>
      <c r="D8108" s="26"/>
      <c r="E8108" s="26"/>
      <c r="F8108" s="26"/>
      <c r="G8108" s="27"/>
      <c r="H8108" s="27"/>
      <c r="I8108" s="26"/>
      <c r="J8108" s="24"/>
      <c r="K8108" s="26"/>
      <c r="L8108" s="26"/>
      <c r="M8108" s="26"/>
      <c r="N8108" s="26"/>
      <c r="O8108" s="26"/>
      <c r="P8108" s="26"/>
      <c r="Q8108" s="26"/>
      <c r="R8108" s="26"/>
      <c r="S8108" s="26"/>
      <c r="T8108" s="26"/>
      <c r="U8108" s="26"/>
      <c r="V8108" s="26"/>
    </row>
    <row r="8109" spans="1:22" ht="14">
      <c r="A8109" s="24"/>
      <c r="B8109" s="26"/>
      <c r="C8109" s="26"/>
      <c r="D8109" s="26"/>
      <c r="E8109" s="26"/>
      <c r="F8109" s="26"/>
      <c r="G8109" s="27"/>
      <c r="H8109" s="27"/>
      <c r="I8109" s="26"/>
      <c r="J8109" s="24"/>
      <c r="K8109" s="26"/>
      <c r="L8109" s="26"/>
      <c r="M8109" s="26"/>
      <c r="N8109" s="26"/>
      <c r="O8109" s="26"/>
      <c r="P8109" s="26"/>
      <c r="Q8109" s="26"/>
      <c r="R8109" s="26"/>
      <c r="S8109" s="26"/>
      <c r="T8109" s="26"/>
      <c r="U8109" s="26"/>
      <c r="V8109" s="26"/>
    </row>
    <row r="8110" spans="1:22" ht="14">
      <c r="A8110" s="24"/>
      <c r="B8110" s="26"/>
      <c r="C8110" s="26"/>
      <c r="D8110" s="26"/>
      <c r="E8110" s="26"/>
      <c r="F8110" s="26"/>
      <c r="G8110" s="27"/>
      <c r="H8110" s="27"/>
      <c r="I8110" s="26"/>
      <c r="J8110" s="24"/>
      <c r="K8110" s="26"/>
      <c r="L8110" s="26"/>
      <c r="M8110" s="26"/>
      <c r="N8110" s="26"/>
      <c r="O8110" s="26"/>
      <c r="P8110" s="26"/>
      <c r="Q8110" s="26"/>
      <c r="R8110" s="26"/>
      <c r="S8110" s="26"/>
      <c r="T8110" s="26"/>
      <c r="U8110" s="26"/>
      <c r="V8110" s="26"/>
    </row>
    <row r="8111" spans="1:22" ht="14">
      <c r="A8111" s="24"/>
      <c r="B8111" s="26"/>
      <c r="C8111" s="26"/>
      <c r="D8111" s="26"/>
      <c r="E8111" s="26"/>
      <c r="F8111" s="26"/>
      <c r="G8111" s="27"/>
      <c r="H8111" s="27"/>
      <c r="I8111" s="26"/>
      <c r="J8111" s="24"/>
      <c r="K8111" s="26"/>
      <c r="L8111" s="26"/>
      <c r="M8111" s="26"/>
      <c r="N8111" s="26"/>
      <c r="O8111" s="26"/>
      <c r="P8111" s="26"/>
      <c r="Q8111" s="26"/>
      <c r="R8111" s="26"/>
      <c r="S8111" s="26"/>
      <c r="T8111" s="26"/>
      <c r="U8111" s="26"/>
      <c r="V8111" s="26"/>
    </row>
    <row r="8112" spans="1:22" ht="14">
      <c r="A8112" s="24"/>
      <c r="B8112" s="26"/>
      <c r="C8112" s="26"/>
      <c r="D8112" s="26"/>
      <c r="E8112" s="26"/>
      <c r="F8112" s="26"/>
      <c r="G8112" s="27"/>
      <c r="H8112" s="27"/>
      <c r="I8112" s="26"/>
      <c r="J8112" s="24"/>
      <c r="K8112" s="26"/>
      <c r="L8112" s="26"/>
      <c r="M8112" s="26"/>
      <c r="N8112" s="26"/>
      <c r="O8112" s="26"/>
      <c r="P8112" s="26"/>
      <c r="Q8112" s="26"/>
      <c r="R8112" s="26"/>
      <c r="S8112" s="26"/>
      <c r="T8112" s="26"/>
      <c r="U8112" s="26"/>
      <c r="V8112" s="26"/>
    </row>
    <row r="8113" spans="1:22" ht="14">
      <c r="A8113" s="24"/>
      <c r="B8113" s="26"/>
      <c r="C8113" s="26"/>
      <c r="D8113" s="26"/>
      <c r="E8113" s="26"/>
      <c r="F8113" s="26"/>
      <c r="G8113" s="27"/>
      <c r="H8113" s="27"/>
      <c r="I8113" s="26"/>
      <c r="J8113" s="24"/>
      <c r="K8113" s="26"/>
      <c r="L8113" s="26"/>
      <c r="M8113" s="26"/>
      <c r="N8113" s="26"/>
      <c r="O8113" s="26"/>
      <c r="P8113" s="26"/>
      <c r="Q8113" s="26"/>
      <c r="R8113" s="26"/>
      <c r="S8113" s="26"/>
      <c r="T8113" s="26"/>
      <c r="U8113" s="26"/>
      <c r="V8113" s="26"/>
    </row>
    <row r="8114" spans="1:22" ht="14">
      <c r="A8114" s="24"/>
      <c r="B8114" s="26"/>
      <c r="C8114" s="26"/>
      <c r="D8114" s="26"/>
      <c r="E8114" s="26"/>
      <c r="F8114" s="26"/>
      <c r="G8114" s="27"/>
      <c r="H8114" s="27"/>
      <c r="I8114" s="26"/>
      <c r="J8114" s="24"/>
      <c r="K8114" s="26"/>
      <c r="L8114" s="26"/>
      <c r="M8114" s="26"/>
      <c r="N8114" s="26"/>
      <c r="O8114" s="26"/>
      <c r="P8114" s="26"/>
      <c r="Q8114" s="26"/>
      <c r="R8114" s="26"/>
      <c r="S8114" s="26"/>
      <c r="T8114" s="26"/>
      <c r="U8114" s="26"/>
      <c r="V8114" s="26"/>
    </row>
    <row r="8115" spans="1:22" ht="14">
      <c r="A8115" s="24"/>
      <c r="B8115" s="26"/>
      <c r="C8115" s="26"/>
      <c r="D8115" s="26"/>
      <c r="E8115" s="26"/>
      <c r="F8115" s="26"/>
      <c r="G8115" s="27"/>
      <c r="H8115" s="27"/>
      <c r="I8115" s="26"/>
      <c r="J8115" s="24"/>
      <c r="K8115" s="26"/>
      <c r="L8115" s="26"/>
      <c r="M8115" s="26"/>
      <c r="N8115" s="26"/>
      <c r="O8115" s="26"/>
      <c r="P8115" s="26"/>
      <c r="Q8115" s="26"/>
      <c r="R8115" s="26"/>
      <c r="S8115" s="26"/>
      <c r="T8115" s="26"/>
      <c r="U8115" s="26"/>
      <c r="V8115" s="26"/>
    </row>
    <row r="8116" spans="1:22" ht="14">
      <c r="A8116" s="24"/>
      <c r="B8116" s="26"/>
      <c r="C8116" s="26"/>
      <c r="D8116" s="26"/>
      <c r="E8116" s="26"/>
      <c r="F8116" s="26"/>
      <c r="G8116" s="27"/>
      <c r="H8116" s="27"/>
      <c r="I8116" s="26"/>
      <c r="J8116" s="24"/>
      <c r="K8116" s="26"/>
      <c r="L8116" s="26"/>
      <c r="M8116" s="26"/>
      <c r="N8116" s="26"/>
      <c r="O8116" s="26"/>
      <c r="P8116" s="26"/>
      <c r="Q8116" s="26"/>
      <c r="R8116" s="26"/>
      <c r="S8116" s="26"/>
      <c r="T8116" s="26"/>
      <c r="U8116" s="26"/>
      <c r="V8116" s="26"/>
    </row>
    <row r="8117" spans="1:22" ht="14">
      <c r="A8117" s="24"/>
      <c r="B8117" s="26"/>
      <c r="C8117" s="26"/>
      <c r="D8117" s="26"/>
      <c r="E8117" s="26"/>
      <c r="F8117" s="26"/>
      <c r="G8117" s="27"/>
      <c r="H8117" s="27"/>
      <c r="I8117" s="26"/>
      <c r="J8117" s="24"/>
      <c r="K8117" s="26"/>
      <c r="L8117" s="26"/>
      <c r="M8117" s="26"/>
      <c r="N8117" s="26"/>
      <c r="O8117" s="26"/>
      <c r="P8117" s="26"/>
      <c r="Q8117" s="26"/>
      <c r="R8117" s="26"/>
      <c r="S8117" s="26"/>
      <c r="T8117" s="26"/>
      <c r="U8117" s="26"/>
      <c r="V8117" s="26"/>
    </row>
    <row r="8118" spans="1:22" ht="14">
      <c r="A8118" s="24"/>
      <c r="B8118" s="26"/>
      <c r="C8118" s="26"/>
      <c r="D8118" s="26"/>
      <c r="E8118" s="26"/>
      <c r="F8118" s="26"/>
      <c r="G8118" s="27"/>
      <c r="H8118" s="27"/>
      <c r="I8118" s="26"/>
      <c r="J8118" s="24"/>
      <c r="K8118" s="26"/>
      <c r="L8118" s="26"/>
      <c r="M8118" s="26"/>
      <c r="N8118" s="26"/>
      <c r="O8118" s="26"/>
      <c r="P8118" s="26"/>
      <c r="Q8118" s="26"/>
      <c r="R8118" s="26"/>
      <c r="S8118" s="26"/>
      <c r="T8118" s="26"/>
      <c r="U8118" s="26"/>
      <c r="V8118" s="26"/>
    </row>
    <row r="8119" spans="1:22" ht="14">
      <c r="A8119" s="24"/>
      <c r="B8119" s="26"/>
      <c r="C8119" s="26"/>
      <c r="D8119" s="26"/>
      <c r="E8119" s="26"/>
      <c r="F8119" s="26"/>
      <c r="G8119" s="27"/>
      <c r="H8119" s="27"/>
      <c r="I8119" s="26"/>
      <c r="J8119" s="24"/>
      <c r="K8119" s="26"/>
      <c r="L8119" s="26"/>
      <c r="M8119" s="26"/>
      <c r="N8119" s="26"/>
      <c r="O8119" s="26"/>
      <c r="P8119" s="26"/>
      <c r="Q8119" s="26"/>
      <c r="R8119" s="26"/>
      <c r="S8119" s="26"/>
      <c r="T8119" s="26"/>
      <c r="U8119" s="26"/>
      <c r="V8119" s="26"/>
    </row>
    <row r="8120" spans="1:22" ht="14">
      <c r="A8120" s="24"/>
      <c r="B8120" s="26"/>
      <c r="C8120" s="26"/>
      <c r="D8120" s="26"/>
      <c r="E8120" s="26"/>
      <c r="F8120" s="26"/>
      <c r="G8120" s="27"/>
      <c r="H8120" s="27"/>
      <c r="I8120" s="26"/>
      <c r="J8120" s="24"/>
      <c r="K8120" s="26"/>
      <c r="L8120" s="26"/>
      <c r="M8120" s="26"/>
      <c r="N8120" s="26"/>
      <c r="O8120" s="26"/>
      <c r="P8120" s="26"/>
      <c r="Q8120" s="26"/>
      <c r="R8120" s="26"/>
      <c r="S8120" s="26"/>
      <c r="T8120" s="26"/>
      <c r="U8120" s="26"/>
      <c r="V8120" s="26"/>
    </row>
    <row r="8121" spans="1:22" ht="14">
      <c r="A8121" s="24"/>
      <c r="B8121" s="26"/>
      <c r="C8121" s="26"/>
      <c r="D8121" s="26"/>
      <c r="E8121" s="26"/>
      <c r="F8121" s="26"/>
      <c r="G8121" s="27"/>
      <c r="H8121" s="27"/>
      <c r="I8121" s="26"/>
      <c r="J8121" s="24"/>
      <c r="K8121" s="26"/>
      <c r="L8121" s="26"/>
      <c r="M8121" s="26"/>
      <c r="N8121" s="26"/>
      <c r="O8121" s="26"/>
      <c r="P8121" s="26"/>
      <c r="Q8121" s="26"/>
      <c r="R8121" s="26"/>
      <c r="S8121" s="26"/>
      <c r="T8121" s="26"/>
      <c r="U8121" s="26"/>
      <c r="V8121" s="26"/>
    </row>
    <row r="8122" spans="1:22" ht="14">
      <c r="A8122" s="24"/>
      <c r="B8122" s="26"/>
      <c r="C8122" s="26"/>
      <c r="D8122" s="26"/>
      <c r="E8122" s="26"/>
      <c r="F8122" s="26"/>
      <c r="G8122" s="27"/>
      <c r="H8122" s="27"/>
      <c r="I8122" s="26"/>
      <c r="J8122" s="24"/>
      <c r="K8122" s="26"/>
      <c r="L8122" s="26"/>
      <c r="M8122" s="26"/>
      <c r="N8122" s="26"/>
      <c r="O8122" s="26"/>
      <c r="P8122" s="26"/>
      <c r="Q8122" s="26"/>
      <c r="R8122" s="26"/>
      <c r="S8122" s="26"/>
      <c r="T8122" s="26"/>
      <c r="U8122" s="26"/>
      <c r="V8122" s="26"/>
    </row>
    <row r="8123" spans="1:22" ht="14">
      <c r="A8123" s="24"/>
      <c r="B8123" s="26"/>
      <c r="C8123" s="26"/>
      <c r="D8123" s="26"/>
      <c r="E8123" s="26"/>
      <c r="F8123" s="26"/>
      <c r="G8123" s="27"/>
      <c r="H8123" s="27"/>
      <c r="I8123" s="26"/>
      <c r="J8123" s="24"/>
      <c r="K8123" s="26"/>
      <c r="L8123" s="26"/>
      <c r="M8123" s="26"/>
      <c r="N8123" s="26"/>
      <c r="O8123" s="26"/>
      <c r="P8123" s="26"/>
      <c r="Q8123" s="26"/>
      <c r="R8123" s="26"/>
      <c r="S8123" s="26"/>
      <c r="T8123" s="26"/>
      <c r="U8123" s="26"/>
      <c r="V8123" s="26"/>
    </row>
    <row r="8124" spans="1:22" ht="14">
      <c r="A8124" s="24"/>
      <c r="B8124" s="26"/>
      <c r="C8124" s="26"/>
      <c r="D8124" s="26"/>
      <c r="E8124" s="26"/>
      <c r="F8124" s="26"/>
      <c r="G8124" s="27"/>
      <c r="H8124" s="27"/>
      <c r="I8124" s="26"/>
      <c r="J8124" s="24"/>
      <c r="K8124" s="26"/>
      <c r="L8124" s="26"/>
      <c r="M8124" s="26"/>
      <c r="N8124" s="26"/>
      <c r="O8124" s="26"/>
      <c r="P8124" s="26"/>
      <c r="Q8124" s="26"/>
      <c r="R8124" s="26"/>
      <c r="S8124" s="26"/>
      <c r="T8124" s="26"/>
      <c r="U8124" s="26"/>
      <c r="V8124" s="26"/>
    </row>
    <row r="8125" spans="1:22" ht="14">
      <c r="A8125" s="24"/>
      <c r="B8125" s="26"/>
      <c r="C8125" s="26"/>
      <c r="D8125" s="26"/>
      <c r="E8125" s="26"/>
      <c r="F8125" s="26"/>
      <c r="G8125" s="27"/>
      <c r="H8125" s="27"/>
      <c r="I8125" s="26"/>
      <c r="J8125" s="24"/>
      <c r="K8125" s="26"/>
      <c r="L8125" s="26"/>
      <c r="M8125" s="26"/>
      <c r="N8125" s="26"/>
      <c r="O8125" s="26"/>
      <c r="P8125" s="26"/>
      <c r="Q8125" s="26"/>
      <c r="R8125" s="26"/>
      <c r="S8125" s="26"/>
      <c r="T8125" s="26"/>
      <c r="U8125" s="26"/>
      <c r="V8125" s="26"/>
    </row>
    <row r="8126" spans="1:22" ht="14">
      <c r="A8126" s="24"/>
      <c r="B8126" s="26"/>
      <c r="C8126" s="26"/>
      <c r="D8126" s="26"/>
      <c r="E8126" s="26"/>
      <c r="F8126" s="26"/>
      <c r="G8126" s="27"/>
      <c r="H8126" s="27"/>
      <c r="I8126" s="26"/>
      <c r="J8126" s="24"/>
      <c r="K8126" s="26"/>
      <c r="L8126" s="26"/>
      <c r="M8126" s="26"/>
      <c r="N8126" s="26"/>
      <c r="O8126" s="26"/>
      <c r="P8126" s="26"/>
      <c r="Q8126" s="26"/>
      <c r="R8126" s="26"/>
      <c r="S8126" s="26"/>
      <c r="T8126" s="26"/>
      <c r="U8126" s="26"/>
      <c r="V8126" s="26"/>
    </row>
    <row r="8127" spans="1:22" ht="14">
      <c r="A8127" s="24"/>
      <c r="B8127" s="26"/>
      <c r="C8127" s="26"/>
      <c r="D8127" s="26"/>
      <c r="E8127" s="26"/>
      <c r="F8127" s="26"/>
      <c r="G8127" s="27"/>
      <c r="H8127" s="27"/>
      <c r="I8127" s="26"/>
      <c r="J8127" s="24"/>
      <c r="K8127" s="26"/>
      <c r="L8127" s="26"/>
      <c r="M8127" s="26"/>
      <c r="N8127" s="26"/>
      <c r="O8127" s="26"/>
      <c r="P8127" s="26"/>
      <c r="Q8127" s="26"/>
      <c r="R8127" s="26"/>
      <c r="S8127" s="26"/>
      <c r="T8127" s="26"/>
      <c r="U8127" s="26"/>
      <c r="V8127" s="26"/>
    </row>
    <row r="8128" spans="1:22" ht="14">
      <c r="A8128" s="24"/>
      <c r="B8128" s="26"/>
      <c r="C8128" s="26"/>
      <c r="D8128" s="26"/>
      <c r="E8128" s="26"/>
      <c r="F8128" s="26"/>
      <c r="G8128" s="27"/>
      <c r="H8128" s="27"/>
      <c r="I8128" s="26"/>
      <c r="J8128" s="24"/>
      <c r="K8128" s="26"/>
      <c r="L8128" s="26"/>
      <c r="M8128" s="26"/>
      <c r="N8128" s="26"/>
      <c r="O8128" s="26"/>
      <c r="P8128" s="26"/>
      <c r="Q8128" s="26"/>
      <c r="R8128" s="26"/>
      <c r="S8128" s="26"/>
      <c r="T8128" s="26"/>
      <c r="U8128" s="26"/>
      <c r="V8128" s="26"/>
    </row>
    <row r="8129" spans="1:22" ht="14">
      <c r="A8129" s="24"/>
      <c r="B8129" s="26"/>
      <c r="C8129" s="26"/>
      <c r="D8129" s="26"/>
      <c r="E8129" s="26"/>
      <c r="F8129" s="26"/>
      <c r="G8129" s="27"/>
      <c r="H8129" s="27"/>
      <c r="I8129" s="26"/>
      <c r="J8129" s="24"/>
      <c r="K8129" s="26"/>
      <c r="L8129" s="26"/>
      <c r="M8129" s="26"/>
      <c r="N8129" s="26"/>
      <c r="O8129" s="26"/>
      <c r="P8129" s="26"/>
      <c r="Q8129" s="26"/>
      <c r="R8129" s="26"/>
      <c r="S8129" s="26"/>
      <c r="T8129" s="26"/>
      <c r="U8129" s="26"/>
      <c r="V8129" s="26"/>
    </row>
    <row r="8130" spans="1:22" ht="14">
      <c r="A8130" s="24"/>
      <c r="B8130" s="26"/>
      <c r="C8130" s="26"/>
      <c r="D8130" s="26"/>
      <c r="E8130" s="26"/>
      <c r="F8130" s="26"/>
      <c r="G8130" s="27"/>
      <c r="H8130" s="27"/>
      <c r="I8130" s="26"/>
      <c r="J8130" s="24"/>
      <c r="K8130" s="26"/>
      <c r="L8130" s="26"/>
      <c r="M8130" s="26"/>
      <c r="N8130" s="26"/>
      <c r="O8130" s="26"/>
      <c r="P8130" s="26"/>
      <c r="Q8130" s="26"/>
      <c r="R8130" s="26"/>
      <c r="S8130" s="26"/>
      <c r="T8130" s="26"/>
      <c r="U8130" s="26"/>
      <c r="V8130" s="26"/>
    </row>
    <row r="8131" spans="1:22" ht="14">
      <c r="A8131" s="24"/>
      <c r="B8131" s="26"/>
      <c r="C8131" s="26"/>
      <c r="D8131" s="26"/>
      <c r="E8131" s="26"/>
      <c r="F8131" s="26"/>
      <c r="G8131" s="27"/>
      <c r="H8131" s="27"/>
      <c r="I8131" s="26"/>
      <c r="J8131" s="24"/>
      <c r="K8131" s="26"/>
      <c r="L8131" s="26"/>
      <c r="M8131" s="26"/>
      <c r="N8131" s="26"/>
      <c r="O8131" s="26"/>
      <c r="P8131" s="26"/>
      <c r="Q8131" s="26"/>
      <c r="R8131" s="26"/>
      <c r="S8131" s="26"/>
      <c r="T8131" s="26"/>
      <c r="U8131" s="26"/>
      <c r="V8131" s="26"/>
    </row>
    <row r="8132" spans="1:22" ht="14">
      <c r="A8132" s="24"/>
      <c r="B8132" s="26"/>
      <c r="C8132" s="26"/>
      <c r="D8132" s="26"/>
      <c r="E8132" s="26"/>
      <c r="F8132" s="26"/>
      <c r="G8132" s="27"/>
      <c r="H8132" s="27"/>
      <c r="I8132" s="26"/>
      <c r="J8132" s="24"/>
      <c r="K8132" s="26"/>
      <c r="L8132" s="26"/>
      <c r="M8132" s="26"/>
      <c r="N8132" s="26"/>
      <c r="O8132" s="26"/>
      <c r="P8132" s="26"/>
      <c r="Q8132" s="26"/>
      <c r="R8132" s="26"/>
      <c r="S8132" s="26"/>
      <c r="T8132" s="26"/>
      <c r="U8132" s="26"/>
      <c r="V8132" s="26"/>
    </row>
    <row r="8133" spans="1:22" ht="14">
      <c r="A8133" s="24"/>
      <c r="B8133" s="26"/>
      <c r="C8133" s="26"/>
      <c r="D8133" s="26"/>
      <c r="E8133" s="26"/>
      <c r="F8133" s="26"/>
      <c r="G8133" s="27"/>
      <c r="H8133" s="27"/>
      <c r="I8133" s="26"/>
      <c r="J8133" s="24"/>
      <c r="K8133" s="26"/>
      <c r="L8133" s="26"/>
      <c r="M8133" s="26"/>
      <c r="N8133" s="26"/>
      <c r="O8133" s="26"/>
      <c r="P8133" s="26"/>
      <c r="Q8133" s="26"/>
      <c r="R8133" s="26"/>
      <c r="S8133" s="26"/>
      <c r="T8133" s="26"/>
      <c r="U8133" s="26"/>
      <c r="V8133" s="26"/>
    </row>
    <row r="8134" spans="1:22" ht="14">
      <c r="A8134" s="24"/>
      <c r="B8134" s="26"/>
      <c r="C8134" s="26"/>
      <c r="D8134" s="26"/>
      <c r="E8134" s="26"/>
      <c r="F8134" s="26"/>
      <c r="G8134" s="27"/>
      <c r="H8134" s="27"/>
      <c r="I8134" s="26"/>
      <c r="J8134" s="24"/>
      <c r="K8134" s="26"/>
      <c r="L8134" s="26"/>
      <c r="M8134" s="26"/>
      <c r="N8134" s="26"/>
      <c r="O8134" s="26"/>
      <c r="P8134" s="26"/>
      <c r="Q8134" s="26"/>
      <c r="R8134" s="26"/>
      <c r="S8134" s="26"/>
      <c r="T8134" s="26"/>
      <c r="U8134" s="26"/>
      <c r="V8134" s="26"/>
    </row>
    <row r="8135" spans="1:22" ht="14">
      <c r="A8135" s="24"/>
      <c r="B8135" s="26"/>
      <c r="C8135" s="26"/>
      <c r="D8135" s="26"/>
      <c r="E8135" s="26"/>
      <c r="F8135" s="26"/>
      <c r="G8135" s="27"/>
      <c r="H8135" s="27"/>
      <c r="I8135" s="26"/>
      <c r="J8135" s="24"/>
      <c r="K8135" s="26"/>
      <c r="L8135" s="26"/>
      <c r="M8135" s="26"/>
      <c r="N8135" s="26"/>
      <c r="O8135" s="26"/>
      <c r="P8135" s="26"/>
      <c r="Q8135" s="26"/>
      <c r="R8135" s="26"/>
      <c r="S8135" s="26"/>
      <c r="T8135" s="26"/>
      <c r="U8135" s="26"/>
      <c r="V8135" s="26"/>
    </row>
    <row r="8136" spans="1:22" ht="14">
      <c r="A8136" s="24"/>
      <c r="B8136" s="26"/>
      <c r="C8136" s="26"/>
      <c r="D8136" s="26"/>
      <c r="E8136" s="26"/>
      <c r="F8136" s="26"/>
      <c r="G8136" s="27"/>
      <c r="H8136" s="27"/>
      <c r="I8136" s="26"/>
      <c r="J8136" s="24"/>
      <c r="K8136" s="26"/>
      <c r="L8136" s="26"/>
      <c r="M8136" s="26"/>
      <c r="N8136" s="26"/>
      <c r="O8136" s="26"/>
      <c r="P8136" s="26"/>
      <c r="Q8136" s="26"/>
      <c r="R8136" s="26"/>
      <c r="S8136" s="26"/>
      <c r="T8136" s="26"/>
      <c r="U8136" s="26"/>
      <c r="V8136" s="26"/>
    </row>
    <row r="8137" spans="1:22" ht="14">
      <c r="A8137" s="24"/>
      <c r="B8137" s="26"/>
      <c r="C8137" s="26"/>
      <c r="D8137" s="26"/>
      <c r="E8137" s="26"/>
      <c r="F8137" s="26"/>
      <c r="G8137" s="27"/>
      <c r="H8137" s="27"/>
      <c r="I8137" s="26"/>
      <c r="J8137" s="24"/>
      <c r="K8137" s="26"/>
      <c r="L8137" s="26"/>
      <c r="M8137" s="26"/>
      <c r="N8137" s="26"/>
      <c r="O8137" s="26"/>
      <c r="P8137" s="26"/>
      <c r="Q8137" s="26"/>
      <c r="R8137" s="26"/>
      <c r="S8137" s="26"/>
      <c r="T8137" s="26"/>
      <c r="U8137" s="26"/>
      <c r="V8137" s="26"/>
    </row>
    <row r="8138" spans="1:22" ht="14">
      <c r="A8138" s="24"/>
      <c r="B8138" s="26"/>
      <c r="C8138" s="26"/>
      <c r="D8138" s="26"/>
      <c r="E8138" s="26"/>
      <c r="F8138" s="26"/>
      <c r="G8138" s="27"/>
      <c r="H8138" s="27"/>
      <c r="I8138" s="26"/>
      <c r="J8138" s="24"/>
      <c r="K8138" s="26"/>
      <c r="L8138" s="26"/>
      <c r="M8138" s="26"/>
      <c r="N8138" s="26"/>
      <c r="O8138" s="26"/>
      <c r="P8138" s="26"/>
      <c r="Q8138" s="26"/>
      <c r="R8138" s="26"/>
      <c r="S8138" s="26"/>
      <c r="T8138" s="26"/>
      <c r="U8138" s="26"/>
      <c r="V8138" s="26"/>
    </row>
    <row r="8139" spans="1:22" ht="14">
      <c r="A8139" s="24"/>
      <c r="B8139" s="26"/>
      <c r="C8139" s="26"/>
      <c r="D8139" s="26"/>
      <c r="E8139" s="26"/>
      <c r="F8139" s="26"/>
      <c r="G8139" s="27"/>
      <c r="H8139" s="27"/>
      <c r="I8139" s="26"/>
      <c r="J8139" s="24"/>
      <c r="K8139" s="26"/>
      <c r="L8139" s="26"/>
      <c r="M8139" s="26"/>
      <c r="N8139" s="26"/>
      <c r="O8139" s="26"/>
      <c r="P8139" s="26"/>
      <c r="Q8139" s="26"/>
      <c r="R8139" s="26"/>
      <c r="S8139" s="26"/>
      <c r="T8139" s="26"/>
      <c r="U8139" s="26"/>
      <c r="V8139" s="26"/>
    </row>
    <row r="8140" spans="1:22" ht="14">
      <c r="A8140" s="24"/>
      <c r="B8140" s="26"/>
      <c r="C8140" s="26"/>
      <c r="D8140" s="26"/>
      <c r="E8140" s="26"/>
      <c r="F8140" s="26"/>
      <c r="G8140" s="27"/>
      <c r="H8140" s="27"/>
      <c r="I8140" s="26"/>
      <c r="J8140" s="24"/>
      <c r="K8140" s="26"/>
      <c r="L8140" s="26"/>
      <c r="M8140" s="26"/>
      <c r="N8140" s="26"/>
      <c r="O8140" s="26"/>
      <c r="P8140" s="26"/>
      <c r="Q8140" s="26"/>
      <c r="R8140" s="26"/>
      <c r="S8140" s="26"/>
      <c r="T8140" s="26"/>
      <c r="U8140" s="26"/>
      <c r="V8140" s="26"/>
    </row>
    <row r="8141" spans="1:22" ht="14">
      <c r="A8141" s="24"/>
      <c r="B8141" s="26"/>
      <c r="C8141" s="26"/>
      <c r="D8141" s="26"/>
      <c r="E8141" s="26"/>
      <c r="F8141" s="26"/>
      <c r="G8141" s="27"/>
      <c r="H8141" s="27"/>
      <c r="I8141" s="26"/>
      <c r="J8141" s="24"/>
      <c r="K8141" s="26"/>
      <c r="L8141" s="26"/>
      <c r="M8141" s="26"/>
      <c r="N8141" s="26"/>
      <c r="O8141" s="26"/>
      <c r="P8141" s="26"/>
      <c r="Q8141" s="26"/>
      <c r="R8141" s="26"/>
      <c r="S8141" s="26"/>
      <c r="T8141" s="26"/>
      <c r="U8141" s="26"/>
      <c r="V8141" s="26"/>
    </row>
    <row r="8142" spans="1:22" ht="14">
      <c r="A8142" s="24"/>
      <c r="B8142" s="26"/>
      <c r="C8142" s="26"/>
      <c r="D8142" s="26"/>
      <c r="E8142" s="26"/>
      <c r="F8142" s="26"/>
      <c r="G8142" s="27"/>
      <c r="H8142" s="27"/>
      <c r="I8142" s="26"/>
      <c r="J8142" s="24"/>
      <c r="K8142" s="26"/>
      <c r="L8142" s="26"/>
      <c r="M8142" s="26"/>
      <c r="N8142" s="26"/>
      <c r="O8142" s="26"/>
      <c r="P8142" s="26"/>
      <c r="Q8142" s="26"/>
      <c r="R8142" s="26"/>
      <c r="S8142" s="26"/>
      <c r="T8142" s="26"/>
      <c r="U8142" s="26"/>
      <c r="V8142" s="26"/>
    </row>
    <row r="8143" spans="1:22" ht="14">
      <c r="A8143" s="24"/>
      <c r="B8143" s="26"/>
      <c r="C8143" s="26"/>
      <c r="D8143" s="26"/>
      <c r="E8143" s="26"/>
      <c r="F8143" s="26"/>
      <c r="G8143" s="27"/>
      <c r="H8143" s="27"/>
      <c r="I8143" s="26"/>
      <c r="J8143" s="24"/>
      <c r="K8143" s="26"/>
      <c r="L8143" s="26"/>
      <c r="M8143" s="26"/>
      <c r="N8143" s="26"/>
      <c r="O8143" s="26"/>
      <c r="P8143" s="26"/>
      <c r="Q8143" s="26"/>
      <c r="R8143" s="26"/>
      <c r="S8143" s="26"/>
      <c r="T8143" s="26"/>
      <c r="U8143" s="26"/>
      <c r="V8143" s="26"/>
    </row>
    <row r="8144" spans="1:22" ht="14">
      <c r="A8144" s="24"/>
      <c r="B8144" s="26"/>
      <c r="C8144" s="26"/>
      <c r="D8144" s="26"/>
      <c r="E8144" s="26"/>
      <c r="F8144" s="26"/>
      <c r="G8144" s="27"/>
      <c r="H8144" s="27"/>
      <c r="I8144" s="26"/>
      <c r="J8144" s="24"/>
      <c r="K8144" s="26"/>
      <c r="L8144" s="26"/>
      <c r="M8144" s="26"/>
      <c r="N8144" s="26"/>
      <c r="O8144" s="26"/>
      <c r="P8144" s="26"/>
      <c r="Q8144" s="26"/>
      <c r="R8144" s="26"/>
      <c r="S8144" s="26"/>
      <c r="T8144" s="26"/>
      <c r="U8144" s="26"/>
      <c r="V8144" s="26"/>
    </row>
    <row r="8145" spans="1:22" ht="14">
      <c r="A8145" s="24"/>
      <c r="B8145" s="26"/>
      <c r="C8145" s="26"/>
      <c r="D8145" s="26"/>
      <c r="E8145" s="26"/>
      <c r="F8145" s="26"/>
      <c r="G8145" s="27"/>
      <c r="H8145" s="27"/>
      <c r="I8145" s="26"/>
      <c r="J8145" s="24"/>
      <c r="K8145" s="26"/>
      <c r="L8145" s="26"/>
      <c r="M8145" s="26"/>
      <c r="N8145" s="26"/>
      <c r="O8145" s="26"/>
      <c r="P8145" s="26"/>
      <c r="Q8145" s="26"/>
      <c r="R8145" s="26"/>
      <c r="S8145" s="26"/>
      <c r="T8145" s="26"/>
      <c r="U8145" s="26"/>
      <c r="V8145" s="26"/>
    </row>
    <row r="8146" spans="1:22" ht="14">
      <c r="A8146" s="24"/>
      <c r="B8146" s="26"/>
      <c r="C8146" s="26"/>
      <c r="D8146" s="26"/>
      <c r="E8146" s="26"/>
      <c r="F8146" s="26"/>
      <c r="G8146" s="27"/>
      <c r="H8146" s="27"/>
      <c r="I8146" s="26"/>
      <c r="J8146" s="24"/>
      <c r="K8146" s="26"/>
      <c r="L8146" s="26"/>
      <c r="M8146" s="26"/>
      <c r="N8146" s="26"/>
      <c r="O8146" s="26"/>
      <c r="P8146" s="26"/>
      <c r="Q8146" s="26"/>
      <c r="R8146" s="26"/>
      <c r="S8146" s="26"/>
      <c r="T8146" s="26"/>
      <c r="U8146" s="26"/>
      <c r="V8146" s="26"/>
    </row>
    <row r="8147" spans="1:22" ht="14">
      <c r="A8147" s="24"/>
      <c r="B8147" s="26"/>
      <c r="C8147" s="26"/>
      <c r="D8147" s="26"/>
      <c r="E8147" s="26"/>
      <c r="F8147" s="26"/>
      <c r="G8147" s="27"/>
      <c r="H8147" s="27"/>
      <c r="I8147" s="26"/>
      <c r="J8147" s="24"/>
      <c r="K8147" s="26"/>
      <c r="L8147" s="26"/>
      <c r="M8147" s="26"/>
      <c r="N8147" s="26"/>
      <c r="O8147" s="26"/>
      <c r="P8147" s="26"/>
      <c r="Q8147" s="26"/>
      <c r="R8147" s="26"/>
      <c r="S8147" s="26"/>
      <c r="T8147" s="26"/>
      <c r="U8147" s="26"/>
      <c r="V8147" s="26"/>
    </row>
    <row r="8148" spans="1:22" ht="14">
      <c r="A8148" s="24"/>
      <c r="B8148" s="26"/>
      <c r="C8148" s="26"/>
      <c r="D8148" s="26"/>
      <c r="E8148" s="26"/>
      <c r="F8148" s="26"/>
      <c r="G8148" s="27"/>
      <c r="H8148" s="27"/>
      <c r="I8148" s="26"/>
      <c r="J8148" s="24"/>
      <c r="K8148" s="26"/>
      <c r="L8148" s="26"/>
      <c r="M8148" s="26"/>
      <c r="N8148" s="26"/>
      <c r="O8148" s="26"/>
      <c r="P8148" s="26"/>
      <c r="Q8148" s="26"/>
      <c r="R8148" s="26"/>
      <c r="S8148" s="26"/>
      <c r="T8148" s="26"/>
      <c r="U8148" s="26"/>
      <c r="V8148" s="26"/>
    </row>
    <row r="8149" spans="1:22" ht="14">
      <c r="A8149" s="24"/>
      <c r="B8149" s="26"/>
      <c r="C8149" s="26"/>
      <c r="D8149" s="26"/>
      <c r="E8149" s="26"/>
      <c r="F8149" s="26"/>
      <c r="G8149" s="27"/>
      <c r="H8149" s="27"/>
      <c r="I8149" s="26"/>
      <c r="J8149" s="24"/>
      <c r="K8149" s="26"/>
      <c r="L8149" s="26"/>
      <c r="M8149" s="26"/>
      <c r="N8149" s="26"/>
      <c r="O8149" s="26"/>
      <c r="P8149" s="26"/>
      <c r="Q8149" s="26"/>
      <c r="R8149" s="26"/>
      <c r="S8149" s="26"/>
      <c r="T8149" s="26"/>
      <c r="U8149" s="26"/>
      <c r="V8149" s="26"/>
    </row>
    <row r="8150" spans="1:22" ht="14">
      <c r="A8150" s="24"/>
      <c r="B8150" s="26"/>
      <c r="C8150" s="26"/>
      <c r="D8150" s="26"/>
      <c r="E8150" s="26"/>
      <c r="F8150" s="26"/>
      <c r="G8150" s="27"/>
      <c r="H8150" s="27"/>
      <c r="I8150" s="26"/>
      <c r="J8150" s="24"/>
      <c r="K8150" s="26"/>
      <c r="L8150" s="26"/>
      <c r="M8150" s="26"/>
      <c r="N8150" s="26"/>
      <c r="O8150" s="26"/>
      <c r="P8150" s="26"/>
      <c r="Q8150" s="26"/>
      <c r="R8150" s="26"/>
      <c r="S8150" s="26"/>
      <c r="T8150" s="26"/>
      <c r="U8150" s="26"/>
      <c r="V8150" s="26"/>
    </row>
    <row r="8151" spans="1:22" ht="14">
      <c r="A8151" s="24"/>
      <c r="B8151" s="26"/>
      <c r="C8151" s="26"/>
      <c r="D8151" s="26"/>
      <c r="E8151" s="26"/>
      <c r="F8151" s="26"/>
      <c r="G8151" s="27"/>
      <c r="H8151" s="27"/>
      <c r="I8151" s="26"/>
      <c r="J8151" s="24"/>
      <c r="K8151" s="26"/>
      <c r="L8151" s="26"/>
      <c r="M8151" s="26"/>
      <c r="N8151" s="26"/>
      <c r="O8151" s="26"/>
      <c r="P8151" s="26"/>
      <c r="Q8151" s="26"/>
      <c r="R8151" s="26"/>
      <c r="S8151" s="26"/>
      <c r="T8151" s="26"/>
      <c r="U8151" s="26"/>
      <c r="V8151" s="26"/>
    </row>
    <row r="8152" spans="1:22" ht="14">
      <c r="A8152" s="24"/>
      <c r="B8152" s="26"/>
      <c r="C8152" s="26"/>
      <c r="D8152" s="26"/>
      <c r="E8152" s="26"/>
      <c r="F8152" s="26"/>
      <c r="G8152" s="27"/>
      <c r="H8152" s="27"/>
      <c r="I8152" s="26"/>
      <c r="J8152" s="24"/>
      <c r="K8152" s="26"/>
      <c r="L8152" s="26"/>
      <c r="M8152" s="26"/>
      <c r="N8152" s="26"/>
      <c r="O8152" s="26"/>
      <c r="P8152" s="26"/>
      <c r="Q8152" s="26"/>
      <c r="R8152" s="26"/>
      <c r="S8152" s="26"/>
      <c r="T8152" s="26"/>
      <c r="U8152" s="26"/>
      <c r="V8152" s="26"/>
    </row>
    <row r="8153" spans="1:22" ht="14">
      <c r="A8153" s="24"/>
      <c r="B8153" s="26"/>
      <c r="C8153" s="26"/>
      <c r="D8153" s="26"/>
      <c r="E8153" s="26"/>
      <c r="F8153" s="26"/>
      <c r="G8153" s="27"/>
      <c r="H8153" s="27"/>
      <c r="I8153" s="26"/>
      <c r="J8153" s="24"/>
      <c r="K8153" s="26"/>
      <c r="L8153" s="26"/>
      <c r="M8153" s="26"/>
      <c r="N8153" s="26"/>
      <c r="O8153" s="26"/>
      <c r="P8153" s="26"/>
      <c r="Q8153" s="26"/>
      <c r="R8153" s="26"/>
      <c r="S8153" s="26"/>
      <c r="T8153" s="26"/>
      <c r="U8153" s="26"/>
      <c r="V8153" s="26"/>
    </row>
    <row r="8154" spans="1:22" ht="14">
      <c r="A8154" s="24"/>
      <c r="B8154" s="26"/>
      <c r="C8154" s="26"/>
      <c r="D8154" s="26"/>
      <c r="E8154" s="26"/>
      <c r="F8154" s="26"/>
      <c r="G8154" s="27"/>
      <c r="H8154" s="27"/>
      <c r="I8154" s="26"/>
      <c r="J8154" s="24"/>
      <c r="K8154" s="26"/>
      <c r="L8154" s="26"/>
      <c r="M8154" s="26"/>
      <c r="N8154" s="26"/>
      <c r="O8154" s="26"/>
      <c r="P8154" s="26"/>
      <c r="Q8154" s="26"/>
      <c r="R8154" s="26"/>
      <c r="S8154" s="26"/>
      <c r="T8154" s="26"/>
      <c r="U8154" s="26"/>
      <c r="V8154" s="26"/>
    </row>
    <row r="8155" spans="1:22" ht="14">
      <c r="A8155" s="24"/>
      <c r="B8155" s="26"/>
      <c r="C8155" s="26"/>
      <c r="D8155" s="26"/>
      <c r="E8155" s="26"/>
      <c r="F8155" s="26"/>
      <c r="G8155" s="27"/>
      <c r="H8155" s="27"/>
      <c r="I8155" s="26"/>
      <c r="J8155" s="24"/>
      <c r="K8155" s="26"/>
      <c r="L8155" s="26"/>
      <c r="M8155" s="26"/>
      <c r="N8155" s="26"/>
      <c r="O8155" s="26"/>
      <c r="P8155" s="26"/>
      <c r="Q8155" s="26"/>
      <c r="R8155" s="26"/>
      <c r="S8155" s="26"/>
      <c r="T8155" s="26"/>
      <c r="U8155" s="26"/>
      <c r="V8155" s="26"/>
    </row>
    <row r="8156" spans="1:22" ht="14">
      <c r="A8156" s="24"/>
      <c r="B8156" s="26"/>
      <c r="C8156" s="26"/>
      <c r="D8156" s="26"/>
      <c r="E8156" s="26"/>
      <c r="F8156" s="26"/>
      <c r="G8156" s="27"/>
      <c r="H8156" s="27"/>
      <c r="I8156" s="26"/>
      <c r="J8156" s="24"/>
      <c r="K8156" s="26"/>
      <c r="L8156" s="26"/>
      <c r="M8156" s="26"/>
      <c r="N8156" s="26"/>
      <c r="O8156" s="26"/>
      <c r="P8156" s="26"/>
      <c r="Q8156" s="26"/>
      <c r="R8156" s="26"/>
      <c r="S8156" s="26"/>
      <c r="T8156" s="26"/>
      <c r="U8156" s="26"/>
      <c r="V8156" s="26"/>
    </row>
    <row r="8157" spans="1:22" ht="14">
      <c r="A8157" s="24"/>
      <c r="B8157" s="26"/>
      <c r="C8157" s="26"/>
      <c r="D8157" s="26"/>
      <c r="E8157" s="26"/>
      <c r="F8157" s="26"/>
      <c r="G8157" s="27"/>
      <c r="H8157" s="27"/>
      <c r="I8157" s="26"/>
      <c r="J8157" s="24"/>
      <c r="K8157" s="26"/>
      <c r="L8157" s="26"/>
      <c r="M8157" s="26"/>
      <c r="N8157" s="26"/>
      <c r="O8157" s="26"/>
      <c r="P8157" s="26"/>
      <c r="Q8157" s="26"/>
      <c r="R8157" s="26"/>
      <c r="S8157" s="26"/>
      <c r="T8157" s="26"/>
      <c r="U8157" s="26"/>
      <c r="V8157" s="26"/>
    </row>
    <row r="8158" spans="1:22" ht="14">
      <c r="A8158" s="24"/>
      <c r="B8158" s="26"/>
      <c r="C8158" s="26"/>
      <c r="D8158" s="26"/>
      <c r="E8158" s="26"/>
      <c r="F8158" s="26"/>
      <c r="G8158" s="27"/>
      <c r="H8158" s="27"/>
      <c r="I8158" s="26"/>
      <c r="J8158" s="24"/>
      <c r="K8158" s="26"/>
      <c r="L8158" s="26"/>
      <c r="M8158" s="26"/>
      <c r="N8158" s="26"/>
      <c r="O8158" s="26"/>
      <c r="P8158" s="26"/>
      <c r="Q8158" s="26"/>
      <c r="R8158" s="26"/>
      <c r="S8158" s="26"/>
      <c r="T8158" s="26"/>
      <c r="U8158" s="26"/>
      <c r="V8158" s="26"/>
    </row>
    <row r="8159" spans="1:22" ht="14">
      <c r="A8159" s="24"/>
      <c r="B8159" s="26"/>
      <c r="C8159" s="26"/>
      <c r="D8159" s="26"/>
      <c r="E8159" s="26"/>
      <c r="F8159" s="26"/>
      <c r="G8159" s="27"/>
      <c r="H8159" s="27"/>
      <c r="I8159" s="26"/>
      <c r="J8159" s="24"/>
      <c r="K8159" s="26"/>
      <c r="L8159" s="26"/>
      <c r="M8159" s="26"/>
      <c r="N8159" s="26"/>
      <c r="O8159" s="26"/>
      <c r="P8159" s="26"/>
      <c r="Q8159" s="26"/>
      <c r="R8159" s="26"/>
      <c r="S8159" s="26"/>
      <c r="T8159" s="26"/>
      <c r="U8159" s="26"/>
      <c r="V8159" s="26"/>
    </row>
    <row r="8160" spans="1:22" ht="14">
      <c r="A8160" s="24"/>
      <c r="B8160" s="26"/>
      <c r="C8160" s="26"/>
      <c r="D8160" s="26"/>
      <c r="E8160" s="26"/>
      <c r="F8160" s="26"/>
      <c r="G8160" s="27"/>
      <c r="H8160" s="27"/>
      <c r="I8160" s="26"/>
      <c r="J8160" s="24"/>
      <c r="K8160" s="26"/>
      <c r="L8160" s="26"/>
      <c r="M8160" s="26"/>
      <c r="N8160" s="26"/>
      <c r="O8160" s="26"/>
      <c r="P8160" s="26"/>
      <c r="Q8160" s="26"/>
      <c r="R8160" s="26"/>
      <c r="S8160" s="26"/>
      <c r="T8160" s="26"/>
      <c r="U8160" s="26"/>
      <c r="V8160" s="26"/>
    </row>
    <row r="8161" spans="1:22" ht="14">
      <c r="A8161" s="24"/>
      <c r="B8161" s="26"/>
      <c r="C8161" s="26"/>
      <c r="D8161" s="26"/>
      <c r="E8161" s="26"/>
      <c r="F8161" s="26"/>
      <c r="G8161" s="27"/>
      <c r="H8161" s="27"/>
      <c r="I8161" s="26"/>
      <c r="J8161" s="24"/>
      <c r="K8161" s="26"/>
      <c r="L8161" s="26"/>
      <c r="M8161" s="26"/>
      <c r="N8161" s="26"/>
      <c r="O8161" s="26"/>
      <c r="P8161" s="26"/>
      <c r="Q8161" s="26"/>
      <c r="R8161" s="26"/>
      <c r="S8161" s="26"/>
      <c r="T8161" s="26"/>
      <c r="U8161" s="26"/>
      <c r="V8161" s="26"/>
    </row>
    <row r="8162" spans="1:22" ht="14">
      <c r="A8162" s="24"/>
      <c r="B8162" s="26"/>
      <c r="C8162" s="26"/>
      <c r="D8162" s="26"/>
      <c r="E8162" s="26"/>
      <c r="F8162" s="26"/>
      <c r="G8162" s="27"/>
      <c r="H8162" s="27"/>
      <c r="I8162" s="26"/>
      <c r="J8162" s="24"/>
      <c r="K8162" s="26"/>
      <c r="L8162" s="26"/>
      <c r="M8162" s="26"/>
      <c r="N8162" s="26"/>
      <c r="O8162" s="26"/>
      <c r="P8162" s="26"/>
      <c r="Q8162" s="26"/>
      <c r="R8162" s="26"/>
      <c r="S8162" s="26"/>
      <c r="T8162" s="26"/>
      <c r="U8162" s="26"/>
      <c r="V8162" s="26"/>
    </row>
    <row r="8163" spans="1:22" ht="14">
      <c r="A8163" s="24"/>
      <c r="B8163" s="26"/>
      <c r="C8163" s="26"/>
      <c r="D8163" s="26"/>
      <c r="E8163" s="26"/>
      <c r="F8163" s="26"/>
      <c r="G8163" s="27"/>
      <c r="H8163" s="27"/>
      <c r="I8163" s="26"/>
      <c r="J8163" s="24"/>
      <c r="K8163" s="26"/>
      <c r="L8163" s="26"/>
      <c r="M8163" s="26"/>
      <c r="N8163" s="26"/>
      <c r="O8163" s="26"/>
      <c r="P8163" s="26"/>
      <c r="Q8163" s="26"/>
      <c r="R8163" s="26"/>
      <c r="S8163" s="26"/>
      <c r="T8163" s="26"/>
      <c r="U8163" s="26"/>
      <c r="V8163" s="26"/>
    </row>
    <row r="8164" spans="1:22" ht="14">
      <c r="A8164" s="24"/>
      <c r="B8164" s="26"/>
      <c r="C8164" s="26"/>
      <c r="D8164" s="26"/>
      <c r="E8164" s="26"/>
      <c r="F8164" s="26"/>
      <c r="G8164" s="27"/>
      <c r="H8164" s="27"/>
      <c r="I8164" s="26"/>
      <c r="J8164" s="24"/>
      <c r="K8164" s="26"/>
      <c r="L8164" s="26"/>
      <c r="M8164" s="26"/>
      <c r="N8164" s="26"/>
      <c r="O8164" s="26"/>
      <c r="P8164" s="26"/>
      <c r="Q8164" s="26"/>
      <c r="R8164" s="26"/>
      <c r="S8164" s="26"/>
      <c r="T8164" s="26"/>
      <c r="U8164" s="26"/>
      <c r="V8164" s="26"/>
    </row>
    <row r="8165" spans="1:22" ht="14">
      <c r="A8165" s="24"/>
      <c r="B8165" s="26"/>
      <c r="C8165" s="26"/>
      <c r="D8165" s="26"/>
      <c r="E8165" s="26"/>
      <c r="F8165" s="26"/>
      <c r="G8165" s="27"/>
      <c r="H8165" s="27"/>
      <c r="I8165" s="26"/>
      <c r="J8165" s="24"/>
      <c r="K8165" s="26"/>
      <c r="L8165" s="26"/>
      <c r="M8165" s="26"/>
      <c r="N8165" s="26"/>
      <c r="O8165" s="26"/>
      <c r="P8165" s="26"/>
      <c r="Q8165" s="26"/>
      <c r="R8165" s="26"/>
      <c r="S8165" s="26"/>
      <c r="T8165" s="26"/>
      <c r="U8165" s="26"/>
      <c r="V8165" s="26"/>
    </row>
    <row r="8166" spans="1:22" ht="14">
      <c r="A8166" s="24"/>
      <c r="B8166" s="26"/>
      <c r="C8166" s="26"/>
      <c r="D8166" s="26"/>
      <c r="E8166" s="26"/>
      <c r="F8166" s="26"/>
      <c r="G8166" s="27"/>
      <c r="H8166" s="27"/>
      <c r="I8166" s="26"/>
      <c r="J8166" s="24"/>
      <c r="K8166" s="26"/>
      <c r="L8166" s="26"/>
      <c r="M8166" s="26"/>
      <c r="N8166" s="26"/>
      <c r="O8166" s="26"/>
      <c r="P8166" s="26"/>
      <c r="Q8166" s="26"/>
      <c r="R8166" s="26"/>
      <c r="S8166" s="26"/>
      <c r="T8166" s="26"/>
      <c r="U8166" s="26"/>
      <c r="V8166" s="26"/>
    </row>
    <row r="8167" spans="1:22" ht="14">
      <c r="A8167" s="24"/>
      <c r="B8167" s="26"/>
      <c r="C8167" s="26"/>
      <c r="D8167" s="26"/>
      <c r="E8167" s="26"/>
      <c r="F8167" s="26"/>
      <c r="G8167" s="27"/>
      <c r="H8167" s="27"/>
      <c r="I8167" s="26"/>
      <c r="J8167" s="24"/>
      <c r="K8167" s="26"/>
      <c r="L8167" s="26"/>
      <c r="M8167" s="26"/>
      <c r="N8167" s="26"/>
      <c r="O8167" s="26"/>
      <c r="P8167" s="26"/>
      <c r="Q8167" s="26"/>
      <c r="R8167" s="26"/>
      <c r="S8167" s="26"/>
      <c r="T8167" s="26"/>
      <c r="U8167" s="26"/>
      <c r="V8167" s="26"/>
    </row>
    <row r="8168" spans="1:22" ht="14">
      <c r="A8168" s="24"/>
      <c r="B8168" s="26"/>
      <c r="C8168" s="26"/>
      <c r="D8168" s="26"/>
      <c r="E8168" s="26"/>
      <c r="F8168" s="26"/>
      <c r="G8168" s="27"/>
      <c r="H8168" s="27"/>
      <c r="I8168" s="26"/>
      <c r="J8168" s="24"/>
      <c r="K8168" s="26"/>
      <c r="L8168" s="26"/>
      <c r="M8168" s="26"/>
      <c r="N8168" s="26"/>
      <c r="O8168" s="26"/>
      <c r="P8168" s="26"/>
      <c r="Q8168" s="26"/>
      <c r="R8168" s="26"/>
      <c r="S8168" s="26"/>
      <c r="T8168" s="26"/>
      <c r="U8168" s="26"/>
      <c r="V8168" s="26"/>
    </row>
    <row r="8169" spans="1:22" ht="14">
      <c r="A8169" s="24"/>
      <c r="B8169" s="26"/>
      <c r="C8169" s="26"/>
      <c r="D8169" s="26"/>
      <c r="E8169" s="26"/>
      <c r="F8169" s="26"/>
      <c r="G8169" s="27"/>
      <c r="H8169" s="27"/>
      <c r="I8169" s="26"/>
      <c r="J8169" s="24"/>
      <c r="K8169" s="26"/>
      <c r="L8169" s="26"/>
      <c r="M8169" s="26"/>
      <c r="N8169" s="26"/>
      <c r="O8169" s="26"/>
      <c r="P8169" s="26"/>
      <c r="Q8169" s="26"/>
      <c r="R8169" s="26"/>
      <c r="S8169" s="26"/>
      <c r="T8169" s="26"/>
      <c r="U8169" s="26"/>
      <c r="V8169" s="26"/>
    </row>
    <row r="8170" spans="1:22" ht="14">
      <c r="A8170" s="24"/>
      <c r="B8170" s="26"/>
      <c r="C8170" s="26"/>
      <c r="D8170" s="26"/>
      <c r="E8170" s="26"/>
      <c r="F8170" s="26"/>
      <c r="G8170" s="27"/>
      <c r="H8170" s="27"/>
      <c r="I8170" s="26"/>
      <c r="J8170" s="24"/>
      <c r="K8170" s="26"/>
      <c r="L8170" s="26"/>
      <c r="M8170" s="26"/>
      <c r="N8170" s="26"/>
      <c r="O8170" s="26"/>
      <c r="P8170" s="26"/>
      <c r="Q8170" s="26"/>
      <c r="R8170" s="26"/>
      <c r="S8170" s="26"/>
      <c r="T8170" s="26"/>
      <c r="U8170" s="26"/>
      <c r="V8170" s="26"/>
    </row>
    <row r="8171" spans="1:22" ht="14">
      <c r="A8171" s="24"/>
      <c r="B8171" s="26"/>
      <c r="C8171" s="26"/>
      <c r="D8171" s="26"/>
      <c r="E8171" s="26"/>
      <c r="F8171" s="26"/>
      <c r="G8171" s="27"/>
      <c r="H8171" s="27"/>
      <c r="I8171" s="26"/>
      <c r="J8171" s="24"/>
      <c r="K8171" s="26"/>
      <c r="L8171" s="26"/>
      <c r="M8171" s="26"/>
      <c r="N8171" s="26"/>
      <c r="O8171" s="26"/>
      <c r="P8171" s="26"/>
      <c r="Q8171" s="26"/>
      <c r="R8171" s="26"/>
      <c r="S8171" s="26"/>
      <c r="T8171" s="26"/>
      <c r="U8171" s="26"/>
      <c r="V8171" s="26"/>
    </row>
    <row r="8172" spans="1:22" ht="14">
      <c r="A8172" s="24"/>
      <c r="B8172" s="26"/>
      <c r="C8172" s="26"/>
      <c r="D8172" s="26"/>
      <c r="E8172" s="26"/>
      <c r="F8172" s="26"/>
      <c r="G8172" s="27"/>
      <c r="H8172" s="27"/>
      <c r="I8172" s="26"/>
      <c r="J8172" s="24"/>
      <c r="K8172" s="26"/>
      <c r="L8172" s="26"/>
      <c r="M8172" s="26"/>
      <c r="N8172" s="26"/>
      <c r="O8172" s="26"/>
      <c r="P8172" s="26"/>
      <c r="Q8172" s="26"/>
      <c r="R8172" s="26"/>
      <c r="S8172" s="26"/>
      <c r="T8172" s="26"/>
      <c r="U8172" s="26"/>
      <c r="V8172" s="26"/>
    </row>
    <row r="8173" spans="1:22" ht="14">
      <c r="A8173" s="24"/>
      <c r="B8173" s="26"/>
      <c r="C8173" s="26"/>
      <c r="D8173" s="26"/>
      <c r="E8173" s="26"/>
      <c r="F8173" s="26"/>
      <c r="G8173" s="27"/>
      <c r="H8173" s="27"/>
      <c r="I8173" s="26"/>
      <c r="J8173" s="24"/>
      <c r="K8173" s="26"/>
      <c r="L8173" s="26"/>
      <c r="M8173" s="26"/>
      <c r="N8173" s="26"/>
      <c r="O8173" s="26"/>
      <c r="P8173" s="26"/>
      <c r="Q8173" s="26"/>
      <c r="R8173" s="26"/>
      <c r="S8173" s="26"/>
      <c r="T8173" s="26"/>
      <c r="U8173" s="26"/>
      <c r="V8173" s="26"/>
    </row>
    <row r="8174" spans="1:22" ht="14">
      <c r="A8174" s="24"/>
      <c r="B8174" s="26"/>
      <c r="C8174" s="26"/>
      <c r="D8174" s="26"/>
      <c r="E8174" s="26"/>
      <c r="F8174" s="26"/>
      <c r="G8174" s="27"/>
      <c r="H8174" s="27"/>
      <c r="I8174" s="26"/>
      <c r="J8174" s="24"/>
      <c r="K8174" s="26"/>
      <c r="L8174" s="26"/>
      <c r="M8174" s="26"/>
      <c r="N8174" s="26"/>
      <c r="O8174" s="26"/>
      <c r="P8174" s="26"/>
      <c r="Q8174" s="26"/>
      <c r="R8174" s="26"/>
      <c r="S8174" s="26"/>
      <c r="T8174" s="26"/>
      <c r="U8174" s="26"/>
      <c r="V8174" s="26"/>
    </row>
    <row r="8175" spans="1:22" ht="14">
      <c r="A8175" s="24"/>
      <c r="B8175" s="26"/>
      <c r="C8175" s="26"/>
      <c r="D8175" s="26"/>
      <c r="E8175" s="26"/>
      <c r="F8175" s="26"/>
      <c r="G8175" s="27"/>
      <c r="H8175" s="27"/>
      <c r="I8175" s="26"/>
      <c r="J8175" s="24"/>
      <c r="K8175" s="26"/>
      <c r="L8175" s="26"/>
      <c r="M8175" s="26"/>
      <c r="N8175" s="26"/>
      <c r="O8175" s="26"/>
      <c r="P8175" s="26"/>
      <c r="Q8175" s="26"/>
      <c r="R8175" s="26"/>
      <c r="S8175" s="26"/>
      <c r="T8175" s="26"/>
      <c r="U8175" s="26"/>
      <c r="V8175" s="26"/>
    </row>
    <row r="8176" spans="1:22" ht="14">
      <c r="A8176" s="24"/>
      <c r="B8176" s="26"/>
      <c r="C8176" s="26"/>
      <c r="D8176" s="26"/>
      <c r="E8176" s="26"/>
      <c r="F8176" s="26"/>
      <c r="G8176" s="27"/>
      <c r="H8176" s="27"/>
      <c r="I8176" s="26"/>
      <c r="J8176" s="24"/>
      <c r="K8176" s="26"/>
      <c r="L8176" s="26"/>
      <c r="M8176" s="26"/>
      <c r="N8176" s="26"/>
      <c r="O8176" s="26"/>
      <c r="P8176" s="26"/>
      <c r="Q8176" s="26"/>
      <c r="R8176" s="26"/>
      <c r="S8176" s="26"/>
      <c r="T8176" s="26"/>
      <c r="U8176" s="26"/>
      <c r="V8176" s="26"/>
    </row>
    <row r="8177" spans="1:22" ht="14">
      <c r="A8177" s="24"/>
      <c r="B8177" s="26"/>
      <c r="C8177" s="26"/>
      <c r="D8177" s="26"/>
      <c r="E8177" s="26"/>
      <c r="F8177" s="26"/>
      <c r="G8177" s="27"/>
      <c r="H8177" s="27"/>
      <c r="I8177" s="26"/>
      <c r="J8177" s="24"/>
      <c r="K8177" s="26"/>
      <c r="L8177" s="26"/>
      <c r="M8177" s="26"/>
      <c r="N8177" s="26"/>
      <c r="O8177" s="26"/>
      <c r="P8177" s="26"/>
      <c r="Q8177" s="26"/>
      <c r="R8177" s="26"/>
      <c r="S8177" s="26"/>
      <c r="T8177" s="26"/>
      <c r="U8177" s="26"/>
      <c r="V8177" s="26"/>
    </row>
    <row r="8178" spans="1:22" ht="14">
      <c r="A8178" s="24"/>
      <c r="B8178" s="26"/>
      <c r="C8178" s="26"/>
      <c r="D8178" s="26"/>
      <c r="E8178" s="26"/>
      <c r="F8178" s="26"/>
      <c r="G8178" s="27"/>
      <c r="H8178" s="27"/>
      <c r="I8178" s="26"/>
      <c r="J8178" s="24"/>
      <c r="K8178" s="26"/>
      <c r="L8178" s="26"/>
      <c r="M8178" s="26"/>
      <c r="N8178" s="26"/>
      <c r="O8178" s="26"/>
      <c r="P8178" s="26"/>
      <c r="Q8178" s="26"/>
      <c r="R8178" s="26"/>
      <c r="S8178" s="26"/>
      <c r="T8178" s="26"/>
      <c r="U8178" s="26"/>
      <c r="V8178" s="26"/>
    </row>
    <row r="8179" spans="1:22" ht="14">
      <c r="A8179" s="24"/>
      <c r="B8179" s="26"/>
      <c r="C8179" s="26"/>
      <c r="D8179" s="26"/>
      <c r="E8179" s="26"/>
      <c r="F8179" s="26"/>
      <c r="G8179" s="27"/>
      <c r="H8179" s="27"/>
      <c r="I8179" s="26"/>
      <c r="J8179" s="24"/>
      <c r="K8179" s="26"/>
      <c r="L8179" s="26"/>
      <c r="M8179" s="26"/>
      <c r="N8179" s="26"/>
      <c r="O8179" s="26"/>
      <c r="P8179" s="26"/>
      <c r="Q8179" s="26"/>
      <c r="R8179" s="26"/>
      <c r="S8179" s="26"/>
      <c r="T8179" s="26"/>
      <c r="U8179" s="26"/>
      <c r="V8179" s="26"/>
    </row>
    <row r="8180" spans="1:22" ht="14">
      <c r="A8180" s="24"/>
      <c r="B8180" s="26"/>
      <c r="C8180" s="26"/>
      <c r="D8180" s="26"/>
      <c r="E8180" s="26"/>
      <c r="F8180" s="26"/>
      <c r="G8180" s="27"/>
      <c r="H8180" s="27"/>
      <c r="I8180" s="26"/>
      <c r="J8180" s="24"/>
      <c r="K8180" s="26"/>
      <c r="L8180" s="26"/>
      <c r="M8180" s="26"/>
      <c r="N8180" s="26"/>
      <c r="O8180" s="26"/>
      <c r="P8180" s="26"/>
      <c r="Q8180" s="26"/>
      <c r="R8180" s="26"/>
      <c r="S8180" s="26"/>
      <c r="T8180" s="26"/>
      <c r="U8180" s="26"/>
      <c r="V8180" s="26"/>
    </row>
    <row r="8181" spans="1:22" ht="14">
      <c r="A8181" s="24"/>
      <c r="B8181" s="26"/>
      <c r="C8181" s="26"/>
      <c r="D8181" s="26"/>
      <c r="E8181" s="26"/>
      <c r="F8181" s="26"/>
      <c r="G8181" s="27"/>
      <c r="H8181" s="27"/>
      <c r="I8181" s="26"/>
      <c r="J8181" s="24"/>
      <c r="K8181" s="26"/>
      <c r="L8181" s="26"/>
      <c r="M8181" s="26"/>
      <c r="N8181" s="26"/>
      <c r="O8181" s="26"/>
      <c r="P8181" s="26"/>
      <c r="Q8181" s="26"/>
      <c r="R8181" s="26"/>
      <c r="S8181" s="26"/>
      <c r="T8181" s="26"/>
      <c r="U8181" s="26"/>
      <c r="V8181" s="26"/>
    </row>
    <row r="8182" spans="1:22" ht="14">
      <c r="A8182" s="24"/>
      <c r="B8182" s="26"/>
      <c r="C8182" s="26"/>
      <c r="D8182" s="26"/>
      <c r="E8182" s="26"/>
      <c r="F8182" s="26"/>
      <c r="G8182" s="27"/>
      <c r="H8182" s="27"/>
      <c r="I8182" s="26"/>
      <c r="J8182" s="24"/>
      <c r="K8182" s="26"/>
      <c r="L8182" s="26"/>
      <c r="M8182" s="26"/>
      <c r="N8182" s="26"/>
      <c r="O8182" s="26"/>
      <c r="P8182" s="26"/>
      <c r="Q8182" s="26"/>
      <c r="R8182" s="26"/>
      <c r="S8182" s="26"/>
      <c r="T8182" s="26"/>
      <c r="U8182" s="26"/>
      <c r="V8182" s="26"/>
    </row>
    <row r="8183" spans="1:22" ht="14">
      <c r="A8183" s="24"/>
      <c r="B8183" s="26"/>
      <c r="C8183" s="26"/>
      <c r="D8183" s="26"/>
      <c r="E8183" s="26"/>
      <c r="F8183" s="26"/>
      <c r="G8183" s="27"/>
      <c r="H8183" s="27"/>
      <c r="I8183" s="26"/>
      <c r="J8183" s="24"/>
      <c r="K8183" s="26"/>
      <c r="L8183" s="26"/>
      <c r="M8183" s="26"/>
      <c r="N8183" s="26"/>
      <c r="O8183" s="26"/>
      <c r="P8183" s="26"/>
      <c r="Q8183" s="26"/>
      <c r="R8183" s="26"/>
      <c r="S8183" s="26"/>
      <c r="T8183" s="26"/>
      <c r="U8183" s="26"/>
      <c r="V8183" s="26"/>
    </row>
    <row r="8184" spans="1:22" ht="14">
      <c r="A8184" s="24"/>
      <c r="B8184" s="26"/>
      <c r="C8184" s="26"/>
      <c r="D8184" s="26"/>
      <c r="E8184" s="26"/>
      <c r="F8184" s="26"/>
      <c r="G8184" s="27"/>
      <c r="H8184" s="27"/>
      <c r="I8184" s="26"/>
      <c r="J8184" s="24"/>
      <c r="K8184" s="26"/>
      <c r="L8184" s="26"/>
      <c r="M8184" s="26"/>
      <c r="N8184" s="26"/>
      <c r="O8184" s="26"/>
      <c r="P8184" s="26"/>
      <c r="Q8184" s="26"/>
      <c r="R8184" s="26"/>
      <c r="S8184" s="26"/>
      <c r="T8184" s="26"/>
      <c r="U8184" s="26"/>
      <c r="V8184" s="26"/>
    </row>
    <row r="8185" spans="1:22" ht="14">
      <c r="A8185" s="24"/>
      <c r="B8185" s="26"/>
      <c r="C8185" s="26"/>
      <c r="D8185" s="26"/>
      <c r="E8185" s="26"/>
      <c r="F8185" s="26"/>
      <c r="G8185" s="27"/>
      <c r="H8185" s="27"/>
      <c r="I8185" s="26"/>
      <c r="J8185" s="24"/>
      <c r="K8185" s="26"/>
      <c r="L8185" s="26"/>
      <c r="M8185" s="26"/>
      <c r="N8185" s="26"/>
      <c r="O8185" s="26"/>
      <c r="P8185" s="26"/>
      <c r="Q8185" s="26"/>
      <c r="R8185" s="26"/>
      <c r="S8185" s="26"/>
      <c r="T8185" s="26"/>
      <c r="U8185" s="26"/>
      <c r="V8185" s="26"/>
    </row>
    <row r="8186" spans="1:22" ht="14">
      <c r="A8186" s="24"/>
      <c r="B8186" s="26"/>
      <c r="C8186" s="26"/>
      <c r="D8186" s="26"/>
      <c r="E8186" s="26"/>
      <c r="F8186" s="26"/>
      <c r="G8186" s="27"/>
      <c r="H8186" s="27"/>
      <c r="I8186" s="26"/>
      <c r="J8186" s="24"/>
      <c r="K8186" s="26"/>
      <c r="L8186" s="26"/>
      <c r="M8186" s="26"/>
      <c r="N8186" s="26"/>
      <c r="O8186" s="26"/>
      <c r="P8186" s="26"/>
      <c r="Q8186" s="26"/>
      <c r="R8186" s="26"/>
      <c r="S8186" s="26"/>
      <c r="T8186" s="26"/>
      <c r="U8186" s="26"/>
      <c r="V8186" s="26"/>
    </row>
    <row r="8187" spans="1:22" ht="14">
      <c r="A8187" s="24"/>
      <c r="B8187" s="26"/>
      <c r="C8187" s="26"/>
      <c r="D8187" s="26"/>
      <c r="E8187" s="26"/>
      <c r="F8187" s="26"/>
      <c r="G8187" s="27"/>
      <c r="H8187" s="27"/>
      <c r="I8187" s="26"/>
      <c r="J8187" s="24"/>
      <c r="K8187" s="26"/>
      <c r="L8187" s="26"/>
      <c r="M8187" s="26"/>
      <c r="N8187" s="26"/>
      <c r="O8187" s="26"/>
      <c r="P8187" s="26"/>
      <c r="Q8187" s="26"/>
      <c r="R8187" s="26"/>
      <c r="S8187" s="26"/>
      <c r="T8187" s="26"/>
      <c r="U8187" s="26"/>
      <c r="V8187" s="26"/>
    </row>
    <row r="8188" spans="1:22" ht="14">
      <c r="A8188" s="24"/>
      <c r="B8188" s="26"/>
      <c r="C8188" s="26"/>
      <c r="D8188" s="26"/>
      <c r="E8188" s="26"/>
      <c r="F8188" s="26"/>
      <c r="G8188" s="27"/>
      <c r="H8188" s="27"/>
      <c r="I8188" s="26"/>
      <c r="J8188" s="24"/>
      <c r="K8188" s="26"/>
      <c r="L8188" s="26"/>
      <c r="M8188" s="26"/>
      <c r="N8188" s="26"/>
      <c r="O8188" s="26"/>
      <c r="P8188" s="26"/>
      <c r="Q8188" s="26"/>
      <c r="R8188" s="26"/>
      <c r="S8188" s="26"/>
      <c r="T8188" s="26"/>
      <c r="U8188" s="26"/>
      <c r="V8188" s="26"/>
    </row>
    <row r="8189" spans="1:22" ht="14">
      <c r="A8189" s="24"/>
      <c r="B8189" s="26"/>
      <c r="C8189" s="26"/>
      <c r="D8189" s="26"/>
      <c r="E8189" s="26"/>
      <c r="F8189" s="26"/>
      <c r="G8189" s="27"/>
      <c r="H8189" s="27"/>
      <c r="I8189" s="26"/>
      <c r="J8189" s="24"/>
      <c r="K8189" s="26"/>
      <c r="L8189" s="26"/>
      <c r="M8189" s="26"/>
      <c r="N8189" s="26"/>
      <c r="O8189" s="26"/>
      <c r="P8189" s="26"/>
      <c r="Q8189" s="26"/>
      <c r="R8189" s="26"/>
      <c r="S8189" s="26"/>
      <c r="T8189" s="26"/>
      <c r="U8189" s="26"/>
      <c r="V8189" s="26"/>
    </row>
    <row r="8190" spans="1:22" ht="14">
      <c r="A8190" s="24"/>
      <c r="B8190" s="26"/>
      <c r="C8190" s="26"/>
      <c r="D8190" s="26"/>
      <c r="E8190" s="26"/>
      <c r="F8190" s="26"/>
      <c r="G8190" s="27"/>
      <c r="H8190" s="27"/>
      <c r="I8190" s="26"/>
      <c r="J8190" s="24"/>
      <c r="K8190" s="26"/>
      <c r="L8190" s="26"/>
      <c r="M8190" s="26"/>
      <c r="N8190" s="26"/>
      <c r="O8190" s="26"/>
      <c r="P8190" s="26"/>
      <c r="Q8190" s="26"/>
      <c r="R8190" s="26"/>
      <c r="S8190" s="26"/>
      <c r="T8190" s="26"/>
      <c r="U8190" s="26"/>
      <c r="V8190" s="26"/>
    </row>
    <row r="8191" spans="1:22" ht="14">
      <c r="A8191" s="24"/>
      <c r="B8191" s="26"/>
      <c r="C8191" s="26"/>
      <c r="D8191" s="26"/>
      <c r="E8191" s="26"/>
      <c r="F8191" s="26"/>
      <c r="G8191" s="27"/>
      <c r="H8191" s="27"/>
      <c r="I8191" s="26"/>
      <c r="J8191" s="24"/>
      <c r="K8191" s="26"/>
      <c r="L8191" s="26"/>
      <c r="M8191" s="26"/>
      <c r="N8191" s="26"/>
      <c r="O8191" s="26"/>
      <c r="P8191" s="26"/>
      <c r="Q8191" s="26"/>
      <c r="R8191" s="26"/>
      <c r="S8191" s="26"/>
      <c r="T8191" s="26"/>
      <c r="U8191" s="26"/>
      <c r="V8191" s="26"/>
    </row>
    <row r="8192" spans="1:22" ht="14">
      <c r="A8192" s="24"/>
      <c r="B8192" s="26"/>
      <c r="C8192" s="26"/>
      <c r="D8192" s="26"/>
      <c r="E8192" s="26"/>
      <c r="F8192" s="26"/>
      <c r="G8192" s="27"/>
      <c r="H8192" s="27"/>
      <c r="I8192" s="26"/>
      <c r="J8192" s="24"/>
      <c r="K8192" s="26"/>
      <c r="L8192" s="26"/>
      <c r="M8192" s="26"/>
      <c r="N8192" s="26"/>
      <c r="O8192" s="26"/>
      <c r="P8192" s="26"/>
      <c r="Q8192" s="26"/>
      <c r="R8192" s="26"/>
      <c r="S8192" s="26"/>
      <c r="T8192" s="26"/>
      <c r="U8192" s="26"/>
      <c r="V8192" s="26"/>
    </row>
    <row r="8193" spans="1:22" ht="14">
      <c r="A8193" s="24"/>
      <c r="B8193" s="26"/>
      <c r="C8193" s="26"/>
      <c r="D8193" s="26"/>
      <c r="E8193" s="26"/>
      <c r="F8193" s="26"/>
      <c r="G8193" s="27"/>
      <c r="H8193" s="27"/>
      <c r="I8193" s="26"/>
      <c r="J8193" s="24"/>
      <c r="K8193" s="26"/>
      <c r="L8193" s="26"/>
      <c r="M8193" s="26"/>
      <c r="N8193" s="26"/>
      <c r="O8193" s="26"/>
      <c r="P8193" s="26"/>
      <c r="Q8193" s="26"/>
      <c r="R8193" s="26"/>
      <c r="S8193" s="26"/>
      <c r="T8193" s="26"/>
      <c r="U8193" s="26"/>
      <c r="V8193" s="26"/>
    </row>
    <row r="8194" spans="1:22" ht="14">
      <c r="A8194" s="24"/>
      <c r="B8194" s="26"/>
      <c r="C8194" s="26"/>
      <c r="D8194" s="26"/>
      <c r="E8194" s="26"/>
      <c r="F8194" s="26"/>
      <c r="G8194" s="27"/>
      <c r="H8194" s="27"/>
      <c r="I8194" s="26"/>
      <c r="J8194" s="24"/>
      <c r="K8194" s="26"/>
      <c r="L8194" s="26"/>
      <c r="M8194" s="26"/>
      <c r="N8194" s="26"/>
      <c r="O8194" s="26"/>
      <c r="P8194" s="26"/>
      <c r="Q8194" s="26"/>
      <c r="R8194" s="26"/>
      <c r="S8194" s="26"/>
      <c r="T8194" s="26"/>
      <c r="U8194" s="26"/>
      <c r="V8194" s="26"/>
    </row>
    <row r="8195" spans="1:22" ht="14">
      <c r="A8195" s="24"/>
      <c r="B8195" s="26"/>
      <c r="C8195" s="26"/>
      <c r="D8195" s="26"/>
      <c r="E8195" s="26"/>
      <c r="F8195" s="26"/>
      <c r="G8195" s="27"/>
      <c r="H8195" s="27"/>
      <c r="I8195" s="26"/>
      <c r="J8195" s="24"/>
      <c r="K8195" s="26"/>
      <c r="L8195" s="26"/>
      <c r="M8195" s="26"/>
      <c r="N8195" s="26"/>
      <c r="O8195" s="26"/>
      <c r="P8195" s="26"/>
      <c r="Q8195" s="26"/>
      <c r="R8195" s="26"/>
      <c r="S8195" s="26"/>
      <c r="T8195" s="26"/>
      <c r="U8195" s="26"/>
      <c r="V8195" s="26"/>
    </row>
    <row r="8196" spans="1:22" ht="14">
      <c r="A8196" s="24"/>
      <c r="B8196" s="26"/>
      <c r="C8196" s="26"/>
      <c r="D8196" s="26"/>
      <c r="E8196" s="26"/>
      <c r="F8196" s="26"/>
      <c r="G8196" s="27"/>
      <c r="H8196" s="27"/>
      <c r="I8196" s="26"/>
      <c r="J8196" s="24"/>
      <c r="K8196" s="26"/>
      <c r="L8196" s="26"/>
      <c r="M8196" s="26"/>
      <c r="N8196" s="26"/>
      <c r="O8196" s="26"/>
      <c r="P8196" s="26"/>
      <c r="Q8196" s="26"/>
      <c r="R8196" s="26"/>
      <c r="S8196" s="26"/>
      <c r="T8196" s="26"/>
      <c r="U8196" s="26"/>
      <c r="V8196" s="26"/>
    </row>
    <row r="8197" spans="1:22" ht="14">
      <c r="A8197" s="24"/>
      <c r="B8197" s="26"/>
      <c r="C8197" s="26"/>
      <c r="D8197" s="26"/>
      <c r="E8197" s="26"/>
      <c r="F8197" s="26"/>
      <c r="G8197" s="27"/>
      <c r="H8197" s="27"/>
      <c r="I8197" s="26"/>
      <c r="J8197" s="24"/>
      <c r="K8197" s="26"/>
      <c r="L8197" s="26"/>
      <c r="M8197" s="26"/>
      <c r="N8197" s="26"/>
      <c r="O8197" s="26"/>
      <c r="P8197" s="26"/>
      <c r="Q8197" s="26"/>
      <c r="R8197" s="26"/>
      <c r="S8197" s="26"/>
      <c r="T8197" s="26"/>
      <c r="U8197" s="26"/>
      <c r="V8197" s="26"/>
    </row>
    <row r="8198" spans="1:22" ht="14">
      <c r="A8198" s="24"/>
      <c r="B8198" s="26"/>
      <c r="C8198" s="26"/>
      <c r="D8198" s="26"/>
      <c r="E8198" s="26"/>
      <c r="F8198" s="26"/>
      <c r="G8198" s="27"/>
      <c r="H8198" s="27"/>
      <c r="I8198" s="26"/>
      <c r="J8198" s="24"/>
      <c r="K8198" s="26"/>
      <c r="L8198" s="26"/>
      <c r="M8198" s="26"/>
      <c r="N8198" s="26"/>
      <c r="O8198" s="26"/>
      <c r="P8198" s="26"/>
      <c r="Q8198" s="26"/>
      <c r="R8198" s="26"/>
      <c r="S8198" s="26"/>
      <c r="T8198" s="26"/>
      <c r="U8198" s="26"/>
      <c r="V8198" s="26"/>
    </row>
    <row r="8199" spans="1:22" ht="14">
      <c r="A8199" s="24"/>
      <c r="B8199" s="26"/>
      <c r="C8199" s="26"/>
      <c r="D8199" s="26"/>
      <c r="E8199" s="26"/>
      <c r="F8199" s="26"/>
      <c r="G8199" s="27"/>
      <c r="H8199" s="27"/>
      <c r="I8199" s="26"/>
      <c r="J8199" s="24"/>
      <c r="K8199" s="26"/>
      <c r="L8199" s="26"/>
      <c r="M8199" s="26"/>
      <c r="N8199" s="26"/>
      <c r="O8199" s="26"/>
      <c r="P8199" s="26"/>
      <c r="Q8199" s="26"/>
      <c r="R8199" s="26"/>
      <c r="S8199" s="26"/>
      <c r="T8199" s="26"/>
      <c r="U8199" s="26"/>
      <c r="V8199" s="26"/>
    </row>
    <row r="8200" spans="1:22" ht="14">
      <c r="A8200" s="24"/>
      <c r="B8200" s="26"/>
      <c r="C8200" s="26"/>
      <c r="D8200" s="26"/>
      <c r="E8200" s="26"/>
      <c r="F8200" s="26"/>
      <c r="G8200" s="27"/>
      <c r="H8200" s="27"/>
      <c r="I8200" s="26"/>
      <c r="J8200" s="24"/>
      <c r="K8200" s="26"/>
      <c r="L8200" s="26"/>
      <c r="M8200" s="26"/>
      <c r="N8200" s="26"/>
      <c r="O8200" s="26"/>
      <c r="P8200" s="26"/>
      <c r="Q8200" s="26"/>
      <c r="R8200" s="26"/>
      <c r="S8200" s="26"/>
      <c r="T8200" s="26"/>
      <c r="U8200" s="26"/>
      <c r="V8200" s="26"/>
    </row>
    <row r="8201" spans="1:22" ht="14">
      <c r="A8201" s="24"/>
      <c r="B8201" s="26"/>
      <c r="C8201" s="26"/>
      <c r="D8201" s="26"/>
      <c r="E8201" s="26"/>
      <c r="F8201" s="26"/>
      <c r="G8201" s="27"/>
      <c r="H8201" s="27"/>
      <c r="I8201" s="26"/>
      <c r="J8201" s="24"/>
      <c r="K8201" s="26"/>
      <c r="L8201" s="26"/>
      <c r="M8201" s="26"/>
      <c r="N8201" s="26"/>
      <c r="O8201" s="26"/>
      <c r="P8201" s="26"/>
      <c r="Q8201" s="26"/>
      <c r="R8201" s="26"/>
      <c r="S8201" s="26"/>
      <c r="T8201" s="26"/>
      <c r="U8201" s="26"/>
      <c r="V8201" s="26"/>
    </row>
    <row r="8202" spans="1:22" ht="14">
      <c r="A8202" s="24"/>
      <c r="B8202" s="26"/>
      <c r="C8202" s="26"/>
      <c r="D8202" s="26"/>
      <c r="E8202" s="26"/>
      <c r="F8202" s="26"/>
      <c r="G8202" s="27"/>
      <c r="H8202" s="27"/>
      <c r="I8202" s="26"/>
      <c r="J8202" s="24"/>
      <c r="K8202" s="26"/>
      <c r="L8202" s="26"/>
      <c r="M8202" s="26"/>
      <c r="N8202" s="26"/>
      <c r="O8202" s="26"/>
      <c r="P8202" s="26"/>
      <c r="Q8202" s="26"/>
      <c r="R8202" s="26"/>
      <c r="S8202" s="26"/>
      <c r="T8202" s="26"/>
      <c r="U8202" s="26"/>
      <c r="V8202" s="26"/>
    </row>
    <row r="8203" spans="1:22" ht="14">
      <c r="A8203" s="24"/>
      <c r="B8203" s="26"/>
      <c r="C8203" s="26"/>
      <c r="D8203" s="26"/>
      <c r="E8203" s="26"/>
      <c r="F8203" s="26"/>
      <c r="G8203" s="27"/>
      <c r="H8203" s="27"/>
      <c r="I8203" s="26"/>
      <c r="J8203" s="24"/>
      <c r="K8203" s="26"/>
      <c r="L8203" s="26"/>
      <c r="M8203" s="26"/>
      <c r="N8203" s="26"/>
      <c r="O8203" s="26"/>
      <c r="P8203" s="26"/>
      <c r="Q8203" s="26"/>
      <c r="R8203" s="26"/>
      <c r="S8203" s="26"/>
      <c r="T8203" s="26"/>
      <c r="U8203" s="26"/>
      <c r="V8203" s="26"/>
    </row>
    <row r="8204" spans="1:22" ht="14">
      <c r="A8204" s="24"/>
      <c r="B8204" s="26"/>
      <c r="C8204" s="26"/>
      <c r="D8204" s="26"/>
      <c r="E8204" s="26"/>
      <c r="F8204" s="26"/>
      <c r="G8204" s="27"/>
      <c r="H8204" s="27"/>
      <c r="I8204" s="26"/>
      <c r="J8204" s="24"/>
      <c r="K8204" s="26"/>
      <c r="L8204" s="26"/>
      <c r="M8204" s="26"/>
      <c r="N8204" s="26"/>
      <c r="O8204" s="26"/>
      <c r="P8204" s="26"/>
      <c r="Q8204" s="26"/>
      <c r="R8204" s="26"/>
      <c r="S8204" s="26"/>
      <c r="T8204" s="26"/>
      <c r="U8204" s="26"/>
      <c r="V8204" s="26"/>
    </row>
    <row r="8205" spans="1:22" ht="14">
      <c r="A8205" s="24"/>
      <c r="B8205" s="26"/>
      <c r="C8205" s="26"/>
      <c r="D8205" s="26"/>
      <c r="E8205" s="26"/>
      <c r="F8205" s="26"/>
      <c r="G8205" s="27"/>
      <c r="H8205" s="27"/>
      <c r="I8205" s="26"/>
      <c r="J8205" s="24"/>
      <c r="K8205" s="26"/>
      <c r="L8205" s="26"/>
      <c r="M8205" s="26"/>
      <c r="N8205" s="26"/>
      <c r="O8205" s="26"/>
      <c r="P8205" s="26"/>
      <c r="Q8205" s="26"/>
      <c r="R8205" s="26"/>
      <c r="S8205" s="26"/>
      <c r="T8205" s="26"/>
      <c r="U8205" s="26"/>
      <c r="V8205" s="26"/>
    </row>
    <row r="8206" spans="1:22" ht="14">
      <c r="A8206" s="24"/>
      <c r="B8206" s="26"/>
      <c r="C8206" s="26"/>
      <c r="D8206" s="26"/>
      <c r="E8206" s="26"/>
      <c r="F8206" s="26"/>
      <c r="G8206" s="27"/>
      <c r="H8206" s="27"/>
      <c r="I8206" s="26"/>
      <c r="J8206" s="24"/>
      <c r="K8206" s="26"/>
      <c r="L8206" s="26"/>
      <c r="M8206" s="26"/>
      <c r="N8206" s="26"/>
      <c r="O8206" s="26"/>
      <c r="P8206" s="26"/>
      <c r="Q8206" s="26"/>
      <c r="R8206" s="26"/>
      <c r="S8206" s="26"/>
      <c r="T8206" s="26"/>
      <c r="U8206" s="26"/>
      <c r="V8206" s="26"/>
    </row>
    <row r="8207" spans="1:22" ht="14">
      <c r="A8207" s="24"/>
      <c r="B8207" s="26"/>
      <c r="C8207" s="26"/>
      <c r="D8207" s="26"/>
      <c r="E8207" s="26"/>
      <c r="F8207" s="26"/>
      <c r="G8207" s="27"/>
      <c r="H8207" s="27"/>
      <c r="I8207" s="26"/>
      <c r="J8207" s="24"/>
      <c r="K8207" s="26"/>
      <c r="L8207" s="26"/>
      <c r="M8207" s="26"/>
      <c r="N8207" s="26"/>
      <c r="O8207" s="26"/>
      <c r="P8207" s="26"/>
      <c r="Q8207" s="26"/>
      <c r="R8207" s="26"/>
      <c r="S8207" s="26"/>
      <c r="T8207" s="26"/>
      <c r="U8207" s="26"/>
      <c r="V8207" s="26"/>
    </row>
    <row r="8208" spans="1:22" ht="14">
      <c r="A8208" s="24"/>
      <c r="B8208" s="26"/>
      <c r="C8208" s="26"/>
      <c r="D8208" s="26"/>
      <c r="E8208" s="26"/>
      <c r="F8208" s="26"/>
      <c r="G8208" s="27"/>
      <c r="H8208" s="27"/>
      <c r="I8208" s="26"/>
      <c r="J8208" s="24"/>
      <c r="K8208" s="26"/>
      <c r="L8208" s="26"/>
      <c r="M8208" s="26"/>
      <c r="N8208" s="26"/>
      <c r="O8208" s="26"/>
      <c r="P8208" s="26"/>
      <c r="Q8208" s="26"/>
      <c r="R8208" s="26"/>
      <c r="S8208" s="26"/>
      <c r="T8208" s="26"/>
      <c r="U8208" s="26"/>
      <c r="V8208" s="26"/>
    </row>
    <row r="8209" spans="1:22" ht="14">
      <c r="A8209" s="24"/>
      <c r="B8209" s="26"/>
      <c r="C8209" s="26"/>
      <c r="D8209" s="26"/>
      <c r="E8209" s="26"/>
      <c r="F8209" s="26"/>
      <c r="G8209" s="27"/>
      <c r="H8209" s="27"/>
      <c r="I8209" s="26"/>
      <c r="J8209" s="24"/>
      <c r="K8209" s="26"/>
      <c r="L8209" s="26"/>
      <c r="M8209" s="26"/>
      <c r="N8209" s="26"/>
      <c r="O8209" s="26"/>
      <c r="P8209" s="26"/>
      <c r="Q8209" s="26"/>
      <c r="R8209" s="26"/>
      <c r="S8209" s="26"/>
      <c r="T8209" s="26"/>
      <c r="U8209" s="26"/>
      <c r="V8209" s="26"/>
    </row>
    <row r="8210" spans="1:22" ht="14">
      <c r="A8210" s="24"/>
      <c r="B8210" s="26"/>
      <c r="C8210" s="26"/>
      <c r="D8210" s="26"/>
      <c r="E8210" s="26"/>
      <c r="F8210" s="26"/>
      <c r="G8210" s="27"/>
      <c r="H8210" s="27"/>
      <c r="I8210" s="26"/>
      <c r="J8210" s="24"/>
      <c r="K8210" s="26"/>
      <c r="L8210" s="26"/>
      <c r="M8210" s="26"/>
      <c r="N8210" s="26"/>
      <c r="O8210" s="26"/>
      <c r="P8210" s="26"/>
      <c r="Q8210" s="26"/>
      <c r="R8210" s="26"/>
      <c r="S8210" s="26"/>
      <c r="T8210" s="26"/>
      <c r="U8210" s="26"/>
      <c r="V8210" s="26"/>
    </row>
    <row r="8211" spans="1:22" ht="14">
      <c r="A8211" s="24"/>
      <c r="B8211" s="26"/>
      <c r="C8211" s="26"/>
      <c r="D8211" s="26"/>
      <c r="E8211" s="26"/>
      <c r="F8211" s="26"/>
      <c r="G8211" s="27"/>
      <c r="H8211" s="27"/>
      <c r="I8211" s="26"/>
      <c r="J8211" s="24"/>
      <c r="K8211" s="26"/>
      <c r="L8211" s="26"/>
      <c r="M8211" s="26"/>
      <c r="N8211" s="26"/>
      <c r="O8211" s="26"/>
      <c r="P8211" s="26"/>
      <c r="Q8211" s="26"/>
      <c r="R8211" s="26"/>
      <c r="S8211" s="26"/>
      <c r="T8211" s="26"/>
      <c r="U8211" s="26"/>
      <c r="V8211" s="26"/>
    </row>
    <row r="8212" spans="1:22" ht="14">
      <c r="A8212" s="24"/>
      <c r="B8212" s="26"/>
      <c r="C8212" s="26"/>
      <c r="D8212" s="26"/>
      <c r="E8212" s="26"/>
      <c r="F8212" s="26"/>
      <c r="G8212" s="27"/>
      <c r="H8212" s="27"/>
      <c r="I8212" s="26"/>
      <c r="J8212" s="24"/>
      <c r="K8212" s="26"/>
      <c r="L8212" s="26"/>
      <c r="M8212" s="26"/>
      <c r="N8212" s="26"/>
      <c r="O8212" s="26"/>
      <c r="P8212" s="26"/>
      <c r="Q8212" s="26"/>
      <c r="R8212" s="26"/>
      <c r="S8212" s="26"/>
      <c r="T8212" s="26"/>
      <c r="U8212" s="26"/>
      <c r="V8212" s="26"/>
    </row>
    <row r="8213" spans="1:22" ht="14">
      <c r="A8213" s="24"/>
      <c r="B8213" s="26"/>
      <c r="C8213" s="26"/>
      <c r="D8213" s="26"/>
      <c r="E8213" s="26"/>
      <c r="F8213" s="26"/>
      <c r="G8213" s="27"/>
      <c r="H8213" s="27"/>
      <c r="I8213" s="26"/>
      <c r="J8213" s="24"/>
      <c r="K8213" s="26"/>
      <c r="L8213" s="26"/>
      <c r="M8213" s="26"/>
      <c r="N8213" s="26"/>
      <c r="O8213" s="26"/>
      <c r="P8213" s="26"/>
      <c r="Q8213" s="26"/>
      <c r="R8213" s="26"/>
      <c r="S8213" s="26"/>
      <c r="T8213" s="26"/>
      <c r="U8213" s="26"/>
      <c r="V8213" s="26"/>
    </row>
    <row r="8214" spans="1:22" ht="14">
      <c r="A8214" s="24"/>
      <c r="B8214" s="26"/>
      <c r="C8214" s="26"/>
      <c r="D8214" s="26"/>
      <c r="E8214" s="26"/>
      <c r="F8214" s="26"/>
      <c r="G8214" s="27"/>
      <c r="H8214" s="27"/>
      <c r="I8214" s="26"/>
      <c r="J8214" s="24"/>
      <c r="K8214" s="26"/>
      <c r="L8214" s="26"/>
      <c r="M8214" s="26"/>
      <c r="N8214" s="26"/>
      <c r="O8214" s="26"/>
      <c r="P8214" s="26"/>
      <c r="Q8214" s="26"/>
      <c r="R8214" s="26"/>
      <c r="S8214" s="26"/>
      <c r="T8214" s="26"/>
      <c r="U8214" s="26"/>
      <c r="V8214" s="26"/>
    </row>
    <row r="8215" spans="1:22" ht="14">
      <c r="A8215" s="24"/>
      <c r="B8215" s="26"/>
      <c r="C8215" s="26"/>
      <c r="D8215" s="26"/>
      <c r="E8215" s="26"/>
      <c r="F8215" s="26"/>
      <c r="G8215" s="27"/>
      <c r="H8215" s="27"/>
      <c r="I8215" s="26"/>
      <c r="J8215" s="24"/>
      <c r="K8215" s="26"/>
      <c r="L8215" s="26"/>
      <c r="M8215" s="26"/>
      <c r="N8215" s="26"/>
      <c r="O8215" s="26"/>
      <c r="P8215" s="26"/>
      <c r="Q8215" s="26"/>
      <c r="R8215" s="26"/>
      <c r="S8215" s="26"/>
      <c r="T8215" s="26"/>
      <c r="U8215" s="26"/>
      <c r="V8215" s="26"/>
    </row>
    <row r="8216" spans="1:22" ht="14">
      <c r="A8216" s="24"/>
      <c r="B8216" s="26"/>
      <c r="C8216" s="26"/>
      <c r="D8216" s="26"/>
      <c r="E8216" s="26"/>
      <c r="F8216" s="26"/>
      <c r="G8216" s="27"/>
      <c r="H8216" s="27"/>
      <c r="I8216" s="26"/>
      <c r="J8216" s="24"/>
      <c r="K8216" s="26"/>
      <c r="L8216" s="26"/>
      <c r="M8216" s="26"/>
      <c r="N8216" s="26"/>
      <c r="O8216" s="26"/>
      <c r="P8216" s="26"/>
      <c r="Q8216" s="26"/>
      <c r="R8216" s="26"/>
      <c r="S8216" s="26"/>
      <c r="T8216" s="26"/>
      <c r="U8216" s="26"/>
      <c r="V8216" s="26"/>
    </row>
    <row r="8217" spans="1:22" ht="14">
      <c r="A8217" s="24"/>
      <c r="B8217" s="26"/>
      <c r="C8217" s="26"/>
      <c r="D8217" s="26"/>
      <c r="E8217" s="26"/>
      <c r="F8217" s="26"/>
      <c r="G8217" s="27"/>
      <c r="H8217" s="27"/>
      <c r="I8217" s="26"/>
      <c r="J8217" s="24"/>
      <c r="K8217" s="26"/>
      <c r="L8217" s="26"/>
      <c r="M8217" s="26"/>
      <c r="N8217" s="26"/>
      <c r="O8217" s="26"/>
      <c r="P8217" s="26"/>
      <c r="Q8217" s="26"/>
      <c r="R8217" s="26"/>
      <c r="S8217" s="26"/>
      <c r="T8217" s="26"/>
      <c r="U8217" s="26"/>
      <c r="V8217" s="26"/>
    </row>
    <row r="8218" spans="1:22" ht="14">
      <c r="A8218" s="24"/>
      <c r="B8218" s="26"/>
      <c r="C8218" s="26"/>
      <c r="D8218" s="26"/>
      <c r="E8218" s="26"/>
      <c r="F8218" s="26"/>
      <c r="G8218" s="27"/>
      <c r="H8218" s="27"/>
      <c r="I8218" s="26"/>
      <c r="J8218" s="24"/>
      <c r="K8218" s="26"/>
      <c r="L8218" s="26"/>
      <c r="M8218" s="26"/>
      <c r="N8218" s="26"/>
      <c r="O8218" s="26"/>
      <c r="P8218" s="26"/>
      <c r="Q8218" s="26"/>
      <c r="R8218" s="26"/>
      <c r="S8218" s="26"/>
      <c r="T8218" s="26"/>
      <c r="U8218" s="26"/>
      <c r="V8218" s="26"/>
    </row>
    <row r="8219" spans="1:22" ht="14">
      <c r="A8219" s="24"/>
      <c r="B8219" s="26"/>
      <c r="C8219" s="26"/>
      <c r="D8219" s="26"/>
      <c r="E8219" s="26"/>
      <c r="F8219" s="26"/>
      <c r="G8219" s="27"/>
      <c r="H8219" s="27"/>
      <c r="I8219" s="26"/>
      <c r="J8219" s="24"/>
      <c r="K8219" s="26"/>
      <c r="L8219" s="26"/>
      <c r="M8219" s="26"/>
      <c r="N8219" s="26"/>
      <c r="O8219" s="26"/>
      <c r="P8219" s="26"/>
      <c r="Q8219" s="26"/>
      <c r="R8219" s="26"/>
      <c r="S8219" s="26"/>
      <c r="T8219" s="26"/>
      <c r="U8219" s="26"/>
      <c r="V8219" s="26"/>
    </row>
    <row r="8220" spans="1:22" ht="14">
      <c r="A8220" s="24"/>
      <c r="B8220" s="26"/>
      <c r="C8220" s="26"/>
      <c r="D8220" s="26"/>
      <c r="E8220" s="26"/>
      <c r="F8220" s="26"/>
      <c r="G8220" s="27"/>
      <c r="H8220" s="27"/>
      <c r="I8220" s="26"/>
      <c r="J8220" s="24"/>
      <c r="K8220" s="26"/>
      <c r="L8220" s="26"/>
      <c r="M8220" s="26"/>
      <c r="N8220" s="26"/>
      <c r="O8220" s="26"/>
      <c r="P8220" s="26"/>
      <c r="Q8220" s="26"/>
      <c r="R8220" s="26"/>
      <c r="S8220" s="26"/>
      <c r="T8220" s="26"/>
      <c r="U8220" s="26"/>
      <c r="V8220" s="26"/>
    </row>
    <row r="8221" spans="1:22" ht="14">
      <c r="A8221" s="24"/>
      <c r="B8221" s="26"/>
      <c r="C8221" s="26"/>
      <c r="D8221" s="26"/>
      <c r="E8221" s="26"/>
      <c r="F8221" s="26"/>
      <c r="G8221" s="27"/>
      <c r="H8221" s="27"/>
      <c r="I8221" s="26"/>
      <c r="J8221" s="24"/>
      <c r="K8221" s="26"/>
      <c r="L8221" s="26"/>
      <c r="M8221" s="26"/>
      <c r="N8221" s="26"/>
      <c r="O8221" s="26"/>
      <c r="P8221" s="26"/>
      <c r="Q8221" s="26"/>
      <c r="R8221" s="26"/>
      <c r="S8221" s="26"/>
      <c r="T8221" s="26"/>
      <c r="U8221" s="26"/>
      <c r="V8221" s="26"/>
    </row>
    <row r="8222" spans="1:22" ht="14">
      <c r="A8222" s="24"/>
      <c r="B8222" s="26"/>
      <c r="C8222" s="26"/>
      <c r="D8222" s="26"/>
      <c r="E8222" s="26"/>
      <c r="F8222" s="26"/>
      <c r="G8222" s="27"/>
      <c r="H8222" s="27"/>
      <c r="I8222" s="26"/>
      <c r="J8222" s="24"/>
      <c r="K8222" s="26"/>
      <c r="L8222" s="26"/>
      <c r="M8222" s="26"/>
      <c r="N8222" s="26"/>
      <c r="O8222" s="26"/>
      <c r="P8222" s="26"/>
      <c r="Q8222" s="26"/>
      <c r="R8222" s="26"/>
      <c r="S8222" s="26"/>
      <c r="T8222" s="26"/>
      <c r="U8222" s="26"/>
      <c r="V8222" s="26"/>
    </row>
    <row r="8223" spans="1:22" ht="14">
      <c r="A8223" s="24"/>
      <c r="B8223" s="26"/>
      <c r="C8223" s="26"/>
      <c r="D8223" s="26"/>
      <c r="E8223" s="26"/>
      <c r="F8223" s="26"/>
      <c r="G8223" s="27"/>
      <c r="H8223" s="27"/>
      <c r="I8223" s="26"/>
      <c r="J8223" s="24"/>
      <c r="K8223" s="26"/>
      <c r="L8223" s="26"/>
      <c r="M8223" s="26"/>
      <c r="N8223" s="26"/>
      <c r="O8223" s="26"/>
      <c r="P8223" s="26"/>
      <c r="Q8223" s="26"/>
      <c r="R8223" s="26"/>
      <c r="S8223" s="26"/>
      <c r="T8223" s="26"/>
      <c r="U8223" s="26"/>
      <c r="V8223" s="26"/>
    </row>
    <row r="8224" spans="1:22" ht="14">
      <c r="A8224" s="24"/>
      <c r="B8224" s="26"/>
      <c r="C8224" s="26"/>
      <c r="D8224" s="26"/>
      <c r="E8224" s="26"/>
      <c r="F8224" s="26"/>
      <c r="G8224" s="27"/>
      <c r="H8224" s="27"/>
      <c r="I8224" s="26"/>
      <c r="J8224" s="24"/>
      <c r="K8224" s="26"/>
      <c r="L8224" s="26"/>
      <c r="M8224" s="26"/>
      <c r="N8224" s="26"/>
      <c r="O8224" s="26"/>
      <c r="P8224" s="26"/>
      <c r="Q8224" s="26"/>
      <c r="R8224" s="26"/>
      <c r="S8224" s="26"/>
      <c r="T8224" s="26"/>
      <c r="U8224" s="26"/>
      <c r="V8224" s="26"/>
    </row>
    <row r="8225" spans="1:22" ht="14">
      <c r="A8225" s="24"/>
      <c r="B8225" s="26"/>
      <c r="C8225" s="26"/>
      <c r="D8225" s="26"/>
      <c r="E8225" s="26"/>
      <c r="F8225" s="26"/>
      <c r="G8225" s="27"/>
      <c r="H8225" s="27"/>
      <c r="I8225" s="26"/>
      <c r="J8225" s="24"/>
      <c r="K8225" s="26"/>
      <c r="L8225" s="26"/>
      <c r="M8225" s="26"/>
      <c r="N8225" s="26"/>
      <c r="O8225" s="26"/>
      <c r="P8225" s="26"/>
      <c r="Q8225" s="26"/>
      <c r="R8225" s="26"/>
      <c r="S8225" s="26"/>
      <c r="T8225" s="26"/>
      <c r="U8225" s="26"/>
      <c r="V8225" s="26"/>
    </row>
    <row r="8226" spans="1:22" ht="14">
      <c r="A8226" s="24"/>
      <c r="B8226" s="26"/>
      <c r="C8226" s="26"/>
      <c r="D8226" s="26"/>
      <c r="E8226" s="26"/>
      <c r="F8226" s="26"/>
      <c r="G8226" s="27"/>
      <c r="H8226" s="27"/>
      <c r="I8226" s="26"/>
      <c r="J8226" s="24"/>
      <c r="K8226" s="26"/>
      <c r="L8226" s="26"/>
      <c r="M8226" s="26"/>
      <c r="N8226" s="26"/>
      <c r="O8226" s="26"/>
      <c r="P8226" s="26"/>
      <c r="Q8226" s="26"/>
      <c r="R8226" s="26"/>
      <c r="S8226" s="26"/>
      <c r="T8226" s="26"/>
      <c r="U8226" s="26"/>
      <c r="V8226" s="26"/>
    </row>
    <row r="8227" spans="1:22" ht="14">
      <c r="A8227" s="24"/>
      <c r="B8227" s="26"/>
      <c r="C8227" s="26"/>
      <c r="D8227" s="26"/>
      <c r="E8227" s="26"/>
      <c r="F8227" s="26"/>
      <c r="G8227" s="27"/>
      <c r="H8227" s="27"/>
      <c r="I8227" s="26"/>
      <c r="J8227" s="24"/>
      <c r="K8227" s="26"/>
      <c r="L8227" s="26"/>
      <c r="M8227" s="26"/>
      <c r="N8227" s="26"/>
      <c r="O8227" s="26"/>
      <c r="P8227" s="26"/>
      <c r="Q8227" s="26"/>
      <c r="R8227" s="26"/>
      <c r="S8227" s="26"/>
      <c r="T8227" s="26"/>
      <c r="U8227" s="26"/>
      <c r="V8227" s="26"/>
    </row>
    <row r="8228" spans="1:22" ht="14">
      <c r="A8228" s="24"/>
      <c r="B8228" s="26"/>
      <c r="C8228" s="26"/>
      <c r="D8228" s="26"/>
      <c r="E8228" s="26"/>
      <c r="F8228" s="26"/>
      <c r="G8228" s="27"/>
      <c r="H8228" s="27"/>
      <c r="I8228" s="26"/>
      <c r="J8228" s="24"/>
      <c r="K8228" s="26"/>
      <c r="L8228" s="26"/>
      <c r="M8228" s="26"/>
      <c r="N8228" s="26"/>
      <c r="O8228" s="26"/>
      <c r="P8228" s="26"/>
      <c r="Q8228" s="26"/>
      <c r="R8228" s="26"/>
      <c r="S8228" s="26"/>
      <c r="T8228" s="26"/>
      <c r="U8228" s="26"/>
      <c r="V8228" s="26"/>
    </row>
    <row r="8229" spans="1:22" ht="14">
      <c r="A8229" s="24"/>
      <c r="B8229" s="26"/>
      <c r="C8229" s="26"/>
      <c r="D8229" s="26"/>
      <c r="E8229" s="26"/>
      <c r="F8229" s="26"/>
      <c r="G8229" s="27"/>
      <c r="H8229" s="27"/>
      <c r="I8229" s="26"/>
      <c r="J8229" s="24"/>
      <c r="K8229" s="26"/>
      <c r="L8229" s="26"/>
      <c r="M8229" s="26"/>
      <c r="N8229" s="26"/>
      <c r="O8229" s="26"/>
      <c r="P8229" s="26"/>
      <c r="Q8229" s="26"/>
      <c r="R8229" s="26"/>
      <c r="S8229" s="26"/>
      <c r="T8229" s="26"/>
      <c r="U8229" s="26"/>
      <c r="V8229" s="26"/>
    </row>
    <row r="8230" spans="1:22" ht="14">
      <c r="A8230" s="24"/>
      <c r="B8230" s="26"/>
      <c r="C8230" s="26"/>
      <c r="D8230" s="26"/>
      <c r="E8230" s="26"/>
      <c r="F8230" s="26"/>
      <c r="G8230" s="27"/>
      <c r="H8230" s="27"/>
      <c r="I8230" s="26"/>
      <c r="J8230" s="24"/>
      <c r="K8230" s="26"/>
      <c r="L8230" s="26"/>
      <c r="M8230" s="26"/>
      <c r="N8230" s="26"/>
      <c r="O8230" s="26"/>
      <c r="P8230" s="26"/>
      <c r="Q8230" s="26"/>
      <c r="R8230" s="26"/>
      <c r="S8230" s="26"/>
      <c r="T8230" s="26"/>
      <c r="U8230" s="26"/>
      <c r="V8230" s="26"/>
    </row>
    <row r="8231" spans="1:22" ht="14">
      <c r="A8231" s="24"/>
      <c r="B8231" s="26"/>
      <c r="C8231" s="26"/>
      <c r="D8231" s="26"/>
      <c r="E8231" s="26"/>
      <c r="F8231" s="26"/>
      <c r="G8231" s="27"/>
      <c r="H8231" s="27"/>
      <c r="I8231" s="26"/>
      <c r="J8231" s="24"/>
      <c r="K8231" s="26"/>
      <c r="L8231" s="26"/>
      <c r="M8231" s="26"/>
      <c r="N8231" s="26"/>
      <c r="O8231" s="26"/>
      <c r="P8231" s="26"/>
      <c r="Q8231" s="26"/>
      <c r="R8231" s="26"/>
      <c r="S8231" s="26"/>
      <c r="T8231" s="26"/>
      <c r="U8231" s="26"/>
      <c r="V8231" s="26"/>
    </row>
    <row r="8232" spans="1:22" ht="14">
      <c r="A8232" s="24"/>
      <c r="B8232" s="26"/>
      <c r="C8232" s="26"/>
      <c r="D8232" s="26"/>
      <c r="E8232" s="26"/>
      <c r="F8232" s="26"/>
      <c r="G8232" s="27"/>
      <c r="H8232" s="27"/>
      <c r="I8232" s="26"/>
      <c r="J8232" s="24"/>
      <c r="K8232" s="26"/>
      <c r="L8232" s="26"/>
      <c r="M8232" s="26"/>
      <c r="N8232" s="26"/>
      <c r="O8232" s="26"/>
      <c r="P8232" s="26"/>
      <c r="Q8232" s="26"/>
      <c r="R8232" s="26"/>
      <c r="S8232" s="26"/>
      <c r="T8232" s="26"/>
      <c r="U8232" s="26"/>
      <c r="V8232" s="26"/>
    </row>
    <row r="8233" spans="1:22" ht="14">
      <c r="A8233" s="24"/>
      <c r="B8233" s="26"/>
      <c r="C8233" s="26"/>
      <c r="D8233" s="26"/>
      <c r="E8233" s="26"/>
      <c r="F8233" s="26"/>
      <c r="G8233" s="27"/>
      <c r="H8233" s="27"/>
      <c r="I8233" s="26"/>
      <c r="J8233" s="24"/>
      <c r="K8233" s="26"/>
      <c r="L8233" s="26"/>
      <c r="M8233" s="26"/>
      <c r="N8233" s="26"/>
      <c r="O8233" s="26"/>
      <c r="P8233" s="26"/>
      <c r="Q8233" s="26"/>
      <c r="R8233" s="26"/>
      <c r="S8233" s="26"/>
      <c r="T8233" s="26"/>
      <c r="U8233" s="26"/>
      <c r="V8233" s="26"/>
    </row>
    <row r="8234" spans="1:22" ht="14">
      <c r="A8234" s="24"/>
      <c r="B8234" s="26"/>
      <c r="C8234" s="26"/>
      <c r="D8234" s="26"/>
      <c r="E8234" s="26"/>
      <c r="F8234" s="26"/>
      <c r="G8234" s="27"/>
      <c r="H8234" s="27"/>
      <c r="I8234" s="26"/>
      <c r="J8234" s="24"/>
      <c r="K8234" s="26"/>
      <c r="L8234" s="26"/>
      <c r="M8234" s="26"/>
      <c r="N8234" s="26"/>
      <c r="O8234" s="26"/>
      <c r="P8234" s="26"/>
      <c r="Q8234" s="26"/>
      <c r="R8234" s="26"/>
      <c r="S8234" s="26"/>
      <c r="T8234" s="26"/>
      <c r="U8234" s="26"/>
      <c r="V8234" s="26"/>
    </row>
    <row r="8235" spans="1:22" ht="14">
      <c r="A8235" s="24"/>
      <c r="B8235" s="26"/>
      <c r="C8235" s="26"/>
      <c r="D8235" s="26"/>
      <c r="E8235" s="26"/>
      <c r="F8235" s="26"/>
      <c r="G8235" s="27"/>
      <c r="H8235" s="27"/>
      <c r="I8235" s="26"/>
      <c r="J8235" s="24"/>
      <c r="K8235" s="26"/>
      <c r="L8235" s="26"/>
      <c r="M8235" s="26"/>
      <c r="N8235" s="26"/>
      <c r="O8235" s="26"/>
      <c r="P8235" s="26"/>
      <c r="Q8235" s="26"/>
      <c r="R8235" s="26"/>
      <c r="S8235" s="26"/>
      <c r="T8235" s="26"/>
      <c r="U8235" s="26"/>
      <c r="V8235" s="26"/>
    </row>
    <row r="8236" spans="1:22" ht="14">
      <c r="A8236" s="24"/>
      <c r="B8236" s="26"/>
      <c r="C8236" s="26"/>
      <c r="D8236" s="26"/>
      <c r="E8236" s="26"/>
      <c r="F8236" s="26"/>
      <c r="G8236" s="27"/>
      <c r="H8236" s="27"/>
      <c r="I8236" s="26"/>
      <c r="J8236" s="24"/>
      <c r="K8236" s="26"/>
      <c r="L8236" s="26"/>
      <c r="M8236" s="26"/>
      <c r="N8236" s="26"/>
      <c r="O8236" s="26"/>
      <c r="P8236" s="26"/>
      <c r="Q8236" s="26"/>
      <c r="R8236" s="26"/>
      <c r="S8236" s="26"/>
      <c r="T8236" s="26"/>
      <c r="U8236" s="26"/>
      <c r="V8236" s="26"/>
    </row>
    <row r="8237" spans="1:22" ht="14">
      <c r="A8237" s="24"/>
      <c r="B8237" s="26"/>
      <c r="C8237" s="26"/>
      <c r="D8237" s="26"/>
      <c r="E8237" s="26"/>
      <c r="F8237" s="26"/>
      <c r="G8237" s="27"/>
      <c r="H8237" s="27"/>
      <c r="I8237" s="26"/>
      <c r="J8237" s="24"/>
      <c r="K8237" s="26"/>
      <c r="L8237" s="26"/>
      <c r="M8237" s="26"/>
      <c r="N8237" s="26"/>
      <c r="O8237" s="26"/>
      <c r="P8237" s="26"/>
      <c r="Q8237" s="26"/>
      <c r="R8237" s="26"/>
      <c r="S8237" s="26"/>
      <c r="T8237" s="26"/>
      <c r="U8237" s="26"/>
      <c r="V8237" s="26"/>
    </row>
    <row r="8238" spans="1:22" ht="14">
      <c r="A8238" s="24"/>
      <c r="B8238" s="26"/>
      <c r="C8238" s="26"/>
      <c r="D8238" s="26"/>
      <c r="E8238" s="26"/>
      <c r="F8238" s="26"/>
      <c r="G8238" s="27"/>
      <c r="H8238" s="27"/>
      <c r="I8238" s="26"/>
      <c r="J8238" s="24"/>
      <c r="K8238" s="26"/>
      <c r="L8238" s="26"/>
      <c r="M8238" s="26"/>
      <c r="N8238" s="26"/>
      <c r="O8238" s="26"/>
      <c r="P8238" s="26"/>
      <c r="Q8238" s="26"/>
      <c r="R8238" s="26"/>
      <c r="S8238" s="26"/>
      <c r="T8238" s="26"/>
      <c r="U8238" s="26"/>
      <c r="V8238" s="26"/>
    </row>
    <row r="8239" spans="1:22" ht="14">
      <c r="A8239" s="24"/>
      <c r="B8239" s="26"/>
      <c r="C8239" s="26"/>
      <c r="D8239" s="26"/>
      <c r="E8239" s="26"/>
      <c r="F8239" s="26"/>
      <c r="G8239" s="27"/>
      <c r="H8239" s="27"/>
      <c r="I8239" s="26"/>
      <c r="J8239" s="24"/>
      <c r="K8239" s="26"/>
      <c r="L8239" s="26"/>
      <c r="M8239" s="26"/>
      <c r="N8239" s="26"/>
      <c r="O8239" s="26"/>
      <c r="P8239" s="26"/>
      <c r="Q8239" s="26"/>
      <c r="R8239" s="26"/>
      <c r="S8239" s="26"/>
      <c r="T8239" s="26"/>
      <c r="U8239" s="26"/>
      <c r="V8239" s="26"/>
    </row>
    <row r="8240" spans="1:22" ht="14">
      <c r="A8240" s="24"/>
      <c r="B8240" s="26"/>
      <c r="C8240" s="26"/>
      <c r="D8240" s="26"/>
      <c r="E8240" s="26"/>
      <c r="F8240" s="26"/>
      <c r="G8240" s="27"/>
      <c r="H8240" s="27"/>
      <c r="I8240" s="26"/>
      <c r="J8240" s="24"/>
      <c r="K8240" s="26"/>
      <c r="L8240" s="26"/>
      <c r="M8240" s="26"/>
      <c r="N8240" s="26"/>
      <c r="O8240" s="26"/>
      <c r="P8240" s="26"/>
      <c r="Q8240" s="26"/>
      <c r="R8240" s="26"/>
      <c r="S8240" s="26"/>
      <c r="T8240" s="26"/>
      <c r="U8240" s="26"/>
      <c r="V8240" s="26"/>
    </row>
    <row r="8241" spans="1:22" ht="14">
      <c r="A8241" s="24"/>
      <c r="B8241" s="26"/>
      <c r="C8241" s="26"/>
      <c r="D8241" s="26"/>
      <c r="E8241" s="26"/>
      <c r="F8241" s="26"/>
      <c r="G8241" s="27"/>
      <c r="H8241" s="27"/>
      <c r="I8241" s="26"/>
      <c r="J8241" s="24"/>
      <c r="K8241" s="26"/>
      <c r="L8241" s="26"/>
      <c r="M8241" s="26"/>
      <c r="N8241" s="26"/>
      <c r="O8241" s="26"/>
      <c r="P8241" s="26"/>
      <c r="Q8241" s="26"/>
      <c r="R8241" s="26"/>
      <c r="S8241" s="26"/>
      <c r="T8241" s="26"/>
      <c r="U8241" s="26"/>
      <c r="V8241" s="26"/>
    </row>
    <row r="8242" spans="1:22" ht="14">
      <c r="A8242" s="24"/>
      <c r="B8242" s="26"/>
      <c r="C8242" s="26"/>
      <c r="D8242" s="26"/>
      <c r="E8242" s="26"/>
      <c r="F8242" s="26"/>
      <c r="G8242" s="27"/>
      <c r="H8242" s="27"/>
      <c r="I8242" s="26"/>
      <c r="J8242" s="24"/>
      <c r="K8242" s="26"/>
      <c r="L8242" s="26"/>
      <c r="M8242" s="26"/>
      <c r="N8242" s="26"/>
      <c r="O8242" s="26"/>
      <c r="P8242" s="26"/>
      <c r="Q8242" s="26"/>
      <c r="R8242" s="26"/>
      <c r="S8242" s="26"/>
      <c r="T8242" s="26"/>
      <c r="U8242" s="26"/>
      <c r="V8242" s="26"/>
    </row>
    <row r="8243" spans="1:22" ht="14">
      <c r="A8243" s="24"/>
      <c r="B8243" s="26"/>
      <c r="C8243" s="26"/>
      <c r="D8243" s="26"/>
      <c r="E8243" s="26"/>
      <c r="F8243" s="26"/>
      <c r="G8243" s="27"/>
      <c r="H8243" s="27"/>
      <c r="I8243" s="26"/>
      <c r="J8243" s="24"/>
      <c r="K8243" s="26"/>
      <c r="L8243" s="26"/>
      <c r="M8243" s="26"/>
      <c r="N8243" s="26"/>
      <c r="O8243" s="26"/>
      <c r="P8243" s="26"/>
      <c r="Q8243" s="26"/>
      <c r="R8243" s="26"/>
      <c r="S8243" s="26"/>
      <c r="T8243" s="26"/>
      <c r="U8243" s="26"/>
      <c r="V8243" s="26"/>
    </row>
    <row r="8244" spans="1:22" ht="14">
      <c r="A8244" s="24"/>
      <c r="B8244" s="26"/>
      <c r="C8244" s="26"/>
      <c r="D8244" s="26"/>
      <c r="E8244" s="26"/>
      <c r="F8244" s="26"/>
      <c r="G8244" s="27"/>
      <c r="H8244" s="27"/>
      <c r="I8244" s="26"/>
      <c r="J8244" s="24"/>
      <c r="K8244" s="26"/>
      <c r="L8244" s="26"/>
      <c r="M8244" s="26"/>
      <c r="N8244" s="26"/>
      <c r="O8244" s="26"/>
      <c r="P8244" s="26"/>
      <c r="Q8244" s="26"/>
      <c r="R8244" s="26"/>
      <c r="S8244" s="26"/>
      <c r="T8244" s="26"/>
      <c r="U8244" s="26"/>
      <c r="V8244" s="26"/>
    </row>
    <row r="8245" spans="1:22" ht="14">
      <c r="A8245" s="24"/>
      <c r="B8245" s="26"/>
      <c r="C8245" s="26"/>
      <c r="D8245" s="26"/>
      <c r="E8245" s="26"/>
      <c r="F8245" s="26"/>
      <c r="G8245" s="27"/>
      <c r="H8245" s="27"/>
      <c r="I8245" s="26"/>
      <c r="J8245" s="24"/>
      <c r="K8245" s="26"/>
      <c r="L8245" s="26"/>
      <c r="M8245" s="26"/>
      <c r="N8245" s="26"/>
      <c r="O8245" s="26"/>
      <c r="P8245" s="26"/>
      <c r="Q8245" s="26"/>
      <c r="R8245" s="26"/>
      <c r="S8245" s="26"/>
      <c r="T8245" s="26"/>
      <c r="U8245" s="26"/>
      <c r="V8245" s="26"/>
    </row>
    <row r="8246" spans="1:22" ht="14">
      <c r="A8246" s="24"/>
      <c r="B8246" s="26"/>
      <c r="C8246" s="26"/>
      <c r="D8246" s="26"/>
      <c r="E8246" s="26"/>
      <c r="F8246" s="26"/>
      <c r="G8246" s="27"/>
      <c r="H8246" s="27"/>
      <c r="I8246" s="26"/>
      <c r="J8246" s="24"/>
      <c r="K8246" s="26"/>
      <c r="L8246" s="26"/>
      <c r="M8246" s="26"/>
      <c r="N8246" s="26"/>
      <c r="O8246" s="26"/>
      <c r="P8246" s="26"/>
      <c r="Q8246" s="26"/>
      <c r="R8246" s="26"/>
      <c r="S8246" s="26"/>
      <c r="T8246" s="26"/>
      <c r="U8246" s="26"/>
      <c r="V8246" s="26"/>
    </row>
    <row r="8247" spans="1:22" ht="14">
      <c r="A8247" s="24"/>
      <c r="B8247" s="26"/>
      <c r="C8247" s="26"/>
      <c r="D8247" s="26"/>
      <c r="E8247" s="26"/>
      <c r="F8247" s="26"/>
      <c r="G8247" s="27"/>
      <c r="H8247" s="27"/>
      <c r="I8247" s="26"/>
      <c r="J8247" s="24"/>
      <c r="K8247" s="26"/>
      <c r="L8247" s="26"/>
      <c r="M8247" s="26"/>
      <c r="N8247" s="26"/>
      <c r="O8247" s="26"/>
      <c r="P8247" s="26"/>
      <c r="Q8247" s="26"/>
      <c r="R8247" s="26"/>
      <c r="S8247" s="26"/>
      <c r="T8247" s="26"/>
      <c r="U8247" s="26"/>
      <c r="V8247" s="26"/>
    </row>
    <row r="8248" spans="1:22" ht="14">
      <c r="A8248" s="24"/>
      <c r="B8248" s="26"/>
      <c r="C8248" s="26"/>
      <c r="D8248" s="26"/>
      <c r="E8248" s="26"/>
      <c r="F8248" s="26"/>
      <c r="G8248" s="27"/>
      <c r="H8248" s="27"/>
      <c r="I8248" s="26"/>
      <c r="J8248" s="24"/>
      <c r="K8248" s="26"/>
      <c r="L8248" s="26"/>
      <c r="M8248" s="26"/>
      <c r="N8248" s="26"/>
      <c r="O8248" s="26"/>
      <c r="P8248" s="26"/>
      <c r="Q8248" s="26"/>
      <c r="R8248" s="26"/>
      <c r="S8248" s="26"/>
      <c r="T8248" s="26"/>
      <c r="U8248" s="26"/>
      <c r="V8248" s="26"/>
    </row>
    <row r="8249" spans="1:22" ht="14">
      <c r="A8249" s="24"/>
      <c r="B8249" s="26"/>
      <c r="C8249" s="26"/>
      <c r="D8249" s="26"/>
      <c r="E8249" s="26"/>
      <c r="F8249" s="26"/>
      <c r="G8249" s="27"/>
      <c r="H8249" s="27"/>
      <c r="I8249" s="26"/>
      <c r="J8249" s="24"/>
      <c r="K8249" s="26"/>
      <c r="L8249" s="26"/>
      <c r="M8249" s="26"/>
      <c r="N8249" s="26"/>
      <c r="O8249" s="26"/>
      <c r="P8249" s="26"/>
      <c r="Q8249" s="26"/>
      <c r="R8249" s="26"/>
      <c r="S8249" s="26"/>
      <c r="T8249" s="26"/>
      <c r="U8249" s="26"/>
      <c r="V8249" s="26"/>
    </row>
    <row r="8250" spans="1:22" ht="14">
      <c r="A8250" s="24"/>
      <c r="B8250" s="26"/>
      <c r="C8250" s="26"/>
      <c r="D8250" s="26"/>
      <c r="E8250" s="26"/>
      <c r="F8250" s="26"/>
      <c r="G8250" s="27"/>
      <c r="H8250" s="27"/>
      <c r="I8250" s="26"/>
      <c r="J8250" s="24"/>
      <c r="K8250" s="26"/>
      <c r="L8250" s="26"/>
      <c r="M8250" s="26"/>
      <c r="N8250" s="26"/>
      <c r="O8250" s="26"/>
      <c r="P8250" s="26"/>
      <c r="Q8250" s="26"/>
      <c r="R8250" s="26"/>
      <c r="S8250" s="26"/>
      <c r="T8250" s="26"/>
      <c r="U8250" s="26"/>
      <c r="V8250" s="26"/>
    </row>
    <row r="8251" spans="1:22" ht="14">
      <c r="A8251" s="24"/>
      <c r="B8251" s="26"/>
      <c r="C8251" s="26"/>
      <c r="D8251" s="26"/>
      <c r="E8251" s="26"/>
      <c r="F8251" s="26"/>
      <c r="G8251" s="27"/>
      <c r="H8251" s="27"/>
      <c r="I8251" s="26"/>
      <c r="J8251" s="24"/>
      <c r="K8251" s="26"/>
      <c r="L8251" s="26"/>
      <c r="M8251" s="26"/>
      <c r="N8251" s="26"/>
      <c r="O8251" s="26"/>
      <c r="P8251" s="26"/>
      <c r="Q8251" s="26"/>
      <c r="R8251" s="26"/>
      <c r="S8251" s="26"/>
      <c r="T8251" s="26"/>
      <c r="U8251" s="26"/>
      <c r="V8251" s="26"/>
    </row>
    <row r="8252" spans="1:22" ht="14">
      <c r="A8252" s="24"/>
      <c r="B8252" s="26"/>
      <c r="C8252" s="26"/>
      <c r="D8252" s="26"/>
      <c r="E8252" s="26"/>
      <c r="F8252" s="26"/>
      <c r="G8252" s="27"/>
      <c r="H8252" s="27"/>
      <c r="I8252" s="26"/>
      <c r="J8252" s="24"/>
      <c r="K8252" s="26"/>
      <c r="L8252" s="26"/>
      <c r="M8252" s="26"/>
      <c r="N8252" s="26"/>
      <c r="O8252" s="26"/>
      <c r="P8252" s="26"/>
      <c r="Q8252" s="26"/>
      <c r="R8252" s="26"/>
      <c r="S8252" s="26"/>
      <c r="T8252" s="26"/>
      <c r="U8252" s="26"/>
      <c r="V8252" s="26"/>
    </row>
    <row r="8253" spans="1:22" ht="14">
      <c r="A8253" s="24"/>
      <c r="B8253" s="26"/>
      <c r="C8253" s="26"/>
      <c r="D8253" s="26"/>
      <c r="E8253" s="26"/>
      <c r="F8253" s="26"/>
      <c r="G8253" s="27"/>
      <c r="H8253" s="27"/>
      <c r="I8253" s="26"/>
      <c r="J8253" s="24"/>
      <c r="K8253" s="26"/>
      <c r="L8253" s="26"/>
      <c r="M8253" s="26"/>
      <c r="N8253" s="26"/>
      <c r="O8253" s="26"/>
      <c r="P8253" s="26"/>
      <c r="Q8253" s="26"/>
      <c r="R8253" s="26"/>
      <c r="S8253" s="26"/>
      <c r="T8253" s="26"/>
      <c r="U8253" s="26"/>
      <c r="V8253" s="26"/>
    </row>
    <row r="8254" spans="1:22" ht="14">
      <c r="A8254" s="24"/>
      <c r="B8254" s="26"/>
      <c r="C8254" s="26"/>
      <c r="D8254" s="26"/>
      <c r="E8254" s="26"/>
      <c r="F8254" s="26"/>
      <c r="G8254" s="27"/>
      <c r="H8254" s="27"/>
      <c r="I8254" s="26"/>
      <c r="J8254" s="24"/>
      <c r="K8254" s="26"/>
      <c r="L8254" s="26"/>
      <c r="M8254" s="26"/>
      <c r="N8254" s="26"/>
      <c r="O8254" s="26"/>
      <c r="P8254" s="26"/>
      <c r="Q8254" s="26"/>
      <c r="R8254" s="26"/>
      <c r="S8254" s="26"/>
      <c r="T8254" s="26"/>
      <c r="U8254" s="26"/>
      <c r="V8254" s="26"/>
    </row>
    <row r="8255" spans="1:22" ht="14">
      <c r="A8255" s="24"/>
      <c r="B8255" s="26"/>
      <c r="C8255" s="26"/>
      <c r="D8255" s="26"/>
      <c r="E8255" s="26"/>
      <c r="F8255" s="26"/>
      <c r="G8255" s="27"/>
      <c r="H8255" s="27"/>
      <c r="I8255" s="26"/>
      <c r="J8255" s="24"/>
      <c r="K8255" s="26"/>
      <c r="L8255" s="26"/>
      <c r="M8255" s="26"/>
      <c r="N8255" s="26"/>
      <c r="O8255" s="26"/>
      <c r="P8255" s="26"/>
      <c r="Q8255" s="26"/>
      <c r="R8255" s="26"/>
      <c r="S8255" s="26"/>
      <c r="T8255" s="26"/>
      <c r="U8255" s="26"/>
      <c r="V8255" s="26"/>
    </row>
    <row r="8256" spans="1:22" ht="14">
      <c r="A8256" s="24"/>
      <c r="B8256" s="26"/>
      <c r="C8256" s="26"/>
      <c r="D8256" s="26"/>
      <c r="E8256" s="26"/>
      <c r="F8256" s="26"/>
      <c r="G8256" s="27"/>
      <c r="H8256" s="27"/>
      <c r="I8256" s="26"/>
      <c r="J8256" s="24"/>
      <c r="K8256" s="26"/>
      <c r="L8256" s="26"/>
      <c r="M8256" s="26"/>
      <c r="N8256" s="26"/>
      <c r="O8256" s="26"/>
      <c r="P8256" s="26"/>
      <c r="Q8256" s="26"/>
      <c r="R8256" s="26"/>
      <c r="S8256" s="26"/>
      <c r="T8256" s="26"/>
      <c r="U8256" s="26"/>
      <c r="V8256" s="26"/>
    </row>
    <row r="8257" spans="1:22" ht="14">
      <c r="A8257" s="24"/>
      <c r="B8257" s="26"/>
      <c r="C8257" s="26"/>
      <c r="D8257" s="26"/>
      <c r="E8257" s="26"/>
      <c r="F8257" s="26"/>
      <c r="G8257" s="27"/>
      <c r="H8257" s="27"/>
      <c r="I8257" s="26"/>
      <c r="J8257" s="24"/>
      <c r="K8257" s="26"/>
      <c r="L8257" s="26"/>
      <c r="M8257" s="26"/>
      <c r="N8257" s="26"/>
      <c r="O8257" s="26"/>
      <c r="P8257" s="26"/>
      <c r="Q8257" s="26"/>
      <c r="R8257" s="26"/>
      <c r="S8257" s="26"/>
      <c r="T8257" s="26"/>
      <c r="U8257" s="26"/>
      <c r="V8257" s="26"/>
    </row>
    <row r="8258" spans="1:22" ht="14">
      <c r="A8258" s="24"/>
      <c r="B8258" s="26"/>
      <c r="C8258" s="26"/>
      <c r="D8258" s="26"/>
      <c r="E8258" s="26"/>
      <c r="F8258" s="26"/>
      <c r="G8258" s="27"/>
      <c r="H8258" s="27"/>
      <c r="I8258" s="26"/>
      <c r="J8258" s="24"/>
      <c r="K8258" s="26"/>
      <c r="L8258" s="26"/>
      <c r="M8258" s="26"/>
      <c r="N8258" s="26"/>
      <c r="O8258" s="26"/>
      <c r="P8258" s="26"/>
      <c r="Q8258" s="26"/>
      <c r="R8258" s="26"/>
      <c r="S8258" s="26"/>
      <c r="T8258" s="26"/>
      <c r="U8258" s="26"/>
      <c r="V8258" s="26"/>
    </row>
    <row r="8259" spans="1:22" ht="14">
      <c r="A8259" s="24"/>
      <c r="B8259" s="26"/>
      <c r="C8259" s="26"/>
      <c r="D8259" s="26"/>
      <c r="E8259" s="26"/>
      <c r="F8259" s="26"/>
      <c r="G8259" s="27"/>
      <c r="H8259" s="27"/>
      <c r="I8259" s="26"/>
      <c r="J8259" s="24"/>
      <c r="K8259" s="26"/>
      <c r="L8259" s="26"/>
      <c r="M8259" s="26"/>
      <c r="N8259" s="26"/>
      <c r="O8259" s="26"/>
      <c r="P8259" s="26"/>
      <c r="Q8259" s="26"/>
      <c r="R8259" s="26"/>
      <c r="S8259" s="26"/>
      <c r="T8259" s="26"/>
      <c r="U8259" s="26"/>
      <c r="V8259" s="26"/>
    </row>
    <row r="8260" spans="1:22" ht="14">
      <c r="A8260" s="24"/>
      <c r="B8260" s="26"/>
      <c r="C8260" s="26"/>
      <c r="D8260" s="26"/>
      <c r="E8260" s="26"/>
      <c r="F8260" s="26"/>
      <c r="G8260" s="27"/>
      <c r="H8260" s="27"/>
      <c r="I8260" s="26"/>
      <c r="J8260" s="24"/>
      <c r="K8260" s="26"/>
      <c r="L8260" s="26"/>
      <c r="M8260" s="26"/>
      <c r="N8260" s="26"/>
      <c r="O8260" s="26"/>
      <c r="P8260" s="26"/>
      <c r="Q8260" s="26"/>
      <c r="R8260" s="26"/>
      <c r="S8260" s="26"/>
      <c r="T8260" s="26"/>
      <c r="U8260" s="26"/>
      <c r="V8260" s="26"/>
    </row>
    <row r="8261" spans="1:22" ht="14">
      <c r="A8261" s="24"/>
      <c r="B8261" s="26"/>
      <c r="C8261" s="26"/>
      <c r="D8261" s="26"/>
      <c r="E8261" s="26"/>
      <c r="F8261" s="26"/>
      <c r="G8261" s="27"/>
      <c r="H8261" s="27"/>
      <c r="I8261" s="26"/>
      <c r="J8261" s="24"/>
      <c r="K8261" s="26"/>
      <c r="L8261" s="26"/>
      <c r="M8261" s="26"/>
      <c r="N8261" s="26"/>
      <c r="O8261" s="26"/>
      <c r="P8261" s="26"/>
      <c r="Q8261" s="26"/>
      <c r="R8261" s="26"/>
      <c r="S8261" s="26"/>
      <c r="T8261" s="26"/>
      <c r="U8261" s="26"/>
      <c r="V8261" s="26"/>
    </row>
    <row r="8262" spans="1:22" ht="14">
      <c r="A8262" s="24"/>
      <c r="B8262" s="26"/>
      <c r="C8262" s="26"/>
      <c r="D8262" s="26"/>
      <c r="E8262" s="26"/>
      <c r="F8262" s="26"/>
      <c r="G8262" s="27"/>
      <c r="H8262" s="27"/>
      <c r="I8262" s="26"/>
      <c r="J8262" s="24"/>
      <c r="K8262" s="26"/>
      <c r="L8262" s="26"/>
      <c r="M8262" s="26"/>
      <c r="N8262" s="26"/>
      <c r="O8262" s="26"/>
      <c r="P8262" s="26"/>
      <c r="Q8262" s="26"/>
      <c r="R8262" s="26"/>
      <c r="S8262" s="26"/>
      <c r="T8262" s="26"/>
      <c r="U8262" s="26"/>
      <c r="V8262" s="26"/>
    </row>
    <row r="8263" spans="1:22" ht="14">
      <c r="A8263" s="24"/>
      <c r="B8263" s="26"/>
      <c r="C8263" s="26"/>
      <c r="D8263" s="26"/>
      <c r="E8263" s="26"/>
      <c r="F8263" s="26"/>
      <c r="G8263" s="27"/>
      <c r="H8263" s="27"/>
      <c r="I8263" s="26"/>
      <c r="J8263" s="24"/>
      <c r="K8263" s="26"/>
      <c r="L8263" s="26"/>
      <c r="M8263" s="26"/>
      <c r="N8263" s="26"/>
      <c r="O8263" s="26"/>
      <c r="P8263" s="26"/>
      <c r="Q8263" s="26"/>
      <c r="R8263" s="26"/>
      <c r="S8263" s="26"/>
      <c r="T8263" s="26"/>
      <c r="U8263" s="26"/>
      <c r="V8263" s="26"/>
    </row>
    <row r="8264" spans="1:22" ht="14">
      <c r="A8264" s="24"/>
      <c r="B8264" s="26"/>
      <c r="C8264" s="26"/>
      <c r="D8264" s="26"/>
      <c r="E8264" s="26"/>
      <c r="F8264" s="26"/>
      <c r="G8264" s="27"/>
      <c r="H8264" s="27"/>
      <c r="I8264" s="26"/>
      <c r="J8264" s="24"/>
      <c r="K8264" s="26"/>
      <c r="L8264" s="26"/>
      <c r="M8264" s="26"/>
      <c r="N8264" s="26"/>
      <c r="O8264" s="26"/>
      <c r="P8264" s="26"/>
      <c r="Q8264" s="26"/>
      <c r="R8264" s="26"/>
      <c r="S8264" s="26"/>
      <c r="T8264" s="26"/>
      <c r="U8264" s="26"/>
      <c r="V8264" s="26"/>
    </row>
    <row r="8265" spans="1:22" ht="14">
      <c r="A8265" s="24"/>
      <c r="B8265" s="26"/>
      <c r="C8265" s="26"/>
      <c r="D8265" s="26"/>
      <c r="E8265" s="26"/>
      <c r="F8265" s="26"/>
      <c r="G8265" s="27"/>
      <c r="H8265" s="27"/>
      <c r="I8265" s="26"/>
      <c r="J8265" s="24"/>
      <c r="K8265" s="26"/>
      <c r="L8265" s="26"/>
      <c r="M8265" s="26"/>
      <c r="N8265" s="26"/>
      <c r="O8265" s="26"/>
      <c r="P8265" s="26"/>
      <c r="Q8265" s="26"/>
      <c r="R8265" s="26"/>
      <c r="S8265" s="26"/>
      <c r="T8265" s="26"/>
      <c r="U8265" s="26"/>
      <c r="V8265" s="26"/>
    </row>
    <row r="8266" spans="1:22" ht="14">
      <c r="A8266" s="24"/>
      <c r="B8266" s="26"/>
      <c r="C8266" s="26"/>
      <c r="D8266" s="26"/>
      <c r="E8266" s="26"/>
      <c r="F8266" s="26"/>
      <c r="G8266" s="27"/>
      <c r="H8266" s="27"/>
      <c r="I8266" s="26"/>
      <c r="J8266" s="24"/>
      <c r="K8266" s="26"/>
      <c r="L8266" s="26"/>
      <c r="M8266" s="26"/>
      <c r="N8266" s="26"/>
      <c r="O8266" s="26"/>
      <c r="P8266" s="26"/>
      <c r="Q8266" s="26"/>
      <c r="R8266" s="26"/>
      <c r="S8266" s="26"/>
      <c r="T8266" s="26"/>
      <c r="U8266" s="26"/>
      <c r="V8266" s="26"/>
    </row>
    <row r="8267" spans="1:22" ht="14">
      <c r="A8267" s="24"/>
      <c r="B8267" s="26"/>
      <c r="C8267" s="26"/>
      <c r="D8267" s="26"/>
      <c r="E8267" s="26"/>
      <c r="F8267" s="26"/>
      <c r="G8267" s="27"/>
      <c r="H8267" s="27"/>
      <c r="I8267" s="26"/>
      <c r="J8267" s="24"/>
      <c r="K8267" s="26"/>
      <c r="L8267" s="26"/>
      <c r="M8267" s="26"/>
      <c r="N8267" s="26"/>
      <c r="O8267" s="26"/>
      <c r="P8267" s="26"/>
      <c r="Q8267" s="26"/>
      <c r="R8267" s="26"/>
      <c r="S8267" s="26"/>
      <c r="T8267" s="26"/>
      <c r="U8267" s="26"/>
      <c r="V8267" s="26"/>
    </row>
    <row r="8268" spans="1:22" ht="14">
      <c r="A8268" s="24"/>
      <c r="B8268" s="26"/>
      <c r="C8268" s="26"/>
      <c r="D8268" s="26"/>
      <c r="E8268" s="26"/>
      <c r="F8268" s="26"/>
      <c r="G8268" s="27"/>
      <c r="H8268" s="27"/>
      <c r="I8268" s="26"/>
      <c r="J8268" s="24"/>
      <c r="K8268" s="26"/>
      <c r="L8268" s="26"/>
      <c r="M8268" s="26"/>
      <c r="N8268" s="26"/>
      <c r="O8268" s="26"/>
      <c r="P8268" s="26"/>
      <c r="Q8268" s="26"/>
      <c r="R8268" s="26"/>
      <c r="S8268" s="26"/>
      <c r="T8268" s="26"/>
      <c r="U8268" s="26"/>
      <c r="V8268" s="26"/>
    </row>
    <row r="8269" spans="1:22" ht="14">
      <c r="A8269" s="24"/>
      <c r="B8269" s="26"/>
      <c r="C8269" s="26"/>
      <c r="D8269" s="26"/>
      <c r="E8269" s="26"/>
      <c r="F8269" s="26"/>
      <c r="G8269" s="27"/>
      <c r="H8269" s="27"/>
      <c r="I8269" s="26"/>
      <c r="J8269" s="24"/>
      <c r="K8269" s="26"/>
      <c r="L8269" s="26"/>
      <c r="M8269" s="26"/>
      <c r="N8269" s="26"/>
      <c r="O8269" s="26"/>
      <c r="P8269" s="26"/>
      <c r="Q8269" s="26"/>
      <c r="R8269" s="26"/>
      <c r="S8269" s="26"/>
      <c r="T8269" s="26"/>
      <c r="U8269" s="26"/>
      <c r="V8269" s="26"/>
    </row>
    <row r="8270" spans="1:22" ht="14">
      <c r="A8270" s="24"/>
      <c r="B8270" s="26"/>
      <c r="C8270" s="26"/>
      <c r="D8270" s="26"/>
      <c r="E8270" s="26"/>
      <c r="F8270" s="26"/>
      <c r="G8270" s="27"/>
      <c r="H8270" s="27"/>
      <c r="I8270" s="26"/>
      <c r="J8270" s="24"/>
      <c r="K8270" s="26"/>
      <c r="L8270" s="26"/>
      <c r="M8270" s="26"/>
      <c r="N8270" s="26"/>
      <c r="O8270" s="26"/>
      <c r="P8270" s="26"/>
      <c r="Q8270" s="26"/>
      <c r="R8270" s="26"/>
      <c r="S8270" s="26"/>
      <c r="T8270" s="26"/>
      <c r="U8270" s="26"/>
      <c r="V8270" s="26"/>
    </row>
    <row r="8271" spans="1:22" ht="14">
      <c r="A8271" s="24"/>
      <c r="B8271" s="26"/>
      <c r="C8271" s="26"/>
      <c r="D8271" s="26"/>
      <c r="E8271" s="26"/>
      <c r="F8271" s="26"/>
      <c r="G8271" s="27"/>
      <c r="H8271" s="27"/>
      <c r="I8271" s="26"/>
      <c r="J8271" s="24"/>
      <c r="K8271" s="26"/>
      <c r="L8271" s="26"/>
      <c r="M8271" s="26"/>
      <c r="N8271" s="26"/>
      <c r="O8271" s="26"/>
      <c r="P8271" s="26"/>
      <c r="Q8271" s="26"/>
      <c r="R8271" s="26"/>
      <c r="S8271" s="26"/>
      <c r="T8271" s="26"/>
      <c r="U8271" s="26"/>
      <c r="V8271" s="26"/>
    </row>
    <row r="8272" spans="1:22" ht="14">
      <c r="A8272" s="24"/>
      <c r="B8272" s="26"/>
      <c r="C8272" s="26"/>
      <c r="D8272" s="26"/>
      <c r="E8272" s="26"/>
      <c r="F8272" s="26"/>
      <c r="G8272" s="27"/>
      <c r="H8272" s="27"/>
      <c r="I8272" s="26"/>
      <c r="J8272" s="24"/>
      <c r="K8272" s="26"/>
      <c r="L8272" s="26"/>
      <c r="M8272" s="26"/>
      <c r="N8272" s="26"/>
      <c r="O8272" s="26"/>
      <c r="P8272" s="26"/>
      <c r="Q8272" s="26"/>
      <c r="R8272" s="26"/>
      <c r="S8272" s="26"/>
      <c r="T8272" s="26"/>
      <c r="U8272" s="26"/>
      <c r="V8272" s="26"/>
    </row>
    <row r="8273" spans="1:22" ht="14">
      <c r="A8273" s="24"/>
      <c r="B8273" s="26"/>
      <c r="C8273" s="26"/>
      <c r="D8273" s="26"/>
      <c r="E8273" s="26"/>
      <c r="F8273" s="26"/>
      <c r="G8273" s="27"/>
      <c r="H8273" s="27"/>
      <c r="I8273" s="26"/>
      <c r="J8273" s="24"/>
      <c r="K8273" s="26"/>
      <c r="L8273" s="26"/>
      <c r="M8273" s="26"/>
      <c r="N8273" s="26"/>
      <c r="O8273" s="26"/>
      <c r="P8273" s="26"/>
      <c r="Q8273" s="26"/>
      <c r="R8273" s="26"/>
      <c r="S8273" s="26"/>
      <c r="T8273" s="26"/>
      <c r="U8273" s="26"/>
      <c r="V8273" s="26"/>
    </row>
    <row r="8274" spans="1:22" ht="14">
      <c r="A8274" s="24"/>
      <c r="B8274" s="26"/>
      <c r="C8274" s="26"/>
      <c r="D8274" s="26"/>
      <c r="E8274" s="26"/>
      <c r="F8274" s="26"/>
      <c r="G8274" s="27"/>
      <c r="H8274" s="27"/>
      <c r="I8274" s="26"/>
      <c r="J8274" s="24"/>
      <c r="K8274" s="26"/>
      <c r="L8274" s="26"/>
      <c r="M8274" s="26"/>
      <c r="N8274" s="26"/>
      <c r="O8274" s="26"/>
      <c r="P8274" s="26"/>
      <c r="Q8274" s="26"/>
      <c r="R8274" s="26"/>
      <c r="S8274" s="26"/>
      <c r="T8274" s="26"/>
      <c r="U8274" s="26"/>
      <c r="V8274" s="26"/>
    </row>
    <row r="8275" spans="1:22" ht="14">
      <c r="A8275" s="24"/>
      <c r="B8275" s="26"/>
      <c r="C8275" s="26"/>
      <c r="D8275" s="26"/>
      <c r="E8275" s="26"/>
      <c r="F8275" s="26"/>
      <c r="G8275" s="27"/>
      <c r="H8275" s="27"/>
      <c r="I8275" s="26"/>
      <c r="J8275" s="24"/>
      <c r="K8275" s="26"/>
      <c r="L8275" s="26"/>
      <c r="M8275" s="26"/>
      <c r="N8275" s="26"/>
      <c r="O8275" s="26"/>
      <c r="P8275" s="26"/>
      <c r="Q8275" s="26"/>
      <c r="R8275" s="26"/>
      <c r="S8275" s="26"/>
      <c r="T8275" s="26"/>
      <c r="U8275" s="26"/>
      <c r="V8275" s="26"/>
    </row>
    <row r="8276" spans="1:22" ht="14">
      <c r="A8276" s="24"/>
      <c r="B8276" s="26"/>
      <c r="C8276" s="26"/>
      <c r="D8276" s="26"/>
      <c r="E8276" s="26"/>
      <c r="F8276" s="26"/>
      <c r="G8276" s="27"/>
      <c r="H8276" s="27"/>
      <c r="I8276" s="26"/>
      <c r="J8276" s="24"/>
      <c r="K8276" s="26"/>
      <c r="L8276" s="26"/>
      <c r="M8276" s="26"/>
      <c r="N8276" s="26"/>
      <c r="O8276" s="26"/>
      <c r="P8276" s="26"/>
      <c r="Q8276" s="26"/>
      <c r="R8276" s="26"/>
      <c r="S8276" s="26"/>
      <c r="T8276" s="26"/>
      <c r="U8276" s="26"/>
      <c r="V8276" s="26"/>
    </row>
    <row r="8277" spans="1:22" ht="14">
      <c r="A8277" s="24"/>
      <c r="B8277" s="26"/>
      <c r="C8277" s="26"/>
      <c r="D8277" s="26"/>
      <c r="E8277" s="26"/>
      <c r="F8277" s="26"/>
      <c r="G8277" s="27"/>
      <c r="H8277" s="27"/>
      <c r="I8277" s="26"/>
      <c r="J8277" s="24"/>
      <c r="K8277" s="26"/>
      <c r="L8277" s="26"/>
      <c r="M8277" s="26"/>
      <c r="N8277" s="26"/>
      <c r="O8277" s="26"/>
      <c r="P8277" s="26"/>
      <c r="Q8277" s="26"/>
      <c r="R8277" s="26"/>
      <c r="S8277" s="26"/>
      <c r="T8277" s="26"/>
      <c r="U8277" s="26"/>
      <c r="V8277" s="26"/>
    </row>
    <row r="8278" spans="1:22" ht="14">
      <c r="A8278" s="24"/>
      <c r="B8278" s="26"/>
      <c r="C8278" s="26"/>
      <c r="D8278" s="26"/>
      <c r="E8278" s="26"/>
      <c r="F8278" s="26"/>
      <c r="G8278" s="27"/>
      <c r="H8278" s="27"/>
      <c r="I8278" s="26"/>
      <c r="J8278" s="24"/>
      <c r="K8278" s="26"/>
      <c r="L8278" s="26"/>
      <c r="M8278" s="26"/>
      <c r="N8278" s="26"/>
      <c r="O8278" s="26"/>
      <c r="P8278" s="26"/>
      <c r="Q8278" s="26"/>
      <c r="R8278" s="26"/>
      <c r="S8278" s="26"/>
      <c r="T8278" s="26"/>
      <c r="U8278" s="26"/>
      <c r="V8278" s="26"/>
    </row>
    <row r="8279" spans="1:22" ht="14">
      <c r="A8279" s="24"/>
      <c r="B8279" s="26"/>
      <c r="C8279" s="26"/>
      <c r="D8279" s="26"/>
      <c r="E8279" s="26"/>
      <c r="F8279" s="26"/>
      <c r="G8279" s="27"/>
      <c r="H8279" s="27"/>
      <c r="I8279" s="26"/>
      <c r="J8279" s="24"/>
      <c r="K8279" s="26"/>
      <c r="L8279" s="26"/>
      <c r="M8279" s="26"/>
      <c r="N8279" s="26"/>
      <c r="O8279" s="26"/>
      <c r="P8279" s="26"/>
      <c r="Q8279" s="26"/>
      <c r="R8279" s="26"/>
      <c r="S8279" s="26"/>
      <c r="T8279" s="26"/>
      <c r="U8279" s="26"/>
      <c r="V8279" s="26"/>
    </row>
    <row r="8280" spans="1:22" ht="14">
      <c r="A8280" s="24"/>
      <c r="B8280" s="26"/>
      <c r="C8280" s="26"/>
      <c r="D8280" s="26"/>
      <c r="E8280" s="26"/>
      <c r="F8280" s="26"/>
      <c r="G8280" s="27"/>
      <c r="H8280" s="27"/>
      <c r="I8280" s="26"/>
      <c r="J8280" s="24"/>
      <c r="K8280" s="26"/>
      <c r="L8280" s="26"/>
      <c r="M8280" s="26"/>
      <c r="N8280" s="26"/>
      <c r="O8280" s="26"/>
      <c r="P8280" s="26"/>
      <c r="Q8280" s="26"/>
      <c r="R8280" s="26"/>
      <c r="S8280" s="26"/>
      <c r="T8280" s="26"/>
      <c r="U8280" s="26"/>
      <c r="V8280" s="26"/>
    </row>
    <row r="8281" spans="1:22" ht="14">
      <c r="A8281" s="24"/>
      <c r="B8281" s="26"/>
      <c r="C8281" s="26"/>
      <c r="D8281" s="26"/>
      <c r="E8281" s="26"/>
      <c r="F8281" s="26"/>
      <c r="G8281" s="27"/>
      <c r="H8281" s="27"/>
      <c r="I8281" s="26"/>
      <c r="J8281" s="24"/>
      <c r="K8281" s="26"/>
      <c r="L8281" s="26"/>
      <c r="M8281" s="26"/>
      <c r="N8281" s="26"/>
      <c r="O8281" s="26"/>
      <c r="P8281" s="26"/>
      <c r="Q8281" s="26"/>
      <c r="R8281" s="26"/>
      <c r="S8281" s="26"/>
      <c r="T8281" s="26"/>
      <c r="U8281" s="26"/>
      <c r="V8281" s="26"/>
    </row>
    <row r="8282" spans="1:22" ht="14">
      <c r="A8282" s="24"/>
      <c r="B8282" s="26"/>
      <c r="C8282" s="26"/>
      <c r="D8282" s="26"/>
      <c r="E8282" s="26"/>
      <c r="F8282" s="26"/>
      <c r="G8282" s="27"/>
      <c r="H8282" s="27"/>
      <c r="I8282" s="26"/>
      <c r="J8282" s="24"/>
      <c r="K8282" s="26"/>
      <c r="L8282" s="26"/>
      <c r="M8282" s="26"/>
      <c r="N8282" s="26"/>
      <c r="O8282" s="26"/>
      <c r="P8282" s="26"/>
      <c r="Q8282" s="26"/>
      <c r="R8282" s="26"/>
      <c r="S8282" s="26"/>
      <c r="T8282" s="26"/>
      <c r="U8282" s="26"/>
      <c r="V8282" s="26"/>
    </row>
    <row r="8283" spans="1:22" ht="14">
      <c r="A8283" s="24"/>
      <c r="B8283" s="26"/>
      <c r="C8283" s="26"/>
      <c r="D8283" s="26"/>
      <c r="E8283" s="26"/>
      <c r="F8283" s="26"/>
      <c r="G8283" s="27"/>
      <c r="H8283" s="27"/>
      <c r="I8283" s="26"/>
      <c r="J8283" s="24"/>
      <c r="K8283" s="26"/>
      <c r="L8283" s="26"/>
      <c r="M8283" s="26"/>
      <c r="N8283" s="26"/>
      <c r="O8283" s="26"/>
      <c r="P8283" s="26"/>
      <c r="Q8283" s="26"/>
      <c r="R8283" s="26"/>
      <c r="S8283" s="26"/>
      <c r="T8283" s="26"/>
      <c r="U8283" s="26"/>
      <c r="V8283" s="26"/>
    </row>
    <row r="8284" spans="1:22" ht="14">
      <c r="A8284" s="24"/>
      <c r="B8284" s="26"/>
      <c r="C8284" s="26"/>
      <c r="D8284" s="26"/>
      <c r="E8284" s="26"/>
      <c r="F8284" s="26"/>
      <c r="G8284" s="27"/>
      <c r="H8284" s="27"/>
      <c r="I8284" s="26"/>
      <c r="J8284" s="24"/>
      <c r="K8284" s="26"/>
      <c r="L8284" s="26"/>
      <c r="M8284" s="26"/>
      <c r="N8284" s="26"/>
      <c r="O8284" s="26"/>
      <c r="P8284" s="26"/>
      <c r="Q8284" s="26"/>
      <c r="R8284" s="26"/>
      <c r="S8284" s="26"/>
      <c r="T8284" s="26"/>
      <c r="U8284" s="26"/>
      <c r="V8284" s="26"/>
    </row>
    <row r="8285" spans="1:22" ht="14">
      <c r="A8285" s="24"/>
      <c r="B8285" s="26"/>
      <c r="C8285" s="26"/>
      <c r="D8285" s="26"/>
      <c r="E8285" s="26"/>
      <c r="F8285" s="26"/>
      <c r="G8285" s="27"/>
      <c r="H8285" s="27"/>
      <c r="I8285" s="26"/>
      <c r="J8285" s="24"/>
      <c r="K8285" s="26"/>
      <c r="L8285" s="26"/>
      <c r="M8285" s="26"/>
      <c r="N8285" s="26"/>
      <c r="O8285" s="26"/>
      <c r="P8285" s="26"/>
      <c r="Q8285" s="26"/>
      <c r="R8285" s="26"/>
      <c r="S8285" s="26"/>
      <c r="T8285" s="26"/>
      <c r="U8285" s="26"/>
      <c r="V8285" s="26"/>
    </row>
    <row r="8286" spans="1:22" ht="14">
      <c r="A8286" s="24"/>
      <c r="B8286" s="26"/>
      <c r="C8286" s="26"/>
      <c r="D8286" s="26"/>
      <c r="E8286" s="26"/>
      <c r="F8286" s="26"/>
      <c r="G8286" s="27"/>
      <c r="H8286" s="27"/>
      <c r="I8286" s="26"/>
      <c r="J8286" s="24"/>
      <c r="K8286" s="26"/>
      <c r="L8286" s="26"/>
      <c r="M8286" s="26"/>
      <c r="N8286" s="26"/>
      <c r="O8286" s="26"/>
      <c r="P8286" s="26"/>
      <c r="Q8286" s="26"/>
      <c r="R8286" s="26"/>
      <c r="S8286" s="26"/>
      <c r="T8286" s="26"/>
      <c r="U8286" s="26"/>
      <c r="V8286" s="26"/>
    </row>
    <row r="8287" spans="1:22" ht="14">
      <c r="A8287" s="24"/>
      <c r="B8287" s="26"/>
      <c r="C8287" s="26"/>
      <c r="D8287" s="26"/>
      <c r="E8287" s="26"/>
      <c r="F8287" s="26"/>
      <c r="G8287" s="27"/>
      <c r="H8287" s="27"/>
      <c r="I8287" s="26"/>
      <c r="J8287" s="24"/>
      <c r="K8287" s="26"/>
      <c r="L8287" s="26"/>
      <c r="M8287" s="26"/>
      <c r="N8287" s="26"/>
      <c r="O8287" s="26"/>
      <c r="P8287" s="26"/>
      <c r="Q8287" s="26"/>
      <c r="R8287" s="26"/>
      <c r="S8287" s="26"/>
      <c r="T8287" s="26"/>
      <c r="U8287" s="26"/>
      <c r="V8287" s="26"/>
    </row>
    <row r="8288" spans="1:22" ht="14">
      <c r="A8288" s="24"/>
      <c r="B8288" s="26"/>
      <c r="C8288" s="26"/>
      <c r="D8288" s="26"/>
      <c r="E8288" s="26"/>
      <c r="F8288" s="26"/>
      <c r="G8288" s="27"/>
      <c r="H8288" s="27"/>
      <c r="I8288" s="26"/>
      <c r="J8288" s="24"/>
      <c r="K8288" s="26"/>
      <c r="L8288" s="26"/>
      <c r="M8288" s="26"/>
      <c r="N8288" s="26"/>
      <c r="O8288" s="26"/>
      <c r="P8288" s="26"/>
      <c r="Q8288" s="26"/>
      <c r="R8288" s="26"/>
      <c r="S8288" s="26"/>
      <c r="T8288" s="26"/>
      <c r="U8288" s="26"/>
      <c r="V8288" s="26"/>
    </row>
    <row r="8289" spans="1:22" ht="14">
      <c r="A8289" s="24"/>
      <c r="B8289" s="26"/>
      <c r="C8289" s="26"/>
      <c r="D8289" s="26"/>
      <c r="E8289" s="26"/>
      <c r="F8289" s="26"/>
      <c r="G8289" s="27"/>
      <c r="H8289" s="27"/>
      <c r="I8289" s="26"/>
      <c r="J8289" s="24"/>
      <c r="K8289" s="26"/>
      <c r="L8289" s="26"/>
      <c r="M8289" s="26"/>
      <c r="N8289" s="26"/>
      <c r="O8289" s="26"/>
      <c r="P8289" s="26"/>
      <c r="Q8289" s="26"/>
      <c r="R8289" s="26"/>
      <c r="S8289" s="26"/>
      <c r="T8289" s="26"/>
      <c r="U8289" s="26"/>
      <c r="V8289" s="26"/>
    </row>
    <row r="8290" spans="1:22" ht="14">
      <c r="A8290" s="24"/>
      <c r="B8290" s="26"/>
      <c r="C8290" s="26"/>
      <c r="D8290" s="26"/>
      <c r="E8290" s="26"/>
      <c r="F8290" s="26"/>
      <c r="G8290" s="27"/>
      <c r="H8290" s="27"/>
      <c r="I8290" s="26"/>
      <c r="J8290" s="24"/>
      <c r="K8290" s="26"/>
      <c r="L8290" s="26"/>
      <c r="M8290" s="26"/>
      <c r="N8290" s="26"/>
      <c r="O8290" s="26"/>
      <c r="P8290" s="26"/>
      <c r="Q8290" s="26"/>
      <c r="R8290" s="26"/>
      <c r="S8290" s="26"/>
      <c r="T8290" s="26"/>
      <c r="U8290" s="26"/>
      <c r="V8290" s="26"/>
    </row>
    <row r="8291" spans="1:22" ht="14">
      <c r="A8291" s="24"/>
      <c r="B8291" s="26"/>
      <c r="C8291" s="26"/>
      <c r="D8291" s="26"/>
      <c r="E8291" s="26"/>
      <c r="F8291" s="26"/>
      <c r="G8291" s="27"/>
      <c r="H8291" s="27"/>
      <c r="I8291" s="26"/>
      <c r="J8291" s="24"/>
      <c r="K8291" s="26"/>
      <c r="L8291" s="26"/>
      <c r="M8291" s="26"/>
      <c r="N8291" s="26"/>
      <c r="O8291" s="26"/>
      <c r="P8291" s="26"/>
      <c r="Q8291" s="26"/>
      <c r="R8291" s="26"/>
      <c r="S8291" s="26"/>
      <c r="T8291" s="26"/>
      <c r="U8291" s="26"/>
      <c r="V8291" s="26"/>
    </row>
    <row r="8292" spans="1:22" ht="14">
      <c r="A8292" s="24"/>
      <c r="B8292" s="26"/>
      <c r="C8292" s="26"/>
      <c r="D8292" s="26"/>
      <c r="E8292" s="26"/>
      <c r="F8292" s="26"/>
      <c r="G8292" s="27"/>
      <c r="H8292" s="27"/>
      <c r="I8292" s="26"/>
      <c r="J8292" s="24"/>
      <c r="K8292" s="26"/>
      <c r="L8292" s="26"/>
      <c r="M8292" s="26"/>
      <c r="N8292" s="26"/>
      <c r="O8292" s="26"/>
      <c r="P8292" s="26"/>
      <c r="Q8292" s="26"/>
      <c r="R8292" s="26"/>
      <c r="S8292" s="26"/>
      <c r="T8292" s="26"/>
      <c r="U8292" s="26"/>
      <c r="V8292" s="26"/>
    </row>
    <row r="8293" spans="1:22" ht="14">
      <c r="A8293" s="24"/>
      <c r="B8293" s="26"/>
      <c r="C8293" s="26"/>
      <c r="D8293" s="26"/>
      <c r="E8293" s="26"/>
      <c r="F8293" s="26"/>
      <c r="G8293" s="27"/>
      <c r="H8293" s="27"/>
      <c r="I8293" s="26"/>
      <c r="J8293" s="24"/>
      <c r="K8293" s="26"/>
      <c r="L8293" s="26"/>
      <c r="M8293" s="26"/>
      <c r="N8293" s="26"/>
      <c r="O8293" s="26"/>
      <c r="P8293" s="26"/>
      <c r="Q8293" s="26"/>
      <c r="R8293" s="26"/>
      <c r="S8293" s="26"/>
      <c r="T8293" s="26"/>
      <c r="U8293" s="26"/>
      <c r="V8293" s="26"/>
    </row>
    <row r="8294" spans="1:22" ht="14">
      <c r="A8294" s="24"/>
      <c r="B8294" s="26"/>
      <c r="C8294" s="26"/>
      <c r="D8294" s="26"/>
      <c r="E8294" s="26"/>
      <c r="F8294" s="26"/>
      <c r="G8294" s="27"/>
      <c r="H8294" s="27"/>
      <c r="I8294" s="26"/>
      <c r="J8294" s="24"/>
      <c r="K8294" s="26"/>
      <c r="L8294" s="26"/>
      <c r="M8294" s="26"/>
      <c r="N8294" s="26"/>
      <c r="O8294" s="26"/>
      <c r="P8294" s="26"/>
      <c r="Q8294" s="26"/>
      <c r="R8294" s="26"/>
      <c r="S8294" s="26"/>
      <c r="T8294" s="26"/>
      <c r="U8294" s="26"/>
      <c r="V8294" s="26"/>
    </row>
    <row r="8295" spans="1:22" ht="14">
      <c r="A8295" s="24"/>
      <c r="B8295" s="26"/>
      <c r="C8295" s="26"/>
      <c r="D8295" s="26"/>
      <c r="E8295" s="26"/>
      <c r="F8295" s="26"/>
      <c r="G8295" s="27"/>
      <c r="H8295" s="27"/>
      <c r="I8295" s="26"/>
      <c r="J8295" s="24"/>
      <c r="K8295" s="26"/>
      <c r="L8295" s="26"/>
      <c r="M8295" s="26"/>
      <c r="N8295" s="26"/>
      <c r="O8295" s="26"/>
      <c r="P8295" s="26"/>
      <c r="Q8295" s="26"/>
      <c r="R8295" s="26"/>
      <c r="S8295" s="26"/>
      <c r="T8295" s="26"/>
      <c r="U8295" s="26"/>
      <c r="V8295" s="26"/>
    </row>
    <row r="8296" spans="1:22" ht="14">
      <c r="A8296" s="24"/>
      <c r="B8296" s="26"/>
      <c r="C8296" s="26"/>
      <c r="D8296" s="26"/>
      <c r="E8296" s="26"/>
      <c r="F8296" s="26"/>
      <c r="G8296" s="27"/>
      <c r="H8296" s="27"/>
      <c r="I8296" s="26"/>
      <c r="J8296" s="24"/>
      <c r="K8296" s="26"/>
      <c r="L8296" s="26"/>
      <c r="M8296" s="26"/>
      <c r="N8296" s="26"/>
      <c r="O8296" s="26"/>
      <c r="P8296" s="26"/>
      <c r="Q8296" s="26"/>
      <c r="R8296" s="26"/>
      <c r="S8296" s="26"/>
      <c r="T8296" s="26"/>
      <c r="U8296" s="26"/>
      <c r="V8296" s="26"/>
    </row>
    <row r="8297" spans="1:22" ht="14">
      <c r="A8297" s="24"/>
      <c r="B8297" s="26"/>
      <c r="C8297" s="26"/>
      <c r="D8297" s="26"/>
      <c r="E8297" s="26"/>
      <c r="F8297" s="26"/>
      <c r="G8297" s="27"/>
      <c r="H8297" s="27"/>
      <c r="I8297" s="26"/>
      <c r="J8297" s="24"/>
      <c r="K8297" s="26"/>
      <c r="L8297" s="26"/>
      <c r="M8297" s="26"/>
      <c r="N8297" s="26"/>
      <c r="O8297" s="26"/>
      <c r="P8297" s="26"/>
      <c r="Q8297" s="26"/>
      <c r="R8297" s="26"/>
      <c r="S8297" s="26"/>
      <c r="T8297" s="26"/>
      <c r="U8297" s="26"/>
      <c r="V8297" s="26"/>
    </row>
    <row r="8298" spans="1:22" ht="14">
      <c r="A8298" s="24"/>
      <c r="B8298" s="26"/>
      <c r="C8298" s="26"/>
      <c r="D8298" s="26"/>
      <c r="E8298" s="26"/>
      <c r="F8298" s="26"/>
      <c r="G8298" s="27"/>
      <c r="H8298" s="27"/>
      <c r="I8298" s="26"/>
      <c r="J8298" s="24"/>
      <c r="K8298" s="26"/>
      <c r="L8298" s="26"/>
      <c r="M8298" s="26"/>
      <c r="N8298" s="26"/>
      <c r="O8298" s="26"/>
      <c r="P8298" s="26"/>
      <c r="Q8298" s="26"/>
      <c r="R8298" s="26"/>
      <c r="S8298" s="26"/>
      <c r="T8298" s="26"/>
      <c r="U8298" s="26"/>
      <c r="V8298" s="26"/>
    </row>
    <row r="8299" spans="1:22" ht="14">
      <c r="A8299" s="24"/>
      <c r="B8299" s="26"/>
      <c r="C8299" s="26"/>
      <c r="D8299" s="26"/>
      <c r="E8299" s="26"/>
      <c r="F8299" s="26"/>
      <c r="G8299" s="27"/>
      <c r="H8299" s="27"/>
      <c r="I8299" s="26"/>
      <c r="J8299" s="24"/>
      <c r="K8299" s="26"/>
      <c r="L8299" s="26"/>
      <c r="M8299" s="26"/>
      <c r="N8299" s="26"/>
      <c r="O8299" s="26"/>
      <c r="P8299" s="26"/>
      <c r="Q8299" s="26"/>
      <c r="R8299" s="26"/>
      <c r="S8299" s="26"/>
      <c r="T8299" s="26"/>
      <c r="U8299" s="26"/>
      <c r="V8299" s="26"/>
    </row>
    <row r="8300" spans="1:22" ht="14">
      <c r="A8300" s="24"/>
      <c r="B8300" s="26"/>
      <c r="C8300" s="26"/>
      <c r="D8300" s="26"/>
      <c r="E8300" s="26"/>
      <c r="F8300" s="26"/>
      <c r="G8300" s="27"/>
      <c r="H8300" s="27"/>
      <c r="I8300" s="26"/>
      <c r="J8300" s="24"/>
      <c r="K8300" s="26"/>
      <c r="L8300" s="26"/>
      <c r="M8300" s="26"/>
      <c r="N8300" s="26"/>
      <c r="O8300" s="26"/>
      <c r="P8300" s="26"/>
      <c r="Q8300" s="26"/>
      <c r="R8300" s="26"/>
      <c r="S8300" s="26"/>
      <c r="T8300" s="26"/>
      <c r="U8300" s="26"/>
      <c r="V8300" s="26"/>
    </row>
    <row r="8301" spans="1:22" ht="14">
      <c r="A8301" s="24"/>
      <c r="B8301" s="26"/>
      <c r="C8301" s="26"/>
      <c r="D8301" s="26"/>
      <c r="E8301" s="26"/>
      <c r="F8301" s="26"/>
      <c r="G8301" s="27"/>
      <c r="H8301" s="27"/>
      <c r="I8301" s="26"/>
      <c r="J8301" s="24"/>
      <c r="K8301" s="26"/>
      <c r="L8301" s="26"/>
      <c r="M8301" s="26"/>
      <c r="N8301" s="26"/>
      <c r="O8301" s="26"/>
      <c r="P8301" s="26"/>
      <c r="Q8301" s="26"/>
      <c r="R8301" s="26"/>
      <c r="S8301" s="26"/>
      <c r="T8301" s="26"/>
      <c r="U8301" s="26"/>
      <c r="V8301" s="26"/>
    </row>
    <row r="8302" spans="1:22" ht="14">
      <c r="A8302" s="24"/>
      <c r="B8302" s="26"/>
      <c r="C8302" s="26"/>
      <c r="D8302" s="26"/>
      <c r="E8302" s="26"/>
      <c r="F8302" s="26"/>
      <c r="G8302" s="27"/>
      <c r="H8302" s="27"/>
      <c r="I8302" s="26"/>
      <c r="J8302" s="24"/>
      <c r="K8302" s="26"/>
      <c r="L8302" s="26"/>
      <c r="M8302" s="26"/>
      <c r="N8302" s="26"/>
      <c r="O8302" s="26"/>
      <c r="P8302" s="26"/>
      <c r="Q8302" s="26"/>
      <c r="R8302" s="26"/>
      <c r="S8302" s="26"/>
      <c r="T8302" s="26"/>
      <c r="U8302" s="26"/>
      <c r="V8302" s="26"/>
    </row>
    <row r="8303" spans="1:22" ht="14">
      <c r="A8303" s="24"/>
      <c r="B8303" s="26"/>
      <c r="C8303" s="26"/>
      <c r="D8303" s="26"/>
      <c r="E8303" s="26"/>
      <c r="F8303" s="26"/>
      <c r="G8303" s="27"/>
      <c r="H8303" s="27"/>
      <c r="I8303" s="26"/>
      <c r="J8303" s="24"/>
      <c r="K8303" s="26"/>
      <c r="L8303" s="26"/>
      <c r="M8303" s="26"/>
      <c r="N8303" s="26"/>
      <c r="O8303" s="26"/>
      <c r="P8303" s="26"/>
      <c r="Q8303" s="26"/>
      <c r="R8303" s="26"/>
      <c r="S8303" s="26"/>
      <c r="T8303" s="26"/>
      <c r="U8303" s="26"/>
      <c r="V8303" s="26"/>
    </row>
    <row r="8304" spans="1:22" ht="14">
      <c r="A8304" s="24"/>
      <c r="B8304" s="26"/>
      <c r="C8304" s="26"/>
      <c r="D8304" s="26"/>
      <c r="E8304" s="26"/>
      <c r="F8304" s="26"/>
      <c r="G8304" s="27"/>
      <c r="H8304" s="27"/>
      <c r="I8304" s="26"/>
      <c r="J8304" s="24"/>
      <c r="K8304" s="26"/>
      <c r="L8304" s="26"/>
      <c r="M8304" s="26"/>
      <c r="N8304" s="26"/>
      <c r="O8304" s="26"/>
      <c r="P8304" s="26"/>
      <c r="Q8304" s="26"/>
      <c r="R8304" s="26"/>
      <c r="S8304" s="26"/>
      <c r="T8304" s="26"/>
      <c r="U8304" s="26"/>
      <c r="V8304" s="26"/>
    </row>
    <row r="8305" spans="1:22" ht="14">
      <c r="A8305" s="24"/>
      <c r="B8305" s="26"/>
      <c r="C8305" s="26"/>
      <c r="D8305" s="26"/>
      <c r="E8305" s="26"/>
      <c r="F8305" s="26"/>
      <c r="G8305" s="27"/>
      <c r="H8305" s="27"/>
      <c r="I8305" s="26"/>
      <c r="J8305" s="24"/>
      <c r="K8305" s="26"/>
      <c r="L8305" s="26"/>
      <c r="M8305" s="26"/>
      <c r="N8305" s="26"/>
      <c r="O8305" s="26"/>
      <c r="P8305" s="26"/>
      <c r="Q8305" s="26"/>
      <c r="R8305" s="26"/>
      <c r="S8305" s="26"/>
      <c r="T8305" s="26"/>
      <c r="U8305" s="26"/>
      <c r="V8305" s="26"/>
    </row>
    <row r="8306" spans="1:22" ht="14">
      <c r="A8306" s="24"/>
      <c r="B8306" s="26"/>
      <c r="C8306" s="26"/>
      <c r="D8306" s="26"/>
      <c r="E8306" s="26"/>
      <c r="F8306" s="26"/>
      <c r="G8306" s="27"/>
      <c r="H8306" s="27"/>
      <c r="I8306" s="26"/>
      <c r="J8306" s="24"/>
      <c r="K8306" s="26"/>
      <c r="L8306" s="26"/>
      <c r="M8306" s="26"/>
      <c r="N8306" s="26"/>
      <c r="O8306" s="26"/>
      <c r="P8306" s="26"/>
      <c r="Q8306" s="26"/>
      <c r="R8306" s="26"/>
      <c r="S8306" s="26"/>
      <c r="T8306" s="26"/>
      <c r="U8306" s="26"/>
      <c r="V8306" s="26"/>
    </row>
    <row r="8307" spans="1:22" ht="14">
      <c r="A8307" s="24"/>
      <c r="B8307" s="26"/>
      <c r="C8307" s="26"/>
      <c r="D8307" s="26"/>
      <c r="E8307" s="26"/>
      <c r="F8307" s="26"/>
      <c r="G8307" s="27"/>
      <c r="H8307" s="27"/>
      <c r="I8307" s="26"/>
      <c r="J8307" s="24"/>
      <c r="K8307" s="26"/>
      <c r="L8307" s="26"/>
      <c r="M8307" s="26"/>
      <c r="N8307" s="26"/>
      <c r="O8307" s="26"/>
      <c r="P8307" s="26"/>
      <c r="Q8307" s="26"/>
      <c r="R8307" s="26"/>
      <c r="S8307" s="26"/>
      <c r="T8307" s="26"/>
      <c r="U8307" s="26"/>
      <c r="V8307" s="26"/>
    </row>
    <row r="8308" spans="1:22" ht="14">
      <c r="A8308" s="24"/>
      <c r="B8308" s="26"/>
      <c r="C8308" s="26"/>
      <c r="D8308" s="26"/>
      <c r="E8308" s="26"/>
      <c r="F8308" s="26"/>
      <c r="G8308" s="27"/>
      <c r="H8308" s="27"/>
      <c r="I8308" s="26"/>
      <c r="J8308" s="24"/>
      <c r="K8308" s="26"/>
      <c r="L8308" s="26"/>
      <c r="M8308" s="26"/>
      <c r="N8308" s="26"/>
      <c r="O8308" s="26"/>
      <c r="P8308" s="26"/>
      <c r="Q8308" s="26"/>
      <c r="R8308" s="26"/>
      <c r="S8308" s="26"/>
      <c r="T8308" s="26"/>
      <c r="U8308" s="26"/>
      <c r="V8308" s="26"/>
    </row>
    <row r="8309" spans="1:22" ht="14">
      <c r="A8309" s="24"/>
      <c r="B8309" s="26"/>
      <c r="C8309" s="26"/>
      <c r="D8309" s="26"/>
      <c r="E8309" s="26"/>
      <c r="F8309" s="26"/>
      <c r="G8309" s="27"/>
      <c r="H8309" s="27"/>
      <c r="I8309" s="26"/>
      <c r="J8309" s="24"/>
      <c r="K8309" s="26"/>
      <c r="L8309" s="26"/>
      <c r="M8309" s="26"/>
      <c r="N8309" s="26"/>
      <c r="O8309" s="26"/>
      <c r="P8309" s="26"/>
      <c r="Q8309" s="26"/>
      <c r="R8309" s="26"/>
      <c r="S8309" s="26"/>
      <c r="T8309" s="26"/>
      <c r="U8309" s="26"/>
      <c r="V8309" s="26"/>
    </row>
    <row r="8310" spans="1:22" ht="14">
      <c r="A8310" s="24"/>
      <c r="B8310" s="26"/>
      <c r="C8310" s="26"/>
      <c r="D8310" s="26"/>
      <c r="E8310" s="26"/>
      <c r="F8310" s="26"/>
      <c r="G8310" s="27"/>
      <c r="H8310" s="27"/>
      <c r="I8310" s="26"/>
      <c r="J8310" s="24"/>
      <c r="K8310" s="26"/>
      <c r="L8310" s="26"/>
      <c r="M8310" s="26"/>
      <c r="N8310" s="26"/>
      <c r="O8310" s="26"/>
      <c r="P8310" s="26"/>
      <c r="Q8310" s="26"/>
      <c r="R8310" s="26"/>
      <c r="S8310" s="26"/>
      <c r="T8310" s="26"/>
      <c r="U8310" s="26"/>
      <c r="V8310" s="26"/>
    </row>
    <row r="8311" spans="1:22" ht="14">
      <c r="A8311" s="24"/>
      <c r="B8311" s="26"/>
      <c r="C8311" s="26"/>
      <c r="D8311" s="26"/>
      <c r="E8311" s="26"/>
      <c r="F8311" s="26"/>
      <c r="G8311" s="27"/>
      <c r="H8311" s="27"/>
      <c r="I8311" s="26"/>
      <c r="J8311" s="24"/>
      <c r="K8311" s="26"/>
      <c r="L8311" s="26"/>
      <c r="M8311" s="26"/>
      <c r="N8311" s="26"/>
      <c r="O8311" s="26"/>
      <c r="P8311" s="26"/>
      <c r="Q8311" s="26"/>
      <c r="R8311" s="26"/>
      <c r="S8311" s="26"/>
      <c r="T8311" s="26"/>
      <c r="U8311" s="26"/>
      <c r="V8311" s="26"/>
    </row>
    <row r="8312" spans="1:22" ht="14">
      <c r="A8312" s="24"/>
      <c r="B8312" s="26"/>
      <c r="C8312" s="26"/>
      <c r="D8312" s="26"/>
      <c r="E8312" s="26"/>
      <c r="F8312" s="26"/>
      <c r="G8312" s="27"/>
      <c r="H8312" s="27"/>
      <c r="I8312" s="26"/>
      <c r="J8312" s="24"/>
      <c r="K8312" s="26"/>
      <c r="L8312" s="26"/>
      <c r="M8312" s="26"/>
      <c r="N8312" s="26"/>
      <c r="O8312" s="26"/>
      <c r="P8312" s="26"/>
      <c r="Q8312" s="26"/>
      <c r="R8312" s="26"/>
      <c r="S8312" s="26"/>
      <c r="T8312" s="26"/>
      <c r="U8312" s="26"/>
      <c r="V8312" s="26"/>
    </row>
    <row r="8313" spans="1:22" ht="14">
      <c r="A8313" s="24"/>
      <c r="B8313" s="26"/>
      <c r="C8313" s="26"/>
      <c r="D8313" s="26"/>
      <c r="E8313" s="26"/>
      <c r="F8313" s="26"/>
      <c r="G8313" s="27"/>
      <c r="H8313" s="27"/>
      <c r="I8313" s="26"/>
      <c r="J8313" s="24"/>
      <c r="K8313" s="26"/>
      <c r="L8313" s="26"/>
      <c r="M8313" s="26"/>
      <c r="N8313" s="26"/>
      <c r="O8313" s="26"/>
      <c r="P8313" s="26"/>
      <c r="Q8313" s="26"/>
      <c r="R8313" s="26"/>
      <c r="S8313" s="26"/>
      <c r="T8313" s="26"/>
      <c r="U8313" s="26"/>
      <c r="V8313" s="26"/>
    </row>
    <row r="8314" spans="1:22" ht="14">
      <c r="A8314" s="24"/>
      <c r="B8314" s="26"/>
      <c r="C8314" s="26"/>
      <c r="D8314" s="26"/>
      <c r="E8314" s="26"/>
      <c r="F8314" s="26"/>
      <c r="G8314" s="27"/>
      <c r="H8314" s="27"/>
      <c r="I8314" s="26"/>
      <c r="J8314" s="24"/>
      <c r="K8314" s="26"/>
      <c r="L8314" s="26"/>
      <c r="M8314" s="26"/>
      <c r="N8314" s="26"/>
      <c r="O8314" s="26"/>
      <c r="P8314" s="26"/>
      <c r="Q8314" s="26"/>
      <c r="R8314" s="26"/>
      <c r="S8314" s="26"/>
      <c r="T8314" s="26"/>
      <c r="U8314" s="26"/>
      <c r="V8314" s="26"/>
    </row>
    <row r="8315" spans="1:22" ht="14">
      <c r="A8315" s="24"/>
      <c r="B8315" s="26"/>
      <c r="C8315" s="26"/>
      <c r="D8315" s="26"/>
      <c r="E8315" s="26"/>
      <c r="F8315" s="26"/>
      <c r="G8315" s="27"/>
      <c r="H8315" s="27"/>
      <c r="I8315" s="26"/>
      <c r="J8315" s="24"/>
      <c r="K8315" s="26"/>
      <c r="L8315" s="26"/>
      <c r="M8315" s="26"/>
      <c r="N8315" s="26"/>
      <c r="O8315" s="26"/>
      <c r="P8315" s="26"/>
      <c r="Q8315" s="26"/>
      <c r="R8315" s="26"/>
      <c r="S8315" s="26"/>
      <c r="T8315" s="26"/>
      <c r="U8315" s="26"/>
      <c r="V8315" s="26"/>
    </row>
    <row r="8316" spans="1:22" ht="14">
      <c r="A8316" s="24"/>
      <c r="B8316" s="26"/>
      <c r="C8316" s="26"/>
      <c r="D8316" s="26"/>
      <c r="E8316" s="26"/>
      <c r="F8316" s="26"/>
      <c r="G8316" s="27"/>
      <c r="H8316" s="27"/>
      <c r="I8316" s="26"/>
      <c r="J8316" s="24"/>
      <c r="K8316" s="26"/>
      <c r="L8316" s="26"/>
      <c r="M8316" s="26"/>
      <c r="N8316" s="26"/>
      <c r="O8316" s="26"/>
      <c r="P8316" s="26"/>
      <c r="Q8316" s="26"/>
      <c r="R8316" s="26"/>
      <c r="S8316" s="26"/>
      <c r="T8316" s="26"/>
      <c r="U8316" s="26"/>
      <c r="V8316" s="26"/>
    </row>
    <row r="8317" spans="1:22" ht="14">
      <c r="A8317" s="24"/>
      <c r="B8317" s="26"/>
      <c r="C8317" s="26"/>
      <c r="D8317" s="26"/>
      <c r="E8317" s="26"/>
      <c r="F8317" s="26"/>
      <c r="G8317" s="27"/>
      <c r="H8317" s="27"/>
      <c r="I8317" s="26"/>
      <c r="J8317" s="24"/>
      <c r="K8317" s="26"/>
      <c r="L8317" s="26"/>
      <c r="M8317" s="26"/>
      <c r="N8317" s="26"/>
      <c r="O8317" s="26"/>
      <c r="P8317" s="26"/>
      <c r="Q8317" s="26"/>
      <c r="R8317" s="26"/>
      <c r="S8317" s="26"/>
      <c r="T8317" s="26"/>
      <c r="U8317" s="26"/>
      <c r="V8317" s="26"/>
    </row>
    <row r="8318" spans="1:22" ht="14">
      <c r="A8318" s="24"/>
      <c r="B8318" s="26"/>
      <c r="C8318" s="26"/>
      <c r="D8318" s="26"/>
      <c r="E8318" s="26"/>
      <c r="F8318" s="26"/>
      <c r="G8318" s="27"/>
      <c r="H8318" s="27"/>
      <c r="I8318" s="26"/>
      <c r="J8318" s="24"/>
      <c r="K8318" s="26"/>
      <c r="L8318" s="26"/>
      <c r="M8318" s="26"/>
      <c r="N8318" s="26"/>
      <c r="O8318" s="26"/>
      <c r="P8318" s="26"/>
      <c r="Q8318" s="26"/>
      <c r="R8318" s="26"/>
      <c r="S8318" s="26"/>
      <c r="T8318" s="26"/>
      <c r="U8318" s="26"/>
      <c r="V8318" s="26"/>
    </row>
    <row r="8319" spans="1:22" ht="14">
      <c r="A8319" s="24"/>
      <c r="B8319" s="26"/>
      <c r="C8319" s="26"/>
      <c r="D8319" s="26"/>
      <c r="E8319" s="26"/>
      <c r="F8319" s="26"/>
      <c r="G8319" s="27"/>
      <c r="H8319" s="27"/>
      <c r="I8319" s="26"/>
      <c r="J8319" s="24"/>
      <c r="K8319" s="26"/>
      <c r="L8319" s="26"/>
      <c r="M8319" s="26"/>
      <c r="N8319" s="26"/>
      <c r="O8319" s="26"/>
      <c r="P8319" s="26"/>
      <c r="Q8319" s="26"/>
      <c r="R8319" s="26"/>
      <c r="S8319" s="26"/>
      <c r="T8319" s="26"/>
      <c r="U8319" s="26"/>
      <c r="V8319" s="26"/>
    </row>
    <row r="8320" spans="1:22" ht="14">
      <c r="A8320" s="24"/>
      <c r="B8320" s="26"/>
      <c r="C8320" s="26"/>
      <c r="D8320" s="26"/>
      <c r="E8320" s="26"/>
      <c r="F8320" s="26"/>
      <c r="G8320" s="27"/>
      <c r="H8320" s="27"/>
      <c r="I8320" s="26"/>
      <c r="J8320" s="24"/>
      <c r="K8320" s="26"/>
      <c r="L8320" s="26"/>
      <c r="M8320" s="26"/>
      <c r="N8320" s="26"/>
      <c r="O8320" s="26"/>
      <c r="P8320" s="26"/>
      <c r="Q8320" s="26"/>
      <c r="R8320" s="26"/>
      <c r="S8320" s="26"/>
      <c r="T8320" s="26"/>
      <c r="U8320" s="26"/>
      <c r="V8320" s="26"/>
    </row>
    <row r="8321" spans="1:22" ht="14">
      <c r="A8321" s="24"/>
      <c r="B8321" s="26"/>
      <c r="C8321" s="26"/>
      <c r="D8321" s="26"/>
      <c r="E8321" s="26"/>
      <c r="F8321" s="26"/>
      <c r="G8321" s="27"/>
      <c r="H8321" s="27"/>
      <c r="I8321" s="26"/>
      <c r="J8321" s="24"/>
      <c r="K8321" s="26"/>
      <c r="L8321" s="26"/>
      <c r="M8321" s="26"/>
      <c r="N8321" s="26"/>
      <c r="O8321" s="26"/>
      <c r="P8321" s="26"/>
      <c r="Q8321" s="26"/>
      <c r="R8321" s="26"/>
      <c r="S8321" s="26"/>
      <c r="T8321" s="26"/>
      <c r="U8321" s="26"/>
      <c r="V8321" s="26"/>
    </row>
    <row r="8322" spans="1:22" ht="14">
      <c r="A8322" s="24"/>
      <c r="B8322" s="26"/>
      <c r="C8322" s="26"/>
      <c r="D8322" s="26"/>
      <c r="E8322" s="26"/>
      <c r="F8322" s="26"/>
      <c r="G8322" s="27"/>
      <c r="H8322" s="27"/>
      <c r="I8322" s="26"/>
      <c r="J8322" s="24"/>
      <c r="K8322" s="26"/>
      <c r="L8322" s="26"/>
      <c r="M8322" s="26"/>
      <c r="N8322" s="26"/>
      <c r="O8322" s="26"/>
      <c r="P8322" s="26"/>
      <c r="Q8322" s="26"/>
      <c r="R8322" s="26"/>
      <c r="S8322" s="26"/>
      <c r="T8322" s="26"/>
      <c r="U8322" s="26"/>
      <c r="V8322" s="26"/>
    </row>
    <row r="8323" spans="1:22" ht="14">
      <c r="A8323" s="24"/>
      <c r="B8323" s="26"/>
      <c r="C8323" s="26"/>
      <c r="D8323" s="26"/>
      <c r="E8323" s="26"/>
      <c r="F8323" s="26"/>
      <c r="G8323" s="27"/>
      <c r="H8323" s="27"/>
      <c r="I8323" s="26"/>
      <c r="J8323" s="24"/>
      <c r="K8323" s="26"/>
      <c r="L8323" s="26"/>
      <c r="M8323" s="26"/>
      <c r="N8323" s="26"/>
      <c r="O8323" s="26"/>
      <c r="P8323" s="26"/>
      <c r="Q8323" s="26"/>
      <c r="R8323" s="26"/>
      <c r="S8323" s="26"/>
      <c r="T8323" s="26"/>
      <c r="U8323" s="26"/>
      <c r="V8323" s="26"/>
    </row>
    <row r="8324" spans="1:22" ht="14">
      <c r="A8324" s="24"/>
      <c r="B8324" s="26"/>
      <c r="C8324" s="26"/>
      <c r="D8324" s="26"/>
      <c r="E8324" s="26"/>
      <c r="F8324" s="26"/>
      <c r="G8324" s="27"/>
      <c r="H8324" s="27"/>
      <c r="I8324" s="26"/>
      <c r="J8324" s="24"/>
      <c r="K8324" s="26"/>
      <c r="L8324" s="26"/>
      <c r="M8324" s="26"/>
      <c r="N8324" s="26"/>
      <c r="O8324" s="26"/>
      <c r="P8324" s="26"/>
      <c r="Q8324" s="26"/>
      <c r="R8324" s="26"/>
      <c r="S8324" s="26"/>
      <c r="T8324" s="26"/>
      <c r="U8324" s="26"/>
      <c r="V8324" s="26"/>
    </row>
    <row r="8325" spans="1:22" ht="14">
      <c r="A8325" s="24"/>
      <c r="B8325" s="26"/>
      <c r="C8325" s="26"/>
      <c r="D8325" s="26"/>
      <c r="E8325" s="26"/>
      <c r="F8325" s="26"/>
      <c r="G8325" s="27"/>
      <c r="H8325" s="27"/>
      <c r="I8325" s="26"/>
      <c r="J8325" s="24"/>
      <c r="K8325" s="26"/>
      <c r="L8325" s="26"/>
      <c r="M8325" s="26"/>
      <c r="N8325" s="26"/>
      <c r="O8325" s="26"/>
      <c r="P8325" s="26"/>
      <c r="Q8325" s="26"/>
      <c r="R8325" s="26"/>
      <c r="S8325" s="26"/>
      <c r="T8325" s="26"/>
      <c r="U8325" s="26"/>
      <c r="V8325" s="26"/>
    </row>
    <row r="8326" spans="1:22" ht="14">
      <c r="A8326" s="24"/>
      <c r="B8326" s="26"/>
      <c r="C8326" s="26"/>
      <c r="D8326" s="26"/>
      <c r="E8326" s="26"/>
      <c r="F8326" s="26"/>
      <c r="G8326" s="27"/>
      <c r="H8326" s="27"/>
      <c r="I8326" s="26"/>
      <c r="J8326" s="24"/>
      <c r="K8326" s="26"/>
      <c r="L8326" s="26"/>
      <c r="M8326" s="26"/>
      <c r="N8326" s="26"/>
      <c r="O8326" s="26"/>
      <c r="P8326" s="26"/>
      <c r="Q8326" s="26"/>
      <c r="R8326" s="26"/>
      <c r="S8326" s="26"/>
      <c r="T8326" s="26"/>
      <c r="U8326" s="26"/>
      <c r="V8326" s="26"/>
    </row>
    <row r="8327" spans="1:22" ht="14">
      <c r="A8327" s="24"/>
      <c r="B8327" s="26"/>
      <c r="C8327" s="26"/>
      <c r="D8327" s="26"/>
      <c r="E8327" s="26"/>
      <c r="F8327" s="26"/>
      <c r="G8327" s="27"/>
      <c r="H8327" s="27"/>
      <c r="I8327" s="26"/>
      <c r="J8327" s="24"/>
      <c r="K8327" s="26"/>
      <c r="L8327" s="26"/>
      <c r="M8327" s="26"/>
      <c r="N8327" s="26"/>
      <c r="O8327" s="26"/>
      <c r="P8327" s="26"/>
      <c r="Q8327" s="26"/>
      <c r="R8327" s="26"/>
      <c r="S8327" s="26"/>
      <c r="T8327" s="26"/>
      <c r="U8327" s="26"/>
      <c r="V8327" s="26"/>
    </row>
    <row r="8328" spans="1:22" ht="14">
      <c r="A8328" s="24"/>
      <c r="B8328" s="26"/>
      <c r="C8328" s="26"/>
      <c r="D8328" s="26"/>
      <c r="E8328" s="26"/>
      <c r="F8328" s="26"/>
      <c r="G8328" s="27"/>
      <c r="H8328" s="27"/>
      <c r="I8328" s="26"/>
      <c r="J8328" s="24"/>
      <c r="K8328" s="26"/>
      <c r="L8328" s="26"/>
      <c r="M8328" s="26"/>
      <c r="N8328" s="26"/>
      <c r="O8328" s="26"/>
      <c r="P8328" s="26"/>
      <c r="Q8328" s="26"/>
      <c r="R8328" s="26"/>
      <c r="S8328" s="26"/>
      <c r="T8328" s="26"/>
      <c r="U8328" s="26"/>
      <c r="V8328" s="26"/>
    </row>
    <row r="8329" spans="1:22" ht="14">
      <c r="A8329" s="24"/>
      <c r="B8329" s="26"/>
      <c r="C8329" s="26"/>
      <c r="D8329" s="26"/>
      <c r="E8329" s="26"/>
      <c r="F8329" s="26"/>
      <c r="G8329" s="27"/>
      <c r="H8329" s="27"/>
      <c r="I8329" s="26"/>
      <c r="J8329" s="24"/>
      <c r="K8329" s="26"/>
      <c r="L8329" s="26"/>
      <c r="M8329" s="26"/>
      <c r="N8329" s="26"/>
      <c r="O8329" s="26"/>
      <c r="P8329" s="26"/>
      <c r="Q8329" s="26"/>
      <c r="R8329" s="26"/>
      <c r="S8329" s="26"/>
      <c r="T8329" s="26"/>
      <c r="U8329" s="26"/>
      <c r="V8329" s="26"/>
    </row>
    <row r="8330" spans="1:22" ht="14">
      <c r="A8330" s="24"/>
      <c r="B8330" s="26"/>
      <c r="C8330" s="26"/>
      <c r="D8330" s="26"/>
      <c r="E8330" s="26"/>
      <c r="F8330" s="26"/>
      <c r="G8330" s="27"/>
      <c r="H8330" s="27"/>
      <c r="I8330" s="26"/>
      <c r="J8330" s="24"/>
      <c r="K8330" s="26"/>
      <c r="L8330" s="26"/>
      <c r="M8330" s="26"/>
      <c r="N8330" s="26"/>
      <c r="O8330" s="26"/>
      <c r="P8330" s="26"/>
      <c r="Q8330" s="26"/>
      <c r="R8330" s="26"/>
      <c r="S8330" s="26"/>
      <c r="T8330" s="26"/>
      <c r="U8330" s="26"/>
      <c r="V8330" s="26"/>
    </row>
    <row r="8331" spans="1:22" ht="14">
      <c r="A8331" s="24"/>
      <c r="B8331" s="26"/>
      <c r="C8331" s="26"/>
      <c r="D8331" s="26"/>
      <c r="E8331" s="26"/>
      <c r="F8331" s="26"/>
      <c r="G8331" s="27"/>
      <c r="H8331" s="27"/>
      <c r="I8331" s="26"/>
      <c r="J8331" s="24"/>
      <c r="K8331" s="26"/>
      <c r="L8331" s="26"/>
      <c r="M8331" s="26"/>
      <c r="N8331" s="26"/>
      <c r="O8331" s="26"/>
      <c r="P8331" s="26"/>
      <c r="Q8331" s="26"/>
      <c r="R8331" s="26"/>
      <c r="S8331" s="26"/>
      <c r="T8331" s="26"/>
      <c r="U8331" s="26"/>
      <c r="V8331" s="26"/>
    </row>
    <row r="8332" spans="1:22" ht="14">
      <c r="A8332" s="24"/>
      <c r="B8332" s="26"/>
      <c r="C8332" s="26"/>
      <c r="D8332" s="26"/>
      <c r="E8332" s="26"/>
      <c r="F8332" s="26"/>
      <c r="G8332" s="27"/>
      <c r="H8332" s="27"/>
      <c r="I8332" s="26"/>
      <c r="J8332" s="24"/>
      <c r="K8332" s="26"/>
      <c r="L8332" s="26"/>
      <c r="M8332" s="26"/>
      <c r="N8332" s="26"/>
      <c r="O8332" s="26"/>
      <c r="P8332" s="26"/>
      <c r="Q8332" s="26"/>
      <c r="R8332" s="26"/>
      <c r="S8332" s="26"/>
      <c r="T8332" s="26"/>
      <c r="U8332" s="26"/>
      <c r="V8332" s="26"/>
    </row>
    <row r="8333" spans="1:22" ht="14">
      <c r="A8333" s="24"/>
      <c r="B8333" s="26"/>
      <c r="C8333" s="26"/>
      <c r="D8333" s="26"/>
      <c r="E8333" s="26"/>
      <c r="F8333" s="26"/>
      <c r="G8333" s="27"/>
      <c r="H8333" s="27"/>
      <c r="I8333" s="26"/>
      <c r="J8333" s="24"/>
      <c r="K8333" s="26"/>
      <c r="L8333" s="26"/>
      <c r="M8333" s="26"/>
      <c r="N8333" s="26"/>
      <c r="O8333" s="26"/>
      <c r="P8333" s="26"/>
      <c r="Q8333" s="26"/>
      <c r="R8333" s="26"/>
      <c r="S8333" s="26"/>
      <c r="T8333" s="26"/>
      <c r="U8333" s="26"/>
      <c r="V8333" s="26"/>
    </row>
    <row r="8334" spans="1:22" ht="14">
      <c r="A8334" s="24"/>
      <c r="B8334" s="26"/>
      <c r="C8334" s="26"/>
      <c r="D8334" s="26"/>
      <c r="E8334" s="26"/>
      <c r="F8334" s="26"/>
      <c r="G8334" s="27"/>
      <c r="H8334" s="27"/>
      <c r="I8334" s="26"/>
      <c r="J8334" s="24"/>
      <c r="K8334" s="26"/>
      <c r="L8334" s="26"/>
      <c r="M8334" s="26"/>
      <c r="N8334" s="26"/>
      <c r="O8334" s="26"/>
      <c r="P8334" s="26"/>
      <c r="Q8334" s="26"/>
      <c r="R8334" s="26"/>
      <c r="S8334" s="26"/>
      <c r="T8334" s="26"/>
      <c r="U8334" s="26"/>
      <c r="V8334" s="26"/>
    </row>
    <row r="8335" spans="1:22" ht="14">
      <c r="A8335" s="24"/>
      <c r="B8335" s="26"/>
      <c r="C8335" s="26"/>
      <c r="D8335" s="26"/>
      <c r="E8335" s="26"/>
      <c r="F8335" s="26"/>
      <c r="G8335" s="27"/>
      <c r="H8335" s="27"/>
      <c r="I8335" s="26"/>
      <c r="J8335" s="24"/>
      <c r="K8335" s="26"/>
      <c r="L8335" s="26"/>
      <c r="M8335" s="26"/>
      <c r="N8335" s="26"/>
      <c r="O8335" s="26"/>
      <c r="P8335" s="26"/>
      <c r="Q8335" s="26"/>
      <c r="R8335" s="26"/>
      <c r="S8335" s="26"/>
      <c r="T8335" s="26"/>
      <c r="U8335" s="26"/>
      <c r="V8335" s="26"/>
    </row>
    <row r="8336" spans="1:22" ht="14">
      <c r="A8336" s="24"/>
      <c r="B8336" s="26"/>
      <c r="C8336" s="26"/>
      <c r="D8336" s="26"/>
      <c r="E8336" s="26"/>
      <c r="F8336" s="26"/>
      <c r="G8336" s="27"/>
      <c r="H8336" s="27"/>
      <c r="I8336" s="26"/>
      <c r="J8336" s="24"/>
      <c r="K8336" s="26"/>
      <c r="L8336" s="26"/>
      <c r="M8336" s="26"/>
      <c r="N8336" s="26"/>
      <c r="O8336" s="26"/>
      <c r="P8336" s="26"/>
      <c r="Q8336" s="26"/>
      <c r="R8336" s="26"/>
      <c r="S8336" s="26"/>
      <c r="T8336" s="26"/>
      <c r="U8336" s="26"/>
      <c r="V8336" s="26"/>
    </row>
    <row r="8337" spans="1:22" ht="14">
      <c r="A8337" s="24"/>
      <c r="B8337" s="26"/>
      <c r="C8337" s="26"/>
      <c r="D8337" s="26"/>
      <c r="E8337" s="26"/>
      <c r="F8337" s="26"/>
      <c r="G8337" s="27"/>
      <c r="H8337" s="27"/>
      <c r="I8337" s="26"/>
      <c r="J8337" s="24"/>
      <c r="K8337" s="26"/>
      <c r="L8337" s="26"/>
      <c r="M8337" s="26"/>
      <c r="N8337" s="26"/>
      <c r="O8337" s="26"/>
      <c r="P8337" s="26"/>
      <c r="Q8337" s="26"/>
      <c r="R8337" s="26"/>
      <c r="S8337" s="26"/>
      <c r="T8337" s="26"/>
      <c r="U8337" s="26"/>
      <c r="V8337" s="26"/>
    </row>
    <row r="8338" spans="1:22" ht="14">
      <c r="A8338" s="24"/>
      <c r="B8338" s="26"/>
      <c r="C8338" s="26"/>
      <c r="D8338" s="26"/>
      <c r="E8338" s="26"/>
      <c r="F8338" s="26"/>
      <c r="G8338" s="27"/>
      <c r="H8338" s="27"/>
      <c r="I8338" s="26"/>
      <c r="J8338" s="24"/>
      <c r="K8338" s="26"/>
      <c r="L8338" s="26"/>
      <c r="M8338" s="26"/>
      <c r="N8338" s="26"/>
      <c r="O8338" s="26"/>
      <c r="P8338" s="26"/>
      <c r="Q8338" s="26"/>
      <c r="R8338" s="26"/>
      <c r="S8338" s="26"/>
      <c r="T8338" s="26"/>
      <c r="U8338" s="26"/>
      <c r="V8338" s="26"/>
    </row>
    <row r="8339" spans="1:22" ht="14">
      <c r="A8339" s="24"/>
      <c r="B8339" s="26"/>
      <c r="C8339" s="26"/>
      <c r="D8339" s="26"/>
      <c r="E8339" s="26"/>
      <c r="F8339" s="26"/>
      <c r="G8339" s="27"/>
      <c r="H8339" s="27"/>
      <c r="I8339" s="26"/>
      <c r="J8339" s="24"/>
      <c r="K8339" s="26"/>
      <c r="L8339" s="26"/>
      <c r="M8339" s="26"/>
      <c r="N8339" s="26"/>
      <c r="O8339" s="26"/>
      <c r="P8339" s="26"/>
      <c r="Q8339" s="26"/>
      <c r="R8339" s="26"/>
      <c r="S8339" s="26"/>
      <c r="T8339" s="26"/>
      <c r="U8339" s="26"/>
      <c r="V8339" s="26"/>
    </row>
    <row r="8340" spans="1:22" ht="14">
      <c r="A8340" s="24"/>
      <c r="B8340" s="26"/>
      <c r="C8340" s="26"/>
      <c r="D8340" s="26"/>
      <c r="E8340" s="26"/>
      <c r="F8340" s="26"/>
      <c r="G8340" s="27"/>
      <c r="H8340" s="27"/>
      <c r="I8340" s="26"/>
      <c r="J8340" s="24"/>
      <c r="K8340" s="26"/>
      <c r="L8340" s="26"/>
      <c r="M8340" s="26"/>
      <c r="N8340" s="26"/>
      <c r="O8340" s="26"/>
      <c r="P8340" s="26"/>
      <c r="Q8340" s="26"/>
      <c r="R8340" s="26"/>
      <c r="S8340" s="26"/>
      <c r="T8340" s="26"/>
      <c r="U8340" s="26"/>
      <c r="V8340" s="26"/>
    </row>
    <row r="8341" spans="1:22" ht="14">
      <c r="A8341" s="24"/>
      <c r="B8341" s="26"/>
      <c r="C8341" s="26"/>
      <c r="D8341" s="26"/>
      <c r="E8341" s="26"/>
      <c r="F8341" s="26"/>
      <c r="G8341" s="27"/>
      <c r="H8341" s="27"/>
      <c r="I8341" s="26"/>
      <c r="J8341" s="24"/>
      <c r="K8341" s="26"/>
      <c r="L8341" s="26"/>
      <c r="M8341" s="26"/>
      <c r="N8341" s="26"/>
      <c r="O8341" s="26"/>
      <c r="P8341" s="26"/>
      <c r="Q8341" s="26"/>
      <c r="R8341" s="26"/>
      <c r="S8341" s="26"/>
      <c r="T8341" s="26"/>
      <c r="U8341" s="26"/>
      <c r="V8341" s="26"/>
    </row>
    <row r="8342" spans="1:22" ht="14">
      <c r="A8342" s="24"/>
      <c r="B8342" s="26"/>
      <c r="C8342" s="26"/>
      <c r="D8342" s="26"/>
      <c r="E8342" s="26"/>
      <c r="F8342" s="26"/>
      <c r="G8342" s="27"/>
      <c r="H8342" s="27"/>
      <c r="I8342" s="26"/>
      <c r="J8342" s="24"/>
      <c r="K8342" s="26"/>
      <c r="L8342" s="26"/>
      <c r="M8342" s="26"/>
      <c r="N8342" s="26"/>
      <c r="O8342" s="26"/>
      <c r="P8342" s="26"/>
      <c r="Q8342" s="26"/>
      <c r="R8342" s="26"/>
      <c r="S8342" s="26"/>
      <c r="T8342" s="26"/>
      <c r="U8342" s="26"/>
      <c r="V8342" s="26"/>
    </row>
    <row r="8343" spans="1:22" ht="14">
      <c r="A8343" s="24"/>
      <c r="B8343" s="26"/>
      <c r="C8343" s="26"/>
      <c r="D8343" s="26"/>
      <c r="E8343" s="26"/>
      <c r="F8343" s="26"/>
      <c r="G8343" s="27"/>
      <c r="H8343" s="27"/>
      <c r="I8343" s="26"/>
      <c r="J8343" s="24"/>
      <c r="K8343" s="26"/>
      <c r="L8343" s="26"/>
      <c r="M8343" s="26"/>
      <c r="N8343" s="26"/>
      <c r="O8343" s="26"/>
      <c r="P8343" s="26"/>
      <c r="Q8343" s="26"/>
      <c r="R8343" s="26"/>
      <c r="S8343" s="26"/>
      <c r="T8343" s="26"/>
      <c r="U8343" s="26"/>
      <c r="V8343" s="26"/>
    </row>
    <row r="8344" spans="1:22" ht="14">
      <c r="A8344" s="24"/>
      <c r="B8344" s="26"/>
      <c r="C8344" s="26"/>
      <c r="D8344" s="26"/>
      <c r="E8344" s="26"/>
      <c r="F8344" s="26"/>
      <c r="G8344" s="27"/>
      <c r="H8344" s="27"/>
      <c r="I8344" s="26"/>
      <c r="J8344" s="24"/>
      <c r="K8344" s="26"/>
      <c r="L8344" s="26"/>
      <c r="M8344" s="26"/>
      <c r="N8344" s="26"/>
      <c r="O8344" s="26"/>
      <c r="P8344" s="26"/>
      <c r="Q8344" s="26"/>
      <c r="R8344" s="26"/>
      <c r="S8344" s="26"/>
      <c r="T8344" s="26"/>
      <c r="U8344" s="26"/>
      <c r="V8344" s="26"/>
    </row>
    <row r="8345" spans="1:22" ht="14">
      <c r="A8345" s="24"/>
      <c r="B8345" s="26"/>
      <c r="C8345" s="26"/>
      <c r="D8345" s="26"/>
      <c r="E8345" s="26"/>
      <c r="F8345" s="26"/>
      <c r="G8345" s="27"/>
      <c r="H8345" s="27"/>
      <c r="I8345" s="26"/>
      <c r="J8345" s="24"/>
      <c r="K8345" s="26"/>
      <c r="L8345" s="26"/>
      <c r="M8345" s="26"/>
      <c r="N8345" s="26"/>
      <c r="O8345" s="26"/>
      <c r="P8345" s="26"/>
      <c r="Q8345" s="26"/>
      <c r="R8345" s="26"/>
      <c r="S8345" s="26"/>
      <c r="T8345" s="26"/>
      <c r="U8345" s="26"/>
      <c r="V8345" s="26"/>
    </row>
    <row r="8346" spans="1:22" ht="14">
      <c r="A8346" s="24"/>
      <c r="B8346" s="26"/>
      <c r="C8346" s="26"/>
      <c r="D8346" s="26"/>
      <c r="E8346" s="26"/>
      <c r="F8346" s="26"/>
      <c r="G8346" s="27"/>
      <c r="H8346" s="27"/>
      <c r="I8346" s="26"/>
      <c r="J8346" s="24"/>
      <c r="K8346" s="26"/>
      <c r="L8346" s="26"/>
      <c r="M8346" s="26"/>
      <c r="N8346" s="26"/>
      <c r="O8346" s="26"/>
      <c r="P8346" s="26"/>
      <c r="Q8346" s="26"/>
      <c r="R8346" s="26"/>
      <c r="S8346" s="26"/>
      <c r="T8346" s="26"/>
      <c r="U8346" s="26"/>
      <c r="V8346" s="26"/>
    </row>
    <row r="8347" spans="1:22" ht="14">
      <c r="A8347" s="24"/>
      <c r="B8347" s="26"/>
      <c r="C8347" s="26"/>
      <c r="D8347" s="26"/>
      <c r="E8347" s="26"/>
      <c r="F8347" s="26"/>
      <c r="G8347" s="27"/>
      <c r="H8347" s="27"/>
      <c r="I8347" s="26"/>
      <c r="J8347" s="24"/>
      <c r="K8347" s="26"/>
      <c r="L8347" s="26"/>
      <c r="M8347" s="26"/>
      <c r="N8347" s="26"/>
      <c r="O8347" s="26"/>
      <c r="P8347" s="26"/>
      <c r="Q8347" s="26"/>
      <c r="R8347" s="26"/>
      <c r="S8347" s="26"/>
      <c r="T8347" s="26"/>
      <c r="U8347" s="26"/>
      <c r="V8347" s="26"/>
    </row>
    <row r="8348" spans="1:22" ht="14">
      <c r="A8348" s="24"/>
      <c r="B8348" s="26"/>
      <c r="C8348" s="26"/>
      <c r="D8348" s="26"/>
      <c r="E8348" s="26"/>
      <c r="F8348" s="26"/>
      <c r="G8348" s="27"/>
      <c r="H8348" s="27"/>
      <c r="I8348" s="26"/>
      <c r="J8348" s="24"/>
      <c r="K8348" s="26"/>
      <c r="L8348" s="26"/>
      <c r="M8348" s="26"/>
      <c r="N8348" s="26"/>
      <c r="O8348" s="26"/>
      <c r="P8348" s="26"/>
      <c r="Q8348" s="26"/>
      <c r="R8348" s="26"/>
      <c r="S8348" s="26"/>
      <c r="T8348" s="26"/>
      <c r="U8348" s="26"/>
      <c r="V8348" s="26"/>
    </row>
    <row r="8349" spans="1:22" ht="14">
      <c r="A8349" s="24"/>
      <c r="B8349" s="26"/>
      <c r="C8349" s="26"/>
      <c r="D8349" s="26"/>
      <c r="E8349" s="26"/>
      <c r="F8349" s="26"/>
      <c r="G8349" s="27"/>
      <c r="H8349" s="27"/>
      <c r="I8349" s="26"/>
      <c r="J8349" s="24"/>
      <c r="K8349" s="26"/>
      <c r="L8349" s="26"/>
      <c r="M8349" s="26"/>
      <c r="N8349" s="26"/>
      <c r="O8349" s="26"/>
      <c r="P8349" s="26"/>
      <c r="Q8349" s="26"/>
      <c r="R8349" s="26"/>
      <c r="S8349" s="26"/>
      <c r="T8349" s="26"/>
      <c r="U8349" s="26"/>
      <c r="V8349" s="26"/>
    </row>
    <row r="8350" spans="1:22" ht="14">
      <c r="A8350" s="24"/>
      <c r="B8350" s="26"/>
      <c r="C8350" s="26"/>
      <c r="D8350" s="26"/>
      <c r="E8350" s="26"/>
      <c r="F8350" s="26"/>
      <c r="G8350" s="27"/>
      <c r="H8350" s="27"/>
      <c r="I8350" s="26"/>
      <c r="J8350" s="24"/>
      <c r="K8350" s="26"/>
      <c r="L8350" s="26"/>
      <c r="M8350" s="26"/>
      <c r="N8350" s="26"/>
      <c r="O8350" s="26"/>
      <c r="P8350" s="26"/>
      <c r="Q8350" s="26"/>
      <c r="R8350" s="26"/>
      <c r="S8350" s="26"/>
      <c r="T8350" s="26"/>
      <c r="U8350" s="26"/>
      <c r="V8350" s="26"/>
    </row>
    <row r="8351" spans="1:22" ht="14">
      <c r="A8351" s="24"/>
      <c r="B8351" s="26"/>
      <c r="C8351" s="26"/>
      <c r="D8351" s="26"/>
      <c r="E8351" s="26"/>
      <c r="F8351" s="26"/>
      <c r="G8351" s="27"/>
      <c r="H8351" s="27"/>
      <c r="I8351" s="26"/>
      <c r="J8351" s="24"/>
      <c r="K8351" s="26"/>
      <c r="L8351" s="26"/>
      <c r="M8351" s="26"/>
      <c r="N8351" s="26"/>
      <c r="O8351" s="26"/>
      <c r="P8351" s="26"/>
      <c r="Q8351" s="26"/>
      <c r="R8351" s="26"/>
      <c r="S8351" s="26"/>
      <c r="T8351" s="26"/>
      <c r="U8351" s="26"/>
      <c r="V8351" s="26"/>
    </row>
    <row r="8352" spans="1:22" ht="14">
      <c r="A8352" s="24"/>
      <c r="B8352" s="26"/>
      <c r="C8352" s="26"/>
      <c r="D8352" s="26"/>
      <c r="E8352" s="26"/>
      <c r="F8352" s="26"/>
      <c r="G8352" s="27"/>
      <c r="H8352" s="27"/>
      <c r="I8352" s="26"/>
      <c r="J8352" s="24"/>
      <c r="K8352" s="26"/>
      <c r="L8352" s="26"/>
      <c r="M8352" s="26"/>
      <c r="N8352" s="26"/>
      <c r="O8352" s="26"/>
      <c r="P8352" s="26"/>
      <c r="Q8352" s="26"/>
      <c r="R8352" s="26"/>
      <c r="S8352" s="26"/>
      <c r="T8352" s="26"/>
      <c r="U8352" s="26"/>
      <c r="V8352" s="26"/>
    </row>
    <row r="8353" spans="1:22" ht="14">
      <c r="A8353" s="24"/>
      <c r="B8353" s="26"/>
      <c r="C8353" s="26"/>
      <c r="D8353" s="26"/>
      <c r="E8353" s="26"/>
      <c r="F8353" s="26"/>
      <c r="G8353" s="27"/>
      <c r="H8353" s="27"/>
      <c r="I8353" s="26"/>
      <c r="J8353" s="24"/>
      <c r="K8353" s="26"/>
      <c r="L8353" s="26"/>
      <c r="M8353" s="26"/>
      <c r="N8353" s="26"/>
      <c r="O8353" s="26"/>
      <c r="P8353" s="26"/>
      <c r="Q8353" s="26"/>
      <c r="R8353" s="26"/>
      <c r="S8353" s="26"/>
      <c r="T8353" s="26"/>
      <c r="U8353" s="26"/>
      <c r="V8353" s="26"/>
    </row>
    <row r="8354" spans="1:22" ht="14">
      <c r="A8354" s="24"/>
      <c r="B8354" s="26"/>
      <c r="C8354" s="26"/>
      <c r="D8354" s="26"/>
      <c r="E8354" s="26"/>
      <c r="F8354" s="26"/>
      <c r="G8354" s="27"/>
      <c r="H8354" s="27"/>
      <c r="I8354" s="26"/>
      <c r="J8354" s="24"/>
      <c r="K8354" s="26"/>
      <c r="L8354" s="26"/>
      <c r="M8354" s="26"/>
      <c r="N8354" s="26"/>
      <c r="O8354" s="26"/>
      <c r="P8354" s="26"/>
      <c r="Q8354" s="26"/>
      <c r="R8354" s="26"/>
      <c r="S8354" s="26"/>
      <c r="T8354" s="26"/>
      <c r="U8354" s="26"/>
      <c r="V8354" s="26"/>
    </row>
    <row r="8355" spans="1:22" ht="14">
      <c r="A8355" s="24"/>
      <c r="B8355" s="26"/>
      <c r="C8355" s="26"/>
      <c r="D8355" s="26"/>
      <c r="E8355" s="26"/>
      <c r="F8355" s="26"/>
      <c r="G8355" s="27"/>
      <c r="H8355" s="27"/>
      <c r="I8355" s="26"/>
      <c r="J8355" s="24"/>
      <c r="K8355" s="26"/>
      <c r="L8355" s="26"/>
      <c r="M8355" s="26"/>
      <c r="N8355" s="26"/>
      <c r="O8355" s="26"/>
      <c r="P8355" s="26"/>
      <c r="Q8355" s="26"/>
      <c r="R8355" s="26"/>
      <c r="S8355" s="26"/>
      <c r="T8355" s="26"/>
      <c r="U8355" s="26"/>
      <c r="V8355" s="26"/>
    </row>
    <row r="8356" spans="1:22" ht="14">
      <c r="A8356" s="24"/>
      <c r="B8356" s="26"/>
      <c r="C8356" s="26"/>
      <c r="D8356" s="26"/>
      <c r="E8356" s="26"/>
      <c r="F8356" s="26"/>
      <c r="G8356" s="27"/>
      <c r="H8356" s="27"/>
      <c r="I8356" s="26"/>
      <c r="J8356" s="24"/>
      <c r="K8356" s="26"/>
      <c r="L8356" s="26"/>
      <c r="M8356" s="26"/>
      <c r="N8356" s="26"/>
      <c r="O8356" s="26"/>
      <c r="P8356" s="26"/>
      <c r="Q8356" s="26"/>
      <c r="R8356" s="26"/>
      <c r="S8356" s="26"/>
      <c r="T8356" s="26"/>
      <c r="U8356" s="26"/>
      <c r="V8356" s="26"/>
    </row>
    <row r="8357" spans="1:22" ht="14">
      <c r="A8357" s="24"/>
      <c r="B8357" s="26"/>
      <c r="C8357" s="26"/>
      <c r="D8357" s="26"/>
      <c r="E8357" s="26"/>
      <c r="F8357" s="26"/>
      <c r="G8357" s="27"/>
      <c r="H8357" s="27"/>
      <c r="I8357" s="26"/>
      <c r="J8357" s="24"/>
      <c r="K8357" s="26"/>
      <c r="L8357" s="26"/>
      <c r="M8357" s="26"/>
      <c r="N8357" s="26"/>
      <c r="O8357" s="26"/>
      <c r="P8357" s="26"/>
      <c r="Q8357" s="26"/>
      <c r="R8357" s="26"/>
      <c r="S8357" s="26"/>
      <c r="T8357" s="26"/>
      <c r="U8357" s="26"/>
      <c r="V8357" s="26"/>
    </row>
    <row r="8358" spans="1:22" ht="14">
      <c r="A8358" s="24"/>
      <c r="B8358" s="26"/>
      <c r="C8358" s="26"/>
      <c r="D8358" s="26"/>
      <c r="E8358" s="26"/>
      <c r="F8358" s="26"/>
      <c r="G8358" s="27"/>
      <c r="H8358" s="27"/>
      <c r="I8358" s="26"/>
      <c r="J8358" s="24"/>
      <c r="K8358" s="26"/>
      <c r="L8358" s="26"/>
      <c r="M8358" s="26"/>
      <c r="N8358" s="26"/>
      <c r="O8358" s="26"/>
      <c r="P8358" s="26"/>
      <c r="Q8358" s="26"/>
      <c r="R8358" s="26"/>
      <c r="S8358" s="26"/>
      <c r="T8358" s="26"/>
      <c r="U8358" s="26"/>
      <c r="V8358" s="26"/>
    </row>
    <row r="8359" spans="1:22" ht="14">
      <c r="A8359" s="24"/>
      <c r="B8359" s="26"/>
      <c r="C8359" s="26"/>
      <c r="D8359" s="26"/>
      <c r="E8359" s="26"/>
      <c r="F8359" s="26"/>
      <c r="G8359" s="27"/>
      <c r="H8359" s="27"/>
      <c r="I8359" s="26"/>
      <c r="J8359" s="24"/>
      <c r="K8359" s="26"/>
      <c r="L8359" s="26"/>
      <c r="M8359" s="26"/>
      <c r="N8359" s="26"/>
      <c r="O8359" s="26"/>
      <c r="P8359" s="26"/>
      <c r="Q8359" s="26"/>
      <c r="R8359" s="26"/>
      <c r="S8359" s="26"/>
      <c r="T8359" s="26"/>
      <c r="U8359" s="26"/>
      <c r="V8359" s="26"/>
    </row>
    <row r="8360" spans="1:22" ht="14">
      <c r="A8360" s="24"/>
      <c r="B8360" s="26"/>
      <c r="C8360" s="26"/>
      <c r="D8360" s="26"/>
      <c r="E8360" s="26"/>
      <c r="F8360" s="26"/>
      <c r="G8360" s="27"/>
      <c r="H8360" s="27"/>
      <c r="I8360" s="26"/>
      <c r="J8360" s="24"/>
      <c r="K8360" s="26"/>
      <c r="L8360" s="26"/>
      <c r="M8360" s="26"/>
      <c r="N8360" s="26"/>
      <c r="O8360" s="26"/>
      <c r="P8360" s="26"/>
      <c r="Q8360" s="26"/>
      <c r="R8360" s="26"/>
      <c r="S8360" s="26"/>
      <c r="T8360" s="26"/>
      <c r="U8360" s="26"/>
      <c r="V8360" s="26"/>
    </row>
    <row r="8361" spans="1:22" ht="14">
      <c r="A8361" s="24"/>
      <c r="B8361" s="26"/>
      <c r="C8361" s="26"/>
      <c r="D8361" s="26"/>
      <c r="E8361" s="26"/>
      <c r="F8361" s="26"/>
      <c r="G8361" s="27"/>
      <c r="H8361" s="27"/>
      <c r="I8361" s="26"/>
      <c r="J8361" s="24"/>
      <c r="K8361" s="26"/>
      <c r="L8361" s="26"/>
      <c r="M8361" s="26"/>
      <c r="N8361" s="26"/>
      <c r="O8361" s="26"/>
      <c r="P8361" s="26"/>
      <c r="Q8361" s="26"/>
      <c r="R8361" s="26"/>
      <c r="S8361" s="26"/>
      <c r="T8361" s="26"/>
      <c r="U8361" s="26"/>
      <c r="V8361" s="26"/>
    </row>
    <row r="8362" spans="1:22" ht="14">
      <c r="A8362" s="24"/>
      <c r="B8362" s="26"/>
      <c r="C8362" s="26"/>
      <c r="D8362" s="26"/>
      <c r="E8362" s="26"/>
      <c r="F8362" s="26"/>
      <c r="G8362" s="27"/>
      <c r="H8362" s="27"/>
      <c r="I8362" s="26"/>
      <c r="J8362" s="24"/>
      <c r="K8362" s="26"/>
      <c r="L8362" s="26"/>
      <c r="M8362" s="26"/>
      <c r="N8362" s="26"/>
      <c r="O8362" s="26"/>
      <c r="P8362" s="26"/>
      <c r="Q8362" s="26"/>
      <c r="R8362" s="26"/>
      <c r="S8362" s="26"/>
      <c r="T8362" s="26"/>
      <c r="U8362" s="26"/>
      <c r="V8362" s="26"/>
    </row>
    <row r="8363" spans="1:22" ht="14">
      <c r="A8363" s="24"/>
      <c r="B8363" s="26"/>
      <c r="C8363" s="26"/>
      <c r="D8363" s="26"/>
      <c r="E8363" s="26"/>
      <c r="F8363" s="26"/>
      <c r="G8363" s="27"/>
      <c r="H8363" s="27"/>
      <c r="I8363" s="26"/>
      <c r="J8363" s="24"/>
      <c r="K8363" s="26"/>
      <c r="L8363" s="26"/>
      <c r="M8363" s="26"/>
      <c r="N8363" s="26"/>
      <c r="O8363" s="26"/>
      <c r="P8363" s="26"/>
      <c r="Q8363" s="26"/>
      <c r="R8363" s="26"/>
      <c r="S8363" s="26"/>
      <c r="T8363" s="26"/>
      <c r="U8363" s="26"/>
      <c r="V8363" s="26"/>
    </row>
    <row r="8364" spans="1:22" ht="14">
      <c r="A8364" s="24"/>
      <c r="B8364" s="26"/>
      <c r="C8364" s="26"/>
      <c r="D8364" s="26"/>
      <c r="E8364" s="26"/>
      <c r="F8364" s="26"/>
      <c r="G8364" s="27"/>
      <c r="H8364" s="27"/>
      <c r="I8364" s="26"/>
      <c r="J8364" s="24"/>
      <c r="K8364" s="26"/>
      <c r="L8364" s="26"/>
      <c r="M8364" s="26"/>
      <c r="N8364" s="26"/>
      <c r="O8364" s="26"/>
      <c r="P8364" s="26"/>
      <c r="Q8364" s="26"/>
      <c r="R8364" s="26"/>
      <c r="S8364" s="26"/>
      <c r="T8364" s="26"/>
      <c r="U8364" s="26"/>
      <c r="V8364" s="26"/>
    </row>
    <row r="8365" spans="1:22" ht="14">
      <c r="A8365" s="24"/>
      <c r="B8365" s="26"/>
      <c r="C8365" s="26"/>
      <c r="D8365" s="26"/>
      <c r="E8365" s="26"/>
      <c r="F8365" s="26"/>
      <c r="G8365" s="27"/>
      <c r="H8365" s="27"/>
      <c r="I8365" s="26"/>
      <c r="J8365" s="24"/>
      <c r="K8365" s="26"/>
      <c r="L8365" s="26"/>
      <c r="M8365" s="26"/>
      <c r="N8365" s="26"/>
      <c r="O8365" s="26"/>
      <c r="P8365" s="26"/>
      <c r="Q8365" s="26"/>
      <c r="R8365" s="26"/>
      <c r="S8365" s="26"/>
      <c r="T8365" s="26"/>
      <c r="U8365" s="26"/>
      <c r="V8365" s="26"/>
    </row>
    <row r="8366" spans="1:22" ht="14">
      <c r="A8366" s="24"/>
      <c r="B8366" s="26"/>
      <c r="C8366" s="26"/>
      <c r="D8366" s="26"/>
      <c r="E8366" s="26"/>
      <c r="F8366" s="26"/>
      <c r="G8366" s="27"/>
      <c r="H8366" s="27"/>
      <c r="I8366" s="26"/>
      <c r="J8366" s="24"/>
      <c r="K8366" s="26"/>
      <c r="L8366" s="26"/>
      <c r="M8366" s="26"/>
      <c r="N8366" s="26"/>
      <c r="O8366" s="26"/>
      <c r="P8366" s="26"/>
      <c r="Q8366" s="26"/>
      <c r="R8366" s="26"/>
      <c r="S8366" s="26"/>
      <c r="T8366" s="26"/>
      <c r="U8366" s="26"/>
      <c r="V8366" s="26"/>
    </row>
    <row r="8367" spans="1:22" ht="14">
      <c r="A8367" s="24"/>
      <c r="B8367" s="26"/>
      <c r="C8367" s="26"/>
      <c r="D8367" s="26"/>
      <c r="E8367" s="26"/>
      <c r="F8367" s="26"/>
      <c r="G8367" s="27"/>
      <c r="H8367" s="27"/>
      <c r="I8367" s="26"/>
      <c r="J8367" s="24"/>
      <c r="K8367" s="26"/>
      <c r="L8367" s="26"/>
      <c r="M8367" s="26"/>
      <c r="N8367" s="26"/>
      <c r="O8367" s="26"/>
      <c r="P8367" s="26"/>
      <c r="Q8367" s="26"/>
      <c r="R8367" s="26"/>
      <c r="S8367" s="26"/>
      <c r="T8367" s="26"/>
      <c r="U8367" s="26"/>
      <c r="V8367" s="26"/>
    </row>
    <row r="8368" spans="1:22" ht="14">
      <c r="A8368" s="24"/>
      <c r="B8368" s="26"/>
      <c r="C8368" s="26"/>
      <c r="D8368" s="26"/>
      <c r="E8368" s="26"/>
      <c r="F8368" s="26"/>
      <c r="G8368" s="27"/>
      <c r="H8368" s="27"/>
      <c r="I8368" s="26"/>
      <c r="J8368" s="24"/>
      <c r="K8368" s="26"/>
      <c r="L8368" s="26"/>
      <c r="M8368" s="26"/>
      <c r="N8368" s="26"/>
      <c r="O8368" s="26"/>
      <c r="P8368" s="26"/>
      <c r="Q8368" s="26"/>
      <c r="R8368" s="26"/>
      <c r="S8368" s="26"/>
      <c r="T8368" s="26"/>
      <c r="U8368" s="26"/>
      <c r="V8368" s="26"/>
    </row>
    <row r="8369" spans="1:22" ht="14">
      <c r="A8369" s="24"/>
      <c r="B8369" s="26"/>
      <c r="C8369" s="26"/>
      <c r="D8369" s="26"/>
      <c r="E8369" s="26"/>
      <c r="F8369" s="26"/>
      <c r="G8369" s="27"/>
      <c r="H8369" s="27"/>
      <c r="I8369" s="26"/>
      <c r="J8369" s="24"/>
      <c r="K8369" s="26"/>
      <c r="L8369" s="26"/>
      <c r="M8369" s="26"/>
      <c r="N8369" s="26"/>
      <c r="O8369" s="26"/>
      <c r="P8369" s="26"/>
      <c r="Q8369" s="26"/>
      <c r="R8369" s="26"/>
      <c r="S8369" s="26"/>
      <c r="T8369" s="26"/>
      <c r="U8369" s="26"/>
      <c r="V8369" s="26"/>
    </row>
    <row r="8370" spans="1:22" ht="14">
      <c r="A8370" s="24"/>
      <c r="B8370" s="26"/>
      <c r="C8370" s="26"/>
      <c r="D8370" s="26"/>
      <c r="E8370" s="26"/>
      <c r="F8370" s="26"/>
      <c r="G8370" s="27"/>
      <c r="H8370" s="27"/>
      <c r="I8370" s="26"/>
      <c r="J8370" s="24"/>
      <c r="K8370" s="26"/>
      <c r="L8370" s="26"/>
      <c r="M8370" s="26"/>
      <c r="N8370" s="26"/>
      <c r="O8370" s="26"/>
      <c r="P8370" s="26"/>
      <c r="Q8370" s="26"/>
      <c r="R8370" s="26"/>
      <c r="S8370" s="26"/>
      <c r="T8370" s="26"/>
      <c r="U8370" s="26"/>
      <c r="V8370" s="26"/>
    </row>
    <row r="8371" spans="1:22" ht="14">
      <c r="A8371" s="24"/>
      <c r="B8371" s="26"/>
      <c r="C8371" s="26"/>
      <c r="D8371" s="26"/>
      <c r="E8371" s="26"/>
      <c r="F8371" s="26"/>
      <c r="G8371" s="27"/>
      <c r="H8371" s="27"/>
      <c r="I8371" s="26"/>
      <c r="J8371" s="24"/>
      <c r="K8371" s="26"/>
      <c r="L8371" s="26"/>
      <c r="M8371" s="26"/>
      <c r="N8371" s="26"/>
      <c r="O8371" s="26"/>
      <c r="P8371" s="26"/>
      <c r="Q8371" s="26"/>
      <c r="R8371" s="26"/>
      <c r="S8371" s="26"/>
      <c r="T8371" s="26"/>
      <c r="U8371" s="26"/>
      <c r="V8371" s="26"/>
    </row>
    <row r="8372" spans="1:22" ht="14">
      <c r="A8372" s="24"/>
      <c r="B8372" s="26"/>
      <c r="C8372" s="26"/>
      <c r="D8372" s="26"/>
      <c r="E8372" s="26"/>
      <c r="F8372" s="26"/>
      <c r="G8372" s="27"/>
      <c r="H8372" s="27"/>
      <c r="I8372" s="26"/>
      <c r="J8372" s="24"/>
      <c r="K8372" s="26"/>
      <c r="L8372" s="26"/>
      <c r="M8372" s="26"/>
      <c r="N8372" s="26"/>
      <c r="O8372" s="26"/>
      <c r="P8372" s="26"/>
      <c r="Q8372" s="26"/>
      <c r="R8372" s="26"/>
      <c r="S8372" s="26"/>
      <c r="T8372" s="26"/>
      <c r="U8372" s="26"/>
      <c r="V8372" s="26"/>
    </row>
    <row r="8373" spans="1:22" ht="14">
      <c r="A8373" s="24"/>
      <c r="B8373" s="26"/>
      <c r="C8373" s="26"/>
      <c r="D8373" s="26"/>
      <c r="E8373" s="26"/>
      <c r="F8373" s="26"/>
      <c r="G8373" s="27"/>
      <c r="H8373" s="27"/>
      <c r="I8373" s="26"/>
      <c r="J8373" s="24"/>
      <c r="K8373" s="26"/>
      <c r="L8373" s="26"/>
      <c r="M8373" s="26"/>
      <c r="N8373" s="26"/>
      <c r="O8373" s="26"/>
      <c r="P8373" s="26"/>
      <c r="Q8373" s="26"/>
      <c r="R8373" s="26"/>
      <c r="S8373" s="26"/>
      <c r="T8373" s="26"/>
      <c r="U8373" s="26"/>
      <c r="V8373" s="26"/>
    </row>
    <row r="8374" spans="1:22" ht="14">
      <c r="A8374" s="24"/>
      <c r="B8374" s="26"/>
      <c r="C8374" s="26"/>
      <c r="D8374" s="26"/>
      <c r="E8374" s="26"/>
      <c r="F8374" s="26"/>
      <c r="G8374" s="27"/>
      <c r="H8374" s="27"/>
      <c r="I8374" s="26"/>
      <c r="J8374" s="24"/>
      <c r="K8374" s="26"/>
      <c r="L8374" s="26"/>
      <c r="M8374" s="26"/>
      <c r="N8374" s="26"/>
      <c r="O8374" s="26"/>
      <c r="P8374" s="26"/>
      <c r="Q8374" s="26"/>
      <c r="R8374" s="26"/>
      <c r="S8374" s="26"/>
      <c r="T8374" s="26"/>
      <c r="U8374" s="26"/>
      <c r="V8374" s="26"/>
    </row>
    <row r="8375" spans="1:22" ht="14">
      <c r="A8375" s="24"/>
      <c r="B8375" s="26"/>
      <c r="C8375" s="26"/>
      <c r="D8375" s="26"/>
      <c r="E8375" s="26"/>
      <c r="F8375" s="26"/>
      <c r="G8375" s="27"/>
      <c r="H8375" s="27"/>
      <c r="I8375" s="26"/>
      <c r="J8375" s="24"/>
      <c r="K8375" s="26"/>
      <c r="L8375" s="26"/>
      <c r="M8375" s="26"/>
      <c r="N8375" s="26"/>
      <c r="O8375" s="26"/>
      <c r="P8375" s="26"/>
      <c r="Q8375" s="26"/>
      <c r="R8375" s="26"/>
      <c r="S8375" s="26"/>
      <c r="T8375" s="26"/>
      <c r="U8375" s="26"/>
      <c r="V8375" s="26"/>
    </row>
    <row r="8376" spans="1:22" ht="14">
      <c r="A8376" s="24"/>
      <c r="B8376" s="26"/>
      <c r="C8376" s="26"/>
      <c r="D8376" s="26"/>
      <c r="E8376" s="26"/>
      <c r="F8376" s="26"/>
      <c r="G8376" s="27"/>
      <c r="H8376" s="27"/>
      <c r="I8376" s="26"/>
      <c r="J8376" s="24"/>
      <c r="K8376" s="26"/>
      <c r="L8376" s="26"/>
      <c r="M8376" s="26"/>
      <c r="N8376" s="26"/>
      <c r="O8376" s="26"/>
      <c r="P8376" s="26"/>
      <c r="Q8376" s="26"/>
      <c r="R8376" s="26"/>
      <c r="S8376" s="26"/>
      <c r="T8376" s="26"/>
      <c r="U8376" s="26"/>
      <c r="V8376" s="26"/>
    </row>
    <row r="8377" spans="1:22" ht="14">
      <c r="A8377" s="24"/>
      <c r="B8377" s="26"/>
      <c r="C8377" s="26"/>
      <c r="D8377" s="26"/>
      <c r="E8377" s="26"/>
      <c r="F8377" s="26"/>
      <c r="G8377" s="27"/>
      <c r="H8377" s="27"/>
      <c r="I8377" s="26"/>
      <c r="J8377" s="24"/>
      <c r="K8377" s="26"/>
      <c r="L8377" s="26"/>
      <c r="M8377" s="26"/>
      <c r="N8377" s="26"/>
      <c r="O8377" s="26"/>
      <c r="P8377" s="26"/>
      <c r="Q8377" s="26"/>
      <c r="R8377" s="26"/>
      <c r="S8377" s="26"/>
      <c r="T8377" s="26"/>
      <c r="U8377" s="26"/>
      <c r="V8377" s="26"/>
    </row>
    <row r="8378" spans="1:22" ht="14">
      <c r="A8378" s="24"/>
      <c r="B8378" s="26"/>
      <c r="C8378" s="26"/>
      <c r="D8378" s="26"/>
      <c r="E8378" s="26"/>
      <c r="F8378" s="26"/>
      <c r="G8378" s="27"/>
      <c r="H8378" s="27"/>
      <c r="I8378" s="26"/>
      <c r="J8378" s="24"/>
      <c r="K8378" s="26"/>
      <c r="L8378" s="26"/>
      <c r="M8378" s="26"/>
      <c r="N8378" s="26"/>
      <c r="O8378" s="26"/>
      <c r="P8378" s="26"/>
      <c r="Q8378" s="26"/>
      <c r="R8378" s="26"/>
      <c r="S8378" s="26"/>
      <c r="T8378" s="26"/>
      <c r="U8378" s="26"/>
      <c r="V8378" s="26"/>
    </row>
    <row r="8379" spans="1:22" ht="14">
      <c r="A8379" s="24"/>
      <c r="B8379" s="26"/>
      <c r="C8379" s="26"/>
      <c r="D8379" s="26"/>
      <c r="E8379" s="26"/>
      <c r="F8379" s="26"/>
      <c r="G8379" s="27"/>
      <c r="H8379" s="27"/>
      <c r="I8379" s="26"/>
      <c r="J8379" s="24"/>
      <c r="K8379" s="26"/>
      <c r="L8379" s="26"/>
      <c r="M8379" s="26"/>
      <c r="N8379" s="26"/>
      <c r="O8379" s="26"/>
      <c r="P8379" s="26"/>
      <c r="Q8379" s="26"/>
      <c r="R8379" s="26"/>
      <c r="S8379" s="26"/>
      <c r="T8379" s="26"/>
      <c r="U8379" s="26"/>
      <c r="V8379" s="26"/>
    </row>
    <row r="8380" spans="1:22" ht="14">
      <c r="A8380" s="24"/>
      <c r="B8380" s="26"/>
      <c r="C8380" s="26"/>
      <c r="D8380" s="26"/>
      <c r="E8380" s="26"/>
      <c r="F8380" s="26"/>
      <c r="G8380" s="27"/>
      <c r="H8380" s="27"/>
      <c r="I8380" s="26"/>
      <c r="J8380" s="24"/>
      <c r="K8380" s="26"/>
      <c r="L8380" s="26"/>
      <c r="M8380" s="26"/>
      <c r="N8380" s="26"/>
      <c r="O8380" s="26"/>
      <c r="P8380" s="26"/>
      <c r="Q8380" s="26"/>
      <c r="R8380" s="26"/>
      <c r="S8380" s="26"/>
      <c r="T8380" s="26"/>
      <c r="U8380" s="26"/>
      <c r="V8380" s="26"/>
    </row>
    <row r="8381" spans="1:22" ht="14">
      <c r="A8381" s="24"/>
      <c r="B8381" s="26"/>
      <c r="C8381" s="26"/>
      <c r="D8381" s="26"/>
      <c r="E8381" s="26"/>
      <c r="F8381" s="26"/>
      <c r="G8381" s="27"/>
      <c r="H8381" s="27"/>
      <c r="I8381" s="26"/>
      <c r="J8381" s="24"/>
      <c r="K8381" s="26"/>
      <c r="L8381" s="26"/>
      <c r="M8381" s="26"/>
      <c r="N8381" s="26"/>
      <c r="O8381" s="26"/>
      <c r="P8381" s="26"/>
      <c r="Q8381" s="26"/>
      <c r="R8381" s="26"/>
      <c r="S8381" s="26"/>
      <c r="T8381" s="26"/>
      <c r="U8381" s="26"/>
      <c r="V8381" s="26"/>
    </row>
    <row r="8382" spans="1:22" ht="14">
      <c r="A8382" s="24"/>
      <c r="B8382" s="26"/>
      <c r="C8382" s="26"/>
      <c r="D8382" s="26"/>
      <c r="E8382" s="26"/>
      <c r="F8382" s="26"/>
      <c r="G8382" s="27"/>
      <c r="H8382" s="27"/>
      <c r="I8382" s="26"/>
      <c r="J8382" s="24"/>
      <c r="K8382" s="26"/>
      <c r="L8382" s="26"/>
      <c r="M8382" s="26"/>
      <c r="N8382" s="26"/>
      <c r="O8382" s="26"/>
      <c r="P8382" s="26"/>
      <c r="Q8382" s="26"/>
      <c r="R8382" s="26"/>
      <c r="S8382" s="26"/>
      <c r="T8382" s="26"/>
      <c r="U8382" s="26"/>
      <c r="V8382" s="26"/>
    </row>
    <row r="8383" spans="1:22" ht="14">
      <c r="A8383" s="24"/>
      <c r="B8383" s="26"/>
      <c r="C8383" s="26"/>
      <c r="D8383" s="26"/>
      <c r="E8383" s="26"/>
      <c r="F8383" s="26"/>
      <c r="G8383" s="27"/>
      <c r="H8383" s="27"/>
      <c r="I8383" s="26"/>
      <c r="J8383" s="24"/>
      <c r="K8383" s="26"/>
      <c r="L8383" s="26"/>
      <c r="M8383" s="26"/>
      <c r="N8383" s="26"/>
      <c r="O8383" s="26"/>
      <c r="P8383" s="26"/>
      <c r="Q8383" s="26"/>
      <c r="R8383" s="26"/>
      <c r="S8383" s="26"/>
      <c r="T8383" s="26"/>
      <c r="U8383" s="26"/>
      <c r="V8383" s="26"/>
    </row>
    <row r="8384" spans="1:22" ht="14">
      <c r="A8384" s="24"/>
      <c r="B8384" s="26"/>
      <c r="C8384" s="26"/>
      <c r="D8384" s="26"/>
      <c r="E8384" s="26"/>
      <c r="F8384" s="26"/>
      <c r="G8384" s="27"/>
      <c r="H8384" s="27"/>
      <c r="I8384" s="26"/>
      <c r="J8384" s="24"/>
      <c r="K8384" s="26"/>
      <c r="L8384" s="26"/>
      <c r="M8384" s="26"/>
      <c r="N8384" s="26"/>
      <c r="O8384" s="26"/>
      <c r="P8384" s="26"/>
      <c r="Q8384" s="26"/>
      <c r="R8384" s="26"/>
      <c r="S8384" s="26"/>
      <c r="T8384" s="26"/>
      <c r="U8384" s="26"/>
      <c r="V8384" s="26"/>
    </row>
    <row r="8385" spans="1:22" ht="14">
      <c r="A8385" s="24"/>
      <c r="B8385" s="26"/>
      <c r="C8385" s="26"/>
      <c r="D8385" s="26"/>
      <c r="E8385" s="26"/>
      <c r="F8385" s="26"/>
      <c r="G8385" s="27"/>
      <c r="H8385" s="27"/>
      <c r="I8385" s="26"/>
      <c r="J8385" s="24"/>
      <c r="K8385" s="26"/>
      <c r="L8385" s="26"/>
      <c r="M8385" s="26"/>
      <c r="N8385" s="26"/>
      <c r="O8385" s="26"/>
      <c r="P8385" s="26"/>
      <c r="Q8385" s="26"/>
      <c r="R8385" s="26"/>
      <c r="S8385" s="26"/>
      <c r="T8385" s="26"/>
      <c r="U8385" s="26"/>
      <c r="V8385" s="26"/>
    </row>
    <row r="8386" spans="1:22" ht="14">
      <c r="A8386" s="24"/>
      <c r="B8386" s="26"/>
      <c r="C8386" s="26"/>
      <c r="D8386" s="26"/>
      <c r="E8386" s="26"/>
      <c r="F8386" s="26"/>
      <c r="G8386" s="27"/>
      <c r="H8386" s="27"/>
      <c r="I8386" s="26"/>
      <c r="J8386" s="24"/>
      <c r="K8386" s="26"/>
      <c r="L8386" s="26"/>
      <c r="M8386" s="26"/>
      <c r="N8386" s="26"/>
      <c r="O8386" s="26"/>
      <c r="P8386" s="26"/>
      <c r="Q8386" s="26"/>
      <c r="R8386" s="26"/>
      <c r="S8386" s="26"/>
      <c r="T8386" s="26"/>
      <c r="U8386" s="26"/>
      <c r="V8386" s="26"/>
    </row>
    <row r="8387" spans="1:22" ht="14">
      <c r="A8387" s="24"/>
      <c r="B8387" s="26"/>
      <c r="C8387" s="26"/>
      <c r="D8387" s="26"/>
      <c r="E8387" s="26"/>
      <c r="F8387" s="26"/>
      <c r="G8387" s="27"/>
      <c r="H8387" s="27"/>
      <c r="I8387" s="26"/>
      <c r="J8387" s="24"/>
      <c r="K8387" s="26"/>
      <c r="L8387" s="26"/>
      <c r="M8387" s="26"/>
      <c r="N8387" s="26"/>
      <c r="O8387" s="26"/>
      <c r="P8387" s="26"/>
      <c r="Q8387" s="26"/>
      <c r="R8387" s="26"/>
      <c r="S8387" s="26"/>
      <c r="T8387" s="26"/>
      <c r="U8387" s="26"/>
      <c r="V8387" s="26"/>
    </row>
    <row r="8388" spans="1:22" ht="14">
      <c r="A8388" s="24"/>
      <c r="B8388" s="26"/>
      <c r="C8388" s="26"/>
      <c r="D8388" s="26"/>
      <c r="E8388" s="26"/>
      <c r="F8388" s="26"/>
      <c r="G8388" s="27"/>
      <c r="H8388" s="27"/>
      <c r="I8388" s="26"/>
      <c r="J8388" s="24"/>
      <c r="K8388" s="26"/>
      <c r="L8388" s="26"/>
      <c r="M8388" s="26"/>
      <c r="N8388" s="26"/>
      <c r="O8388" s="26"/>
      <c r="P8388" s="26"/>
      <c r="Q8388" s="26"/>
      <c r="R8388" s="26"/>
      <c r="S8388" s="26"/>
      <c r="T8388" s="26"/>
      <c r="U8388" s="26"/>
      <c r="V8388" s="26"/>
    </row>
    <row r="8389" spans="1:22" ht="14">
      <c r="A8389" s="24"/>
      <c r="B8389" s="26"/>
      <c r="C8389" s="26"/>
      <c r="D8389" s="26"/>
      <c r="E8389" s="26"/>
      <c r="F8389" s="26"/>
      <c r="G8389" s="27"/>
      <c r="H8389" s="27"/>
      <c r="I8389" s="26"/>
      <c r="J8389" s="24"/>
      <c r="K8389" s="26"/>
      <c r="L8389" s="26"/>
      <c r="M8389" s="26"/>
      <c r="N8389" s="26"/>
      <c r="O8389" s="26"/>
      <c r="P8389" s="26"/>
      <c r="Q8389" s="26"/>
      <c r="R8389" s="26"/>
      <c r="S8389" s="26"/>
      <c r="T8389" s="26"/>
      <c r="U8389" s="26"/>
      <c r="V8389" s="26"/>
    </row>
    <row r="8390" spans="1:22" ht="14">
      <c r="A8390" s="24"/>
      <c r="B8390" s="26"/>
      <c r="C8390" s="26"/>
      <c r="D8390" s="26"/>
      <c r="E8390" s="26"/>
      <c r="F8390" s="26"/>
      <c r="G8390" s="27"/>
      <c r="H8390" s="27"/>
      <c r="I8390" s="26"/>
      <c r="J8390" s="24"/>
      <c r="K8390" s="26"/>
      <c r="L8390" s="26"/>
      <c r="M8390" s="26"/>
      <c r="N8390" s="26"/>
      <c r="O8390" s="26"/>
      <c r="P8390" s="26"/>
      <c r="Q8390" s="26"/>
      <c r="R8390" s="26"/>
      <c r="S8390" s="26"/>
      <c r="T8390" s="26"/>
      <c r="U8390" s="26"/>
      <c r="V8390" s="26"/>
    </row>
    <row r="8391" spans="1:22" ht="14">
      <c r="A8391" s="24"/>
      <c r="B8391" s="26"/>
      <c r="C8391" s="26"/>
      <c r="D8391" s="26"/>
      <c r="E8391" s="26"/>
      <c r="F8391" s="26"/>
      <c r="G8391" s="27"/>
      <c r="H8391" s="27"/>
      <c r="I8391" s="26"/>
      <c r="J8391" s="24"/>
      <c r="K8391" s="26"/>
      <c r="L8391" s="26"/>
      <c r="M8391" s="26"/>
      <c r="N8391" s="26"/>
      <c r="O8391" s="26"/>
      <c r="P8391" s="26"/>
      <c r="Q8391" s="26"/>
      <c r="R8391" s="26"/>
      <c r="S8391" s="26"/>
      <c r="T8391" s="26"/>
      <c r="U8391" s="26"/>
      <c r="V8391" s="26"/>
    </row>
    <row r="8392" spans="1:22" ht="14">
      <c r="A8392" s="24"/>
      <c r="B8392" s="26"/>
      <c r="C8392" s="26"/>
      <c r="D8392" s="26"/>
      <c r="E8392" s="26"/>
      <c r="F8392" s="26"/>
      <c r="G8392" s="27"/>
      <c r="H8392" s="27"/>
      <c r="I8392" s="26"/>
      <c r="J8392" s="24"/>
      <c r="K8392" s="26"/>
      <c r="L8392" s="26"/>
      <c r="M8392" s="26"/>
      <c r="N8392" s="26"/>
      <c r="O8392" s="26"/>
      <c r="P8392" s="26"/>
      <c r="Q8392" s="26"/>
      <c r="R8392" s="26"/>
      <c r="S8392" s="26"/>
      <c r="T8392" s="26"/>
      <c r="U8392" s="26"/>
      <c r="V8392" s="26"/>
    </row>
    <row r="8393" spans="1:22" ht="14">
      <c r="A8393" s="24"/>
      <c r="B8393" s="26"/>
      <c r="C8393" s="26"/>
      <c r="D8393" s="26"/>
      <c r="E8393" s="26"/>
      <c r="F8393" s="26"/>
      <c r="G8393" s="27"/>
      <c r="H8393" s="27"/>
      <c r="I8393" s="26"/>
      <c r="J8393" s="24"/>
      <c r="K8393" s="26"/>
      <c r="L8393" s="26"/>
      <c r="M8393" s="26"/>
      <c r="N8393" s="26"/>
      <c r="O8393" s="26"/>
      <c r="P8393" s="26"/>
      <c r="Q8393" s="26"/>
      <c r="R8393" s="26"/>
      <c r="S8393" s="26"/>
      <c r="T8393" s="26"/>
      <c r="U8393" s="26"/>
      <c r="V8393" s="26"/>
    </row>
    <row r="8394" spans="1:22" ht="14">
      <c r="A8394" s="24"/>
      <c r="B8394" s="26"/>
      <c r="C8394" s="26"/>
      <c r="D8394" s="26"/>
      <c r="E8394" s="26"/>
      <c r="F8394" s="26"/>
      <c r="G8394" s="27"/>
      <c r="H8394" s="27"/>
      <c r="I8394" s="26"/>
      <c r="J8394" s="24"/>
      <c r="K8394" s="26"/>
      <c r="L8394" s="26"/>
      <c r="M8394" s="26"/>
      <c r="N8394" s="26"/>
      <c r="O8394" s="26"/>
      <c r="P8394" s="26"/>
      <c r="Q8394" s="26"/>
      <c r="R8394" s="26"/>
      <c r="S8394" s="26"/>
      <c r="T8394" s="26"/>
      <c r="U8394" s="26"/>
      <c r="V8394" s="26"/>
    </row>
    <row r="8395" spans="1:22" ht="14">
      <c r="A8395" s="24"/>
      <c r="B8395" s="26"/>
      <c r="C8395" s="26"/>
      <c r="D8395" s="26"/>
      <c r="E8395" s="26"/>
      <c r="F8395" s="26"/>
      <c r="G8395" s="27"/>
      <c r="H8395" s="27"/>
      <c r="I8395" s="26"/>
      <c r="J8395" s="24"/>
      <c r="K8395" s="26"/>
      <c r="L8395" s="26"/>
      <c r="M8395" s="26"/>
      <c r="N8395" s="26"/>
      <c r="O8395" s="26"/>
      <c r="P8395" s="26"/>
      <c r="Q8395" s="26"/>
      <c r="R8395" s="26"/>
      <c r="S8395" s="26"/>
      <c r="T8395" s="26"/>
      <c r="U8395" s="26"/>
      <c r="V8395" s="26"/>
    </row>
    <row r="8396" spans="1:22" ht="14">
      <c r="A8396" s="24"/>
      <c r="B8396" s="26"/>
      <c r="C8396" s="26"/>
      <c r="D8396" s="26"/>
      <c r="E8396" s="26"/>
      <c r="F8396" s="26"/>
      <c r="G8396" s="27"/>
      <c r="H8396" s="27"/>
      <c r="I8396" s="26"/>
      <c r="J8396" s="24"/>
      <c r="K8396" s="26"/>
      <c r="L8396" s="26"/>
      <c r="M8396" s="26"/>
      <c r="N8396" s="26"/>
      <c r="O8396" s="26"/>
      <c r="P8396" s="26"/>
      <c r="Q8396" s="26"/>
      <c r="R8396" s="26"/>
      <c r="S8396" s="26"/>
      <c r="T8396" s="26"/>
      <c r="U8396" s="26"/>
      <c r="V8396" s="26"/>
    </row>
    <row r="8397" spans="1:22" ht="14">
      <c r="A8397" s="24"/>
      <c r="B8397" s="26"/>
      <c r="C8397" s="26"/>
      <c r="D8397" s="26"/>
      <c r="E8397" s="26"/>
      <c r="F8397" s="26"/>
      <c r="G8397" s="27"/>
      <c r="H8397" s="27"/>
      <c r="I8397" s="26"/>
      <c r="J8397" s="24"/>
      <c r="K8397" s="26"/>
      <c r="L8397" s="26"/>
      <c r="M8397" s="26"/>
      <c r="N8397" s="26"/>
      <c r="O8397" s="26"/>
      <c r="P8397" s="26"/>
      <c r="Q8397" s="26"/>
      <c r="R8397" s="26"/>
      <c r="S8397" s="26"/>
      <c r="T8397" s="26"/>
      <c r="U8397" s="26"/>
      <c r="V8397" s="26"/>
    </row>
    <row r="8398" spans="1:22" ht="14">
      <c r="A8398" s="24"/>
      <c r="B8398" s="26"/>
      <c r="C8398" s="26"/>
      <c r="D8398" s="26"/>
      <c r="E8398" s="26"/>
      <c r="F8398" s="26"/>
      <c r="G8398" s="27"/>
      <c r="H8398" s="27"/>
      <c r="I8398" s="26"/>
      <c r="J8398" s="24"/>
      <c r="K8398" s="26"/>
      <c r="L8398" s="26"/>
      <c r="M8398" s="26"/>
      <c r="N8398" s="26"/>
      <c r="O8398" s="26"/>
      <c r="P8398" s="26"/>
      <c r="Q8398" s="26"/>
      <c r="R8398" s="26"/>
      <c r="S8398" s="26"/>
      <c r="T8398" s="26"/>
      <c r="U8398" s="26"/>
      <c r="V8398" s="26"/>
    </row>
    <row r="8399" spans="1:22" ht="14">
      <c r="A8399" s="24"/>
      <c r="B8399" s="26"/>
      <c r="C8399" s="26"/>
      <c r="D8399" s="26"/>
      <c r="E8399" s="26"/>
      <c r="F8399" s="26"/>
      <c r="G8399" s="27"/>
      <c r="H8399" s="27"/>
      <c r="I8399" s="26"/>
      <c r="J8399" s="24"/>
      <c r="K8399" s="26"/>
      <c r="L8399" s="26"/>
      <c r="M8399" s="26"/>
      <c r="N8399" s="26"/>
      <c r="O8399" s="26"/>
      <c r="P8399" s="26"/>
      <c r="Q8399" s="26"/>
      <c r="R8399" s="26"/>
      <c r="S8399" s="26"/>
      <c r="T8399" s="26"/>
      <c r="U8399" s="26"/>
      <c r="V8399" s="26"/>
    </row>
    <row r="8400" spans="1:22" ht="14">
      <c r="A8400" s="24"/>
      <c r="B8400" s="26"/>
      <c r="C8400" s="26"/>
      <c r="D8400" s="26"/>
      <c r="E8400" s="26"/>
      <c r="F8400" s="26"/>
      <c r="G8400" s="27"/>
      <c r="H8400" s="27"/>
      <c r="I8400" s="26"/>
      <c r="J8400" s="24"/>
      <c r="K8400" s="26"/>
      <c r="L8400" s="26"/>
      <c r="M8400" s="26"/>
      <c r="N8400" s="26"/>
      <c r="O8400" s="26"/>
      <c r="P8400" s="26"/>
      <c r="Q8400" s="26"/>
      <c r="R8400" s="26"/>
      <c r="S8400" s="26"/>
      <c r="T8400" s="26"/>
      <c r="U8400" s="26"/>
      <c r="V8400" s="26"/>
    </row>
    <row r="8401" spans="1:22" ht="14">
      <c r="A8401" s="24"/>
      <c r="B8401" s="26"/>
      <c r="C8401" s="26"/>
      <c r="D8401" s="26"/>
      <c r="E8401" s="26"/>
      <c r="F8401" s="26"/>
      <c r="G8401" s="27"/>
      <c r="H8401" s="27"/>
      <c r="I8401" s="26"/>
      <c r="J8401" s="24"/>
      <c r="K8401" s="26"/>
      <c r="L8401" s="26"/>
      <c r="M8401" s="26"/>
      <c r="N8401" s="26"/>
      <c r="O8401" s="26"/>
      <c r="P8401" s="26"/>
      <c r="Q8401" s="26"/>
      <c r="R8401" s="26"/>
      <c r="S8401" s="26"/>
      <c r="T8401" s="26"/>
      <c r="U8401" s="26"/>
      <c r="V8401" s="26"/>
    </row>
    <row r="8402" spans="1:22" ht="14">
      <c r="A8402" s="24"/>
      <c r="B8402" s="26"/>
      <c r="C8402" s="26"/>
      <c r="D8402" s="26"/>
      <c r="E8402" s="26"/>
      <c r="F8402" s="26"/>
      <c r="G8402" s="27"/>
      <c r="H8402" s="27"/>
      <c r="I8402" s="26"/>
      <c r="J8402" s="24"/>
      <c r="K8402" s="26"/>
      <c r="L8402" s="26"/>
      <c r="M8402" s="26"/>
      <c r="N8402" s="26"/>
      <c r="O8402" s="26"/>
      <c r="P8402" s="26"/>
      <c r="Q8402" s="26"/>
      <c r="R8402" s="26"/>
      <c r="S8402" s="26"/>
      <c r="T8402" s="26"/>
      <c r="U8402" s="26"/>
      <c r="V8402" s="26"/>
    </row>
    <row r="8403" spans="1:22" ht="14">
      <c r="A8403" s="24"/>
      <c r="B8403" s="26"/>
      <c r="C8403" s="26"/>
      <c r="D8403" s="26"/>
      <c r="E8403" s="26"/>
      <c r="F8403" s="26"/>
      <c r="G8403" s="27"/>
      <c r="H8403" s="27"/>
      <c r="I8403" s="26"/>
      <c r="J8403" s="24"/>
      <c r="K8403" s="26"/>
      <c r="L8403" s="26"/>
      <c r="M8403" s="26"/>
      <c r="N8403" s="26"/>
      <c r="O8403" s="26"/>
      <c r="P8403" s="26"/>
      <c r="Q8403" s="26"/>
      <c r="R8403" s="26"/>
      <c r="S8403" s="26"/>
      <c r="T8403" s="26"/>
      <c r="U8403" s="26"/>
      <c r="V8403" s="26"/>
    </row>
    <row r="8404" spans="1:22" ht="14">
      <c r="A8404" s="24"/>
      <c r="B8404" s="26"/>
      <c r="C8404" s="26"/>
      <c r="D8404" s="26"/>
      <c r="E8404" s="26"/>
      <c r="F8404" s="26"/>
      <c r="G8404" s="27"/>
      <c r="H8404" s="27"/>
      <c r="I8404" s="26"/>
      <c r="J8404" s="24"/>
      <c r="K8404" s="26"/>
      <c r="L8404" s="26"/>
      <c r="M8404" s="26"/>
      <c r="N8404" s="26"/>
      <c r="O8404" s="26"/>
      <c r="P8404" s="26"/>
      <c r="Q8404" s="26"/>
      <c r="R8404" s="26"/>
      <c r="S8404" s="26"/>
      <c r="T8404" s="26"/>
      <c r="U8404" s="26"/>
      <c r="V8404" s="26"/>
    </row>
    <row r="8405" spans="1:22" ht="14">
      <c r="A8405" s="24"/>
      <c r="B8405" s="26"/>
      <c r="C8405" s="26"/>
      <c r="D8405" s="26"/>
      <c r="E8405" s="26"/>
      <c r="F8405" s="26"/>
      <c r="G8405" s="27"/>
      <c r="H8405" s="27"/>
      <c r="I8405" s="26"/>
      <c r="J8405" s="24"/>
      <c r="K8405" s="26"/>
      <c r="L8405" s="26"/>
      <c r="M8405" s="26"/>
      <c r="N8405" s="26"/>
      <c r="O8405" s="26"/>
      <c r="P8405" s="26"/>
      <c r="Q8405" s="26"/>
      <c r="R8405" s="26"/>
      <c r="S8405" s="26"/>
      <c r="T8405" s="26"/>
      <c r="U8405" s="26"/>
      <c r="V8405" s="26"/>
    </row>
    <row r="8406" spans="1:22" ht="14">
      <c r="A8406" s="24"/>
      <c r="B8406" s="26"/>
      <c r="C8406" s="26"/>
      <c r="D8406" s="26"/>
      <c r="E8406" s="26"/>
      <c r="F8406" s="26"/>
      <c r="G8406" s="27"/>
      <c r="H8406" s="27"/>
      <c r="I8406" s="26"/>
      <c r="J8406" s="24"/>
      <c r="K8406" s="26"/>
      <c r="L8406" s="26"/>
      <c r="M8406" s="26"/>
      <c r="N8406" s="26"/>
      <c r="O8406" s="26"/>
      <c r="P8406" s="26"/>
      <c r="Q8406" s="26"/>
      <c r="R8406" s="26"/>
      <c r="S8406" s="26"/>
      <c r="T8406" s="26"/>
      <c r="U8406" s="26"/>
      <c r="V8406" s="26"/>
    </row>
    <row r="8407" spans="1:22" ht="14">
      <c r="A8407" s="24"/>
      <c r="B8407" s="26"/>
      <c r="C8407" s="26"/>
      <c r="D8407" s="26"/>
      <c r="E8407" s="26"/>
      <c r="F8407" s="26"/>
      <c r="G8407" s="27"/>
      <c r="H8407" s="27"/>
      <c r="I8407" s="26"/>
      <c r="J8407" s="24"/>
      <c r="K8407" s="26"/>
      <c r="L8407" s="26"/>
      <c r="M8407" s="26"/>
      <c r="N8407" s="26"/>
      <c r="O8407" s="26"/>
      <c r="P8407" s="26"/>
      <c r="Q8407" s="26"/>
      <c r="R8407" s="26"/>
      <c r="S8407" s="26"/>
      <c r="T8407" s="26"/>
      <c r="U8407" s="26"/>
      <c r="V8407" s="26"/>
    </row>
    <row r="8408" spans="1:22" ht="14">
      <c r="A8408" s="24"/>
      <c r="B8408" s="26"/>
      <c r="C8408" s="26"/>
      <c r="D8408" s="26"/>
      <c r="E8408" s="26"/>
      <c r="F8408" s="26"/>
      <c r="G8408" s="27"/>
      <c r="H8408" s="27"/>
      <c r="I8408" s="26"/>
      <c r="J8408" s="24"/>
      <c r="K8408" s="26"/>
      <c r="L8408" s="26"/>
      <c r="M8408" s="26"/>
      <c r="N8408" s="26"/>
      <c r="O8408" s="26"/>
      <c r="P8408" s="26"/>
      <c r="Q8408" s="26"/>
      <c r="R8408" s="26"/>
      <c r="S8408" s="26"/>
      <c r="T8408" s="26"/>
      <c r="U8408" s="26"/>
      <c r="V8408" s="26"/>
    </row>
    <row r="8409" spans="1:22" ht="14">
      <c r="A8409" s="24"/>
      <c r="B8409" s="26"/>
      <c r="C8409" s="26"/>
      <c r="D8409" s="26"/>
      <c r="E8409" s="26"/>
      <c r="F8409" s="26"/>
      <c r="G8409" s="27"/>
      <c r="H8409" s="27"/>
      <c r="I8409" s="26"/>
      <c r="J8409" s="24"/>
      <c r="K8409" s="26"/>
      <c r="L8409" s="26"/>
      <c r="M8409" s="26"/>
      <c r="N8409" s="26"/>
      <c r="O8409" s="26"/>
      <c r="P8409" s="26"/>
      <c r="Q8409" s="26"/>
      <c r="R8409" s="26"/>
      <c r="S8409" s="26"/>
      <c r="T8409" s="26"/>
      <c r="U8409" s="26"/>
      <c r="V8409" s="26"/>
    </row>
    <row r="8410" spans="1:22" ht="14">
      <c r="A8410" s="24"/>
      <c r="B8410" s="26"/>
      <c r="C8410" s="26"/>
      <c r="D8410" s="26"/>
      <c r="E8410" s="26"/>
      <c r="F8410" s="26"/>
      <c r="G8410" s="27"/>
      <c r="H8410" s="27"/>
      <c r="I8410" s="26"/>
      <c r="J8410" s="24"/>
      <c r="K8410" s="26"/>
      <c r="L8410" s="26"/>
      <c r="M8410" s="26"/>
      <c r="N8410" s="26"/>
      <c r="O8410" s="26"/>
      <c r="P8410" s="26"/>
      <c r="Q8410" s="26"/>
      <c r="R8410" s="26"/>
      <c r="S8410" s="26"/>
      <c r="T8410" s="26"/>
      <c r="U8410" s="26"/>
      <c r="V8410" s="26"/>
    </row>
    <row r="8411" spans="1:22" ht="14">
      <c r="A8411" s="24"/>
      <c r="B8411" s="26"/>
      <c r="C8411" s="26"/>
      <c r="D8411" s="26"/>
      <c r="E8411" s="26"/>
      <c r="F8411" s="26"/>
      <c r="G8411" s="27"/>
      <c r="H8411" s="27"/>
      <c r="I8411" s="26"/>
      <c r="J8411" s="24"/>
      <c r="K8411" s="26"/>
      <c r="L8411" s="26"/>
      <c r="M8411" s="26"/>
      <c r="N8411" s="26"/>
      <c r="O8411" s="26"/>
      <c r="P8411" s="26"/>
      <c r="Q8411" s="26"/>
      <c r="R8411" s="26"/>
      <c r="S8411" s="26"/>
      <c r="T8411" s="26"/>
      <c r="U8411" s="26"/>
      <c r="V8411" s="26"/>
    </row>
    <row r="8412" spans="1:22" ht="14">
      <c r="A8412" s="24"/>
      <c r="B8412" s="26"/>
      <c r="C8412" s="26"/>
      <c r="D8412" s="26"/>
      <c r="E8412" s="26"/>
      <c r="F8412" s="26"/>
      <c r="G8412" s="27"/>
      <c r="H8412" s="27"/>
      <c r="I8412" s="26"/>
      <c r="J8412" s="24"/>
      <c r="K8412" s="26"/>
      <c r="L8412" s="26"/>
      <c r="M8412" s="26"/>
      <c r="N8412" s="26"/>
      <c r="O8412" s="26"/>
      <c r="P8412" s="26"/>
      <c r="Q8412" s="26"/>
      <c r="R8412" s="26"/>
      <c r="S8412" s="26"/>
      <c r="T8412" s="26"/>
      <c r="U8412" s="26"/>
      <c r="V8412" s="26"/>
    </row>
    <row r="8413" spans="1:22" ht="14">
      <c r="A8413" s="24"/>
      <c r="B8413" s="26"/>
      <c r="C8413" s="26"/>
      <c r="D8413" s="26"/>
      <c r="E8413" s="26"/>
      <c r="F8413" s="26"/>
      <c r="G8413" s="27"/>
      <c r="H8413" s="27"/>
      <c r="I8413" s="26"/>
      <c r="J8413" s="24"/>
      <c r="K8413" s="26"/>
      <c r="L8413" s="26"/>
      <c r="M8413" s="26"/>
      <c r="N8413" s="26"/>
      <c r="O8413" s="26"/>
      <c r="P8413" s="26"/>
      <c r="Q8413" s="26"/>
      <c r="R8413" s="26"/>
      <c r="S8413" s="26"/>
      <c r="T8413" s="26"/>
      <c r="U8413" s="26"/>
      <c r="V8413" s="26"/>
    </row>
    <row r="8414" spans="1:22" ht="14">
      <c r="A8414" s="24"/>
      <c r="B8414" s="26"/>
      <c r="C8414" s="26"/>
      <c r="D8414" s="26"/>
      <c r="E8414" s="26"/>
      <c r="F8414" s="26"/>
      <c r="G8414" s="27"/>
      <c r="H8414" s="27"/>
      <c r="I8414" s="26"/>
      <c r="J8414" s="24"/>
      <c r="K8414" s="26"/>
      <c r="L8414" s="26"/>
      <c r="M8414" s="26"/>
      <c r="N8414" s="26"/>
      <c r="O8414" s="26"/>
      <c r="P8414" s="26"/>
      <c r="Q8414" s="26"/>
      <c r="R8414" s="26"/>
      <c r="S8414" s="26"/>
      <c r="T8414" s="26"/>
      <c r="U8414" s="26"/>
      <c r="V8414" s="26"/>
    </row>
    <row r="8415" spans="1:22" ht="14">
      <c r="A8415" s="24"/>
      <c r="B8415" s="26"/>
      <c r="C8415" s="26"/>
      <c r="D8415" s="26"/>
      <c r="E8415" s="26"/>
      <c r="F8415" s="26"/>
      <c r="G8415" s="27"/>
      <c r="H8415" s="27"/>
      <c r="I8415" s="26"/>
      <c r="J8415" s="24"/>
      <c r="K8415" s="26"/>
      <c r="L8415" s="26"/>
      <c r="M8415" s="26"/>
      <c r="N8415" s="26"/>
      <c r="O8415" s="26"/>
      <c r="P8415" s="26"/>
      <c r="Q8415" s="26"/>
      <c r="R8415" s="26"/>
      <c r="S8415" s="26"/>
      <c r="T8415" s="26"/>
      <c r="U8415" s="26"/>
      <c r="V8415" s="26"/>
    </row>
    <row r="8416" spans="1:22" ht="14">
      <c r="A8416" s="24"/>
      <c r="B8416" s="26"/>
      <c r="C8416" s="26"/>
      <c r="D8416" s="26"/>
      <c r="E8416" s="26"/>
      <c r="F8416" s="26"/>
      <c r="G8416" s="27"/>
      <c r="H8416" s="27"/>
      <c r="I8416" s="26"/>
      <c r="J8416" s="24"/>
      <c r="K8416" s="26"/>
      <c r="L8416" s="26"/>
      <c r="M8416" s="26"/>
      <c r="N8416" s="26"/>
      <c r="O8416" s="26"/>
      <c r="P8416" s="26"/>
      <c r="Q8416" s="26"/>
      <c r="R8416" s="26"/>
      <c r="S8416" s="26"/>
      <c r="T8416" s="26"/>
      <c r="U8416" s="26"/>
      <c r="V8416" s="26"/>
    </row>
    <row r="8417" spans="1:22" ht="14">
      <c r="A8417" s="24"/>
      <c r="B8417" s="26"/>
      <c r="C8417" s="26"/>
      <c r="D8417" s="26"/>
      <c r="E8417" s="26"/>
      <c r="F8417" s="26"/>
      <c r="G8417" s="27"/>
      <c r="H8417" s="27"/>
      <c r="I8417" s="26"/>
      <c r="J8417" s="24"/>
      <c r="K8417" s="26"/>
      <c r="L8417" s="26"/>
      <c r="M8417" s="26"/>
      <c r="N8417" s="26"/>
      <c r="O8417" s="26"/>
      <c r="P8417" s="26"/>
      <c r="Q8417" s="26"/>
      <c r="R8417" s="26"/>
      <c r="S8417" s="26"/>
      <c r="T8417" s="26"/>
      <c r="U8417" s="26"/>
      <c r="V8417" s="26"/>
    </row>
    <row r="8418" spans="1:22" ht="14">
      <c r="A8418" s="24"/>
      <c r="B8418" s="26"/>
      <c r="C8418" s="26"/>
      <c r="D8418" s="26"/>
      <c r="E8418" s="26"/>
      <c r="F8418" s="26"/>
      <c r="G8418" s="27"/>
      <c r="H8418" s="27"/>
      <c r="I8418" s="26"/>
      <c r="J8418" s="24"/>
      <c r="K8418" s="26"/>
      <c r="L8418" s="26"/>
      <c r="M8418" s="26"/>
      <c r="N8418" s="26"/>
      <c r="O8418" s="26"/>
      <c r="P8418" s="26"/>
      <c r="Q8418" s="26"/>
      <c r="R8418" s="26"/>
      <c r="S8418" s="26"/>
      <c r="T8418" s="26"/>
      <c r="U8418" s="26"/>
      <c r="V8418" s="26"/>
    </row>
    <row r="8419" spans="1:22" ht="14">
      <c r="A8419" s="24"/>
      <c r="B8419" s="26"/>
      <c r="C8419" s="26"/>
      <c r="D8419" s="26"/>
      <c r="E8419" s="26"/>
      <c r="F8419" s="26"/>
      <c r="G8419" s="27"/>
      <c r="H8419" s="27"/>
      <c r="I8419" s="26"/>
      <c r="J8419" s="24"/>
      <c r="K8419" s="26"/>
      <c r="L8419" s="26"/>
      <c r="M8419" s="26"/>
      <c r="N8419" s="26"/>
      <c r="O8419" s="26"/>
      <c r="P8419" s="26"/>
      <c r="Q8419" s="26"/>
      <c r="R8419" s="26"/>
      <c r="S8419" s="26"/>
      <c r="T8419" s="26"/>
      <c r="U8419" s="26"/>
      <c r="V8419" s="26"/>
    </row>
    <row r="8420" spans="1:22" ht="14">
      <c r="A8420" s="24"/>
      <c r="B8420" s="26"/>
      <c r="C8420" s="26"/>
      <c r="D8420" s="26"/>
      <c r="E8420" s="26"/>
      <c r="F8420" s="26"/>
      <c r="G8420" s="27"/>
      <c r="H8420" s="27"/>
      <c r="I8420" s="26"/>
      <c r="J8420" s="24"/>
      <c r="K8420" s="26"/>
      <c r="L8420" s="26"/>
      <c r="M8420" s="26"/>
      <c r="N8420" s="26"/>
      <c r="O8420" s="26"/>
      <c r="P8420" s="26"/>
      <c r="Q8420" s="26"/>
      <c r="R8420" s="26"/>
      <c r="S8420" s="26"/>
      <c r="T8420" s="26"/>
      <c r="U8420" s="26"/>
      <c r="V8420" s="26"/>
    </row>
    <row r="8421" spans="1:22" ht="14">
      <c r="A8421" s="24"/>
      <c r="B8421" s="26"/>
      <c r="C8421" s="26"/>
      <c r="D8421" s="26"/>
      <c r="E8421" s="26"/>
      <c r="F8421" s="26"/>
      <c r="G8421" s="27"/>
      <c r="H8421" s="27"/>
      <c r="I8421" s="26"/>
      <c r="J8421" s="24"/>
      <c r="K8421" s="26"/>
      <c r="L8421" s="26"/>
      <c r="M8421" s="26"/>
      <c r="N8421" s="26"/>
      <c r="O8421" s="26"/>
      <c r="P8421" s="26"/>
      <c r="Q8421" s="26"/>
      <c r="R8421" s="26"/>
      <c r="S8421" s="26"/>
      <c r="T8421" s="26"/>
      <c r="U8421" s="26"/>
      <c r="V8421" s="26"/>
    </row>
    <row r="8422" spans="1:22" ht="14">
      <c r="A8422" s="24"/>
      <c r="B8422" s="26"/>
      <c r="C8422" s="26"/>
      <c r="D8422" s="26"/>
      <c r="E8422" s="26"/>
      <c r="F8422" s="26"/>
      <c r="G8422" s="27"/>
      <c r="H8422" s="27"/>
      <c r="I8422" s="26"/>
      <c r="J8422" s="24"/>
      <c r="K8422" s="26"/>
      <c r="L8422" s="26"/>
      <c r="M8422" s="26"/>
      <c r="N8422" s="26"/>
      <c r="O8422" s="26"/>
      <c r="P8422" s="26"/>
      <c r="Q8422" s="26"/>
      <c r="R8422" s="26"/>
      <c r="S8422" s="26"/>
      <c r="T8422" s="26"/>
      <c r="U8422" s="26"/>
      <c r="V8422" s="26"/>
    </row>
    <row r="8423" spans="1:22" ht="14">
      <c r="A8423" s="24"/>
      <c r="B8423" s="26"/>
      <c r="C8423" s="26"/>
      <c r="D8423" s="26"/>
      <c r="E8423" s="26"/>
      <c r="F8423" s="26"/>
      <c r="G8423" s="27"/>
      <c r="H8423" s="27"/>
      <c r="I8423" s="26"/>
      <c r="J8423" s="24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</row>
    <row r="8424" spans="1:22" ht="14">
      <c r="A8424" s="24"/>
      <c r="B8424" s="26"/>
      <c r="C8424" s="26"/>
      <c r="D8424" s="26"/>
      <c r="E8424" s="26"/>
      <c r="F8424" s="26"/>
      <c r="G8424" s="27"/>
      <c r="H8424" s="27"/>
      <c r="I8424" s="26"/>
      <c r="J8424" s="24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</row>
    <row r="8425" spans="1:22" ht="14">
      <c r="A8425" s="24"/>
      <c r="B8425" s="26"/>
      <c r="C8425" s="26"/>
      <c r="D8425" s="26"/>
      <c r="E8425" s="26"/>
      <c r="F8425" s="26"/>
      <c r="G8425" s="27"/>
      <c r="H8425" s="27"/>
      <c r="I8425" s="26"/>
      <c r="J8425" s="24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</row>
    <row r="8426" spans="1:22" ht="14">
      <c r="A8426" s="24"/>
      <c r="B8426" s="26"/>
      <c r="C8426" s="26"/>
      <c r="D8426" s="26"/>
      <c r="E8426" s="26"/>
      <c r="F8426" s="26"/>
      <c r="G8426" s="27"/>
      <c r="H8426" s="27"/>
      <c r="I8426" s="26"/>
      <c r="J8426" s="24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</row>
    <row r="8427" spans="1:22" ht="14">
      <c r="A8427" s="24"/>
      <c r="B8427" s="26"/>
      <c r="C8427" s="26"/>
      <c r="D8427" s="26"/>
      <c r="E8427" s="26"/>
      <c r="F8427" s="26"/>
      <c r="G8427" s="27"/>
      <c r="H8427" s="27"/>
      <c r="I8427" s="26"/>
      <c r="J8427" s="24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</row>
    <row r="8428" spans="1:22" ht="14">
      <c r="A8428" s="24"/>
      <c r="B8428" s="26"/>
      <c r="C8428" s="26"/>
      <c r="D8428" s="26"/>
      <c r="E8428" s="26"/>
      <c r="F8428" s="26"/>
      <c r="G8428" s="27"/>
      <c r="H8428" s="27"/>
      <c r="I8428" s="26"/>
      <c r="J8428" s="24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</row>
    <row r="8429" spans="1:22" ht="14">
      <c r="A8429" s="24"/>
      <c r="B8429" s="26"/>
      <c r="C8429" s="26"/>
      <c r="D8429" s="26"/>
      <c r="E8429" s="26"/>
      <c r="F8429" s="26"/>
      <c r="G8429" s="27"/>
      <c r="H8429" s="27"/>
      <c r="I8429" s="26"/>
      <c r="J8429" s="24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</row>
    <row r="8430" spans="1:22" ht="14">
      <c r="A8430" s="24"/>
      <c r="B8430" s="26"/>
      <c r="C8430" s="26"/>
      <c r="D8430" s="26"/>
      <c r="E8430" s="26"/>
      <c r="F8430" s="26"/>
      <c r="G8430" s="27"/>
      <c r="H8430" s="27"/>
      <c r="I8430" s="26"/>
      <c r="J8430" s="24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</row>
    <row r="8431" spans="1:22" ht="14">
      <c r="A8431" s="24"/>
      <c r="B8431" s="26"/>
      <c r="C8431" s="26"/>
      <c r="D8431" s="26"/>
      <c r="E8431" s="26"/>
      <c r="F8431" s="26"/>
      <c r="G8431" s="27"/>
      <c r="H8431" s="27"/>
      <c r="I8431" s="26"/>
      <c r="J8431" s="24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</row>
    <row r="8432" spans="1:22" ht="14">
      <c r="A8432" s="24"/>
      <c r="B8432" s="26"/>
      <c r="C8432" s="26"/>
      <c r="D8432" s="26"/>
      <c r="E8432" s="26"/>
      <c r="F8432" s="26"/>
      <c r="G8432" s="27"/>
      <c r="H8432" s="27"/>
      <c r="I8432" s="26"/>
      <c r="J8432" s="24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</row>
    <row r="8433" spans="1:22" ht="14">
      <c r="A8433" s="24"/>
      <c r="B8433" s="26"/>
      <c r="C8433" s="26"/>
      <c r="D8433" s="26"/>
      <c r="E8433" s="26"/>
      <c r="F8433" s="26"/>
      <c r="G8433" s="27"/>
      <c r="H8433" s="27"/>
      <c r="I8433" s="26"/>
      <c r="J8433" s="24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</row>
    <row r="8434" spans="1:22" ht="14">
      <c r="A8434" s="24"/>
      <c r="B8434" s="26"/>
      <c r="C8434" s="26"/>
      <c r="D8434" s="26"/>
      <c r="E8434" s="26"/>
      <c r="F8434" s="26"/>
      <c r="G8434" s="27"/>
      <c r="H8434" s="27"/>
      <c r="I8434" s="26"/>
      <c r="J8434" s="24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</row>
    <row r="8435" spans="1:22" ht="14">
      <c r="A8435" s="24"/>
      <c r="B8435" s="26"/>
      <c r="C8435" s="26"/>
      <c r="D8435" s="26"/>
      <c r="E8435" s="26"/>
      <c r="F8435" s="26"/>
      <c r="G8435" s="27"/>
      <c r="H8435" s="27"/>
      <c r="I8435" s="26"/>
      <c r="J8435" s="24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</row>
    <row r="8436" spans="1:22" ht="14">
      <c r="A8436" s="24"/>
      <c r="B8436" s="26"/>
      <c r="C8436" s="26"/>
      <c r="D8436" s="26"/>
      <c r="E8436" s="26"/>
      <c r="F8436" s="26"/>
      <c r="G8436" s="27"/>
      <c r="H8436" s="27"/>
      <c r="I8436" s="26"/>
      <c r="J8436" s="24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</row>
    <row r="8437" spans="1:22" ht="14">
      <c r="A8437" s="24"/>
      <c r="B8437" s="26"/>
      <c r="C8437" s="26"/>
      <c r="D8437" s="26"/>
      <c r="E8437" s="26"/>
      <c r="F8437" s="26"/>
      <c r="G8437" s="27"/>
      <c r="H8437" s="27"/>
      <c r="I8437" s="26"/>
      <c r="J8437" s="24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</row>
    <row r="8438" spans="1:22" ht="14">
      <c r="A8438" s="24"/>
      <c r="B8438" s="26"/>
      <c r="C8438" s="26"/>
      <c r="D8438" s="26"/>
      <c r="E8438" s="26"/>
      <c r="F8438" s="26"/>
      <c r="G8438" s="27"/>
      <c r="H8438" s="27"/>
      <c r="I8438" s="26"/>
      <c r="J8438" s="24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</row>
    <row r="8439" spans="1:22" ht="14">
      <c r="A8439" s="24"/>
      <c r="B8439" s="26"/>
      <c r="C8439" s="26"/>
      <c r="D8439" s="26"/>
      <c r="E8439" s="26"/>
      <c r="F8439" s="26"/>
      <c r="G8439" s="27"/>
      <c r="H8439" s="27"/>
      <c r="I8439" s="26"/>
      <c r="J8439" s="24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</row>
    <row r="8440" spans="1:22" ht="14">
      <c r="A8440" s="24"/>
      <c r="B8440" s="26"/>
      <c r="C8440" s="26"/>
      <c r="D8440" s="26"/>
      <c r="E8440" s="26"/>
      <c r="F8440" s="26"/>
      <c r="G8440" s="27"/>
      <c r="H8440" s="27"/>
      <c r="I8440" s="26"/>
      <c r="J8440" s="24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</row>
    <row r="8441" spans="1:22" ht="14">
      <c r="A8441" s="24"/>
      <c r="B8441" s="26"/>
      <c r="C8441" s="26"/>
      <c r="D8441" s="26"/>
      <c r="E8441" s="26"/>
      <c r="F8441" s="26"/>
      <c r="G8441" s="27"/>
      <c r="H8441" s="27"/>
      <c r="I8441" s="26"/>
      <c r="J8441" s="24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</row>
    <row r="8442" spans="1:22" ht="14">
      <c r="A8442" s="24"/>
      <c r="B8442" s="26"/>
      <c r="C8442" s="26"/>
      <c r="D8442" s="26"/>
      <c r="E8442" s="26"/>
      <c r="F8442" s="26"/>
      <c r="G8442" s="27"/>
      <c r="H8442" s="27"/>
      <c r="I8442" s="26"/>
      <c r="J8442" s="24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</row>
    <row r="8443" spans="1:22" ht="14">
      <c r="A8443" s="24"/>
      <c r="B8443" s="26"/>
      <c r="C8443" s="26"/>
      <c r="D8443" s="26"/>
      <c r="E8443" s="26"/>
      <c r="F8443" s="26"/>
      <c r="G8443" s="27"/>
      <c r="H8443" s="27"/>
      <c r="I8443" s="26"/>
      <c r="J8443" s="24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</row>
    <row r="8444" spans="1:22" ht="14">
      <c r="A8444" s="24"/>
      <c r="B8444" s="26"/>
      <c r="C8444" s="26"/>
      <c r="D8444" s="26"/>
      <c r="E8444" s="26"/>
      <c r="F8444" s="26"/>
      <c r="G8444" s="27"/>
      <c r="H8444" s="27"/>
      <c r="I8444" s="26"/>
      <c r="J8444" s="24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</row>
    <row r="8445" spans="1:22" ht="14">
      <c r="A8445" s="24"/>
      <c r="B8445" s="26"/>
      <c r="C8445" s="26"/>
      <c r="D8445" s="26"/>
      <c r="E8445" s="26"/>
      <c r="F8445" s="26"/>
      <c r="G8445" s="27"/>
      <c r="H8445" s="27"/>
      <c r="I8445" s="26"/>
      <c r="J8445" s="24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</row>
    <row r="8446" spans="1:22" ht="14">
      <c r="A8446" s="24"/>
      <c r="B8446" s="26"/>
      <c r="C8446" s="26"/>
      <c r="D8446" s="26"/>
      <c r="E8446" s="26"/>
      <c r="F8446" s="26"/>
      <c r="G8446" s="27"/>
      <c r="H8446" s="27"/>
      <c r="I8446" s="26"/>
      <c r="J8446" s="24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</row>
    <row r="8447" spans="1:22" ht="14">
      <c r="A8447" s="24"/>
      <c r="B8447" s="26"/>
      <c r="C8447" s="26"/>
      <c r="D8447" s="26"/>
      <c r="E8447" s="26"/>
      <c r="F8447" s="26"/>
      <c r="G8447" s="27"/>
      <c r="H8447" s="27"/>
      <c r="I8447" s="26"/>
      <c r="J8447" s="24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</row>
    <row r="8448" spans="1:22" ht="14">
      <c r="A8448" s="24"/>
      <c r="B8448" s="26"/>
      <c r="C8448" s="26"/>
      <c r="D8448" s="26"/>
      <c r="E8448" s="26"/>
      <c r="F8448" s="26"/>
      <c r="G8448" s="27"/>
      <c r="H8448" s="27"/>
      <c r="I8448" s="26"/>
      <c r="J8448" s="24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</row>
    <row r="8449" spans="1:22" ht="14">
      <c r="A8449" s="24"/>
      <c r="B8449" s="26"/>
      <c r="C8449" s="26"/>
      <c r="D8449" s="26"/>
      <c r="E8449" s="26"/>
      <c r="F8449" s="26"/>
      <c r="G8449" s="27"/>
      <c r="H8449" s="27"/>
      <c r="I8449" s="26"/>
      <c r="J8449" s="24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</row>
    <row r="8450" spans="1:22" ht="14">
      <c r="A8450" s="24"/>
      <c r="B8450" s="26"/>
      <c r="C8450" s="26"/>
      <c r="D8450" s="26"/>
      <c r="E8450" s="26"/>
      <c r="F8450" s="26"/>
      <c r="G8450" s="27"/>
      <c r="H8450" s="27"/>
      <c r="I8450" s="26"/>
      <c r="J8450" s="24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</row>
    <row r="8451" spans="1:22" ht="14">
      <c r="A8451" s="24"/>
      <c r="B8451" s="26"/>
      <c r="C8451" s="26"/>
      <c r="D8451" s="26"/>
      <c r="E8451" s="26"/>
      <c r="F8451" s="26"/>
      <c r="G8451" s="27"/>
      <c r="H8451" s="27"/>
      <c r="I8451" s="26"/>
      <c r="J8451" s="24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</row>
    <row r="8452" spans="1:22" ht="14">
      <c r="A8452" s="24"/>
      <c r="B8452" s="26"/>
      <c r="C8452" s="26"/>
      <c r="D8452" s="26"/>
      <c r="E8452" s="26"/>
      <c r="F8452" s="26"/>
      <c r="G8452" s="27"/>
      <c r="H8452" s="27"/>
      <c r="I8452" s="26"/>
      <c r="J8452" s="24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</row>
    <row r="8453" spans="1:22" ht="14">
      <c r="A8453" s="24"/>
      <c r="B8453" s="26"/>
      <c r="C8453" s="26"/>
      <c r="D8453" s="26"/>
      <c r="E8453" s="26"/>
      <c r="F8453" s="26"/>
      <c r="G8453" s="27"/>
      <c r="H8453" s="27"/>
      <c r="I8453" s="26"/>
      <c r="J8453" s="24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</row>
    <row r="8454" spans="1:22" ht="14">
      <c r="A8454" s="24"/>
      <c r="B8454" s="26"/>
      <c r="C8454" s="26"/>
      <c r="D8454" s="26"/>
      <c r="E8454" s="26"/>
      <c r="F8454" s="26"/>
      <c r="G8454" s="27"/>
      <c r="H8454" s="27"/>
      <c r="I8454" s="26"/>
      <c r="J8454" s="24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</row>
    <row r="8455" spans="1:22" ht="14">
      <c r="A8455" s="24"/>
      <c r="B8455" s="26"/>
      <c r="C8455" s="26"/>
      <c r="D8455" s="26"/>
      <c r="E8455" s="26"/>
      <c r="F8455" s="26"/>
      <c r="G8455" s="27"/>
      <c r="H8455" s="27"/>
      <c r="I8455" s="26"/>
      <c r="J8455" s="24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</row>
    <row r="8456" spans="1:22" ht="14">
      <c r="A8456" s="24"/>
      <c r="B8456" s="26"/>
      <c r="C8456" s="26"/>
      <c r="D8456" s="26"/>
      <c r="E8456" s="26"/>
      <c r="F8456" s="26"/>
      <c r="G8456" s="27"/>
      <c r="H8456" s="27"/>
      <c r="I8456" s="26"/>
      <c r="J8456" s="24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</row>
    <row r="8457" spans="1:22" ht="14">
      <c r="A8457" s="24"/>
      <c r="B8457" s="26"/>
      <c r="C8457" s="26"/>
      <c r="D8457" s="26"/>
      <c r="E8457" s="26"/>
      <c r="F8457" s="26"/>
      <c r="G8457" s="27"/>
      <c r="H8457" s="27"/>
      <c r="I8457" s="26"/>
      <c r="J8457" s="24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</row>
    <row r="8458" spans="1:22" ht="14">
      <c r="A8458" s="24"/>
      <c r="B8458" s="26"/>
      <c r="C8458" s="26"/>
      <c r="D8458" s="26"/>
      <c r="E8458" s="26"/>
      <c r="F8458" s="26"/>
      <c r="G8458" s="27"/>
      <c r="H8458" s="27"/>
      <c r="I8458" s="26"/>
      <c r="J8458" s="24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</row>
    <row r="8459" spans="1:22" ht="14">
      <c r="A8459" s="24"/>
      <c r="B8459" s="26"/>
      <c r="C8459" s="26"/>
      <c r="D8459" s="26"/>
      <c r="E8459" s="26"/>
      <c r="F8459" s="26"/>
      <c r="G8459" s="27"/>
      <c r="H8459" s="27"/>
      <c r="I8459" s="26"/>
      <c r="J8459" s="24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</row>
    <row r="8460" spans="1:22" ht="14">
      <c r="A8460" s="24"/>
      <c r="B8460" s="26"/>
      <c r="C8460" s="26"/>
      <c r="D8460" s="26"/>
      <c r="E8460" s="26"/>
      <c r="F8460" s="26"/>
      <c r="G8460" s="27"/>
      <c r="H8460" s="27"/>
      <c r="I8460" s="26"/>
      <c r="J8460" s="24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</row>
    <row r="8461" spans="1:22" ht="14">
      <c r="A8461" s="24"/>
      <c r="B8461" s="26"/>
      <c r="C8461" s="26"/>
      <c r="D8461" s="26"/>
      <c r="E8461" s="26"/>
      <c r="F8461" s="26"/>
      <c r="G8461" s="27"/>
      <c r="H8461" s="27"/>
      <c r="I8461" s="26"/>
      <c r="J8461" s="24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</row>
    <row r="8462" spans="1:22" ht="14">
      <c r="A8462" s="24"/>
      <c r="B8462" s="26"/>
      <c r="C8462" s="26"/>
      <c r="D8462" s="26"/>
      <c r="E8462" s="26"/>
      <c r="F8462" s="26"/>
      <c r="G8462" s="27"/>
      <c r="H8462" s="27"/>
      <c r="I8462" s="26"/>
      <c r="J8462" s="24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</row>
    <row r="8463" spans="1:22" ht="14">
      <c r="A8463" s="24"/>
      <c r="B8463" s="26"/>
      <c r="C8463" s="26"/>
      <c r="D8463" s="26"/>
      <c r="E8463" s="26"/>
      <c r="F8463" s="26"/>
      <c r="G8463" s="27"/>
      <c r="H8463" s="27"/>
      <c r="I8463" s="26"/>
      <c r="J8463" s="24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</row>
    <row r="8464" spans="1:22" ht="14">
      <c r="A8464" s="24"/>
      <c r="B8464" s="26"/>
      <c r="C8464" s="26"/>
      <c r="D8464" s="26"/>
      <c r="E8464" s="26"/>
      <c r="F8464" s="26"/>
      <c r="G8464" s="27"/>
      <c r="H8464" s="27"/>
      <c r="I8464" s="26"/>
      <c r="J8464" s="24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</row>
    <row r="8465" spans="1:22" ht="14">
      <c r="A8465" s="24"/>
      <c r="B8465" s="26"/>
      <c r="C8465" s="26"/>
      <c r="D8465" s="26"/>
      <c r="E8465" s="26"/>
      <c r="F8465" s="26"/>
      <c r="G8465" s="27"/>
      <c r="H8465" s="27"/>
      <c r="I8465" s="26"/>
      <c r="J8465" s="24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</row>
    <row r="8466" spans="1:22" ht="14">
      <c r="A8466" s="24"/>
      <c r="B8466" s="26"/>
      <c r="C8466" s="26"/>
      <c r="D8466" s="26"/>
      <c r="E8466" s="26"/>
      <c r="F8466" s="26"/>
      <c r="G8466" s="27"/>
      <c r="H8466" s="27"/>
      <c r="I8466" s="26"/>
      <c r="J8466" s="24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</row>
    <row r="8467" spans="1:22" ht="14">
      <c r="A8467" s="24"/>
      <c r="B8467" s="26"/>
      <c r="C8467" s="26"/>
      <c r="D8467" s="26"/>
      <c r="E8467" s="26"/>
      <c r="F8467" s="26"/>
      <c r="G8467" s="27"/>
      <c r="H8467" s="27"/>
      <c r="I8467" s="26"/>
      <c r="J8467" s="24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</row>
    <row r="8468" spans="1:22" ht="14">
      <c r="A8468" s="24"/>
      <c r="B8468" s="26"/>
      <c r="C8468" s="26"/>
      <c r="D8468" s="26"/>
      <c r="E8468" s="26"/>
      <c r="F8468" s="26"/>
      <c r="G8468" s="27"/>
      <c r="H8468" s="27"/>
      <c r="I8468" s="26"/>
      <c r="J8468" s="24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</row>
    <row r="8469" spans="1:22" ht="14">
      <c r="A8469" s="24"/>
      <c r="B8469" s="26"/>
      <c r="C8469" s="26"/>
      <c r="D8469" s="26"/>
      <c r="E8469" s="26"/>
      <c r="F8469" s="26"/>
      <c r="G8469" s="27"/>
      <c r="H8469" s="27"/>
      <c r="I8469" s="26"/>
      <c r="J8469" s="24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</row>
    <row r="8470" spans="1:22" ht="14">
      <c r="A8470" s="24"/>
      <c r="B8470" s="26"/>
      <c r="C8470" s="26"/>
      <c r="D8470" s="26"/>
      <c r="E8470" s="26"/>
      <c r="F8470" s="26"/>
      <c r="G8470" s="27"/>
      <c r="H8470" s="27"/>
      <c r="I8470" s="26"/>
      <c r="J8470" s="24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</row>
    <row r="8471" spans="1:22" ht="14">
      <c r="A8471" s="24"/>
      <c r="B8471" s="26"/>
      <c r="C8471" s="26"/>
      <c r="D8471" s="26"/>
      <c r="E8471" s="26"/>
      <c r="F8471" s="26"/>
      <c r="G8471" s="27"/>
      <c r="H8471" s="27"/>
      <c r="I8471" s="26"/>
      <c r="J8471" s="24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</row>
    <row r="8472" spans="1:22" ht="14">
      <c r="A8472" s="24"/>
      <c r="B8472" s="26"/>
      <c r="C8472" s="26"/>
      <c r="D8472" s="26"/>
      <c r="E8472" s="26"/>
      <c r="F8472" s="26"/>
      <c r="G8472" s="27"/>
      <c r="H8472" s="27"/>
      <c r="I8472" s="26"/>
      <c r="J8472" s="24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</row>
    <row r="8473" spans="1:22" ht="14">
      <c r="A8473" s="24"/>
      <c r="B8473" s="26"/>
      <c r="C8473" s="26"/>
      <c r="D8473" s="26"/>
      <c r="E8473" s="26"/>
      <c r="F8473" s="26"/>
      <c r="G8473" s="27"/>
      <c r="H8473" s="27"/>
      <c r="I8473" s="26"/>
      <c r="J8473" s="24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</row>
    <row r="8474" spans="1:22" ht="14">
      <c r="A8474" s="24"/>
      <c r="B8474" s="26"/>
      <c r="C8474" s="26"/>
      <c r="D8474" s="26"/>
      <c r="E8474" s="26"/>
      <c r="F8474" s="26"/>
      <c r="G8474" s="27"/>
      <c r="H8474" s="27"/>
      <c r="I8474" s="26"/>
      <c r="J8474" s="24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</row>
    <row r="8475" spans="1:22" ht="14">
      <c r="A8475" s="24"/>
      <c r="B8475" s="26"/>
      <c r="C8475" s="26"/>
      <c r="D8475" s="26"/>
      <c r="E8475" s="26"/>
      <c r="F8475" s="26"/>
      <c r="G8475" s="27"/>
      <c r="H8475" s="27"/>
      <c r="I8475" s="26"/>
      <c r="J8475" s="24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</row>
    <row r="8476" spans="1:22" ht="14">
      <c r="A8476" s="24"/>
      <c r="B8476" s="26"/>
      <c r="C8476" s="26"/>
      <c r="D8476" s="26"/>
      <c r="E8476" s="26"/>
      <c r="F8476" s="26"/>
      <c r="G8476" s="27"/>
      <c r="H8476" s="27"/>
      <c r="I8476" s="26"/>
      <c r="J8476" s="24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</row>
    <row r="8477" spans="1:22" ht="14">
      <c r="A8477" s="24"/>
      <c r="B8477" s="26"/>
      <c r="C8477" s="26"/>
      <c r="D8477" s="26"/>
      <c r="E8477" s="26"/>
      <c r="F8477" s="26"/>
      <c r="G8477" s="27"/>
      <c r="H8477" s="27"/>
      <c r="I8477" s="26"/>
      <c r="J8477" s="24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</row>
    <row r="8478" spans="1:22" ht="14">
      <c r="A8478" s="24"/>
      <c r="B8478" s="26"/>
      <c r="C8478" s="26"/>
      <c r="D8478" s="26"/>
      <c r="E8478" s="26"/>
      <c r="F8478" s="26"/>
      <c r="G8478" s="27"/>
      <c r="H8478" s="27"/>
      <c r="I8478" s="26"/>
      <c r="J8478" s="24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</row>
    <row r="8479" spans="1:22" ht="14">
      <c r="A8479" s="24"/>
      <c r="B8479" s="26"/>
      <c r="C8479" s="26"/>
      <c r="D8479" s="26"/>
      <c r="E8479" s="26"/>
      <c r="F8479" s="26"/>
      <c r="G8479" s="27"/>
      <c r="H8479" s="27"/>
      <c r="I8479" s="26"/>
      <c r="J8479" s="24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</row>
    <row r="8480" spans="1:22" ht="14">
      <c r="A8480" s="24"/>
      <c r="B8480" s="26"/>
      <c r="C8480" s="26"/>
      <c r="D8480" s="26"/>
      <c r="E8480" s="26"/>
      <c r="F8480" s="26"/>
      <c r="G8480" s="27"/>
      <c r="H8480" s="27"/>
      <c r="I8480" s="26"/>
      <c r="J8480" s="24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</row>
    <row r="8481" spans="1:22" ht="14">
      <c r="A8481" s="24"/>
      <c r="B8481" s="26"/>
      <c r="C8481" s="26"/>
      <c r="D8481" s="26"/>
      <c r="E8481" s="26"/>
      <c r="F8481" s="26"/>
      <c r="G8481" s="27"/>
      <c r="H8481" s="27"/>
      <c r="I8481" s="26"/>
      <c r="J8481" s="24"/>
      <c r="K8481" s="26"/>
      <c r="L8481" s="26"/>
      <c r="M8481" s="26"/>
      <c r="N8481" s="26"/>
      <c r="O8481" s="26"/>
      <c r="P8481" s="26"/>
      <c r="Q8481" s="26"/>
      <c r="R8481" s="26"/>
      <c r="S8481" s="26"/>
      <c r="T8481" s="26"/>
      <c r="U8481" s="26"/>
      <c r="V8481" s="26"/>
    </row>
    <row r="8482" spans="1:22" ht="14">
      <c r="A8482" s="24"/>
      <c r="B8482" s="26"/>
      <c r="C8482" s="26"/>
      <c r="D8482" s="26"/>
      <c r="E8482" s="26"/>
      <c r="F8482" s="26"/>
      <c r="G8482" s="27"/>
      <c r="H8482" s="27"/>
      <c r="I8482" s="26"/>
      <c r="J8482" s="24"/>
      <c r="K8482" s="26"/>
      <c r="L8482" s="26"/>
      <c r="M8482" s="26"/>
      <c r="N8482" s="26"/>
      <c r="O8482" s="26"/>
      <c r="P8482" s="26"/>
      <c r="Q8482" s="26"/>
      <c r="R8482" s="26"/>
      <c r="S8482" s="26"/>
      <c r="T8482" s="26"/>
      <c r="U8482" s="26"/>
      <c r="V8482" s="26"/>
    </row>
    <row r="8483" spans="1:22" ht="14">
      <c r="A8483" s="24"/>
      <c r="B8483" s="26"/>
      <c r="C8483" s="26"/>
      <c r="D8483" s="26"/>
      <c r="E8483" s="26"/>
      <c r="F8483" s="26"/>
      <c r="G8483" s="27"/>
      <c r="H8483" s="27"/>
      <c r="I8483" s="26"/>
      <c r="J8483" s="24"/>
      <c r="K8483" s="26"/>
      <c r="L8483" s="26"/>
      <c r="M8483" s="26"/>
      <c r="N8483" s="26"/>
      <c r="O8483" s="26"/>
      <c r="P8483" s="26"/>
      <c r="Q8483" s="26"/>
      <c r="R8483" s="26"/>
      <c r="S8483" s="26"/>
      <c r="T8483" s="26"/>
      <c r="U8483" s="26"/>
      <c r="V8483" s="26"/>
    </row>
    <row r="8484" spans="1:22" ht="14">
      <c r="A8484" s="24"/>
      <c r="B8484" s="26"/>
      <c r="C8484" s="26"/>
      <c r="D8484" s="26"/>
      <c r="E8484" s="26"/>
      <c r="F8484" s="26"/>
      <c r="G8484" s="27"/>
      <c r="H8484" s="27"/>
      <c r="I8484" s="26"/>
      <c r="J8484" s="24"/>
      <c r="K8484" s="26"/>
      <c r="L8484" s="26"/>
      <c r="M8484" s="26"/>
      <c r="N8484" s="26"/>
      <c r="O8484" s="26"/>
      <c r="P8484" s="26"/>
      <c r="Q8484" s="26"/>
      <c r="R8484" s="26"/>
      <c r="S8484" s="26"/>
      <c r="T8484" s="26"/>
      <c r="U8484" s="26"/>
      <c r="V8484" s="26"/>
    </row>
    <row r="8485" spans="1:22" ht="14">
      <c r="A8485" s="24"/>
      <c r="B8485" s="26"/>
      <c r="C8485" s="26"/>
      <c r="D8485" s="26"/>
      <c r="E8485" s="26"/>
      <c r="F8485" s="26"/>
      <c r="G8485" s="27"/>
      <c r="H8485" s="27"/>
      <c r="I8485" s="26"/>
      <c r="J8485" s="24"/>
      <c r="K8485" s="26"/>
      <c r="L8485" s="26"/>
      <c r="M8485" s="26"/>
      <c r="N8485" s="26"/>
      <c r="O8485" s="26"/>
      <c r="P8485" s="26"/>
      <c r="Q8485" s="26"/>
      <c r="R8485" s="26"/>
      <c r="S8485" s="26"/>
      <c r="T8485" s="26"/>
      <c r="U8485" s="26"/>
      <c r="V8485" s="26"/>
    </row>
    <row r="8486" spans="1:22" ht="14">
      <c r="A8486" s="24"/>
      <c r="B8486" s="26"/>
      <c r="C8486" s="26"/>
      <c r="D8486" s="26"/>
      <c r="E8486" s="26"/>
      <c r="F8486" s="26"/>
      <c r="G8486" s="27"/>
      <c r="H8486" s="27"/>
      <c r="I8486" s="26"/>
      <c r="J8486" s="24"/>
      <c r="K8486" s="26"/>
      <c r="L8486" s="26"/>
      <c r="M8486" s="26"/>
      <c r="N8486" s="26"/>
      <c r="O8486" s="26"/>
      <c r="P8486" s="26"/>
      <c r="Q8486" s="26"/>
      <c r="R8486" s="26"/>
      <c r="S8486" s="26"/>
      <c r="T8486" s="26"/>
      <c r="U8486" s="26"/>
      <c r="V8486" s="26"/>
    </row>
    <row r="8487" spans="1:22" ht="14">
      <c r="A8487" s="24"/>
      <c r="B8487" s="26"/>
      <c r="C8487" s="26"/>
      <c r="D8487" s="26"/>
      <c r="E8487" s="26"/>
      <c r="F8487" s="26"/>
      <c r="G8487" s="27"/>
      <c r="H8487" s="27"/>
      <c r="I8487" s="26"/>
      <c r="J8487" s="24"/>
      <c r="K8487" s="26"/>
      <c r="L8487" s="26"/>
      <c r="M8487" s="26"/>
      <c r="N8487" s="26"/>
      <c r="O8487" s="26"/>
      <c r="P8487" s="26"/>
      <c r="Q8487" s="26"/>
      <c r="R8487" s="26"/>
      <c r="S8487" s="26"/>
      <c r="T8487" s="26"/>
      <c r="U8487" s="26"/>
      <c r="V8487" s="26"/>
    </row>
    <row r="8488" spans="1:22" ht="14">
      <c r="A8488" s="24"/>
      <c r="B8488" s="26"/>
      <c r="C8488" s="26"/>
      <c r="D8488" s="26"/>
      <c r="E8488" s="26"/>
      <c r="F8488" s="26"/>
      <c r="G8488" s="27"/>
      <c r="H8488" s="27"/>
      <c r="I8488" s="26"/>
      <c r="J8488" s="24"/>
      <c r="K8488" s="26"/>
      <c r="L8488" s="26"/>
      <c r="M8488" s="26"/>
      <c r="N8488" s="26"/>
      <c r="O8488" s="26"/>
      <c r="P8488" s="26"/>
      <c r="Q8488" s="26"/>
      <c r="R8488" s="26"/>
      <c r="S8488" s="26"/>
      <c r="T8488" s="26"/>
      <c r="U8488" s="26"/>
      <c r="V8488" s="26"/>
    </row>
    <row r="8489" spans="1:22" ht="14">
      <c r="A8489" s="24"/>
      <c r="B8489" s="26"/>
      <c r="C8489" s="26"/>
      <c r="D8489" s="26"/>
      <c r="E8489" s="26"/>
      <c r="F8489" s="26"/>
      <c r="G8489" s="27"/>
      <c r="H8489" s="27"/>
      <c r="I8489" s="26"/>
      <c r="J8489" s="24"/>
      <c r="K8489" s="26"/>
      <c r="L8489" s="26"/>
      <c r="M8489" s="26"/>
      <c r="N8489" s="26"/>
      <c r="O8489" s="26"/>
      <c r="P8489" s="26"/>
      <c r="Q8489" s="26"/>
      <c r="R8489" s="26"/>
      <c r="S8489" s="26"/>
      <c r="T8489" s="26"/>
      <c r="U8489" s="26"/>
      <c r="V8489" s="26"/>
    </row>
    <row r="8490" spans="1:22" ht="14">
      <c r="A8490" s="24"/>
      <c r="B8490" s="26"/>
      <c r="C8490" s="26"/>
      <c r="D8490" s="26"/>
      <c r="E8490" s="26"/>
      <c r="F8490" s="26"/>
      <c r="G8490" s="27"/>
      <c r="H8490" s="27"/>
      <c r="I8490" s="26"/>
      <c r="J8490" s="24"/>
      <c r="K8490" s="26"/>
      <c r="L8490" s="26"/>
      <c r="M8490" s="26"/>
      <c r="N8490" s="26"/>
      <c r="O8490" s="26"/>
      <c r="P8490" s="26"/>
      <c r="Q8490" s="26"/>
      <c r="R8490" s="26"/>
      <c r="S8490" s="26"/>
      <c r="T8490" s="26"/>
      <c r="U8490" s="26"/>
      <c r="V8490" s="26"/>
    </row>
    <row r="8491" spans="1:22" ht="14">
      <c r="A8491" s="24"/>
      <c r="B8491" s="26"/>
      <c r="C8491" s="26"/>
      <c r="D8491" s="26"/>
      <c r="E8491" s="26"/>
      <c r="F8491" s="26"/>
      <c r="G8491" s="27"/>
      <c r="H8491" s="27"/>
      <c r="I8491" s="26"/>
      <c r="J8491" s="24"/>
      <c r="K8491" s="26"/>
      <c r="L8491" s="26"/>
      <c r="M8491" s="26"/>
      <c r="N8491" s="26"/>
      <c r="O8491" s="26"/>
      <c r="P8491" s="26"/>
      <c r="Q8491" s="26"/>
      <c r="R8491" s="26"/>
      <c r="S8491" s="26"/>
      <c r="T8491" s="26"/>
      <c r="U8491" s="26"/>
      <c r="V8491" s="26"/>
    </row>
    <row r="8492" spans="1:22" ht="14">
      <c r="A8492" s="24"/>
      <c r="B8492" s="26"/>
      <c r="C8492" s="26"/>
      <c r="D8492" s="26"/>
      <c r="E8492" s="26"/>
      <c r="F8492" s="26"/>
      <c r="G8492" s="27"/>
      <c r="H8492" s="27"/>
      <c r="I8492" s="26"/>
      <c r="J8492" s="24"/>
      <c r="K8492" s="26"/>
      <c r="L8492" s="26"/>
      <c r="M8492" s="26"/>
      <c r="N8492" s="26"/>
      <c r="O8492" s="26"/>
      <c r="P8492" s="26"/>
      <c r="Q8492" s="26"/>
      <c r="R8492" s="26"/>
      <c r="S8492" s="26"/>
      <c r="T8492" s="26"/>
      <c r="U8492" s="26"/>
      <c r="V8492" s="26"/>
    </row>
    <row r="8493" spans="1:22" ht="14">
      <c r="A8493" s="24"/>
      <c r="B8493" s="26"/>
      <c r="C8493" s="26"/>
      <c r="D8493" s="26"/>
      <c r="E8493" s="26"/>
      <c r="F8493" s="26"/>
      <c r="G8493" s="27"/>
      <c r="H8493" s="27"/>
      <c r="I8493" s="26"/>
      <c r="J8493" s="24"/>
      <c r="K8493" s="26"/>
      <c r="L8493" s="26"/>
      <c r="M8493" s="26"/>
      <c r="N8493" s="26"/>
      <c r="O8493" s="26"/>
      <c r="P8493" s="26"/>
      <c r="Q8493" s="26"/>
      <c r="R8493" s="26"/>
      <c r="S8493" s="26"/>
      <c r="T8493" s="26"/>
      <c r="U8493" s="26"/>
      <c r="V8493" s="26"/>
    </row>
    <row r="8494" spans="1:22" ht="14">
      <c r="A8494" s="24"/>
      <c r="B8494" s="26"/>
      <c r="C8494" s="26"/>
      <c r="D8494" s="26"/>
      <c r="E8494" s="26"/>
      <c r="F8494" s="26"/>
      <c r="G8494" s="27"/>
      <c r="H8494" s="27"/>
      <c r="I8494" s="26"/>
      <c r="J8494" s="24"/>
      <c r="K8494" s="26"/>
      <c r="L8494" s="26"/>
      <c r="M8494" s="26"/>
      <c r="N8494" s="26"/>
      <c r="O8494" s="26"/>
      <c r="P8494" s="26"/>
      <c r="Q8494" s="26"/>
      <c r="R8494" s="26"/>
      <c r="S8494" s="26"/>
      <c r="T8494" s="26"/>
      <c r="U8494" s="26"/>
      <c r="V8494" s="26"/>
    </row>
    <row r="8495" spans="1:22" ht="14">
      <c r="A8495" s="24"/>
      <c r="B8495" s="26"/>
      <c r="C8495" s="26"/>
      <c r="D8495" s="26"/>
      <c r="E8495" s="26"/>
      <c r="F8495" s="26"/>
      <c r="G8495" s="27"/>
      <c r="H8495" s="27"/>
      <c r="I8495" s="26"/>
      <c r="J8495" s="24"/>
      <c r="K8495" s="26"/>
      <c r="L8495" s="26"/>
      <c r="M8495" s="26"/>
      <c r="N8495" s="26"/>
      <c r="O8495" s="26"/>
      <c r="P8495" s="26"/>
      <c r="Q8495" s="26"/>
      <c r="R8495" s="26"/>
      <c r="S8495" s="26"/>
      <c r="T8495" s="26"/>
      <c r="U8495" s="26"/>
      <c r="V8495" s="26"/>
    </row>
    <row r="8496" spans="1:22" ht="14">
      <c r="A8496" s="24"/>
      <c r="B8496" s="26"/>
      <c r="C8496" s="26"/>
      <c r="D8496" s="26"/>
      <c r="E8496" s="26"/>
      <c r="F8496" s="26"/>
      <c r="G8496" s="27"/>
      <c r="H8496" s="27"/>
      <c r="I8496" s="26"/>
      <c r="J8496" s="24"/>
      <c r="K8496" s="26"/>
      <c r="L8496" s="26"/>
      <c r="M8496" s="26"/>
      <c r="N8496" s="26"/>
      <c r="O8496" s="26"/>
      <c r="P8496" s="26"/>
      <c r="Q8496" s="26"/>
      <c r="R8496" s="26"/>
      <c r="S8496" s="26"/>
      <c r="T8496" s="26"/>
      <c r="U8496" s="26"/>
      <c r="V8496" s="26"/>
    </row>
    <row r="8497" spans="1:22" ht="14">
      <c r="A8497" s="24"/>
      <c r="B8497" s="26"/>
      <c r="C8497" s="26"/>
      <c r="D8497" s="26"/>
      <c r="E8497" s="26"/>
      <c r="F8497" s="26"/>
      <c r="G8497" s="27"/>
      <c r="H8497" s="27"/>
      <c r="I8497" s="26"/>
      <c r="J8497" s="24"/>
      <c r="K8497" s="26"/>
      <c r="L8497" s="26"/>
      <c r="M8497" s="26"/>
      <c r="N8497" s="26"/>
      <c r="O8497" s="26"/>
      <c r="P8497" s="26"/>
      <c r="Q8497" s="26"/>
      <c r="R8497" s="26"/>
      <c r="S8497" s="26"/>
      <c r="T8497" s="26"/>
      <c r="U8497" s="26"/>
      <c r="V8497" s="26"/>
    </row>
    <row r="8498" spans="1:22" ht="14">
      <c r="A8498" s="24"/>
      <c r="B8498" s="26"/>
      <c r="C8498" s="26"/>
      <c r="D8498" s="26"/>
      <c r="E8498" s="26"/>
      <c r="F8498" s="26"/>
      <c r="G8498" s="27"/>
      <c r="H8498" s="27"/>
      <c r="I8498" s="26"/>
      <c r="J8498" s="24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</row>
    <row r="8499" spans="1:22" ht="14">
      <c r="A8499" s="24"/>
      <c r="B8499" s="26"/>
      <c r="C8499" s="26"/>
      <c r="D8499" s="26"/>
      <c r="E8499" s="26"/>
      <c r="F8499" s="26"/>
      <c r="G8499" s="27"/>
      <c r="H8499" s="27"/>
      <c r="I8499" s="26"/>
      <c r="J8499" s="24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</row>
    <row r="8500" spans="1:22" ht="14">
      <c r="A8500" s="24"/>
      <c r="B8500" s="26"/>
      <c r="C8500" s="26"/>
      <c r="D8500" s="26"/>
      <c r="E8500" s="26"/>
      <c r="F8500" s="26"/>
      <c r="G8500" s="27"/>
      <c r="H8500" s="27"/>
      <c r="I8500" s="26"/>
      <c r="J8500" s="24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</row>
    <row r="8501" spans="1:22" ht="14">
      <c r="A8501" s="24"/>
      <c r="B8501" s="26"/>
      <c r="C8501" s="26"/>
      <c r="D8501" s="26"/>
      <c r="E8501" s="26"/>
      <c r="F8501" s="26"/>
      <c r="G8501" s="27"/>
      <c r="H8501" s="27"/>
      <c r="I8501" s="26"/>
      <c r="J8501" s="24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</row>
    <row r="8502" spans="1:22" ht="14">
      <c r="A8502" s="24"/>
      <c r="B8502" s="26"/>
      <c r="C8502" s="26"/>
      <c r="D8502" s="26"/>
      <c r="E8502" s="26"/>
      <c r="F8502" s="26"/>
      <c r="G8502" s="27"/>
      <c r="H8502" s="27"/>
      <c r="I8502" s="26"/>
      <c r="J8502" s="24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</row>
    <row r="8503" spans="1:22" ht="14">
      <c r="A8503" s="24"/>
      <c r="B8503" s="26"/>
      <c r="C8503" s="26"/>
      <c r="D8503" s="26"/>
      <c r="E8503" s="26"/>
      <c r="F8503" s="26"/>
      <c r="G8503" s="27"/>
      <c r="H8503" s="27"/>
      <c r="I8503" s="26"/>
      <c r="J8503" s="24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</row>
    <row r="8504" spans="1:22" ht="14">
      <c r="A8504" s="24"/>
      <c r="B8504" s="26"/>
      <c r="C8504" s="26"/>
      <c r="D8504" s="26"/>
      <c r="E8504" s="26"/>
      <c r="F8504" s="26"/>
      <c r="G8504" s="27"/>
      <c r="H8504" s="27"/>
      <c r="I8504" s="26"/>
      <c r="J8504" s="24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</row>
    <row r="8505" spans="1:22" ht="14">
      <c r="A8505" s="24"/>
      <c r="B8505" s="26"/>
      <c r="C8505" s="26"/>
      <c r="D8505" s="26"/>
      <c r="E8505" s="26"/>
      <c r="F8505" s="26"/>
      <c r="G8505" s="27"/>
      <c r="H8505" s="27"/>
      <c r="I8505" s="26"/>
      <c r="J8505" s="24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</row>
    <row r="8506" spans="1:22" ht="14">
      <c r="A8506" s="24"/>
      <c r="B8506" s="26"/>
      <c r="C8506" s="26"/>
      <c r="D8506" s="26"/>
      <c r="E8506" s="26"/>
      <c r="F8506" s="26"/>
      <c r="G8506" s="27"/>
      <c r="H8506" s="27"/>
      <c r="I8506" s="26"/>
      <c r="J8506" s="24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</row>
    <row r="8507" spans="1:22" ht="14">
      <c r="A8507" s="24"/>
      <c r="B8507" s="26"/>
      <c r="C8507" s="26"/>
      <c r="D8507" s="26"/>
      <c r="E8507" s="26"/>
      <c r="F8507" s="26"/>
      <c r="G8507" s="27"/>
      <c r="H8507" s="27"/>
      <c r="I8507" s="26"/>
      <c r="J8507" s="24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</row>
    <row r="8508" spans="1:22" ht="14">
      <c r="A8508" s="24"/>
      <c r="B8508" s="26"/>
      <c r="C8508" s="26"/>
      <c r="D8508" s="26"/>
      <c r="E8508" s="26"/>
      <c r="F8508" s="26"/>
      <c r="G8508" s="27"/>
      <c r="H8508" s="27"/>
      <c r="I8508" s="26"/>
      <c r="J8508" s="24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</row>
    <row r="8509" spans="1:22" ht="14">
      <c r="A8509" s="24"/>
      <c r="B8509" s="26"/>
      <c r="C8509" s="26"/>
      <c r="D8509" s="26"/>
      <c r="E8509" s="26"/>
      <c r="F8509" s="26"/>
      <c r="G8509" s="27"/>
      <c r="H8509" s="27"/>
      <c r="I8509" s="26"/>
      <c r="J8509" s="24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</row>
    <row r="8510" spans="1:22" ht="14">
      <c r="A8510" s="24"/>
      <c r="B8510" s="26"/>
      <c r="C8510" s="26"/>
      <c r="D8510" s="26"/>
      <c r="E8510" s="26"/>
      <c r="F8510" s="26"/>
      <c r="G8510" s="27"/>
      <c r="H8510" s="27"/>
      <c r="I8510" s="26"/>
      <c r="J8510" s="24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</row>
    <row r="8511" spans="1:22" ht="14">
      <c r="A8511" s="24"/>
      <c r="B8511" s="26"/>
      <c r="C8511" s="26"/>
      <c r="D8511" s="26"/>
      <c r="E8511" s="26"/>
      <c r="F8511" s="26"/>
      <c r="G8511" s="27"/>
      <c r="H8511" s="27"/>
      <c r="I8511" s="26"/>
      <c r="J8511" s="24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</row>
    <row r="8512" spans="1:22" ht="14">
      <c r="A8512" s="24"/>
      <c r="B8512" s="26"/>
      <c r="C8512" s="26"/>
      <c r="D8512" s="26"/>
      <c r="E8512" s="26"/>
      <c r="F8512" s="26"/>
      <c r="G8512" s="27"/>
      <c r="H8512" s="27"/>
      <c r="I8512" s="26"/>
      <c r="J8512" s="24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</row>
    <row r="8513" spans="1:22" ht="14">
      <c r="A8513" s="24"/>
      <c r="B8513" s="26"/>
      <c r="C8513" s="26"/>
      <c r="D8513" s="26"/>
      <c r="E8513" s="26"/>
      <c r="F8513" s="26"/>
      <c r="G8513" s="27"/>
      <c r="H8513" s="27"/>
      <c r="I8513" s="26"/>
      <c r="J8513" s="24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</row>
    <row r="8514" spans="1:22" ht="14">
      <c r="A8514" s="24"/>
      <c r="B8514" s="26"/>
      <c r="C8514" s="26"/>
      <c r="D8514" s="26"/>
      <c r="E8514" s="26"/>
      <c r="F8514" s="26"/>
      <c r="G8514" s="27"/>
      <c r="H8514" s="27"/>
      <c r="I8514" s="26"/>
      <c r="J8514" s="24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</row>
    <row r="8515" spans="1:22" ht="14">
      <c r="A8515" s="24"/>
      <c r="B8515" s="26"/>
      <c r="C8515" s="26"/>
      <c r="D8515" s="26"/>
      <c r="E8515" s="26"/>
      <c r="F8515" s="26"/>
      <c r="G8515" s="27"/>
      <c r="H8515" s="27"/>
      <c r="I8515" s="26"/>
      <c r="J8515" s="24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</row>
    <row r="8516" spans="1:22" ht="14">
      <c r="A8516" s="24"/>
      <c r="B8516" s="26"/>
      <c r="C8516" s="26"/>
      <c r="D8516" s="26"/>
      <c r="E8516" s="26"/>
      <c r="F8516" s="26"/>
      <c r="G8516" s="27"/>
      <c r="H8516" s="27"/>
      <c r="I8516" s="26"/>
      <c r="J8516" s="24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</row>
    <row r="8517" spans="1:22" ht="14">
      <c r="A8517" s="24"/>
      <c r="B8517" s="26"/>
      <c r="C8517" s="26"/>
      <c r="D8517" s="26"/>
      <c r="E8517" s="26"/>
      <c r="F8517" s="26"/>
      <c r="G8517" s="27"/>
      <c r="H8517" s="27"/>
      <c r="I8517" s="26"/>
      <c r="J8517" s="24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</row>
    <row r="8518" spans="1:22" ht="14">
      <c r="A8518" s="24"/>
      <c r="B8518" s="26"/>
      <c r="C8518" s="26"/>
      <c r="D8518" s="26"/>
      <c r="E8518" s="26"/>
      <c r="F8518" s="26"/>
      <c r="G8518" s="27"/>
      <c r="H8518" s="27"/>
      <c r="I8518" s="26"/>
      <c r="J8518" s="24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</row>
    <row r="8519" spans="1:22" ht="14">
      <c r="A8519" s="24"/>
      <c r="B8519" s="26"/>
      <c r="C8519" s="26"/>
      <c r="D8519" s="26"/>
      <c r="E8519" s="26"/>
      <c r="F8519" s="26"/>
      <c r="G8519" s="27"/>
      <c r="H8519" s="27"/>
      <c r="I8519" s="26"/>
      <c r="J8519" s="24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</row>
    <row r="8520" spans="1:22" ht="14">
      <c r="A8520" s="24"/>
      <c r="B8520" s="26"/>
      <c r="C8520" s="26"/>
      <c r="D8520" s="26"/>
      <c r="E8520" s="26"/>
      <c r="F8520" s="26"/>
      <c r="G8520" s="27"/>
      <c r="H8520" s="27"/>
      <c r="I8520" s="26"/>
      <c r="J8520" s="24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</row>
    <row r="8521" spans="1:22" ht="14">
      <c r="A8521" s="24"/>
      <c r="B8521" s="26"/>
      <c r="C8521" s="26"/>
      <c r="D8521" s="26"/>
      <c r="E8521" s="26"/>
      <c r="F8521" s="26"/>
      <c r="G8521" s="27"/>
      <c r="H8521" s="27"/>
      <c r="I8521" s="26"/>
      <c r="J8521" s="24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</row>
    <row r="8522" spans="1:22" ht="14">
      <c r="A8522" s="24"/>
      <c r="B8522" s="26"/>
      <c r="C8522" s="26"/>
      <c r="D8522" s="26"/>
      <c r="E8522" s="26"/>
      <c r="F8522" s="26"/>
      <c r="G8522" s="27"/>
      <c r="H8522" s="27"/>
      <c r="I8522" s="26"/>
      <c r="J8522" s="24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</row>
    <row r="8523" spans="1:22" ht="14">
      <c r="A8523" s="24"/>
      <c r="B8523" s="26"/>
      <c r="C8523" s="26"/>
      <c r="D8523" s="26"/>
      <c r="E8523" s="26"/>
      <c r="F8523" s="26"/>
      <c r="G8523" s="27"/>
      <c r="H8523" s="27"/>
      <c r="I8523" s="26"/>
      <c r="J8523" s="24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</row>
    <row r="8524" spans="1:22" ht="14">
      <c r="A8524" s="24"/>
      <c r="B8524" s="26"/>
      <c r="C8524" s="26"/>
      <c r="D8524" s="26"/>
      <c r="E8524" s="26"/>
      <c r="F8524" s="26"/>
      <c r="G8524" s="27"/>
      <c r="H8524" s="27"/>
      <c r="I8524" s="26"/>
      <c r="J8524" s="24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</row>
    <row r="8525" spans="1:22" ht="14">
      <c r="A8525" s="24"/>
      <c r="B8525" s="26"/>
      <c r="C8525" s="26"/>
      <c r="D8525" s="26"/>
      <c r="E8525" s="26"/>
      <c r="F8525" s="26"/>
      <c r="G8525" s="27"/>
      <c r="H8525" s="27"/>
      <c r="I8525" s="26"/>
      <c r="J8525" s="24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</row>
    <row r="8526" spans="1:22" ht="14">
      <c r="A8526" s="24"/>
      <c r="B8526" s="26"/>
      <c r="C8526" s="26"/>
      <c r="D8526" s="26"/>
      <c r="E8526" s="26"/>
      <c r="F8526" s="26"/>
      <c r="G8526" s="27"/>
      <c r="H8526" s="27"/>
      <c r="I8526" s="26"/>
      <c r="J8526" s="24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</row>
    <row r="8527" spans="1:22" ht="14">
      <c r="A8527" s="24"/>
      <c r="B8527" s="26"/>
      <c r="C8527" s="26"/>
      <c r="D8527" s="26"/>
      <c r="E8527" s="26"/>
      <c r="F8527" s="26"/>
      <c r="G8527" s="27"/>
      <c r="H8527" s="27"/>
      <c r="I8527" s="26"/>
      <c r="J8527" s="24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</row>
    <row r="8528" spans="1:22" ht="14">
      <c r="A8528" s="24"/>
      <c r="B8528" s="26"/>
      <c r="C8528" s="26"/>
      <c r="D8528" s="26"/>
      <c r="E8528" s="26"/>
      <c r="F8528" s="26"/>
      <c r="G8528" s="27"/>
      <c r="H8528" s="27"/>
      <c r="I8528" s="26"/>
      <c r="J8528" s="24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</row>
    <row r="8529" spans="1:22" ht="14">
      <c r="A8529" s="24"/>
      <c r="B8529" s="26"/>
      <c r="C8529" s="26"/>
      <c r="D8529" s="26"/>
      <c r="E8529" s="26"/>
      <c r="F8529" s="26"/>
      <c r="G8529" s="27"/>
      <c r="H8529" s="27"/>
      <c r="I8529" s="26"/>
      <c r="J8529" s="24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</row>
    <row r="8530" spans="1:22" ht="14">
      <c r="A8530" s="24"/>
      <c r="B8530" s="26"/>
      <c r="C8530" s="26"/>
      <c r="D8530" s="26"/>
      <c r="E8530" s="26"/>
      <c r="F8530" s="26"/>
      <c r="G8530" s="27"/>
      <c r="H8530" s="27"/>
      <c r="I8530" s="26"/>
      <c r="J8530" s="24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</row>
    <row r="8531" spans="1:22" ht="14">
      <c r="A8531" s="24"/>
      <c r="B8531" s="26"/>
      <c r="C8531" s="26"/>
      <c r="D8531" s="26"/>
      <c r="E8531" s="26"/>
      <c r="F8531" s="26"/>
      <c r="G8531" s="27"/>
      <c r="H8531" s="27"/>
      <c r="I8531" s="26"/>
      <c r="J8531" s="24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</row>
    <row r="8532" spans="1:22" ht="14">
      <c r="A8532" s="24"/>
      <c r="B8532" s="26"/>
      <c r="C8532" s="26"/>
      <c r="D8532" s="26"/>
      <c r="E8532" s="26"/>
      <c r="F8532" s="26"/>
      <c r="G8532" s="27"/>
      <c r="H8532" s="27"/>
      <c r="I8532" s="26"/>
      <c r="J8532" s="24"/>
      <c r="K8532" s="26"/>
      <c r="L8532" s="26"/>
      <c r="M8532" s="26"/>
      <c r="N8532" s="26"/>
      <c r="O8532" s="26"/>
      <c r="P8532" s="26"/>
      <c r="Q8532" s="26"/>
      <c r="R8532" s="26"/>
      <c r="S8532" s="26"/>
      <c r="T8532" s="26"/>
      <c r="U8532" s="26"/>
      <c r="V8532" s="26"/>
    </row>
    <row r="8533" spans="1:22" ht="14">
      <c r="A8533" s="24"/>
      <c r="B8533" s="26"/>
      <c r="C8533" s="26"/>
      <c r="D8533" s="26"/>
      <c r="E8533" s="26"/>
      <c r="F8533" s="26"/>
      <c r="G8533" s="27"/>
      <c r="H8533" s="27"/>
      <c r="I8533" s="26"/>
      <c r="J8533" s="24"/>
      <c r="K8533" s="26"/>
      <c r="L8533" s="26"/>
      <c r="M8533" s="26"/>
      <c r="N8533" s="26"/>
      <c r="O8533" s="26"/>
      <c r="P8533" s="26"/>
      <c r="Q8533" s="26"/>
      <c r="R8533" s="26"/>
      <c r="S8533" s="26"/>
      <c r="T8533" s="26"/>
      <c r="U8533" s="26"/>
      <c r="V8533" s="26"/>
    </row>
    <row r="8534" spans="1:22" ht="14">
      <c r="A8534" s="24"/>
      <c r="B8534" s="26"/>
      <c r="C8534" s="26"/>
      <c r="D8534" s="26"/>
      <c r="E8534" s="26"/>
      <c r="F8534" s="26"/>
      <c r="G8534" s="27"/>
      <c r="H8534" s="27"/>
      <c r="I8534" s="26"/>
      <c r="J8534" s="24"/>
      <c r="K8534" s="26"/>
      <c r="L8534" s="26"/>
      <c r="M8534" s="26"/>
      <c r="N8534" s="26"/>
      <c r="O8534" s="26"/>
      <c r="P8534" s="26"/>
      <c r="Q8534" s="26"/>
      <c r="R8534" s="26"/>
      <c r="S8534" s="26"/>
      <c r="T8534" s="26"/>
      <c r="U8534" s="26"/>
      <c r="V8534" s="26"/>
    </row>
    <row r="8535" spans="1:22" ht="14">
      <c r="A8535" s="24"/>
      <c r="B8535" s="26"/>
      <c r="C8535" s="26"/>
      <c r="D8535" s="26"/>
      <c r="E8535" s="26"/>
      <c r="F8535" s="26"/>
      <c r="G8535" s="27"/>
      <c r="H8535" s="27"/>
      <c r="I8535" s="26"/>
      <c r="J8535" s="24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</row>
    <row r="8536" spans="1:22" ht="14">
      <c r="A8536" s="24"/>
      <c r="B8536" s="26"/>
      <c r="C8536" s="26"/>
      <c r="D8536" s="26"/>
      <c r="E8536" s="26"/>
      <c r="F8536" s="26"/>
      <c r="G8536" s="27"/>
      <c r="H8536" s="27"/>
      <c r="I8536" s="26"/>
      <c r="J8536" s="24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</row>
    <row r="8537" spans="1:22" ht="14">
      <c r="A8537" s="24"/>
      <c r="B8537" s="26"/>
      <c r="C8537" s="26"/>
      <c r="D8537" s="26"/>
      <c r="E8537" s="26"/>
      <c r="F8537" s="26"/>
      <c r="G8537" s="27"/>
      <c r="H8537" s="27"/>
      <c r="I8537" s="26"/>
      <c r="J8537" s="24"/>
      <c r="K8537" s="26"/>
      <c r="L8537" s="26"/>
      <c r="M8537" s="26"/>
      <c r="N8537" s="26"/>
      <c r="O8537" s="26"/>
      <c r="P8537" s="26"/>
      <c r="Q8537" s="26"/>
      <c r="R8537" s="26"/>
      <c r="S8537" s="26"/>
      <c r="T8537" s="26"/>
      <c r="U8537" s="26"/>
      <c r="V8537" s="26"/>
    </row>
    <row r="8538" spans="1:22" ht="14">
      <c r="A8538" s="24"/>
      <c r="B8538" s="26"/>
      <c r="C8538" s="26"/>
      <c r="D8538" s="26"/>
      <c r="E8538" s="26"/>
      <c r="F8538" s="26"/>
      <c r="G8538" s="27"/>
      <c r="H8538" s="27"/>
      <c r="I8538" s="26"/>
      <c r="J8538" s="24"/>
      <c r="K8538" s="26"/>
      <c r="L8538" s="26"/>
      <c r="M8538" s="26"/>
      <c r="N8538" s="26"/>
      <c r="O8538" s="26"/>
      <c r="P8538" s="26"/>
      <c r="Q8538" s="26"/>
      <c r="R8538" s="26"/>
      <c r="S8538" s="26"/>
      <c r="T8538" s="26"/>
      <c r="U8538" s="26"/>
      <c r="V8538" s="26"/>
    </row>
    <row r="8539" spans="1:22" ht="14">
      <c r="A8539" s="24"/>
      <c r="B8539" s="26"/>
      <c r="C8539" s="26"/>
      <c r="D8539" s="26"/>
      <c r="E8539" s="26"/>
      <c r="F8539" s="26"/>
      <c r="G8539" s="27"/>
      <c r="H8539" s="27"/>
      <c r="I8539" s="26"/>
      <c r="J8539" s="24"/>
      <c r="K8539" s="26"/>
      <c r="L8539" s="26"/>
      <c r="M8539" s="26"/>
      <c r="N8539" s="26"/>
      <c r="O8539" s="26"/>
      <c r="P8539" s="26"/>
      <c r="Q8539" s="26"/>
      <c r="R8539" s="26"/>
      <c r="S8539" s="26"/>
      <c r="T8539" s="26"/>
      <c r="U8539" s="26"/>
      <c r="V8539" s="26"/>
    </row>
    <row r="8540" spans="1:22" ht="14">
      <c r="A8540" s="24"/>
      <c r="B8540" s="26"/>
      <c r="C8540" s="26"/>
      <c r="D8540" s="26"/>
      <c r="E8540" s="26"/>
      <c r="F8540" s="26"/>
      <c r="G8540" s="27"/>
      <c r="H8540" s="27"/>
      <c r="I8540" s="26"/>
      <c r="J8540" s="24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</row>
    <row r="8541" spans="1:22" ht="14">
      <c r="A8541" s="24"/>
      <c r="B8541" s="26"/>
      <c r="C8541" s="26"/>
      <c r="D8541" s="26"/>
      <c r="E8541" s="26"/>
      <c r="F8541" s="26"/>
      <c r="G8541" s="27"/>
      <c r="H8541" s="27"/>
      <c r="I8541" s="26"/>
      <c r="J8541" s="24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</row>
    <row r="8542" spans="1:22" ht="14">
      <c r="A8542" s="24"/>
      <c r="B8542" s="26"/>
      <c r="C8542" s="26"/>
      <c r="D8542" s="26"/>
      <c r="E8542" s="26"/>
      <c r="F8542" s="26"/>
      <c r="G8542" s="27"/>
      <c r="H8542" s="27"/>
      <c r="I8542" s="26"/>
      <c r="J8542" s="24"/>
      <c r="K8542" s="26"/>
      <c r="L8542" s="26"/>
      <c r="M8542" s="26"/>
      <c r="N8542" s="26"/>
      <c r="O8542" s="26"/>
      <c r="P8542" s="26"/>
      <c r="Q8542" s="26"/>
      <c r="R8542" s="26"/>
      <c r="S8542" s="26"/>
      <c r="T8542" s="26"/>
      <c r="U8542" s="26"/>
      <c r="V8542" s="26"/>
    </row>
    <row r="8543" spans="1:22" ht="14">
      <c r="A8543" s="24"/>
      <c r="B8543" s="26"/>
      <c r="C8543" s="26"/>
      <c r="D8543" s="26"/>
      <c r="E8543" s="26"/>
      <c r="F8543" s="26"/>
      <c r="G8543" s="27"/>
      <c r="H8543" s="27"/>
      <c r="I8543" s="26"/>
      <c r="J8543" s="24"/>
      <c r="K8543" s="26"/>
      <c r="L8543" s="26"/>
      <c r="M8543" s="26"/>
      <c r="N8543" s="26"/>
      <c r="O8543" s="26"/>
      <c r="P8543" s="26"/>
      <c r="Q8543" s="26"/>
      <c r="R8543" s="26"/>
      <c r="S8543" s="26"/>
      <c r="T8543" s="26"/>
      <c r="U8543" s="26"/>
      <c r="V8543" s="26"/>
    </row>
    <row r="8544" spans="1:22" ht="14">
      <c r="A8544" s="24"/>
      <c r="B8544" s="26"/>
      <c r="C8544" s="26"/>
      <c r="D8544" s="26"/>
      <c r="E8544" s="26"/>
      <c r="F8544" s="26"/>
      <c r="G8544" s="27"/>
      <c r="H8544" s="27"/>
      <c r="I8544" s="26"/>
      <c r="J8544" s="24"/>
      <c r="K8544" s="26"/>
      <c r="L8544" s="26"/>
      <c r="M8544" s="26"/>
      <c r="N8544" s="26"/>
      <c r="O8544" s="26"/>
      <c r="P8544" s="26"/>
      <c r="Q8544" s="26"/>
      <c r="R8544" s="26"/>
      <c r="S8544" s="26"/>
      <c r="T8544" s="26"/>
      <c r="U8544" s="26"/>
      <c r="V8544" s="26"/>
    </row>
    <row r="8545" spans="1:22" ht="14">
      <c r="A8545" s="24"/>
      <c r="B8545" s="26"/>
      <c r="C8545" s="26"/>
      <c r="D8545" s="26"/>
      <c r="E8545" s="26"/>
      <c r="F8545" s="26"/>
      <c r="G8545" s="27"/>
      <c r="H8545" s="27"/>
      <c r="I8545" s="26"/>
      <c r="J8545" s="24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</row>
    <row r="8546" spans="1:22" ht="14">
      <c r="A8546" s="24"/>
      <c r="B8546" s="26"/>
      <c r="C8546" s="26"/>
      <c r="D8546" s="26"/>
      <c r="E8546" s="26"/>
      <c r="F8546" s="26"/>
      <c r="G8546" s="27"/>
      <c r="H8546" s="27"/>
      <c r="I8546" s="26"/>
      <c r="J8546" s="24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</row>
    <row r="8547" spans="1:22" ht="14">
      <c r="A8547" s="24"/>
      <c r="B8547" s="26"/>
      <c r="C8547" s="26"/>
      <c r="D8547" s="26"/>
      <c r="E8547" s="26"/>
      <c r="F8547" s="26"/>
      <c r="G8547" s="27"/>
      <c r="H8547" s="27"/>
      <c r="I8547" s="26"/>
      <c r="J8547" s="24"/>
      <c r="K8547" s="26"/>
      <c r="L8547" s="26"/>
      <c r="M8547" s="26"/>
      <c r="N8547" s="26"/>
      <c r="O8547" s="26"/>
      <c r="P8547" s="26"/>
      <c r="Q8547" s="26"/>
      <c r="R8547" s="26"/>
      <c r="S8547" s="26"/>
      <c r="T8547" s="26"/>
      <c r="U8547" s="26"/>
      <c r="V8547" s="26"/>
    </row>
    <row r="8548" spans="1:22" ht="14">
      <c r="A8548" s="24"/>
      <c r="B8548" s="26"/>
      <c r="C8548" s="26"/>
      <c r="D8548" s="26"/>
      <c r="E8548" s="26"/>
      <c r="F8548" s="26"/>
      <c r="G8548" s="27"/>
      <c r="H8548" s="27"/>
      <c r="I8548" s="26"/>
      <c r="J8548" s="24"/>
      <c r="K8548" s="26"/>
      <c r="L8548" s="26"/>
      <c r="M8548" s="26"/>
      <c r="N8548" s="26"/>
      <c r="O8548" s="26"/>
      <c r="P8548" s="26"/>
      <c r="Q8548" s="26"/>
      <c r="R8548" s="26"/>
      <c r="S8548" s="26"/>
      <c r="T8548" s="26"/>
      <c r="U8548" s="26"/>
      <c r="V8548" s="26"/>
    </row>
    <row r="8549" spans="1:22" ht="14">
      <c r="A8549" s="24"/>
      <c r="B8549" s="26"/>
      <c r="C8549" s="26"/>
      <c r="D8549" s="26"/>
      <c r="E8549" s="26"/>
      <c r="F8549" s="26"/>
      <c r="G8549" s="27"/>
      <c r="H8549" s="27"/>
      <c r="I8549" s="26"/>
      <c r="J8549" s="24"/>
      <c r="K8549" s="26"/>
      <c r="L8549" s="26"/>
      <c r="M8549" s="26"/>
      <c r="N8549" s="26"/>
      <c r="O8549" s="26"/>
      <c r="P8549" s="26"/>
      <c r="Q8549" s="26"/>
      <c r="R8549" s="26"/>
      <c r="S8549" s="26"/>
      <c r="T8549" s="26"/>
      <c r="U8549" s="26"/>
      <c r="V8549" s="26"/>
    </row>
    <row r="8550" spans="1:22" ht="14">
      <c r="A8550" s="24"/>
      <c r="B8550" s="26"/>
      <c r="C8550" s="26"/>
      <c r="D8550" s="26"/>
      <c r="E8550" s="26"/>
      <c r="F8550" s="26"/>
      <c r="G8550" s="27"/>
      <c r="H8550" s="27"/>
      <c r="I8550" s="26"/>
      <c r="J8550" s="24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</row>
    <row r="8551" spans="1:22" ht="14">
      <c r="A8551" s="24"/>
      <c r="B8551" s="26"/>
      <c r="C8551" s="26"/>
      <c r="D8551" s="26"/>
      <c r="E8551" s="26"/>
      <c r="F8551" s="26"/>
      <c r="G8551" s="27"/>
      <c r="H8551" s="27"/>
      <c r="I8551" s="26"/>
      <c r="J8551" s="24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</row>
    <row r="8552" spans="1:22" ht="14">
      <c r="A8552" s="24"/>
      <c r="B8552" s="26"/>
      <c r="C8552" s="26"/>
      <c r="D8552" s="26"/>
      <c r="E8552" s="26"/>
      <c r="F8552" s="26"/>
      <c r="G8552" s="27"/>
      <c r="H8552" s="27"/>
      <c r="I8552" s="26"/>
      <c r="J8552" s="24"/>
      <c r="K8552" s="26"/>
      <c r="L8552" s="26"/>
      <c r="M8552" s="26"/>
      <c r="N8552" s="26"/>
      <c r="O8552" s="26"/>
      <c r="P8552" s="26"/>
      <c r="Q8552" s="26"/>
      <c r="R8552" s="26"/>
      <c r="S8552" s="26"/>
      <c r="T8552" s="26"/>
      <c r="U8552" s="26"/>
      <c r="V8552" s="26"/>
    </row>
    <row r="8553" spans="1:22" ht="14">
      <c r="A8553" s="24"/>
      <c r="B8553" s="26"/>
      <c r="C8553" s="26"/>
      <c r="D8553" s="26"/>
      <c r="E8553" s="26"/>
      <c r="F8553" s="26"/>
      <c r="G8553" s="27"/>
      <c r="H8553" s="27"/>
      <c r="I8553" s="26"/>
      <c r="J8553" s="24"/>
      <c r="K8553" s="26"/>
      <c r="L8553" s="26"/>
      <c r="M8553" s="26"/>
      <c r="N8553" s="26"/>
      <c r="O8553" s="26"/>
      <c r="P8553" s="26"/>
      <c r="Q8553" s="26"/>
      <c r="R8553" s="26"/>
      <c r="S8553" s="26"/>
      <c r="T8553" s="26"/>
      <c r="U8553" s="26"/>
      <c r="V8553" s="26"/>
    </row>
    <row r="8554" spans="1:22" ht="14">
      <c r="A8554" s="24"/>
      <c r="B8554" s="26"/>
      <c r="C8554" s="26"/>
      <c r="D8554" s="26"/>
      <c r="E8554" s="26"/>
      <c r="F8554" s="26"/>
      <c r="G8554" s="27"/>
      <c r="H8554" s="27"/>
      <c r="I8554" s="26"/>
      <c r="J8554" s="24"/>
      <c r="K8554" s="26"/>
      <c r="L8554" s="26"/>
      <c r="M8554" s="26"/>
      <c r="N8554" s="26"/>
      <c r="O8554" s="26"/>
      <c r="P8554" s="26"/>
      <c r="Q8554" s="26"/>
      <c r="R8554" s="26"/>
      <c r="S8554" s="26"/>
      <c r="T8554" s="26"/>
      <c r="U8554" s="26"/>
      <c r="V8554" s="26"/>
    </row>
    <row r="8555" spans="1:22" ht="14">
      <c r="A8555" s="24"/>
      <c r="B8555" s="26"/>
      <c r="C8555" s="26"/>
      <c r="D8555" s="26"/>
      <c r="E8555" s="26"/>
      <c r="F8555" s="26"/>
      <c r="G8555" s="27"/>
      <c r="H8555" s="27"/>
      <c r="I8555" s="26"/>
      <c r="J8555" s="24"/>
      <c r="K8555" s="26"/>
      <c r="L8555" s="26"/>
      <c r="M8555" s="26"/>
      <c r="N8555" s="26"/>
      <c r="O8555" s="26"/>
      <c r="P8555" s="26"/>
      <c r="Q8555" s="26"/>
      <c r="R8555" s="26"/>
      <c r="S8555" s="26"/>
      <c r="T8555" s="26"/>
      <c r="U8555" s="26"/>
      <c r="V8555" s="26"/>
    </row>
    <row r="8556" spans="1:22" ht="14">
      <c r="A8556" s="24"/>
      <c r="B8556" s="26"/>
      <c r="C8556" s="26"/>
      <c r="D8556" s="26"/>
      <c r="E8556" s="26"/>
      <c r="F8556" s="26"/>
      <c r="G8556" s="27"/>
      <c r="H8556" s="27"/>
      <c r="I8556" s="26"/>
      <c r="J8556" s="24"/>
      <c r="K8556" s="26"/>
      <c r="L8556" s="26"/>
      <c r="M8556" s="26"/>
      <c r="N8556" s="26"/>
      <c r="O8556" s="26"/>
      <c r="P8556" s="26"/>
      <c r="Q8556" s="26"/>
      <c r="R8556" s="26"/>
      <c r="S8556" s="26"/>
      <c r="T8556" s="26"/>
      <c r="U8556" s="26"/>
      <c r="V8556" s="26"/>
    </row>
    <row r="8557" spans="1:22" ht="14">
      <c r="A8557" s="24"/>
      <c r="B8557" s="26"/>
      <c r="C8557" s="26"/>
      <c r="D8557" s="26"/>
      <c r="E8557" s="26"/>
      <c r="F8557" s="26"/>
      <c r="G8557" s="27"/>
      <c r="H8557" s="27"/>
      <c r="I8557" s="26"/>
      <c r="J8557" s="24"/>
      <c r="K8557" s="26"/>
      <c r="L8557" s="26"/>
      <c r="M8557" s="26"/>
      <c r="N8557" s="26"/>
      <c r="O8557" s="26"/>
      <c r="P8557" s="26"/>
      <c r="Q8557" s="26"/>
      <c r="R8557" s="26"/>
      <c r="S8557" s="26"/>
      <c r="T8557" s="26"/>
      <c r="U8557" s="26"/>
      <c r="V8557" s="26"/>
    </row>
    <row r="8558" spans="1:22" ht="14">
      <c r="A8558" s="24"/>
      <c r="B8558" s="26"/>
      <c r="C8558" s="26"/>
      <c r="D8558" s="26"/>
      <c r="E8558" s="26"/>
      <c r="F8558" s="26"/>
      <c r="G8558" s="27"/>
      <c r="H8558" s="27"/>
      <c r="I8558" s="26"/>
      <c r="J8558" s="24"/>
      <c r="K8558" s="26"/>
      <c r="L8558" s="26"/>
      <c r="M8558" s="26"/>
      <c r="N8558" s="26"/>
      <c r="O8558" s="26"/>
      <c r="P8558" s="26"/>
      <c r="Q8558" s="26"/>
      <c r="R8558" s="26"/>
      <c r="S8558" s="26"/>
      <c r="T8558" s="26"/>
      <c r="U8558" s="26"/>
      <c r="V8558" s="26"/>
    </row>
    <row r="8559" spans="1:22" ht="14">
      <c r="A8559" s="24"/>
      <c r="B8559" s="26"/>
      <c r="C8559" s="26"/>
      <c r="D8559" s="26"/>
      <c r="E8559" s="26"/>
      <c r="F8559" s="26"/>
      <c r="G8559" s="27"/>
      <c r="H8559" s="27"/>
      <c r="I8559" s="26"/>
      <c r="J8559" s="24"/>
      <c r="K8559" s="26"/>
      <c r="L8559" s="26"/>
      <c r="M8559" s="26"/>
      <c r="N8559" s="26"/>
      <c r="O8559" s="26"/>
      <c r="P8559" s="26"/>
      <c r="Q8559" s="26"/>
      <c r="R8559" s="26"/>
      <c r="S8559" s="26"/>
      <c r="T8559" s="26"/>
      <c r="U8559" s="26"/>
      <c r="V8559" s="26"/>
    </row>
    <row r="8560" spans="1:22" ht="14">
      <c r="A8560" s="24"/>
      <c r="B8560" s="26"/>
      <c r="C8560" s="26"/>
      <c r="D8560" s="26"/>
      <c r="E8560" s="26"/>
      <c r="F8560" s="26"/>
      <c r="G8560" s="27"/>
      <c r="H8560" s="27"/>
      <c r="I8560" s="26"/>
      <c r="J8560" s="24"/>
      <c r="K8560" s="26"/>
      <c r="L8560" s="26"/>
      <c r="M8560" s="26"/>
      <c r="N8560" s="26"/>
      <c r="O8560" s="26"/>
      <c r="P8560" s="26"/>
      <c r="Q8560" s="26"/>
      <c r="R8560" s="26"/>
      <c r="S8560" s="26"/>
      <c r="T8560" s="26"/>
      <c r="U8560" s="26"/>
      <c r="V8560" s="26"/>
    </row>
    <row r="8561" spans="1:22" ht="14">
      <c r="A8561" s="24"/>
      <c r="B8561" s="26"/>
      <c r="C8561" s="26"/>
      <c r="D8561" s="26"/>
      <c r="E8561" s="26"/>
      <c r="F8561" s="26"/>
      <c r="G8561" s="27"/>
      <c r="H8561" s="27"/>
      <c r="I8561" s="26"/>
      <c r="J8561" s="24"/>
      <c r="K8561" s="26"/>
      <c r="L8561" s="26"/>
      <c r="M8561" s="26"/>
      <c r="N8561" s="26"/>
      <c r="O8561" s="26"/>
      <c r="P8561" s="26"/>
      <c r="Q8561" s="26"/>
      <c r="R8561" s="26"/>
      <c r="S8561" s="26"/>
      <c r="T8561" s="26"/>
      <c r="U8561" s="26"/>
      <c r="V8561" s="26"/>
    </row>
    <row r="8562" spans="1:22" ht="14">
      <c r="A8562" s="24"/>
      <c r="B8562" s="26"/>
      <c r="C8562" s="26"/>
      <c r="D8562" s="26"/>
      <c r="E8562" s="26"/>
      <c r="F8562" s="26"/>
      <c r="G8562" s="27"/>
      <c r="H8562" s="27"/>
      <c r="I8562" s="26"/>
      <c r="J8562" s="24"/>
      <c r="K8562" s="26"/>
      <c r="L8562" s="26"/>
      <c r="M8562" s="26"/>
      <c r="N8562" s="26"/>
      <c r="O8562" s="26"/>
      <c r="P8562" s="26"/>
      <c r="Q8562" s="26"/>
      <c r="R8562" s="26"/>
      <c r="S8562" s="26"/>
      <c r="T8562" s="26"/>
      <c r="U8562" s="26"/>
      <c r="V8562" s="26"/>
    </row>
    <row r="8563" spans="1:22" ht="14">
      <c r="A8563" s="24"/>
      <c r="B8563" s="26"/>
      <c r="C8563" s="26"/>
      <c r="D8563" s="26"/>
      <c r="E8563" s="26"/>
      <c r="F8563" s="26"/>
      <c r="G8563" s="27"/>
      <c r="H8563" s="27"/>
      <c r="I8563" s="26"/>
      <c r="J8563" s="24"/>
      <c r="K8563" s="26"/>
      <c r="L8563" s="26"/>
      <c r="M8563" s="26"/>
      <c r="N8563" s="26"/>
      <c r="O8563" s="26"/>
      <c r="P8563" s="26"/>
      <c r="Q8563" s="26"/>
      <c r="R8563" s="26"/>
      <c r="S8563" s="26"/>
      <c r="T8563" s="26"/>
      <c r="U8563" s="26"/>
      <c r="V8563" s="26"/>
    </row>
    <row r="8564" spans="1:22" ht="14">
      <c r="A8564" s="24"/>
      <c r="B8564" s="26"/>
      <c r="C8564" s="26"/>
      <c r="D8564" s="26"/>
      <c r="E8564" s="26"/>
      <c r="F8564" s="26"/>
      <c r="G8564" s="27"/>
      <c r="H8564" s="27"/>
      <c r="I8564" s="26"/>
      <c r="J8564" s="24"/>
      <c r="K8564" s="26"/>
      <c r="L8564" s="26"/>
      <c r="M8564" s="26"/>
      <c r="N8564" s="26"/>
      <c r="O8564" s="26"/>
      <c r="P8564" s="26"/>
      <c r="Q8564" s="26"/>
      <c r="R8564" s="26"/>
      <c r="S8564" s="26"/>
      <c r="T8564" s="26"/>
      <c r="U8564" s="26"/>
      <c r="V8564" s="26"/>
    </row>
    <row r="8565" spans="1:22" ht="14">
      <c r="A8565" s="24"/>
      <c r="B8565" s="26"/>
      <c r="C8565" s="26"/>
      <c r="D8565" s="26"/>
      <c r="E8565" s="26"/>
      <c r="F8565" s="26"/>
      <c r="G8565" s="27"/>
      <c r="H8565" s="27"/>
      <c r="I8565" s="26"/>
      <c r="J8565" s="24"/>
      <c r="K8565" s="26"/>
      <c r="L8565" s="26"/>
      <c r="M8565" s="26"/>
      <c r="N8565" s="26"/>
      <c r="O8565" s="26"/>
      <c r="P8565" s="26"/>
      <c r="Q8565" s="26"/>
      <c r="R8565" s="26"/>
      <c r="S8565" s="26"/>
      <c r="T8565" s="26"/>
      <c r="U8565" s="26"/>
      <c r="V8565" s="26"/>
    </row>
    <row r="8566" spans="1:22" ht="14">
      <c r="A8566" s="24"/>
      <c r="B8566" s="26"/>
      <c r="C8566" s="26"/>
      <c r="D8566" s="26"/>
      <c r="E8566" s="26"/>
      <c r="F8566" s="26"/>
      <c r="G8566" s="27"/>
      <c r="H8566" s="27"/>
      <c r="I8566" s="26"/>
      <c r="J8566" s="24"/>
      <c r="K8566" s="26"/>
      <c r="L8566" s="26"/>
      <c r="M8566" s="26"/>
      <c r="N8566" s="26"/>
      <c r="O8566" s="26"/>
      <c r="P8566" s="26"/>
      <c r="Q8566" s="26"/>
      <c r="R8566" s="26"/>
      <c r="S8566" s="26"/>
      <c r="T8566" s="26"/>
      <c r="U8566" s="26"/>
      <c r="V8566" s="26"/>
    </row>
    <row r="8567" spans="1:22" ht="14">
      <c r="A8567" s="24"/>
      <c r="B8567" s="26"/>
      <c r="C8567" s="26"/>
      <c r="D8567" s="26"/>
      <c r="E8567" s="26"/>
      <c r="F8567" s="26"/>
      <c r="G8567" s="27"/>
      <c r="H8567" s="27"/>
      <c r="I8567" s="26"/>
      <c r="J8567" s="24"/>
      <c r="K8567" s="26"/>
      <c r="L8567" s="26"/>
      <c r="M8567" s="26"/>
      <c r="N8567" s="26"/>
      <c r="O8567" s="26"/>
      <c r="P8567" s="26"/>
      <c r="Q8567" s="26"/>
      <c r="R8567" s="26"/>
      <c r="S8567" s="26"/>
      <c r="T8567" s="26"/>
      <c r="U8567" s="26"/>
      <c r="V8567" s="26"/>
    </row>
    <row r="8568" spans="1:22" ht="14">
      <c r="A8568" s="24"/>
      <c r="B8568" s="26"/>
      <c r="C8568" s="26"/>
      <c r="D8568" s="26"/>
      <c r="E8568" s="26"/>
      <c r="F8568" s="26"/>
      <c r="G8568" s="27"/>
      <c r="H8568" s="27"/>
      <c r="I8568" s="26"/>
      <c r="J8568" s="24"/>
      <c r="K8568" s="26"/>
      <c r="L8568" s="26"/>
      <c r="M8568" s="26"/>
      <c r="N8568" s="26"/>
      <c r="O8568" s="26"/>
      <c r="P8568" s="26"/>
      <c r="Q8568" s="26"/>
      <c r="R8568" s="26"/>
      <c r="S8568" s="26"/>
      <c r="T8568" s="26"/>
      <c r="U8568" s="26"/>
      <c r="V8568" s="26"/>
    </row>
    <row r="8569" spans="1:22" ht="14">
      <c r="A8569" s="24"/>
      <c r="B8569" s="26"/>
      <c r="C8569" s="26"/>
      <c r="D8569" s="26"/>
      <c r="E8569" s="26"/>
      <c r="F8569" s="26"/>
      <c r="G8569" s="27"/>
      <c r="H8569" s="27"/>
      <c r="I8569" s="26"/>
      <c r="J8569" s="24"/>
      <c r="K8569" s="26"/>
      <c r="L8569" s="26"/>
      <c r="M8569" s="26"/>
      <c r="N8569" s="26"/>
      <c r="O8569" s="26"/>
      <c r="P8569" s="26"/>
      <c r="Q8569" s="26"/>
      <c r="R8569" s="26"/>
      <c r="S8569" s="26"/>
      <c r="T8569" s="26"/>
      <c r="U8569" s="26"/>
      <c r="V8569" s="26"/>
    </row>
    <row r="8570" spans="1:22" ht="14">
      <c r="A8570" s="24"/>
      <c r="B8570" s="26"/>
      <c r="C8570" s="26"/>
      <c r="D8570" s="26"/>
      <c r="E8570" s="26"/>
      <c r="F8570" s="26"/>
      <c r="G8570" s="27"/>
      <c r="H8570" s="27"/>
      <c r="I8570" s="26"/>
      <c r="J8570" s="24"/>
      <c r="K8570" s="26"/>
      <c r="L8570" s="26"/>
      <c r="M8570" s="26"/>
      <c r="N8570" s="26"/>
      <c r="O8570" s="26"/>
      <c r="P8570" s="26"/>
      <c r="Q8570" s="26"/>
      <c r="R8570" s="26"/>
      <c r="S8570" s="26"/>
      <c r="T8570" s="26"/>
      <c r="U8570" s="26"/>
      <c r="V8570" s="26"/>
    </row>
    <row r="8571" spans="1:22" ht="14">
      <c r="A8571" s="24"/>
      <c r="B8571" s="26"/>
      <c r="C8571" s="26"/>
      <c r="D8571" s="26"/>
      <c r="E8571" s="26"/>
      <c r="F8571" s="26"/>
      <c r="G8571" s="27"/>
      <c r="H8571" s="27"/>
      <c r="I8571" s="26"/>
      <c r="J8571" s="24"/>
      <c r="K8571" s="26"/>
      <c r="L8571" s="26"/>
      <c r="M8571" s="26"/>
      <c r="N8571" s="26"/>
      <c r="O8571" s="26"/>
      <c r="P8571" s="26"/>
      <c r="Q8571" s="26"/>
      <c r="R8571" s="26"/>
      <c r="S8571" s="26"/>
      <c r="T8571" s="26"/>
      <c r="U8571" s="26"/>
      <c r="V8571" s="26"/>
    </row>
    <row r="8572" spans="1:22" ht="14">
      <c r="A8572" s="24"/>
      <c r="B8572" s="26"/>
      <c r="C8572" s="26"/>
      <c r="D8572" s="26"/>
      <c r="E8572" s="26"/>
      <c r="F8572" s="26"/>
      <c r="G8572" s="27"/>
      <c r="H8572" s="27"/>
      <c r="I8572" s="26"/>
      <c r="J8572" s="24"/>
      <c r="K8572" s="26"/>
      <c r="L8572" s="26"/>
      <c r="M8572" s="26"/>
      <c r="N8572" s="26"/>
      <c r="O8572" s="26"/>
      <c r="P8572" s="26"/>
      <c r="Q8572" s="26"/>
      <c r="R8572" s="26"/>
      <c r="S8572" s="26"/>
      <c r="T8572" s="26"/>
      <c r="U8572" s="26"/>
      <c r="V8572" s="26"/>
    </row>
    <row r="8573" spans="1:22" ht="14">
      <c r="A8573" s="24"/>
      <c r="B8573" s="26"/>
      <c r="C8573" s="26"/>
      <c r="D8573" s="26"/>
      <c r="E8573" s="26"/>
      <c r="F8573" s="26"/>
      <c r="G8573" s="27"/>
      <c r="H8573" s="27"/>
      <c r="I8573" s="26"/>
      <c r="J8573" s="24"/>
      <c r="K8573" s="26"/>
      <c r="L8573" s="26"/>
      <c r="M8573" s="26"/>
      <c r="N8573" s="26"/>
      <c r="O8573" s="26"/>
      <c r="P8573" s="26"/>
      <c r="Q8573" s="26"/>
      <c r="R8573" s="26"/>
      <c r="S8573" s="26"/>
      <c r="T8573" s="26"/>
      <c r="U8573" s="26"/>
      <c r="V8573" s="26"/>
    </row>
    <row r="8574" spans="1:22" ht="14">
      <c r="A8574" s="24"/>
      <c r="B8574" s="26"/>
      <c r="C8574" s="26"/>
      <c r="D8574" s="26"/>
      <c r="E8574" s="26"/>
      <c r="F8574" s="26"/>
      <c r="G8574" s="27"/>
      <c r="H8574" s="27"/>
      <c r="I8574" s="26"/>
      <c r="J8574" s="24"/>
      <c r="K8574" s="26"/>
      <c r="L8574" s="26"/>
      <c r="M8574" s="26"/>
      <c r="N8574" s="26"/>
      <c r="O8574" s="26"/>
      <c r="P8574" s="26"/>
      <c r="Q8574" s="26"/>
      <c r="R8574" s="26"/>
      <c r="S8574" s="26"/>
      <c r="T8574" s="26"/>
      <c r="U8574" s="26"/>
      <c r="V8574" s="26"/>
    </row>
    <row r="8575" spans="1:22" ht="14">
      <c r="A8575" s="24"/>
      <c r="B8575" s="26"/>
      <c r="C8575" s="26"/>
      <c r="D8575" s="26"/>
      <c r="E8575" s="26"/>
      <c r="F8575" s="26"/>
      <c r="G8575" s="27"/>
      <c r="H8575" s="27"/>
      <c r="I8575" s="26"/>
      <c r="J8575" s="24"/>
      <c r="K8575" s="26"/>
      <c r="L8575" s="26"/>
      <c r="M8575" s="26"/>
      <c r="N8575" s="26"/>
      <c r="O8575" s="26"/>
      <c r="P8575" s="26"/>
      <c r="Q8575" s="26"/>
      <c r="R8575" s="26"/>
      <c r="S8575" s="26"/>
      <c r="T8575" s="26"/>
      <c r="U8575" s="26"/>
      <c r="V8575" s="26"/>
    </row>
    <row r="8576" spans="1:22" ht="14">
      <c r="A8576" s="24"/>
      <c r="B8576" s="26"/>
      <c r="C8576" s="26"/>
      <c r="D8576" s="26"/>
      <c r="E8576" s="26"/>
      <c r="F8576" s="26"/>
      <c r="G8576" s="27"/>
      <c r="H8576" s="27"/>
      <c r="I8576" s="26"/>
      <c r="J8576" s="24"/>
      <c r="K8576" s="26"/>
      <c r="L8576" s="26"/>
      <c r="M8576" s="26"/>
      <c r="N8576" s="26"/>
      <c r="O8576" s="26"/>
      <c r="P8576" s="26"/>
      <c r="Q8576" s="26"/>
      <c r="R8576" s="26"/>
      <c r="S8576" s="26"/>
      <c r="T8576" s="26"/>
      <c r="U8576" s="26"/>
      <c r="V8576" s="26"/>
    </row>
    <row r="8577" spans="1:22" ht="14">
      <c r="A8577" s="24"/>
      <c r="B8577" s="26"/>
      <c r="C8577" s="26"/>
      <c r="D8577" s="26"/>
      <c r="E8577" s="26"/>
      <c r="F8577" s="26"/>
      <c r="G8577" s="27"/>
      <c r="H8577" s="27"/>
      <c r="I8577" s="26"/>
      <c r="J8577" s="24"/>
      <c r="K8577" s="26"/>
      <c r="L8577" s="26"/>
      <c r="M8577" s="26"/>
      <c r="N8577" s="26"/>
      <c r="O8577" s="26"/>
      <c r="P8577" s="26"/>
      <c r="Q8577" s="26"/>
      <c r="R8577" s="26"/>
      <c r="S8577" s="26"/>
      <c r="T8577" s="26"/>
      <c r="U8577" s="26"/>
      <c r="V8577" s="26"/>
    </row>
    <row r="8578" spans="1:22" ht="14">
      <c r="A8578" s="24"/>
      <c r="B8578" s="26"/>
      <c r="C8578" s="26"/>
      <c r="D8578" s="26"/>
      <c r="E8578" s="26"/>
      <c r="F8578" s="26"/>
      <c r="G8578" s="27"/>
      <c r="H8578" s="27"/>
      <c r="I8578" s="26"/>
      <c r="J8578" s="24"/>
      <c r="K8578" s="26"/>
      <c r="L8578" s="26"/>
      <c r="M8578" s="26"/>
      <c r="N8578" s="26"/>
      <c r="O8578" s="26"/>
      <c r="P8578" s="26"/>
      <c r="Q8578" s="26"/>
      <c r="R8578" s="26"/>
      <c r="S8578" s="26"/>
      <c r="T8578" s="26"/>
      <c r="U8578" s="26"/>
      <c r="V8578" s="26"/>
    </row>
    <row r="8579" spans="1:22" ht="14">
      <c r="A8579" s="24"/>
      <c r="B8579" s="26"/>
      <c r="C8579" s="26"/>
      <c r="D8579" s="26"/>
      <c r="E8579" s="26"/>
      <c r="F8579" s="26"/>
      <c r="G8579" s="27"/>
      <c r="H8579" s="27"/>
      <c r="I8579" s="26"/>
      <c r="J8579" s="24"/>
      <c r="K8579" s="26"/>
      <c r="L8579" s="26"/>
      <c r="M8579" s="26"/>
      <c r="N8579" s="26"/>
      <c r="O8579" s="26"/>
      <c r="P8579" s="26"/>
      <c r="Q8579" s="26"/>
      <c r="R8579" s="26"/>
      <c r="S8579" s="26"/>
      <c r="T8579" s="26"/>
      <c r="U8579" s="26"/>
      <c r="V8579" s="26"/>
    </row>
    <row r="8580" spans="1:22" ht="14">
      <c r="A8580" s="24"/>
      <c r="B8580" s="26"/>
      <c r="C8580" s="26"/>
      <c r="D8580" s="26"/>
      <c r="E8580" s="26"/>
      <c r="F8580" s="26"/>
      <c r="G8580" s="27"/>
      <c r="H8580" s="27"/>
      <c r="I8580" s="26"/>
      <c r="J8580" s="24"/>
      <c r="K8580" s="26"/>
      <c r="L8580" s="26"/>
      <c r="M8580" s="26"/>
      <c r="N8580" s="26"/>
      <c r="O8580" s="26"/>
      <c r="P8580" s="26"/>
      <c r="Q8580" s="26"/>
      <c r="R8580" s="26"/>
      <c r="S8580" s="26"/>
      <c r="T8580" s="26"/>
      <c r="U8580" s="26"/>
      <c r="V8580" s="26"/>
    </row>
    <row r="8581" spans="1:22" ht="14">
      <c r="A8581" s="24"/>
      <c r="B8581" s="26"/>
      <c r="C8581" s="26"/>
      <c r="D8581" s="26"/>
      <c r="E8581" s="26"/>
      <c r="F8581" s="26"/>
      <c r="G8581" s="27"/>
      <c r="H8581" s="27"/>
      <c r="I8581" s="26"/>
      <c r="J8581" s="24"/>
      <c r="K8581" s="26"/>
      <c r="L8581" s="26"/>
      <c r="M8581" s="26"/>
      <c r="N8581" s="26"/>
      <c r="O8581" s="26"/>
      <c r="P8581" s="26"/>
      <c r="Q8581" s="26"/>
      <c r="R8581" s="26"/>
      <c r="S8581" s="26"/>
      <c r="T8581" s="26"/>
      <c r="U8581" s="26"/>
      <c r="V8581" s="26"/>
    </row>
    <row r="8582" spans="1:22" ht="14">
      <c r="A8582" s="24"/>
      <c r="B8582" s="26"/>
      <c r="C8582" s="26"/>
      <c r="D8582" s="26"/>
      <c r="E8582" s="26"/>
      <c r="F8582" s="26"/>
      <c r="G8582" s="27"/>
      <c r="H8582" s="27"/>
      <c r="I8582" s="26"/>
      <c r="J8582" s="24"/>
      <c r="K8582" s="26"/>
      <c r="L8582" s="26"/>
      <c r="M8582" s="26"/>
      <c r="N8582" s="26"/>
      <c r="O8582" s="26"/>
      <c r="P8582" s="26"/>
      <c r="Q8582" s="26"/>
      <c r="R8582" s="26"/>
      <c r="S8582" s="26"/>
      <c r="T8582" s="26"/>
      <c r="U8582" s="26"/>
      <c r="V8582" s="26"/>
    </row>
    <row r="8583" spans="1:22" ht="14">
      <c r="A8583" s="24"/>
      <c r="B8583" s="26"/>
      <c r="C8583" s="26"/>
      <c r="D8583" s="26"/>
      <c r="E8583" s="26"/>
      <c r="F8583" s="26"/>
      <c r="G8583" s="27"/>
      <c r="H8583" s="27"/>
      <c r="I8583" s="26"/>
      <c r="J8583" s="24"/>
      <c r="K8583" s="26"/>
      <c r="L8583" s="26"/>
      <c r="M8583" s="26"/>
      <c r="N8583" s="26"/>
      <c r="O8583" s="26"/>
      <c r="P8583" s="26"/>
      <c r="Q8583" s="26"/>
      <c r="R8583" s="26"/>
      <c r="S8583" s="26"/>
      <c r="T8583" s="26"/>
      <c r="U8583" s="26"/>
      <c r="V8583" s="26"/>
    </row>
    <row r="8584" spans="1:22" ht="14">
      <c r="A8584" s="24"/>
      <c r="B8584" s="26"/>
      <c r="C8584" s="26"/>
      <c r="D8584" s="26"/>
      <c r="E8584" s="26"/>
      <c r="F8584" s="26"/>
      <c r="G8584" s="27"/>
      <c r="H8584" s="27"/>
      <c r="I8584" s="26"/>
      <c r="J8584" s="24"/>
      <c r="K8584" s="26"/>
      <c r="L8584" s="26"/>
      <c r="M8584" s="26"/>
      <c r="N8584" s="26"/>
      <c r="O8584" s="26"/>
      <c r="P8584" s="26"/>
      <c r="Q8584" s="26"/>
      <c r="R8584" s="26"/>
      <c r="S8584" s="26"/>
      <c r="T8584" s="26"/>
      <c r="U8584" s="26"/>
      <c r="V8584" s="26"/>
    </row>
    <row r="8585" spans="1:22" ht="14">
      <c r="A8585" s="24"/>
      <c r="B8585" s="26"/>
      <c r="C8585" s="26"/>
      <c r="D8585" s="26"/>
      <c r="E8585" s="26"/>
      <c r="F8585" s="26"/>
      <c r="G8585" s="27"/>
      <c r="H8585" s="27"/>
      <c r="I8585" s="26"/>
      <c r="J8585" s="24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</row>
    <row r="8586" spans="1:22" ht="14">
      <c r="A8586" s="24"/>
      <c r="B8586" s="26"/>
      <c r="C8586" s="26"/>
      <c r="D8586" s="26"/>
      <c r="E8586" s="26"/>
      <c r="F8586" s="26"/>
      <c r="G8586" s="27"/>
      <c r="H8586" s="27"/>
      <c r="I8586" s="26"/>
      <c r="J8586" s="24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</row>
    <row r="8587" spans="1:22" ht="14">
      <c r="A8587" s="24"/>
      <c r="B8587" s="26"/>
      <c r="C8587" s="26"/>
      <c r="D8587" s="26"/>
      <c r="E8587" s="26"/>
      <c r="F8587" s="26"/>
      <c r="G8587" s="27"/>
      <c r="H8587" s="27"/>
      <c r="I8587" s="26"/>
      <c r="J8587" s="24"/>
      <c r="K8587" s="26"/>
      <c r="L8587" s="26"/>
      <c r="M8587" s="26"/>
      <c r="N8587" s="26"/>
      <c r="O8587" s="26"/>
      <c r="P8587" s="26"/>
      <c r="Q8587" s="26"/>
      <c r="R8587" s="26"/>
      <c r="S8587" s="26"/>
      <c r="T8587" s="26"/>
      <c r="U8587" s="26"/>
      <c r="V8587" s="26"/>
    </row>
    <row r="8588" spans="1:22" ht="14">
      <c r="A8588" s="24"/>
      <c r="B8588" s="26"/>
      <c r="C8588" s="26"/>
      <c r="D8588" s="26"/>
      <c r="E8588" s="26"/>
      <c r="F8588" s="26"/>
      <c r="G8588" s="27"/>
      <c r="H8588" s="27"/>
      <c r="I8588" s="26"/>
      <c r="J8588" s="24"/>
      <c r="K8588" s="26"/>
      <c r="L8588" s="26"/>
      <c r="M8588" s="26"/>
      <c r="N8588" s="26"/>
      <c r="O8588" s="26"/>
      <c r="P8588" s="26"/>
      <c r="Q8588" s="26"/>
      <c r="R8588" s="26"/>
      <c r="S8588" s="26"/>
      <c r="T8588" s="26"/>
      <c r="U8588" s="26"/>
      <c r="V8588" s="26"/>
    </row>
    <row r="8589" spans="1:22" ht="14">
      <c r="A8589" s="24"/>
      <c r="B8589" s="26"/>
      <c r="C8589" s="26"/>
      <c r="D8589" s="26"/>
      <c r="E8589" s="26"/>
      <c r="F8589" s="26"/>
      <c r="G8589" s="27"/>
      <c r="H8589" s="27"/>
      <c r="I8589" s="26"/>
      <c r="J8589" s="24"/>
      <c r="K8589" s="26"/>
      <c r="L8589" s="26"/>
      <c r="M8589" s="26"/>
      <c r="N8589" s="26"/>
      <c r="O8589" s="26"/>
      <c r="P8589" s="26"/>
      <c r="Q8589" s="26"/>
      <c r="R8589" s="26"/>
      <c r="S8589" s="26"/>
      <c r="T8589" s="26"/>
      <c r="U8589" s="26"/>
      <c r="V8589" s="26"/>
    </row>
    <row r="8590" spans="1:22" ht="14">
      <c r="A8590" s="24"/>
      <c r="B8590" s="26"/>
      <c r="C8590" s="26"/>
      <c r="D8590" s="26"/>
      <c r="E8590" s="26"/>
      <c r="F8590" s="26"/>
      <c r="G8590" s="27"/>
      <c r="H8590" s="27"/>
      <c r="I8590" s="26"/>
      <c r="J8590" s="24"/>
      <c r="K8590" s="26"/>
      <c r="L8590" s="26"/>
      <c r="M8590" s="26"/>
      <c r="N8590" s="26"/>
      <c r="O8590" s="26"/>
      <c r="P8590" s="26"/>
      <c r="Q8590" s="26"/>
      <c r="R8590" s="26"/>
      <c r="S8590" s="26"/>
      <c r="T8590" s="26"/>
      <c r="U8590" s="26"/>
      <c r="V8590" s="26"/>
    </row>
    <row r="8591" spans="1:22" ht="14">
      <c r="A8591" s="24"/>
      <c r="B8591" s="26"/>
      <c r="C8591" s="26"/>
      <c r="D8591" s="26"/>
      <c r="E8591" s="26"/>
      <c r="F8591" s="26"/>
      <c r="G8591" s="27"/>
      <c r="H8591" s="27"/>
      <c r="I8591" s="26"/>
      <c r="J8591" s="24"/>
      <c r="K8591" s="26"/>
      <c r="L8591" s="26"/>
      <c r="M8591" s="26"/>
      <c r="N8591" s="26"/>
      <c r="O8591" s="26"/>
      <c r="P8591" s="26"/>
      <c r="Q8591" s="26"/>
      <c r="R8591" s="26"/>
      <c r="S8591" s="26"/>
      <c r="T8591" s="26"/>
      <c r="U8591" s="26"/>
      <c r="V8591" s="26"/>
    </row>
    <row r="8592" spans="1:22" ht="14">
      <c r="A8592" s="24"/>
      <c r="B8592" s="26"/>
      <c r="C8592" s="26"/>
      <c r="D8592" s="26"/>
      <c r="E8592" s="26"/>
      <c r="F8592" s="26"/>
      <c r="G8592" s="27"/>
      <c r="H8592" s="27"/>
      <c r="I8592" s="26"/>
      <c r="J8592" s="24"/>
      <c r="K8592" s="26"/>
      <c r="L8592" s="26"/>
      <c r="M8592" s="26"/>
      <c r="N8592" s="26"/>
      <c r="O8592" s="26"/>
      <c r="P8592" s="26"/>
      <c r="Q8592" s="26"/>
      <c r="R8592" s="26"/>
      <c r="S8592" s="26"/>
      <c r="T8592" s="26"/>
      <c r="U8592" s="26"/>
      <c r="V8592" s="26"/>
    </row>
    <row r="8593" spans="1:22" ht="14">
      <c r="A8593" s="24"/>
      <c r="B8593" s="26"/>
      <c r="C8593" s="26"/>
      <c r="D8593" s="26"/>
      <c r="E8593" s="26"/>
      <c r="F8593" s="26"/>
      <c r="G8593" s="27"/>
      <c r="H8593" s="27"/>
      <c r="I8593" s="26"/>
      <c r="J8593" s="24"/>
      <c r="K8593" s="26"/>
      <c r="L8593" s="26"/>
      <c r="M8593" s="26"/>
      <c r="N8593" s="26"/>
      <c r="O8593" s="26"/>
      <c r="P8593" s="26"/>
      <c r="Q8593" s="26"/>
      <c r="R8593" s="26"/>
      <c r="S8593" s="26"/>
      <c r="T8593" s="26"/>
      <c r="U8593" s="26"/>
      <c r="V8593" s="26"/>
    </row>
    <row r="8594" spans="1:22" ht="14">
      <c r="A8594" s="24"/>
      <c r="B8594" s="26"/>
      <c r="C8594" s="26"/>
      <c r="D8594" s="26"/>
      <c r="E8594" s="26"/>
      <c r="F8594" s="26"/>
      <c r="G8594" s="27"/>
      <c r="H8594" s="27"/>
      <c r="I8594" s="26"/>
      <c r="J8594" s="24"/>
      <c r="K8594" s="26"/>
      <c r="L8594" s="26"/>
      <c r="M8594" s="26"/>
      <c r="N8594" s="26"/>
      <c r="O8594" s="26"/>
      <c r="P8594" s="26"/>
      <c r="Q8594" s="26"/>
      <c r="R8594" s="26"/>
      <c r="S8594" s="26"/>
      <c r="T8594" s="26"/>
      <c r="U8594" s="26"/>
      <c r="V8594" s="26"/>
    </row>
    <row r="8595" spans="1:22" ht="14">
      <c r="A8595" s="24"/>
      <c r="B8595" s="26"/>
      <c r="C8595" s="26"/>
      <c r="D8595" s="26"/>
      <c r="E8595" s="26"/>
      <c r="F8595" s="26"/>
      <c r="G8595" s="27"/>
      <c r="H8595" s="27"/>
      <c r="I8595" s="26"/>
      <c r="J8595" s="24"/>
      <c r="K8595" s="26"/>
      <c r="L8595" s="26"/>
      <c r="M8595" s="26"/>
      <c r="N8595" s="26"/>
      <c r="O8595" s="26"/>
      <c r="P8595" s="26"/>
      <c r="Q8595" s="26"/>
      <c r="R8595" s="26"/>
      <c r="S8595" s="26"/>
      <c r="T8595" s="26"/>
      <c r="U8595" s="26"/>
      <c r="V8595" s="26"/>
    </row>
    <row r="8596" spans="1:22" ht="14">
      <c r="A8596" s="24"/>
      <c r="B8596" s="26"/>
      <c r="C8596" s="26"/>
      <c r="D8596" s="26"/>
      <c r="E8596" s="26"/>
      <c r="F8596" s="26"/>
      <c r="G8596" s="27"/>
      <c r="H8596" s="27"/>
      <c r="I8596" s="26"/>
      <c r="J8596" s="24"/>
      <c r="K8596" s="26"/>
      <c r="L8596" s="26"/>
      <c r="M8596" s="26"/>
      <c r="N8596" s="26"/>
      <c r="O8596" s="26"/>
      <c r="P8596" s="26"/>
      <c r="Q8596" s="26"/>
      <c r="R8596" s="26"/>
      <c r="S8596" s="26"/>
      <c r="T8596" s="26"/>
      <c r="U8596" s="26"/>
      <c r="V8596" s="26"/>
    </row>
    <row r="8597" spans="1:22" ht="14">
      <c r="A8597" s="24"/>
      <c r="B8597" s="26"/>
      <c r="C8597" s="26"/>
      <c r="D8597" s="26"/>
      <c r="E8597" s="26"/>
      <c r="F8597" s="26"/>
      <c r="G8597" s="27"/>
      <c r="H8597" s="27"/>
      <c r="I8597" s="26"/>
      <c r="J8597" s="24"/>
      <c r="K8597" s="26"/>
      <c r="L8597" s="26"/>
      <c r="M8597" s="26"/>
      <c r="N8597" s="26"/>
      <c r="O8597" s="26"/>
      <c r="P8597" s="26"/>
      <c r="Q8597" s="26"/>
      <c r="R8597" s="26"/>
      <c r="S8597" s="26"/>
      <c r="T8597" s="26"/>
      <c r="U8597" s="26"/>
      <c r="V8597" s="26"/>
    </row>
    <row r="8598" spans="1:22" ht="14">
      <c r="A8598" s="24"/>
      <c r="B8598" s="26"/>
      <c r="C8598" s="26"/>
      <c r="D8598" s="26"/>
      <c r="E8598" s="26"/>
      <c r="F8598" s="26"/>
      <c r="G8598" s="27"/>
      <c r="H8598" s="27"/>
      <c r="I8598" s="26"/>
      <c r="J8598" s="24"/>
      <c r="K8598" s="26"/>
      <c r="L8598" s="26"/>
      <c r="M8598" s="26"/>
      <c r="N8598" s="26"/>
      <c r="O8598" s="26"/>
      <c r="P8598" s="26"/>
      <c r="Q8598" s="26"/>
      <c r="R8598" s="26"/>
      <c r="S8598" s="26"/>
      <c r="T8598" s="26"/>
      <c r="U8598" s="26"/>
      <c r="V8598" s="26"/>
    </row>
    <row r="8599" spans="1:22" ht="14">
      <c r="A8599" s="24"/>
      <c r="B8599" s="26"/>
      <c r="C8599" s="26"/>
      <c r="D8599" s="26"/>
      <c r="E8599" s="26"/>
      <c r="F8599" s="26"/>
      <c r="G8599" s="27"/>
      <c r="H8599" s="27"/>
      <c r="I8599" s="26"/>
      <c r="J8599" s="24"/>
      <c r="K8599" s="26"/>
      <c r="L8599" s="26"/>
      <c r="M8599" s="26"/>
      <c r="N8599" s="26"/>
      <c r="O8599" s="26"/>
      <c r="P8599" s="26"/>
      <c r="Q8599" s="26"/>
      <c r="R8599" s="26"/>
      <c r="S8599" s="26"/>
      <c r="T8599" s="26"/>
      <c r="U8599" s="26"/>
      <c r="V8599" s="26"/>
    </row>
    <row r="8600" spans="1:22" ht="14">
      <c r="A8600" s="24"/>
      <c r="B8600" s="26"/>
      <c r="C8600" s="26"/>
      <c r="D8600" s="26"/>
      <c r="E8600" s="26"/>
      <c r="F8600" s="26"/>
      <c r="G8600" s="27"/>
      <c r="H8600" s="27"/>
      <c r="I8600" s="26"/>
      <c r="J8600" s="24"/>
      <c r="K8600" s="26"/>
      <c r="L8600" s="26"/>
      <c r="M8600" s="26"/>
      <c r="N8600" s="26"/>
      <c r="O8600" s="26"/>
      <c r="P8600" s="26"/>
      <c r="Q8600" s="26"/>
      <c r="R8600" s="26"/>
      <c r="S8600" s="26"/>
      <c r="T8600" s="26"/>
      <c r="U8600" s="26"/>
      <c r="V8600" s="26"/>
    </row>
    <row r="8601" spans="1:22" ht="14">
      <c r="A8601" s="24"/>
      <c r="B8601" s="26"/>
      <c r="C8601" s="26"/>
      <c r="D8601" s="26"/>
      <c r="E8601" s="26"/>
      <c r="F8601" s="26"/>
      <c r="G8601" s="27"/>
      <c r="H8601" s="27"/>
      <c r="I8601" s="26"/>
      <c r="J8601" s="24"/>
      <c r="K8601" s="26"/>
      <c r="L8601" s="26"/>
      <c r="M8601" s="26"/>
      <c r="N8601" s="26"/>
      <c r="O8601" s="26"/>
      <c r="P8601" s="26"/>
      <c r="Q8601" s="26"/>
      <c r="R8601" s="26"/>
      <c r="S8601" s="26"/>
      <c r="T8601" s="26"/>
      <c r="U8601" s="26"/>
      <c r="V8601" s="26"/>
    </row>
    <row r="8602" spans="1:22" ht="14">
      <c r="A8602" s="24"/>
      <c r="B8602" s="26"/>
      <c r="C8602" s="26"/>
      <c r="D8602" s="26"/>
      <c r="E8602" s="26"/>
      <c r="F8602" s="26"/>
      <c r="G8602" s="27"/>
      <c r="H8602" s="27"/>
      <c r="I8602" s="26"/>
      <c r="J8602" s="24"/>
      <c r="K8602" s="26"/>
      <c r="L8602" s="26"/>
      <c r="M8602" s="26"/>
      <c r="N8602" s="26"/>
      <c r="O8602" s="26"/>
      <c r="P8602" s="26"/>
      <c r="Q8602" s="26"/>
      <c r="R8602" s="26"/>
      <c r="S8602" s="26"/>
      <c r="T8602" s="26"/>
      <c r="U8602" s="26"/>
      <c r="V8602" s="26"/>
    </row>
    <row r="8603" spans="1:22" ht="14">
      <c r="A8603" s="24"/>
      <c r="B8603" s="26"/>
      <c r="C8603" s="26"/>
      <c r="D8603" s="26"/>
      <c r="E8603" s="26"/>
      <c r="F8603" s="26"/>
      <c r="G8603" s="27"/>
      <c r="H8603" s="27"/>
      <c r="I8603" s="26"/>
      <c r="J8603" s="24"/>
      <c r="K8603" s="26"/>
      <c r="L8603" s="26"/>
      <c r="M8603" s="26"/>
      <c r="N8603" s="26"/>
      <c r="O8603" s="26"/>
      <c r="P8603" s="26"/>
      <c r="Q8603" s="26"/>
      <c r="R8603" s="26"/>
      <c r="S8603" s="26"/>
      <c r="T8603" s="26"/>
      <c r="U8603" s="26"/>
      <c r="V8603" s="26"/>
    </row>
    <row r="8604" spans="1:22" ht="14">
      <c r="A8604" s="24"/>
      <c r="B8604" s="26"/>
      <c r="C8604" s="26"/>
      <c r="D8604" s="26"/>
      <c r="E8604" s="26"/>
      <c r="F8604" s="26"/>
      <c r="G8604" s="27"/>
      <c r="H8604" s="27"/>
      <c r="I8604" s="26"/>
      <c r="J8604" s="24"/>
      <c r="K8604" s="26"/>
      <c r="L8604" s="26"/>
      <c r="M8604" s="26"/>
      <c r="N8604" s="26"/>
      <c r="O8604" s="26"/>
      <c r="P8604" s="26"/>
      <c r="Q8604" s="26"/>
      <c r="R8604" s="26"/>
      <c r="S8604" s="26"/>
      <c r="T8604" s="26"/>
      <c r="U8604" s="26"/>
      <c r="V8604" s="26"/>
    </row>
    <row r="8605" spans="1:22" ht="14">
      <c r="A8605" s="24"/>
      <c r="B8605" s="26"/>
      <c r="C8605" s="26"/>
      <c r="D8605" s="26"/>
      <c r="E8605" s="26"/>
      <c r="F8605" s="26"/>
      <c r="G8605" s="27"/>
      <c r="H8605" s="27"/>
      <c r="I8605" s="26"/>
      <c r="J8605" s="24"/>
      <c r="K8605" s="26"/>
      <c r="L8605" s="26"/>
      <c r="M8605" s="26"/>
      <c r="N8605" s="26"/>
      <c r="O8605" s="26"/>
      <c r="P8605" s="26"/>
      <c r="Q8605" s="26"/>
      <c r="R8605" s="26"/>
      <c r="S8605" s="26"/>
      <c r="T8605" s="26"/>
      <c r="U8605" s="26"/>
      <c r="V8605" s="26"/>
    </row>
    <row r="8606" spans="1:22" ht="14">
      <c r="A8606" s="24"/>
      <c r="B8606" s="26"/>
      <c r="C8606" s="26"/>
      <c r="D8606" s="26"/>
      <c r="E8606" s="26"/>
      <c r="F8606" s="26"/>
      <c r="G8606" s="27"/>
      <c r="H8606" s="27"/>
      <c r="I8606" s="26"/>
      <c r="J8606" s="24"/>
      <c r="K8606" s="26"/>
      <c r="L8606" s="26"/>
      <c r="M8606" s="26"/>
      <c r="N8606" s="26"/>
      <c r="O8606" s="26"/>
      <c r="P8606" s="26"/>
      <c r="Q8606" s="26"/>
      <c r="R8606" s="26"/>
      <c r="S8606" s="26"/>
      <c r="T8606" s="26"/>
      <c r="U8606" s="26"/>
      <c r="V8606" s="26"/>
    </row>
    <row r="8607" spans="1:22" ht="14">
      <c r="A8607" s="24"/>
      <c r="B8607" s="26"/>
      <c r="C8607" s="26"/>
      <c r="D8607" s="26"/>
      <c r="E8607" s="26"/>
      <c r="F8607" s="26"/>
      <c r="G8607" s="27"/>
      <c r="H8607" s="27"/>
      <c r="I8607" s="26"/>
      <c r="J8607" s="24"/>
      <c r="K8607" s="26"/>
      <c r="L8607" s="26"/>
      <c r="M8607" s="26"/>
      <c r="N8607" s="26"/>
      <c r="O8607" s="26"/>
      <c r="P8607" s="26"/>
      <c r="Q8607" s="26"/>
      <c r="R8607" s="26"/>
      <c r="S8607" s="26"/>
      <c r="T8607" s="26"/>
      <c r="U8607" s="26"/>
      <c r="V8607" s="26"/>
    </row>
    <row r="8608" spans="1:22" ht="14">
      <c r="A8608" s="24"/>
      <c r="B8608" s="26"/>
      <c r="C8608" s="26"/>
      <c r="D8608" s="26"/>
      <c r="E8608" s="26"/>
      <c r="F8608" s="26"/>
      <c r="G8608" s="27"/>
      <c r="H8608" s="27"/>
      <c r="I8608" s="26"/>
      <c r="J8608" s="24"/>
      <c r="K8608" s="26"/>
      <c r="L8608" s="26"/>
      <c r="M8608" s="26"/>
      <c r="N8608" s="26"/>
      <c r="O8608" s="26"/>
      <c r="P8608" s="26"/>
      <c r="Q8608" s="26"/>
      <c r="R8608" s="26"/>
      <c r="S8608" s="26"/>
      <c r="T8608" s="26"/>
      <c r="U8608" s="26"/>
      <c r="V8608" s="26"/>
    </row>
    <row r="8609" spans="1:22" ht="14">
      <c r="A8609" s="24"/>
      <c r="B8609" s="26"/>
      <c r="C8609" s="26"/>
      <c r="D8609" s="26"/>
      <c r="E8609" s="26"/>
      <c r="F8609" s="26"/>
      <c r="G8609" s="27"/>
      <c r="H8609" s="27"/>
      <c r="I8609" s="26"/>
      <c r="J8609" s="24"/>
      <c r="K8609" s="26"/>
      <c r="L8609" s="26"/>
      <c r="M8609" s="26"/>
      <c r="N8609" s="26"/>
      <c r="O8609" s="26"/>
      <c r="P8609" s="26"/>
      <c r="Q8609" s="26"/>
      <c r="R8609" s="26"/>
      <c r="S8609" s="26"/>
      <c r="T8609" s="26"/>
      <c r="U8609" s="26"/>
      <c r="V8609" s="26"/>
    </row>
    <row r="8610" spans="1:22" ht="14">
      <c r="A8610" s="24"/>
      <c r="B8610" s="26"/>
      <c r="C8610" s="26"/>
      <c r="D8610" s="26"/>
      <c r="E8610" s="26"/>
      <c r="F8610" s="26"/>
      <c r="G8610" s="27"/>
      <c r="H8610" s="27"/>
      <c r="I8610" s="26"/>
      <c r="J8610" s="24"/>
      <c r="K8610" s="26"/>
      <c r="L8610" s="26"/>
      <c r="M8610" s="26"/>
      <c r="N8610" s="26"/>
      <c r="O8610" s="26"/>
      <c r="P8610" s="26"/>
      <c r="Q8610" s="26"/>
      <c r="R8610" s="26"/>
      <c r="S8610" s="26"/>
      <c r="T8610" s="26"/>
      <c r="U8610" s="26"/>
      <c r="V8610" s="26"/>
    </row>
    <row r="8611" spans="1:22" ht="14">
      <c r="A8611" s="24"/>
      <c r="B8611" s="26"/>
      <c r="C8611" s="26"/>
      <c r="D8611" s="26"/>
      <c r="E8611" s="26"/>
      <c r="F8611" s="26"/>
      <c r="G8611" s="27"/>
      <c r="H8611" s="27"/>
      <c r="I8611" s="26"/>
      <c r="J8611" s="24"/>
      <c r="K8611" s="26"/>
      <c r="L8611" s="26"/>
      <c r="M8611" s="26"/>
      <c r="N8611" s="26"/>
      <c r="O8611" s="26"/>
      <c r="P8611" s="26"/>
      <c r="Q8611" s="26"/>
      <c r="R8611" s="26"/>
      <c r="S8611" s="26"/>
      <c r="T8611" s="26"/>
      <c r="U8611" s="26"/>
      <c r="V8611" s="26"/>
    </row>
    <row r="8612" spans="1:22" ht="14">
      <c r="A8612" s="24"/>
      <c r="B8612" s="26"/>
      <c r="C8612" s="26"/>
      <c r="D8612" s="26"/>
      <c r="E8612" s="26"/>
      <c r="F8612" s="26"/>
      <c r="G8612" s="27"/>
      <c r="H8612" s="27"/>
      <c r="I8612" s="26"/>
      <c r="J8612" s="24"/>
      <c r="K8612" s="26"/>
      <c r="L8612" s="26"/>
      <c r="M8612" s="26"/>
      <c r="N8612" s="26"/>
      <c r="O8612" s="26"/>
      <c r="P8612" s="26"/>
      <c r="Q8612" s="26"/>
      <c r="R8612" s="26"/>
      <c r="S8612" s="26"/>
      <c r="T8612" s="26"/>
      <c r="U8612" s="26"/>
      <c r="V8612" s="26"/>
    </row>
    <row r="8613" spans="1:22" ht="14">
      <c r="A8613" s="24"/>
      <c r="B8613" s="26"/>
      <c r="C8613" s="26"/>
      <c r="D8613" s="26"/>
      <c r="E8613" s="26"/>
      <c r="F8613" s="26"/>
      <c r="G8613" s="27"/>
      <c r="H8613" s="27"/>
      <c r="I8613" s="26"/>
      <c r="J8613" s="24"/>
      <c r="K8613" s="26"/>
      <c r="L8613" s="26"/>
      <c r="M8613" s="26"/>
      <c r="N8613" s="26"/>
      <c r="O8613" s="26"/>
      <c r="P8613" s="26"/>
      <c r="Q8613" s="26"/>
      <c r="R8613" s="26"/>
      <c r="S8613" s="26"/>
      <c r="T8613" s="26"/>
      <c r="U8613" s="26"/>
      <c r="V8613" s="26"/>
    </row>
    <row r="8614" spans="1:22" ht="14">
      <c r="A8614" s="24"/>
      <c r="B8614" s="26"/>
      <c r="C8614" s="26"/>
      <c r="D8614" s="26"/>
      <c r="E8614" s="26"/>
      <c r="F8614" s="26"/>
      <c r="G8614" s="27"/>
      <c r="H8614" s="27"/>
      <c r="I8614" s="26"/>
      <c r="J8614" s="24"/>
      <c r="K8614" s="26"/>
      <c r="L8614" s="26"/>
      <c r="M8614" s="26"/>
      <c r="N8614" s="26"/>
      <c r="O8614" s="26"/>
      <c r="P8614" s="26"/>
      <c r="Q8614" s="26"/>
      <c r="R8614" s="26"/>
      <c r="S8614" s="26"/>
      <c r="T8614" s="26"/>
      <c r="U8614" s="26"/>
      <c r="V8614" s="26"/>
    </row>
    <row r="8615" spans="1:22" ht="14">
      <c r="A8615" s="24"/>
      <c r="B8615" s="26"/>
      <c r="C8615" s="26"/>
      <c r="D8615" s="26"/>
      <c r="E8615" s="26"/>
      <c r="F8615" s="26"/>
      <c r="G8615" s="27"/>
      <c r="H8615" s="27"/>
      <c r="I8615" s="26"/>
      <c r="J8615" s="24"/>
      <c r="K8615" s="26"/>
      <c r="L8615" s="26"/>
      <c r="M8615" s="26"/>
      <c r="N8615" s="26"/>
      <c r="O8615" s="26"/>
      <c r="P8615" s="26"/>
      <c r="Q8615" s="26"/>
      <c r="R8615" s="26"/>
      <c r="S8615" s="26"/>
      <c r="T8615" s="26"/>
      <c r="U8615" s="26"/>
      <c r="V8615" s="26"/>
    </row>
    <row r="8616" spans="1:22" ht="14">
      <c r="A8616" s="24"/>
      <c r="B8616" s="26"/>
      <c r="C8616" s="26"/>
      <c r="D8616" s="26"/>
      <c r="E8616" s="26"/>
      <c r="F8616" s="26"/>
      <c r="G8616" s="27"/>
      <c r="H8616" s="27"/>
      <c r="I8616" s="26"/>
      <c r="J8616" s="24"/>
      <c r="K8616" s="26"/>
      <c r="L8616" s="26"/>
      <c r="M8616" s="26"/>
      <c r="N8616" s="26"/>
      <c r="O8616" s="26"/>
      <c r="P8616" s="26"/>
      <c r="Q8616" s="26"/>
      <c r="R8616" s="26"/>
      <c r="S8616" s="26"/>
      <c r="T8616" s="26"/>
      <c r="U8616" s="26"/>
      <c r="V8616" s="26"/>
    </row>
    <row r="8617" spans="1:22" ht="14">
      <c r="A8617" s="24"/>
      <c r="B8617" s="26"/>
      <c r="C8617" s="26"/>
      <c r="D8617" s="26"/>
      <c r="E8617" s="26"/>
      <c r="F8617" s="26"/>
      <c r="G8617" s="27"/>
      <c r="H8617" s="27"/>
      <c r="I8617" s="26"/>
      <c r="J8617" s="24"/>
      <c r="K8617" s="26"/>
      <c r="L8617" s="26"/>
      <c r="M8617" s="26"/>
      <c r="N8617" s="26"/>
      <c r="O8617" s="26"/>
      <c r="P8617" s="26"/>
      <c r="Q8617" s="26"/>
      <c r="R8617" s="26"/>
      <c r="S8617" s="26"/>
      <c r="T8617" s="26"/>
      <c r="U8617" s="26"/>
      <c r="V8617" s="26"/>
    </row>
    <row r="8618" spans="1:22" ht="14">
      <c r="A8618" s="24"/>
      <c r="B8618" s="26"/>
      <c r="C8618" s="26"/>
      <c r="D8618" s="26"/>
      <c r="E8618" s="26"/>
      <c r="F8618" s="26"/>
      <c r="G8618" s="27"/>
      <c r="H8618" s="27"/>
      <c r="I8618" s="26"/>
      <c r="J8618" s="24"/>
      <c r="K8618" s="26"/>
      <c r="L8618" s="26"/>
      <c r="M8618" s="26"/>
      <c r="N8618" s="26"/>
      <c r="O8618" s="26"/>
      <c r="P8618" s="26"/>
      <c r="Q8618" s="26"/>
      <c r="R8618" s="26"/>
      <c r="S8618" s="26"/>
      <c r="T8618" s="26"/>
      <c r="U8618" s="26"/>
      <c r="V8618" s="26"/>
    </row>
    <row r="8619" spans="1:22" ht="14">
      <c r="A8619" s="24"/>
      <c r="B8619" s="26"/>
      <c r="C8619" s="26"/>
      <c r="D8619" s="26"/>
      <c r="E8619" s="26"/>
      <c r="F8619" s="26"/>
      <c r="G8619" s="27"/>
      <c r="H8619" s="27"/>
      <c r="I8619" s="26"/>
      <c r="J8619" s="24"/>
      <c r="K8619" s="26"/>
      <c r="L8619" s="26"/>
      <c r="M8619" s="26"/>
      <c r="N8619" s="26"/>
      <c r="O8619" s="26"/>
      <c r="P8619" s="26"/>
      <c r="Q8619" s="26"/>
      <c r="R8619" s="26"/>
      <c r="S8619" s="26"/>
      <c r="T8619" s="26"/>
      <c r="U8619" s="26"/>
      <c r="V8619" s="26"/>
    </row>
    <row r="8620" spans="1:22" ht="14">
      <c r="A8620" s="24"/>
      <c r="B8620" s="26"/>
      <c r="C8620" s="26"/>
      <c r="D8620" s="26"/>
      <c r="E8620" s="26"/>
      <c r="F8620" s="26"/>
      <c r="G8620" s="27"/>
      <c r="H8620" s="27"/>
      <c r="I8620" s="26"/>
      <c r="J8620" s="24"/>
      <c r="K8620" s="26"/>
      <c r="L8620" s="26"/>
      <c r="M8620" s="26"/>
      <c r="N8620" s="26"/>
      <c r="O8620" s="26"/>
      <c r="P8620" s="26"/>
      <c r="Q8620" s="26"/>
      <c r="R8620" s="26"/>
      <c r="S8620" s="26"/>
      <c r="T8620" s="26"/>
      <c r="U8620" s="26"/>
      <c r="V8620" s="26"/>
    </row>
    <row r="8621" spans="1:22" ht="14">
      <c r="A8621" s="24"/>
      <c r="B8621" s="26"/>
      <c r="C8621" s="26"/>
      <c r="D8621" s="26"/>
      <c r="E8621" s="26"/>
      <c r="F8621" s="26"/>
      <c r="G8621" s="27"/>
      <c r="H8621" s="27"/>
      <c r="I8621" s="26"/>
      <c r="J8621" s="24"/>
      <c r="K8621" s="26"/>
      <c r="L8621" s="26"/>
      <c r="M8621" s="26"/>
      <c r="N8621" s="26"/>
      <c r="O8621" s="26"/>
      <c r="P8621" s="26"/>
      <c r="Q8621" s="26"/>
      <c r="R8621" s="26"/>
      <c r="S8621" s="26"/>
      <c r="T8621" s="26"/>
      <c r="U8621" s="26"/>
      <c r="V8621" s="26"/>
    </row>
    <row r="8622" spans="1:22" ht="14">
      <c r="A8622" s="24"/>
      <c r="B8622" s="26"/>
      <c r="C8622" s="26"/>
      <c r="D8622" s="26"/>
      <c r="E8622" s="26"/>
      <c r="F8622" s="26"/>
      <c r="G8622" s="27"/>
      <c r="H8622" s="27"/>
      <c r="I8622" s="26"/>
      <c r="J8622" s="24"/>
      <c r="K8622" s="26"/>
      <c r="L8622" s="26"/>
      <c r="M8622" s="26"/>
      <c r="N8622" s="26"/>
      <c r="O8622" s="26"/>
      <c r="P8622" s="26"/>
      <c r="Q8622" s="26"/>
      <c r="R8622" s="26"/>
      <c r="S8622" s="26"/>
      <c r="T8622" s="26"/>
      <c r="U8622" s="26"/>
      <c r="V8622" s="26"/>
    </row>
    <row r="8623" spans="1:22" ht="14">
      <c r="A8623" s="24"/>
      <c r="B8623" s="26"/>
      <c r="C8623" s="26"/>
      <c r="D8623" s="26"/>
      <c r="E8623" s="26"/>
      <c r="F8623" s="26"/>
      <c r="G8623" s="27"/>
      <c r="H8623" s="27"/>
      <c r="I8623" s="26"/>
      <c r="J8623" s="24"/>
      <c r="K8623" s="26"/>
      <c r="L8623" s="26"/>
      <c r="M8623" s="26"/>
      <c r="N8623" s="26"/>
      <c r="O8623" s="26"/>
      <c r="P8623" s="26"/>
      <c r="Q8623" s="26"/>
      <c r="R8623" s="26"/>
      <c r="S8623" s="26"/>
      <c r="T8623" s="26"/>
      <c r="U8623" s="26"/>
      <c r="V8623" s="26"/>
    </row>
    <row r="8624" spans="1:22" ht="14">
      <c r="A8624" s="24"/>
      <c r="B8624" s="26"/>
      <c r="C8624" s="26"/>
      <c r="D8624" s="26"/>
      <c r="E8624" s="26"/>
      <c r="F8624" s="26"/>
      <c r="G8624" s="27"/>
      <c r="H8624" s="27"/>
      <c r="I8624" s="26"/>
      <c r="J8624" s="24"/>
      <c r="K8624" s="26"/>
      <c r="L8624" s="26"/>
      <c r="M8624" s="26"/>
      <c r="N8624" s="26"/>
      <c r="O8624" s="26"/>
      <c r="P8624" s="26"/>
      <c r="Q8624" s="26"/>
      <c r="R8624" s="26"/>
      <c r="S8624" s="26"/>
      <c r="T8624" s="26"/>
      <c r="U8624" s="26"/>
      <c r="V8624" s="26"/>
    </row>
    <row r="8625" spans="1:22" ht="14">
      <c r="A8625" s="24"/>
      <c r="B8625" s="26"/>
      <c r="C8625" s="26"/>
      <c r="D8625" s="26"/>
      <c r="E8625" s="26"/>
      <c r="F8625" s="26"/>
      <c r="G8625" s="27"/>
      <c r="H8625" s="27"/>
      <c r="I8625" s="26"/>
      <c r="J8625" s="24"/>
      <c r="K8625" s="26"/>
      <c r="L8625" s="26"/>
      <c r="M8625" s="26"/>
      <c r="N8625" s="26"/>
      <c r="O8625" s="26"/>
      <c r="P8625" s="26"/>
      <c r="Q8625" s="26"/>
      <c r="R8625" s="26"/>
      <c r="S8625" s="26"/>
      <c r="T8625" s="26"/>
      <c r="U8625" s="26"/>
      <c r="V8625" s="26"/>
    </row>
    <row r="8626" spans="1:22" ht="14">
      <c r="A8626" s="24"/>
      <c r="B8626" s="26"/>
      <c r="C8626" s="26"/>
      <c r="D8626" s="26"/>
      <c r="E8626" s="26"/>
      <c r="F8626" s="26"/>
      <c r="G8626" s="27"/>
      <c r="H8626" s="27"/>
      <c r="I8626" s="26"/>
      <c r="J8626" s="24"/>
      <c r="K8626" s="26"/>
      <c r="L8626" s="26"/>
      <c r="M8626" s="26"/>
      <c r="N8626" s="26"/>
      <c r="O8626" s="26"/>
      <c r="P8626" s="26"/>
      <c r="Q8626" s="26"/>
      <c r="R8626" s="26"/>
      <c r="S8626" s="26"/>
      <c r="T8626" s="26"/>
      <c r="U8626" s="26"/>
      <c r="V8626" s="26"/>
    </row>
    <row r="8627" spans="1:22" ht="14">
      <c r="A8627" s="24"/>
      <c r="B8627" s="26"/>
      <c r="C8627" s="26"/>
      <c r="D8627" s="26"/>
      <c r="E8627" s="26"/>
      <c r="F8627" s="26"/>
      <c r="G8627" s="27"/>
      <c r="H8627" s="27"/>
      <c r="I8627" s="26"/>
      <c r="J8627" s="24"/>
      <c r="K8627" s="26"/>
      <c r="L8627" s="26"/>
      <c r="M8627" s="26"/>
      <c r="N8627" s="26"/>
      <c r="O8627" s="26"/>
      <c r="P8627" s="26"/>
      <c r="Q8627" s="26"/>
      <c r="R8627" s="26"/>
      <c r="S8627" s="26"/>
      <c r="T8627" s="26"/>
      <c r="U8627" s="26"/>
      <c r="V8627" s="26"/>
    </row>
    <row r="8628" spans="1:22" ht="14">
      <c r="A8628" s="24"/>
      <c r="B8628" s="26"/>
      <c r="C8628" s="26"/>
      <c r="D8628" s="26"/>
      <c r="E8628" s="26"/>
      <c r="F8628" s="26"/>
      <c r="G8628" s="27"/>
      <c r="H8628" s="27"/>
      <c r="I8628" s="26"/>
      <c r="J8628" s="24"/>
      <c r="K8628" s="26"/>
      <c r="L8628" s="26"/>
      <c r="M8628" s="26"/>
      <c r="N8628" s="26"/>
      <c r="O8628" s="26"/>
      <c r="P8628" s="26"/>
      <c r="Q8628" s="26"/>
      <c r="R8628" s="26"/>
      <c r="S8628" s="26"/>
      <c r="T8628" s="26"/>
      <c r="U8628" s="26"/>
      <c r="V8628" s="26"/>
    </row>
    <row r="8629" spans="1:22" ht="14">
      <c r="A8629" s="24"/>
      <c r="B8629" s="26"/>
      <c r="C8629" s="26"/>
      <c r="D8629" s="26"/>
      <c r="E8629" s="26"/>
      <c r="F8629" s="26"/>
      <c r="G8629" s="27"/>
      <c r="H8629" s="27"/>
      <c r="I8629" s="26"/>
      <c r="J8629" s="24"/>
      <c r="K8629" s="26"/>
      <c r="L8629" s="26"/>
      <c r="M8629" s="26"/>
      <c r="N8629" s="26"/>
      <c r="O8629" s="26"/>
      <c r="P8629" s="26"/>
      <c r="Q8629" s="26"/>
      <c r="R8629" s="26"/>
      <c r="S8629" s="26"/>
      <c r="T8629" s="26"/>
      <c r="U8629" s="26"/>
      <c r="V8629" s="26"/>
    </row>
    <row r="8630" spans="1:22" ht="14">
      <c r="A8630" s="24"/>
      <c r="B8630" s="26"/>
      <c r="C8630" s="26"/>
      <c r="D8630" s="26"/>
      <c r="E8630" s="26"/>
      <c r="F8630" s="26"/>
      <c r="G8630" s="27"/>
      <c r="H8630" s="27"/>
      <c r="I8630" s="26"/>
      <c r="J8630" s="24"/>
      <c r="K8630" s="26"/>
      <c r="L8630" s="26"/>
      <c r="M8630" s="26"/>
      <c r="N8630" s="26"/>
      <c r="O8630" s="26"/>
      <c r="P8630" s="26"/>
      <c r="Q8630" s="26"/>
      <c r="R8630" s="26"/>
      <c r="S8630" s="26"/>
      <c r="T8630" s="26"/>
      <c r="U8630" s="26"/>
      <c r="V8630" s="26"/>
    </row>
    <row r="8631" spans="1:22" ht="14">
      <c r="A8631" s="24"/>
      <c r="B8631" s="26"/>
      <c r="C8631" s="26"/>
      <c r="D8631" s="26"/>
      <c r="E8631" s="26"/>
      <c r="F8631" s="26"/>
      <c r="G8631" s="27"/>
      <c r="H8631" s="27"/>
      <c r="I8631" s="26"/>
      <c r="J8631" s="24"/>
      <c r="K8631" s="26"/>
      <c r="L8631" s="26"/>
      <c r="M8631" s="26"/>
      <c r="N8631" s="26"/>
      <c r="O8631" s="26"/>
      <c r="P8631" s="26"/>
      <c r="Q8631" s="26"/>
      <c r="R8631" s="26"/>
      <c r="S8631" s="26"/>
      <c r="T8631" s="26"/>
      <c r="U8631" s="26"/>
      <c r="V8631" s="26"/>
    </row>
    <row r="8632" spans="1:22" ht="14">
      <c r="A8632" s="24"/>
      <c r="B8632" s="26"/>
      <c r="C8632" s="26"/>
      <c r="D8632" s="26"/>
      <c r="E8632" s="26"/>
      <c r="F8632" s="26"/>
      <c r="G8632" s="27"/>
      <c r="H8632" s="27"/>
      <c r="I8632" s="26"/>
      <c r="J8632" s="24"/>
      <c r="K8632" s="26"/>
      <c r="L8632" s="26"/>
      <c r="M8632" s="26"/>
      <c r="N8632" s="26"/>
      <c r="O8632" s="26"/>
      <c r="P8632" s="26"/>
      <c r="Q8632" s="26"/>
      <c r="R8632" s="26"/>
      <c r="S8632" s="26"/>
      <c r="T8632" s="26"/>
      <c r="U8632" s="26"/>
      <c r="V8632" s="26"/>
    </row>
    <row r="8633" spans="1:22" ht="14">
      <c r="A8633" s="24"/>
      <c r="B8633" s="26"/>
      <c r="C8633" s="26"/>
      <c r="D8633" s="26"/>
      <c r="E8633" s="26"/>
      <c r="F8633" s="26"/>
      <c r="G8633" s="27"/>
      <c r="H8633" s="27"/>
      <c r="I8633" s="26"/>
      <c r="J8633" s="24"/>
      <c r="K8633" s="26"/>
      <c r="L8633" s="26"/>
      <c r="M8633" s="26"/>
      <c r="N8633" s="26"/>
      <c r="O8633" s="26"/>
      <c r="P8633" s="26"/>
      <c r="Q8633" s="26"/>
      <c r="R8633" s="26"/>
      <c r="S8633" s="26"/>
      <c r="T8633" s="26"/>
      <c r="U8633" s="26"/>
      <c r="V8633" s="26"/>
    </row>
    <row r="8634" spans="1:22" ht="14">
      <c r="A8634" s="24"/>
      <c r="B8634" s="26"/>
      <c r="C8634" s="26"/>
      <c r="D8634" s="26"/>
      <c r="E8634" s="26"/>
      <c r="F8634" s="26"/>
      <c r="G8634" s="27"/>
      <c r="H8634" s="27"/>
      <c r="I8634" s="26"/>
      <c r="J8634" s="24"/>
      <c r="K8634" s="26"/>
      <c r="L8634" s="26"/>
      <c r="M8634" s="26"/>
      <c r="N8634" s="26"/>
      <c r="O8634" s="26"/>
      <c r="P8634" s="26"/>
      <c r="Q8634" s="26"/>
      <c r="R8634" s="26"/>
      <c r="S8634" s="26"/>
      <c r="T8634" s="26"/>
      <c r="U8634" s="26"/>
      <c r="V8634" s="26"/>
    </row>
    <row r="8635" spans="1:22" ht="14">
      <c r="A8635" s="24"/>
      <c r="B8635" s="26"/>
      <c r="C8635" s="26"/>
      <c r="D8635" s="26"/>
      <c r="E8635" s="26"/>
      <c r="F8635" s="26"/>
      <c r="G8635" s="27"/>
      <c r="H8635" s="27"/>
      <c r="I8635" s="26"/>
      <c r="J8635" s="24"/>
      <c r="K8635" s="26"/>
      <c r="L8635" s="26"/>
      <c r="M8635" s="26"/>
      <c r="N8635" s="26"/>
      <c r="O8635" s="26"/>
      <c r="P8635" s="26"/>
      <c r="Q8635" s="26"/>
      <c r="R8635" s="26"/>
      <c r="S8635" s="26"/>
      <c r="T8635" s="26"/>
      <c r="U8635" s="26"/>
      <c r="V8635" s="26"/>
    </row>
    <row r="8636" spans="1:22" ht="14">
      <c r="A8636" s="24"/>
      <c r="B8636" s="26"/>
      <c r="C8636" s="26"/>
      <c r="D8636" s="26"/>
      <c r="E8636" s="26"/>
      <c r="F8636" s="26"/>
      <c r="G8636" s="27"/>
      <c r="H8636" s="27"/>
      <c r="I8636" s="26"/>
      <c r="J8636" s="24"/>
      <c r="K8636" s="26"/>
      <c r="L8636" s="26"/>
      <c r="M8636" s="26"/>
      <c r="N8636" s="26"/>
      <c r="O8636" s="26"/>
      <c r="P8636" s="26"/>
      <c r="Q8636" s="26"/>
      <c r="R8636" s="26"/>
      <c r="S8636" s="26"/>
      <c r="T8636" s="26"/>
      <c r="U8636" s="26"/>
      <c r="V8636" s="26"/>
    </row>
    <row r="8637" spans="1:22" ht="14">
      <c r="A8637" s="24"/>
      <c r="B8637" s="26"/>
      <c r="C8637" s="26"/>
      <c r="D8637" s="26"/>
      <c r="E8637" s="26"/>
      <c r="F8637" s="26"/>
      <c r="G8637" s="27"/>
      <c r="H8637" s="27"/>
      <c r="I8637" s="26"/>
      <c r="J8637" s="24"/>
      <c r="K8637" s="26"/>
      <c r="L8637" s="26"/>
      <c r="M8637" s="26"/>
      <c r="N8637" s="26"/>
      <c r="O8637" s="26"/>
      <c r="P8637" s="26"/>
      <c r="Q8637" s="26"/>
      <c r="R8637" s="26"/>
      <c r="S8637" s="26"/>
      <c r="T8637" s="26"/>
      <c r="U8637" s="26"/>
      <c r="V8637" s="26"/>
    </row>
    <row r="8638" spans="1:22" ht="14">
      <c r="A8638" s="24"/>
      <c r="B8638" s="26"/>
      <c r="C8638" s="26"/>
      <c r="D8638" s="26"/>
      <c r="E8638" s="26"/>
      <c r="F8638" s="26"/>
      <c r="G8638" s="27"/>
      <c r="H8638" s="27"/>
      <c r="I8638" s="26"/>
      <c r="J8638" s="24"/>
      <c r="K8638" s="26"/>
      <c r="L8638" s="26"/>
      <c r="M8638" s="26"/>
      <c r="N8638" s="26"/>
      <c r="O8638" s="26"/>
      <c r="P8638" s="26"/>
      <c r="Q8638" s="26"/>
      <c r="R8638" s="26"/>
      <c r="S8638" s="26"/>
      <c r="T8638" s="26"/>
      <c r="U8638" s="26"/>
      <c r="V8638" s="26"/>
    </row>
    <row r="8639" spans="1:22" ht="14">
      <c r="A8639" s="24"/>
      <c r="B8639" s="26"/>
      <c r="C8639" s="26"/>
      <c r="D8639" s="26"/>
      <c r="E8639" s="26"/>
      <c r="F8639" s="26"/>
      <c r="G8639" s="27"/>
      <c r="H8639" s="27"/>
      <c r="I8639" s="26"/>
      <c r="J8639" s="24"/>
      <c r="K8639" s="26"/>
      <c r="L8639" s="26"/>
      <c r="M8639" s="26"/>
      <c r="N8639" s="26"/>
      <c r="O8639" s="26"/>
      <c r="P8639" s="26"/>
      <c r="Q8639" s="26"/>
      <c r="R8639" s="26"/>
      <c r="S8639" s="26"/>
      <c r="T8639" s="26"/>
      <c r="U8639" s="26"/>
      <c r="V8639" s="26"/>
    </row>
    <row r="8640" spans="1:22" ht="14">
      <c r="A8640" s="24"/>
      <c r="B8640" s="26"/>
      <c r="C8640" s="26"/>
      <c r="D8640" s="26"/>
      <c r="E8640" s="26"/>
      <c r="F8640" s="26"/>
      <c r="G8640" s="27"/>
      <c r="H8640" s="27"/>
      <c r="I8640" s="26"/>
      <c r="J8640" s="24"/>
      <c r="K8640" s="26"/>
      <c r="L8640" s="26"/>
      <c r="M8640" s="26"/>
      <c r="N8640" s="26"/>
      <c r="O8640" s="26"/>
      <c r="P8640" s="26"/>
      <c r="Q8640" s="26"/>
      <c r="R8640" s="26"/>
      <c r="S8640" s="26"/>
      <c r="T8640" s="26"/>
      <c r="U8640" s="26"/>
      <c r="V8640" s="26"/>
    </row>
    <row r="8641" spans="1:22" ht="14">
      <c r="A8641" s="24"/>
      <c r="B8641" s="26"/>
      <c r="C8641" s="26"/>
      <c r="D8641" s="26"/>
      <c r="E8641" s="26"/>
      <c r="F8641" s="26"/>
      <c r="G8641" s="27"/>
      <c r="H8641" s="27"/>
      <c r="I8641" s="26"/>
      <c r="J8641" s="24"/>
      <c r="K8641" s="26"/>
      <c r="L8641" s="26"/>
      <c r="M8641" s="26"/>
      <c r="N8641" s="26"/>
      <c r="O8641" s="26"/>
      <c r="P8641" s="26"/>
      <c r="Q8641" s="26"/>
      <c r="R8641" s="26"/>
      <c r="S8641" s="26"/>
      <c r="T8641" s="26"/>
      <c r="U8641" s="26"/>
      <c r="V8641" s="26"/>
    </row>
    <row r="8642" spans="1:22" ht="14">
      <c r="A8642" s="24"/>
      <c r="B8642" s="26"/>
      <c r="C8642" s="26"/>
      <c r="D8642" s="26"/>
      <c r="E8642" s="26"/>
      <c r="F8642" s="26"/>
      <c r="G8642" s="27"/>
      <c r="H8642" s="27"/>
      <c r="I8642" s="26"/>
      <c r="J8642" s="24"/>
      <c r="K8642" s="26"/>
      <c r="L8642" s="26"/>
      <c r="M8642" s="26"/>
      <c r="N8642" s="26"/>
      <c r="O8642" s="26"/>
      <c r="P8642" s="26"/>
      <c r="Q8642" s="26"/>
      <c r="R8642" s="26"/>
      <c r="S8642" s="26"/>
      <c r="T8642" s="26"/>
      <c r="U8642" s="26"/>
      <c r="V8642" s="26"/>
    </row>
    <row r="8643" spans="1:22" ht="14">
      <c r="A8643" s="24"/>
      <c r="B8643" s="26"/>
      <c r="C8643" s="26"/>
      <c r="D8643" s="26"/>
      <c r="E8643" s="26"/>
      <c r="F8643" s="26"/>
      <c r="G8643" s="27"/>
      <c r="H8643" s="27"/>
      <c r="I8643" s="26"/>
      <c r="J8643" s="24"/>
      <c r="K8643" s="26"/>
      <c r="L8643" s="26"/>
      <c r="M8643" s="26"/>
      <c r="N8643" s="26"/>
      <c r="O8643" s="26"/>
      <c r="P8643" s="26"/>
      <c r="Q8643" s="26"/>
      <c r="R8643" s="26"/>
      <c r="S8643" s="26"/>
      <c r="T8643" s="26"/>
      <c r="U8643" s="26"/>
      <c r="V8643" s="26"/>
    </row>
    <row r="8644" spans="1:22" ht="14">
      <c r="A8644" s="24"/>
      <c r="B8644" s="26"/>
      <c r="C8644" s="26"/>
      <c r="D8644" s="26"/>
      <c r="E8644" s="26"/>
      <c r="F8644" s="26"/>
      <c r="G8644" s="27"/>
      <c r="H8644" s="27"/>
      <c r="I8644" s="26"/>
      <c r="J8644" s="24"/>
      <c r="K8644" s="26"/>
      <c r="L8644" s="26"/>
      <c r="M8644" s="26"/>
      <c r="N8644" s="26"/>
      <c r="O8644" s="26"/>
      <c r="P8644" s="26"/>
      <c r="Q8644" s="26"/>
      <c r="R8644" s="26"/>
      <c r="S8644" s="26"/>
      <c r="T8644" s="26"/>
      <c r="U8644" s="26"/>
      <c r="V8644" s="26"/>
    </row>
    <row r="8645" spans="1:22" ht="14">
      <c r="A8645" s="24"/>
      <c r="B8645" s="26"/>
      <c r="C8645" s="26"/>
      <c r="D8645" s="26"/>
      <c r="E8645" s="26"/>
      <c r="F8645" s="26"/>
      <c r="G8645" s="27"/>
      <c r="H8645" s="27"/>
      <c r="I8645" s="26"/>
      <c r="J8645" s="24"/>
      <c r="K8645" s="26"/>
      <c r="L8645" s="26"/>
      <c r="M8645" s="26"/>
      <c r="N8645" s="26"/>
      <c r="O8645" s="26"/>
      <c r="P8645" s="26"/>
      <c r="Q8645" s="26"/>
      <c r="R8645" s="26"/>
      <c r="S8645" s="26"/>
      <c r="T8645" s="26"/>
      <c r="U8645" s="26"/>
      <c r="V8645" s="26"/>
    </row>
    <row r="8646" spans="1:22" ht="14">
      <c r="A8646" s="24"/>
      <c r="B8646" s="26"/>
      <c r="C8646" s="26"/>
      <c r="D8646" s="26"/>
      <c r="E8646" s="26"/>
      <c r="F8646" s="26"/>
      <c r="G8646" s="27"/>
      <c r="H8646" s="27"/>
      <c r="I8646" s="26"/>
      <c r="J8646" s="24"/>
      <c r="K8646" s="26"/>
      <c r="L8646" s="26"/>
      <c r="M8646" s="26"/>
      <c r="N8646" s="26"/>
      <c r="O8646" s="26"/>
      <c r="P8646" s="26"/>
      <c r="Q8646" s="26"/>
      <c r="R8646" s="26"/>
      <c r="S8646" s="26"/>
      <c r="T8646" s="26"/>
      <c r="U8646" s="26"/>
      <c r="V8646" s="26"/>
    </row>
    <row r="8647" spans="1:22" ht="14">
      <c r="A8647" s="24"/>
      <c r="B8647" s="26"/>
      <c r="C8647" s="26"/>
      <c r="D8647" s="26"/>
      <c r="E8647" s="26"/>
      <c r="F8647" s="26"/>
      <c r="G8647" s="27"/>
      <c r="H8647" s="27"/>
      <c r="I8647" s="26"/>
      <c r="J8647" s="24"/>
      <c r="K8647" s="26"/>
      <c r="L8647" s="26"/>
      <c r="M8647" s="26"/>
      <c r="N8647" s="26"/>
      <c r="O8647" s="26"/>
      <c r="P8647" s="26"/>
      <c r="Q8647" s="26"/>
      <c r="R8647" s="26"/>
      <c r="S8647" s="26"/>
      <c r="T8647" s="26"/>
      <c r="U8647" s="26"/>
      <c r="V8647" s="26"/>
    </row>
    <row r="8648" spans="1:22" ht="14">
      <c r="A8648" s="24"/>
      <c r="B8648" s="26"/>
      <c r="C8648" s="26"/>
      <c r="D8648" s="26"/>
      <c r="E8648" s="26"/>
      <c r="F8648" s="26"/>
      <c r="G8648" s="27"/>
      <c r="H8648" s="27"/>
      <c r="I8648" s="26"/>
      <c r="J8648" s="24"/>
      <c r="K8648" s="26"/>
      <c r="L8648" s="26"/>
      <c r="M8648" s="26"/>
      <c r="N8648" s="26"/>
      <c r="O8648" s="26"/>
      <c r="P8648" s="26"/>
      <c r="Q8648" s="26"/>
      <c r="R8648" s="26"/>
      <c r="S8648" s="26"/>
      <c r="T8648" s="26"/>
      <c r="U8648" s="26"/>
      <c r="V8648" s="26"/>
    </row>
    <row r="8649" spans="1:22" ht="14">
      <c r="A8649" s="24"/>
      <c r="B8649" s="26"/>
      <c r="C8649" s="26"/>
      <c r="D8649" s="26"/>
      <c r="E8649" s="26"/>
      <c r="F8649" s="26"/>
      <c r="G8649" s="27"/>
      <c r="H8649" s="27"/>
      <c r="I8649" s="26"/>
      <c r="J8649" s="24"/>
      <c r="K8649" s="26"/>
      <c r="L8649" s="26"/>
      <c r="M8649" s="26"/>
      <c r="N8649" s="26"/>
      <c r="O8649" s="26"/>
      <c r="P8649" s="26"/>
      <c r="Q8649" s="26"/>
      <c r="R8649" s="26"/>
      <c r="S8649" s="26"/>
      <c r="T8649" s="26"/>
      <c r="U8649" s="26"/>
      <c r="V8649" s="26"/>
    </row>
    <row r="8650" spans="1:22" ht="14">
      <c r="A8650" s="24"/>
      <c r="B8650" s="26"/>
      <c r="C8650" s="26"/>
      <c r="D8650" s="26"/>
      <c r="E8650" s="26"/>
      <c r="F8650" s="26"/>
      <c r="G8650" s="27"/>
      <c r="H8650" s="27"/>
      <c r="I8650" s="26"/>
      <c r="J8650" s="24"/>
      <c r="K8650" s="26"/>
      <c r="L8650" s="26"/>
      <c r="M8650" s="26"/>
      <c r="N8650" s="26"/>
      <c r="O8650" s="26"/>
      <c r="P8650" s="26"/>
      <c r="Q8650" s="26"/>
      <c r="R8650" s="26"/>
      <c r="S8650" s="26"/>
      <c r="T8650" s="26"/>
      <c r="U8650" s="26"/>
      <c r="V8650" s="26"/>
    </row>
    <row r="8651" spans="1:22" ht="14">
      <c r="A8651" s="24"/>
      <c r="B8651" s="26"/>
      <c r="C8651" s="26"/>
      <c r="D8651" s="26"/>
      <c r="E8651" s="26"/>
      <c r="F8651" s="26"/>
      <c r="G8651" s="27"/>
      <c r="H8651" s="27"/>
      <c r="I8651" s="26"/>
      <c r="J8651" s="24"/>
      <c r="K8651" s="26"/>
      <c r="L8651" s="26"/>
      <c r="M8651" s="26"/>
      <c r="N8651" s="26"/>
      <c r="O8651" s="26"/>
      <c r="P8651" s="26"/>
      <c r="Q8651" s="26"/>
      <c r="R8651" s="26"/>
      <c r="S8651" s="26"/>
      <c r="T8651" s="26"/>
      <c r="U8651" s="26"/>
      <c r="V8651" s="26"/>
    </row>
    <row r="8652" spans="1:22" ht="14">
      <c r="A8652" s="24"/>
      <c r="B8652" s="26"/>
      <c r="C8652" s="26"/>
      <c r="D8652" s="26"/>
      <c r="E8652" s="26"/>
      <c r="F8652" s="26"/>
      <c r="G8652" s="27"/>
      <c r="H8652" s="27"/>
      <c r="I8652" s="26"/>
      <c r="J8652" s="24"/>
      <c r="K8652" s="26"/>
      <c r="L8652" s="26"/>
      <c r="M8652" s="26"/>
      <c r="N8652" s="26"/>
      <c r="O8652" s="26"/>
      <c r="P8652" s="26"/>
      <c r="Q8652" s="26"/>
      <c r="R8652" s="26"/>
      <c r="S8652" s="26"/>
      <c r="T8652" s="26"/>
      <c r="U8652" s="26"/>
      <c r="V8652" s="26"/>
    </row>
    <row r="8653" spans="1:22" ht="14">
      <c r="A8653" s="24"/>
      <c r="B8653" s="26"/>
      <c r="C8653" s="26"/>
      <c r="D8653" s="26"/>
      <c r="E8653" s="26"/>
      <c r="F8653" s="26"/>
      <c r="G8653" s="27"/>
      <c r="H8653" s="27"/>
      <c r="I8653" s="26"/>
      <c r="J8653" s="24"/>
      <c r="K8653" s="26"/>
      <c r="L8653" s="26"/>
      <c r="M8653" s="26"/>
      <c r="N8653" s="26"/>
      <c r="O8653" s="26"/>
      <c r="P8653" s="26"/>
      <c r="Q8653" s="26"/>
      <c r="R8653" s="26"/>
      <c r="S8653" s="26"/>
      <c r="T8653" s="26"/>
      <c r="U8653" s="26"/>
      <c r="V8653" s="26"/>
    </row>
    <row r="8654" spans="1:22" ht="14">
      <c r="A8654" s="24"/>
      <c r="B8654" s="26"/>
      <c r="C8654" s="26"/>
      <c r="D8654" s="26"/>
      <c r="E8654" s="26"/>
      <c r="F8654" s="26"/>
      <c r="G8654" s="27"/>
      <c r="H8654" s="27"/>
      <c r="I8654" s="26"/>
      <c r="J8654" s="24"/>
      <c r="K8654" s="26"/>
      <c r="L8654" s="26"/>
      <c r="M8654" s="26"/>
      <c r="N8654" s="26"/>
      <c r="O8654" s="26"/>
      <c r="P8654" s="26"/>
      <c r="Q8654" s="26"/>
      <c r="R8654" s="26"/>
      <c r="S8654" s="26"/>
      <c r="T8654" s="26"/>
      <c r="U8654" s="26"/>
      <c r="V8654" s="26"/>
    </row>
    <row r="8655" spans="1:22" ht="14">
      <c r="A8655" s="24"/>
      <c r="B8655" s="26"/>
      <c r="C8655" s="26"/>
      <c r="D8655" s="26"/>
      <c r="E8655" s="26"/>
      <c r="F8655" s="26"/>
      <c r="G8655" s="27"/>
      <c r="H8655" s="27"/>
      <c r="I8655" s="26"/>
      <c r="J8655" s="24"/>
      <c r="K8655" s="26"/>
      <c r="L8655" s="26"/>
      <c r="M8655" s="26"/>
      <c r="N8655" s="26"/>
      <c r="O8655" s="26"/>
      <c r="P8655" s="26"/>
      <c r="Q8655" s="26"/>
      <c r="R8655" s="26"/>
      <c r="S8655" s="26"/>
      <c r="T8655" s="26"/>
      <c r="U8655" s="26"/>
      <c r="V8655" s="26"/>
    </row>
    <row r="8656" spans="1:22" ht="14">
      <c r="A8656" s="24"/>
      <c r="B8656" s="26"/>
      <c r="C8656" s="26"/>
      <c r="D8656" s="26"/>
      <c r="E8656" s="26"/>
      <c r="F8656" s="26"/>
      <c r="G8656" s="27"/>
      <c r="H8656" s="27"/>
      <c r="I8656" s="26"/>
      <c r="J8656" s="24"/>
      <c r="K8656" s="26"/>
      <c r="L8656" s="26"/>
      <c r="M8656" s="26"/>
      <c r="N8656" s="26"/>
      <c r="O8656" s="26"/>
      <c r="P8656" s="26"/>
      <c r="Q8656" s="26"/>
      <c r="R8656" s="26"/>
      <c r="S8656" s="26"/>
      <c r="T8656" s="26"/>
      <c r="U8656" s="26"/>
      <c r="V8656" s="26"/>
    </row>
    <row r="8657" spans="1:22" ht="14">
      <c r="A8657" s="24"/>
      <c r="B8657" s="26"/>
      <c r="C8657" s="26"/>
      <c r="D8657" s="26"/>
      <c r="E8657" s="26"/>
      <c r="F8657" s="26"/>
      <c r="G8657" s="27"/>
      <c r="H8657" s="27"/>
      <c r="I8657" s="26"/>
      <c r="J8657" s="24"/>
      <c r="K8657" s="26"/>
      <c r="L8657" s="26"/>
      <c r="M8657" s="26"/>
      <c r="N8657" s="26"/>
      <c r="O8657" s="26"/>
      <c r="P8657" s="26"/>
      <c r="Q8657" s="26"/>
      <c r="R8657" s="26"/>
      <c r="S8657" s="26"/>
      <c r="T8657" s="26"/>
      <c r="U8657" s="26"/>
      <c r="V8657" s="26"/>
    </row>
    <row r="8658" spans="1:22" ht="14">
      <c r="A8658" s="24"/>
      <c r="B8658" s="26"/>
      <c r="C8658" s="26"/>
      <c r="D8658" s="26"/>
      <c r="E8658" s="26"/>
      <c r="F8658" s="26"/>
      <c r="G8658" s="27"/>
      <c r="H8658" s="27"/>
      <c r="I8658" s="26"/>
      <c r="J8658" s="24"/>
      <c r="K8658" s="26"/>
      <c r="L8658" s="26"/>
      <c r="M8658" s="26"/>
      <c r="N8658" s="26"/>
      <c r="O8658" s="26"/>
      <c r="P8658" s="26"/>
      <c r="Q8658" s="26"/>
      <c r="R8658" s="26"/>
      <c r="S8658" s="26"/>
      <c r="T8658" s="26"/>
      <c r="U8658" s="26"/>
      <c r="V8658" s="26"/>
    </row>
    <row r="8659" spans="1:22" ht="14">
      <c r="A8659" s="24"/>
      <c r="B8659" s="26"/>
      <c r="C8659" s="26"/>
      <c r="D8659" s="26"/>
      <c r="E8659" s="26"/>
      <c r="F8659" s="26"/>
      <c r="G8659" s="27"/>
      <c r="H8659" s="27"/>
      <c r="I8659" s="26"/>
      <c r="J8659" s="24"/>
      <c r="K8659" s="26"/>
      <c r="L8659" s="26"/>
      <c r="M8659" s="26"/>
      <c r="N8659" s="26"/>
      <c r="O8659" s="26"/>
      <c r="P8659" s="26"/>
      <c r="Q8659" s="26"/>
      <c r="R8659" s="26"/>
      <c r="S8659" s="26"/>
      <c r="T8659" s="26"/>
      <c r="U8659" s="26"/>
      <c r="V8659" s="26"/>
    </row>
    <row r="8660" spans="1:22" ht="14">
      <c r="A8660" s="24"/>
      <c r="B8660" s="26"/>
      <c r="C8660" s="26"/>
      <c r="D8660" s="26"/>
      <c r="E8660" s="26"/>
      <c r="F8660" s="26"/>
      <c r="G8660" s="27"/>
      <c r="H8660" s="27"/>
      <c r="I8660" s="26"/>
      <c r="J8660" s="24"/>
      <c r="K8660" s="26"/>
      <c r="L8660" s="26"/>
      <c r="M8660" s="26"/>
      <c r="N8660" s="26"/>
      <c r="O8660" s="26"/>
      <c r="P8660" s="26"/>
      <c r="Q8660" s="26"/>
      <c r="R8660" s="26"/>
      <c r="S8660" s="26"/>
      <c r="T8660" s="26"/>
      <c r="U8660" s="26"/>
      <c r="V8660" s="26"/>
    </row>
    <row r="8661" spans="1:22" ht="14">
      <c r="A8661" s="24"/>
      <c r="B8661" s="26"/>
      <c r="C8661" s="26"/>
      <c r="D8661" s="26"/>
      <c r="E8661" s="26"/>
      <c r="F8661" s="26"/>
      <c r="G8661" s="27"/>
      <c r="H8661" s="27"/>
      <c r="I8661" s="26"/>
      <c r="J8661" s="24"/>
      <c r="K8661" s="26"/>
      <c r="L8661" s="26"/>
      <c r="M8661" s="26"/>
      <c r="N8661" s="26"/>
      <c r="O8661" s="26"/>
      <c r="P8661" s="26"/>
      <c r="Q8661" s="26"/>
      <c r="R8661" s="26"/>
      <c r="S8661" s="26"/>
      <c r="T8661" s="26"/>
      <c r="U8661" s="26"/>
      <c r="V8661" s="26"/>
    </row>
    <row r="8662" spans="1:22" ht="14">
      <c r="A8662" s="24"/>
      <c r="B8662" s="26"/>
      <c r="C8662" s="26"/>
      <c r="D8662" s="26"/>
      <c r="E8662" s="26"/>
      <c r="F8662" s="26"/>
      <c r="G8662" s="27"/>
      <c r="H8662" s="27"/>
      <c r="I8662" s="26"/>
      <c r="J8662" s="24"/>
      <c r="K8662" s="26"/>
      <c r="L8662" s="26"/>
      <c r="M8662" s="26"/>
      <c r="N8662" s="26"/>
      <c r="O8662" s="26"/>
      <c r="P8662" s="26"/>
      <c r="Q8662" s="26"/>
      <c r="R8662" s="26"/>
      <c r="S8662" s="26"/>
      <c r="T8662" s="26"/>
      <c r="U8662" s="26"/>
      <c r="V8662" s="26"/>
    </row>
    <row r="8663" spans="1:22" ht="14">
      <c r="A8663" s="24"/>
      <c r="B8663" s="26"/>
      <c r="C8663" s="26"/>
      <c r="D8663" s="26"/>
      <c r="E8663" s="26"/>
      <c r="F8663" s="26"/>
      <c r="G8663" s="27"/>
      <c r="H8663" s="27"/>
      <c r="I8663" s="26"/>
      <c r="J8663" s="24"/>
      <c r="K8663" s="26"/>
      <c r="L8663" s="26"/>
      <c r="M8663" s="26"/>
      <c r="N8663" s="26"/>
      <c r="O8663" s="26"/>
      <c r="P8663" s="26"/>
      <c r="Q8663" s="26"/>
      <c r="R8663" s="26"/>
      <c r="S8663" s="26"/>
      <c r="T8663" s="26"/>
      <c r="U8663" s="26"/>
      <c r="V8663" s="26"/>
    </row>
    <row r="8664" spans="1:22" ht="14">
      <c r="A8664" s="24"/>
      <c r="B8664" s="26"/>
      <c r="C8664" s="26"/>
      <c r="D8664" s="26"/>
      <c r="E8664" s="26"/>
      <c r="F8664" s="26"/>
      <c r="G8664" s="27"/>
      <c r="H8664" s="27"/>
      <c r="I8664" s="26"/>
      <c r="J8664" s="24"/>
      <c r="K8664" s="26"/>
      <c r="L8664" s="26"/>
      <c r="M8664" s="26"/>
      <c r="N8664" s="26"/>
      <c r="O8664" s="26"/>
      <c r="P8664" s="26"/>
      <c r="Q8664" s="26"/>
      <c r="R8664" s="26"/>
      <c r="S8664" s="26"/>
      <c r="T8664" s="26"/>
      <c r="U8664" s="26"/>
      <c r="V8664" s="26"/>
    </row>
    <row r="8665" spans="1:22" ht="14">
      <c r="A8665" s="24"/>
      <c r="B8665" s="26"/>
      <c r="C8665" s="26"/>
      <c r="D8665" s="26"/>
      <c r="E8665" s="26"/>
      <c r="F8665" s="26"/>
      <c r="G8665" s="27"/>
      <c r="H8665" s="27"/>
      <c r="I8665" s="26"/>
      <c r="J8665" s="24"/>
      <c r="K8665" s="26"/>
      <c r="L8665" s="26"/>
      <c r="M8665" s="26"/>
      <c r="N8665" s="26"/>
      <c r="O8665" s="26"/>
      <c r="P8665" s="26"/>
      <c r="Q8665" s="26"/>
      <c r="R8665" s="26"/>
      <c r="S8665" s="26"/>
      <c r="T8665" s="26"/>
      <c r="U8665" s="26"/>
      <c r="V8665" s="26"/>
    </row>
    <row r="8666" spans="1:22" ht="14">
      <c r="A8666" s="24"/>
      <c r="B8666" s="26"/>
      <c r="C8666" s="26"/>
      <c r="D8666" s="26"/>
      <c r="E8666" s="26"/>
      <c r="F8666" s="26"/>
      <c r="G8666" s="27"/>
      <c r="H8666" s="27"/>
      <c r="I8666" s="26"/>
      <c r="J8666" s="24"/>
      <c r="K8666" s="26"/>
      <c r="L8666" s="26"/>
      <c r="M8666" s="26"/>
      <c r="N8666" s="26"/>
      <c r="O8666" s="26"/>
      <c r="P8666" s="26"/>
      <c r="Q8666" s="26"/>
      <c r="R8666" s="26"/>
      <c r="S8666" s="26"/>
      <c r="T8666" s="26"/>
      <c r="U8666" s="26"/>
      <c r="V8666" s="26"/>
    </row>
    <row r="8667" spans="1:22" ht="14">
      <c r="A8667" s="24"/>
      <c r="B8667" s="26"/>
      <c r="C8667" s="26"/>
      <c r="D8667" s="26"/>
      <c r="E8667" s="26"/>
      <c r="F8667" s="26"/>
      <c r="G8667" s="27"/>
      <c r="H8667" s="27"/>
      <c r="I8667" s="26"/>
      <c r="J8667" s="24"/>
      <c r="K8667" s="26"/>
      <c r="L8667" s="26"/>
      <c r="M8667" s="26"/>
      <c r="N8667" s="26"/>
      <c r="O8667" s="26"/>
      <c r="P8667" s="26"/>
      <c r="Q8667" s="26"/>
      <c r="R8667" s="26"/>
      <c r="S8667" s="26"/>
      <c r="T8667" s="26"/>
      <c r="U8667" s="26"/>
      <c r="V8667" s="26"/>
    </row>
    <row r="8668" spans="1:22" ht="14">
      <c r="A8668" s="24"/>
      <c r="B8668" s="26"/>
      <c r="C8668" s="26"/>
      <c r="D8668" s="26"/>
      <c r="E8668" s="26"/>
      <c r="F8668" s="26"/>
      <c r="G8668" s="27"/>
      <c r="H8668" s="27"/>
      <c r="I8668" s="26"/>
      <c r="J8668" s="24"/>
      <c r="K8668" s="26"/>
      <c r="L8668" s="26"/>
      <c r="M8668" s="26"/>
      <c r="N8668" s="26"/>
      <c r="O8668" s="26"/>
      <c r="P8668" s="26"/>
      <c r="Q8668" s="26"/>
      <c r="R8668" s="26"/>
      <c r="S8668" s="26"/>
      <c r="T8668" s="26"/>
      <c r="U8668" s="26"/>
      <c r="V8668" s="26"/>
    </row>
    <row r="8669" spans="1:22" ht="14">
      <c r="A8669" s="24"/>
      <c r="B8669" s="26"/>
      <c r="C8669" s="26"/>
      <c r="D8669" s="26"/>
      <c r="E8669" s="26"/>
      <c r="F8669" s="26"/>
      <c r="G8669" s="27"/>
      <c r="H8669" s="27"/>
      <c r="I8669" s="26"/>
      <c r="J8669" s="24"/>
      <c r="K8669" s="26"/>
      <c r="L8669" s="26"/>
      <c r="M8669" s="26"/>
      <c r="N8669" s="26"/>
      <c r="O8669" s="26"/>
      <c r="P8669" s="26"/>
      <c r="Q8669" s="26"/>
      <c r="R8669" s="26"/>
      <c r="S8669" s="26"/>
      <c r="T8669" s="26"/>
      <c r="U8669" s="26"/>
      <c r="V8669" s="26"/>
    </row>
    <row r="8670" spans="1:22" ht="14">
      <c r="A8670" s="24"/>
      <c r="B8670" s="26"/>
      <c r="C8670" s="26"/>
      <c r="D8670" s="26"/>
      <c r="E8670" s="26"/>
      <c r="F8670" s="26"/>
      <c r="G8670" s="27"/>
      <c r="H8670" s="27"/>
      <c r="I8670" s="26"/>
      <c r="J8670" s="24"/>
      <c r="K8670" s="26"/>
      <c r="L8670" s="26"/>
      <c r="M8670" s="26"/>
      <c r="N8670" s="26"/>
      <c r="O8670" s="26"/>
      <c r="P8670" s="26"/>
      <c r="Q8670" s="26"/>
      <c r="R8670" s="26"/>
      <c r="S8670" s="26"/>
      <c r="T8670" s="26"/>
      <c r="U8670" s="26"/>
      <c r="V8670" s="26"/>
    </row>
    <row r="8671" spans="1:22" ht="14">
      <c r="A8671" s="24"/>
      <c r="B8671" s="26"/>
      <c r="C8671" s="26"/>
      <c r="D8671" s="26"/>
      <c r="E8671" s="26"/>
      <c r="F8671" s="26"/>
      <c r="G8671" s="27"/>
      <c r="H8671" s="27"/>
      <c r="I8671" s="26"/>
      <c r="J8671" s="24"/>
      <c r="K8671" s="26"/>
      <c r="L8671" s="26"/>
      <c r="M8671" s="26"/>
      <c r="N8671" s="26"/>
      <c r="O8671" s="26"/>
      <c r="P8671" s="26"/>
      <c r="Q8671" s="26"/>
      <c r="R8671" s="26"/>
      <c r="S8671" s="26"/>
      <c r="T8671" s="26"/>
      <c r="U8671" s="26"/>
      <c r="V8671" s="26"/>
    </row>
    <row r="8672" spans="1:22" ht="14">
      <c r="A8672" s="24"/>
      <c r="B8672" s="26"/>
      <c r="C8672" s="26"/>
      <c r="D8672" s="26"/>
      <c r="E8672" s="26"/>
      <c r="F8672" s="26"/>
      <c r="G8672" s="27"/>
      <c r="H8672" s="27"/>
      <c r="I8672" s="26"/>
      <c r="J8672" s="24"/>
      <c r="K8672" s="26"/>
      <c r="L8672" s="26"/>
      <c r="M8672" s="26"/>
      <c r="N8672" s="26"/>
      <c r="O8672" s="26"/>
      <c r="P8672" s="26"/>
      <c r="Q8672" s="26"/>
      <c r="R8672" s="26"/>
      <c r="S8672" s="26"/>
      <c r="T8672" s="26"/>
      <c r="U8672" s="26"/>
      <c r="V8672" s="26"/>
    </row>
    <row r="8673" spans="1:22" ht="14">
      <c r="A8673" s="24"/>
      <c r="B8673" s="26"/>
      <c r="C8673" s="26"/>
      <c r="D8673" s="26"/>
      <c r="E8673" s="26"/>
      <c r="F8673" s="26"/>
      <c r="G8673" s="27"/>
      <c r="H8673" s="27"/>
      <c r="I8673" s="26"/>
      <c r="J8673" s="24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</row>
    <row r="8674" spans="1:22" ht="14">
      <c r="A8674" s="24"/>
      <c r="B8674" s="26"/>
      <c r="C8674" s="26"/>
      <c r="D8674" s="26"/>
      <c r="E8674" s="26"/>
      <c r="F8674" s="26"/>
      <c r="G8674" s="27"/>
      <c r="H8674" s="27"/>
      <c r="I8674" s="26"/>
      <c r="J8674" s="24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</row>
    <row r="8675" spans="1:22" ht="14">
      <c r="A8675" s="24"/>
      <c r="B8675" s="26"/>
      <c r="C8675" s="26"/>
      <c r="D8675" s="26"/>
      <c r="E8675" s="26"/>
      <c r="F8675" s="26"/>
      <c r="G8675" s="27"/>
      <c r="H8675" s="27"/>
      <c r="I8675" s="26"/>
      <c r="J8675" s="24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</row>
    <row r="8676" spans="1:22" ht="14">
      <c r="A8676" s="24"/>
      <c r="B8676" s="26"/>
      <c r="C8676" s="26"/>
      <c r="D8676" s="26"/>
      <c r="E8676" s="26"/>
      <c r="F8676" s="26"/>
      <c r="G8676" s="27"/>
      <c r="H8676" s="27"/>
      <c r="I8676" s="26"/>
      <c r="J8676" s="24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</row>
    <row r="8677" spans="1:22" ht="14">
      <c r="A8677" s="24"/>
      <c r="B8677" s="26"/>
      <c r="C8677" s="26"/>
      <c r="D8677" s="26"/>
      <c r="E8677" s="26"/>
      <c r="F8677" s="26"/>
      <c r="G8677" s="27"/>
      <c r="H8677" s="27"/>
      <c r="I8677" s="26"/>
      <c r="J8677" s="24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</row>
    <row r="8678" spans="1:22" ht="14">
      <c r="A8678" s="24"/>
      <c r="B8678" s="26"/>
      <c r="C8678" s="26"/>
      <c r="D8678" s="26"/>
      <c r="E8678" s="26"/>
      <c r="F8678" s="26"/>
      <c r="G8678" s="27"/>
      <c r="H8678" s="27"/>
      <c r="I8678" s="26"/>
      <c r="J8678" s="24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</row>
    <row r="8679" spans="1:22" ht="14">
      <c r="A8679" s="24"/>
      <c r="B8679" s="26"/>
      <c r="C8679" s="26"/>
      <c r="D8679" s="26"/>
      <c r="E8679" s="26"/>
      <c r="F8679" s="26"/>
      <c r="G8679" s="27"/>
      <c r="H8679" s="27"/>
      <c r="I8679" s="26"/>
      <c r="J8679" s="24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</row>
    <row r="8680" spans="1:22" ht="14">
      <c r="A8680" s="24"/>
      <c r="B8680" s="26"/>
      <c r="C8680" s="26"/>
      <c r="D8680" s="26"/>
      <c r="E8680" s="26"/>
      <c r="F8680" s="26"/>
      <c r="G8680" s="27"/>
      <c r="H8680" s="27"/>
      <c r="I8680" s="26"/>
      <c r="J8680" s="24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</row>
    <row r="8681" spans="1:22" ht="14">
      <c r="A8681" s="24"/>
      <c r="B8681" s="26"/>
      <c r="C8681" s="26"/>
      <c r="D8681" s="26"/>
      <c r="E8681" s="26"/>
      <c r="F8681" s="26"/>
      <c r="G8681" s="27"/>
      <c r="H8681" s="27"/>
      <c r="I8681" s="26"/>
      <c r="J8681" s="24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</row>
    <row r="8682" spans="1:22" ht="14">
      <c r="A8682" s="24"/>
      <c r="B8682" s="26"/>
      <c r="C8682" s="26"/>
      <c r="D8682" s="26"/>
      <c r="E8682" s="26"/>
      <c r="F8682" s="26"/>
      <c r="G8682" s="27"/>
      <c r="H8682" s="27"/>
      <c r="I8682" s="26"/>
      <c r="J8682" s="24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</row>
    <row r="8683" spans="1:22" ht="14">
      <c r="A8683" s="24"/>
      <c r="B8683" s="26"/>
      <c r="C8683" s="26"/>
      <c r="D8683" s="26"/>
      <c r="E8683" s="26"/>
      <c r="F8683" s="26"/>
      <c r="G8683" s="27"/>
      <c r="H8683" s="27"/>
      <c r="I8683" s="26"/>
      <c r="J8683" s="24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</row>
    <row r="8684" spans="1:22" ht="14">
      <c r="A8684" s="24"/>
      <c r="B8684" s="26"/>
      <c r="C8684" s="26"/>
      <c r="D8684" s="26"/>
      <c r="E8684" s="26"/>
      <c r="F8684" s="26"/>
      <c r="G8684" s="27"/>
      <c r="H8684" s="27"/>
      <c r="I8684" s="26"/>
      <c r="J8684" s="24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</row>
    <row r="8685" spans="1:22" ht="14">
      <c r="A8685" s="24"/>
      <c r="B8685" s="26"/>
      <c r="C8685" s="26"/>
      <c r="D8685" s="26"/>
      <c r="E8685" s="26"/>
      <c r="F8685" s="26"/>
      <c r="G8685" s="27"/>
      <c r="H8685" s="27"/>
      <c r="I8685" s="26"/>
      <c r="J8685" s="24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</row>
    <row r="8686" spans="1:22" ht="14">
      <c r="A8686" s="24"/>
      <c r="B8686" s="26"/>
      <c r="C8686" s="26"/>
      <c r="D8686" s="26"/>
      <c r="E8686" s="26"/>
      <c r="F8686" s="26"/>
      <c r="G8686" s="27"/>
      <c r="H8686" s="27"/>
      <c r="I8686" s="26"/>
      <c r="J8686" s="24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</row>
    <row r="8687" spans="1:22" ht="14">
      <c r="A8687" s="24"/>
      <c r="B8687" s="26"/>
      <c r="C8687" s="26"/>
      <c r="D8687" s="26"/>
      <c r="E8687" s="26"/>
      <c r="F8687" s="26"/>
      <c r="G8687" s="27"/>
      <c r="H8687" s="27"/>
      <c r="I8687" s="26"/>
      <c r="J8687" s="24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</row>
    <row r="8688" spans="1:22" ht="14">
      <c r="A8688" s="24"/>
      <c r="B8688" s="26"/>
      <c r="C8688" s="26"/>
      <c r="D8688" s="26"/>
      <c r="E8688" s="26"/>
      <c r="F8688" s="26"/>
      <c r="G8688" s="27"/>
      <c r="H8688" s="27"/>
      <c r="I8688" s="26"/>
      <c r="J8688" s="24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</row>
    <row r="8689" spans="1:22" ht="14">
      <c r="A8689" s="24"/>
      <c r="B8689" s="26"/>
      <c r="C8689" s="26"/>
      <c r="D8689" s="26"/>
      <c r="E8689" s="26"/>
      <c r="F8689" s="26"/>
      <c r="G8689" s="27"/>
      <c r="H8689" s="27"/>
      <c r="I8689" s="26"/>
      <c r="J8689" s="24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</row>
    <row r="8690" spans="1:22" ht="14">
      <c r="A8690" s="24"/>
      <c r="B8690" s="26"/>
      <c r="C8690" s="26"/>
      <c r="D8690" s="26"/>
      <c r="E8690" s="26"/>
      <c r="F8690" s="26"/>
      <c r="G8690" s="27"/>
      <c r="H8690" s="27"/>
      <c r="I8690" s="26"/>
      <c r="J8690" s="24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</row>
    <row r="8691" spans="1:22" ht="14">
      <c r="A8691" s="24"/>
      <c r="B8691" s="26"/>
      <c r="C8691" s="26"/>
      <c r="D8691" s="26"/>
      <c r="E8691" s="26"/>
      <c r="F8691" s="26"/>
      <c r="G8691" s="27"/>
      <c r="H8691" s="27"/>
      <c r="I8691" s="26"/>
      <c r="J8691" s="24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</row>
    <row r="8692" spans="1:22" ht="14">
      <c r="A8692" s="24"/>
      <c r="B8692" s="26"/>
      <c r="C8692" s="26"/>
      <c r="D8692" s="26"/>
      <c r="E8692" s="26"/>
      <c r="F8692" s="26"/>
      <c r="G8692" s="27"/>
      <c r="H8692" s="27"/>
      <c r="I8692" s="26"/>
      <c r="J8692" s="24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</row>
    <row r="8693" spans="1:22" ht="14">
      <c r="A8693" s="24"/>
      <c r="B8693" s="26"/>
      <c r="C8693" s="26"/>
      <c r="D8693" s="26"/>
      <c r="E8693" s="26"/>
      <c r="F8693" s="26"/>
      <c r="G8693" s="27"/>
      <c r="H8693" s="27"/>
      <c r="I8693" s="26"/>
      <c r="J8693" s="24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</row>
    <row r="8694" spans="1:22" ht="14">
      <c r="A8694" s="24"/>
      <c r="B8694" s="26"/>
      <c r="C8694" s="26"/>
      <c r="D8694" s="26"/>
      <c r="E8694" s="26"/>
      <c r="F8694" s="26"/>
      <c r="G8694" s="27"/>
      <c r="H8694" s="27"/>
      <c r="I8694" s="26"/>
      <c r="J8694" s="24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</row>
    <row r="8695" spans="1:22" ht="14">
      <c r="A8695" s="24"/>
      <c r="B8695" s="26"/>
      <c r="C8695" s="26"/>
      <c r="D8695" s="26"/>
      <c r="E8695" s="26"/>
      <c r="F8695" s="26"/>
      <c r="G8695" s="27"/>
      <c r="H8695" s="27"/>
      <c r="I8695" s="26"/>
      <c r="J8695" s="24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</row>
    <row r="8696" spans="1:22" ht="14">
      <c r="A8696" s="24"/>
      <c r="B8696" s="26"/>
      <c r="C8696" s="26"/>
      <c r="D8696" s="26"/>
      <c r="E8696" s="26"/>
      <c r="F8696" s="26"/>
      <c r="G8696" s="27"/>
      <c r="H8696" s="27"/>
      <c r="I8696" s="26"/>
      <c r="J8696" s="24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</row>
    <row r="8697" spans="1:22" ht="14">
      <c r="A8697" s="24"/>
      <c r="B8697" s="26"/>
      <c r="C8697" s="26"/>
      <c r="D8697" s="26"/>
      <c r="E8697" s="26"/>
      <c r="F8697" s="26"/>
      <c r="G8697" s="27"/>
      <c r="H8697" s="27"/>
      <c r="I8697" s="26"/>
      <c r="J8697" s="24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</row>
    <row r="8698" spans="1:22" ht="14">
      <c r="A8698" s="24"/>
      <c r="B8698" s="26"/>
      <c r="C8698" s="26"/>
      <c r="D8698" s="26"/>
      <c r="E8698" s="26"/>
      <c r="F8698" s="26"/>
      <c r="G8698" s="27"/>
      <c r="H8698" s="27"/>
      <c r="I8698" s="26"/>
      <c r="J8698" s="24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</row>
    <row r="8699" spans="1:22" ht="14">
      <c r="A8699" s="24"/>
      <c r="B8699" s="26"/>
      <c r="C8699" s="26"/>
      <c r="D8699" s="26"/>
      <c r="E8699" s="26"/>
      <c r="F8699" s="26"/>
      <c r="G8699" s="27"/>
      <c r="H8699" s="27"/>
      <c r="I8699" s="26"/>
      <c r="J8699" s="24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</row>
    <row r="8700" spans="1:22" ht="14">
      <c r="A8700" s="24"/>
      <c r="B8700" s="26"/>
      <c r="C8700" s="26"/>
      <c r="D8700" s="26"/>
      <c r="E8700" s="26"/>
      <c r="F8700" s="26"/>
      <c r="G8700" s="27"/>
      <c r="H8700" s="27"/>
      <c r="I8700" s="26"/>
      <c r="J8700" s="24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</row>
    <row r="8701" spans="1:22" ht="14">
      <c r="A8701" s="24"/>
      <c r="B8701" s="26"/>
      <c r="C8701" s="26"/>
      <c r="D8701" s="26"/>
      <c r="E8701" s="26"/>
      <c r="F8701" s="26"/>
      <c r="G8701" s="27"/>
      <c r="H8701" s="27"/>
      <c r="I8701" s="26"/>
      <c r="J8701" s="24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</row>
    <row r="8702" spans="1:22" ht="14">
      <c r="A8702" s="24"/>
      <c r="B8702" s="26"/>
      <c r="C8702" s="26"/>
      <c r="D8702" s="26"/>
      <c r="E8702" s="26"/>
      <c r="F8702" s="26"/>
      <c r="G8702" s="27"/>
      <c r="H8702" s="27"/>
      <c r="I8702" s="26"/>
      <c r="J8702" s="24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</row>
    <row r="8703" spans="1:22" ht="14">
      <c r="A8703" s="24"/>
      <c r="B8703" s="26"/>
      <c r="C8703" s="26"/>
      <c r="D8703" s="26"/>
      <c r="E8703" s="26"/>
      <c r="F8703" s="26"/>
      <c r="G8703" s="27"/>
      <c r="H8703" s="27"/>
      <c r="I8703" s="26"/>
      <c r="J8703" s="24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</row>
    <row r="8704" spans="1:22" ht="14">
      <c r="A8704" s="24"/>
      <c r="B8704" s="26"/>
      <c r="C8704" s="26"/>
      <c r="D8704" s="26"/>
      <c r="E8704" s="26"/>
      <c r="F8704" s="26"/>
      <c r="G8704" s="27"/>
      <c r="H8704" s="27"/>
      <c r="I8704" s="26"/>
      <c r="J8704" s="24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</row>
    <row r="8705" spans="1:22" ht="14">
      <c r="A8705" s="24"/>
      <c r="B8705" s="26"/>
      <c r="C8705" s="26"/>
      <c r="D8705" s="26"/>
      <c r="E8705" s="26"/>
      <c r="F8705" s="26"/>
      <c r="G8705" s="27"/>
      <c r="H8705" s="27"/>
      <c r="I8705" s="26"/>
      <c r="J8705" s="24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</row>
    <row r="8706" spans="1:22" ht="14">
      <c r="A8706" s="24"/>
      <c r="B8706" s="26"/>
      <c r="C8706" s="26"/>
      <c r="D8706" s="26"/>
      <c r="E8706" s="26"/>
      <c r="F8706" s="26"/>
      <c r="G8706" s="27"/>
      <c r="H8706" s="27"/>
      <c r="I8706" s="26"/>
      <c r="J8706" s="24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</row>
    <row r="8707" spans="1:22" ht="14">
      <c r="A8707" s="24"/>
      <c r="B8707" s="26"/>
      <c r="C8707" s="26"/>
      <c r="D8707" s="26"/>
      <c r="E8707" s="26"/>
      <c r="F8707" s="26"/>
      <c r="G8707" s="27"/>
      <c r="H8707" s="27"/>
      <c r="I8707" s="26"/>
      <c r="J8707" s="24"/>
      <c r="K8707" s="26"/>
      <c r="L8707" s="26"/>
      <c r="M8707" s="26"/>
      <c r="N8707" s="26"/>
      <c r="O8707" s="26"/>
      <c r="P8707" s="26"/>
      <c r="Q8707" s="26"/>
      <c r="R8707" s="26"/>
      <c r="S8707" s="26"/>
      <c r="T8707" s="26"/>
      <c r="U8707" s="26"/>
      <c r="V8707" s="26"/>
    </row>
    <row r="8708" spans="1:22" ht="14">
      <c r="A8708" s="24"/>
      <c r="B8708" s="26"/>
      <c r="C8708" s="26"/>
      <c r="D8708" s="26"/>
      <c r="E8708" s="26"/>
      <c r="F8708" s="26"/>
      <c r="G8708" s="27"/>
      <c r="H8708" s="27"/>
      <c r="I8708" s="26"/>
      <c r="J8708" s="24"/>
      <c r="K8708" s="26"/>
      <c r="L8708" s="26"/>
      <c r="M8708" s="26"/>
      <c r="N8708" s="26"/>
      <c r="O8708" s="26"/>
      <c r="P8708" s="26"/>
      <c r="Q8708" s="26"/>
      <c r="R8708" s="26"/>
      <c r="S8708" s="26"/>
      <c r="T8708" s="26"/>
      <c r="U8708" s="26"/>
      <c r="V8708" s="26"/>
    </row>
    <row r="8709" spans="1:22" ht="14">
      <c r="A8709" s="24"/>
      <c r="B8709" s="26"/>
      <c r="C8709" s="26"/>
      <c r="D8709" s="26"/>
      <c r="E8709" s="26"/>
      <c r="F8709" s="26"/>
      <c r="G8709" s="27"/>
      <c r="H8709" s="27"/>
      <c r="I8709" s="26"/>
      <c r="J8709" s="24"/>
      <c r="K8709" s="26"/>
      <c r="L8709" s="26"/>
      <c r="M8709" s="26"/>
      <c r="N8709" s="26"/>
      <c r="O8709" s="26"/>
      <c r="P8709" s="26"/>
      <c r="Q8709" s="26"/>
      <c r="R8709" s="26"/>
      <c r="S8709" s="26"/>
      <c r="T8709" s="26"/>
      <c r="U8709" s="26"/>
      <c r="V8709" s="26"/>
    </row>
    <row r="8710" spans="1:22" ht="14">
      <c r="A8710" s="24"/>
      <c r="B8710" s="26"/>
      <c r="C8710" s="26"/>
      <c r="D8710" s="26"/>
      <c r="E8710" s="26"/>
      <c r="F8710" s="26"/>
      <c r="G8710" s="27"/>
      <c r="H8710" s="27"/>
      <c r="I8710" s="26"/>
      <c r="J8710" s="24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</row>
    <row r="8711" spans="1:22" ht="14">
      <c r="A8711" s="24"/>
      <c r="B8711" s="26"/>
      <c r="C8711" s="26"/>
      <c r="D8711" s="26"/>
      <c r="E8711" s="26"/>
      <c r="F8711" s="26"/>
      <c r="G8711" s="27"/>
      <c r="H8711" s="27"/>
      <c r="I8711" s="26"/>
      <c r="J8711" s="24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</row>
    <row r="8712" spans="1:22" ht="14">
      <c r="A8712" s="24"/>
      <c r="B8712" s="26"/>
      <c r="C8712" s="26"/>
      <c r="D8712" s="26"/>
      <c r="E8712" s="26"/>
      <c r="F8712" s="26"/>
      <c r="G8712" s="27"/>
      <c r="H8712" s="27"/>
      <c r="I8712" s="26"/>
      <c r="J8712" s="24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</row>
    <row r="8713" spans="1:22" ht="14">
      <c r="A8713" s="24"/>
      <c r="B8713" s="26"/>
      <c r="C8713" s="26"/>
      <c r="D8713" s="26"/>
      <c r="E8713" s="26"/>
      <c r="F8713" s="26"/>
      <c r="G8713" s="27"/>
      <c r="H8713" s="27"/>
      <c r="I8713" s="26"/>
      <c r="J8713" s="24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</row>
    <row r="8714" spans="1:22" ht="14">
      <c r="A8714" s="24"/>
      <c r="B8714" s="26"/>
      <c r="C8714" s="26"/>
      <c r="D8714" s="26"/>
      <c r="E8714" s="26"/>
      <c r="F8714" s="26"/>
      <c r="G8714" s="27"/>
      <c r="H8714" s="27"/>
      <c r="I8714" s="26"/>
      <c r="J8714" s="24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</row>
    <row r="8715" spans="1:22" ht="14">
      <c r="A8715" s="24"/>
      <c r="B8715" s="26"/>
      <c r="C8715" s="26"/>
      <c r="D8715" s="26"/>
      <c r="E8715" s="26"/>
      <c r="F8715" s="26"/>
      <c r="G8715" s="27"/>
      <c r="H8715" s="27"/>
      <c r="I8715" s="26"/>
      <c r="J8715" s="24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</row>
    <row r="8716" spans="1:22" ht="14">
      <c r="A8716" s="24"/>
      <c r="B8716" s="26"/>
      <c r="C8716" s="26"/>
      <c r="D8716" s="26"/>
      <c r="E8716" s="26"/>
      <c r="F8716" s="26"/>
      <c r="G8716" s="27"/>
      <c r="H8716" s="27"/>
      <c r="I8716" s="26"/>
      <c r="J8716" s="24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</row>
    <row r="8717" spans="1:22" ht="14">
      <c r="A8717" s="24"/>
      <c r="B8717" s="26"/>
      <c r="C8717" s="26"/>
      <c r="D8717" s="26"/>
      <c r="E8717" s="26"/>
      <c r="F8717" s="26"/>
      <c r="G8717" s="27"/>
      <c r="H8717" s="27"/>
      <c r="I8717" s="26"/>
      <c r="J8717" s="24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</row>
    <row r="8718" spans="1:22" ht="14">
      <c r="A8718" s="24"/>
      <c r="B8718" s="26"/>
      <c r="C8718" s="26"/>
      <c r="D8718" s="26"/>
      <c r="E8718" s="26"/>
      <c r="F8718" s="26"/>
      <c r="G8718" s="27"/>
      <c r="H8718" s="27"/>
      <c r="I8718" s="26"/>
      <c r="J8718" s="24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</row>
    <row r="8719" spans="1:22" ht="14">
      <c r="A8719" s="24"/>
      <c r="B8719" s="26"/>
      <c r="C8719" s="26"/>
      <c r="D8719" s="26"/>
      <c r="E8719" s="26"/>
      <c r="F8719" s="26"/>
      <c r="G8719" s="27"/>
      <c r="H8719" s="27"/>
      <c r="I8719" s="26"/>
      <c r="J8719" s="24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</row>
    <row r="8720" spans="1:22" ht="14">
      <c r="A8720" s="24"/>
      <c r="B8720" s="26"/>
      <c r="C8720" s="26"/>
      <c r="D8720" s="26"/>
      <c r="E8720" s="26"/>
      <c r="F8720" s="26"/>
      <c r="G8720" s="27"/>
      <c r="H8720" s="27"/>
      <c r="I8720" s="26"/>
      <c r="J8720" s="24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</row>
    <row r="8721" spans="1:22" ht="14">
      <c r="A8721" s="24"/>
      <c r="B8721" s="26"/>
      <c r="C8721" s="26"/>
      <c r="D8721" s="26"/>
      <c r="E8721" s="26"/>
      <c r="F8721" s="26"/>
      <c r="G8721" s="27"/>
      <c r="H8721" s="27"/>
      <c r="I8721" s="26"/>
      <c r="J8721" s="24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</row>
    <row r="8722" spans="1:22" ht="14">
      <c r="A8722" s="24"/>
      <c r="B8722" s="26"/>
      <c r="C8722" s="26"/>
      <c r="D8722" s="26"/>
      <c r="E8722" s="26"/>
      <c r="F8722" s="26"/>
      <c r="G8722" s="27"/>
      <c r="H8722" s="27"/>
      <c r="I8722" s="26"/>
      <c r="J8722" s="24"/>
      <c r="K8722" s="26"/>
      <c r="L8722" s="26"/>
      <c r="M8722" s="26"/>
      <c r="N8722" s="26"/>
      <c r="O8722" s="26"/>
      <c r="P8722" s="26"/>
      <c r="Q8722" s="26"/>
      <c r="R8722" s="26"/>
      <c r="S8722" s="26"/>
      <c r="T8722" s="26"/>
      <c r="U8722" s="26"/>
      <c r="V8722" s="26"/>
    </row>
    <row r="8723" spans="1:22" ht="14">
      <c r="A8723" s="24"/>
      <c r="B8723" s="26"/>
      <c r="C8723" s="26"/>
      <c r="D8723" s="26"/>
      <c r="E8723" s="26"/>
      <c r="F8723" s="26"/>
      <c r="G8723" s="27"/>
      <c r="H8723" s="27"/>
      <c r="I8723" s="26"/>
      <c r="J8723" s="24"/>
      <c r="K8723" s="26"/>
      <c r="L8723" s="26"/>
      <c r="M8723" s="26"/>
      <c r="N8723" s="26"/>
      <c r="O8723" s="26"/>
      <c r="P8723" s="26"/>
      <c r="Q8723" s="26"/>
      <c r="R8723" s="26"/>
      <c r="S8723" s="26"/>
      <c r="T8723" s="26"/>
      <c r="U8723" s="26"/>
      <c r="V8723" s="26"/>
    </row>
    <row r="8724" spans="1:22" ht="14">
      <c r="A8724" s="24"/>
      <c r="B8724" s="26"/>
      <c r="C8724" s="26"/>
      <c r="D8724" s="26"/>
      <c r="E8724" s="26"/>
      <c r="F8724" s="26"/>
      <c r="G8724" s="27"/>
      <c r="H8724" s="27"/>
      <c r="I8724" s="26"/>
      <c r="J8724" s="24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</row>
    <row r="8725" spans="1:22" ht="14">
      <c r="A8725" s="24"/>
      <c r="B8725" s="26"/>
      <c r="C8725" s="26"/>
      <c r="D8725" s="26"/>
      <c r="E8725" s="26"/>
      <c r="F8725" s="26"/>
      <c r="G8725" s="27"/>
      <c r="H8725" s="27"/>
      <c r="I8725" s="26"/>
      <c r="J8725" s="24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</row>
    <row r="8726" spans="1:22" ht="14">
      <c r="A8726" s="24"/>
      <c r="B8726" s="26"/>
      <c r="C8726" s="26"/>
      <c r="D8726" s="26"/>
      <c r="E8726" s="26"/>
      <c r="F8726" s="26"/>
      <c r="G8726" s="27"/>
      <c r="H8726" s="27"/>
      <c r="I8726" s="26"/>
      <c r="J8726" s="24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</row>
    <row r="8727" spans="1:22" ht="14">
      <c r="A8727" s="24"/>
      <c r="B8727" s="26"/>
      <c r="C8727" s="26"/>
      <c r="D8727" s="26"/>
      <c r="E8727" s="26"/>
      <c r="F8727" s="26"/>
      <c r="G8727" s="27"/>
      <c r="H8727" s="27"/>
      <c r="I8727" s="26"/>
      <c r="J8727" s="24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</row>
    <row r="8728" spans="1:22" ht="14">
      <c r="A8728" s="24"/>
      <c r="B8728" s="26"/>
      <c r="C8728" s="26"/>
      <c r="D8728" s="26"/>
      <c r="E8728" s="26"/>
      <c r="F8728" s="26"/>
      <c r="G8728" s="27"/>
      <c r="H8728" s="27"/>
      <c r="I8728" s="26"/>
      <c r="J8728" s="24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</row>
    <row r="8729" spans="1:22" ht="14">
      <c r="A8729" s="24"/>
      <c r="B8729" s="26"/>
      <c r="C8729" s="26"/>
      <c r="D8729" s="26"/>
      <c r="E8729" s="26"/>
      <c r="F8729" s="26"/>
      <c r="G8729" s="27"/>
      <c r="H8729" s="27"/>
      <c r="I8729" s="26"/>
      <c r="J8729" s="24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</row>
    <row r="8730" spans="1:22" ht="14">
      <c r="A8730" s="24"/>
      <c r="B8730" s="26"/>
      <c r="C8730" s="26"/>
      <c r="D8730" s="26"/>
      <c r="E8730" s="26"/>
      <c r="F8730" s="26"/>
      <c r="G8730" s="27"/>
      <c r="H8730" s="27"/>
      <c r="I8730" s="26"/>
      <c r="J8730" s="24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</row>
    <row r="8731" spans="1:22" ht="14">
      <c r="A8731" s="24"/>
      <c r="B8731" s="26"/>
      <c r="C8731" s="26"/>
      <c r="D8731" s="26"/>
      <c r="E8731" s="26"/>
      <c r="F8731" s="26"/>
      <c r="G8731" s="27"/>
      <c r="H8731" s="27"/>
      <c r="I8731" s="26"/>
      <c r="J8731" s="24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</row>
    <row r="8732" spans="1:22" ht="14">
      <c r="A8732" s="24"/>
      <c r="B8732" s="26"/>
      <c r="C8732" s="26"/>
      <c r="D8732" s="26"/>
      <c r="E8732" s="26"/>
      <c r="F8732" s="26"/>
      <c r="G8732" s="27"/>
      <c r="H8732" s="27"/>
      <c r="I8732" s="26"/>
      <c r="J8732" s="24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</row>
    <row r="8733" spans="1:22" ht="14">
      <c r="A8733" s="24"/>
      <c r="B8733" s="26"/>
      <c r="C8733" s="26"/>
      <c r="D8733" s="26"/>
      <c r="E8733" s="26"/>
      <c r="F8733" s="26"/>
      <c r="G8733" s="27"/>
      <c r="H8733" s="27"/>
      <c r="I8733" s="26"/>
      <c r="J8733" s="24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</row>
    <row r="8734" spans="1:22" ht="14">
      <c r="A8734" s="24"/>
      <c r="B8734" s="26"/>
      <c r="C8734" s="26"/>
      <c r="D8734" s="26"/>
      <c r="E8734" s="26"/>
      <c r="F8734" s="26"/>
      <c r="G8734" s="27"/>
      <c r="H8734" s="27"/>
      <c r="I8734" s="26"/>
      <c r="J8734" s="24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</row>
    <row r="8735" spans="1:22" ht="14">
      <c r="A8735" s="24"/>
      <c r="B8735" s="26"/>
      <c r="C8735" s="26"/>
      <c r="D8735" s="26"/>
      <c r="E8735" s="26"/>
      <c r="F8735" s="26"/>
      <c r="G8735" s="27"/>
      <c r="H8735" s="27"/>
      <c r="I8735" s="26"/>
      <c r="J8735" s="24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</row>
    <row r="8736" spans="1:22" ht="14">
      <c r="A8736" s="24"/>
      <c r="B8736" s="26"/>
      <c r="C8736" s="26"/>
      <c r="D8736" s="26"/>
      <c r="E8736" s="26"/>
      <c r="F8736" s="26"/>
      <c r="G8736" s="27"/>
      <c r="H8736" s="27"/>
      <c r="I8736" s="26"/>
      <c r="J8736" s="24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</row>
    <row r="8737" spans="1:22" ht="14">
      <c r="A8737" s="24"/>
      <c r="B8737" s="26"/>
      <c r="C8737" s="26"/>
      <c r="D8737" s="26"/>
      <c r="E8737" s="26"/>
      <c r="F8737" s="26"/>
      <c r="G8737" s="27"/>
      <c r="H8737" s="27"/>
      <c r="I8737" s="26"/>
      <c r="J8737" s="24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</row>
    <row r="8738" spans="1:22" ht="14">
      <c r="A8738" s="24"/>
      <c r="B8738" s="26"/>
      <c r="C8738" s="26"/>
      <c r="D8738" s="26"/>
      <c r="E8738" s="26"/>
      <c r="F8738" s="26"/>
      <c r="G8738" s="27"/>
      <c r="H8738" s="27"/>
      <c r="I8738" s="26"/>
      <c r="J8738" s="24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</row>
    <row r="8739" spans="1:22" ht="14">
      <c r="A8739" s="24"/>
      <c r="B8739" s="26"/>
      <c r="C8739" s="26"/>
      <c r="D8739" s="26"/>
      <c r="E8739" s="26"/>
      <c r="F8739" s="26"/>
      <c r="G8739" s="27"/>
      <c r="H8739" s="27"/>
      <c r="I8739" s="26"/>
      <c r="J8739" s="24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</row>
    <row r="8740" spans="1:22" ht="14">
      <c r="A8740" s="24"/>
      <c r="B8740" s="26"/>
      <c r="C8740" s="26"/>
      <c r="D8740" s="26"/>
      <c r="E8740" s="26"/>
      <c r="F8740" s="26"/>
      <c r="G8740" s="27"/>
      <c r="H8740" s="27"/>
      <c r="I8740" s="26"/>
      <c r="J8740" s="24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</row>
    <row r="8741" spans="1:22" ht="14">
      <c r="A8741" s="24"/>
      <c r="B8741" s="26"/>
      <c r="C8741" s="26"/>
      <c r="D8741" s="26"/>
      <c r="E8741" s="26"/>
      <c r="F8741" s="26"/>
      <c r="G8741" s="27"/>
      <c r="H8741" s="27"/>
      <c r="I8741" s="26"/>
      <c r="J8741" s="24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</row>
    <row r="8742" spans="1:22" ht="14">
      <c r="A8742" s="24"/>
      <c r="B8742" s="26"/>
      <c r="C8742" s="26"/>
      <c r="D8742" s="26"/>
      <c r="E8742" s="26"/>
      <c r="F8742" s="26"/>
      <c r="G8742" s="27"/>
      <c r="H8742" s="27"/>
      <c r="I8742" s="26"/>
      <c r="J8742" s="24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</row>
    <row r="8743" spans="1:22" ht="14">
      <c r="A8743" s="24"/>
      <c r="B8743" s="26"/>
      <c r="C8743" s="26"/>
      <c r="D8743" s="26"/>
      <c r="E8743" s="26"/>
      <c r="F8743" s="26"/>
      <c r="G8743" s="27"/>
      <c r="H8743" s="27"/>
      <c r="I8743" s="26"/>
      <c r="J8743" s="24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</row>
    <row r="8744" spans="1:22" ht="14">
      <c r="A8744" s="24"/>
      <c r="B8744" s="26"/>
      <c r="C8744" s="26"/>
      <c r="D8744" s="26"/>
      <c r="E8744" s="26"/>
      <c r="F8744" s="26"/>
      <c r="G8744" s="27"/>
      <c r="H8744" s="27"/>
      <c r="I8744" s="26"/>
      <c r="J8744" s="24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</row>
    <row r="8745" spans="1:22" ht="14">
      <c r="A8745" s="24"/>
      <c r="B8745" s="26"/>
      <c r="C8745" s="26"/>
      <c r="D8745" s="26"/>
      <c r="E8745" s="26"/>
      <c r="F8745" s="26"/>
      <c r="G8745" s="27"/>
      <c r="H8745" s="27"/>
      <c r="I8745" s="26"/>
      <c r="J8745" s="24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</row>
    <row r="8746" spans="1:22" ht="14">
      <c r="A8746" s="24"/>
      <c r="B8746" s="26"/>
      <c r="C8746" s="26"/>
      <c r="D8746" s="26"/>
      <c r="E8746" s="26"/>
      <c r="F8746" s="26"/>
      <c r="G8746" s="27"/>
      <c r="H8746" s="27"/>
      <c r="I8746" s="26"/>
      <c r="J8746" s="24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</row>
    <row r="8747" spans="1:22" ht="14">
      <c r="A8747" s="24"/>
      <c r="B8747" s="26"/>
      <c r="C8747" s="26"/>
      <c r="D8747" s="26"/>
      <c r="E8747" s="26"/>
      <c r="F8747" s="26"/>
      <c r="G8747" s="27"/>
      <c r="H8747" s="27"/>
      <c r="I8747" s="26"/>
      <c r="J8747" s="24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</row>
    <row r="8748" spans="1:22" ht="14">
      <c r="A8748" s="24"/>
      <c r="B8748" s="26"/>
      <c r="C8748" s="26"/>
      <c r="D8748" s="26"/>
      <c r="E8748" s="26"/>
      <c r="F8748" s="26"/>
      <c r="G8748" s="27"/>
      <c r="H8748" s="27"/>
      <c r="I8748" s="26"/>
      <c r="J8748" s="24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</row>
    <row r="8749" spans="1:22" ht="14">
      <c r="A8749" s="24"/>
      <c r="B8749" s="26"/>
      <c r="C8749" s="26"/>
      <c r="D8749" s="26"/>
      <c r="E8749" s="26"/>
      <c r="F8749" s="26"/>
      <c r="G8749" s="27"/>
      <c r="H8749" s="27"/>
      <c r="I8749" s="26"/>
      <c r="J8749" s="24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</row>
    <row r="8750" spans="1:22" ht="14">
      <c r="A8750" s="24"/>
      <c r="B8750" s="26"/>
      <c r="C8750" s="26"/>
      <c r="D8750" s="26"/>
      <c r="E8750" s="26"/>
      <c r="F8750" s="26"/>
      <c r="G8750" s="27"/>
      <c r="H8750" s="27"/>
      <c r="I8750" s="26"/>
      <c r="J8750" s="24"/>
      <c r="K8750" s="26"/>
      <c r="L8750" s="26"/>
      <c r="M8750" s="26"/>
      <c r="N8750" s="26"/>
      <c r="O8750" s="26"/>
      <c r="P8750" s="26"/>
      <c r="Q8750" s="26"/>
      <c r="R8750" s="26"/>
      <c r="S8750" s="26"/>
      <c r="T8750" s="26"/>
      <c r="U8750" s="26"/>
      <c r="V8750" s="26"/>
    </row>
    <row r="8751" spans="1:22" ht="14">
      <c r="A8751" s="24"/>
      <c r="B8751" s="26"/>
      <c r="C8751" s="26"/>
      <c r="D8751" s="26"/>
      <c r="E8751" s="26"/>
      <c r="F8751" s="26"/>
      <c r="G8751" s="27"/>
      <c r="H8751" s="27"/>
      <c r="I8751" s="26"/>
      <c r="J8751" s="24"/>
      <c r="K8751" s="26"/>
      <c r="L8751" s="26"/>
      <c r="M8751" s="26"/>
      <c r="N8751" s="26"/>
      <c r="O8751" s="26"/>
      <c r="P8751" s="26"/>
      <c r="Q8751" s="26"/>
      <c r="R8751" s="26"/>
      <c r="S8751" s="26"/>
      <c r="T8751" s="26"/>
      <c r="U8751" s="26"/>
      <c r="V8751" s="26"/>
    </row>
    <row r="8752" spans="1:22" ht="14">
      <c r="A8752" s="24"/>
      <c r="B8752" s="26"/>
      <c r="C8752" s="26"/>
      <c r="D8752" s="26"/>
      <c r="E8752" s="26"/>
      <c r="F8752" s="26"/>
      <c r="G8752" s="27"/>
      <c r="H8752" s="27"/>
      <c r="I8752" s="26"/>
      <c r="J8752" s="24"/>
      <c r="K8752" s="26"/>
      <c r="L8752" s="26"/>
      <c r="M8752" s="26"/>
      <c r="N8752" s="26"/>
      <c r="O8752" s="26"/>
      <c r="P8752" s="26"/>
      <c r="Q8752" s="26"/>
      <c r="R8752" s="26"/>
      <c r="S8752" s="26"/>
      <c r="T8752" s="26"/>
      <c r="U8752" s="26"/>
      <c r="V8752" s="26"/>
    </row>
    <row r="8753" spans="1:22" ht="14">
      <c r="A8753" s="24"/>
      <c r="B8753" s="26"/>
      <c r="C8753" s="26"/>
      <c r="D8753" s="26"/>
      <c r="E8753" s="26"/>
      <c r="F8753" s="26"/>
      <c r="G8753" s="27"/>
      <c r="H8753" s="27"/>
      <c r="I8753" s="26"/>
      <c r="J8753" s="24"/>
      <c r="K8753" s="26"/>
      <c r="L8753" s="26"/>
      <c r="M8753" s="26"/>
      <c r="N8753" s="26"/>
      <c r="O8753" s="26"/>
      <c r="P8753" s="26"/>
      <c r="Q8753" s="26"/>
      <c r="R8753" s="26"/>
      <c r="S8753" s="26"/>
      <c r="T8753" s="26"/>
      <c r="U8753" s="26"/>
      <c r="V8753" s="26"/>
    </row>
    <row r="8754" spans="1:22" ht="14">
      <c r="A8754" s="24"/>
      <c r="B8754" s="26"/>
      <c r="C8754" s="26"/>
      <c r="D8754" s="26"/>
      <c r="E8754" s="26"/>
      <c r="F8754" s="26"/>
      <c r="G8754" s="27"/>
      <c r="H8754" s="27"/>
      <c r="I8754" s="26"/>
      <c r="J8754" s="24"/>
      <c r="K8754" s="26"/>
      <c r="L8754" s="26"/>
      <c r="M8754" s="26"/>
      <c r="N8754" s="26"/>
      <c r="O8754" s="26"/>
      <c r="P8754" s="26"/>
      <c r="Q8754" s="26"/>
      <c r="R8754" s="26"/>
      <c r="S8754" s="26"/>
      <c r="T8754" s="26"/>
      <c r="U8754" s="26"/>
      <c r="V8754" s="26"/>
    </row>
    <row r="8755" spans="1:22" ht="14">
      <c r="A8755" s="24"/>
      <c r="B8755" s="26"/>
      <c r="C8755" s="26"/>
      <c r="D8755" s="26"/>
      <c r="E8755" s="26"/>
      <c r="F8755" s="26"/>
      <c r="G8755" s="27"/>
      <c r="H8755" s="27"/>
      <c r="I8755" s="26"/>
      <c r="J8755" s="24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</row>
    <row r="8756" spans="1:22" ht="14">
      <c r="A8756" s="24"/>
      <c r="B8756" s="26"/>
      <c r="C8756" s="26"/>
      <c r="D8756" s="26"/>
      <c r="E8756" s="26"/>
      <c r="F8756" s="26"/>
      <c r="G8756" s="27"/>
      <c r="H8756" s="27"/>
      <c r="I8756" s="26"/>
      <c r="J8756" s="24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</row>
    <row r="8757" spans="1:22" ht="14">
      <c r="A8757" s="24"/>
      <c r="B8757" s="26"/>
      <c r="C8757" s="26"/>
      <c r="D8757" s="26"/>
      <c r="E8757" s="26"/>
      <c r="F8757" s="26"/>
      <c r="G8757" s="27"/>
      <c r="H8757" s="27"/>
      <c r="I8757" s="26"/>
      <c r="J8757" s="24"/>
      <c r="K8757" s="26"/>
      <c r="L8757" s="26"/>
      <c r="M8757" s="26"/>
      <c r="N8757" s="26"/>
      <c r="O8757" s="26"/>
      <c r="P8757" s="26"/>
      <c r="Q8757" s="26"/>
      <c r="R8757" s="26"/>
      <c r="S8757" s="26"/>
      <c r="T8757" s="26"/>
      <c r="U8757" s="26"/>
      <c r="V8757" s="26"/>
    </row>
    <row r="8758" spans="1:22" ht="14">
      <c r="A8758" s="24"/>
      <c r="B8758" s="26"/>
      <c r="C8758" s="26"/>
      <c r="D8758" s="26"/>
      <c r="E8758" s="26"/>
      <c r="F8758" s="26"/>
      <c r="G8758" s="27"/>
      <c r="H8758" s="27"/>
      <c r="I8758" s="26"/>
      <c r="J8758" s="24"/>
      <c r="K8758" s="26"/>
      <c r="L8758" s="26"/>
      <c r="M8758" s="26"/>
      <c r="N8758" s="26"/>
      <c r="O8758" s="26"/>
      <c r="P8758" s="26"/>
      <c r="Q8758" s="26"/>
      <c r="R8758" s="26"/>
      <c r="S8758" s="26"/>
      <c r="T8758" s="26"/>
      <c r="U8758" s="26"/>
      <c r="V8758" s="26"/>
    </row>
    <row r="8759" spans="1:22" ht="14">
      <c r="A8759" s="24"/>
      <c r="B8759" s="26"/>
      <c r="C8759" s="26"/>
      <c r="D8759" s="26"/>
      <c r="E8759" s="26"/>
      <c r="F8759" s="26"/>
      <c r="G8759" s="27"/>
      <c r="H8759" s="27"/>
      <c r="I8759" s="26"/>
      <c r="J8759" s="24"/>
      <c r="K8759" s="26"/>
      <c r="L8759" s="26"/>
      <c r="M8759" s="26"/>
      <c r="N8759" s="26"/>
      <c r="O8759" s="26"/>
      <c r="P8759" s="26"/>
      <c r="Q8759" s="26"/>
      <c r="R8759" s="26"/>
      <c r="S8759" s="26"/>
      <c r="T8759" s="26"/>
      <c r="U8759" s="26"/>
      <c r="V8759" s="26"/>
    </row>
    <row r="8760" spans="1:22" ht="14">
      <c r="A8760" s="24"/>
      <c r="B8760" s="26"/>
      <c r="C8760" s="26"/>
      <c r="D8760" s="26"/>
      <c r="E8760" s="26"/>
      <c r="F8760" s="26"/>
      <c r="G8760" s="27"/>
      <c r="H8760" s="27"/>
      <c r="I8760" s="26"/>
      <c r="J8760" s="24"/>
      <c r="K8760" s="26"/>
      <c r="L8760" s="26"/>
      <c r="M8760" s="26"/>
      <c r="N8760" s="26"/>
      <c r="O8760" s="26"/>
      <c r="P8760" s="26"/>
      <c r="Q8760" s="26"/>
      <c r="R8760" s="26"/>
      <c r="S8760" s="26"/>
      <c r="T8760" s="26"/>
      <c r="U8760" s="26"/>
      <c r="V8760" s="26"/>
    </row>
    <row r="8761" spans="1:22" ht="14">
      <c r="A8761" s="24"/>
      <c r="B8761" s="26"/>
      <c r="C8761" s="26"/>
      <c r="D8761" s="26"/>
      <c r="E8761" s="26"/>
      <c r="F8761" s="26"/>
      <c r="G8761" s="27"/>
      <c r="H8761" s="27"/>
      <c r="I8761" s="26"/>
      <c r="J8761" s="24"/>
      <c r="K8761" s="26"/>
      <c r="L8761" s="26"/>
      <c r="M8761" s="26"/>
      <c r="N8761" s="26"/>
      <c r="O8761" s="26"/>
      <c r="P8761" s="26"/>
      <c r="Q8761" s="26"/>
      <c r="R8761" s="26"/>
      <c r="S8761" s="26"/>
      <c r="T8761" s="26"/>
      <c r="U8761" s="26"/>
      <c r="V8761" s="26"/>
    </row>
    <row r="8762" spans="1:22" ht="14">
      <c r="A8762" s="24"/>
      <c r="B8762" s="26"/>
      <c r="C8762" s="26"/>
      <c r="D8762" s="26"/>
      <c r="E8762" s="26"/>
      <c r="F8762" s="26"/>
      <c r="G8762" s="27"/>
      <c r="H8762" s="27"/>
      <c r="I8762" s="26"/>
      <c r="J8762" s="24"/>
      <c r="K8762" s="26"/>
      <c r="L8762" s="26"/>
      <c r="M8762" s="26"/>
      <c r="N8762" s="26"/>
      <c r="O8762" s="26"/>
      <c r="P8762" s="26"/>
      <c r="Q8762" s="26"/>
      <c r="R8762" s="26"/>
      <c r="S8762" s="26"/>
      <c r="T8762" s="26"/>
      <c r="U8762" s="26"/>
      <c r="V8762" s="26"/>
    </row>
    <row r="8763" spans="1:22" ht="14">
      <c r="A8763" s="24"/>
      <c r="B8763" s="26"/>
      <c r="C8763" s="26"/>
      <c r="D8763" s="26"/>
      <c r="E8763" s="26"/>
      <c r="F8763" s="26"/>
      <c r="G8763" s="27"/>
      <c r="H8763" s="27"/>
      <c r="I8763" s="26"/>
      <c r="J8763" s="24"/>
      <c r="K8763" s="26"/>
      <c r="L8763" s="26"/>
      <c r="M8763" s="26"/>
      <c r="N8763" s="26"/>
      <c r="O8763" s="26"/>
      <c r="P8763" s="26"/>
      <c r="Q8763" s="26"/>
      <c r="R8763" s="26"/>
      <c r="S8763" s="26"/>
      <c r="T8763" s="26"/>
      <c r="U8763" s="26"/>
      <c r="V8763" s="26"/>
    </row>
    <row r="8764" spans="1:22" ht="14">
      <c r="A8764" s="24"/>
      <c r="B8764" s="26"/>
      <c r="C8764" s="26"/>
      <c r="D8764" s="26"/>
      <c r="E8764" s="26"/>
      <c r="F8764" s="26"/>
      <c r="G8764" s="27"/>
      <c r="H8764" s="27"/>
      <c r="I8764" s="26"/>
      <c r="J8764" s="24"/>
      <c r="K8764" s="26"/>
      <c r="L8764" s="26"/>
      <c r="M8764" s="26"/>
      <c r="N8764" s="26"/>
      <c r="O8764" s="26"/>
      <c r="P8764" s="26"/>
      <c r="Q8764" s="26"/>
      <c r="R8764" s="26"/>
      <c r="S8764" s="26"/>
      <c r="T8764" s="26"/>
      <c r="U8764" s="26"/>
      <c r="V8764" s="26"/>
    </row>
    <row r="8765" spans="1:22" ht="14">
      <c r="A8765" s="24"/>
      <c r="B8765" s="26"/>
      <c r="C8765" s="26"/>
      <c r="D8765" s="26"/>
      <c r="E8765" s="26"/>
      <c r="F8765" s="26"/>
      <c r="G8765" s="27"/>
      <c r="H8765" s="27"/>
      <c r="I8765" s="26"/>
      <c r="J8765" s="24"/>
      <c r="K8765" s="26"/>
      <c r="L8765" s="26"/>
      <c r="M8765" s="26"/>
      <c r="N8765" s="26"/>
      <c r="O8765" s="26"/>
      <c r="P8765" s="26"/>
      <c r="Q8765" s="26"/>
      <c r="R8765" s="26"/>
      <c r="S8765" s="26"/>
      <c r="T8765" s="26"/>
      <c r="U8765" s="26"/>
      <c r="V8765" s="26"/>
    </row>
    <row r="8766" spans="1:22" ht="14">
      <c r="A8766" s="24"/>
      <c r="B8766" s="26"/>
      <c r="C8766" s="26"/>
      <c r="D8766" s="26"/>
      <c r="E8766" s="26"/>
      <c r="F8766" s="26"/>
      <c r="G8766" s="27"/>
      <c r="H8766" s="27"/>
      <c r="I8766" s="26"/>
      <c r="J8766" s="24"/>
      <c r="K8766" s="26"/>
      <c r="L8766" s="26"/>
      <c r="M8766" s="26"/>
      <c r="N8766" s="26"/>
      <c r="O8766" s="26"/>
      <c r="P8766" s="26"/>
      <c r="Q8766" s="26"/>
      <c r="R8766" s="26"/>
      <c r="S8766" s="26"/>
      <c r="T8766" s="26"/>
      <c r="U8766" s="26"/>
      <c r="V8766" s="26"/>
    </row>
    <row r="8767" spans="1:22" ht="14">
      <c r="A8767" s="24"/>
      <c r="B8767" s="26"/>
      <c r="C8767" s="26"/>
      <c r="D8767" s="26"/>
      <c r="E8767" s="26"/>
      <c r="F8767" s="26"/>
      <c r="G8767" s="27"/>
      <c r="H8767" s="27"/>
      <c r="I8767" s="26"/>
      <c r="J8767" s="24"/>
      <c r="K8767" s="26"/>
      <c r="L8767" s="26"/>
      <c r="M8767" s="26"/>
      <c r="N8767" s="26"/>
      <c r="O8767" s="26"/>
      <c r="P8767" s="26"/>
      <c r="Q8767" s="26"/>
      <c r="R8767" s="26"/>
      <c r="S8767" s="26"/>
      <c r="T8767" s="26"/>
      <c r="U8767" s="26"/>
      <c r="V8767" s="26"/>
    </row>
    <row r="8768" spans="1:22" ht="14">
      <c r="A8768" s="24"/>
      <c r="B8768" s="26"/>
      <c r="C8768" s="26"/>
      <c r="D8768" s="26"/>
      <c r="E8768" s="26"/>
      <c r="F8768" s="26"/>
      <c r="G8768" s="27"/>
      <c r="H8768" s="27"/>
      <c r="I8768" s="26"/>
      <c r="J8768" s="24"/>
      <c r="K8768" s="26"/>
      <c r="L8768" s="26"/>
      <c r="M8768" s="26"/>
      <c r="N8768" s="26"/>
      <c r="O8768" s="26"/>
      <c r="P8768" s="26"/>
      <c r="Q8768" s="26"/>
      <c r="R8768" s="26"/>
      <c r="S8768" s="26"/>
      <c r="T8768" s="26"/>
      <c r="U8768" s="26"/>
      <c r="V8768" s="26"/>
    </row>
    <row r="8769" spans="1:22" ht="14">
      <c r="A8769" s="24"/>
      <c r="B8769" s="26"/>
      <c r="C8769" s="26"/>
      <c r="D8769" s="26"/>
      <c r="E8769" s="26"/>
      <c r="F8769" s="26"/>
      <c r="G8769" s="27"/>
      <c r="H8769" s="27"/>
      <c r="I8769" s="26"/>
      <c r="J8769" s="24"/>
      <c r="K8769" s="26"/>
      <c r="L8769" s="26"/>
      <c r="M8769" s="26"/>
      <c r="N8769" s="26"/>
      <c r="O8769" s="26"/>
      <c r="P8769" s="26"/>
      <c r="Q8769" s="26"/>
      <c r="R8769" s="26"/>
      <c r="S8769" s="26"/>
      <c r="T8769" s="26"/>
      <c r="U8769" s="26"/>
      <c r="V8769" s="26"/>
    </row>
    <row r="8770" spans="1:22" ht="14">
      <c r="A8770" s="24"/>
      <c r="B8770" s="26"/>
      <c r="C8770" s="26"/>
      <c r="D8770" s="26"/>
      <c r="E8770" s="26"/>
      <c r="F8770" s="26"/>
      <c r="G8770" s="27"/>
      <c r="H8770" s="27"/>
      <c r="I8770" s="26"/>
      <c r="J8770" s="24"/>
      <c r="K8770" s="26"/>
      <c r="L8770" s="26"/>
      <c r="M8770" s="26"/>
      <c r="N8770" s="26"/>
      <c r="O8770" s="26"/>
      <c r="P8770" s="26"/>
      <c r="Q8770" s="26"/>
      <c r="R8770" s="26"/>
      <c r="S8770" s="26"/>
      <c r="T8770" s="26"/>
      <c r="U8770" s="26"/>
      <c r="V8770" s="26"/>
    </row>
    <row r="8771" spans="1:22" ht="14">
      <c r="A8771" s="24"/>
      <c r="B8771" s="26"/>
      <c r="C8771" s="26"/>
      <c r="D8771" s="26"/>
      <c r="E8771" s="26"/>
      <c r="F8771" s="26"/>
      <c r="G8771" s="27"/>
      <c r="H8771" s="27"/>
      <c r="I8771" s="26"/>
      <c r="J8771" s="24"/>
      <c r="K8771" s="26"/>
      <c r="L8771" s="26"/>
      <c r="M8771" s="26"/>
      <c r="N8771" s="26"/>
      <c r="O8771" s="26"/>
      <c r="P8771" s="26"/>
      <c r="Q8771" s="26"/>
      <c r="R8771" s="26"/>
      <c r="S8771" s="26"/>
      <c r="T8771" s="26"/>
      <c r="U8771" s="26"/>
      <c r="V8771" s="26"/>
    </row>
    <row r="8772" spans="1:22" ht="14">
      <c r="A8772" s="24"/>
      <c r="B8772" s="26"/>
      <c r="C8772" s="26"/>
      <c r="D8772" s="26"/>
      <c r="E8772" s="26"/>
      <c r="F8772" s="26"/>
      <c r="G8772" s="27"/>
      <c r="H8772" s="27"/>
      <c r="I8772" s="26"/>
      <c r="J8772" s="24"/>
      <c r="K8772" s="26"/>
      <c r="L8772" s="26"/>
      <c r="M8772" s="26"/>
      <c r="N8772" s="26"/>
      <c r="O8772" s="26"/>
      <c r="P8772" s="26"/>
      <c r="Q8772" s="26"/>
      <c r="R8772" s="26"/>
      <c r="S8772" s="26"/>
      <c r="T8772" s="26"/>
      <c r="U8772" s="26"/>
      <c r="V8772" s="26"/>
    </row>
    <row r="8773" spans="1:22" ht="14">
      <c r="A8773" s="24"/>
      <c r="B8773" s="26"/>
      <c r="C8773" s="26"/>
      <c r="D8773" s="26"/>
      <c r="E8773" s="26"/>
      <c r="F8773" s="26"/>
      <c r="G8773" s="27"/>
      <c r="H8773" s="27"/>
      <c r="I8773" s="26"/>
      <c r="J8773" s="24"/>
      <c r="K8773" s="26"/>
      <c r="L8773" s="26"/>
      <c r="M8773" s="26"/>
      <c r="N8773" s="26"/>
      <c r="O8773" s="26"/>
      <c r="P8773" s="26"/>
      <c r="Q8773" s="26"/>
      <c r="R8773" s="26"/>
      <c r="S8773" s="26"/>
      <c r="T8773" s="26"/>
      <c r="U8773" s="26"/>
      <c r="V8773" s="26"/>
    </row>
    <row r="8774" spans="1:22" ht="14">
      <c r="A8774" s="24"/>
      <c r="B8774" s="26"/>
      <c r="C8774" s="26"/>
      <c r="D8774" s="26"/>
      <c r="E8774" s="26"/>
      <c r="F8774" s="26"/>
      <c r="G8774" s="27"/>
      <c r="H8774" s="27"/>
      <c r="I8774" s="26"/>
      <c r="J8774" s="24"/>
      <c r="K8774" s="26"/>
      <c r="L8774" s="26"/>
      <c r="M8774" s="26"/>
      <c r="N8774" s="26"/>
      <c r="O8774" s="26"/>
      <c r="P8774" s="26"/>
      <c r="Q8774" s="26"/>
      <c r="R8774" s="26"/>
      <c r="S8774" s="26"/>
      <c r="T8774" s="26"/>
      <c r="U8774" s="26"/>
      <c r="V8774" s="26"/>
    </row>
    <row r="8775" spans="1:22" ht="14">
      <c r="A8775" s="24"/>
      <c r="B8775" s="26"/>
      <c r="C8775" s="26"/>
      <c r="D8775" s="26"/>
      <c r="E8775" s="26"/>
      <c r="F8775" s="26"/>
      <c r="G8775" s="27"/>
      <c r="H8775" s="27"/>
      <c r="I8775" s="26"/>
      <c r="J8775" s="24"/>
      <c r="K8775" s="26"/>
      <c r="L8775" s="26"/>
      <c r="M8775" s="26"/>
      <c r="N8775" s="26"/>
      <c r="O8775" s="26"/>
      <c r="P8775" s="26"/>
      <c r="Q8775" s="26"/>
      <c r="R8775" s="26"/>
      <c r="S8775" s="26"/>
      <c r="T8775" s="26"/>
      <c r="U8775" s="26"/>
      <c r="V8775" s="26"/>
    </row>
    <row r="8776" spans="1:22" ht="14">
      <c r="A8776" s="24"/>
      <c r="B8776" s="26"/>
      <c r="C8776" s="26"/>
      <c r="D8776" s="26"/>
      <c r="E8776" s="26"/>
      <c r="F8776" s="26"/>
      <c r="G8776" s="27"/>
      <c r="H8776" s="27"/>
      <c r="I8776" s="26"/>
      <c r="J8776" s="24"/>
      <c r="K8776" s="26"/>
      <c r="L8776" s="26"/>
      <c r="M8776" s="26"/>
      <c r="N8776" s="26"/>
      <c r="O8776" s="26"/>
      <c r="P8776" s="26"/>
      <c r="Q8776" s="26"/>
      <c r="R8776" s="26"/>
      <c r="S8776" s="26"/>
      <c r="T8776" s="26"/>
      <c r="U8776" s="26"/>
      <c r="V8776" s="26"/>
    </row>
    <row r="8777" spans="1:22" ht="14">
      <c r="A8777" s="24"/>
      <c r="B8777" s="26"/>
      <c r="C8777" s="26"/>
      <c r="D8777" s="26"/>
      <c r="E8777" s="26"/>
      <c r="F8777" s="26"/>
      <c r="G8777" s="27"/>
      <c r="H8777" s="27"/>
      <c r="I8777" s="26"/>
      <c r="J8777" s="24"/>
      <c r="K8777" s="26"/>
      <c r="L8777" s="26"/>
      <c r="M8777" s="26"/>
      <c r="N8777" s="26"/>
      <c r="O8777" s="26"/>
      <c r="P8777" s="26"/>
      <c r="Q8777" s="26"/>
      <c r="R8777" s="26"/>
      <c r="S8777" s="26"/>
      <c r="T8777" s="26"/>
      <c r="U8777" s="26"/>
      <c r="V8777" s="26"/>
    </row>
    <row r="8778" spans="1:22" ht="14">
      <c r="A8778" s="24"/>
      <c r="B8778" s="26"/>
      <c r="C8778" s="26"/>
      <c r="D8778" s="26"/>
      <c r="E8778" s="26"/>
      <c r="F8778" s="26"/>
      <c r="G8778" s="27"/>
      <c r="H8778" s="27"/>
      <c r="I8778" s="26"/>
      <c r="J8778" s="24"/>
      <c r="K8778" s="26"/>
      <c r="L8778" s="26"/>
      <c r="M8778" s="26"/>
      <c r="N8778" s="26"/>
      <c r="O8778" s="26"/>
      <c r="P8778" s="26"/>
      <c r="Q8778" s="26"/>
      <c r="R8778" s="26"/>
      <c r="S8778" s="26"/>
      <c r="T8778" s="26"/>
      <c r="U8778" s="26"/>
      <c r="V8778" s="26"/>
    </row>
    <row r="8779" spans="1:22" ht="14">
      <c r="A8779" s="24"/>
      <c r="B8779" s="26"/>
      <c r="C8779" s="26"/>
      <c r="D8779" s="26"/>
      <c r="E8779" s="26"/>
      <c r="F8779" s="26"/>
      <c r="G8779" s="27"/>
      <c r="H8779" s="27"/>
      <c r="I8779" s="26"/>
      <c r="J8779" s="24"/>
      <c r="K8779" s="26"/>
      <c r="L8779" s="26"/>
      <c r="M8779" s="26"/>
      <c r="N8779" s="26"/>
      <c r="O8779" s="26"/>
      <c r="P8779" s="26"/>
      <c r="Q8779" s="26"/>
      <c r="R8779" s="26"/>
      <c r="S8779" s="26"/>
      <c r="T8779" s="26"/>
      <c r="U8779" s="26"/>
      <c r="V8779" s="26"/>
    </row>
    <row r="8780" spans="1:22" ht="14">
      <c r="A8780" s="24"/>
      <c r="B8780" s="26"/>
      <c r="C8780" s="26"/>
      <c r="D8780" s="26"/>
      <c r="E8780" s="26"/>
      <c r="F8780" s="26"/>
      <c r="G8780" s="27"/>
      <c r="H8780" s="27"/>
      <c r="I8780" s="26"/>
      <c r="J8780" s="24"/>
      <c r="K8780" s="26"/>
      <c r="L8780" s="26"/>
      <c r="M8780" s="26"/>
      <c r="N8780" s="26"/>
      <c r="O8780" s="26"/>
      <c r="P8780" s="26"/>
      <c r="Q8780" s="26"/>
      <c r="R8780" s="26"/>
      <c r="S8780" s="26"/>
      <c r="T8780" s="26"/>
      <c r="U8780" s="26"/>
      <c r="V8780" s="26"/>
    </row>
    <row r="8781" spans="1:22" ht="14">
      <c r="A8781" s="24"/>
      <c r="B8781" s="26"/>
      <c r="C8781" s="26"/>
      <c r="D8781" s="26"/>
      <c r="E8781" s="26"/>
      <c r="F8781" s="26"/>
      <c r="G8781" s="27"/>
      <c r="H8781" s="27"/>
      <c r="I8781" s="26"/>
      <c r="J8781" s="24"/>
      <c r="K8781" s="26"/>
      <c r="L8781" s="26"/>
      <c r="M8781" s="26"/>
      <c r="N8781" s="26"/>
      <c r="O8781" s="26"/>
      <c r="P8781" s="26"/>
      <c r="Q8781" s="26"/>
      <c r="R8781" s="26"/>
      <c r="S8781" s="26"/>
      <c r="T8781" s="26"/>
      <c r="U8781" s="26"/>
      <c r="V8781" s="26"/>
    </row>
    <row r="8782" spans="1:22" ht="14">
      <c r="A8782" s="24"/>
      <c r="B8782" s="26"/>
      <c r="C8782" s="26"/>
      <c r="D8782" s="26"/>
      <c r="E8782" s="26"/>
      <c r="F8782" s="26"/>
      <c r="G8782" s="27"/>
      <c r="H8782" s="27"/>
      <c r="I8782" s="26"/>
      <c r="J8782" s="24"/>
      <c r="K8782" s="26"/>
      <c r="L8782" s="26"/>
      <c r="M8782" s="26"/>
      <c r="N8782" s="26"/>
      <c r="O8782" s="26"/>
      <c r="P8782" s="26"/>
      <c r="Q8782" s="26"/>
      <c r="R8782" s="26"/>
      <c r="S8782" s="26"/>
      <c r="T8782" s="26"/>
      <c r="U8782" s="26"/>
      <c r="V8782" s="26"/>
    </row>
    <row r="8783" spans="1:22" ht="14">
      <c r="A8783" s="24"/>
      <c r="B8783" s="26"/>
      <c r="C8783" s="26"/>
      <c r="D8783" s="26"/>
      <c r="E8783" s="26"/>
      <c r="F8783" s="26"/>
      <c r="G8783" s="27"/>
      <c r="H8783" s="27"/>
      <c r="I8783" s="26"/>
      <c r="J8783" s="24"/>
      <c r="K8783" s="26"/>
      <c r="L8783" s="26"/>
      <c r="M8783" s="26"/>
      <c r="N8783" s="26"/>
      <c r="O8783" s="26"/>
      <c r="P8783" s="26"/>
      <c r="Q8783" s="26"/>
      <c r="R8783" s="26"/>
      <c r="S8783" s="26"/>
      <c r="T8783" s="26"/>
      <c r="U8783" s="26"/>
      <c r="V8783" s="26"/>
    </row>
    <row r="8784" spans="1:22" ht="14">
      <c r="A8784" s="24"/>
      <c r="B8784" s="26"/>
      <c r="C8784" s="26"/>
      <c r="D8784" s="26"/>
      <c r="E8784" s="26"/>
      <c r="F8784" s="26"/>
      <c r="G8784" s="27"/>
      <c r="H8784" s="27"/>
      <c r="I8784" s="26"/>
      <c r="J8784" s="24"/>
      <c r="K8784" s="26"/>
      <c r="L8784" s="26"/>
      <c r="M8784" s="26"/>
      <c r="N8784" s="26"/>
      <c r="O8784" s="26"/>
      <c r="P8784" s="26"/>
      <c r="Q8784" s="26"/>
      <c r="R8784" s="26"/>
      <c r="S8784" s="26"/>
      <c r="T8784" s="26"/>
      <c r="U8784" s="26"/>
      <c r="V8784" s="26"/>
    </row>
    <row r="8785" spans="1:22" ht="14">
      <c r="A8785" s="24"/>
      <c r="B8785" s="26"/>
      <c r="C8785" s="26"/>
      <c r="D8785" s="26"/>
      <c r="E8785" s="26"/>
      <c r="F8785" s="26"/>
      <c r="G8785" s="27"/>
      <c r="H8785" s="27"/>
      <c r="I8785" s="26"/>
      <c r="J8785" s="24"/>
      <c r="K8785" s="26"/>
      <c r="L8785" s="26"/>
      <c r="M8785" s="26"/>
      <c r="N8785" s="26"/>
      <c r="O8785" s="26"/>
      <c r="P8785" s="26"/>
      <c r="Q8785" s="26"/>
      <c r="R8785" s="26"/>
      <c r="S8785" s="26"/>
      <c r="T8785" s="26"/>
      <c r="U8785" s="26"/>
      <c r="V8785" s="26"/>
    </row>
    <row r="8786" spans="1:22" ht="14">
      <c r="A8786" s="24"/>
      <c r="B8786" s="26"/>
      <c r="C8786" s="26"/>
      <c r="D8786" s="26"/>
      <c r="E8786" s="26"/>
      <c r="F8786" s="26"/>
      <c r="G8786" s="27"/>
      <c r="H8786" s="27"/>
      <c r="I8786" s="26"/>
      <c r="J8786" s="24"/>
      <c r="K8786" s="26"/>
      <c r="L8786" s="26"/>
      <c r="M8786" s="26"/>
      <c r="N8786" s="26"/>
      <c r="O8786" s="26"/>
      <c r="P8786" s="26"/>
      <c r="Q8786" s="26"/>
      <c r="R8786" s="26"/>
      <c r="S8786" s="26"/>
      <c r="T8786" s="26"/>
      <c r="U8786" s="26"/>
      <c r="V8786" s="26"/>
    </row>
    <row r="8787" spans="1:22" ht="14">
      <c r="A8787" s="24"/>
      <c r="B8787" s="26"/>
      <c r="C8787" s="26"/>
      <c r="D8787" s="26"/>
      <c r="E8787" s="26"/>
      <c r="F8787" s="26"/>
      <c r="G8787" s="27"/>
      <c r="H8787" s="27"/>
      <c r="I8787" s="26"/>
      <c r="J8787" s="24"/>
      <c r="K8787" s="26"/>
      <c r="L8787" s="26"/>
      <c r="M8787" s="26"/>
      <c r="N8787" s="26"/>
      <c r="O8787" s="26"/>
      <c r="P8787" s="26"/>
      <c r="Q8787" s="26"/>
      <c r="R8787" s="26"/>
      <c r="S8787" s="26"/>
      <c r="T8787" s="26"/>
      <c r="U8787" s="26"/>
      <c r="V8787" s="26"/>
    </row>
    <row r="8788" spans="1:22" ht="14">
      <c r="A8788" s="24"/>
      <c r="B8788" s="26"/>
      <c r="C8788" s="26"/>
      <c r="D8788" s="26"/>
      <c r="E8788" s="26"/>
      <c r="F8788" s="26"/>
      <c r="G8788" s="27"/>
      <c r="H8788" s="27"/>
      <c r="I8788" s="26"/>
      <c r="J8788" s="24"/>
      <c r="K8788" s="26"/>
      <c r="L8788" s="26"/>
      <c r="M8788" s="26"/>
      <c r="N8788" s="26"/>
      <c r="O8788" s="26"/>
      <c r="P8788" s="26"/>
      <c r="Q8788" s="26"/>
      <c r="R8788" s="26"/>
      <c r="S8788" s="26"/>
      <c r="T8788" s="26"/>
      <c r="U8788" s="26"/>
      <c r="V8788" s="26"/>
    </row>
    <row r="8789" spans="1:22" ht="14">
      <c r="A8789" s="24"/>
      <c r="B8789" s="26"/>
      <c r="C8789" s="26"/>
      <c r="D8789" s="26"/>
      <c r="E8789" s="26"/>
      <c r="F8789" s="26"/>
      <c r="G8789" s="27"/>
      <c r="H8789" s="27"/>
      <c r="I8789" s="26"/>
      <c r="J8789" s="24"/>
      <c r="K8789" s="26"/>
      <c r="L8789" s="26"/>
      <c r="M8789" s="26"/>
      <c r="N8789" s="26"/>
      <c r="O8789" s="26"/>
      <c r="P8789" s="26"/>
      <c r="Q8789" s="26"/>
      <c r="R8789" s="26"/>
      <c r="S8789" s="26"/>
      <c r="T8789" s="26"/>
      <c r="U8789" s="26"/>
      <c r="V8789" s="26"/>
    </row>
    <row r="8790" spans="1:22" ht="14">
      <c r="A8790" s="24"/>
      <c r="B8790" s="26"/>
      <c r="C8790" s="26"/>
      <c r="D8790" s="26"/>
      <c r="E8790" s="26"/>
      <c r="F8790" s="26"/>
      <c r="G8790" s="27"/>
      <c r="H8790" s="27"/>
      <c r="I8790" s="26"/>
      <c r="J8790" s="24"/>
      <c r="K8790" s="26"/>
      <c r="L8790" s="26"/>
      <c r="M8790" s="26"/>
      <c r="N8790" s="26"/>
      <c r="O8790" s="26"/>
      <c r="P8790" s="26"/>
      <c r="Q8790" s="26"/>
      <c r="R8790" s="26"/>
      <c r="S8790" s="26"/>
      <c r="T8790" s="26"/>
      <c r="U8790" s="26"/>
      <c r="V8790" s="26"/>
    </row>
    <row r="8791" spans="1:22" ht="14">
      <c r="A8791" s="24"/>
      <c r="B8791" s="26"/>
      <c r="C8791" s="26"/>
      <c r="D8791" s="26"/>
      <c r="E8791" s="26"/>
      <c r="F8791" s="26"/>
      <c r="G8791" s="27"/>
      <c r="H8791" s="27"/>
      <c r="I8791" s="26"/>
      <c r="J8791" s="24"/>
      <c r="K8791" s="26"/>
      <c r="L8791" s="26"/>
      <c r="M8791" s="26"/>
      <c r="N8791" s="26"/>
      <c r="O8791" s="26"/>
      <c r="P8791" s="26"/>
      <c r="Q8791" s="26"/>
      <c r="R8791" s="26"/>
      <c r="S8791" s="26"/>
      <c r="T8791" s="26"/>
      <c r="U8791" s="26"/>
      <c r="V8791" s="26"/>
    </row>
    <row r="8792" spans="1:22" ht="14">
      <c r="A8792" s="24"/>
      <c r="B8792" s="26"/>
      <c r="C8792" s="26"/>
      <c r="D8792" s="26"/>
      <c r="E8792" s="26"/>
      <c r="F8792" s="26"/>
      <c r="G8792" s="27"/>
      <c r="H8792" s="27"/>
      <c r="I8792" s="26"/>
      <c r="J8792" s="24"/>
      <c r="K8792" s="26"/>
      <c r="L8792" s="26"/>
      <c r="M8792" s="26"/>
      <c r="N8792" s="26"/>
      <c r="O8792" s="26"/>
      <c r="P8792" s="26"/>
      <c r="Q8792" s="26"/>
      <c r="R8792" s="26"/>
      <c r="S8792" s="26"/>
      <c r="T8792" s="26"/>
      <c r="U8792" s="26"/>
      <c r="V8792" s="26"/>
    </row>
    <row r="8793" spans="1:22" ht="14">
      <c r="A8793" s="24"/>
      <c r="B8793" s="26"/>
      <c r="C8793" s="26"/>
      <c r="D8793" s="26"/>
      <c r="E8793" s="26"/>
      <c r="F8793" s="26"/>
      <c r="G8793" s="27"/>
      <c r="H8793" s="27"/>
      <c r="I8793" s="26"/>
      <c r="J8793" s="24"/>
      <c r="K8793" s="26"/>
      <c r="L8793" s="26"/>
      <c r="M8793" s="26"/>
      <c r="N8793" s="26"/>
      <c r="O8793" s="26"/>
      <c r="P8793" s="26"/>
      <c r="Q8793" s="26"/>
      <c r="R8793" s="26"/>
      <c r="S8793" s="26"/>
      <c r="T8793" s="26"/>
      <c r="U8793" s="26"/>
      <c r="V8793" s="26"/>
    </row>
    <row r="8794" spans="1:22" ht="14">
      <c r="A8794" s="24"/>
      <c r="B8794" s="26"/>
      <c r="C8794" s="26"/>
      <c r="D8794" s="26"/>
      <c r="E8794" s="26"/>
      <c r="F8794" s="26"/>
      <c r="G8794" s="27"/>
      <c r="H8794" s="27"/>
      <c r="I8794" s="26"/>
      <c r="J8794" s="24"/>
      <c r="K8794" s="26"/>
      <c r="L8794" s="26"/>
      <c r="M8794" s="26"/>
      <c r="N8794" s="26"/>
      <c r="O8794" s="26"/>
      <c r="P8794" s="26"/>
      <c r="Q8794" s="26"/>
      <c r="R8794" s="26"/>
      <c r="S8794" s="26"/>
      <c r="T8794" s="26"/>
      <c r="U8794" s="26"/>
      <c r="V8794" s="26"/>
    </row>
    <row r="8795" spans="1:22" ht="14">
      <c r="A8795" s="24"/>
      <c r="B8795" s="26"/>
      <c r="C8795" s="26"/>
      <c r="D8795" s="26"/>
      <c r="E8795" s="26"/>
      <c r="F8795" s="26"/>
      <c r="G8795" s="27"/>
      <c r="H8795" s="27"/>
      <c r="I8795" s="26"/>
      <c r="J8795" s="24"/>
      <c r="K8795" s="26"/>
      <c r="L8795" s="26"/>
      <c r="M8795" s="26"/>
      <c r="N8795" s="26"/>
      <c r="O8795" s="26"/>
      <c r="P8795" s="26"/>
      <c r="Q8795" s="26"/>
      <c r="R8795" s="26"/>
      <c r="S8795" s="26"/>
      <c r="T8795" s="26"/>
      <c r="U8795" s="26"/>
      <c r="V8795" s="26"/>
    </row>
    <row r="8796" spans="1:22" ht="14">
      <c r="A8796" s="24"/>
      <c r="B8796" s="26"/>
      <c r="C8796" s="26"/>
      <c r="D8796" s="26"/>
      <c r="E8796" s="26"/>
      <c r="F8796" s="26"/>
      <c r="G8796" s="27"/>
      <c r="H8796" s="27"/>
      <c r="I8796" s="26"/>
      <c r="J8796" s="24"/>
      <c r="K8796" s="26"/>
      <c r="L8796" s="26"/>
      <c r="M8796" s="26"/>
      <c r="N8796" s="26"/>
      <c r="O8796" s="26"/>
      <c r="P8796" s="26"/>
      <c r="Q8796" s="26"/>
      <c r="R8796" s="26"/>
      <c r="S8796" s="26"/>
      <c r="T8796" s="26"/>
      <c r="U8796" s="26"/>
      <c r="V8796" s="26"/>
    </row>
    <row r="8797" spans="1:22" ht="14">
      <c r="A8797" s="24"/>
      <c r="B8797" s="26"/>
      <c r="C8797" s="26"/>
      <c r="D8797" s="26"/>
      <c r="E8797" s="26"/>
      <c r="F8797" s="26"/>
      <c r="G8797" s="27"/>
      <c r="H8797" s="27"/>
      <c r="I8797" s="26"/>
      <c r="J8797" s="24"/>
      <c r="K8797" s="26"/>
      <c r="L8797" s="26"/>
      <c r="M8797" s="26"/>
      <c r="N8797" s="26"/>
      <c r="O8797" s="26"/>
      <c r="P8797" s="26"/>
      <c r="Q8797" s="26"/>
      <c r="R8797" s="26"/>
      <c r="S8797" s="26"/>
      <c r="T8797" s="26"/>
      <c r="U8797" s="26"/>
      <c r="V8797" s="26"/>
    </row>
    <row r="8798" spans="1:22" ht="14">
      <c r="A8798" s="24"/>
      <c r="B8798" s="26"/>
      <c r="C8798" s="26"/>
      <c r="D8798" s="26"/>
      <c r="E8798" s="26"/>
      <c r="F8798" s="26"/>
      <c r="G8798" s="27"/>
      <c r="H8798" s="27"/>
      <c r="I8798" s="26"/>
      <c r="J8798" s="24"/>
      <c r="K8798" s="26"/>
      <c r="L8798" s="26"/>
      <c r="M8798" s="26"/>
      <c r="N8798" s="26"/>
      <c r="O8798" s="26"/>
      <c r="P8798" s="26"/>
      <c r="Q8798" s="26"/>
      <c r="R8798" s="26"/>
      <c r="S8798" s="26"/>
      <c r="T8798" s="26"/>
      <c r="U8798" s="26"/>
      <c r="V8798" s="26"/>
    </row>
    <row r="8799" spans="1:22" ht="14">
      <c r="A8799" s="24"/>
      <c r="B8799" s="26"/>
      <c r="C8799" s="26"/>
      <c r="D8799" s="26"/>
      <c r="E8799" s="26"/>
      <c r="F8799" s="26"/>
      <c r="G8799" s="27"/>
      <c r="H8799" s="27"/>
      <c r="I8799" s="26"/>
      <c r="J8799" s="24"/>
      <c r="K8799" s="26"/>
      <c r="L8799" s="26"/>
      <c r="M8799" s="26"/>
      <c r="N8799" s="26"/>
      <c r="O8799" s="26"/>
      <c r="P8799" s="26"/>
      <c r="Q8799" s="26"/>
      <c r="R8799" s="26"/>
      <c r="S8799" s="26"/>
      <c r="T8799" s="26"/>
      <c r="U8799" s="26"/>
      <c r="V8799" s="26"/>
    </row>
    <row r="8800" spans="1:22" ht="14">
      <c r="A8800" s="24"/>
      <c r="B8800" s="26"/>
      <c r="C8800" s="26"/>
      <c r="D8800" s="26"/>
      <c r="E8800" s="26"/>
      <c r="F8800" s="26"/>
      <c r="G8800" s="27"/>
      <c r="H8800" s="27"/>
      <c r="I8800" s="26"/>
      <c r="J8800" s="24"/>
      <c r="K8800" s="26"/>
      <c r="L8800" s="26"/>
      <c r="M8800" s="26"/>
      <c r="N8800" s="26"/>
      <c r="O8800" s="26"/>
      <c r="P8800" s="26"/>
      <c r="Q8800" s="26"/>
      <c r="R8800" s="26"/>
      <c r="S8800" s="26"/>
      <c r="T8800" s="26"/>
      <c r="U8800" s="26"/>
      <c r="V8800" s="26"/>
    </row>
    <row r="8801" spans="1:22" ht="14">
      <c r="A8801" s="24"/>
      <c r="B8801" s="26"/>
      <c r="C8801" s="26"/>
      <c r="D8801" s="26"/>
      <c r="E8801" s="26"/>
      <c r="F8801" s="26"/>
      <c r="G8801" s="27"/>
      <c r="H8801" s="27"/>
      <c r="I8801" s="26"/>
      <c r="J8801" s="24"/>
      <c r="K8801" s="26"/>
      <c r="L8801" s="26"/>
      <c r="M8801" s="26"/>
      <c r="N8801" s="26"/>
      <c r="O8801" s="26"/>
      <c r="P8801" s="26"/>
      <c r="Q8801" s="26"/>
      <c r="R8801" s="26"/>
      <c r="S8801" s="26"/>
      <c r="T8801" s="26"/>
      <c r="U8801" s="26"/>
      <c r="V8801" s="26"/>
    </row>
    <row r="8802" spans="1:22" ht="14">
      <c r="A8802" s="24"/>
      <c r="B8802" s="26"/>
      <c r="C8802" s="26"/>
      <c r="D8802" s="26"/>
      <c r="E8802" s="26"/>
      <c r="F8802" s="26"/>
      <c r="G8802" s="27"/>
      <c r="H8802" s="27"/>
      <c r="I8802" s="26"/>
      <c r="J8802" s="24"/>
      <c r="K8802" s="26"/>
      <c r="L8802" s="26"/>
      <c r="M8802" s="26"/>
      <c r="N8802" s="26"/>
      <c r="O8802" s="26"/>
      <c r="P8802" s="26"/>
      <c r="Q8802" s="26"/>
      <c r="R8802" s="26"/>
      <c r="S8802" s="26"/>
      <c r="T8802" s="26"/>
      <c r="U8802" s="26"/>
      <c r="V8802" s="26"/>
    </row>
    <row r="8803" spans="1:22" ht="14">
      <c r="A8803" s="24"/>
      <c r="B8803" s="26"/>
      <c r="C8803" s="26"/>
      <c r="D8803" s="26"/>
      <c r="E8803" s="26"/>
      <c r="F8803" s="26"/>
      <c r="G8803" s="27"/>
      <c r="H8803" s="27"/>
      <c r="I8803" s="26"/>
      <c r="J8803" s="24"/>
      <c r="K8803" s="26"/>
      <c r="L8803" s="26"/>
      <c r="M8803" s="26"/>
      <c r="N8803" s="26"/>
      <c r="O8803" s="26"/>
      <c r="P8803" s="26"/>
      <c r="Q8803" s="26"/>
      <c r="R8803" s="26"/>
      <c r="S8803" s="26"/>
      <c r="T8803" s="26"/>
      <c r="U8803" s="26"/>
      <c r="V8803" s="26"/>
    </row>
    <row r="8804" spans="1:22" ht="14">
      <c r="A8804" s="24"/>
      <c r="B8804" s="26"/>
      <c r="C8804" s="26"/>
      <c r="D8804" s="26"/>
      <c r="E8804" s="26"/>
      <c r="F8804" s="26"/>
      <c r="G8804" s="27"/>
      <c r="H8804" s="27"/>
      <c r="I8804" s="26"/>
      <c r="J8804" s="24"/>
      <c r="K8804" s="26"/>
      <c r="L8804" s="26"/>
      <c r="M8804" s="26"/>
      <c r="N8804" s="26"/>
      <c r="O8804" s="26"/>
      <c r="P8804" s="26"/>
      <c r="Q8804" s="26"/>
      <c r="R8804" s="26"/>
      <c r="S8804" s="26"/>
      <c r="T8804" s="26"/>
      <c r="U8804" s="26"/>
      <c r="V8804" s="26"/>
    </row>
    <row r="8805" spans="1:22" ht="14">
      <c r="A8805" s="24"/>
      <c r="B8805" s="26"/>
      <c r="C8805" s="26"/>
      <c r="D8805" s="26"/>
      <c r="E8805" s="26"/>
      <c r="F8805" s="26"/>
      <c r="G8805" s="27"/>
      <c r="H8805" s="27"/>
      <c r="I8805" s="26"/>
      <c r="J8805" s="24"/>
      <c r="K8805" s="26"/>
      <c r="L8805" s="26"/>
      <c r="M8805" s="26"/>
      <c r="N8805" s="26"/>
      <c r="O8805" s="26"/>
      <c r="P8805" s="26"/>
      <c r="Q8805" s="26"/>
      <c r="R8805" s="26"/>
      <c r="S8805" s="26"/>
      <c r="T8805" s="26"/>
      <c r="U8805" s="26"/>
      <c r="V8805" s="26"/>
    </row>
    <row r="8806" spans="1:22" ht="14">
      <c r="A8806" s="24"/>
      <c r="B8806" s="26"/>
      <c r="C8806" s="26"/>
      <c r="D8806" s="26"/>
      <c r="E8806" s="26"/>
      <c r="F8806" s="26"/>
      <c r="G8806" s="27"/>
      <c r="H8806" s="27"/>
      <c r="I8806" s="26"/>
      <c r="J8806" s="24"/>
      <c r="K8806" s="26"/>
      <c r="L8806" s="26"/>
      <c r="M8806" s="26"/>
      <c r="N8806" s="26"/>
      <c r="O8806" s="26"/>
      <c r="P8806" s="26"/>
      <c r="Q8806" s="26"/>
      <c r="R8806" s="26"/>
      <c r="S8806" s="26"/>
      <c r="T8806" s="26"/>
      <c r="U8806" s="26"/>
      <c r="V8806" s="26"/>
    </row>
    <row r="8807" spans="1:22" ht="14">
      <c r="A8807" s="24"/>
      <c r="B8807" s="26"/>
      <c r="C8807" s="26"/>
      <c r="D8807" s="26"/>
      <c r="E8807" s="26"/>
      <c r="F8807" s="26"/>
      <c r="G8807" s="27"/>
      <c r="H8807" s="27"/>
      <c r="I8807" s="26"/>
      <c r="J8807" s="24"/>
      <c r="K8807" s="26"/>
      <c r="L8807" s="26"/>
      <c r="M8807" s="26"/>
      <c r="N8807" s="26"/>
      <c r="O8807" s="26"/>
      <c r="P8807" s="26"/>
      <c r="Q8807" s="26"/>
      <c r="R8807" s="26"/>
      <c r="S8807" s="26"/>
      <c r="T8807" s="26"/>
      <c r="U8807" s="26"/>
      <c r="V8807" s="26"/>
    </row>
    <row r="8808" spans="1:22" ht="14">
      <c r="A8808" s="24"/>
      <c r="B8808" s="26"/>
      <c r="C8808" s="26"/>
      <c r="D8808" s="26"/>
      <c r="E8808" s="26"/>
      <c r="F8808" s="26"/>
      <c r="G8808" s="27"/>
      <c r="H8808" s="27"/>
      <c r="I8808" s="26"/>
      <c r="J8808" s="24"/>
      <c r="K8808" s="26"/>
      <c r="L8808" s="26"/>
      <c r="M8808" s="26"/>
      <c r="N8808" s="26"/>
      <c r="O8808" s="26"/>
      <c r="P8808" s="26"/>
      <c r="Q8808" s="26"/>
      <c r="R8808" s="26"/>
      <c r="S8808" s="26"/>
      <c r="T8808" s="26"/>
      <c r="U8808" s="26"/>
      <c r="V8808" s="26"/>
    </row>
    <row r="8809" spans="1:22" ht="14">
      <c r="A8809" s="24"/>
      <c r="B8809" s="26"/>
      <c r="C8809" s="26"/>
      <c r="D8809" s="26"/>
      <c r="E8809" s="26"/>
      <c r="F8809" s="26"/>
      <c r="G8809" s="27"/>
      <c r="H8809" s="27"/>
      <c r="I8809" s="26"/>
      <c r="J8809" s="24"/>
      <c r="K8809" s="26"/>
      <c r="L8809" s="26"/>
      <c r="M8809" s="26"/>
      <c r="N8809" s="26"/>
      <c r="O8809" s="26"/>
      <c r="P8809" s="26"/>
      <c r="Q8809" s="26"/>
      <c r="R8809" s="26"/>
      <c r="S8809" s="26"/>
      <c r="T8809" s="26"/>
      <c r="U8809" s="26"/>
      <c r="V8809" s="26"/>
    </row>
    <row r="8810" spans="1:22" ht="14">
      <c r="A8810" s="24"/>
      <c r="B8810" s="26"/>
      <c r="C8810" s="26"/>
      <c r="D8810" s="26"/>
      <c r="E8810" s="26"/>
      <c r="F8810" s="26"/>
      <c r="G8810" s="27"/>
      <c r="H8810" s="27"/>
      <c r="I8810" s="26"/>
      <c r="J8810" s="24"/>
      <c r="K8810" s="26"/>
      <c r="L8810" s="26"/>
      <c r="M8810" s="26"/>
      <c r="N8810" s="26"/>
      <c r="O8810" s="26"/>
      <c r="P8810" s="26"/>
      <c r="Q8810" s="26"/>
      <c r="R8810" s="26"/>
      <c r="S8810" s="26"/>
      <c r="T8810" s="26"/>
      <c r="U8810" s="26"/>
      <c r="V8810" s="26"/>
    </row>
    <row r="8811" spans="1:22" ht="14">
      <c r="A8811" s="24"/>
      <c r="B8811" s="26"/>
      <c r="C8811" s="26"/>
      <c r="D8811" s="26"/>
      <c r="E8811" s="26"/>
      <c r="F8811" s="26"/>
      <c r="G8811" s="27"/>
      <c r="H8811" s="27"/>
      <c r="I8811" s="26"/>
      <c r="J8811" s="24"/>
      <c r="K8811" s="26"/>
      <c r="L8811" s="26"/>
      <c r="M8811" s="26"/>
      <c r="N8811" s="26"/>
      <c r="O8811" s="26"/>
      <c r="P8811" s="26"/>
      <c r="Q8811" s="26"/>
      <c r="R8811" s="26"/>
      <c r="S8811" s="26"/>
      <c r="T8811" s="26"/>
      <c r="U8811" s="26"/>
      <c r="V8811" s="26"/>
    </row>
    <row r="8812" spans="1:22" ht="14">
      <c r="A8812" s="24"/>
      <c r="B8812" s="26"/>
      <c r="C8812" s="26"/>
      <c r="D8812" s="26"/>
      <c r="E8812" s="26"/>
      <c r="F8812" s="26"/>
      <c r="G8812" s="27"/>
      <c r="H8812" s="27"/>
      <c r="I8812" s="26"/>
      <c r="J8812" s="24"/>
      <c r="K8812" s="26"/>
      <c r="L8812" s="26"/>
      <c r="M8812" s="26"/>
      <c r="N8812" s="26"/>
      <c r="O8812" s="26"/>
      <c r="P8812" s="26"/>
      <c r="Q8812" s="26"/>
      <c r="R8812" s="26"/>
      <c r="S8812" s="26"/>
      <c r="T8812" s="26"/>
      <c r="U8812" s="26"/>
      <c r="V8812" s="26"/>
    </row>
    <row r="8813" spans="1:22" ht="14">
      <c r="A8813" s="24"/>
      <c r="B8813" s="26"/>
      <c r="C8813" s="26"/>
      <c r="D8813" s="26"/>
      <c r="E8813" s="26"/>
      <c r="F8813" s="26"/>
      <c r="G8813" s="27"/>
      <c r="H8813" s="27"/>
      <c r="I8813" s="26"/>
      <c r="J8813" s="24"/>
      <c r="K8813" s="26"/>
      <c r="L8813" s="26"/>
      <c r="M8813" s="26"/>
      <c r="N8813" s="26"/>
      <c r="O8813" s="26"/>
      <c r="P8813" s="26"/>
      <c r="Q8813" s="26"/>
      <c r="R8813" s="26"/>
      <c r="S8813" s="26"/>
      <c r="T8813" s="26"/>
      <c r="U8813" s="26"/>
      <c r="V8813" s="26"/>
    </row>
    <row r="8814" spans="1:22" ht="14">
      <c r="A8814" s="24"/>
      <c r="B8814" s="26"/>
      <c r="C8814" s="26"/>
      <c r="D8814" s="26"/>
      <c r="E8814" s="26"/>
      <c r="F8814" s="26"/>
      <c r="G8814" s="27"/>
      <c r="H8814" s="27"/>
      <c r="I8814" s="26"/>
      <c r="J8814" s="24"/>
      <c r="K8814" s="26"/>
      <c r="L8814" s="26"/>
      <c r="M8814" s="26"/>
      <c r="N8814" s="26"/>
      <c r="O8814" s="26"/>
      <c r="P8814" s="26"/>
      <c r="Q8814" s="26"/>
      <c r="R8814" s="26"/>
      <c r="S8814" s="26"/>
      <c r="T8814" s="26"/>
      <c r="U8814" s="26"/>
      <c r="V8814" s="26"/>
    </row>
    <row r="8815" spans="1:22" ht="14">
      <c r="A8815" s="24"/>
      <c r="B8815" s="26"/>
      <c r="C8815" s="26"/>
      <c r="D8815" s="26"/>
      <c r="E8815" s="26"/>
      <c r="F8815" s="26"/>
      <c r="G8815" s="27"/>
      <c r="H8815" s="27"/>
      <c r="I8815" s="26"/>
      <c r="J8815" s="24"/>
      <c r="K8815" s="26"/>
      <c r="L8815" s="26"/>
      <c r="M8815" s="26"/>
      <c r="N8815" s="26"/>
      <c r="O8815" s="26"/>
      <c r="P8815" s="26"/>
      <c r="Q8815" s="26"/>
      <c r="R8815" s="26"/>
      <c r="S8815" s="26"/>
      <c r="T8815" s="26"/>
      <c r="U8815" s="26"/>
      <c r="V8815" s="26"/>
    </row>
    <row r="8816" spans="1:22" ht="14">
      <c r="A8816" s="24"/>
      <c r="B8816" s="26"/>
      <c r="C8816" s="26"/>
      <c r="D8816" s="26"/>
      <c r="E8816" s="26"/>
      <c r="F8816" s="26"/>
      <c r="G8816" s="27"/>
      <c r="H8816" s="27"/>
      <c r="I8816" s="26"/>
      <c r="J8816" s="24"/>
      <c r="K8816" s="26"/>
      <c r="L8816" s="26"/>
      <c r="M8816" s="26"/>
      <c r="N8816" s="26"/>
      <c r="O8816" s="26"/>
      <c r="P8816" s="26"/>
      <c r="Q8816" s="26"/>
      <c r="R8816" s="26"/>
      <c r="S8816" s="26"/>
      <c r="T8816" s="26"/>
      <c r="U8816" s="26"/>
      <c r="V8816" s="26"/>
    </row>
    <row r="8817" spans="1:22" ht="14">
      <c r="A8817" s="24"/>
      <c r="B8817" s="26"/>
      <c r="C8817" s="26"/>
      <c r="D8817" s="26"/>
      <c r="E8817" s="26"/>
      <c r="F8817" s="26"/>
      <c r="G8817" s="27"/>
      <c r="H8817" s="27"/>
      <c r="I8817" s="26"/>
      <c r="J8817" s="24"/>
      <c r="K8817" s="26"/>
      <c r="L8817" s="26"/>
      <c r="M8817" s="26"/>
      <c r="N8817" s="26"/>
      <c r="O8817" s="26"/>
      <c r="P8817" s="26"/>
      <c r="Q8817" s="26"/>
      <c r="R8817" s="26"/>
      <c r="S8817" s="26"/>
      <c r="T8817" s="26"/>
      <c r="U8817" s="26"/>
      <c r="V8817" s="26"/>
    </row>
    <row r="8818" spans="1:22" ht="14">
      <c r="A8818" s="24"/>
      <c r="B8818" s="26"/>
      <c r="C8818" s="26"/>
      <c r="D8818" s="26"/>
      <c r="E8818" s="26"/>
      <c r="F8818" s="26"/>
      <c r="G8818" s="27"/>
      <c r="H8818" s="27"/>
      <c r="I8818" s="26"/>
      <c r="J8818" s="24"/>
      <c r="K8818" s="26"/>
      <c r="L8818" s="26"/>
      <c r="M8818" s="26"/>
      <c r="N8818" s="26"/>
      <c r="O8818" s="26"/>
      <c r="P8818" s="26"/>
      <c r="Q8818" s="26"/>
      <c r="R8818" s="26"/>
      <c r="S8818" s="26"/>
      <c r="T8818" s="26"/>
      <c r="U8818" s="26"/>
      <c r="V8818" s="26"/>
    </row>
    <row r="8819" spans="1:22" ht="14">
      <c r="A8819" s="24"/>
      <c r="B8819" s="26"/>
      <c r="C8819" s="26"/>
      <c r="D8819" s="26"/>
      <c r="E8819" s="26"/>
      <c r="F8819" s="26"/>
      <c r="G8819" s="27"/>
      <c r="H8819" s="27"/>
      <c r="I8819" s="26"/>
      <c r="J8819" s="24"/>
      <c r="K8819" s="26"/>
      <c r="L8819" s="26"/>
      <c r="M8819" s="26"/>
      <c r="N8819" s="26"/>
      <c r="O8819" s="26"/>
      <c r="P8819" s="26"/>
      <c r="Q8819" s="26"/>
      <c r="R8819" s="26"/>
      <c r="S8819" s="26"/>
      <c r="T8819" s="26"/>
      <c r="U8819" s="26"/>
      <c r="V8819" s="26"/>
    </row>
    <row r="8820" spans="1:22" ht="14">
      <c r="A8820" s="24"/>
      <c r="B8820" s="26"/>
      <c r="C8820" s="26"/>
      <c r="D8820" s="26"/>
      <c r="E8820" s="26"/>
      <c r="F8820" s="26"/>
      <c r="G8820" s="27"/>
      <c r="H8820" s="27"/>
      <c r="I8820" s="26"/>
      <c r="J8820" s="24"/>
      <c r="K8820" s="26"/>
      <c r="L8820" s="26"/>
      <c r="M8820" s="26"/>
      <c r="N8820" s="26"/>
      <c r="O8820" s="26"/>
      <c r="P8820" s="26"/>
      <c r="Q8820" s="26"/>
      <c r="R8820" s="26"/>
      <c r="S8820" s="26"/>
      <c r="T8820" s="26"/>
      <c r="U8820" s="26"/>
      <c r="V8820" s="26"/>
    </row>
    <row r="8821" spans="1:22" ht="14">
      <c r="A8821" s="24"/>
      <c r="B8821" s="26"/>
      <c r="C8821" s="26"/>
      <c r="D8821" s="26"/>
      <c r="E8821" s="26"/>
      <c r="F8821" s="26"/>
      <c r="G8821" s="27"/>
      <c r="H8821" s="27"/>
      <c r="I8821" s="26"/>
      <c r="J8821" s="24"/>
      <c r="K8821" s="26"/>
      <c r="L8821" s="26"/>
      <c r="M8821" s="26"/>
      <c r="N8821" s="26"/>
      <c r="O8821" s="26"/>
      <c r="P8821" s="26"/>
      <c r="Q8821" s="26"/>
      <c r="R8821" s="26"/>
      <c r="S8821" s="26"/>
      <c r="T8821" s="26"/>
      <c r="U8821" s="26"/>
      <c r="V8821" s="26"/>
    </row>
    <row r="8822" spans="1:22" ht="14">
      <c r="A8822" s="24"/>
      <c r="B8822" s="26"/>
      <c r="C8822" s="26"/>
      <c r="D8822" s="26"/>
      <c r="E8822" s="26"/>
      <c r="F8822" s="26"/>
      <c r="G8822" s="27"/>
      <c r="H8822" s="27"/>
      <c r="I8822" s="26"/>
      <c r="J8822" s="24"/>
      <c r="K8822" s="26"/>
      <c r="L8822" s="26"/>
      <c r="M8822" s="26"/>
      <c r="N8822" s="26"/>
      <c r="O8822" s="26"/>
      <c r="P8822" s="26"/>
      <c r="Q8822" s="26"/>
      <c r="R8822" s="26"/>
      <c r="S8822" s="26"/>
      <c r="T8822" s="26"/>
      <c r="U8822" s="26"/>
      <c r="V8822" s="26"/>
    </row>
    <row r="8823" spans="1:22" ht="14">
      <c r="A8823" s="24"/>
      <c r="B8823" s="26"/>
      <c r="C8823" s="26"/>
      <c r="D8823" s="26"/>
      <c r="E8823" s="26"/>
      <c r="F8823" s="26"/>
      <c r="G8823" s="27"/>
      <c r="H8823" s="27"/>
      <c r="I8823" s="26"/>
      <c r="J8823" s="24"/>
      <c r="K8823" s="26"/>
      <c r="L8823" s="26"/>
      <c r="M8823" s="26"/>
      <c r="N8823" s="26"/>
      <c r="O8823" s="26"/>
      <c r="P8823" s="26"/>
      <c r="Q8823" s="26"/>
      <c r="R8823" s="26"/>
      <c r="S8823" s="26"/>
      <c r="T8823" s="26"/>
      <c r="U8823" s="26"/>
      <c r="V8823" s="26"/>
    </row>
    <row r="8824" spans="1:22" ht="14">
      <c r="A8824" s="24"/>
      <c r="B8824" s="26"/>
      <c r="C8824" s="26"/>
      <c r="D8824" s="26"/>
      <c r="E8824" s="26"/>
      <c r="F8824" s="26"/>
      <c r="G8824" s="27"/>
      <c r="H8824" s="27"/>
      <c r="I8824" s="26"/>
      <c r="J8824" s="24"/>
      <c r="K8824" s="26"/>
      <c r="L8824" s="26"/>
      <c r="M8824" s="26"/>
      <c r="N8824" s="26"/>
      <c r="O8824" s="26"/>
      <c r="P8824" s="26"/>
      <c r="Q8824" s="26"/>
      <c r="R8824" s="26"/>
      <c r="S8824" s="26"/>
      <c r="T8824" s="26"/>
      <c r="U8824" s="26"/>
      <c r="V8824" s="26"/>
    </row>
    <row r="8825" spans="1:22" ht="14">
      <c r="A8825" s="24"/>
      <c r="B8825" s="26"/>
      <c r="C8825" s="26"/>
      <c r="D8825" s="26"/>
      <c r="E8825" s="26"/>
      <c r="F8825" s="26"/>
      <c r="G8825" s="27"/>
      <c r="H8825" s="27"/>
      <c r="I8825" s="26"/>
      <c r="J8825" s="24"/>
      <c r="K8825" s="26"/>
      <c r="L8825" s="26"/>
      <c r="M8825" s="26"/>
      <c r="N8825" s="26"/>
      <c r="O8825" s="26"/>
      <c r="P8825" s="26"/>
      <c r="Q8825" s="26"/>
      <c r="R8825" s="26"/>
      <c r="S8825" s="26"/>
      <c r="T8825" s="26"/>
      <c r="U8825" s="26"/>
      <c r="V8825" s="26"/>
    </row>
    <row r="8826" spans="1:22" ht="14">
      <c r="A8826" s="24"/>
      <c r="B8826" s="26"/>
      <c r="C8826" s="26"/>
      <c r="D8826" s="26"/>
      <c r="E8826" s="26"/>
      <c r="F8826" s="26"/>
      <c r="G8826" s="27"/>
      <c r="H8826" s="27"/>
      <c r="I8826" s="26"/>
      <c r="J8826" s="24"/>
      <c r="K8826" s="26"/>
      <c r="L8826" s="26"/>
      <c r="M8826" s="26"/>
      <c r="N8826" s="26"/>
      <c r="O8826" s="26"/>
      <c r="P8826" s="26"/>
      <c r="Q8826" s="26"/>
      <c r="R8826" s="26"/>
      <c r="S8826" s="26"/>
      <c r="T8826" s="26"/>
      <c r="U8826" s="26"/>
      <c r="V8826" s="26"/>
    </row>
    <row r="8827" spans="1:22" ht="14">
      <c r="A8827" s="24"/>
      <c r="B8827" s="26"/>
      <c r="C8827" s="26"/>
      <c r="D8827" s="26"/>
      <c r="E8827" s="26"/>
      <c r="F8827" s="26"/>
      <c r="G8827" s="27"/>
      <c r="H8827" s="27"/>
      <c r="I8827" s="26"/>
      <c r="J8827" s="24"/>
      <c r="K8827" s="26"/>
      <c r="L8827" s="26"/>
      <c r="M8827" s="26"/>
      <c r="N8827" s="26"/>
      <c r="O8827" s="26"/>
      <c r="P8827" s="26"/>
      <c r="Q8827" s="26"/>
      <c r="R8827" s="26"/>
      <c r="S8827" s="26"/>
      <c r="T8827" s="26"/>
      <c r="U8827" s="26"/>
      <c r="V8827" s="26"/>
    </row>
    <row r="8828" spans="1:22" ht="14">
      <c r="A8828" s="24"/>
      <c r="B8828" s="26"/>
      <c r="C8828" s="26"/>
      <c r="D8828" s="26"/>
      <c r="E8828" s="26"/>
      <c r="F8828" s="26"/>
      <c r="G8828" s="27"/>
      <c r="H8828" s="27"/>
      <c r="I8828" s="26"/>
      <c r="J8828" s="24"/>
      <c r="K8828" s="26"/>
      <c r="L8828" s="26"/>
      <c r="M8828" s="26"/>
      <c r="N8828" s="26"/>
      <c r="O8828" s="26"/>
      <c r="P8828" s="26"/>
      <c r="Q8828" s="26"/>
      <c r="R8828" s="26"/>
      <c r="S8828" s="26"/>
      <c r="T8828" s="26"/>
      <c r="U8828" s="26"/>
      <c r="V8828" s="26"/>
    </row>
    <row r="8829" spans="1:22" ht="14">
      <c r="A8829" s="24"/>
      <c r="B8829" s="26"/>
      <c r="C8829" s="26"/>
      <c r="D8829" s="26"/>
      <c r="E8829" s="26"/>
      <c r="F8829" s="26"/>
      <c r="G8829" s="27"/>
      <c r="H8829" s="27"/>
      <c r="I8829" s="26"/>
      <c r="J8829" s="24"/>
      <c r="K8829" s="26"/>
      <c r="L8829" s="26"/>
      <c r="M8829" s="26"/>
      <c r="N8829" s="26"/>
      <c r="O8829" s="26"/>
      <c r="P8829" s="26"/>
      <c r="Q8829" s="26"/>
      <c r="R8829" s="26"/>
      <c r="S8829" s="26"/>
      <c r="T8829" s="26"/>
      <c r="U8829" s="26"/>
      <c r="V8829" s="26"/>
    </row>
    <row r="8830" spans="1:22" ht="14">
      <c r="A8830" s="24"/>
      <c r="B8830" s="26"/>
      <c r="C8830" s="26"/>
      <c r="D8830" s="26"/>
      <c r="E8830" s="26"/>
      <c r="F8830" s="26"/>
      <c r="G8830" s="27"/>
      <c r="H8830" s="27"/>
      <c r="I8830" s="26"/>
      <c r="J8830" s="24"/>
      <c r="K8830" s="26"/>
      <c r="L8830" s="26"/>
      <c r="M8830" s="26"/>
      <c r="N8830" s="26"/>
      <c r="O8830" s="26"/>
      <c r="P8830" s="26"/>
      <c r="Q8830" s="26"/>
      <c r="R8830" s="26"/>
      <c r="S8830" s="26"/>
      <c r="T8830" s="26"/>
      <c r="U8830" s="26"/>
      <c r="V8830" s="26"/>
    </row>
    <row r="8831" spans="1:22" ht="14">
      <c r="A8831" s="24"/>
      <c r="B8831" s="26"/>
      <c r="C8831" s="26"/>
      <c r="D8831" s="26"/>
      <c r="E8831" s="26"/>
      <c r="F8831" s="26"/>
      <c r="G8831" s="27"/>
      <c r="H8831" s="27"/>
      <c r="I8831" s="26"/>
      <c r="J8831" s="24"/>
      <c r="K8831" s="26"/>
      <c r="L8831" s="26"/>
      <c r="M8831" s="26"/>
      <c r="N8831" s="26"/>
      <c r="O8831" s="26"/>
      <c r="P8831" s="26"/>
      <c r="Q8831" s="26"/>
      <c r="R8831" s="26"/>
      <c r="S8831" s="26"/>
      <c r="T8831" s="26"/>
      <c r="U8831" s="26"/>
      <c r="V8831" s="26"/>
    </row>
    <row r="8832" spans="1:22" ht="14">
      <c r="A8832" s="24"/>
      <c r="B8832" s="26"/>
      <c r="C8832" s="26"/>
      <c r="D8832" s="26"/>
      <c r="E8832" s="26"/>
      <c r="F8832" s="26"/>
      <c r="G8832" s="27"/>
      <c r="H8832" s="27"/>
      <c r="I8832" s="26"/>
      <c r="J8832" s="24"/>
      <c r="K8832" s="26"/>
      <c r="L8832" s="26"/>
      <c r="M8832" s="26"/>
      <c r="N8832" s="26"/>
      <c r="O8832" s="26"/>
      <c r="P8832" s="26"/>
      <c r="Q8832" s="26"/>
      <c r="R8832" s="26"/>
      <c r="S8832" s="26"/>
      <c r="T8832" s="26"/>
      <c r="U8832" s="26"/>
      <c r="V8832" s="26"/>
    </row>
    <row r="8833" spans="1:22" ht="14">
      <c r="A8833" s="24"/>
      <c r="B8833" s="26"/>
      <c r="C8833" s="26"/>
      <c r="D8833" s="26"/>
      <c r="E8833" s="26"/>
      <c r="F8833" s="26"/>
      <c r="G8833" s="27"/>
      <c r="H8833" s="27"/>
      <c r="I8833" s="26"/>
      <c r="J8833" s="24"/>
      <c r="K8833" s="26"/>
      <c r="L8833" s="26"/>
      <c r="M8833" s="26"/>
      <c r="N8833" s="26"/>
      <c r="O8833" s="26"/>
      <c r="P8833" s="26"/>
      <c r="Q8833" s="26"/>
      <c r="R8833" s="26"/>
      <c r="S8833" s="26"/>
      <c r="T8833" s="26"/>
      <c r="U8833" s="26"/>
      <c r="V8833" s="26"/>
    </row>
    <row r="8834" spans="1:22" ht="14">
      <c r="A8834" s="24"/>
      <c r="B8834" s="26"/>
      <c r="C8834" s="26"/>
      <c r="D8834" s="26"/>
      <c r="E8834" s="26"/>
      <c r="F8834" s="26"/>
      <c r="G8834" s="27"/>
      <c r="H8834" s="27"/>
      <c r="I8834" s="26"/>
      <c r="J8834" s="24"/>
      <c r="K8834" s="26"/>
      <c r="L8834" s="26"/>
      <c r="M8834" s="26"/>
      <c r="N8834" s="26"/>
      <c r="O8834" s="26"/>
      <c r="P8834" s="26"/>
      <c r="Q8834" s="26"/>
      <c r="R8834" s="26"/>
      <c r="S8834" s="26"/>
      <c r="T8834" s="26"/>
      <c r="U8834" s="26"/>
      <c r="V8834" s="26"/>
    </row>
    <row r="8835" spans="1:22" ht="14">
      <c r="A8835" s="24"/>
      <c r="B8835" s="26"/>
      <c r="C8835" s="26"/>
      <c r="D8835" s="26"/>
      <c r="E8835" s="26"/>
      <c r="F8835" s="26"/>
      <c r="G8835" s="27"/>
      <c r="H8835" s="27"/>
      <c r="I8835" s="26"/>
      <c r="J8835" s="24"/>
      <c r="K8835" s="26"/>
      <c r="L8835" s="26"/>
      <c r="M8835" s="26"/>
      <c r="N8835" s="26"/>
      <c r="O8835" s="26"/>
      <c r="P8835" s="26"/>
      <c r="Q8835" s="26"/>
      <c r="R8835" s="26"/>
      <c r="S8835" s="26"/>
      <c r="T8835" s="26"/>
      <c r="U8835" s="26"/>
      <c r="V8835" s="26"/>
    </row>
    <row r="8836" spans="1:22" ht="14">
      <c r="A8836" s="24"/>
      <c r="B8836" s="26"/>
      <c r="C8836" s="26"/>
      <c r="D8836" s="26"/>
      <c r="E8836" s="26"/>
      <c r="F8836" s="26"/>
      <c r="G8836" s="27"/>
      <c r="H8836" s="27"/>
      <c r="I8836" s="26"/>
      <c r="J8836" s="24"/>
      <c r="K8836" s="26"/>
      <c r="L8836" s="26"/>
      <c r="M8836" s="26"/>
      <c r="N8836" s="26"/>
      <c r="O8836" s="26"/>
      <c r="P8836" s="26"/>
      <c r="Q8836" s="26"/>
      <c r="R8836" s="26"/>
      <c r="S8836" s="26"/>
      <c r="T8836" s="26"/>
      <c r="U8836" s="26"/>
      <c r="V8836" s="26"/>
    </row>
    <row r="8837" spans="1:22" ht="14">
      <c r="A8837" s="24"/>
      <c r="B8837" s="26"/>
      <c r="C8837" s="26"/>
      <c r="D8837" s="26"/>
      <c r="E8837" s="26"/>
      <c r="F8837" s="26"/>
      <c r="G8837" s="27"/>
      <c r="H8837" s="27"/>
      <c r="I8837" s="26"/>
      <c r="J8837" s="24"/>
      <c r="K8837" s="26"/>
      <c r="L8837" s="26"/>
      <c r="M8837" s="26"/>
      <c r="N8837" s="26"/>
      <c r="O8837" s="26"/>
      <c r="P8837" s="26"/>
      <c r="Q8837" s="26"/>
      <c r="R8837" s="26"/>
      <c r="S8837" s="26"/>
      <c r="T8837" s="26"/>
      <c r="U8837" s="26"/>
      <c r="V8837" s="26"/>
    </row>
    <row r="8838" spans="1:22" ht="14">
      <c r="A8838" s="24"/>
      <c r="B8838" s="26"/>
      <c r="C8838" s="26"/>
      <c r="D8838" s="26"/>
      <c r="E8838" s="26"/>
      <c r="F8838" s="26"/>
      <c r="G8838" s="27"/>
      <c r="H8838" s="27"/>
      <c r="I8838" s="26"/>
      <c r="J8838" s="24"/>
      <c r="K8838" s="26"/>
      <c r="L8838" s="26"/>
      <c r="M8838" s="26"/>
      <c r="N8838" s="26"/>
      <c r="O8838" s="26"/>
      <c r="P8838" s="26"/>
      <c r="Q8838" s="26"/>
      <c r="R8838" s="26"/>
      <c r="S8838" s="26"/>
      <c r="T8838" s="26"/>
      <c r="U8838" s="26"/>
      <c r="V8838" s="26"/>
    </row>
    <row r="8839" spans="1:22" ht="14">
      <c r="A8839" s="24"/>
      <c r="B8839" s="26"/>
      <c r="C8839" s="26"/>
      <c r="D8839" s="26"/>
      <c r="E8839" s="26"/>
      <c r="F8839" s="26"/>
      <c r="G8839" s="27"/>
      <c r="H8839" s="27"/>
      <c r="I8839" s="26"/>
      <c r="J8839" s="24"/>
      <c r="K8839" s="26"/>
      <c r="L8839" s="26"/>
      <c r="M8839" s="26"/>
      <c r="N8839" s="26"/>
      <c r="O8839" s="26"/>
      <c r="P8839" s="26"/>
      <c r="Q8839" s="26"/>
      <c r="R8839" s="26"/>
      <c r="S8839" s="26"/>
      <c r="T8839" s="26"/>
      <c r="U8839" s="26"/>
      <c r="V8839" s="26"/>
    </row>
    <row r="8840" spans="1:22" ht="14">
      <c r="A8840" s="24"/>
      <c r="B8840" s="26"/>
      <c r="C8840" s="26"/>
      <c r="D8840" s="26"/>
      <c r="E8840" s="26"/>
      <c r="F8840" s="26"/>
      <c r="G8840" s="27"/>
      <c r="H8840" s="27"/>
      <c r="I8840" s="26"/>
      <c r="J8840" s="24"/>
      <c r="K8840" s="26"/>
      <c r="L8840" s="26"/>
      <c r="M8840" s="26"/>
      <c r="N8840" s="26"/>
      <c r="O8840" s="26"/>
      <c r="P8840" s="26"/>
      <c r="Q8840" s="26"/>
      <c r="R8840" s="26"/>
      <c r="S8840" s="26"/>
      <c r="T8840" s="26"/>
      <c r="U8840" s="26"/>
      <c r="V8840" s="26"/>
    </row>
    <row r="8841" spans="1:22" ht="14">
      <c r="A8841" s="24"/>
      <c r="B8841" s="26"/>
      <c r="C8841" s="26"/>
      <c r="D8841" s="26"/>
      <c r="E8841" s="26"/>
      <c r="F8841" s="26"/>
      <c r="G8841" s="27"/>
      <c r="H8841" s="27"/>
      <c r="I8841" s="26"/>
      <c r="J8841" s="24"/>
      <c r="K8841" s="26"/>
      <c r="L8841" s="26"/>
      <c r="M8841" s="26"/>
      <c r="N8841" s="26"/>
      <c r="O8841" s="26"/>
      <c r="P8841" s="26"/>
      <c r="Q8841" s="26"/>
      <c r="R8841" s="26"/>
      <c r="S8841" s="26"/>
      <c r="T8841" s="26"/>
      <c r="U8841" s="26"/>
      <c r="V8841" s="26"/>
    </row>
    <row r="8842" spans="1:22" ht="14">
      <c r="A8842" s="24"/>
      <c r="B8842" s="26"/>
      <c r="C8842" s="26"/>
      <c r="D8842" s="26"/>
      <c r="E8842" s="26"/>
      <c r="F8842" s="26"/>
      <c r="G8842" s="27"/>
      <c r="H8842" s="27"/>
      <c r="I8842" s="26"/>
      <c r="J8842" s="24"/>
      <c r="K8842" s="26"/>
      <c r="L8842" s="26"/>
      <c r="M8842" s="26"/>
      <c r="N8842" s="26"/>
      <c r="O8842" s="26"/>
      <c r="P8842" s="26"/>
      <c r="Q8842" s="26"/>
      <c r="R8842" s="26"/>
      <c r="S8842" s="26"/>
      <c r="T8842" s="26"/>
      <c r="U8842" s="26"/>
      <c r="V8842" s="26"/>
    </row>
    <row r="8843" spans="1:22" ht="14">
      <c r="A8843" s="24"/>
      <c r="B8843" s="26"/>
      <c r="C8843" s="26"/>
      <c r="D8843" s="26"/>
      <c r="E8843" s="26"/>
      <c r="F8843" s="26"/>
      <c r="G8843" s="27"/>
      <c r="H8843" s="27"/>
      <c r="I8843" s="26"/>
      <c r="J8843" s="24"/>
      <c r="K8843" s="26"/>
      <c r="L8843" s="26"/>
      <c r="M8843" s="26"/>
      <c r="N8843" s="26"/>
      <c r="O8843" s="26"/>
      <c r="P8843" s="26"/>
      <c r="Q8843" s="26"/>
      <c r="R8843" s="26"/>
      <c r="S8843" s="26"/>
      <c r="T8843" s="26"/>
      <c r="U8843" s="26"/>
      <c r="V8843" s="26"/>
    </row>
    <row r="8844" spans="1:22" ht="14">
      <c r="A8844" s="24"/>
      <c r="B8844" s="26"/>
      <c r="C8844" s="26"/>
      <c r="D8844" s="26"/>
      <c r="E8844" s="26"/>
      <c r="F8844" s="26"/>
      <c r="G8844" s="27"/>
      <c r="H8844" s="27"/>
      <c r="I8844" s="26"/>
      <c r="J8844" s="24"/>
      <c r="K8844" s="26"/>
      <c r="L8844" s="26"/>
      <c r="M8844" s="26"/>
      <c r="N8844" s="26"/>
      <c r="O8844" s="26"/>
      <c r="P8844" s="26"/>
      <c r="Q8844" s="26"/>
      <c r="R8844" s="26"/>
      <c r="S8844" s="26"/>
      <c r="T8844" s="26"/>
      <c r="U8844" s="26"/>
      <c r="V8844" s="26"/>
    </row>
    <row r="8845" spans="1:22" ht="14">
      <c r="A8845" s="24"/>
      <c r="B8845" s="26"/>
      <c r="C8845" s="26"/>
      <c r="D8845" s="26"/>
      <c r="E8845" s="26"/>
      <c r="F8845" s="26"/>
      <c r="G8845" s="27"/>
      <c r="H8845" s="27"/>
      <c r="I8845" s="26"/>
      <c r="J8845" s="24"/>
      <c r="K8845" s="26"/>
      <c r="L8845" s="26"/>
      <c r="M8845" s="26"/>
      <c r="N8845" s="26"/>
      <c r="O8845" s="26"/>
      <c r="P8845" s="26"/>
      <c r="Q8845" s="26"/>
      <c r="R8845" s="26"/>
      <c r="S8845" s="26"/>
      <c r="T8845" s="26"/>
      <c r="U8845" s="26"/>
      <c r="V8845" s="26"/>
    </row>
    <row r="8846" spans="1:22" ht="14">
      <c r="A8846" s="24"/>
      <c r="B8846" s="26"/>
      <c r="C8846" s="26"/>
      <c r="D8846" s="26"/>
      <c r="E8846" s="26"/>
      <c r="F8846" s="26"/>
      <c r="G8846" s="27"/>
      <c r="H8846" s="27"/>
      <c r="I8846" s="26"/>
      <c r="J8846" s="24"/>
      <c r="K8846" s="26"/>
      <c r="L8846" s="26"/>
      <c r="M8846" s="26"/>
      <c r="N8846" s="26"/>
      <c r="O8846" s="26"/>
      <c r="P8846" s="26"/>
      <c r="Q8846" s="26"/>
      <c r="R8846" s="26"/>
      <c r="S8846" s="26"/>
      <c r="T8846" s="26"/>
      <c r="U8846" s="26"/>
      <c r="V8846" s="26"/>
    </row>
    <row r="8847" spans="1:22" ht="14">
      <c r="A8847" s="24"/>
      <c r="B8847" s="26"/>
      <c r="C8847" s="26"/>
      <c r="D8847" s="26"/>
      <c r="E8847" s="26"/>
      <c r="F8847" s="26"/>
      <c r="G8847" s="27"/>
      <c r="H8847" s="27"/>
      <c r="I8847" s="26"/>
      <c r="J8847" s="24"/>
      <c r="K8847" s="26"/>
      <c r="L8847" s="26"/>
      <c r="M8847" s="26"/>
      <c r="N8847" s="26"/>
      <c r="O8847" s="26"/>
      <c r="P8847" s="26"/>
      <c r="Q8847" s="26"/>
      <c r="R8847" s="26"/>
      <c r="S8847" s="26"/>
      <c r="T8847" s="26"/>
      <c r="U8847" s="26"/>
      <c r="V8847" s="26"/>
    </row>
    <row r="8848" spans="1:22" ht="14">
      <c r="A8848" s="24"/>
      <c r="B8848" s="26"/>
      <c r="C8848" s="26"/>
      <c r="D8848" s="26"/>
      <c r="E8848" s="26"/>
      <c r="F8848" s="26"/>
      <c r="G8848" s="27"/>
      <c r="H8848" s="27"/>
      <c r="I8848" s="26"/>
      <c r="J8848" s="24"/>
      <c r="K8848" s="26"/>
      <c r="L8848" s="26"/>
      <c r="M8848" s="26"/>
      <c r="N8848" s="26"/>
      <c r="O8848" s="26"/>
      <c r="P8848" s="26"/>
      <c r="Q8848" s="26"/>
      <c r="R8848" s="26"/>
      <c r="S8848" s="26"/>
      <c r="T8848" s="26"/>
      <c r="U8848" s="26"/>
      <c r="V8848" s="26"/>
    </row>
    <row r="8849" spans="1:22" ht="14">
      <c r="A8849" s="24"/>
      <c r="B8849" s="26"/>
      <c r="C8849" s="26"/>
      <c r="D8849" s="26"/>
      <c r="E8849" s="26"/>
      <c r="F8849" s="26"/>
      <c r="G8849" s="27"/>
      <c r="H8849" s="27"/>
      <c r="I8849" s="26"/>
      <c r="J8849" s="24"/>
      <c r="K8849" s="26"/>
      <c r="L8849" s="26"/>
      <c r="M8849" s="26"/>
      <c r="N8849" s="26"/>
      <c r="O8849" s="26"/>
      <c r="P8849" s="26"/>
      <c r="Q8849" s="26"/>
      <c r="R8849" s="26"/>
      <c r="S8849" s="26"/>
      <c r="T8849" s="26"/>
      <c r="U8849" s="26"/>
      <c r="V8849" s="26"/>
    </row>
    <row r="8850" spans="1:22" ht="14">
      <c r="A8850" s="24"/>
      <c r="B8850" s="26"/>
      <c r="C8850" s="26"/>
      <c r="D8850" s="26"/>
      <c r="E8850" s="26"/>
      <c r="F8850" s="26"/>
      <c r="G8850" s="27"/>
      <c r="H8850" s="27"/>
      <c r="I8850" s="26"/>
      <c r="J8850" s="24"/>
      <c r="K8850" s="26"/>
      <c r="L8850" s="26"/>
      <c r="M8850" s="26"/>
      <c r="N8850" s="26"/>
      <c r="O8850" s="26"/>
      <c r="P8850" s="26"/>
      <c r="Q8850" s="26"/>
      <c r="R8850" s="26"/>
      <c r="S8850" s="26"/>
      <c r="T8850" s="26"/>
      <c r="U8850" s="26"/>
      <c r="V8850" s="26"/>
    </row>
    <row r="8851" spans="1:22" ht="14">
      <c r="A8851" s="24"/>
      <c r="B8851" s="26"/>
      <c r="C8851" s="26"/>
      <c r="D8851" s="26"/>
      <c r="E8851" s="26"/>
      <c r="F8851" s="26"/>
      <c r="G8851" s="27"/>
      <c r="H8851" s="27"/>
      <c r="I8851" s="26"/>
      <c r="J8851" s="24"/>
      <c r="K8851" s="26"/>
      <c r="L8851" s="26"/>
      <c r="M8851" s="26"/>
      <c r="N8851" s="26"/>
      <c r="O8851" s="26"/>
      <c r="P8851" s="26"/>
      <c r="Q8851" s="26"/>
      <c r="R8851" s="26"/>
      <c r="S8851" s="26"/>
      <c r="T8851" s="26"/>
      <c r="U8851" s="26"/>
      <c r="V8851" s="26"/>
    </row>
    <row r="8852" spans="1:22" ht="14">
      <c r="A8852" s="24"/>
      <c r="B8852" s="26"/>
      <c r="C8852" s="26"/>
      <c r="D8852" s="26"/>
      <c r="E8852" s="26"/>
      <c r="F8852" s="26"/>
      <c r="G8852" s="27"/>
      <c r="H8852" s="27"/>
      <c r="I8852" s="26"/>
      <c r="J8852" s="24"/>
      <c r="K8852" s="26"/>
      <c r="L8852" s="26"/>
      <c r="M8852" s="26"/>
      <c r="N8852" s="26"/>
      <c r="O8852" s="26"/>
      <c r="P8852" s="26"/>
      <c r="Q8852" s="26"/>
      <c r="R8852" s="26"/>
      <c r="S8852" s="26"/>
      <c r="T8852" s="26"/>
      <c r="U8852" s="26"/>
      <c r="V8852" s="26"/>
    </row>
    <row r="8853" spans="1:22" ht="14">
      <c r="A8853" s="24"/>
      <c r="B8853" s="26"/>
      <c r="C8853" s="26"/>
      <c r="D8853" s="26"/>
      <c r="E8853" s="26"/>
      <c r="F8853" s="26"/>
      <c r="G8853" s="27"/>
      <c r="H8853" s="27"/>
      <c r="I8853" s="26"/>
      <c r="J8853" s="24"/>
      <c r="K8853" s="26"/>
      <c r="L8853" s="26"/>
      <c r="M8853" s="26"/>
      <c r="N8853" s="26"/>
      <c r="O8853" s="26"/>
      <c r="P8853" s="26"/>
      <c r="Q8853" s="26"/>
      <c r="R8853" s="26"/>
      <c r="S8853" s="26"/>
      <c r="T8853" s="26"/>
      <c r="U8853" s="26"/>
      <c r="V8853" s="26"/>
    </row>
    <row r="8854" spans="1:22" ht="14">
      <c r="A8854" s="24"/>
      <c r="B8854" s="26"/>
      <c r="C8854" s="26"/>
      <c r="D8854" s="26"/>
      <c r="E8854" s="26"/>
      <c r="F8854" s="26"/>
      <c r="G8854" s="27"/>
      <c r="H8854" s="27"/>
      <c r="I8854" s="26"/>
      <c r="J8854" s="24"/>
      <c r="K8854" s="26"/>
      <c r="L8854" s="26"/>
      <c r="M8854" s="26"/>
      <c r="N8854" s="26"/>
      <c r="O8854" s="26"/>
      <c r="P8854" s="26"/>
      <c r="Q8854" s="26"/>
      <c r="R8854" s="26"/>
      <c r="S8854" s="26"/>
      <c r="T8854" s="26"/>
      <c r="U8854" s="26"/>
      <c r="V8854" s="26"/>
    </row>
    <row r="8855" spans="1:22" ht="14">
      <c r="A8855" s="24"/>
      <c r="B8855" s="26"/>
      <c r="C8855" s="26"/>
      <c r="D8855" s="26"/>
      <c r="E8855" s="26"/>
      <c r="F8855" s="26"/>
      <c r="G8855" s="27"/>
      <c r="H8855" s="27"/>
      <c r="I8855" s="26"/>
      <c r="J8855" s="24"/>
      <c r="K8855" s="26"/>
      <c r="L8855" s="26"/>
      <c r="M8855" s="26"/>
      <c r="N8855" s="26"/>
      <c r="O8855" s="26"/>
      <c r="P8855" s="26"/>
      <c r="Q8855" s="26"/>
      <c r="R8855" s="26"/>
      <c r="S8855" s="26"/>
      <c r="T8855" s="26"/>
      <c r="U8855" s="26"/>
      <c r="V8855" s="26"/>
    </row>
    <row r="8856" spans="1:22" ht="14">
      <c r="A8856" s="24"/>
      <c r="B8856" s="26"/>
      <c r="C8856" s="26"/>
      <c r="D8856" s="26"/>
      <c r="E8856" s="26"/>
      <c r="F8856" s="26"/>
      <c r="G8856" s="27"/>
      <c r="H8856" s="27"/>
      <c r="I8856" s="26"/>
      <c r="J8856" s="24"/>
      <c r="K8856" s="26"/>
      <c r="L8856" s="26"/>
      <c r="M8856" s="26"/>
      <c r="N8856" s="26"/>
      <c r="O8856" s="26"/>
      <c r="P8856" s="26"/>
      <c r="Q8856" s="26"/>
      <c r="R8856" s="26"/>
      <c r="S8856" s="26"/>
      <c r="T8856" s="26"/>
      <c r="U8856" s="26"/>
      <c r="V8856" s="26"/>
    </row>
    <row r="8857" spans="1:22" ht="14">
      <c r="A8857" s="24"/>
      <c r="B8857" s="26"/>
      <c r="C8857" s="26"/>
      <c r="D8857" s="26"/>
      <c r="E8857" s="26"/>
      <c r="F8857" s="26"/>
      <c r="G8857" s="27"/>
      <c r="H8857" s="27"/>
      <c r="I8857" s="26"/>
      <c r="J8857" s="24"/>
      <c r="K8857" s="26"/>
      <c r="L8857" s="26"/>
      <c r="M8857" s="26"/>
      <c r="N8857" s="26"/>
      <c r="O8857" s="26"/>
      <c r="P8857" s="26"/>
      <c r="Q8857" s="26"/>
      <c r="R8857" s="26"/>
      <c r="S8857" s="26"/>
      <c r="T8857" s="26"/>
      <c r="U8857" s="26"/>
      <c r="V8857" s="26"/>
    </row>
    <row r="8858" spans="1:22" ht="14">
      <c r="A8858" s="24"/>
      <c r="B8858" s="26"/>
      <c r="C8858" s="26"/>
      <c r="D8858" s="26"/>
      <c r="E8858" s="26"/>
      <c r="F8858" s="26"/>
      <c r="G8858" s="27"/>
      <c r="H8858" s="27"/>
      <c r="I8858" s="26"/>
      <c r="J8858" s="24"/>
      <c r="K8858" s="26"/>
      <c r="L8858" s="26"/>
      <c r="M8858" s="26"/>
      <c r="N8858" s="26"/>
      <c r="O8858" s="26"/>
      <c r="P8858" s="26"/>
      <c r="Q8858" s="26"/>
      <c r="R8858" s="26"/>
      <c r="S8858" s="26"/>
      <c r="T8858" s="26"/>
      <c r="U8858" s="26"/>
      <c r="V8858" s="26"/>
    </row>
    <row r="8859" spans="1:22" ht="14">
      <c r="A8859" s="24"/>
      <c r="B8859" s="26"/>
      <c r="C8859" s="26"/>
      <c r="D8859" s="26"/>
      <c r="E8859" s="26"/>
      <c r="F8859" s="26"/>
      <c r="G8859" s="27"/>
      <c r="H8859" s="27"/>
      <c r="I8859" s="26"/>
      <c r="J8859" s="24"/>
      <c r="K8859" s="26"/>
      <c r="L8859" s="26"/>
      <c r="M8859" s="26"/>
      <c r="N8859" s="26"/>
      <c r="O8859" s="26"/>
      <c r="P8859" s="26"/>
      <c r="Q8859" s="26"/>
      <c r="R8859" s="26"/>
      <c r="S8859" s="26"/>
      <c r="T8859" s="26"/>
      <c r="U8859" s="26"/>
      <c r="V8859" s="26"/>
    </row>
    <row r="8860" spans="1:22" ht="14">
      <c r="A8860" s="24"/>
      <c r="B8860" s="26"/>
      <c r="C8860" s="26"/>
      <c r="D8860" s="26"/>
      <c r="E8860" s="26"/>
      <c r="F8860" s="26"/>
      <c r="G8860" s="27"/>
      <c r="H8860" s="27"/>
      <c r="I8860" s="26"/>
      <c r="J8860" s="24"/>
      <c r="K8860" s="26"/>
      <c r="L8860" s="26"/>
      <c r="M8860" s="26"/>
      <c r="N8860" s="26"/>
      <c r="O8860" s="26"/>
      <c r="P8860" s="26"/>
      <c r="Q8860" s="26"/>
      <c r="R8860" s="26"/>
      <c r="S8860" s="26"/>
      <c r="T8860" s="26"/>
      <c r="U8860" s="26"/>
      <c r="V8860" s="26"/>
    </row>
    <row r="8861" spans="1:22" ht="14">
      <c r="A8861" s="24"/>
      <c r="B8861" s="26"/>
      <c r="C8861" s="26"/>
      <c r="D8861" s="26"/>
      <c r="E8861" s="26"/>
      <c r="F8861" s="26"/>
      <c r="G8861" s="27"/>
      <c r="H8861" s="27"/>
      <c r="I8861" s="26"/>
      <c r="J8861" s="24"/>
      <c r="K8861" s="26"/>
      <c r="L8861" s="26"/>
      <c r="M8861" s="26"/>
      <c r="N8861" s="26"/>
      <c r="O8861" s="26"/>
      <c r="P8861" s="26"/>
      <c r="Q8861" s="26"/>
      <c r="R8861" s="26"/>
      <c r="S8861" s="26"/>
      <c r="T8861" s="26"/>
      <c r="U8861" s="26"/>
      <c r="V8861" s="26"/>
    </row>
    <row r="8862" spans="1:22" ht="14">
      <c r="A8862" s="24"/>
      <c r="B8862" s="26"/>
      <c r="C8862" s="26"/>
      <c r="D8862" s="26"/>
      <c r="E8862" s="26"/>
      <c r="F8862" s="26"/>
      <c r="G8862" s="27"/>
      <c r="H8862" s="27"/>
      <c r="I8862" s="26"/>
      <c r="J8862" s="24"/>
      <c r="K8862" s="26"/>
      <c r="L8862" s="26"/>
      <c r="M8862" s="26"/>
      <c r="N8862" s="26"/>
      <c r="O8862" s="26"/>
      <c r="P8862" s="26"/>
      <c r="Q8862" s="26"/>
      <c r="R8862" s="26"/>
      <c r="S8862" s="26"/>
      <c r="T8862" s="26"/>
      <c r="U8862" s="26"/>
      <c r="V8862" s="26"/>
    </row>
    <row r="8863" spans="1:22" ht="14">
      <c r="A8863" s="24"/>
      <c r="B8863" s="26"/>
      <c r="C8863" s="26"/>
      <c r="D8863" s="26"/>
      <c r="E8863" s="26"/>
      <c r="F8863" s="26"/>
      <c r="G8863" s="27"/>
      <c r="H8863" s="27"/>
      <c r="I8863" s="26"/>
      <c r="J8863" s="24"/>
      <c r="K8863" s="26"/>
      <c r="L8863" s="26"/>
      <c r="M8863" s="26"/>
      <c r="N8863" s="26"/>
      <c r="O8863" s="26"/>
      <c r="P8863" s="26"/>
      <c r="Q8863" s="26"/>
      <c r="R8863" s="26"/>
      <c r="S8863" s="26"/>
      <c r="T8863" s="26"/>
      <c r="U8863" s="26"/>
      <c r="V8863" s="26"/>
    </row>
    <row r="8864" spans="1:22" ht="14">
      <c r="A8864" s="24"/>
      <c r="B8864" s="26"/>
      <c r="C8864" s="26"/>
      <c r="D8864" s="26"/>
      <c r="E8864" s="26"/>
      <c r="F8864" s="26"/>
      <c r="G8864" s="27"/>
      <c r="H8864" s="27"/>
      <c r="I8864" s="26"/>
      <c r="J8864" s="24"/>
      <c r="K8864" s="26"/>
      <c r="L8864" s="26"/>
      <c r="M8864" s="26"/>
      <c r="N8864" s="26"/>
      <c r="O8864" s="26"/>
      <c r="P8864" s="26"/>
      <c r="Q8864" s="26"/>
      <c r="R8864" s="26"/>
      <c r="S8864" s="26"/>
      <c r="T8864" s="26"/>
      <c r="U8864" s="26"/>
      <c r="V8864" s="26"/>
    </row>
    <row r="8865" spans="1:22" ht="14">
      <c r="A8865" s="24"/>
      <c r="B8865" s="26"/>
      <c r="C8865" s="26"/>
      <c r="D8865" s="26"/>
      <c r="E8865" s="26"/>
      <c r="F8865" s="26"/>
      <c r="G8865" s="27"/>
      <c r="H8865" s="27"/>
      <c r="I8865" s="26"/>
      <c r="J8865" s="24"/>
      <c r="K8865" s="26"/>
      <c r="L8865" s="26"/>
      <c r="M8865" s="26"/>
      <c r="N8865" s="26"/>
      <c r="O8865" s="26"/>
      <c r="P8865" s="26"/>
      <c r="Q8865" s="26"/>
      <c r="R8865" s="26"/>
      <c r="S8865" s="26"/>
      <c r="T8865" s="26"/>
      <c r="U8865" s="26"/>
      <c r="V8865" s="26"/>
    </row>
    <row r="8866" spans="1:22" ht="14">
      <c r="A8866" s="24"/>
      <c r="B8866" s="26"/>
      <c r="C8866" s="26"/>
      <c r="D8866" s="26"/>
      <c r="E8866" s="26"/>
      <c r="F8866" s="26"/>
      <c r="G8866" s="27"/>
      <c r="H8866" s="27"/>
      <c r="I8866" s="26"/>
      <c r="J8866" s="24"/>
      <c r="K8866" s="26"/>
      <c r="L8866" s="26"/>
      <c r="M8866" s="26"/>
      <c r="N8866" s="26"/>
      <c r="O8866" s="26"/>
      <c r="P8866" s="26"/>
      <c r="Q8866" s="26"/>
      <c r="R8866" s="26"/>
      <c r="S8866" s="26"/>
      <c r="T8866" s="26"/>
      <c r="U8866" s="26"/>
      <c r="V8866" s="26"/>
    </row>
    <row r="8867" spans="1:22" ht="14">
      <c r="A8867" s="24"/>
      <c r="B8867" s="26"/>
      <c r="C8867" s="26"/>
      <c r="D8867" s="26"/>
      <c r="E8867" s="26"/>
      <c r="F8867" s="26"/>
      <c r="G8867" s="27"/>
      <c r="H8867" s="27"/>
      <c r="I8867" s="26"/>
      <c r="J8867" s="24"/>
      <c r="K8867" s="26"/>
      <c r="L8867" s="26"/>
      <c r="M8867" s="26"/>
      <c r="N8867" s="26"/>
      <c r="O8867" s="26"/>
      <c r="P8867" s="26"/>
      <c r="Q8867" s="26"/>
      <c r="R8867" s="26"/>
      <c r="S8867" s="26"/>
      <c r="T8867" s="26"/>
      <c r="U8867" s="26"/>
      <c r="V8867" s="26"/>
    </row>
    <row r="8868" spans="1:22" ht="14">
      <c r="A8868" s="24"/>
      <c r="B8868" s="26"/>
      <c r="C8868" s="26"/>
      <c r="D8868" s="26"/>
      <c r="E8868" s="26"/>
      <c r="F8868" s="26"/>
      <c r="G8868" s="27"/>
      <c r="H8868" s="27"/>
      <c r="I8868" s="26"/>
      <c r="J8868" s="24"/>
      <c r="K8868" s="26"/>
      <c r="L8868" s="26"/>
      <c r="M8868" s="26"/>
      <c r="N8868" s="26"/>
      <c r="O8868" s="26"/>
      <c r="P8868" s="26"/>
      <c r="Q8868" s="26"/>
      <c r="R8868" s="26"/>
      <c r="S8868" s="26"/>
      <c r="T8868" s="26"/>
      <c r="U8868" s="26"/>
      <c r="V8868" s="26"/>
    </row>
    <row r="8869" spans="1:22" ht="14">
      <c r="A8869" s="24"/>
      <c r="B8869" s="26"/>
      <c r="C8869" s="26"/>
      <c r="D8869" s="26"/>
      <c r="E8869" s="26"/>
      <c r="F8869" s="26"/>
      <c r="G8869" s="27"/>
      <c r="H8869" s="27"/>
      <c r="I8869" s="26"/>
      <c r="J8869" s="24"/>
      <c r="K8869" s="26"/>
      <c r="L8869" s="26"/>
      <c r="M8869" s="26"/>
      <c r="N8869" s="26"/>
      <c r="O8869" s="26"/>
      <c r="P8869" s="26"/>
      <c r="Q8869" s="26"/>
      <c r="R8869" s="26"/>
      <c r="S8869" s="26"/>
      <c r="T8869" s="26"/>
      <c r="U8869" s="26"/>
      <c r="V8869" s="26"/>
    </row>
    <row r="8870" spans="1:22" ht="14">
      <c r="A8870" s="24"/>
      <c r="B8870" s="26"/>
      <c r="C8870" s="26"/>
      <c r="D8870" s="26"/>
      <c r="E8870" s="26"/>
      <c r="F8870" s="26"/>
      <c r="G8870" s="27"/>
      <c r="H8870" s="27"/>
      <c r="I8870" s="26"/>
      <c r="J8870" s="24"/>
      <c r="K8870" s="26"/>
      <c r="L8870" s="26"/>
      <c r="M8870" s="26"/>
      <c r="N8870" s="26"/>
      <c r="O8870" s="26"/>
      <c r="P8870" s="26"/>
      <c r="Q8870" s="26"/>
      <c r="R8870" s="26"/>
      <c r="S8870" s="26"/>
      <c r="T8870" s="26"/>
      <c r="U8870" s="26"/>
      <c r="V8870" s="26"/>
    </row>
    <row r="8871" spans="1:22" ht="14">
      <c r="A8871" s="24"/>
      <c r="B8871" s="26"/>
      <c r="C8871" s="26"/>
      <c r="D8871" s="26"/>
      <c r="E8871" s="26"/>
      <c r="F8871" s="26"/>
      <c r="G8871" s="27"/>
      <c r="H8871" s="27"/>
      <c r="I8871" s="26"/>
      <c r="J8871" s="24"/>
      <c r="K8871" s="26"/>
      <c r="L8871" s="26"/>
      <c r="M8871" s="26"/>
      <c r="N8871" s="26"/>
      <c r="O8871" s="26"/>
      <c r="P8871" s="26"/>
      <c r="Q8871" s="26"/>
      <c r="R8871" s="26"/>
      <c r="S8871" s="26"/>
      <c r="T8871" s="26"/>
      <c r="U8871" s="26"/>
      <c r="V8871" s="26"/>
    </row>
    <row r="8872" spans="1:22" ht="14">
      <c r="A8872" s="24"/>
      <c r="B8872" s="26"/>
      <c r="C8872" s="26"/>
      <c r="D8872" s="26"/>
      <c r="E8872" s="26"/>
      <c r="F8872" s="26"/>
      <c r="G8872" s="27"/>
      <c r="H8872" s="27"/>
      <c r="I8872" s="26"/>
      <c r="J8872" s="24"/>
      <c r="K8872" s="26"/>
      <c r="L8872" s="26"/>
      <c r="M8872" s="26"/>
      <c r="N8872" s="26"/>
      <c r="O8872" s="26"/>
      <c r="P8872" s="26"/>
      <c r="Q8872" s="26"/>
      <c r="R8872" s="26"/>
      <c r="S8872" s="26"/>
      <c r="T8872" s="26"/>
      <c r="U8872" s="26"/>
      <c r="V8872" s="26"/>
    </row>
    <row r="8873" spans="1:22" ht="14">
      <c r="A8873" s="24"/>
      <c r="B8873" s="26"/>
      <c r="C8873" s="26"/>
      <c r="D8873" s="26"/>
      <c r="E8873" s="26"/>
      <c r="F8873" s="26"/>
      <c r="G8873" s="27"/>
      <c r="H8873" s="27"/>
      <c r="I8873" s="26"/>
      <c r="J8873" s="24"/>
      <c r="K8873" s="26"/>
      <c r="L8873" s="26"/>
      <c r="M8873" s="26"/>
      <c r="N8873" s="26"/>
      <c r="O8873" s="26"/>
      <c r="P8873" s="26"/>
      <c r="Q8873" s="26"/>
      <c r="R8873" s="26"/>
      <c r="S8873" s="26"/>
      <c r="T8873" s="26"/>
      <c r="U8873" s="26"/>
      <c r="V8873" s="26"/>
    </row>
    <row r="8874" spans="1:22" ht="14">
      <c r="A8874" s="24"/>
      <c r="B8874" s="26"/>
      <c r="C8874" s="26"/>
      <c r="D8874" s="26"/>
      <c r="E8874" s="26"/>
      <c r="F8874" s="26"/>
      <c r="G8874" s="27"/>
      <c r="H8874" s="27"/>
      <c r="I8874" s="26"/>
      <c r="J8874" s="24"/>
      <c r="K8874" s="26"/>
      <c r="L8874" s="26"/>
      <c r="M8874" s="26"/>
      <c r="N8874" s="26"/>
      <c r="O8874" s="26"/>
      <c r="P8874" s="26"/>
      <c r="Q8874" s="26"/>
      <c r="R8874" s="26"/>
      <c r="S8874" s="26"/>
      <c r="T8874" s="26"/>
      <c r="U8874" s="26"/>
      <c r="V8874" s="26"/>
    </row>
    <row r="8875" spans="1:22" ht="14">
      <c r="A8875" s="24"/>
      <c r="B8875" s="26"/>
      <c r="C8875" s="26"/>
      <c r="D8875" s="26"/>
      <c r="E8875" s="26"/>
      <c r="F8875" s="26"/>
      <c r="G8875" s="27"/>
      <c r="H8875" s="27"/>
      <c r="I8875" s="26"/>
      <c r="J8875" s="24"/>
      <c r="K8875" s="26"/>
      <c r="L8875" s="26"/>
      <c r="M8875" s="26"/>
      <c r="N8875" s="26"/>
      <c r="O8875" s="26"/>
      <c r="P8875" s="26"/>
      <c r="Q8875" s="26"/>
      <c r="R8875" s="26"/>
      <c r="S8875" s="26"/>
      <c r="T8875" s="26"/>
      <c r="U8875" s="26"/>
      <c r="V8875" s="26"/>
    </row>
    <row r="8876" spans="1:22" ht="14">
      <c r="A8876" s="24"/>
      <c r="B8876" s="26"/>
      <c r="C8876" s="26"/>
      <c r="D8876" s="26"/>
      <c r="E8876" s="26"/>
      <c r="F8876" s="26"/>
      <c r="G8876" s="27"/>
      <c r="H8876" s="27"/>
      <c r="I8876" s="26"/>
      <c r="J8876" s="24"/>
      <c r="K8876" s="26"/>
      <c r="L8876" s="26"/>
      <c r="M8876" s="26"/>
      <c r="N8876" s="26"/>
      <c r="O8876" s="26"/>
      <c r="P8876" s="26"/>
      <c r="Q8876" s="26"/>
      <c r="R8876" s="26"/>
      <c r="S8876" s="26"/>
      <c r="T8876" s="26"/>
      <c r="U8876" s="26"/>
      <c r="V8876" s="26"/>
    </row>
    <row r="8877" spans="1:22" ht="14">
      <c r="A8877" s="24"/>
      <c r="B8877" s="26"/>
      <c r="C8877" s="26"/>
      <c r="D8877" s="26"/>
      <c r="E8877" s="26"/>
      <c r="F8877" s="26"/>
      <c r="G8877" s="27"/>
      <c r="H8877" s="27"/>
      <c r="I8877" s="26"/>
      <c r="J8877" s="24"/>
      <c r="K8877" s="26"/>
      <c r="L8877" s="26"/>
      <c r="M8877" s="26"/>
      <c r="N8877" s="26"/>
      <c r="O8877" s="26"/>
      <c r="P8877" s="26"/>
      <c r="Q8877" s="26"/>
      <c r="R8877" s="26"/>
      <c r="S8877" s="26"/>
      <c r="T8877" s="26"/>
      <c r="U8877" s="26"/>
      <c r="V8877" s="26"/>
    </row>
    <row r="8878" spans="1:22" ht="14">
      <c r="A8878" s="24"/>
      <c r="B8878" s="26"/>
      <c r="C8878" s="26"/>
      <c r="D8878" s="26"/>
      <c r="E8878" s="26"/>
      <c r="F8878" s="26"/>
      <c r="G8878" s="27"/>
      <c r="H8878" s="27"/>
      <c r="I8878" s="26"/>
      <c r="J8878" s="24"/>
      <c r="K8878" s="26"/>
      <c r="L8878" s="26"/>
      <c r="M8878" s="26"/>
      <c r="N8878" s="26"/>
      <c r="O8878" s="26"/>
      <c r="P8878" s="26"/>
      <c r="Q8878" s="26"/>
      <c r="R8878" s="26"/>
      <c r="S8878" s="26"/>
      <c r="T8878" s="26"/>
      <c r="U8878" s="26"/>
      <c r="V8878" s="26"/>
    </row>
    <row r="8879" spans="1:22" ht="14">
      <c r="A8879" s="24"/>
      <c r="B8879" s="26"/>
      <c r="C8879" s="26"/>
      <c r="D8879" s="26"/>
      <c r="E8879" s="26"/>
      <c r="F8879" s="26"/>
      <c r="G8879" s="27"/>
      <c r="H8879" s="27"/>
      <c r="I8879" s="26"/>
      <c r="J8879" s="24"/>
      <c r="K8879" s="26"/>
      <c r="L8879" s="26"/>
      <c r="M8879" s="26"/>
      <c r="N8879" s="26"/>
      <c r="O8879" s="26"/>
      <c r="P8879" s="26"/>
      <c r="Q8879" s="26"/>
      <c r="R8879" s="26"/>
      <c r="S8879" s="26"/>
      <c r="T8879" s="26"/>
      <c r="U8879" s="26"/>
      <c r="V8879" s="26"/>
    </row>
    <row r="8880" spans="1:22" ht="14">
      <c r="A8880" s="24"/>
      <c r="B8880" s="26"/>
      <c r="C8880" s="26"/>
      <c r="D8880" s="26"/>
      <c r="E8880" s="26"/>
      <c r="F8880" s="26"/>
      <c r="G8880" s="27"/>
      <c r="H8880" s="27"/>
      <c r="I8880" s="26"/>
      <c r="J8880" s="24"/>
      <c r="K8880" s="26"/>
      <c r="L8880" s="26"/>
      <c r="M8880" s="26"/>
      <c r="N8880" s="26"/>
      <c r="O8880" s="26"/>
      <c r="P8880" s="26"/>
      <c r="Q8880" s="26"/>
      <c r="R8880" s="26"/>
      <c r="S8880" s="26"/>
      <c r="T8880" s="26"/>
      <c r="U8880" s="26"/>
      <c r="V8880" s="26"/>
    </row>
    <row r="8881" spans="1:22" ht="14">
      <c r="A8881" s="24"/>
      <c r="B8881" s="26"/>
      <c r="C8881" s="26"/>
      <c r="D8881" s="26"/>
      <c r="E8881" s="26"/>
      <c r="F8881" s="26"/>
      <c r="G8881" s="27"/>
      <c r="H8881" s="27"/>
      <c r="I8881" s="26"/>
      <c r="J8881" s="24"/>
      <c r="K8881" s="26"/>
      <c r="L8881" s="26"/>
      <c r="M8881" s="26"/>
      <c r="N8881" s="26"/>
      <c r="O8881" s="26"/>
      <c r="P8881" s="26"/>
      <c r="Q8881" s="26"/>
      <c r="R8881" s="26"/>
      <c r="S8881" s="26"/>
      <c r="T8881" s="26"/>
      <c r="U8881" s="26"/>
      <c r="V8881" s="26"/>
    </row>
    <row r="8882" spans="1:22" ht="14">
      <c r="A8882" s="24"/>
      <c r="B8882" s="26"/>
      <c r="C8882" s="26"/>
      <c r="D8882" s="26"/>
      <c r="E8882" s="26"/>
      <c r="F8882" s="26"/>
      <c r="G8882" s="27"/>
      <c r="H8882" s="27"/>
      <c r="I8882" s="26"/>
      <c r="J8882" s="24"/>
      <c r="K8882" s="26"/>
      <c r="L8882" s="26"/>
      <c r="M8882" s="26"/>
      <c r="N8882" s="26"/>
      <c r="O8882" s="26"/>
      <c r="P8882" s="26"/>
      <c r="Q8882" s="26"/>
      <c r="R8882" s="26"/>
      <c r="S8882" s="26"/>
      <c r="T8882" s="26"/>
      <c r="U8882" s="26"/>
      <c r="V8882" s="26"/>
    </row>
    <row r="8883" spans="1:22" ht="14">
      <c r="A8883" s="24"/>
      <c r="B8883" s="26"/>
      <c r="C8883" s="26"/>
      <c r="D8883" s="26"/>
      <c r="E8883" s="26"/>
      <c r="F8883" s="26"/>
      <c r="G8883" s="27"/>
      <c r="H8883" s="27"/>
      <c r="I8883" s="26"/>
      <c r="J8883" s="24"/>
      <c r="K8883" s="26"/>
      <c r="L8883" s="26"/>
      <c r="M8883" s="26"/>
      <c r="N8883" s="26"/>
      <c r="O8883" s="26"/>
      <c r="P8883" s="26"/>
      <c r="Q8883" s="26"/>
      <c r="R8883" s="26"/>
      <c r="S8883" s="26"/>
      <c r="T8883" s="26"/>
      <c r="U8883" s="26"/>
      <c r="V8883" s="26"/>
    </row>
    <row r="8884" spans="1:22" ht="14">
      <c r="A8884" s="24"/>
      <c r="B8884" s="26"/>
      <c r="C8884" s="26"/>
      <c r="D8884" s="26"/>
      <c r="E8884" s="26"/>
      <c r="F8884" s="26"/>
      <c r="G8884" s="27"/>
      <c r="H8884" s="27"/>
      <c r="I8884" s="26"/>
      <c r="J8884" s="24"/>
      <c r="K8884" s="26"/>
      <c r="L8884" s="26"/>
      <c r="M8884" s="26"/>
      <c r="N8884" s="26"/>
      <c r="O8884" s="26"/>
      <c r="P8884" s="26"/>
      <c r="Q8884" s="26"/>
      <c r="R8884" s="26"/>
      <c r="S8884" s="26"/>
      <c r="T8884" s="26"/>
      <c r="U8884" s="26"/>
      <c r="V8884" s="26"/>
    </row>
    <row r="8885" spans="1:22" ht="14">
      <c r="A8885" s="24"/>
      <c r="B8885" s="26"/>
      <c r="C8885" s="26"/>
      <c r="D8885" s="26"/>
      <c r="E8885" s="26"/>
      <c r="F8885" s="26"/>
      <c r="G8885" s="27"/>
      <c r="H8885" s="27"/>
      <c r="I8885" s="26"/>
      <c r="J8885" s="24"/>
      <c r="K8885" s="26"/>
      <c r="L8885" s="26"/>
      <c r="M8885" s="26"/>
      <c r="N8885" s="26"/>
      <c r="O8885" s="26"/>
      <c r="P8885" s="26"/>
      <c r="Q8885" s="26"/>
      <c r="R8885" s="26"/>
      <c r="S8885" s="26"/>
      <c r="T8885" s="26"/>
      <c r="U8885" s="26"/>
      <c r="V8885" s="26"/>
    </row>
    <row r="8886" spans="1:22" ht="14">
      <c r="A8886" s="24"/>
      <c r="B8886" s="26"/>
      <c r="C8886" s="26"/>
      <c r="D8886" s="26"/>
      <c r="E8886" s="26"/>
      <c r="F8886" s="26"/>
      <c r="G8886" s="27"/>
      <c r="H8886" s="27"/>
      <c r="I8886" s="26"/>
      <c r="J8886" s="24"/>
      <c r="K8886" s="26"/>
      <c r="L8886" s="26"/>
      <c r="M8886" s="26"/>
      <c r="N8886" s="26"/>
      <c r="O8886" s="26"/>
      <c r="P8886" s="26"/>
      <c r="Q8886" s="26"/>
      <c r="R8886" s="26"/>
      <c r="S8886" s="26"/>
      <c r="T8886" s="26"/>
      <c r="U8886" s="26"/>
      <c r="V8886" s="26"/>
    </row>
    <row r="8887" spans="1:22" ht="14">
      <c r="A8887" s="24"/>
      <c r="B8887" s="26"/>
      <c r="C8887" s="26"/>
      <c r="D8887" s="26"/>
      <c r="E8887" s="26"/>
      <c r="F8887" s="26"/>
      <c r="G8887" s="27"/>
      <c r="H8887" s="27"/>
      <c r="I8887" s="26"/>
      <c r="J8887" s="24"/>
      <c r="K8887" s="26"/>
      <c r="L8887" s="26"/>
      <c r="M8887" s="26"/>
      <c r="N8887" s="26"/>
      <c r="O8887" s="26"/>
      <c r="P8887" s="26"/>
      <c r="Q8887" s="26"/>
      <c r="R8887" s="26"/>
      <c r="S8887" s="26"/>
      <c r="T8887" s="26"/>
      <c r="U8887" s="26"/>
      <c r="V8887" s="26"/>
    </row>
    <row r="8888" spans="1:22" ht="14">
      <c r="A8888" s="24"/>
      <c r="B8888" s="26"/>
      <c r="C8888" s="26"/>
      <c r="D8888" s="26"/>
      <c r="E8888" s="26"/>
      <c r="F8888" s="26"/>
      <c r="G8888" s="27"/>
      <c r="H8888" s="27"/>
      <c r="I8888" s="26"/>
      <c r="J8888" s="24"/>
      <c r="K8888" s="26"/>
      <c r="L8888" s="26"/>
      <c r="M8888" s="26"/>
      <c r="N8888" s="26"/>
      <c r="O8888" s="26"/>
      <c r="P8888" s="26"/>
      <c r="Q8888" s="26"/>
      <c r="R8888" s="26"/>
      <c r="S8888" s="26"/>
      <c r="T8888" s="26"/>
      <c r="U8888" s="26"/>
      <c r="V8888" s="26"/>
    </row>
    <row r="8889" spans="1:22" ht="14">
      <c r="A8889" s="24"/>
      <c r="B8889" s="26"/>
      <c r="C8889" s="26"/>
      <c r="D8889" s="26"/>
      <c r="E8889" s="26"/>
      <c r="F8889" s="26"/>
      <c r="G8889" s="27"/>
      <c r="H8889" s="27"/>
      <c r="I8889" s="26"/>
      <c r="J8889" s="24"/>
      <c r="K8889" s="26"/>
      <c r="L8889" s="26"/>
      <c r="M8889" s="26"/>
      <c r="N8889" s="26"/>
      <c r="O8889" s="26"/>
      <c r="P8889" s="26"/>
      <c r="Q8889" s="26"/>
      <c r="R8889" s="26"/>
      <c r="S8889" s="26"/>
      <c r="T8889" s="26"/>
      <c r="U8889" s="26"/>
      <c r="V8889" s="26"/>
    </row>
    <row r="8890" spans="1:22" ht="14">
      <c r="A8890" s="24"/>
      <c r="B8890" s="26"/>
      <c r="C8890" s="26"/>
      <c r="D8890" s="26"/>
      <c r="E8890" s="26"/>
      <c r="F8890" s="26"/>
      <c r="G8890" s="27"/>
      <c r="H8890" s="27"/>
      <c r="I8890" s="26"/>
      <c r="J8890" s="24"/>
      <c r="K8890" s="26"/>
      <c r="L8890" s="26"/>
      <c r="M8890" s="26"/>
      <c r="N8890" s="26"/>
      <c r="O8890" s="26"/>
      <c r="P8890" s="26"/>
      <c r="Q8890" s="26"/>
      <c r="R8890" s="26"/>
      <c r="S8890" s="26"/>
      <c r="T8890" s="26"/>
      <c r="U8890" s="26"/>
      <c r="V8890" s="26"/>
    </row>
    <row r="8891" spans="1:22" ht="14">
      <c r="A8891" s="24"/>
      <c r="B8891" s="26"/>
      <c r="C8891" s="26"/>
      <c r="D8891" s="26"/>
      <c r="E8891" s="26"/>
      <c r="F8891" s="26"/>
      <c r="G8891" s="27"/>
      <c r="H8891" s="27"/>
      <c r="I8891" s="26"/>
      <c r="J8891" s="24"/>
      <c r="K8891" s="26"/>
      <c r="L8891" s="26"/>
      <c r="M8891" s="26"/>
      <c r="N8891" s="26"/>
      <c r="O8891" s="26"/>
      <c r="P8891" s="26"/>
      <c r="Q8891" s="26"/>
      <c r="R8891" s="26"/>
      <c r="S8891" s="26"/>
      <c r="T8891" s="26"/>
      <c r="U8891" s="26"/>
      <c r="V8891" s="26"/>
    </row>
    <row r="8892" spans="1:22" ht="14">
      <c r="A8892" s="24"/>
      <c r="B8892" s="26"/>
      <c r="C8892" s="26"/>
      <c r="D8892" s="26"/>
      <c r="E8892" s="26"/>
      <c r="F8892" s="26"/>
      <c r="G8892" s="27"/>
      <c r="H8892" s="27"/>
      <c r="I8892" s="26"/>
      <c r="J8892" s="24"/>
      <c r="K8892" s="26"/>
      <c r="L8892" s="26"/>
      <c r="M8892" s="26"/>
      <c r="N8892" s="26"/>
      <c r="O8892" s="26"/>
      <c r="P8892" s="26"/>
      <c r="Q8892" s="26"/>
      <c r="R8892" s="26"/>
      <c r="S8892" s="26"/>
      <c r="T8892" s="26"/>
      <c r="U8892" s="26"/>
      <c r="V8892" s="26"/>
    </row>
    <row r="8893" spans="1:22" ht="14">
      <c r="A8893" s="24"/>
      <c r="B8893" s="26"/>
      <c r="C8893" s="26"/>
      <c r="D8893" s="26"/>
      <c r="E8893" s="26"/>
      <c r="F8893" s="26"/>
      <c r="G8893" s="27"/>
      <c r="H8893" s="27"/>
      <c r="I8893" s="26"/>
      <c r="J8893" s="24"/>
      <c r="K8893" s="26"/>
      <c r="L8893" s="26"/>
      <c r="M8893" s="26"/>
      <c r="N8893" s="26"/>
      <c r="O8893" s="26"/>
      <c r="P8893" s="26"/>
      <c r="Q8893" s="26"/>
      <c r="R8893" s="26"/>
      <c r="S8893" s="26"/>
      <c r="T8893" s="26"/>
      <c r="U8893" s="26"/>
      <c r="V8893" s="26"/>
    </row>
    <row r="8894" spans="1:22" ht="14">
      <c r="A8894" s="24"/>
      <c r="B8894" s="26"/>
      <c r="C8894" s="26"/>
      <c r="D8894" s="26"/>
      <c r="E8894" s="26"/>
      <c r="F8894" s="26"/>
      <c r="G8894" s="27"/>
      <c r="H8894" s="27"/>
      <c r="I8894" s="26"/>
      <c r="J8894" s="24"/>
      <c r="K8894" s="26"/>
      <c r="L8894" s="26"/>
      <c r="M8894" s="26"/>
      <c r="N8894" s="26"/>
      <c r="O8894" s="26"/>
      <c r="P8894" s="26"/>
      <c r="Q8894" s="26"/>
      <c r="R8894" s="26"/>
      <c r="S8894" s="26"/>
      <c r="T8894" s="26"/>
      <c r="U8894" s="26"/>
      <c r="V8894" s="26"/>
    </row>
    <row r="8895" spans="1:22" ht="14">
      <c r="A8895" s="24"/>
      <c r="B8895" s="26"/>
      <c r="C8895" s="26"/>
      <c r="D8895" s="26"/>
      <c r="E8895" s="26"/>
      <c r="F8895" s="26"/>
      <c r="G8895" s="27"/>
      <c r="H8895" s="27"/>
      <c r="I8895" s="26"/>
      <c r="J8895" s="24"/>
      <c r="K8895" s="26"/>
      <c r="L8895" s="26"/>
      <c r="M8895" s="26"/>
      <c r="N8895" s="26"/>
      <c r="O8895" s="26"/>
      <c r="P8895" s="26"/>
      <c r="Q8895" s="26"/>
      <c r="R8895" s="26"/>
      <c r="S8895" s="26"/>
      <c r="T8895" s="26"/>
      <c r="U8895" s="26"/>
      <c r="V8895" s="26"/>
    </row>
    <row r="8896" spans="1:22" ht="14">
      <c r="A8896" s="24"/>
      <c r="B8896" s="26"/>
      <c r="C8896" s="26"/>
      <c r="D8896" s="26"/>
      <c r="E8896" s="26"/>
      <c r="F8896" s="26"/>
      <c r="G8896" s="27"/>
      <c r="H8896" s="27"/>
      <c r="I8896" s="26"/>
      <c r="J8896" s="24"/>
      <c r="K8896" s="26"/>
      <c r="L8896" s="26"/>
      <c r="M8896" s="26"/>
      <c r="N8896" s="26"/>
      <c r="O8896" s="26"/>
      <c r="P8896" s="26"/>
      <c r="Q8896" s="26"/>
      <c r="R8896" s="26"/>
      <c r="S8896" s="26"/>
      <c r="T8896" s="26"/>
      <c r="U8896" s="26"/>
      <c r="V8896" s="26"/>
    </row>
    <row r="8897" spans="1:22" ht="14">
      <c r="A8897" s="24"/>
      <c r="B8897" s="26"/>
      <c r="C8897" s="26"/>
      <c r="D8897" s="26"/>
      <c r="E8897" s="26"/>
      <c r="F8897" s="26"/>
      <c r="G8897" s="27"/>
      <c r="H8897" s="27"/>
      <c r="I8897" s="26"/>
      <c r="J8897" s="24"/>
      <c r="K8897" s="26"/>
      <c r="L8897" s="26"/>
      <c r="M8897" s="26"/>
      <c r="N8897" s="26"/>
      <c r="O8897" s="26"/>
      <c r="P8897" s="26"/>
      <c r="Q8897" s="26"/>
      <c r="R8897" s="26"/>
      <c r="S8897" s="26"/>
      <c r="T8897" s="26"/>
      <c r="U8897" s="26"/>
      <c r="V8897" s="26"/>
    </row>
    <row r="8898" spans="1:22" ht="14">
      <c r="A8898" s="24"/>
      <c r="B8898" s="26"/>
      <c r="C8898" s="26"/>
      <c r="D8898" s="26"/>
      <c r="E8898" s="26"/>
      <c r="F8898" s="26"/>
      <c r="G8898" s="27"/>
      <c r="H8898" s="27"/>
      <c r="I8898" s="26"/>
      <c r="J8898" s="24"/>
      <c r="K8898" s="26"/>
      <c r="L8898" s="26"/>
      <c r="M8898" s="26"/>
      <c r="N8898" s="26"/>
      <c r="O8898" s="26"/>
      <c r="P8898" s="26"/>
      <c r="Q8898" s="26"/>
      <c r="R8898" s="26"/>
      <c r="S8898" s="26"/>
      <c r="T8898" s="26"/>
      <c r="U8898" s="26"/>
      <c r="V8898" s="26"/>
    </row>
    <row r="8899" spans="1:22" ht="14">
      <c r="A8899" s="24"/>
      <c r="B8899" s="26"/>
      <c r="C8899" s="26"/>
      <c r="D8899" s="26"/>
      <c r="E8899" s="26"/>
      <c r="F8899" s="26"/>
      <c r="G8899" s="27"/>
      <c r="H8899" s="27"/>
      <c r="I8899" s="26"/>
      <c r="J8899" s="24"/>
      <c r="K8899" s="26"/>
      <c r="L8899" s="26"/>
      <c r="M8899" s="26"/>
      <c r="N8899" s="26"/>
      <c r="O8899" s="26"/>
      <c r="P8899" s="26"/>
      <c r="Q8899" s="26"/>
      <c r="R8899" s="26"/>
      <c r="S8899" s="26"/>
      <c r="T8899" s="26"/>
      <c r="U8899" s="26"/>
      <c r="V8899" s="26"/>
    </row>
    <row r="8900" spans="1:22" ht="14">
      <c r="A8900" s="24"/>
      <c r="B8900" s="26"/>
      <c r="C8900" s="26"/>
      <c r="D8900" s="26"/>
      <c r="E8900" s="26"/>
      <c r="F8900" s="26"/>
      <c r="G8900" s="27"/>
      <c r="H8900" s="27"/>
      <c r="I8900" s="26"/>
      <c r="J8900" s="24"/>
      <c r="K8900" s="26"/>
      <c r="L8900" s="26"/>
      <c r="M8900" s="26"/>
      <c r="N8900" s="26"/>
      <c r="O8900" s="26"/>
      <c r="P8900" s="26"/>
      <c r="Q8900" s="26"/>
      <c r="R8900" s="26"/>
      <c r="S8900" s="26"/>
      <c r="T8900" s="26"/>
      <c r="U8900" s="26"/>
      <c r="V8900" s="26"/>
    </row>
    <row r="8901" spans="1:22" ht="14">
      <c r="A8901" s="24"/>
      <c r="B8901" s="26"/>
      <c r="C8901" s="26"/>
      <c r="D8901" s="26"/>
      <c r="E8901" s="26"/>
      <c r="F8901" s="26"/>
      <c r="G8901" s="27"/>
      <c r="H8901" s="27"/>
      <c r="I8901" s="26"/>
      <c r="J8901" s="24"/>
      <c r="K8901" s="26"/>
      <c r="L8901" s="26"/>
      <c r="M8901" s="26"/>
      <c r="N8901" s="26"/>
      <c r="O8901" s="26"/>
      <c r="P8901" s="26"/>
      <c r="Q8901" s="26"/>
      <c r="R8901" s="26"/>
      <c r="S8901" s="26"/>
      <c r="T8901" s="26"/>
      <c r="U8901" s="26"/>
      <c r="V8901" s="26"/>
    </row>
    <row r="8902" spans="1:22" ht="14">
      <c r="A8902" s="24"/>
      <c r="B8902" s="26"/>
      <c r="C8902" s="26"/>
      <c r="D8902" s="26"/>
      <c r="E8902" s="26"/>
      <c r="F8902" s="26"/>
      <c r="G8902" s="27"/>
      <c r="H8902" s="27"/>
      <c r="I8902" s="26"/>
      <c r="J8902" s="24"/>
      <c r="K8902" s="26"/>
      <c r="L8902" s="26"/>
      <c r="M8902" s="26"/>
      <c r="N8902" s="26"/>
      <c r="O8902" s="26"/>
      <c r="P8902" s="26"/>
      <c r="Q8902" s="26"/>
      <c r="R8902" s="26"/>
      <c r="S8902" s="26"/>
      <c r="T8902" s="26"/>
      <c r="U8902" s="26"/>
      <c r="V8902" s="26"/>
    </row>
    <row r="8903" spans="1:22" ht="14">
      <c r="A8903" s="24"/>
      <c r="B8903" s="26"/>
      <c r="C8903" s="26"/>
      <c r="D8903" s="26"/>
      <c r="E8903" s="26"/>
      <c r="F8903" s="26"/>
      <c r="G8903" s="27"/>
      <c r="H8903" s="27"/>
      <c r="I8903" s="26"/>
      <c r="J8903" s="24"/>
      <c r="K8903" s="26"/>
      <c r="L8903" s="26"/>
      <c r="M8903" s="26"/>
      <c r="N8903" s="26"/>
      <c r="O8903" s="26"/>
      <c r="P8903" s="26"/>
      <c r="Q8903" s="26"/>
      <c r="R8903" s="26"/>
      <c r="S8903" s="26"/>
      <c r="T8903" s="26"/>
      <c r="U8903" s="26"/>
      <c r="V8903" s="26"/>
    </row>
    <row r="8904" spans="1:22" ht="14">
      <c r="A8904" s="24"/>
      <c r="B8904" s="26"/>
      <c r="C8904" s="26"/>
      <c r="D8904" s="26"/>
      <c r="E8904" s="26"/>
      <c r="F8904" s="26"/>
      <c r="G8904" s="27"/>
      <c r="H8904" s="27"/>
      <c r="I8904" s="26"/>
      <c r="J8904" s="24"/>
      <c r="K8904" s="26"/>
      <c r="L8904" s="26"/>
      <c r="M8904" s="26"/>
      <c r="N8904" s="26"/>
      <c r="O8904" s="26"/>
      <c r="P8904" s="26"/>
      <c r="Q8904" s="26"/>
      <c r="R8904" s="26"/>
      <c r="S8904" s="26"/>
      <c r="T8904" s="26"/>
      <c r="U8904" s="26"/>
      <c r="V8904" s="26"/>
    </row>
    <row r="8905" spans="1:22" ht="14">
      <c r="A8905" s="24"/>
      <c r="B8905" s="26"/>
      <c r="C8905" s="26"/>
      <c r="D8905" s="26"/>
      <c r="E8905" s="26"/>
      <c r="F8905" s="26"/>
      <c r="G8905" s="27"/>
      <c r="H8905" s="27"/>
      <c r="I8905" s="26"/>
      <c r="J8905" s="24"/>
      <c r="K8905" s="26"/>
      <c r="L8905" s="26"/>
      <c r="M8905" s="26"/>
      <c r="N8905" s="26"/>
      <c r="O8905" s="26"/>
      <c r="P8905" s="26"/>
      <c r="Q8905" s="26"/>
      <c r="R8905" s="26"/>
      <c r="S8905" s="26"/>
      <c r="T8905" s="26"/>
      <c r="U8905" s="26"/>
      <c r="V8905" s="26"/>
    </row>
    <row r="8906" spans="1:22" ht="14">
      <c r="A8906" s="24"/>
      <c r="B8906" s="26"/>
      <c r="C8906" s="26"/>
      <c r="D8906" s="26"/>
      <c r="E8906" s="26"/>
      <c r="F8906" s="26"/>
      <c r="G8906" s="27"/>
      <c r="H8906" s="27"/>
      <c r="I8906" s="26"/>
      <c r="J8906" s="24"/>
      <c r="K8906" s="26"/>
      <c r="L8906" s="26"/>
      <c r="M8906" s="26"/>
      <c r="N8906" s="26"/>
      <c r="O8906" s="26"/>
      <c r="P8906" s="26"/>
      <c r="Q8906" s="26"/>
      <c r="R8906" s="26"/>
      <c r="S8906" s="26"/>
      <c r="T8906" s="26"/>
      <c r="U8906" s="26"/>
      <c r="V8906" s="26"/>
    </row>
    <row r="8907" spans="1:22" ht="14">
      <c r="A8907" s="24"/>
      <c r="B8907" s="26"/>
      <c r="C8907" s="26"/>
      <c r="D8907" s="26"/>
      <c r="E8907" s="26"/>
      <c r="F8907" s="26"/>
      <c r="G8907" s="27"/>
      <c r="H8907" s="27"/>
      <c r="I8907" s="26"/>
      <c r="J8907" s="24"/>
      <c r="K8907" s="26"/>
      <c r="L8907" s="26"/>
      <c r="M8907" s="26"/>
      <c r="N8907" s="26"/>
      <c r="O8907" s="26"/>
      <c r="P8907" s="26"/>
      <c r="Q8907" s="26"/>
      <c r="R8907" s="26"/>
      <c r="S8907" s="26"/>
      <c r="T8907" s="26"/>
      <c r="U8907" s="26"/>
      <c r="V8907" s="26"/>
    </row>
    <row r="8908" spans="1:22" ht="14">
      <c r="A8908" s="24"/>
      <c r="B8908" s="26"/>
      <c r="C8908" s="26"/>
      <c r="D8908" s="26"/>
      <c r="E8908" s="26"/>
      <c r="F8908" s="26"/>
      <c r="G8908" s="27"/>
      <c r="H8908" s="27"/>
      <c r="I8908" s="26"/>
      <c r="J8908" s="24"/>
      <c r="K8908" s="26"/>
      <c r="L8908" s="26"/>
      <c r="M8908" s="26"/>
      <c r="N8908" s="26"/>
      <c r="O8908" s="26"/>
      <c r="P8908" s="26"/>
      <c r="Q8908" s="26"/>
      <c r="R8908" s="26"/>
      <c r="S8908" s="26"/>
      <c r="T8908" s="26"/>
      <c r="U8908" s="26"/>
      <c r="V8908" s="26"/>
    </row>
    <row r="8909" spans="1:22" ht="14">
      <c r="A8909" s="24"/>
      <c r="B8909" s="26"/>
      <c r="C8909" s="26"/>
      <c r="D8909" s="26"/>
      <c r="E8909" s="26"/>
      <c r="F8909" s="26"/>
      <c r="G8909" s="27"/>
      <c r="H8909" s="27"/>
      <c r="I8909" s="26"/>
      <c r="J8909" s="24"/>
      <c r="K8909" s="26"/>
      <c r="L8909" s="26"/>
      <c r="M8909" s="26"/>
      <c r="N8909" s="26"/>
      <c r="O8909" s="26"/>
      <c r="P8909" s="26"/>
      <c r="Q8909" s="26"/>
      <c r="R8909" s="26"/>
      <c r="S8909" s="26"/>
      <c r="T8909" s="26"/>
      <c r="U8909" s="26"/>
      <c r="V8909" s="26"/>
    </row>
    <row r="8910" spans="1:22" ht="14">
      <c r="A8910" s="24"/>
      <c r="B8910" s="26"/>
      <c r="C8910" s="26"/>
      <c r="D8910" s="26"/>
      <c r="E8910" s="26"/>
      <c r="F8910" s="26"/>
      <c r="G8910" s="27"/>
      <c r="H8910" s="27"/>
      <c r="I8910" s="26"/>
      <c r="J8910" s="24"/>
      <c r="K8910" s="26"/>
      <c r="L8910" s="26"/>
      <c r="M8910" s="26"/>
      <c r="N8910" s="26"/>
      <c r="O8910" s="26"/>
      <c r="P8910" s="26"/>
      <c r="Q8910" s="26"/>
      <c r="R8910" s="26"/>
      <c r="S8910" s="26"/>
      <c r="T8910" s="26"/>
      <c r="U8910" s="26"/>
      <c r="V8910" s="26"/>
    </row>
    <row r="8911" spans="1:22" ht="14">
      <c r="A8911" s="24"/>
      <c r="B8911" s="26"/>
      <c r="C8911" s="26"/>
      <c r="D8911" s="26"/>
      <c r="E8911" s="26"/>
      <c r="F8911" s="26"/>
      <c r="G8911" s="27"/>
      <c r="H8911" s="27"/>
      <c r="I8911" s="26"/>
      <c r="J8911" s="24"/>
      <c r="K8911" s="26"/>
      <c r="L8911" s="26"/>
      <c r="M8911" s="26"/>
      <c r="N8911" s="26"/>
      <c r="O8911" s="26"/>
      <c r="P8911" s="26"/>
      <c r="Q8911" s="26"/>
      <c r="R8911" s="26"/>
      <c r="S8911" s="26"/>
      <c r="T8911" s="26"/>
      <c r="U8911" s="26"/>
      <c r="V8911" s="26"/>
    </row>
    <row r="8912" spans="1:22" ht="14">
      <c r="A8912" s="24"/>
      <c r="B8912" s="26"/>
      <c r="C8912" s="26"/>
      <c r="D8912" s="26"/>
      <c r="E8912" s="26"/>
      <c r="F8912" s="26"/>
      <c r="G8912" s="27"/>
      <c r="H8912" s="27"/>
      <c r="I8912" s="26"/>
      <c r="J8912" s="24"/>
      <c r="K8912" s="26"/>
      <c r="L8912" s="26"/>
      <c r="M8912" s="26"/>
      <c r="N8912" s="26"/>
      <c r="O8912" s="26"/>
      <c r="P8912" s="26"/>
      <c r="Q8912" s="26"/>
      <c r="R8912" s="26"/>
      <c r="S8912" s="26"/>
      <c r="T8912" s="26"/>
      <c r="U8912" s="26"/>
      <c r="V8912" s="26"/>
    </row>
    <row r="8913" spans="1:22" ht="14">
      <c r="A8913" s="24"/>
      <c r="B8913" s="26"/>
      <c r="C8913" s="26"/>
      <c r="D8913" s="26"/>
      <c r="E8913" s="26"/>
      <c r="F8913" s="26"/>
      <c r="G8913" s="27"/>
      <c r="H8913" s="27"/>
      <c r="I8913" s="26"/>
      <c r="J8913" s="24"/>
      <c r="K8913" s="26"/>
      <c r="L8913" s="26"/>
      <c r="M8913" s="26"/>
      <c r="N8913" s="26"/>
      <c r="O8913" s="26"/>
      <c r="P8913" s="26"/>
      <c r="Q8913" s="26"/>
      <c r="R8913" s="26"/>
      <c r="S8913" s="26"/>
      <c r="T8913" s="26"/>
      <c r="U8913" s="26"/>
      <c r="V8913" s="26"/>
    </row>
    <row r="8914" spans="1:22" ht="14">
      <c r="A8914" s="24"/>
      <c r="B8914" s="26"/>
      <c r="C8914" s="26"/>
      <c r="D8914" s="26"/>
      <c r="E8914" s="26"/>
      <c r="F8914" s="26"/>
      <c r="G8914" s="27"/>
      <c r="H8914" s="27"/>
      <c r="I8914" s="26"/>
      <c r="J8914" s="24"/>
      <c r="K8914" s="26"/>
      <c r="L8914" s="26"/>
      <c r="M8914" s="26"/>
      <c r="N8914" s="26"/>
      <c r="O8914" s="26"/>
      <c r="P8914" s="26"/>
      <c r="Q8914" s="26"/>
      <c r="R8914" s="26"/>
      <c r="S8914" s="26"/>
      <c r="T8914" s="26"/>
      <c r="U8914" s="26"/>
      <c r="V8914" s="26"/>
    </row>
    <row r="8915" spans="1:22" ht="14">
      <c r="A8915" s="24"/>
      <c r="B8915" s="26"/>
      <c r="C8915" s="26"/>
      <c r="D8915" s="26"/>
      <c r="E8915" s="26"/>
      <c r="F8915" s="26"/>
      <c r="G8915" s="27"/>
      <c r="H8915" s="27"/>
      <c r="I8915" s="26"/>
      <c r="J8915" s="24"/>
      <c r="K8915" s="26"/>
      <c r="L8915" s="26"/>
      <c r="M8915" s="26"/>
      <c r="N8915" s="26"/>
      <c r="O8915" s="26"/>
      <c r="P8915" s="26"/>
      <c r="Q8915" s="26"/>
      <c r="R8915" s="26"/>
      <c r="S8915" s="26"/>
      <c r="T8915" s="26"/>
      <c r="U8915" s="26"/>
      <c r="V8915" s="26"/>
    </row>
    <row r="8916" spans="1:22" ht="14">
      <c r="A8916" s="24"/>
      <c r="B8916" s="26"/>
      <c r="C8916" s="26"/>
      <c r="D8916" s="26"/>
      <c r="E8916" s="26"/>
      <c r="F8916" s="26"/>
      <c r="G8916" s="27"/>
      <c r="H8916" s="27"/>
      <c r="I8916" s="26"/>
      <c r="J8916" s="24"/>
      <c r="K8916" s="26"/>
      <c r="L8916" s="26"/>
      <c r="M8916" s="26"/>
      <c r="N8916" s="26"/>
      <c r="O8916" s="26"/>
      <c r="P8916" s="26"/>
      <c r="Q8916" s="26"/>
      <c r="R8916" s="26"/>
      <c r="S8916" s="26"/>
      <c r="T8916" s="26"/>
      <c r="U8916" s="26"/>
      <c r="V8916" s="26"/>
    </row>
    <row r="8917" spans="1:22" ht="14">
      <c r="A8917" s="24"/>
      <c r="B8917" s="26"/>
      <c r="C8917" s="26"/>
      <c r="D8917" s="26"/>
      <c r="E8917" s="26"/>
      <c r="F8917" s="26"/>
      <c r="G8917" s="27"/>
      <c r="H8917" s="27"/>
      <c r="I8917" s="26"/>
      <c r="J8917" s="24"/>
      <c r="K8917" s="26"/>
      <c r="L8917" s="26"/>
      <c r="M8917" s="26"/>
      <c r="N8917" s="26"/>
      <c r="O8917" s="26"/>
      <c r="P8917" s="26"/>
      <c r="Q8917" s="26"/>
      <c r="R8917" s="26"/>
      <c r="S8917" s="26"/>
      <c r="T8917" s="26"/>
      <c r="U8917" s="26"/>
      <c r="V8917" s="26"/>
    </row>
    <row r="8918" spans="1:22" ht="14">
      <c r="A8918" s="24"/>
      <c r="B8918" s="26"/>
      <c r="C8918" s="26"/>
      <c r="D8918" s="26"/>
      <c r="E8918" s="26"/>
      <c r="F8918" s="26"/>
      <c r="G8918" s="27"/>
      <c r="H8918" s="27"/>
      <c r="I8918" s="26"/>
      <c r="J8918" s="24"/>
      <c r="K8918" s="26"/>
      <c r="L8918" s="26"/>
      <c r="M8918" s="26"/>
      <c r="N8918" s="26"/>
      <c r="O8918" s="26"/>
      <c r="P8918" s="26"/>
      <c r="Q8918" s="26"/>
      <c r="R8918" s="26"/>
      <c r="S8918" s="26"/>
      <c r="T8918" s="26"/>
      <c r="U8918" s="26"/>
      <c r="V8918" s="26"/>
    </row>
    <row r="8919" spans="1:22" ht="14">
      <c r="A8919" s="24"/>
      <c r="B8919" s="26"/>
      <c r="C8919" s="26"/>
      <c r="D8919" s="26"/>
      <c r="E8919" s="26"/>
      <c r="F8919" s="26"/>
      <c r="G8919" s="27"/>
      <c r="H8919" s="27"/>
      <c r="I8919" s="26"/>
      <c r="J8919" s="24"/>
      <c r="K8919" s="26"/>
      <c r="L8919" s="26"/>
      <c r="M8919" s="26"/>
      <c r="N8919" s="26"/>
      <c r="O8919" s="26"/>
      <c r="P8919" s="26"/>
      <c r="Q8919" s="26"/>
      <c r="R8919" s="26"/>
      <c r="S8919" s="26"/>
      <c r="T8919" s="26"/>
      <c r="U8919" s="26"/>
      <c r="V8919" s="26"/>
    </row>
    <row r="8920" spans="1:22" ht="14">
      <c r="A8920" s="24"/>
      <c r="B8920" s="26"/>
      <c r="C8920" s="26"/>
      <c r="D8920" s="26"/>
      <c r="E8920" s="26"/>
      <c r="F8920" s="26"/>
      <c r="G8920" s="27"/>
      <c r="H8920" s="27"/>
      <c r="I8920" s="26"/>
      <c r="J8920" s="24"/>
      <c r="K8920" s="26"/>
      <c r="L8920" s="26"/>
      <c r="M8920" s="26"/>
      <c r="N8920" s="26"/>
      <c r="O8920" s="26"/>
      <c r="P8920" s="26"/>
      <c r="Q8920" s="26"/>
      <c r="R8920" s="26"/>
      <c r="S8920" s="26"/>
      <c r="T8920" s="26"/>
      <c r="U8920" s="26"/>
      <c r="V8920" s="26"/>
    </row>
    <row r="8921" spans="1:22" ht="14">
      <c r="A8921" s="24"/>
      <c r="B8921" s="26"/>
      <c r="C8921" s="26"/>
      <c r="D8921" s="26"/>
      <c r="E8921" s="26"/>
      <c r="F8921" s="26"/>
      <c r="G8921" s="27"/>
      <c r="H8921" s="27"/>
      <c r="I8921" s="26"/>
      <c r="J8921" s="24"/>
      <c r="K8921" s="26"/>
      <c r="L8921" s="26"/>
      <c r="M8921" s="26"/>
      <c r="N8921" s="26"/>
      <c r="O8921" s="26"/>
      <c r="P8921" s="26"/>
      <c r="Q8921" s="26"/>
      <c r="R8921" s="26"/>
      <c r="S8921" s="26"/>
      <c r="T8921" s="26"/>
      <c r="U8921" s="26"/>
      <c r="V8921" s="26"/>
    </row>
    <row r="8922" spans="1:22" ht="14">
      <c r="A8922" s="24"/>
      <c r="B8922" s="26"/>
      <c r="C8922" s="26"/>
      <c r="D8922" s="26"/>
      <c r="E8922" s="26"/>
      <c r="F8922" s="26"/>
      <c r="G8922" s="27"/>
      <c r="H8922" s="27"/>
      <c r="I8922" s="26"/>
      <c r="J8922" s="24"/>
      <c r="K8922" s="26"/>
      <c r="L8922" s="26"/>
      <c r="M8922" s="26"/>
      <c r="N8922" s="26"/>
      <c r="O8922" s="26"/>
      <c r="P8922" s="26"/>
      <c r="Q8922" s="26"/>
      <c r="R8922" s="26"/>
      <c r="S8922" s="26"/>
      <c r="T8922" s="26"/>
      <c r="U8922" s="26"/>
      <c r="V8922" s="26"/>
    </row>
    <row r="8923" spans="1:22" ht="14">
      <c r="A8923" s="24"/>
      <c r="B8923" s="26"/>
      <c r="C8923" s="26"/>
      <c r="D8923" s="26"/>
      <c r="E8923" s="26"/>
      <c r="F8923" s="26"/>
      <c r="G8923" s="27"/>
      <c r="H8923" s="27"/>
      <c r="I8923" s="26"/>
      <c r="J8923" s="24"/>
      <c r="K8923" s="26"/>
      <c r="L8923" s="26"/>
      <c r="M8923" s="26"/>
      <c r="N8923" s="26"/>
      <c r="O8923" s="26"/>
      <c r="P8923" s="26"/>
      <c r="Q8923" s="26"/>
      <c r="R8923" s="26"/>
      <c r="S8923" s="26"/>
      <c r="T8923" s="26"/>
      <c r="U8923" s="26"/>
      <c r="V8923" s="26"/>
    </row>
    <row r="8924" spans="1:22" ht="14">
      <c r="A8924" s="24"/>
      <c r="B8924" s="26"/>
      <c r="C8924" s="26"/>
      <c r="D8924" s="26"/>
      <c r="E8924" s="26"/>
      <c r="F8924" s="26"/>
      <c r="G8924" s="27"/>
      <c r="H8924" s="27"/>
      <c r="I8924" s="26"/>
      <c r="J8924" s="24"/>
      <c r="K8924" s="26"/>
      <c r="L8924" s="26"/>
      <c r="M8924" s="26"/>
      <c r="N8924" s="26"/>
      <c r="O8924" s="26"/>
      <c r="P8924" s="26"/>
      <c r="Q8924" s="26"/>
      <c r="R8924" s="26"/>
      <c r="S8924" s="26"/>
      <c r="T8924" s="26"/>
      <c r="U8924" s="26"/>
      <c r="V8924" s="26"/>
    </row>
    <row r="8925" spans="1:22" ht="14">
      <c r="A8925" s="24"/>
      <c r="B8925" s="26"/>
      <c r="C8925" s="26"/>
      <c r="D8925" s="26"/>
      <c r="E8925" s="26"/>
      <c r="F8925" s="26"/>
      <c r="G8925" s="27"/>
      <c r="H8925" s="27"/>
      <c r="I8925" s="26"/>
      <c r="J8925" s="24"/>
      <c r="K8925" s="26"/>
      <c r="L8925" s="26"/>
      <c r="M8925" s="26"/>
      <c r="N8925" s="26"/>
      <c r="O8925" s="26"/>
      <c r="P8925" s="26"/>
      <c r="Q8925" s="26"/>
      <c r="R8925" s="26"/>
      <c r="S8925" s="26"/>
      <c r="T8925" s="26"/>
      <c r="U8925" s="26"/>
      <c r="V8925" s="26"/>
    </row>
    <row r="8926" spans="1:22" ht="14">
      <c r="A8926" s="24"/>
      <c r="B8926" s="26"/>
      <c r="C8926" s="26"/>
      <c r="D8926" s="26"/>
      <c r="E8926" s="26"/>
      <c r="F8926" s="26"/>
      <c r="G8926" s="27"/>
      <c r="H8926" s="27"/>
      <c r="I8926" s="26"/>
      <c r="J8926" s="24"/>
      <c r="K8926" s="26"/>
      <c r="L8926" s="26"/>
      <c r="M8926" s="26"/>
      <c r="N8926" s="26"/>
      <c r="O8926" s="26"/>
      <c r="P8926" s="26"/>
      <c r="Q8926" s="26"/>
      <c r="R8926" s="26"/>
      <c r="S8926" s="26"/>
      <c r="T8926" s="26"/>
      <c r="U8926" s="26"/>
      <c r="V8926" s="26"/>
    </row>
    <row r="8927" spans="1:22" ht="14">
      <c r="A8927" s="24"/>
      <c r="B8927" s="26"/>
      <c r="C8927" s="26"/>
      <c r="D8927" s="26"/>
      <c r="E8927" s="26"/>
      <c r="F8927" s="26"/>
      <c r="G8927" s="27"/>
      <c r="H8927" s="27"/>
      <c r="I8927" s="26"/>
      <c r="J8927" s="24"/>
      <c r="K8927" s="26"/>
      <c r="L8927" s="26"/>
      <c r="M8927" s="26"/>
      <c r="N8927" s="26"/>
      <c r="O8927" s="26"/>
      <c r="P8927" s="26"/>
      <c r="Q8927" s="26"/>
      <c r="R8927" s="26"/>
      <c r="S8927" s="26"/>
      <c r="T8927" s="26"/>
      <c r="U8927" s="26"/>
      <c r="V8927" s="26"/>
    </row>
    <row r="8928" spans="1:22" ht="14">
      <c r="A8928" s="24"/>
      <c r="B8928" s="26"/>
      <c r="C8928" s="26"/>
      <c r="D8928" s="26"/>
      <c r="E8928" s="26"/>
      <c r="F8928" s="26"/>
      <c r="G8928" s="27"/>
      <c r="H8928" s="27"/>
      <c r="I8928" s="26"/>
      <c r="J8928" s="24"/>
      <c r="K8928" s="26"/>
      <c r="L8928" s="26"/>
      <c r="M8928" s="26"/>
      <c r="N8928" s="26"/>
      <c r="O8928" s="26"/>
      <c r="P8928" s="26"/>
      <c r="Q8928" s="26"/>
      <c r="R8928" s="26"/>
      <c r="S8928" s="26"/>
      <c r="T8928" s="26"/>
      <c r="U8928" s="26"/>
      <c r="V8928" s="26"/>
    </row>
    <row r="8929" spans="1:22" ht="14">
      <c r="A8929" s="24"/>
      <c r="B8929" s="26"/>
      <c r="C8929" s="26"/>
      <c r="D8929" s="26"/>
      <c r="E8929" s="26"/>
      <c r="F8929" s="26"/>
      <c r="G8929" s="27"/>
      <c r="H8929" s="27"/>
      <c r="I8929" s="26"/>
      <c r="J8929" s="24"/>
      <c r="K8929" s="26"/>
      <c r="L8929" s="26"/>
      <c r="M8929" s="26"/>
      <c r="N8929" s="26"/>
      <c r="O8929" s="26"/>
      <c r="P8929" s="26"/>
      <c r="Q8929" s="26"/>
      <c r="R8929" s="26"/>
      <c r="S8929" s="26"/>
      <c r="T8929" s="26"/>
      <c r="U8929" s="26"/>
      <c r="V8929" s="26"/>
    </row>
    <row r="8930" spans="1:22" ht="14">
      <c r="A8930" s="24"/>
      <c r="B8930" s="26"/>
      <c r="C8930" s="26"/>
      <c r="D8930" s="26"/>
      <c r="E8930" s="26"/>
      <c r="F8930" s="26"/>
      <c r="G8930" s="27"/>
      <c r="H8930" s="27"/>
      <c r="I8930" s="26"/>
      <c r="J8930" s="24"/>
      <c r="K8930" s="26"/>
      <c r="L8930" s="26"/>
      <c r="M8930" s="26"/>
      <c r="N8930" s="26"/>
      <c r="O8930" s="26"/>
      <c r="P8930" s="26"/>
      <c r="Q8930" s="26"/>
      <c r="R8930" s="26"/>
      <c r="S8930" s="26"/>
      <c r="T8930" s="26"/>
      <c r="U8930" s="26"/>
      <c r="V8930" s="26"/>
    </row>
    <row r="8931" spans="1:22" ht="14">
      <c r="A8931" s="24"/>
      <c r="B8931" s="26"/>
      <c r="C8931" s="26"/>
      <c r="D8931" s="26"/>
      <c r="E8931" s="26"/>
      <c r="F8931" s="26"/>
      <c r="G8931" s="27"/>
      <c r="H8931" s="27"/>
      <c r="I8931" s="26"/>
      <c r="J8931" s="24"/>
      <c r="K8931" s="26"/>
      <c r="L8931" s="26"/>
      <c r="M8931" s="26"/>
      <c r="N8931" s="26"/>
      <c r="O8931" s="26"/>
      <c r="P8931" s="26"/>
      <c r="Q8931" s="26"/>
      <c r="R8931" s="26"/>
      <c r="S8931" s="26"/>
      <c r="T8931" s="26"/>
      <c r="U8931" s="26"/>
      <c r="V8931" s="26"/>
    </row>
    <row r="8932" spans="1:22" ht="14">
      <c r="A8932" s="24"/>
      <c r="B8932" s="26"/>
      <c r="C8932" s="26"/>
      <c r="D8932" s="26"/>
      <c r="E8932" s="26"/>
      <c r="F8932" s="26"/>
      <c r="G8932" s="27"/>
      <c r="H8932" s="27"/>
      <c r="I8932" s="26"/>
      <c r="J8932" s="24"/>
      <c r="K8932" s="26"/>
      <c r="L8932" s="26"/>
      <c r="M8932" s="26"/>
      <c r="N8932" s="26"/>
      <c r="O8932" s="26"/>
      <c r="P8932" s="26"/>
      <c r="Q8932" s="26"/>
      <c r="R8932" s="26"/>
      <c r="S8932" s="26"/>
      <c r="T8932" s="26"/>
      <c r="U8932" s="26"/>
      <c r="V8932" s="26"/>
    </row>
    <row r="8933" spans="1:22" ht="14">
      <c r="A8933" s="24"/>
      <c r="B8933" s="26"/>
      <c r="C8933" s="26"/>
      <c r="D8933" s="26"/>
      <c r="E8933" s="26"/>
      <c r="F8933" s="26"/>
      <c r="G8933" s="27"/>
      <c r="H8933" s="27"/>
      <c r="I8933" s="26"/>
      <c r="J8933" s="24"/>
      <c r="K8933" s="26"/>
      <c r="L8933" s="26"/>
      <c r="M8933" s="26"/>
      <c r="N8933" s="26"/>
      <c r="O8933" s="26"/>
      <c r="P8933" s="26"/>
      <c r="Q8933" s="26"/>
      <c r="R8933" s="26"/>
      <c r="S8933" s="26"/>
      <c r="T8933" s="26"/>
      <c r="U8933" s="26"/>
      <c r="V8933" s="26"/>
    </row>
    <row r="8934" spans="1:22" ht="14">
      <c r="A8934" s="24"/>
      <c r="B8934" s="26"/>
      <c r="C8934" s="26"/>
      <c r="D8934" s="26"/>
      <c r="E8934" s="26"/>
      <c r="F8934" s="26"/>
      <c r="G8934" s="27"/>
      <c r="H8934" s="27"/>
      <c r="I8934" s="26"/>
      <c r="J8934" s="24"/>
      <c r="K8934" s="26"/>
      <c r="L8934" s="26"/>
      <c r="M8934" s="26"/>
      <c r="N8934" s="26"/>
      <c r="O8934" s="26"/>
      <c r="P8934" s="26"/>
      <c r="Q8934" s="26"/>
      <c r="R8934" s="26"/>
      <c r="S8934" s="26"/>
      <c r="T8934" s="26"/>
      <c r="U8934" s="26"/>
      <c r="V8934" s="26"/>
    </row>
    <row r="8935" spans="1:22" ht="14">
      <c r="A8935" s="24"/>
      <c r="B8935" s="26"/>
      <c r="C8935" s="26"/>
      <c r="D8935" s="26"/>
      <c r="E8935" s="26"/>
      <c r="F8935" s="26"/>
      <c r="G8935" s="27"/>
      <c r="H8935" s="27"/>
      <c r="I8935" s="26"/>
      <c r="J8935" s="24"/>
      <c r="K8935" s="26"/>
      <c r="L8935" s="26"/>
      <c r="M8935" s="26"/>
      <c r="N8935" s="26"/>
      <c r="O8935" s="26"/>
      <c r="P8935" s="26"/>
      <c r="Q8935" s="26"/>
      <c r="R8935" s="26"/>
      <c r="S8935" s="26"/>
      <c r="T8935" s="26"/>
      <c r="U8935" s="26"/>
      <c r="V8935" s="26"/>
    </row>
    <row r="8936" spans="1:22" ht="14">
      <c r="A8936" s="24"/>
      <c r="B8936" s="26"/>
      <c r="C8936" s="26"/>
      <c r="D8936" s="26"/>
      <c r="E8936" s="26"/>
      <c r="F8936" s="26"/>
      <c r="G8936" s="27"/>
      <c r="H8936" s="27"/>
      <c r="I8936" s="26"/>
      <c r="J8936" s="24"/>
      <c r="K8936" s="26"/>
      <c r="L8936" s="26"/>
      <c r="M8936" s="26"/>
      <c r="N8936" s="26"/>
      <c r="O8936" s="26"/>
      <c r="P8936" s="26"/>
      <c r="Q8936" s="26"/>
      <c r="R8936" s="26"/>
      <c r="S8936" s="26"/>
      <c r="T8936" s="26"/>
      <c r="U8936" s="26"/>
      <c r="V8936" s="26"/>
    </row>
    <row r="8937" spans="1:22" ht="14">
      <c r="A8937" s="24"/>
      <c r="B8937" s="26"/>
      <c r="C8937" s="26"/>
      <c r="D8937" s="26"/>
      <c r="E8937" s="26"/>
      <c r="F8937" s="26"/>
      <c r="G8937" s="27"/>
      <c r="H8937" s="27"/>
      <c r="I8937" s="26"/>
      <c r="J8937" s="24"/>
      <c r="K8937" s="26"/>
      <c r="L8937" s="26"/>
      <c r="M8937" s="26"/>
      <c r="N8937" s="26"/>
      <c r="O8937" s="26"/>
      <c r="P8937" s="26"/>
      <c r="Q8937" s="26"/>
      <c r="R8937" s="26"/>
      <c r="S8937" s="26"/>
      <c r="T8937" s="26"/>
      <c r="U8937" s="26"/>
      <c r="V8937" s="26"/>
    </row>
    <row r="8938" spans="1:22" ht="14">
      <c r="A8938" s="24"/>
      <c r="B8938" s="26"/>
      <c r="C8938" s="26"/>
      <c r="D8938" s="26"/>
      <c r="E8938" s="26"/>
      <c r="F8938" s="26"/>
      <c r="G8938" s="27"/>
      <c r="H8938" s="27"/>
      <c r="I8938" s="26"/>
      <c r="J8938" s="24"/>
      <c r="K8938" s="26"/>
      <c r="L8938" s="26"/>
      <c r="M8938" s="26"/>
      <c r="N8938" s="26"/>
      <c r="O8938" s="26"/>
      <c r="P8938" s="26"/>
      <c r="Q8938" s="26"/>
      <c r="R8938" s="26"/>
      <c r="S8938" s="26"/>
      <c r="T8938" s="26"/>
      <c r="U8938" s="26"/>
      <c r="V8938" s="26"/>
    </row>
    <row r="8939" spans="1:22" ht="14">
      <c r="A8939" s="24"/>
      <c r="B8939" s="26"/>
      <c r="C8939" s="26"/>
      <c r="D8939" s="26"/>
      <c r="E8939" s="26"/>
      <c r="F8939" s="26"/>
      <c r="G8939" s="27"/>
      <c r="H8939" s="27"/>
      <c r="I8939" s="26"/>
      <c r="J8939" s="24"/>
      <c r="K8939" s="26"/>
      <c r="L8939" s="26"/>
      <c r="M8939" s="26"/>
      <c r="N8939" s="26"/>
      <c r="O8939" s="26"/>
      <c r="P8939" s="26"/>
      <c r="Q8939" s="26"/>
      <c r="R8939" s="26"/>
      <c r="S8939" s="26"/>
      <c r="T8939" s="26"/>
      <c r="U8939" s="26"/>
      <c r="V8939" s="26"/>
    </row>
    <row r="8940" spans="1:22" ht="14">
      <c r="A8940" s="24"/>
      <c r="B8940" s="26"/>
      <c r="C8940" s="26"/>
      <c r="D8940" s="26"/>
      <c r="E8940" s="26"/>
      <c r="F8940" s="26"/>
      <c r="G8940" s="27"/>
      <c r="H8940" s="27"/>
      <c r="I8940" s="26"/>
      <c r="J8940" s="24"/>
      <c r="K8940" s="26"/>
      <c r="L8940" s="26"/>
      <c r="M8940" s="26"/>
      <c r="N8940" s="26"/>
      <c r="O8940" s="26"/>
      <c r="P8940" s="26"/>
      <c r="Q8940" s="26"/>
      <c r="R8940" s="26"/>
      <c r="S8940" s="26"/>
      <c r="T8940" s="26"/>
      <c r="U8940" s="26"/>
      <c r="V8940" s="26"/>
    </row>
    <row r="8941" spans="1:22" ht="14">
      <c r="A8941" s="24"/>
      <c r="B8941" s="26"/>
      <c r="C8941" s="26"/>
      <c r="D8941" s="26"/>
      <c r="E8941" s="26"/>
      <c r="F8941" s="26"/>
      <c r="G8941" s="27"/>
      <c r="H8941" s="27"/>
      <c r="I8941" s="26"/>
      <c r="J8941" s="24"/>
      <c r="K8941" s="26"/>
      <c r="L8941" s="26"/>
      <c r="M8941" s="26"/>
      <c r="N8941" s="26"/>
      <c r="O8941" s="26"/>
      <c r="P8941" s="26"/>
      <c r="Q8941" s="26"/>
      <c r="R8941" s="26"/>
      <c r="S8941" s="26"/>
      <c r="T8941" s="26"/>
      <c r="U8941" s="26"/>
      <c r="V8941" s="26"/>
    </row>
    <row r="8942" spans="1:22" ht="14">
      <c r="A8942" s="24"/>
      <c r="B8942" s="26"/>
      <c r="C8942" s="26"/>
      <c r="D8942" s="26"/>
      <c r="E8942" s="26"/>
      <c r="F8942" s="26"/>
      <c r="G8942" s="27"/>
      <c r="H8942" s="27"/>
      <c r="I8942" s="26"/>
      <c r="J8942" s="24"/>
      <c r="K8942" s="26"/>
      <c r="L8942" s="26"/>
      <c r="M8942" s="26"/>
      <c r="N8942" s="26"/>
      <c r="O8942" s="26"/>
      <c r="P8942" s="26"/>
      <c r="Q8942" s="26"/>
      <c r="R8942" s="26"/>
      <c r="S8942" s="26"/>
      <c r="T8942" s="26"/>
      <c r="U8942" s="26"/>
      <c r="V8942" s="26"/>
    </row>
    <row r="8943" spans="1:22" ht="14">
      <c r="A8943" s="24"/>
      <c r="B8943" s="26"/>
      <c r="C8943" s="26"/>
      <c r="D8943" s="26"/>
      <c r="E8943" s="26"/>
      <c r="F8943" s="26"/>
      <c r="G8943" s="27"/>
      <c r="H8943" s="27"/>
      <c r="I8943" s="26"/>
      <c r="J8943" s="24"/>
      <c r="K8943" s="26"/>
      <c r="L8943" s="26"/>
      <c r="M8943" s="26"/>
      <c r="N8943" s="26"/>
      <c r="O8943" s="26"/>
      <c r="P8943" s="26"/>
      <c r="Q8943" s="26"/>
      <c r="R8943" s="26"/>
      <c r="S8943" s="26"/>
      <c r="T8943" s="26"/>
      <c r="U8943" s="26"/>
      <c r="V8943" s="26"/>
    </row>
    <row r="8944" spans="1:22" ht="14">
      <c r="A8944" s="24"/>
      <c r="B8944" s="26"/>
      <c r="C8944" s="26"/>
      <c r="D8944" s="26"/>
      <c r="E8944" s="26"/>
      <c r="F8944" s="26"/>
      <c r="G8944" s="27"/>
      <c r="H8944" s="27"/>
      <c r="I8944" s="26"/>
      <c r="J8944" s="24"/>
      <c r="K8944" s="26"/>
      <c r="L8944" s="26"/>
      <c r="M8944" s="26"/>
      <c r="N8944" s="26"/>
      <c r="O8944" s="26"/>
      <c r="P8944" s="26"/>
      <c r="Q8944" s="26"/>
      <c r="R8944" s="26"/>
      <c r="S8944" s="26"/>
      <c r="T8944" s="26"/>
      <c r="U8944" s="26"/>
      <c r="V8944" s="26"/>
    </row>
    <row r="8945" spans="1:22" ht="14">
      <c r="A8945" s="24"/>
      <c r="B8945" s="26"/>
      <c r="C8945" s="26"/>
      <c r="D8945" s="26"/>
      <c r="E8945" s="26"/>
      <c r="F8945" s="26"/>
      <c r="G8945" s="27"/>
      <c r="H8945" s="27"/>
      <c r="I8945" s="26"/>
      <c r="J8945" s="24"/>
      <c r="K8945" s="26"/>
      <c r="L8945" s="26"/>
      <c r="M8945" s="26"/>
      <c r="N8945" s="26"/>
      <c r="O8945" s="26"/>
      <c r="P8945" s="26"/>
      <c r="Q8945" s="26"/>
      <c r="R8945" s="26"/>
      <c r="S8945" s="26"/>
      <c r="T8945" s="26"/>
      <c r="U8945" s="26"/>
      <c r="V8945" s="26"/>
    </row>
    <row r="8946" spans="1:22" ht="14">
      <c r="A8946" s="24"/>
      <c r="B8946" s="26"/>
      <c r="C8946" s="26"/>
      <c r="D8946" s="26"/>
      <c r="E8946" s="26"/>
      <c r="F8946" s="26"/>
      <c r="G8946" s="27"/>
      <c r="H8946" s="27"/>
      <c r="I8946" s="26"/>
      <c r="J8946" s="24"/>
      <c r="K8946" s="26"/>
      <c r="L8946" s="26"/>
      <c r="M8946" s="26"/>
      <c r="N8946" s="26"/>
      <c r="O8946" s="26"/>
      <c r="P8946" s="26"/>
      <c r="Q8946" s="26"/>
      <c r="R8946" s="26"/>
      <c r="S8946" s="26"/>
      <c r="T8946" s="26"/>
      <c r="U8946" s="26"/>
      <c r="V8946" s="26"/>
    </row>
    <row r="8947" spans="1:22" ht="14">
      <c r="A8947" s="24"/>
      <c r="B8947" s="26"/>
      <c r="C8947" s="26"/>
      <c r="D8947" s="26"/>
      <c r="E8947" s="26"/>
      <c r="F8947" s="26"/>
      <c r="G8947" s="27"/>
      <c r="H8947" s="27"/>
      <c r="I8947" s="26"/>
      <c r="J8947" s="24"/>
      <c r="K8947" s="26"/>
      <c r="L8947" s="26"/>
      <c r="M8947" s="26"/>
      <c r="N8947" s="26"/>
      <c r="O8947" s="26"/>
      <c r="P8947" s="26"/>
      <c r="Q8947" s="26"/>
      <c r="R8947" s="26"/>
      <c r="S8947" s="26"/>
      <c r="T8947" s="26"/>
      <c r="U8947" s="26"/>
      <c r="V8947" s="26"/>
    </row>
    <row r="8948" spans="1:22" ht="14">
      <c r="A8948" s="24"/>
      <c r="B8948" s="26"/>
      <c r="C8948" s="26"/>
      <c r="D8948" s="26"/>
      <c r="E8948" s="26"/>
      <c r="F8948" s="26"/>
      <c r="G8948" s="27"/>
      <c r="H8948" s="27"/>
      <c r="I8948" s="26"/>
      <c r="J8948" s="24"/>
      <c r="K8948" s="26"/>
      <c r="L8948" s="26"/>
      <c r="M8948" s="26"/>
      <c r="N8948" s="26"/>
      <c r="O8948" s="26"/>
      <c r="P8948" s="26"/>
      <c r="Q8948" s="26"/>
      <c r="R8948" s="26"/>
      <c r="S8948" s="26"/>
      <c r="T8948" s="26"/>
      <c r="U8948" s="26"/>
      <c r="V8948" s="26"/>
    </row>
    <row r="8949" spans="1:22" ht="14">
      <c r="A8949" s="24"/>
      <c r="B8949" s="26"/>
      <c r="C8949" s="26"/>
      <c r="D8949" s="26"/>
      <c r="E8949" s="26"/>
      <c r="F8949" s="26"/>
      <c r="G8949" s="27"/>
      <c r="H8949" s="27"/>
      <c r="I8949" s="26"/>
      <c r="J8949" s="24"/>
      <c r="K8949" s="26"/>
      <c r="L8949" s="26"/>
      <c r="M8949" s="26"/>
      <c r="N8949" s="26"/>
      <c r="O8949" s="26"/>
      <c r="P8949" s="26"/>
      <c r="Q8949" s="26"/>
      <c r="R8949" s="26"/>
      <c r="S8949" s="26"/>
      <c r="T8949" s="26"/>
      <c r="U8949" s="26"/>
      <c r="V8949" s="26"/>
    </row>
    <row r="8950" spans="1:22" ht="14">
      <c r="A8950" s="24"/>
      <c r="B8950" s="26"/>
      <c r="C8950" s="26"/>
      <c r="D8950" s="26"/>
      <c r="E8950" s="26"/>
      <c r="F8950" s="26"/>
      <c r="G8950" s="27"/>
      <c r="H8950" s="27"/>
      <c r="I8950" s="26"/>
      <c r="J8950" s="24"/>
      <c r="K8950" s="26"/>
      <c r="L8950" s="26"/>
      <c r="M8950" s="26"/>
      <c r="N8950" s="26"/>
      <c r="O8950" s="26"/>
      <c r="P8950" s="26"/>
      <c r="Q8950" s="26"/>
      <c r="R8950" s="26"/>
      <c r="S8950" s="26"/>
      <c r="T8950" s="26"/>
      <c r="U8950" s="26"/>
      <c r="V8950" s="26"/>
    </row>
    <row r="8951" spans="1:22" ht="14">
      <c r="A8951" s="24"/>
      <c r="B8951" s="26"/>
      <c r="C8951" s="26"/>
      <c r="D8951" s="26"/>
      <c r="E8951" s="26"/>
      <c r="F8951" s="26"/>
      <c r="G8951" s="27"/>
      <c r="H8951" s="27"/>
      <c r="I8951" s="26"/>
      <c r="J8951" s="24"/>
      <c r="K8951" s="26"/>
      <c r="L8951" s="26"/>
      <c r="M8951" s="26"/>
      <c r="N8951" s="26"/>
      <c r="O8951" s="26"/>
      <c r="P8951" s="26"/>
      <c r="Q8951" s="26"/>
      <c r="R8951" s="26"/>
      <c r="S8951" s="26"/>
      <c r="T8951" s="26"/>
      <c r="U8951" s="26"/>
      <c r="V8951" s="26"/>
    </row>
    <row r="8952" spans="1:22" ht="14">
      <c r="A8952" s="24"/>
      <c r="B8952" s="26"/>
      <c r="C8952" s="26"/>
      <c r="D8952" s="26"/>
      <c r="E8952" s="26"/>
      <c r="F8952" s="26"/>
      <c r="G8952" s="27"/>
      <c r="H8952" s="27"/>
      <c r="I8952" s="26"/>
      <c r="J8952" s="24"/>
      <c r="K8952" s="26"/>
      <c r="L8952" s="26"/>
      <c r="M8952" s="26"/>
      <c r="N8952" s="26"/>
      <c r="O8952" s="26"/>
      <c r="P8952" s="26"/>
      <c r="Q8952" s="26"/>
      <c r="R8952" s="26"/>
      <c r="S8952" s="26"/>
      <c r="T8952" s="26"/>
      <c r="U8952" s="26"/>
      <c r="V8952" s="26"/>
    </row>
    <row r="8953" spans="1:22" ht="14">
      <c r="A8953" s="24"/>
      <c r="B8953" s="26"/>
      <c r="C8953" s="26"/>
      <c r="D8953" s="26"/>
      <c r="E8953" s="26"/>
      <c r="F8953" s="26"/>
      <c r="G8953" s="27"/>
      <c r="H8953" s="27"/>
      <c r="I8953" s="26"/>
      <c r="J8953" s="24"/>
      <c r="K8953" s="26"/>
      <c r="L8953" s="26"/>
      <c r="M8953" s="26"/>
      <c r="N8953" s="26"/>
      <c r="O8953" s="26"/>
      <c r="P8953" s="26"/>
      <c r="Q8953" s="26"/>
      <c r="R8953" s="26"/>
      <c r="S8953" s="26"/>
      <c r="T8953" s="26"/>
      <c r="U8953" s="26"/>
      <c r="V8953" s="26"/>
    </row>
    <row r="8954" spans="1:22" ht="14">
      <c r="A8954" s="24"/>
      <c r="B8954" s="26"/>
      <c r="C8954" s="26"/>
      <c r="D8954" s="26"/>
      <c r="E8954" s="26"/>
      <c r="F8954" s="26"/>
      <c r="G8954" s="27"/>
      <c r="H8954" s="27"/>
      <c r="I8954" s="26"/>
      <c r="J8954" s="24"/>
      <c r="K8954" s="26"/>
      <c r="L8954" s="26"/>
      <c r="M8954" s="26"/>
      <c r="N8954" s="26"/>
      <c r="O8954" s="26"/>
      <c r="P8954" s="26"/>
      <c r="Q8954" s="26"/>
      <c r="R8954" s="26"/>
      <c r="S8954" s="26"/>
      <c r="T8954" s="26"/>
      <c r="U8954" s="26"/>
      <c r="V8954" s="26"/>
    </row>
    <row r="8955" spans="1:22" ht="14">
      <c r="A8955" s="24"/>
      <c r="B8955" s="26"/>
      <c r="C8955" s="26"/>
      <c r="D8955" s="26"/>
      <c r="E8955" s="26"/>
      <c r="F8955" s="26"/>
      <c r="G8955" s="27"/>
      <c r="H8955" s="27"/>
      <c r="I8955" s="26"/>
      <c r="J8955" s="24"/>
      <c r="K8955" s="26"/>
      <c r="L8955" s="26"/>
      <c r="M8955" s="26"/>
      <c r="N8955" s="26"/>
      <c r="O8955" s="26"/>
      <c r="P8955" s="26"/>
      <c r="Q8955" s="26"/>
      <c r="R8955" s="26"/>
      <c r="S8955" s="26"/>
      <c r="T8955" s="26"/>
      <c r="U8955" s="26"/>
      <c r="V8955" s="26"/>
    </row>
    <row r="8956" spans="1:22" ht="14">
      <c r="A8956" s="24"/>
      <c r="B8956" s="26"/>
      <c r="C8956" s="26"/>
      <c r="D8956" s="26"/>
      <c r="E8956" s="26"/>
      <c r="F8956" s="26"/>
      <c r="G8956" s="27"/>
      <c r="H8956" s="27"/>
      <c r="I8956" s="26"/>
      <c r="J8956" s="24"/>
      <c r="K8956" s="26"/>
      <c r="L8956" s="26"/>
      <c r="M8956" s="26"/>
      <c r="N8956" s="26"/>
      <c r="O8956" s="26"/>
      <c r="P8956" s="26"/>
      <c r="Q8956" s="26"/>
      <c r="R8956" s="26"/>
      <c r="S8956" s="26"/>
      <c r="T8956" s="26"/>
      <c r="U8956" s="26"/>
      <c r="V8956" s="26"/>
    </row>
    <row r="8957" spans="1:22" ht="14">
      <c r="A8957" s="24"/>
      <c r="B8957" s="26"/>
      <c r="C8957" s="26"/>
      <c r="D8957" s="26"/>
      <c r="E8957" s="26"/>
      <c r="F8957" s="26"/>
      <c r="G8957" s="27"/>
      <c r="H8957" s="27"/>
      <c r="I8957" s="26"/>
      <c r="J8957" s="24"/>
      <c r="K8957" s="26"/>
      <c r="L8957" s="26"/>
      <c r="M8957" s="26"/>
      <c r="N8957" s="26"/>
      <c r="O8957" s="26"/>
      <c r="P8957" s="26"/>
      <c r="Q8957" s="26"/>
      <c r="R8957" s="26"/>
      <c r="S8957" s="26"/>
      <c r="T8957" s="26"/>
      <c r="U8957" s="26"/>
      <c r="V8957" s="26"/>
    </row>
    <row r="8958" spans="1:22" ht="14">
      <c r="A8958" s="24"/>
      <c r="B8958" s="26"/>
      <c r="C8958" s="26"/>
      <c r="D8958" s="26"/>
      <c r="E8958" s="26"/>
      <c r="F8958" s="26"/>
      <c r="G8958" s="27"/>
      <c r="H8958" s="27"/>
      <c r="I8958" s="26"/>
      <c r="J8958" s="24"/>
      <c r="K8958" s="26"/>
      <c r="L8958" s="26"/>
      <c r="M8958" s="26"/>
      <c r="N8958" s="26"/>
      <c r="O8958" s="26"/>
      <c r="P8958" s="26"/>
      <c r="Q8958" s="26"/>
      <c r="R8958" s="26"/>
      <c r="S8958" s="26"/>
      <c r="T8958" s="26"/>
      <c r="U8958" s="26"/>
      <c r="V8958" s="26"/>
    </row>
    <row r="8959" spans="1:22" ht="14">
      <c r="A8959" s="24"/>
      <c r="B8959" s="26"/>
      <c r="C8959" s="26"/>
      <c r="D8959" s="26"/>
      <c r="E8959" s="26"/>
      <c r="F8959" s="26"/>
      <c r="G8959" s="27"/>
      <c r="H8959" s="27"/>
      <c r="I8959" s="26"/>
      <c r="J8959" s="24"/>
      <c r="K8959" s="26"/>
      <c r="L8959" s="26"/>
      <c r="M8959" s="26"/>
      <c r="N8959" s="26"/>
      <c r="O8959" s="26"/>
      <c r="P8959" s="26"/>
      <c r="Q8959" s="26"/>
      <c r="R8959" s="26"/>
      <c r="S8959" s="26"/>
      <c r="T8959" s="26"/>
      <c r="U8959" s="26"/>
      <c r="V8959" s="26"/>
    </row>
    <row r="8960" spans="1:22" ht="14">
      <c r="A8960" s="24"/>
      <c r="B8960" s="26"/>
      <c r="C8960" s="26"/>
      <c r="D8960" s="26"/>
      <c r="E8960" s="26"/>
      <c r="F8960" s="26"/>
      <c r="G8960" s="27"/>
      <c r="H8960" s="27"/>
      <c r="I8960" s="26"/>
      <c r="J8960" s="24"/>
      <c r="K8960" s="26"/>
      <c r="L8960" s="26"/>
      <c r="M8960" s="26"/>
      <c r="N8960" s="26"/>
      <c r="O8960" s="26"/>
      <c r="P8960" s="26"/>
      <c r="Q8960" s="26"/>
      <c r="R8960" s="26"/>
      <c r="S8960" s="26"/>
      <c r="T8960" s="26"/>
      <c r="U8960" s="26"/>
      <c r="V8960" s="26"/>
    </row>
    <row r="8961" spans="1:22" ht="14">
      <c r="A8961" s="24"/>
      <c r="B8961" s="26"/>
      <c r="C8961" s="26"/>
      <c r="D8961" s="26"/>
      <c r="E8961" s="26"/>
      <c r="F8961" s="26"/>
      <c r="G8961" s="27"/>
      <c r="H8961" s="27"/>
      <c r="I8961" s="26"/>
      <c r="J8961" s="24"/>
      <c r="K8961" s="26"/>
      <c r="L8961" s="26"/>
      <c r="M8961" s="26"/>
      <c r="N8961" s="26"/>
      <c r="O8961" s="26"/>
      <c r="P8961" s="26"/>
      <c r="Q8961" s="26"/>
      <c r="R8961" s="26"/>
      <c r="S8961" s="26"/>
      <c r="T8961" s="26"/>
      <c r="U8961" s="26"/>
      <c r="V8961" s="26"/>
    </row>
    <row r="8962" spans="1:22" ht="14">
      <c r="A8962" s="24"/>
      <c r="B8962" s="26"/>
      <c r="C8962" s="26"/>
      <c r="D8962" s="26"/>
      <c r="E8962" s="26"/>
      <c r="F8962" s="26"/>
      <c r="G8962" s="27"/>
      <c r="H8962" s="27"/>
      <c r="I8962" s="26"/>
      <c r="J8962" s="24"/>
      <c r="K8962" s="26"/>
      <c r="L8962" s="26"/>
      <c r="M8962" s="26"/>
      <c r="N8962" s="26"/>
      <c r="O8962" s="26"/>
      <c r="P8962" s="26"/>
      <c r="Q8962" s="26"/>
      <c r="R8962" s="26"/>
      <c r="S8962" s="26"/>
      <c r="T8962" s="26"/>
      <c r="U8962" s="26"/>
      <c r="V8962" s="26"/>
    </row>
    <row r="8963" spans="1:22" ht="14">
      <c r="A8963" s="24"/>
      <c r="B8963" s="26"/>
      <c r="C8963" s="26"/>
      <c r="D8963" s="26"/>
      <c r="E8963" s="26"/>
      <c r="F8963" s="26"/>
      <c r="G8963" s="27"/>
      <c r="H8963" s="27"/>
      <c r="I8963" s="26"/>
      <c r="J8963" s="24"/>
      <c r="K8963" s="26"/>
      <c r="L8963" s="26"/>
      <c r="M8963" s="26"/>
      <c r="N8963" s="26"/>
      <c r="O8963" s="26"/>
      <c r="P8963" s="26"/>
      <c r="Q8963" s="26"/>
      <c r="R8963" s="26"/>
      <c r="S8963" s="26"/>
      <c r="T8963" s="26"/>
      <c r="U8963" s="26"/>
      <c r="V8963" s="26"/>
    </row>
    <row r="8964" spans="1:22" ht="14">
      <c r="A8964" s="24"/>
      <c r="B8964" s="26"/>
      <c r="C8964" s="26"/>
      <c r="D8964" s="26"/>
      <c r="E8964" s="26"/>
      <c r="F8964" s="26"/>
      <c r="G8964" s="27"/>
      <c r="H8964" s="27"/>
      <c r="I8964" s="26"/>
      <c r="J8964" s="24"/>
      <c r="K8964" s="26"/>
      <c r="L8964" s="26"/>
      <c r="M8964" s="26"/>
      <c r="N8964" s="26"/>
      <c r="O8964" s="26"/>
      <c r="P8964" s="26"/>
      <c r="Q8964" s="26"/>
      <c r="R8964" s="26"/>
      <c r="S8964" s="26"/>
      <c r="T8964" s="26"/>
      <c r="U8964" s="26"/>
      <c r="V8964" s="26"/>
    </row>
    <row r="8965" spans="1:22" ht="14">
      <c r="A8965" s="24"/>
      <c r="B8965" s="26"/>
      <c r="C8965" s="26"/>
      <c r="D8965" s="26"/>
      <c r="E8965" s="26"/>
      <c r="F8965" s="26"/>
      <c r="G8965" s="27"/>
      <c r="H8965" s="27"/>
      <c r="I8965" s="26"/>
      <c r="J8965" s="24"/>
      <c r="K8965" s="26"/>
      <c r="L8965" s="26"/>
      <c r="M8965" s="26"/>
      <c r="N8965" s="26"/>
      <c r="O8965" s="26"/>
      <c r="P8965" s="26"/>
      <c r="Q8965" s="26"/>
      <c r="R8965" s="26"/>
      <c r="S8965" s="26"/>
      <c r="T8965" s="26"/>
      <c r="U8965" s="26"/>
      <c r="V8965" s="26"/>
    </row>
    <row r="8966" spans="1:22" ht="14">
      <c r="A8966" s="24"/>
      <c r="B8966" s="26"/>
      <c r="C8966" s="26"/>
      <c r="D8966" s="26"/>
      <c r="E8966" s="26"/>
      <c r="F8966" s="26"/>
      <c r="G8966" s="27"/>
      <c r="H8966" s="27"/>
      <c r="I8966" s="26"/>
      <c r="J8966" s="24"/>
      <c r="K8966" s="26"/>
      <c r="L8966" s="26"/>
      <c r="M8966" s="26"/>
      <c r="N8966" s="26"/>
      <c r="O8966" s="26"/>
      <c r="P8966" s="26"/>
      <c r="Q8966" s="26"/>
      <c r="R8966" s="26"/>
      <c r="S8966" s="26"/>
      <c r="T8966" s="26"/>
      <c r="U8966" s="26"/>
      <c r="V8966" s="26"/>
    </row>
    <row r="8967" spans="1:22" ht="14">
      <c r="A8967" s="24"/>
      <c r="B8967" s="26"/>
      <c r="C8967" s="26"/>
      <c r="D8967" s="26"/>
      <c r="E8967" s="26"/>
      <c r="F8967" s="26"/>
      <c r="G8967" s="27"/>
      <c r="H8967" s="27"/>
      <c r="I8967" s="26"/>
      <c r="J8967" s="24"/>
      <c r="K8967" s="26"/>
      <c r="L8967" s="26"/>
      <c r="M8967" s="26"/>
      <c r="N8967" s="26"/>
      <c r="O8967" s="26"/>
      <c r="P8967" s="26"/>
      <c r="Q8967" s="26"/>
      <c r="R8967" s="26"/>
      <c r="S8967" s="26"/>
      <c r="T8967" s="26"/>
      <c r="U8967" s="26"/>
      <c r="V8967" s="26"/>
    </row>
    <row r="8968" spans="1:22" ht="14">
      <c r="A8968" s="24"/>
      <c r="B8968" s="26"/>
      <c r="C8968" s="26"/>
      <c r="D8968" s="26"/>
      <c r="E8968" s="26"/>
      <c r="F8968" s="26"/>
      <c r="G8968" s="27"/>
      <c r="H8968" s="27"/>
      <c r="I8968" s="26"/>
      <c r="J8968" s="24"/>
      <c r="K8968" s="26"/>
      <c r="L8968" s="26"/>
      <c r="M8968" s="26"/>
      <c r="N8968" s="26"/>
      <c r="O8968" s="26"/>
      <c r="P8968" s="26"/>
      <c r="Q8968" s="26"/>
      <c r="R8968" s="26"/>
      <c r="S8968" s="26"/>
      <c r="T8968" s="26"/>
      <c r="U8968" s="26"/>
      <c r="V8968" s="26"/>
    </row>
    <row r="8969" spans="1:22" ht="14">
      <c r="A8969" s="24"/>
      <c r="B8969" s="26"/>
      <c r="C8969" s="26"/>
      <c r="D8969" s="26"/>
      <c r="E8969" s="26"/>
      <c r="F8969" s="26"/>
      <c r="G8969" s="27"/>
      <c r="H8969" s="27"/>
      <c r="I8969" s="26"/>
      <c r="J8969" s="24"/>
      <c r="K8969" s="26"/>
      <c r="L8969" s="26"/>
      <c r="M8969" s="26"/>
      <c r="N8969" s="26"/>
      <c r="O8969" s="26"/>
      <c r="P8969" s="26"/>
      <c r="Q8969" s="26"/>
      <c r="R8969" s="26"/>
      <c r="S8969" s="26"/>
      <c r="T8969" s="26"/>
      <c r="U8969" s="26"/>
      <c r="V8969" s="26"/>
    </row>
    <row r="8970" spans="1:22" ht="14">
      <c r="A8970" s="24"/>
      <c r="B8970" s="26"/>
      <c r="C8970" s="26"/>
      <c r="D8970" s="26"/>
      <c r="E8970" s="26"/>
      <c r="F8970" s="26"/>
      <c r="G8970" s="27"/>
      <c r="H8970" s="27"/>
      <c r="I8970" s="26"/>
      <c r="J8970" s="24"/>
      <c r="K8970" s="26"/>
      <c r="L8970" s="26"/>
      <c r="M8970" s="26"/>
      <c r="N8970" s="26"/>
      <c r="O8970" s="26"/>
      <c r="P8970" s="26"/>
      <c r="Q8970" s="26"/>
      <c r="R8970" s="26"/>
      <c r="S8970" s="26"/>
      <c r="T8970" s="26"/>
      <c r="U8970" s="26"/>
      <c r="V8970" s="26"/>
    </row>
    <row r="8971" spans="1:22" ht="14">
      <c r="A8971" s="24"/>
      <c r="B8971" s="26"/>
      <c r="C8971" s="26"/>
      <c r="D8971" s="26"/>
      <c r="E8971" s="26"/>
      <c r="F8971" s="26"/>
      <c r="G8971" s="27"/>
      <c r="H8971" s="27"/>
      <c r="I8971" s="26"/>
      <c r="J8971" s="24"/>
      <c r="K8971" s="26"/>
      <c r="L8971" s="26"/>
      <c r="M8971" s="26"/>
      <c r="N8971" s="26"/>
      <c r="O8971" s="26"/>
      <c r="P8971" s="26"/>
      <c r="Q8971" s="26"/>
      <c r="R8971" s="26"/>
      <c r="S8971" s="26"/>
      <c r="T8971" s="26"/>
      <c r="U8971" s="26"/>
      <c r="V8971" s="26"/>
    </row>
    <row r="8972" spans="1:22" ht="14">
      <c r="A8972" s="24"/>
      <c r="B8972" s="26"/>
      <c r="C8972" s="26"/>
      <c r="D8972" s="26"/>
      <c r="E8972" s="26"/>
      <c r="F8972" s="26"/>
      <c r="G8972" s="27"/>
      <c r="H8972" s="27"/>
      <c r="I8972" s="26"/>
      <c r="J8972" s="24"/>
      <c r="K8972" s="26"/>
      <c r="L8972" s="26"/>
      <c r="M8972" s="26"/>
      <c r="N8972" s="26"/>
      <c r="O8972" s="26"/>
      <c r="P8972" s="26"/>
      <c r="Q8972" s="26"/>
      <c r="R8972" s="26"/>
      <c r="S8972" s="26"/>
      <c r="T8972" s="26"/>
      <c r="U8972" s="26"/>
      <c r="V8972" s="26"/>
    </row>
    <row r="8973" spans="1:22" ht="14">
      <c r="A8973" s="24"/>
      <c r="B8973" s="26"/>
      <c r="C8973" s="26"/>
      <c r="D8973" s="26"/>
      <c r="E8973" s="26"/>
      <c r="F8973" s="26"/>
      <c r="G8973" s="27"/>
      <c r="H8973" s="27"/>
      <c r="I8973" s="26"/>
      <c r="J8973" s="24"/>
      <c r="K8973" s="26"/>
      <c r="L8973" s="26"/>
      <c r="M8973" s="26"/>
      <c r="N8973" s="26"/>
      <c r="O8973" s="26"/>
      <c r="P8973" s="26"/>
      <c r="Q8973" s="26"/>
      <c r="R8973" s="26"/>
      <c r="S8973" s="26"/>
      <c r="T8973" s="26"/>
      <c r="U8973" s="26"/>
      <c r="V8973" s="26"/>
    </row>
    <row r="8974" spans="1:22" ht="14">
      <c r="A8974" s="24"/>
      <c r="B8974" s="26"/>
      <c r="C8974" s="26"/>
      <c r="D8974" s="26"/>
      <c r="E8974" s="26"/>
      <c r="F8974" s="26"/>
      <c r="G8974" s="27"/>
      <c r="H8974" s="27"/>
      <c r="I8974" s="26"/>
      <c r="J8974" s="24"/>
      <c r="K8974" s="26"/>
      <c r="L8974" s="26"/>
      <c r="M8974" s="26"/>
      <c r="N8974" s="26"/>
      <c r="O8974" s="26"/>
      <c r="P8974" s="26"/>
      <c r="Q8974" s="26"/>
      <c r="R8974" s="26"/>
      <c r="S8974" s="26"/>
      <c r="T8974" s="26"/>
      <c r="U8974" s="26"/>
      <c r="V8974" s="26"/>
    </row>
    <row r="8975" spans="1:22" ht="14">
      <c r="A8975" s="24"/>
      <c r="B8975" s="26"/>
      <c r="C8975" s="26"/>
      <c r="D8975" s="26"/>
      <c r="E8975" s="26"/>
      <c r="F8975" s="26"/>
      <c r="G8975" s="27"/>
      <c r="H8975" s="27"/>
      <c r="I8975" s="26"/>
      <c r="J8975" s="24"/>
      <c r="K8975" s="26"/>
      <c r="L8975" s="26"/>
      <c r="M8975" s="26"/>
      <c r="N8975" s="26"/>
      <c r="O8975" s="26"/>
      <c r="P8975" s="26"/>
      <c r="Q8975" s="26"/>
      <c r="R8975" s="26"/>
      <c r="S8975" s="26"/>
      <c r="T8975" s="26"/>
      <c r="U8975" s="26"/>
      <c r="V8975" s="26"/>
    </row>
    <row r="8976" spans="1:22" ht="14">
      <c r="A8976" s="24"/>
      <c r="B8976" s="26"/>
      <c r="C8976" s="26"/>
      <c r="D8976" s="26"/>
      <c r="E8976" s="26"/>
      <c r="F8976" s="26"/>
      <c r="G8976" s="27"/>
      <c r="H8976" s="27"/>
      <c r="I8976" s="26"/>
      <c r="J8976" s="24"/>
      <c r="K8976" s="26"/>
      <c r="L8976" s="26"/>
      <c r="M8976" s="26"/>
      <c r="N8976" s="26"/>
      <c r="O8976" s="26"/>
      <c r="P8976" s="26"/>
      <c r="Q8976" s="26"/>
      <c r="R8976" s="26"/>
      <c r="S8976" s="26"/>
      <c r="T8976" s="26"/>
      <c r="U8976" s="26"/>
      <c r="V8976" s="26"/>
    </row>
    <row r="8977" spans="1:22" ht="14">
      <c r="A8977" s="24"/>
      <c r="B8977" s="26"/>
      <c r="C8977" s="26"/>
      <c r="D8977" s="26"/>
      <c r="E8977" s="26"/>
      <c r="F8977" s="26"/>
      <c r="G8977" s="27"/>
      <c r="H8977" s="27"/>
      <c r="I8977" s="26"/>
      <c r="J8977" s="24"/>
      <c r="K8977" s="26"/>
      <c r="L8977" s="26"/>
      <c r="M8977" s="26"/>
      <c r="N8977" s="26"/>
      <c r="O8977" s="26"/>
      <c r="P8977" s="26"/>
      <c r="Q8977" s="26"/>
      <c r="R8977" s="26"/>
      <c r="S8977" s="26"/>
      <c r="T8977" s="26"/>
      <c r="U8977" s="26"/>
      <c r="V8977" s="26"/>
    </row>
    <row r="8978" spans="1:22" ht="14">
      <c r="A8978" s="24"/>
      <c r="B8978" s="26"/>
      <c r="C8978" s="26"/>
      <c r="D8978" s="26"/>
      <c r="E8978" s="26"/>
      <c r="F8978" s="26"/>
      <c r="G8978" s="27"/>
      <c r="H8978" s="27"/>
      <c r="I8978" s="26"/>
      <c r="J8978" s="24"/>
      <c r="K8978" s="26"/>
      <c r="L8978" s="26"/>
      <c r="M8978" s="26"/>
      <c r="N8978" s="26"/>
      <c r="O8978" s="26"/>
      <c r="P8978" s="26"/>
      <c r="Q8978" s="26"/>
      <c r="R8978" s="26"/>
      <c r="S8978" s="26"/>
      <c r="T8978" s="26"/>
      <c r="U8978" s="26"/>
      <c r="V8978" s="26"/>
    </row>
    <row r="8979" spans="1:22" ht="14">
      <c r="A8979" s="24"/>
      <c r="B8979" s="26"/>
      <c r="C8979" s="26"/>
      <c r="D8979" s="26"/>
      <c r="E8979" s="26"/>
      <c r="F8979" s="26"/>
      <c r="G8979" s="27"/>
      <c r="H8979" s="27"/>
      <c r="I8979" s="26"/>
      <c r="J8979" s="24"/>
      <c r="K8979" s="26"/>
      <c r="L8979" s="26"/>
      <c r="M8979" s="26"/>
      <c r="N8979" s="26"/>
      <c r="O8979" s="26"/>
      <c r="P8979" s="26"/>
      <c r="Q8979" s="26"/>
      <c r="R8979" s="26"/>
      <c r="S8979" s="26"/>
      <c r="T8979" s="26"/>
      <c r="U8979" s="26"/>
      <c r="V8979" s="26"/>
    </row>
    <row r="8980" spans="1:22" ht="14">
      <c r="A8980" s="24"/>
      <c r="B8980" s="26"/>
      <c r="C8980" s="26"/>
      <c r="D8980" s="26"/>
      <c r="E8980" s="26"/>
      <c r="F8980" s="26"/>
      <c r="G8980" s="27"/>
      <c r="H8980" s="27"/>
      <c r="I8980" s="26"/>
      <c r="J8980" s="24"/>
      <c r="K8980" s="26"/>
      <c r="L8980" s="26"/>
      <c r="M8980" s="26"/>
      <c r="N8980" s="26"/>
      <c r="O8980" s="26"/>
      <c r="P8980" s="26"/>
      <c r="Q8980" s="26"/>
      <c r="R8980" s="26"/>
      <c r="S8980" s="26"/>
      <c r="T8980" s="26"/>
      <c r="U8980" s="26"/>
      <c r="V8980" s="26"/>
    </row>
    <row r="8981" spans="1:22" ht="14">
      <c r="A8981" s="24"/>
      <c r="B8981" s="26"/>
      <c r="C8981" s="26"/>
      <c r="D8981" s="26"/>
      <c r="E8981" s="26"/>
      <c r="F8981" s="26"/>
      <c r="G8981" s="27"/>
      <c r="H8981" s="27"/>
      <c r="I8981" s="26"/>
      <c r="J8981" s="24"/>
      <c r="K8981" s="26"/>
      <c r="L8981" s="26"/>
      <c r="M8981" s="26"/>
      <c r="N8981" s="26"/>
      <c r="O8981" s="26"/>
      <c r="P8981" s="26"/>
      <c r="Q8981" s="26"/>
      <c r="R8981" s="26"/>
      <c r="S8981" s="26"/>
      <c r="T8981" s="26"/>
      <c r="U8981" s="26"/>
      <c r="V8981" s="26"/>
    </row>
    <row r="8982" spans="1:22" ht="14">
      <c r="A8982" s="24"/>
      <c r="B8982" s="26"/>
      <c r="C8982" s="26"/>
      <c r="D8982" s="26"/>
      <c r="E8982" s="26"/>
      <c r="F8982" s="26"/>
      <c r="G8982" s="27"/>
      <c r="H8982" s="27"/>
      <c r="I8982" s="26"/>
      <c r="J8982" s="24"/>
      <c r="K8982" s="26"/>
      <c r="L8982" s="26"/>
      <c r="M8982" s="26"/>
      <c r="N8982" s="26"/>
      <c r="O8982" s="26"/>
      <c r="P8982" s="26"/>
      <c r="Q8982" s="26"/>
      <c r="R8982" s="26"/>
      <c r="S8982" s="26"/>
      <c r="T8982" s="26"/>
      <c r="U8982" s="26"/>
      <c r="V8982" s="26"/>
    </row>
    <row r="8983" spans="1:22" ht="14">
      <c r="A8983" s="24"/>
      <c r="B8983" s="26"/>
      <c r="C8983" s="26"/>
      <c r="D8983" s="26"/>
      <c r="E8983" s="26"/>
      <c r="F8983" s="26"/>
      <c r="G8983" s="27"/>
      <c r="H8983" s="27"/>
      <c r="I8983" s="26"/>
      <c r="J8983" s="24"/>
      <c r="K8983" s="26"/>
      <c r="L8983" s="26"/>
      <c r="M8983" s="26"/>
      <c r="N8983" s="26"/>
      <c r="O8983" s="26"/>
      <c r="P8983" s="26"/>
      <c r="Q8983" s="26"/>
      <c r="R8983" s="26"/>
      <c r="S8983" s="26"/>
      <c r="T8983" s="26"/>
      <c r="U8983" s="26"/>
      <c r="V8983" s="26"/>
    </row>
    <row r="8984" spans="1:22" ht="14">
      <c r="A8984" s="24"/>
      <c r="B8984" s="26"/>
      <c r="C8984" s="26"/>
      <c r="D8984" s="26"/>
      <c r="E8984" s="26"/>
      <c r="F8984" s="26"/>
      <c r="G8984" s="27"/>
      <c r="H8984" s="27"/>
      <c r="I8984" s="26"/>
      <c r="J8984" s="24"/>
      <c r="K8984" s="26"/>
      <c r="L8984" s="26"/>
      <c r="M8984" s="26"/>
      <c r="N8984" s="26"/>
      <c r="O8984" s="26"/>
      <c r="P8984" s="26"/>
      <c r="Q8984" s="26"/>
      <c r="R8984" s="26"/>
      <c r="S8984" s="26"/>
      <c r="T8984" s="26"/>
      <c r="U8984" s="26"/>
      <c r="V8984" s="26"/>
    </row>
    <row r="8985" spans="1:22" ht="14">
      <c r="A8985" s="24"/>
      <c r="B8985" s="26"/>
      <c r="C8985" s="26"/>
      <c r="D8985" s="26"/>
      <c r="E8985" s="26"/>
      <c r="F8985" s="26"/>
      <c r="G8985" s="27"/>
      <c r="H8985" s="27"/>
      <c r="I8985" s="26"/>
      <c r="J8985" s="24"/>
      <c r="K8985" s="26"/>
      <c r="L8985" s="26"/>
      <c r="M8985" s="26"/>
      <c r="N8985" s="26"/>
      <c r="O8985" s="26"/>
      <c r="P8985" s="26"/>
      <c r="Q8985" s="26"/>
      <c r="R8985" s="26"/>
      <c r="S8985" s="26"/>
      <c r="T8985" s="26"/>
      <c r="U8985" s="26"/>
      <c r="V8985" s="26"/>
    </row>
    <row r="8986" spans="1:22" ht="14">
      <c r="A8986" s="24"/>
      <c r="B8986" s="26"/>
      <c r="C8986" s="26"/>
      <c r="D8986" s="26"/>
      <c r="E8986" s="26"/>
      <c r="F8986" s="26"/>
      <c r="G8986" s="27"/>
      <c r="H8986" s="27"/>
      <c r="I8986" s="26"/>
      <c r="J8986" s="24"/>
      <c r="K8986" s="26"/>
      <c r="L8986" s="26"/>
      <c r="M8986" s="26"/>
      <c r="N8986" s="26"/>
      <c r="O8986" s="26"/>
      <c r="P8986" s="26"/>
      <c r="Q8986" s="26"/>
      <c r="R8986" s="26"/>
      <c r="S8986" s="26"/>
      <c r="T8986" s="26"/>
      <c r="U8986" s="26"/>
      <c r="V8986" s="26"/>
    </row>
    <row r="8987" spans="1:22" ht="14">
      <c r="A8987" s="24"/>
      <c r="B8987" s="26"/>
      <c r="C8987" s="26"/>
      <c r="D8987" s="26"/>
      <c r="E8987" s="26"/>
      <c r="F8987" s="26"/>
      <c r="G8987" s="27"/>
      <c r="H8987" s="27"/>
      <c r="I8987" s="26"/>
      <c r="J8987" s="24"/>
      <c r="K8987" s="26"/>
      <c r="L8987" s="26"/>
      <c r="M8987" s="26"/>
      <c r="N8987" s="26"/>
      <c r="O8987" s="26"/>
      <c r="P8987" s="26"/>
      <c r="Q8987" s="26"/>
      <c r="R8987" s="26"/>
      <c r="S8987" s="26"/>
      <c r="T8987" s="26"/>
      <c r="U8987" s="26"/>
      <c r="V8987" s="26"/>
    </row>
    <row r="8988" spans="1:22" ht="14">
      <c r="A8988" s="24"/>
      <c r="B8988" s="26"/>
      <c r="C8988" s="26"/>
      <c r="D8988" s="26"/>
      <c r="E8988" s="26"/>
      <c r="F8988" s="26"/>
      <c r="G8988" s="27"/>
      <c r="H8988" s="27"/>
      <c r="I8988" s="26"/>
      <c r="J8988" s="24"/>
      <c r="K8988" s="26"/>
      <c r="L8988" s="26"/>
      <c r="M8988" s="26"/>
      <c r="N8988" s="26"/>
      <c r="O8988" s="26"/>
      <c r="P8988" s="26"/>
      <c r="Q8988" s="26"/>
      <c r="R8988" s="26"/>
      <c r="S8988" s="26"/>
      <c r="T8988" s="26"/>
      <c r="U8988" s="26"/>
      <c r="V8988" s="26"/>
    </row>
    <row r="8989" spans="1:22" ht="14">
      <c r="A8989" s="24"/>
      <c r="B8989" s="26"/>
      <c r="C8989" s="26"/>
      <c r="D8989" s="26"/>
      <c r="E8989" s="26"/>
      <c r="F8989" s="26"/>
      <c r="G8989" s="27"/>
      <c r="H8989" s="27"/>
      <c r="I8989" s="26"/>
      <c r="J8989" s="24"/>
      <c r="K8989" s="26"/>
      <c r="L8989" s="26"/>
      <c r="M8989" s="26"/>
      <c r="N8989" s="26"/>
      <c r="O8989" s="26"/>
      <c r="P8989" s="26"/>
      <c r="Q8989" s="26"/>
      <c r="R8989" s="26"/>
      <c r="S8989" s="26"/>
      <c r="T8989" s="26"/>
      <c r="U8989" s="26"/>
      <c r="V8989" s="26"/>
    </row>
    <row r="8990" spans="1:22" ht="14">
      <c r="A8990" s="24"/>
      <c r="B8990" s="26"/>
      <c r="C8990" s="26"/>
      <c r="D8990" s="26"/>
      <c r="E8990" s="26"/>
      <c r="F8990" s="26"/>
      <c r="G8990" s="27"/>
      <c r="H8990" s="27"/>
      <c r="I8990" s="26"/>
      <c r="J8990" s="24"/>
      <c r="K8990" s="26"/>
      <c r="L8990" s="26"/>
      <c r="M8990" s="26"/>
      <c r="N8990" s="26"/>
      <c r="O8990" s="26"/>
      <c r="P8990" s="26"/>
      <c r="Q8990" s="26"/>
      <c r="R8990" s="26"/>
      <c r="S8990" s="26"/>
      <c r="T8990" s="26"/>
      <c r="U8990" s="26"/>
      <c r="V8990" s="26"/>
    </row>
    <row r="8991" spans="1:22" ht="14">
      <c r="A8991" s="24"/>
      <c r="B8991" s="26"/>
      <c r="C8991" s="26"/>
      <c r="D8991" s="26"/>
      <c r="E8991" s="26"/>
      <c r="F8991" s="26"/>
      <c r="G8991" s="27"/>
      <c r="H8991" s="27"/>
      <c r="I8991" s="26"/>
      <c r="J8991" s="24"/>
      <c r="K8991" s="26"/>
      <c r="L8991" s="26"/>
      <c r="M8991" s="26"/>
      <c r="N8991" s="26"/>
      <c r="O8991" s="26"/>
      <c r="P8991" s="26"/>
      <c r="Q8991" s="26"/>
      <c r="R8991" s="26"/>
      <c r="S8991" s="26"/>
      <c r="T8991" s="26"/>
      <c r="U8991" s="26"/>
      <c r="V8991" s="26"/>
    </row>
    <row r="8992" spans="1:22" ht="14">
      <c r="A8992" s="24"/>
      <c r="B8992" s="26"/>
      <c r="C8992" s="26"/>
      <c r="D8992" s="26"/>
      <c r="E8992" s="26"/>
      <c r="F8992" s="26"/>
      <c r="G8992" s="27"/>
      <c r="H8992" s="27"/>
      <c r="I8992" s="26"/>
      <c r="J8992" s="24"/>
      <c r="K8992" s="26"/>
      <c r="L8992" s="26"/>
      <c r="M8992" s="26"/>
      <c r="N8992" s="26"/>
      <c r="O8992" s="26"/>
      <c r="P8992" s="26"/>
      <c r="Q8992" s="26"/>
      <c r="R8992" s="26"/>
      <c r="S8992" s="26"/>
      <c r="T8992" s="26"/>
      <c r="U8992" s="26"/>
      <c r="V8992" s="26"/>
    </row>
    <row r="8993" spans="1:22" ht="14">
      <c r="A8993" s="24"/>
      <c r="B8993" s="26"/>
      <c r="C8993" s="26"/>
      <c r="D8993" s="26"/>
      <c r="E8993" s="26"/>
      <c r="F8993" s="26"/>
      <c r="G8993" s="27"/>
      <c r="H8993" s="27"/>
      <c r="I8993" s="26"/>
      <c r="J8993" s="24"/>
      <c r="K8993" s="26"/>
      <c r="L8993" s="26"/>
      <c r="M8993" s="26"/>
      <c r="N8993" s="26"/>
      <c r="O8993" s="26"/>
      <c r="P8993" s="26"/>
      <c r="Q8993" s="26"/>
      <c r="R8993" s="26"/>
      <c r="S8993" s="26"/>
      <c r="T8993" s="26"/>
      <c r="U8993" s="26"/>
      <c r="V8993" s="26"/>
    </row>
    <row r="8994" spans="1:22" ht="14">
      <c r="A8994" s="24"/>
      <c r="B8994" s="26"/>
      <c r="C8994" s="26"/>
      <c r="D8994" s="26"/>
      <c r="E8994" s="26"/>
      <c r="F8994" s="26"/>
      <c r="G8994" s="27"/>
      <c r="H8994" s="27"/>
      <c r="I8994" s="26"/>
      <c r="J8994" s="24"/>
      <c r="K8994" s="26"/>
      <c r="L8994" s="26"/>
      <c r="M8994" s="26"/>
      <c r="N8994" s="26"/>
      <c r="O8994" s="26"/>
      <c r="P8994" s="26"/>
      <c r="Q8994" s="26"/>
      <c r="R8994" s="26"/>
      <c r="S8994" s="26"/>
      <c r="T8994" s="26"/>
      <c r="U8994" s="26"/>
      <c r="V8994" s="26"/>
    </row>
    <row r="8995" spans="1:22" ht="14">
      <c r="A8995" s="24"/>
      <c r="B8995" s="26"/>
      <c r="C8995" s="26"/>
      <c r="D8995" s="26"/>
      <c r="E8995" s="26"/>
      <c r="F8995" s="26"/>
      <c r="G8995" s="27"/>
      <c r="H8995" s="27"/>
      <c r="I8995" s="26"/>
      <c r="J8995" s="24"/>
      <c r="K8995" s="26"/>
      <c r="L8995" s="26"/>
      <c r="M8995" s="26"/>
      <c r="N8995" s="26"/>
      <c r="O8995" s="26"/>
      <c r="P8995" s="26"/>
      <c r="Q8995" s="26"/>
      <c r="R8995" s="26"/>
      <c r="S8995" s="26"/>
      <c r="T8995" s="26"/>
      <c r="U8995" s="26"/>
      <c r="V8995" s="26"/>
    </row>
    <row r="8996" spans="1:22" ht="14">
      <c r="A8996" s="24"/>
      <c r="B8996" s="26"/>
      <c r="C8996" s="26"/>
      <c r="D8996" s="26"/>
      <c r="E8996" s="26"/>
      <c r="F8996" s="26"/>
      <c r="G8996" s="27"/>
      <c r="H8996" s="27"/>
      <c r="I8996" s="26"/>
      <c r="J8996" s="24"/>
      <c r="K8996" s="26"/>
      <c r="L8996" s="26"/>
      <c r="M8996" s="26"/>
      <c r="N8996" s="26"/>
      <c r="O8996" s="26"/>
      <c r="P8996" s="26"/>
      <c r="Q8996" s="26"/>
      <c r="R8996" s="26"/>
      <c r="S8996" s="26"/>
      <c r="T8996" s="26"/>
      <c r="U8996" s="26"/>
      <c r="V8996" s="26"/>
    </row>
    <row r="8997" spans="1:22" ht="14">
      <c r="A8997" s="24"/>
      <c r="B8997" s="26"/>
      <c r="C8997" s="26"/>
      <c r="D8997" s="26"/>
      <c r="E8997" s="26"/>
      <c r="F8997" s="26"/>
      <c r="G8997" s="27"/>
      <c r="H8997" s="27"/>
      <c r="I8997" s="26"/>
      <c r="J8997" s="24"/>
      <c r="K8997" s="26"/>
      <c r="L8997" s="26"/>
      <c r="M8997" s="26"/>
      <c r="N8997" s="26"/>
      <c r="O8997" s="26"/>
      <c r="P8997" s="26"/>
      <c r="Q8997" s="26"/>
      <c r="R8997" s="26"/>
      <c r="S8997" s="26"/>
      <c r="T8997" s="26"/>
      <c r="U8997" s="26"/>
      <c r="V8997" s="26"/>
    </row>
    <row r="8998" spans="1:22" ht="14">
      <c r="A8998" s="24"/>
      <c r="B8998" s="26"/>
      <c r="C8998" s="26"/>
      <c r="D8998" s="26"/>
      <c r="E8998" s="26"/>
      <c r="F8998" s="26"/>
      <c r="G8998" s="27"/>
      <c r="H8998" s="27"/>
      <c r="I8998" s="26"/>
      <c r="J8998" s="24"/>
      <c r="K8998" s="26"/>
      <c r="L8998" s="26"/>
      <c r="M8998" s="26"/>
      <c r="N8998" s="26"/>
      <c r="O8998" s="26"/>
      <c r="P8998" s="26"/>
      <c r="Q8998" s="26"/>
      <c r="R8998" s="26"/>
      <c r="S8998" s="26"/>
      <c r="T8998" s="26"/>
      <c r="U8998" s="26"/>
      <c r="V8998" s="26"/>
    </row>
    <row r="8999" spans="1:22" ht="14">
      <c r="A8999" s="24"/>
      <c r="B8999" s="26"/>
      <c r="C8999" s="26"/>
      <c r="D8999" s="26"/>
      <c r="E8999" s="26"/>
      <c r="F8999" s="26"/>
      <c r="G8999" s="27"/>
      <c r="H8999" s="27"/>
      <c r="I8999" s="26"/>
      <c r="J8999" s="24"/>
      <c r="K8999" s="26"/>
      <c r="L8999" s="26"/>
      <c r="M8999" s="26"/>
      <c r="N8999" s="26"/>
      <c r="O8999" s="26"/>
      <c r="P8999" s="26"/>
      <c r="Q8999" s="26"/>
      <c r="R8999" s="26"/>
      <c r="S8999" s="26"/>
      <c r="T8999" s="26"/>
      <c r="U8999" s="26"/>
      <c r="V8999" s="26"/>
    </row>
    <row r="9000" spans="1:22" ht="14">
      <c r="A9000" s="24"/>
      <c r="B9000" s="26"/>
      <c r="C9000" s="26"/>
      <c r="D9000" s="26"/>
      <c r="E9000" s="26"/>
      <c r="F9000" s="26"/>
      <c r="G9000" s="27"/>
      <c r="H9000" s="27"/>
      <c r="I9000" s="26"/>
      <c r="J9000" s="24"/>
      <c r="K9000" s="26"/>
      <c r="L9000" s="26"/>
      <c r="M9000" s="26"/>
      <c r="N9000" s="26"/>
      <c r="O9000" s="26"/>
      <c r="P9000" s="26"/>
      <c r="Q9000" s="26"/>
      <c r="R9000" s="26"/>
      <c r="S9000" s="26"/>
      <c r="T9000" s="26"/>
      <c r="U9000" s="26"/>
      <c r="V9000" s="26"/>
    </row>
    <row r="9001" spans="1:22" ht="14">
      <c r="A9001" s="24"/>
      <c r="B9001" s="26"/>
      <c r="C9001" s="26"/>
      <c r="D9001" s="26"/>
      <c r="E9001" s="26"/>
      <c r="F9001" s="26"/>
      <c r="G9001" s="27"/>
      <c r="H9001" s="27"/>
      <c r="I9001" s="26"/>
      <c r="J9001" s="24"/>
      <c r="K9001" s="26"/>
      <c r="L9001" s="26"/>
      <c r="M9001" s="26"/>
      <c r="N9001" s="26"/>
      <c r="O9001" s="26"/>
      <c r="P9001" s="26"/>
      <c r="Q9001" s="26"/>
      <c r="R9001" s="26"/>
      <c r="S9001" s="26"/>
      <c r="T9001" s="26"/>
      <c r="U9001" s="26"/>
      <c r="V9001" s="26"/>
    </row>
    <row r="9002" spans="1:22" ht="14">
      <c r="A9002" s="24"/>
      <c r="B9002" s="26"/>
      <c r="C9002" s="26"/>
      <c r="D9002" s="26"/>
      <c r="E9002" s="26"/>
      <c r="F9002" s="26"/>
      <c r="G9002" s="27"/>
      <c r="H9002" s="27"/>
      <c r="I9002" s="26"/>
      <c r="J9002" s="24"/>
      <c r="K9002" s="26"/>
      <c r="L9002" s="26"/>
      <c r="M9002" s="26"/>
      <c r="N9002" s="26"/>
      <c r="O9002" s="26"/>
      <c r="P9002" s="26"/>
      <c r="Q9002" s="26"/>
      <c r="R9002" s="26"/>
      <c r="S9002" s="26"/>
      <c r="T9002" s="26"/>
      <c r="U9002" s="26"/>
      <c r="V9002" s="26"/>
    </row>
    <row r="9003" spans="1:22" ht="14">
      <c r="A9003" s="24"/>
      <c r="B9003" s="26"/>
      <c r="C9003" s="26"/>
      <c r="D9003" s="26"/>
      <c r="E9003" s="26"/>
      <c r="F9003" s="26"/>
      <c r="G9003" s="27"/>
      <c r="H9003" s="27"/>
      <c r="I9003" s="26"/>
      <c r="J9003" s="24"/>
      <c r="K9003" s="26"/>
      <c r="L9003" s="26"/>
      <c r="M9003" s="26"/>
      <c r="N9003" s="26"/>
      <c r="O9003" s="26"/>
      <c r="P9003" s="26"/>
      <c r="Q9003" s="26"/>
      <c r="R9003" s="26"/>
      <c r="S9003" s="26"/>
      <c r="T9003" s="26"/>
      <c r="U9003" s="26"/>
      <c r="V9003" s="26"/>
    </row>
    <row r="9004" spans="1:22" ht="14">
      <c r="A9004" s="24"/>
      <c r="B9004" s="26"/>
      <c r="C9004" s="26"/>
      <c r="D9004" s="26"/>
      <c r="E9004" s="26"/>
      <c r="F9004" s="26"/>
      <c r="G9004" s="27"/>
      <c r="H9004" s="27"/>
      <c r="I9004" s="26"/>
      <c r="J9004" s="24"/>
      <c r="K9004" s="26"/>
      <c r="L9004" s="26"/>
      <c r="M9004" s="26"/>
      <c r="N9004" s="26"/>
      <c r="O9004" s="26"/>
      <c r="P9004" s="26"/>
      <c r="Q9004" s="26"/>
      <c r="R9004" s="26"/>
      <c r="S9004" s="26"/>
      <c r="T9004" s="26"/>
      <c r="U9004" s="26"/>
      <c r="V9004" s="26"/>
    </row>
    <row r="9005" spans="1:22" ht="14">
      <c r="A9005" s="24"/>
      <c r="B9005" s="26"/>
      <c r="C9005" s="26"/>
      <c r="D9005" s="26"/>
      <c r="E9005" s="26"/>
      <c r="F9005" s="26"/>
      <c r="G9005" s="27"/>
      <c r="H9005" s="27"/>
      <c r="I9005" s="26"/>
      <c r="J9005" s="24"/>
      <c r="K9005" s="26"/>
      <c r="L9005" s="26"/>
      <c r="M9005" s="26"/>
      <c r="N9005" s="26"/>
      <c r="O9005" s="26"/>
      <c r="P9005" s="26"/>
      <c r="Q9005" s="26"/>
      <c r="R9005" s="26"/>
      <c r="S9005" s="26"/>
      <c r="T9005" s="26"/>
      <c r="U9005" s="26"/>
      <c r="V9005" s="26"/>
    </row>
    <row r="9006" spans="1:22" ht="14">
      <c r="A9006" s="24"/>
      <c r="B9006" s="26"/>
      <c r="C9006" s="26"/>
      <c r="D9006" s="26"/>
      <c r="E9006" s="26"/>
      <c r="F9006" s="26"/>
      <c r="G9006" s="27"/>
      <c r="H9006" s="27"/>
      <c r="I9006" s="26"/>
      <c r="J9006" s="24"/>
      <c r="K9006" s="26"/>
      <c r="L9006" s="26"/>
      <c r="M9006" s="26"/>
      <c r="N9006" s="26"/>
      <c r="O9006" s="26"/>
      <c r="P9006" s="26"/>
      <c r="Q9006" s="26"/>
      <c r="R9006" s="26"/>
      <c r="S9006" s="26"/>
      <c r="T9006" s="26"/>
      <c r="U9006" s="26"/>
      <c r="V9006" s="26"/>
    </row>
    <row r="9007" spans="1:22" ht="14">
      <c r="A9007" s="24"/>
      <c r="B9007" s="26"/>
      <c r="C9007" s="26"/>
      <c r="D9007" s="26"/>
      <c r="E9007" s="26"/>
      <c r="F9007" s="26"/>
      <c r="G9007" s="27"/>
      <c r="H9007" s="27"/>
      <c r="I9007" s="26"/>
      <c r="J9007" s="24"/>
      <c r="K9007" s="26"/>
      <c r="L9007" s="26"/>
      <c r="M9007" s="26"/>
      <c r="N9007" s="26"/>
      <c r="O9007" s="26"/>
      <c r="P9007" s="26"/>
      <c r="Q9007" s="26"/>
      <c r="R9007" s="26"/>
      <c r="S9007" s="26"/>
      <c r="T9007" s="26"/>
      <c r="U9007" s="26"/>
      <c r="V9007" s="26"/>
    </row>
    <row r="9008" spans="1:22" ht="14">
      <c r="A9008" s="24"/>
      <c r="B9008" s="26"/>
      <c r="C9008" s="26"/>
      <c r="D9008" s="26"/>
      <c r="E9008" s="26"/>
      <c r="F9008" s="26"/>
      <c r="G9008" s="27"/>
      <c r="H9008" s="27"/>
      <c r="I9008" s="26"/>
      <c r="J9008" s="24"/>
      <c r="K9008" s="26"/>
      <c r="L9008" s="26"/>
      <c r="M9008" s="26"/>
      <c r="N9008" s="26"/>
      <c r="O9008" s="26"/>
      <c r="P9008" s="26"/>
      <c r="Q9008" s="26"/>
      <c r="R9008" s="26"/>
      <c r="S9008" s="26"/>
      <c r="T9008" s="26"/>
      <c r="U9008" s="26"/>
      <c r="V9008" s="26"/>
    </row>
    <row r="9009" spans="1:22" ht="14">
      <c r="A9009" s="24"/>
      <c r="B9009" s="26"/>
      <c r="C9009" s="26"/>
      <c r="D9009" s="26"/>
      <c r="E9009" s="26"/>
      <c r="F9009" s="26"/>
      <c r="G9009" s="27"/>
      <c r="H9009" s="27"/>
      <c r="I9009" s="26"/>
      <c r="J9009" s="24"/>
      <c r="K9009" s="26"/>
      <c r="L9009" s="26"/>
      <c r="M9009" s="26"/>
      <c r="N9009" s="26"/>
      <c r="O9009" s="26"/>
      <c r="P9009" s="26"/>
      <c r="Q9009" s="26"/>
      <c r="R9009" s="26"/>
      <c r="S9009" s="26"/>
      <c r="T9009" s="26"/>
      <c r="U9009" s="26"/>
      <c r="V9009" s="26"/>
    </row>
    <row r="9010" spans="1:22" ht="14">
      <c r="A9010" s="24"/>
      <c r="B9010" s="26"/>
      <c r="C9010" s="26"/>
      <c r="D9010" s="26"/>
      <c r="E9010" s="26"/>
      <c r="F9010" s="26"/>
      <c r="G9010" s="27"/>
      <c r="H9010" s="27"/>
      <c r="I9010" s="26"/>
      <c r="J9010" s="24"/>
      <c r="K9010" s="26"/>
      <c r="L9010" s="26"/>
      <c r="M9010" s="26"/>
      <c r="N9010" s="26"/>
      <c r="O9010" s="26"/>
      <c r="P9010" s="26"/>
      <c r="Q9010" s="26"/>
      <c r="R9010" s="26"/>
      <c r="S9010" s="26"/>
      <c r="T9010" s="26"/>
      <c r="U9010" s="26"/>
      <c r="V9010" s="26"/>
    </row>
    <row r="9011" spans="1:22" ht="14">
      <c r="A9011" s="24"/>
      <c r="B9011" s="26"/>
      <c r="C9011" s="26"/>
      <c r="D9011" s="26"/>
      <c r="E9011" s="26"/>
      <c r="F9011" s="26"/>
      <c r="G9011" s="27"/>
      <c r="H9011" s="27"/>
      <c r="I9011" s="26"/>
      <c r="J9011" s="24"/>
      <c r="K9011" s="26"/>
      <c r="L9011" s="26"/>
      <c r="M9011" s="26"/>
      <c r="N9011" s="26"/>
      <c r="O9011" s="26"/>
      <c r="P9011" s="26"/>
      <c r="Q9011" s="26"/>
      <c r="R9011" s="26"/>
      <c r="S9011" s="26"/>
      <c r="T9011" s="26"/>
      <c r="U9011" s="26"/>
      <c r="V9011" s="26"/>
    </row>
    <row r="9012" spans="1:22" ht="14">
      <c r="A9012" s="24"/>
      <c r="B9012" s="26"/>
      <c r="C9012" s="26"/>
      <c r="D9012" s="26"/>
      <c r="E9012" s="26"/>
      <c r="F9012" s="26"/>
      <c r="G9012" s="27"/>
      <c r="H9012" s="27"/>
      <c r="I9012" s="26"/>
      <c r="J9012" s="24"/>
      <c r="K9012" s="26"/>
      <c r="L9012" s="26"/>
      <c r="M9012" s="26"/>
      <c r="N9012" s="26"/>
      <c r="O9012" s="26"/>
      <c r="P9012" s="26"/>
      <c r="Q9012" s="26"/>
      <c r="R9012" s="26"/>
      <c r="S9012" s="26"/>
      <c r="T9012" s="26"/>
      <c r="U9012" s="26"/>
      <c r="V9012" s="26"/>
    </row>
    <row r="9013" spans="1:22" ht="14">
      <c r="A9013" s="24"/>
      <c r="B9013" s="26"/>
      <c r="C9013" s="26"/>
      <c r="D9013" s="26"/>
      <c r="E9013" s="26"/>
      <c r="F9013" s="26"/>
      <c r="G9013" s="27"/>
      <c r="H9013" s="27"/>
      <c r="I9013" s="26"/>
      <c r="J9013" s="24"/>
      <c r="K9013" s="26"/>
      <c r="L9013" s="26"/>
      <c r="M9013" s="26"/>
      <c r="N9013" s="26"/>
      <c r="O9013" s="26"/>
      <c r="P9013" s="26"/>
      <c r="Q9013" s="26"/>
      <c r="R9013" s="26"/>
      <c r="S9013" s="26"/>
      <c r="T9013" s="26"/>
      <c r="U9013" s="26"/>
      <c r="V9013" s="26"/>
    </row>
    <row r="9014" spans="1:22" ht="14">
      <c r="A9014" s="24"/>
      <c r="B9014" s="26"/>
      <c r="C9014" s="26"/>
      <c r="D9014" s="26"/>
      <c r="E9014" s="26"/>
      <c r="F9014" s="26"/>
      <c r="G9014" s="27"/>
      <c r="H9014" s="27"/>
      <c r="I9014" s="26"/>
      <c r="J9014" s="24"/>
      <c r="K9014" s="26"/>
      <c r="L9014" s="26"/>
      <c r="M9014" s="26"/>
      <c r="N9014" s="26"/>
      <c r="O9014" s="26"/>
      <c r="P9014" s="26"/>
      <c r="Q9014" s="26"/>
      <c r="R9014" s="26"/>
      <c r="S9014" s="26"/>
      <c r="T9014" s="26"/>
      <c r="U9014" s="26"/>
      <c r="V9014" s="26"/>
    </row>
    <row r="9015" spans="1:22" ht="14">
      <c r="A9015" s="24"/>
      <c r="B9015" s="26"/>
      <c r="C9015" s="26"/>
      <c r="D9015" s="26"/>
      <c r="E9015" s="26"/>
      <c r="F9015" s="26"/>
      <c r="G9015" s="27"/>
      <c r="H9015" s="27"/>
      <c r="I9015" s="26"/>
      <c r="J9015" s="24"/>
      <c r="K9015" s="26"/>
      <c r="L9015" s="26"/>
      <c r="M9015" s="26"/>
      <c r="N9015" s="26"/>
      <c r="O9015" s="26"/>
      <c r="P9015" s="26"/>
      <c r="Q9015" s="26"/>
      <c r="R9015" s="26"/>
      <c r="S9015" s="26"/>
      <c r="T9015" s="26"/>
      <c r="U9015" s="26"/>
      <c r="V9015" s="26"/>
    </row>
    <row r="9016" spans="1:22" ht="14">
      <c r="A9016" s="24"/>
      <c r="B9016" s="26"/>
      <c r="C9016" s="26"/>
      <c r="D9016" s="26"/>
      <c r="E9016" s="26"/>
      <c r="F9016" s="26"/>
      <c r="G9016" s="27"/>
      <c r="H9016" s="27"/>
      <c r="I9016" s="26"/>
      <c r="J9016" s="24"/>
      <c r="K9016" s="26"/>
      <c r="L9016" s="26"/>
      <c r="M9016" s="26"/>
      <c r="N9016" s="26"/>
      <c r="O9016" s="26"/>
      <c r="P9016" s="26"/>
      <c r="Q9016" s="26"/>
      <c r="R9016" s="26"/>
      <c r="S9016" s="26"/>
      <c r="T9016" s="26"/>
      <c r="U9016" s="26"/>
      <c r="V9016" s="26"/>
    </row>
    <row r="9017" spans="1:22" ht="14">
      <c r="A9017" s="24"/>
      <c r="B9017" s="26"/>
      <c r="C9017" s="26"/>
      <c r="D9017" s="26"/>
      <c r="E9017" s="26"/>
      <c r="F9017" s="26"/>
      <c r="G9017" s="27"/>
      <c r="H9017" s="27"/>
      <c r="I9017" s="26"/>
      <c r="J9017" s="24"/>
      <c r="K9017" s="26"/>
      <c r="L9017" s="26"/>
      <c r="M9017" s="26"/>
      <c r="N9017" s="26"/>
      <c r="O9017" s="26"/>
      <c r="P9017" s="26"/>
      <c r="Q9017" s="26"/>
      <c r="R9017" s="26"/>
      <c r="S9017" s="26"/>
      <c r="T9017" s="26"/>
      <c r="U9017" s="26"/>
      <c r="V9017" s="26"/>
    </row>
    <row r="9018" spans="1:22" ht="14">
      <c r="A9018" s="24"/>
      <c r="B9018" s="26"/>
      <c r="C9018" s="26"/>
      <c r="D9018" s="26"/>
      <c r="E9018" s="26"/>
      <c r="F9018" s="26"/>
      <c r="G9018" s="27"/>
      <c r="H9018" s="27"/>
      <c r="I9018" s="26"/>
      <c r="J9018" s="24"/>
      <c r="K9018" s="26"/>
      <c r="L9018" s="26"/>
      <c r="M9018" s="26"/>
      <c r="N9018" s="26"/>
      <c r="O9018" s="26"/>
      <c r="P9018" s="26"/>
      <c r="Q9018" s="26"/>
      <c r="R9018" s="26"/>
      <c r="S9018" s="26"/>
      <c r="T9018" s="26"/>
      <c r="U9018" s="26"/>
      <c r="V9018" s="26"/>
    </row>
    <row r="9019" spans="1:22" ht="14">
      <c r="A9019" s="24"/>
      <c r="B9019" s="26"/>
      <c r="C9019" s="26"/>
      <c r="D9019" s="26"/>
      <c r="E9019" s="26"/>
      <c r="F9019" s="26"/>
      <c r="G9019" s="27"/>
      <c r="H9019" s="27"/>
      <c r="I9019" s="26"/>
      <c r="J9019" s="24"/>
      <c r="K9019" s="26"/>
      <c r="L9019" s="26"/>
      <c r="M9019" s="26"/>
      <c r="N9019" s="26"/>
      <c r="O9019" s="26"/>
      <c r="P9019" s="26"/>
      <c r="Q9019" s="26"/>
      <c r="R9019" s="26"/>
      <c r="S9019" s="26"/>
      <c r="T9019" s="26"/>
      <c r="U9019" s="26"/>
      <c r="V9019" s="26"/>
    </row>
    <row r="9020" spans="1:22" ht="14">
      <c r="A9020" s="24"/>
      <c r="B9020" s="26"/>
      <c r="C9020" s="26"/>
      <c r="D9020" s="26"/>
      <c r="E9020" s="26"/>
      <c r="F9020" s="26"/>
      <c r="G9020" s="27"/>
      <c r="H9020" s="27"/>
      <c r="I9020" s="26"/>
      <c r="J9020" s="24"/>
      <c r="K9020" s="26"/>
      <c r="L9020" s="26"/>
      <c r="M9020" s="26"/>
      <c r="N9020" s="26"/>
      <c r="O9020" s="26"/>
      <c r="P9020" s="26"/>
      <c r="Q9020" s="26"/>
      <c r="R9020" s="26"/>
      <c r="S9020" s="26"/>
      <c r="T9020" s="26"/>
      <c r="U9020" s="26"/>
      <c r="V9020" s="26"/>
    </row>
    <row r="9021" spans="1:22" ht="14">
      <c r="A9021" s="24"/>
      <c r="B9021" s="26"/>
      <c r="C9021" s="26"/>
      <c r="D9021" s="26"/>
      <c r="E9021" s="26"/>
      <c r="F9021" s="26"/>
      <c r="G9021" s="27"/>
      <c r="H9021" s="27"/>
      <c r="I9021" s="26"/>
      <c r="J9021" s="24"/>
      <c r="K9021" s="26"/>
      <c r="L9021" s="26"/>
      <c r="M9021" s="26"/>
      <c r="N9021" s="26"/>
      <c r="O9021" s="26"/>
      <c r="P9021" s="26"/>
      <c r="Q9021" s="26"/>
      <c r="R9021" s="26"/>
      <c r="S9021" s="26"/>
      <c r="T9021" s="26"/>
      <c r="U9021" s="26"/>
      <c r="V9021" s="26"/>
    </row>
    <row r="9022" spans="1:22" ht="14">
      <c r="A9022" s="24"/>
      <c r="B9022" s="26"/>
      <c r="C9022" s="26"/>
      <c r="D9022" s="26"/>
      <c r="E9022" s="26"/>
      <c r="F9022" s="26"/>
      <c r="G9022" s="27"/>
      <c r="H9022" s="27"/>
      <c r="I9022" s="26"/>
      <c r="J9022" s="24"/>
      <c r="K9022" s="26"/>
      <c r="L9022" s="26"/>
      <c r="M9022" s="26"/>
      <c r="N9022" s="26"/>
      <c r="O9022" s="26"/>
      <c r="P9022" s="26"/>
      <c r="Q9022" s="26"/>
      <c r="R9022" s="26"/>
      <c r="S9022" s="26"/>
      <c r="T9022" s="26"/>
      <c r="U9022" s="26"/>
      <c r="V9022" s="26"/>
    </row>
    <row r="9023" spans="1:22" ht="14">
      <c r="A9023" s="24"/>
      <c r="B9023" s="26"/>
      <c r="C9023" s="26"/>
      <c r="D9023" s="26"/>
      <c r="E9023" s="26"/>
      <c r="F9023" s="26"/>
      <c r="G9023" s="27"/>
      <c r="H9023" s="27"/>
      <c r="I9023" s="26"/>
      <c r="J9023" s="24"/>
      <c r="K9023" s="26"/>
      <c r="L9023" s="26"/>
      <c r="M9023" s="26"/>
      <c r="N9023" s="26"/>
      <c r="O9023" s="26"/>
      <c r="P9023" s="26"/>
      <c r="Q9023" s="26"/>
      <c r="R9023" s="26"/>
      <c r="S9023" s="26"/>
      <c r="T9023" s="26"/>
      <c r="U9023" s="26"/>
      <c r="V9023" s="26"/>
    </row>
    <row r="9024" spans="1:22" ht="14">
      <c r="A9024" s="24"/>
      <c r="B9024" s="26"/>
      <c r="C9024" s="26"/>
      <c r="D9024" s="26"/>
      <c r="E9024" s="26"/>
      <c r="F9024" s="26"/>
      <c r="G9024" s="27"/>
      <c r="H9024" s="27"/>
      <c r="I9024" s="26"/>
      <c r="J9024" s="24"/>
      <c r="K9024" s="26"/>
      <c r="L9024" s="26"/>
      <c r="M9024" s="26"/>
      <c r="N9024" s="26"/>
      <c r="O9024" s="26"/>
      <c r="P9024" s="26"/>
      <c r="Q9024" s="26"/>
      <c r="R9024" s="26"/>
      <c r="S9024" s="26"/>
      <c r="T9024" s="26"/>
      <c r="U9024" s="26"/>
      <c r="V9024" s="26"/>
    </row>
    <row r="9025" spans="1:22" ht="14">
      <c r="A9025" s="24"/>
      <c r="B9025" s="26"/>
      <c r="C9025" s="26"/>
      <c r="D9025" s="26"/>
      <c r="E9025" s="26"/>
      <c r="F9025" s="26"/>
      <c r="G9025" s="27"/>
      <c r="H9025" s="27"/>
      <c r="I9025" s="26"/>
      <c r="J9025" s="24"/>
      <c r="K9025" s="26"/>
      <c r="L9025" s="26"/>
      <c r="M9025" s="26"/>
      <c r="N9025" s="26"/>
      <c r="O9025" s="26"/>
      <c r="P9025" s="26"/>
      <c r="Q9025" s="26"/>
      <c r="R9025" s="26"/>
      <c r="S9025" s="26"/>
      <c r="T9025" s="26"/>
      <c r="U9025" s="26"/>
      <c r="V9025" s="26"/>
    </row>
    <row r="9026" spans="1:22" ht="14">
      <c r="A9026" s="24"/>
      <c r="B9026" s="26"/>
      <c r="C9026" s="26"/>
      <c r="D9026" s="26"/>
      <c r="E9026" s="26"/>
      <c r="F9026" s="26"/>
      <c r="G9026" s="27"/>
      <c r="H9026" s="27"/>
      <c r="I9026" s="26"/>
      <c r="J9026" s="24"/>
      <c r="K9026" s="26"/>
      <c r="L9026" s="26"/>
      <c r="M9026" s="26"/>
      <c r="N9026" s="26"/>
      <c r="O9026" s="26"/>
      <c r="P9026" s="26"/>
      <c r="Q9026" s="26"/>
      <c r="R9026" s="26"/>
      <c r="S9026" s="26"/>
      <c r="T9026" s="26"/>
      <c r="U9026" s="26"/>
      <c r="V9026" s="26"/>
    </row>
    <row r="9027" spans="1:22" ht="14">
      <c r="A9027" s="24"/>
      <c r="B9027" s="26"/>
      <c r="C9027" s="26"/>
      <c r="D9027" s="26"/>
      <c r="E9027" s="26"/>
      <c r="F9027" s="26"/>
      <c r="G9027" s="27"/>
      <c r="H9027" s="27"/>
      <c r="I9027" s="26"/>
      <c r="J9027" s="24"/>
      <c r="K9027" s="26"/>
      <c r="L9027" s="26"/>
      <c r="M9027" s="26"/>
      <c r="N9027" s="26"/>
      <c r="O9027" s="26"/>
      <c r="P9027" s="26"/>
      <c r="Q9027" s="26"/>
      <c r="R9027" s="26"/>
      <c r="S9027" s="26"/>
      <c r="T9027" s="26"/>
      <c r="U9027" s="26"/>
      <c r="V9027" s="26"/>
    </row>
    <row r="9028" spans="1:22" ht="14">
      <c r="A9028" s="24"/>
      <c r="B9028" s="26"/>
      <c r="C9028" s="26"/>
      <c r="D9028" s="26"/>
      <c r="E9028" s="26"/>
      <c r="F9028" s="26"/>
      <c r="G9028" s="27"/>
      <c r="H9028" s="27"/>
      <c r="I9028" s="26"/>
      <c r="J9028" s="24"/>
      <c r="K9028" s="26"/>
      <c r="L9028" s="26"/>
      <c r="M9028" s="26"/>
      <c r="N9028" s="26"/>
      <c r="O9028" s="26"/>
      <c r="P9028" s="26"/>
      <c r="Q9028" s="26"/>
      <c r="R9028" s="26"/>
      <c r="S9028" s="26"/>
      <c r="T9028" s="26"/>
      <c r="U9028" s="26"/>
      <c r="V9028" s="26"/>
    </row>
    <row r="9029" spans="1:22" ht="14">
      <c r="A9029" s="24"/>
      <c r="B9029" s="26"/>
      <c r="C9029" s="26"/>
      <c r="D9029" s="26"/>
      <c r="E9029" s="26"/>
      <c r="F9029" s="26"/>
      <c r="G9029" s="27"/>
      <c r="H9029" s="27"/>
      <c r="I9029" s="26"/>
      <c r="J9029" s="24"/>
      <c r="K9029" s="26"/>
      <c r="L9029" s="26"/>
      <c r="M9029" s="26"/>
      <c r="N9029" s="26"/>
      <c r="O9029" s="26"/>
      <c r="P9029" s="26"/>
      <c r="Q9029" s="26"/>
      <c r="R9029" s="26"/>
      <c r="S9029" s="26"/>
      <c r="T9029" s="26"/>
      <c r="U9029" s="26"/>
      <c r="V9029" s="26"/>
    </row>
    <row r="9030" spans="1:22" ht="14">
      <c r="A9030" s="24"/>
      <c r="B9030" s="26"/>
      <c r="C9030" s="26"/>
      <c r="D9030" s="26"/>
      <c r="E9030" s="26"/>
      <c r="F9030" s="26"/>
      <c r="G9030" s="27"/>
      <c r="H9030" s="27"/>
      <c r="I9030" s="26"/>
      <c r="J9030" s="24"/>
      <c r="K9030" s="26"/>
      <c r="L9030" s="26"/>
      <c r="M9030" s="26"/>
      <c r="N9030" s="26"/>
      <c r="O9030" s="26"/>
      <c r="P9030" s="26"/>
      <c r="Q9030" s="26"/>
      <c r="R9030" s="26"/>
      <c r="S9030" s="26"/>
      <c r="T9030" s="26"/>
      <c r="U9030" s="26"/>
      <c r="V9030" s="26"/>
    </row>
    <row r="9031" spans="1:22" ht="14">
      <c r="A9031" s="24"/>
      <c r="B9031" s="26"/>
      <c r="C9031" s="26"/>
      <c r="D9031" s="26"/>
      <c r="E9031" s="26"/>
      <c r="F9031" s="26"/>
      <c r="G9031" s="27"/>
      <c r="H9031" s="27"/>
      <c r="I9031" s="26"/>
      <c r="J9031" s="24"/>
      <c r="K9031" s="26"/>
      <c r="L9031" s="26"/>
      <c r="M9031" s="26"/>
      <c r="N9031" s="26"/>
      <c r="O9031" s="26"/>
      <c r="P9031" s="26"/>
      <c r="Q9031" s="26"/>
      <c r="R9031" s="26"/>
      <c r="S9031" s="26"/>
      <c r="T9031" s="26"/>
      <c r="U9031" s="26"/>
      <c r="V9031" s="26"/>
    </row>
    <row r="9032" spans="1:22" ht="14">
      <c r="A9032" s="24"/>
      <c r="B9032" s="26"/>
      <c r="C9032" s="26"/>
      <c r="D9032" s="26"/>
      <c r="E9032" s="26"/>
      <c r="F9032" s="26"/>
      <c r="G9032" s="27"/>
      <c r="H9032" s="27"/>
      <c r="I9032" s="26"/>
      <c r="J9032" s="24"/>
      <c r="K9032" s="26"/>
      <c r="L9032" s="26"/>
      <c r="M9032" s="26"/>
      <c r="N9032" s="26"/>
      <c r="O9032" s="26"/>
      <c r="P9032" s="26"/>
      <c r="Q9032" s="26"/>
      <c r="R9032" s="26"/>
      <c r="S9032" s="26"/>
      <c r="T9032" s="26"/>
      <c r="U9032" s="26"/>
      <c r="V9032" s="26"/>
    </row>
    <row r="9033" spans="1:22" ht="14">
      <c r="A9033" s="24"/>
      <c r="B9033" s="26"/>
      <c r="C9033" s="26"/>
      <c r="D9033" s="26"/>
      <c r="E9033" s="26"/>
      <c r="F9033" s="26"/>
      <c r="G9033" s="27"/>
      <c r="H9033" s="27"/>
      <c r="I9033" s="26"/>
      <c r="J9033" s="24"/>
      <c r="K9033" s="26"/>
      <c r="L9033" s="26"/>
      <c r="M9033" s="26"/>
      <c r="N9033" s="26"/>
      <c r="O9033" s="26"/>
      <c r="P9033" s="26"/>
      <c r="Q9033" s="26"/>
      <c r="R9033" s="26"/>
      <c r="S9033" s="26"/>
      <c r="T9033" s="26"/>
      <c r="U9033" s="26"/>
      <c r="V9033" s="26"/>
    </row>
    <row r="9034" spans="1:22" ht="14">
      <c r="A9034" s="24"/>
      <c r="B9034" s="26"/>
      <c r="C9034" s="26"/>
      <c r="D9034" s="26"/>
      <c r="E9034" s="26"/>
      <c r="F9034" s="26"/>
      <c r="G9034" s="27"/>
      <c r="H9034" s="27"/>
      <c r="I9034" s="26"/>
      <c r="J9034" s="24"/>
      <c r="K9034" s="26"/>
      <c r="L9034" s="26"/>
      <c r="M9034" s="26"/>
      <c r="N9034" s="26"/>
      <c r="O9034" s="26"/>
      <c r="P9034" s="26"/>
      <c r="Q9034" s="26"/>
      <c r="R9034" s="26"/>
      <c r="S9034" s="26"/>
      <c r="T9034" s="26"/>
      <c r="U9034" s="26"/>
      <c r="V9034" s="26"/>
    </row>
    <row r="9035" spans="1:22" ht="14">
      <c r="A9035" s="24"/>
      <c r="B9035" s="26"/>
      <c r="C9035" s="26"/>
      <c r="D9035" s="26"/>
      <c r="E9035" s="26"/>
      <c r="F9035" s="26"/>
      <c r="G9035" s="27"/>
      <c r="H9035" s="27"/>
      <c r="I9035" s="26"/>
      <c r="J9035" s="24"/>
      <c r="K9035" s="26"/>
      <c r="L9035" s="26"/>
      <c r="M9035" s="26"/>
      <c r="N9035" s="26"/>
      <c r="O9035" s="26"/>
      <c r="P9035" s="26"/>
      <c r="Q9035" s="26"/>
      <c r="R9035" s="26"/>
      <c r="S9035" s="26"/>
      <c r="T9035" s="26"/>
      <c r="U9035" s="26"/>
      <c r="V9035" s="26"/>
    </row>
    <row r="9036" spans="1:22" ht="14">
      <c r="A9036" s="24"/>
      <c r="B9036" s="26"/>
      <c r="C9036" s="26"/>
      <c r="D9036" s="26"/>
      <c r="E9036" s="26"/>
      <c r="F9036" s="26"/>
      <c r="G9036" s="27"/>
      <c r="H9036" s="27"/>
      <c r="I9036" s="26"/>
      <c r="J9036" s="24"/>
      <c r="K9036" s="26"/>
      <c r="L9036" s="26"/>
      <c r="M9036" s="26"/>
      <c r="N9036" s="26"/>
      <c r="O9036" s="26"/>
      <c r="P9036" s="26"/>
      <c r="Q9036" s="26"/>
      <c r="R9036" s="26"/>
      <c r="S9036" s="26"/>
      <c r="T9036" s="26"/>
      <c r="U9036" s="26"/>
      <c r="V9036" s="26"/>
    </row>
    <row r="9037" spans="1:22" ht="14">
      <c r="A9037" s="24"/>
      <c r="B9037" s="26"/>
      <c r="C9037" s="26"/>
      <c r="D9037" s="26"/>
      <c r="E9037" s="26"/>
      <c r="F9037" s="26"/>
      <c r="G9037" s="27"/>
      <c r="H9037" s="27"/>
      <c r="I9037" s="26"/>
      <c r="J9037" s="24"/>
      <c r="K9037" s="26"/>
      <c r="L9037" s="26"/>
      <c r="M9037" s="26"/>
      <c r="N9037" s="26"/>
      <c r="O9037" s="26"/>
      <c r="P9037" s="26"/>
      <c r="Q9037" s="26"/>
      <c r="R9037" s="26"/>
      <c r="S9037" s="26"/>
      <c r="T9037" s="26"/>
      <c r="U9037" s="26"/>
      <c r="V9037" s="26"/>
    </row>
    <row r="9038" spans="1:22" ht="14">
      <c r="A9038" s="24"/>
      <c r="B9038" s="26"/>
      <c r="C9038" s="26"/>
      <c r="D9038" s="26"/>
      <c r="E9038" s="26"/>
      <c r="F9038" s="26"/>
      <c r="G9038" s="27"/>
      <c r="H9038" s="27"/>
      <c r="I9038" s="26"/>
      <c r="J9038" s="24"/>
      <c r="K9038" s="26"/>
      <c r="L9038" s="26"/>
      <c r="M9038" s="26"/>
      <c r="N9038" s="26"/>
      <c r="O9038" s="26"/>
      <c r="P9038" s="26"/>
      <c r="Q9038" s="26"/>
      <c r="R9038" s="26"/>
      <c r="S9038" s="26"/>
      <c r="T9038" s="26"/>
      <c r="U9038" s="26"/>
      <c r="V9038" s="26"/>
    </row>
    <row r="9039" spans="1:22" ht="14">
      <c r="A9039" s="24"/>
      <c r="B9039" s="26"/>
      <c r="C9039" s="26"/>
      <c r="D9039" s="26"/>
      <c r="E9039" s="26"/>
      <c r="F9039" s="26"/>
      <c r="G9039" s="27"/>
      <c r="H9039" s="27"/>
      <c r="I9039" s="26"/>
      <c r="J9039" s="24"/>
      <c r="K9039" s="26"/>
      <c r="L9039" s="26"/>
      <c r="M9039" s="26"/>
      <c r="N9039" s="26"/>
      <c r="O9039" s="26"/>
      <c r="P9039" s="26"/>
      <c r="Q9039" s="26"/>
      <c r="R9039" s="26"/>
      <c r="S9039" s="26"/>
      <c r="T9039" s="26"/>
      <c r="U9039" s="26"/>
      <c r="V9039" s="26"/>
    </row>
    <row r="9040" spans="1:22" ht="14">
      <c r="A9040" s="24"/>
      <c r="B9040" s="26"/>
      <c r="C9040" s="26"/>
      <c r="D9040" s="26"/>
      <c r="E9040" s="26"/>
      <c r="F9040" s="26"/>
      <c r="G9040" s="27"/>
      <c r="H9040" s="27"/>
      <c r="I9040" s="26"/>
      <c r="J9040" s="24"/>
      <c r="K9040" s="26"/>
      <c r="L9040" s="26"/>
      <c r="M9040" s="26"/>
      <c r="N9040" s="26"/>
      <c r="O9040" s="26"/>
      <c r="P9040" s="26"/>
      <c r="Q9040" s="26"/>
      <c r="R9040" s="26"/>
      <c r="S9040" s="26"/>
      <c r="T9040" s="26"/>
      <c r="U9040" s="26"/>
      <c r="V9040" s="26"/>
    </row>
    <row r="9041" spans="1:22" ht="14">
      <c r="A9041" s="24"/>
      <c r="B9041" s="26"/>
      <c r="C9041" s="26"/>
      <c r="D9041" s="26"/>
      <c r="E9041" s="26"/>
      <c r="F9041" s="26"/>
      <c r="G9041" s="27"/>
      <c r="H9041" s="27"/>
      <c r="I9041" s="26"/>
      <c r="J9041" s="24"/>
      <c r="K9041" s="26"/>
      <c r="L9041" s="26"/>
      <c r="M9041" s="26"/>
      <c r="N9041" s="26"/>
      <c r="O9041" s="26"/>
      <c r="P9041" s="26"/>
      <c r="Q9041" s="26"/>
      <c r="R9041" s="26"/>
      <c r="S9041" s="26"/>
      <c r="T9041" s="26"/>
      <c r="U9041" s="26"/>
      <c r="V9041" s="26"/>
    </row>
    <row r="9042" spans="1:22" ht="14">
      <c r="A9042" s="24"/>
      <c r="B9042" s="26"/>
      <c r="C9042" s="26"/>
      <c r="D9042" s="26"/>
      <c r="E9042" s="26"/>
      <c r="F9042" s="26"/>
      <c r="G9042" s="27"/>
      <c r="H9042" s="27"/>
      <c r="I9042" s="26"/>
      <c r="J9042" s="24"/>
      <c r="K9042" s="26"/>
      <c r="L9042" s="26"/>
      <c r="M9042" s="26"/>
      <c r="N9042" s="26"/>
      <c r="O9042" s="26"/>
      <c r="P9042" s="26"/>
      <c r="Q9042" s="26"/>
      <c r="R9042" s="26"/>
      <c r="S9042" s="26"/>
      <c r="T9042" s="26"/>
      <c r="U9042" s="26"/>
      <c r="V9042" s="26"/>
    </row>
    <row r="9043" spans="1:22" ht="14">
      <c r="A9043" s="24"/>
      <c r="B9043" s="26"/>
      <c r="C9043" s="26"/>
      <c r="D9043" s="26"/>
      <c r="E9043" s="26"/>
      <c r="F9043" s="26"/>
      <c r="G9043" s="27"/>
      <c r="H9043" s="27"/>
      <c r="I9043" s="26"/>
      <c r="J9043" s="24"/>
      <c r="K9043" s="26"/>
      <c r="L9043" s="26"/>
      <c r="M9043" s="26"/>
      <c r="N9043" s="26"/>
      <c r="O9043" s="26"/>
      <c r="P9043" s="26"/>
      <c r="Q9043" s="26"/>
      <c r="R9043" s="26"/>
      <c r="S9043" s="26"/>
      <c r="T9043" s="26"/>
      <c r="U9043" s="26"/>
      <c r="V9043" s="26"/>
    </row>
    <row r="9044" spans="1:22" ht="14">
      <c r="A9044" s="24"/>
      <c r="B9044" s="26"/>
      <c r="C9044" s="26"/>
      <c r="D9044" s="26"/>
      <c r="E9044" s="26"/>
      <c r="F9044" s="26"/>
      <c r="G9044" s="27"/>
      <c r="H9044" s="27"/>
      <c r="I9044" s="26"/>
      <c r="J9044" s="24"/>
      <c r="K9044" s="26"/>
      <c r="L9044" s="26"/>
      <c r="M9044" s="26"/>
      <c r="N9044" s="26"/>
      <c r="O9044" s="26"/>
      <c r="P9044" s="26"/>
      <c r="Q9044" s="26"/>
      <c r="R9044" s="26"/>
      <c r="S9044" s="26"/>
      <c r="T9044" s="26"/>
      <c r="U9044" s="26"/>
      <c r="V9044" s="26"/>
    </row>
    <row r="9045" spans="1:22" ht="14">
      <c r="A9045" s="24"/>
      <c r="B9045" s="26"/>
      <c r="C9045" s="26"/>
      <c r="D9045" s="26"/>
      <c r="E9045" s="26"/>
      <c r="F9045" s="26"/>
      <c r="G9045" s="27"/>
      <c r="H9045" s="27"/>
      <c r="I9045" s="26"/>
      <c r="J9045" s="24"/>
      <c r="K9045" s="26"/>
      <c r="L9045" s="26"/>
      <c r="M9045" s="26"/>
      <c r="N9045" s="26"/>
      <c r="O9045" s="26"/>
      <c r="P9045" s="26"/>
      <c r="Q9045" s="26"/>
      <c r="R9045" s="26"/>
      <c r="S9045" s="26"/>
      <c r="T9045" s="26"/>
      <c r="U9045" s="26"/>
      <c r="V9045" s="26"/>
    </row>
    <row r="9046" spans="1:22" ht="14">
      <c r="A9046" s="24"/>
      <c r="B9046" s="26"/>
      <c r="C9046" s="26"/>
      <c r="D9046" s="26"/>
      <c r="E9046" s="26"/>
      <c r="F9046" s="26"/>
      <c r="G9046" s="27"/>
      <c r="H9046" s="27"/>
      <c r="I9046" s="26"/>
      <c r="J9046" s="24"/>
      <c r="K9046" s="26"/>
      <c r="L9046" s="26"/>
      <c r="M9046" s="26"/>
      <c r="N9046" s="26"/>
      <c r="O9046" s="26"/>
      <c r="P9046" s="26"/>
      <c r="Q9046" s="26"/>
      <c r="R9046" s="26"/>
      <c r="S9046" s="26"/>
      <c r="T9046" s="26"/>
      <c r="U9046" s="26"/>
      <c r="V9046" s="26"/>
    </row>
    <row r="9047" spans="1:22" ht="14">
      <c r="A9047" s="24"/>
      <c r="B9047" s="26"/>
      <c r="C9047" s="26"/>
      <c r="D9047" s="26"/>
      <c r="E9047" s="26"/>
      <c r="F9047" s="26"/>
      <c r="G9047" s="27"/>
      <c r="H9047" s="27"/>
      <c r="I9047" s="26"/>
      <c r="J9047" s="24"/>
      <c r="K9047" s="26"/>
      <c r="L9047" s="26"/>
      <c r="M9047" s="26"/>
      <c r="N9047" s="26"/>
      <c r="O9047" s="26"/>
      <c r="P9047" s="26"/>
      <c r="Q9047" s="26"/>
      <c r="R9047" s="26"/>
      <c r="S9047" s="26"/>
      <c r="T9047" s="26"/>
      <c r="U9047" s="26"/>
      <c r="V9047" s="26"/>
    </row>
    <row r="9048" spans="1:22" ht="14">
      <c r="A9048" s="24"/>
      <c r="B9048" s="26"/>
      <c r="C9048" s="26"/>
      <c r="D9048" s="26"/>
      <c r="E9048" s="26"/>
      <c r="F9048" s="26"/>
      <c r="G9048" s="27"/>
      <c r="H9048" s="27"/>
      <c r="I9048" s="26"/>
      <c r="J9048" s="24"/>
      <c r="K9048" s="26"/>
      <c r="L9048" s="26"/>
      <c r="M9048" s="26"/>
      <c r="N9048" s="26"/>
      <c r="O9048" s="26"/>
      <c r="P9048" s="26"/>
      <c r="Q9048" s="26"/>
      <c r="R9048" s="26"/>
      <c r="S9048" s="26"/>
      <c r="T9048" s="26"/>
      <c r="U9048" s="26"/>
      <c r="V9048" s="26"/>
    </row>
    <row r="9049" spans="1:22" ht="14">
      <c r="A9049" s="24"/>
      <c r="B9049" s="26"/>
      <c r="C9049" s="26"/>
      <c r="D9049" s="26"/>
      <c r="E9049" s="26"/>
      <c r="F9049" s="26"/>
      <c r="G9049" s="27"/>
      <c r="H9049" s="27"/>
      <c r="I9049" s="26"/>
      <c r="J9049" s="24"/>
      <c r="K9049" s="26"/>
      <c r="L9049" s="26"/>
      <c r="M9049" s="26"/>
      <c r="N9049" s="26"/>
      <c r="O9049" s="26"/>
      <c r="P9049" s="26"/>
      <c r="Q9049" s="26"/>
      <c r="R9049" s="26"/>
      <c r="S9049" s="26"/>
      <c r="T9049" s="26"/>
      <c r="U9049" s="26"/>
      <c r="V9049" s="26"/>
    </row>
    <row r="9050" spans="1:22" ht="14">
      <c r="A9050" s="24"/>
      <c r="B9050" s="26"/>
      <c r="C9050" s="26"/>
      <c r="D9050" s="26"/>
      <c r="E9050" s="26"/>
      <c r="F9050" s="26"/>
      <c r="G9050" s="27"/>
      <c r="H9050" s="27"/>
      <c r="I9050" s="26"/>
      <c r="J9050" s="24"/>
      <c r="K9050" s="26"/>
      <c r="L9050" s="26"/>
      <c r="M9050" s="26"/>
      <c r="N9050" s="26"/>
      <c r="O9050" s="26"/>
      <c r="P9050" s="26"/>
      <c r="Q9050" s="26"/>
      <c r="R9050" s="26"/>
      <c r="S9050" s="26"/>
      <c r="T9050" s="26"/>
      <c r="U9050" s="26"/>
      <c r="V9050" s="26"/>
    </row>
    <row r="9051" spans="1:22" ht="14">
      <c r="A9051" s="24"/>
      <c r="B9051" s="26"/>
      <c r="C9051" s="26"/>
      <c r="D9051" s="26"/>
      <c r="E9051" s="26"/>
      <c r="F9051" s="26"/>
      <c r="G9051" s="27"/>
      <c r="H9051" s="27"/>
      <c r="I9051" s="26"/>
      <c r="J9051" s="24"/>
      <c r="K9051" s="26"/>
      <c r="L9051" s="26"/>
      <c r="M9051" s="26"/>
      <c r="N9051" s="26"/>
      <c r="O9051" s="26"/>
      <c r="P9051" s="26"/>
      <c r="Q9051" s="26"/>
      <c r="R9051" s="26"/>
      <c r="S9051" s="26"/>
      <c r="T9051" s="26"/>
      <c r="U9051" s="26"/>
      <c r="V9051" s="26"/>
    </row>
    <row r="9052" spans="1:22" ht="14">
      <c r="A9052" s="24"/>
      <c r="B9052" s="26"/>
      <c r="C9052" s="26"/>
      <c r="D9052" s="26"/>
      <c r="E9052" s="26"/>
      <c r="F9052" s="26"/>
      <c r="G9052" s="27"/>
      <c r="H9052" s="27"/>
      <c r="I9052" s="26"/>
      <c r="J9052" s="24"/>
      <c r="K9052" s="26"/>
      <c r="L9052" s="26"/>
      <c r="M9052" s="26"/>
      <c r="N9052" s="26"/>
      <c r="O9052" s="26"/>
      <c r="P9052" s="26"/>
      <c r="Q9052" s="26"/>
      <c r="R9052" s="26"/>
      <c r="S9052" s="26"/>
      <c r="T9052" s="26"/>
      <c r="U9052" s="26"/>
      <c r="V9052" s="26"/>
    </row>
    <row r="9053" spans="1:22" ht="14">
      <c r="A9053" s="24"/>
      <c r="B9053" s="26"/>
      <c r="C9053" s="26"/>
      <c r="D9053" s="26"/>
      <c r="E9053" s="26"/>
      <c r="F9053" s="26"/>
      <c r="G9053" s="27"/>
      <c r="H9053" s="27"/>
      <c r="I9053" s="26"/>
      <c r="J9053" s="24"/>
      <c r="K9053" s="26"/>
      <c r="L9053" s="26"/>
      <c r="M9053" s="26"/>
      <c r="N9053" s="26"/>
      <c r="O9053" s="26"/>
      <c r="P9053" s="26"/>
      <c r="Q9053" s="26"/>
      <c r="R9053" s="26"/>
      <c r="S9053" s="26"/>
      <c r="T9053" s="26"/>
      <c r="U9053" s="26"/>
      <c r="V9053" s="26"/>
    </row>
    <row r="9054" spans="1:22" ht="14">
      <c r="A9054" s="24"/>
      <c r="B9054" s="26"/>
      <c r="C9054" s="26"/>
      <c r="D9054" s="26"/>
      <c r="E9054" s="26"/>
      <c r="F9054" s="26"/>
      <c r="G9054" s="27"/>
      <c r="H9054" s="27"/>
      <c r="I9054" s="26"/>
      <c r="J9054" s="24"/>
      <c r="K9054" s="26"/>
      <c r="L9054" s="26"/>
      <c r="M9054" s="26"/>
      <c r="N9054" s="26"/>
      <c r="O9054" s="26"/>
      <c r="P9054" s="26"/>
      <c r="Q9054" s="26"/>
      <c r="R9054" s="26"/>
      <c r="S9054" s="26"/>
      <c r="T9054" s="26"/>
      <c r="U9054" s="26"/>
      <c r="V9054" s="26"/>
    </row>
    <row r="9055" spans="1:22" ht="14">
      <c r="A9055" s="24"/>
      <c r="B9055" s="26"/>
      <c r="C9055" s="26"/>
      <c r="D9055" s="26"/>
      <c r="E9055" s="26"/>
      <c r="F9055" s="26"/>
      <c r="G9055" s="27"/>
      <c r="H9055" s="27"/>
      <c r="I9055" s="26"/>
      <c r="J9055" s="24"/>
      <c r="K9055" s="26"/>
      <c r="L9055" s="26"/>
      <c r="M9055" s="26"/>
      <c r="N9055" s="26"/>
      <c r="O9055" s="26"/>
      <c r="P9055" s="26"/>
      <c r="Q9055" s="26"/>
      <c r="R9055" s="26"/>
      <c r="S9055" s="26"/>
      <c r="T9055" s="26"/>
      <c r="U9055" s="26"/>
      <c r="V9055" s="26"/>
    </row>
    <row r="9056" spans="1:22" ht="14">
      <c r="A9056" s="24"/>
      <c r="B9056" s="26"/>
      <c r="C9056" s="26"/>
      <c r="D9056" s="26"/>
      <c r="E9056" s="26"/>
      <c r="F9056" s="26"/>
      <c r="G9056" s="27"/>
      <c r="H9056" s="27"/>
      <c r="I9056" s="26"/>
      <c r="J9056" s="24"/>
      <c r="K9056" s="26"/>
      <c r="L9056" s="26"/>
      <c r="M9056" s="26"/>
      <c r="N9056" s="26"/>
      <c r="O9056" s="26"/>
      <c r="P9056" s="26"/>
      <c r="Q9056" s="26"/>
      <c r="R9056" s="26"/>
      <c r="S9056" s="26"/>
      <c r="T9056" s="26"/>
      <c r="U9056" s="26"/>
      <c r="V9056" s="26"/>
    </row>
    <row r="9057" spans="1:22" ht="14">
      <c r="A9057" s="24"/>
      <c r="B9057" s="26"/>
      <c r="C9057" s="26"/>
      <c r="D9057" s="26"/>
      <c r="E9057" s="26"/>
      <c r="F9057" s="26"/>
      <c r="G9057" s="27"/>
      <c r="H9057" s="27"/>
      <c r="I9057" s="26"/>
      <c r="J9057" s="24"/>
      <c r="K9057" s="26"/>
      <c r="L9057" s="26"/>
      <c r="M9057" s="26"/>
      <c r="N9057" s="26"/>
      <c r="O9057" s="26"/>
      <c r="P9057" s="26"/>
      <c r="Q9057" s="26"/>
      <c r="R9057" s="26"/>
      <c r="S9057" s="26"/>
      <c r="T9057" s="26"/>
      <c r="U9057" s="26"/>
      <c r="V9057" s="26"/>
    </row>
    <row r="9058" spans="1:22" ht="14">
      <c r="A9058" s="24"/>
      <c r="B9058" s="26"/>
      <c r="C9058" s="26"/>
      <c r="D9058" s="26"/>
      <c r="E9058" s="26"/>
      <c r="F9058" s="26"/>
      <c r="G9058" s="27"/>
      <c r="H9058" s="27"/>
      <c r="I9058" s="26"/>
      <c r="J9058" s="24"/>
      <c r="K9058" s="26"/>
      <c r="L9058" s="26"/>
      <c r="M9058" s="26"/>
      <c r="N9058" s="26"/>
      <c r="O9058" s="26"/>
      <c r="P9058" s="26"/>
      <c r="Q9058" s="26"/>
      <c r="R9058" s="26"/>
      <c r="S9058" s="26"/>
      <c r="T9058" s="26"/>
      <c r="U9058" s="26"/>
      <c r="V9058" s="26"/>
    </row>
    <row r="9059" spans="1:22" ht="14">
      <c r="A9059" s="24"/>
      <c r="B9059" s="26"/>
      <c r="C9059" s="26"/>
      <c r="D9059" s="26"/>
      <c r="E9059" s="26"/>
      <c r="F9059" s="26"/>
      <c r="G9059" s="27"/>
      <c r="H9059" s="27"/>
      <c r="I9059" s="26"/>
      <c r="J9059" s="24"/>
      <c r="K9059" s="26"/>
      <c r="L9059" s="26"/>
      <c r="M9059" s="26"/>
      <c r="N9059" s="26"/>
      <c r="O9059" s="26"/>
      <c r="P9059" s="26"/>
      <c r="Q9059" s="26"/>
      <c r="R9059" s="26"/>
      <c r="S9059" s="26"/>
      <c r="T9059" s="26"/>
      <c r="U9059" s="26"/>
      <c r="V9059" s="26"/>
    </row>
    <row r="9060" spans="1:22" ht="14">
      <c r="A9060" s="24"/>
      <c r="B9060" s="26"/>
      <c r="C9060" s="26"/>
      <c r="D9060" s="26"/>
      <c r="E9060" s="26"/>
      <c r="F9060" s="26"/>
      <c r="G9060" s="27"/>
      <c r="H9060" s="27"/>
      <c r="I9060" s="26"/>
      <c r="J9060" s="24"/>
      <c r="K9060" s="26"/>
      <c r="L9060" s="26"/>
      <c r="M9060" s="26"/>
      <c r="N9060" s="26"/>
      <c r="O9060" s="26"/>
      <c r="P9060" s="26"/>
      <c r="Q9060" s="26"/>
      <c r="R9060" s="26"/>
      <c r="S9060" s="26"/>
      <c r="T9060" s="26"/>
      <c r="U9060" s="26"/>
      <c r="V9060" s="26"/>
    </row>
    <row r="9061" spans="1:22" ht="14">
      <c r="A9061" s="24"/>
      <c r="B9061" s="26"/>
      <c r="C9061" s="26"/>
      <c r="D9061" s="26"/>
      <c r="E9061" s="26"/>
      <c r="F9061" s="26"/>
      <c r="G9061" s="27"/>
      <c r="H9061" s="27"/>
      <c r="I9061" s="26"/>
      <c r="J9061" s="24"/>
      <c r="K9061" s="26"/>
      <c r="L9061" s="26"/>
      <c r="M9061" s="26"/>
      <c r="N9061" s="26"/>
      <c r="O9061" s="26"/>
      <c r="P9061" s="26"/>
      <c r="Q9061" s="26"/>
      <c r="R9061" s="26"/>
      <c r="S9061" s="26"/>
      <c r="T9061" s="26"/>
      <c r="U9061" s="26"/>
      <c r="V9061" s="26"/>
    </row>
    <row r="9062" spans="1:22" ht="14">
      <c r="A9062" s="24"/>
      <c r="B9062" s="26"/>
      <c r="C9062" s="26"/>
      <c r="D9062" s="26"/>
      <c r="E9062" s="26"/>
      <c r="F9062" s="26"/>
      <c r="G9062" s="27"/>
      <c r="H9062" s="27"/>
      <c r="I9062" s="26"/>
      <c r="J9062" s="24"/>
      <c r="K9062" s="26"/>
      <c r="L9062" s="26"/>
      <c r="M9062" s="26"/>
      <c r="N9062" s="26"/>
      <c r="O9062" s="26"/>
      <c r="P9062" s="26"/>
      <c r="Q9062" s="26"/>
      <c r="R9062" s="26"/>
      <c r="S9062" s="26"/>
      <c r="T9062" s="26"/>
      <c r="U9062" s="26"/>
      <c r="V9062" s="26"/>
    </row>
    <row r="9063" spans="1:22" ht="14">
      <c r="A9063" s="24"/>
      <c r="B9063" s="26"/>
      <c r="C9063" s="26"/>
      <c r="D9063" s="26"/>
      <c r="E9063" s="26"/>
      <c r="F9063" s="26"/>
      <c r="G9063" s="27"/>
      <c r="H9063" s="27"/>
      <c r="I9063" s="26"/>
      <c r="J9063" s="24"/>
      <c r="K9063" s="26"/>
      <c r="L9063" s="26"/>
      <c r="M9063" s="26"/>
      <c r="N9063" s="26"/>
      <c r="O9063" s="26"/>
      <c r="P9063" s="26"/>
      <c r="Q9063" s="26"/>
      <c r="R9063" s="26"/>
      <c r="S9063" s="26"/>
      <c r="T9063" s="26"/>
      <c r="U9063" s="26"/>
      <c r="V9063" s="26"/>
    </row>
    <row r="9064" spans="1:22" ht="14">
      <c r="A9064" s="24"/>
      <c r="B9064" s="26"/>
      <c r="C9064" s="26"/>
      <c r="D9064" s="26"/>
      <c r="E9064" s="26"/>
      <c r="F9064" s="26"/>
      <c r="G9064" s="27"/>
      <c r="H9064" s="27"/>
      <c r="I9064" s="26"/>
      <c r="J9064" s="24"/>
      <c r="K9064" s="26"/>
      <c r="L9064" s="26"/>
      <c r="M9064" s="26"/>
      <c r="N9064" s="26"/>
      <c r="O9064" s="26"/>
      <c r="P9064" s="26"/>
      <c r="Q9064" s="26"/>
      <c r="R9064" s="26"/>
      <c r="S9064" s="26"/>
      <c r="T9064" s="26"/>
      <c r="U9064" s="26"/>
      <c r="V9064" s="26"/>
    </row>
    <row r="9065" spans="1:22" ht="14">
      <c r="A9065" s="24"/>
      <c r="B9065" s="26"/>
      <c r="C9065" s="26"/>
      <c r="D9065" s="26"/>
      <c r="E9065" s="26"/>
      <c r="F9065" s="26"/>
      <c r="G9065" s="27"/>
      <c r="H9065" s="27"/>
      <c r="I9065" s="26"/>
      <c r="J9065" s="24"/>
      <c r="K9065" s="26"/>
      <c r="L9065" s="26"/>
      <c r="M9065" s="26"/>
      <c r="N9065" s="26"/>
      <c r="O9065" s="26"/>
      <c r="P9065" s="26"/>
      <c r="Q9065" s="26"/>
      <c r="R9065" s="26"/>
      <c r="S9065" s="26"/>
      <c r="T9065" s="26"/>
      <c r="U9065" s="26"/>
      <c r="V9065" s="26"/>
    </row>
    <row r="9066" spans="1:22" ht="14">
      <c r="A9066" s="24"/>
      <c r="B9066" s="26"/>
      <c r="C9066" s="26"/>
      <c r="D9066" s="26"/>
      <c r="E9066" s="26"/>
      <c r="F9066" s="26"/>
      <c r="G9066" s="27"/>
      <c r="H9066" s="27"/>
      <c r="I9066" s="26"/>
      <c r="J9066" s="24"/>
      <c r="K9066" s="26"/>
      <c r="L9066" s="26"/>
      <c r="M9066" s="26"/>
      <c r="N9066" s="26"/>
      <c r="O9066" s="26"/>
      <c r="P9066" s="26"/>
      <c r="Q9066" s="26"/>
      <c r="R9066" s="26"/>
      <c r="S9066" s="26"/>
      <c r="T9066" s="26"/>
      <c r="U9066" s="26"/>
      <c r="V9066" s="26"/>
    </row>
    <row r="9067" spans="1:22" ht="14">
      <c r="A9067" s="24"/>
      <c r="B9067" s="26"/>
      <c r="C9067" s="26"/>
      <c r="D9067" s="26"/>
      <c r="E9067" s="26"/>
      <c r="F9067" s="26"/>
      <c r="G9067" s="27"/>
      <c r="H9067" s="27"/>
      <c r="I9067" s="26"/>
      <c r="J9067" s="24"/>
      <c r="K9067" s="26"/>
      <c r="L9067" s="26"/>
      <c r="M9067" s="26"/>
      <c r="N9067" s="26"/>
      <c r="O9067" s="26"/>
      <c r="P9067" s="26"/>
      <c r="Q9067" s="26"/>
      <c r="R9067" s="26"/>
      <c r="S9067" s="26"/>
      <c r="T9067" s="26"/>
      <c r="U9067" s="26"/>
      <c r="V9067" s="26"/>
    </row>
    <row r="9068" spans="1:22" ht="14">
      <c r="A9068" s="24"/>
      <c r="B9068" s="26"/>
      <c r="C9068" s="26"/>
      <c r="D9068" s="26"/>
      <c r="E9068" s="26"/>
      <c r="F9068" s="26"/>
      <c r="G9068" s="27"/>
      <c r="H9068" s="27"/>
      <c r="I9068" s="26"/>
      <c r="J9068" s="24"/>
      <c r="K9068" s="26"/>
      <c r="L9068" s="26"/>
      <c r="M9068" s="26"/>
      <c r="N9068" s="26"/>
      <c r="O9068" s="26"/>
      <c r="P9068" s="26"/>
      <c r="Q9068" s="26"/>
      <c r="R9068" s="26"/>
      <c r="S9068" s="26"/>
      <c r="T9068" s="26"/>
      <c r="U9068" s="26"/>
      <c r="V9068" s="26"/>
    </row>
    <row r="9069" spans="1:22" ht="14">
      <c r="A9069" s="24"/>
      <c r="B9069" s="26"/>
      <c r="C9069" s="26"/>
      <c r="D9069" s="26"/>
      <c r="E9069" s="26"/>
      <c r="F9069" s="26"/>
      <c r="G9069" s="27"/>
      <c r="H9069" s="27"/>
      <c r="I9069" s="26"/>
      <c r="J9069" s="24"/>
      <c r="K9069" s="26"/>
      <c r="L9069" s="26"/>
      <c r="M9069" s="26"/>
      <c r="N9069" s="26"/>
      <c r="O9069" s="26"/>
      <c r="P9069" s="26"/>
      <c r="Q9069" s="26"/>
      <c r="R9069" s="26"/>
      <c r="S9069" s="26"/>
      <c r="T9069" s="26"/>
      <c r="U9069" s="26"/>
      <c r="V9069" s="26"/>
    </row>
    <row r="9070" spans="1:22" ht="14">
      <c r="A9070" s="24"/>
      <c r="B9070" s="26"/>
      <c r="C9070" s="26"/>
      <c r="D9070" s="26"/>
      <c r="E9070" s="26"/>
      <c r="F9070" s="26"/>
      <c r="G9070" s="27"/>
      <c r="H9070" s="27"/>
      <c r="I9070" s="26"/>
      <c r="J9070" s="24"/>
      <c r="K9070" s="26"/>
      <c r="L9070" s="26"/>
      <c r="M9070" s="26"/>
      <c r="N9070" s="26"/>
      <c r="O9070" s="26"/>
      <c r="P9070" s="26"/>
      <c r="Q9070" s="26"/>
      <c r="R9070" s="26"/>
      <c r="S9070" s="26"/>
      <c r="T9070" s="26"/>
      <c r="U9070" s="26"/>
      <c r="V9070" s="26"/>
    </row>
    <row r="9071" spans="1:22" ht="14">
      <c r="A9071" s="24"/>
      <c r="B9071" s="26"/>
      <c r="C9071" s="26"/>
      <c r="D9071" s="26"/>
      <c r="E9071" s="26"/>
      <c r="F9071" s="26"/>
      <c r="G9071" s="27"/>
      <c r="H9071" s="27"/>
      <c r="I9071" s="26"/>
      <c r="J9071" s="24"/>
      <c r="K9071" s="26"/>
      <c r="L9071" s="26"/>
      <c r="M9071" s="26"/>
      <c r="N9071" s="26"/>
      <c r="O9071" s="26"/>
      <c r="P9071" s="26"/>
      <c r="Q9071" s="26"/>
      <c r="R9071" s="26"/>
      <c r="S9071" s="26"/>
      <c r="T9071" s="26"/>
      <c r="U9071" s="26"/>
      <c r="V9071" s="26"/>
    </row>
    <row r="9072" spans="1:22" ht="14">
      <c r="A9072" s="24"/>
      <c r="B9072" s="26"/>
      <c r="C9072" s="26"/>
      <c r="D9072" s="26"/>
      <c r="E9072" s="26"/>
      <c r="F9072" s="26"/>
      <c r="G9072" s="27"/>
      <c r="H9072" s="27"/>
      <c r="I9072" s="26"/>
      <c r="J9072" s="24"/>
      <c r="K9072" s="26"/>
      <c r="L9072" s="26"/>
      <c r="M9072" s="26"/>
      <c r="N9072" s="26"/>
      <c r="O9072" s="26"/>
      <c r="P9072" s="26"/>
      <c r="Q9072" s="26"/>
      <c r="R9072" s="26"/>
      <c r="S9072" s="26"/>
      <c r="T9072" s="26"/>
      <c r="U9072" s="26"/>
      <c r="V9072" s="26"/>
    </row>
    <row r="9073" spans="1:22" ht="14">
      <c r="A9073" s="24"/>
      <c r="B9073" s="26"/>
      <c r="C9073" s="26"/>
      <c r="D9073" s="26"/>
      <c r="E9073" s="26"/>
      <c r="F9073" s="26"/>
      <c r="G9073" s="27"/>
      <c r="H9073" s="27"/>
      <c r="I9073" s="26"/>
      <c r="J9073" s="24"/>
      <c r="K9073" s="26"/>
      <c r="L9073" s="26"/>
      <c r="M9073" s="26"/>
      <c r="N9073" s="26"/>
      <c r="O9073" s="26"/>
      <c r="P9073" s="26"/>
      <c r="Q9073" s="26"/>
      <c r="R9073" s="26"/>
      <c r="S9073" s="26"/>
      <c r="T9073" s="26"/>
      <c r="U9073" s="26"/>
      <c r="V9073" s="26"/>
    </row>
    <row r="9074" spans="1:22" ht="14">
      <c r="A9074" s="24"/>
      <c r="B9074" s="26"/>
      <c r="C9074" s="26"/>
      <c r="D9074" s="26"/>
      <c r="E9074" s="26"/>
      <c r="F9074" s="26"/>
      <c r="G9074" s="27"/>
      <c r="H9074" s="27"/>
      <c r="I9074" s="26"/>
      <c r="J9074" s="24"/>
      <c r="K9074" s="26"/>
      <c r="L9074" s="26"/>
      <c r="M9074" s="26"/>
      <c r="N9074" s="26"/>
      <c r="O9074" s="26"/>
      <c r="P9074" s="26"/>
      <c r="Q9074" s="26"/>
      <c r="R9074" s="26"/>
      <c r="S9074" s="26"/>
      <c r="T9074" s="26"/>
      <c r="U9074" s="26"/>
      <c r="V9074" s="26"/>
    </row>
    <row r="9075" spans="1:22" ht="14">
      <c r="A9075" s="24"/>
      <c r="B9075" s="26"/>
      <c r="C9075" s="26"/>
      <c r="D9075" s="26"/>
      <c r="E9075" s="26"/>
      <c r="F9075" s="26"/>
      <c r="G9075" s="27"/>
      <c r="H9075" s="27"/>
      <c r="I9075" s="26"/>
      <c r="J9075" s="24"/>
      <c r="K9075" s="26"/>
      <c r="L9075" s="26"/>
      <c r="M9075" s="26"/>
      <c r="N9075" s="26"/>
      <c r="O9075" s="26"/>
      <c r="P9075" s="26"/>
      <c r="Q9075" s="26"/>
      <c r="R9075" s="26"/>
      <c r="S9075" s="26"/>
      <c r="T9075" s="26"/>
      <c r="U9075" s="26"/>
      <c r="V9075" s="26"/>
    </row>
    <row r="9076" spans="1:22" ht="14">
      <c r="A9076" s="24"/>
      <c r="B9076" s="26"/>
      <c r="C9076" s="26"/>
      <c r="D9076" s="26"/>
      <c r="E9076" s="26"/>
      <c r="F9076" s="26"/>
      <c r="G9076" s="27"/>
      <c r="H9076" s="27"/>
      <c r="I9076" s="26"/>
      <c r="J9076" s="24"/>
      <c r="K9076" s="26"/>
      <c r="L9076" s="26"/>
      <c r="M9076" s="26"/>
      <c r="N9076" s="26"/>
      <c r="O9076" s="26"/>
      <c r="P9076" s="26"/>
      <c r="Q9076" s="26"/>
      <c r="R9076" s="26"/>
      <c r="S9076" s="26"/>
      <c r="T9076" s="26"/>
      <c r="U9076" s="26"/>
      <c r="V9076" s="26"/>
    </row>
    <row r="9077" spans="1:22" ht="14">
      <c r="A9077" s="24"/>
      <c r="B9077" s="26"/>
      <c r="C9077" s="26"/>
      <c r="D9077" s="26"/>
      <c r="E9077" s="26"/>
      <c r="F9077" s="26"/>
      <c r="G9077" s="27"/>
      <c r="H9077" s="27"/>
      <c r="I9077" s="26"/>
      <c r="J9077" s="24"/>
      <c r="K9077" s="26"/>
      <c r="L9077" s="26"/>
      <c r="M9077" s="26"/>
      <c r="N9077" s="26"/>
      <c r="O9077" s="26"/>
      <c r="P9077" s="26"/>
      <c r="Q9077" s="26"/>
      <c r="R9077" s="26"/>
      <c r="S9077" s="26"/>
      <c r="T9077" s="26"/>
      <c r="U9077" s="26"/>
      <c r="V9077" s="26"/>
    </row>
    <row r="9078" spans="1:22" ht="14">
      <c r="A9078" s="24"/>
      <c r="B9078" s="26"/>
      <c r="C9078" s="26"/>
      <c r="D9078" s="26"/>
      <c r="E9078" s="26"/>
      <c r="F9078" s="26"/>
      <c r="G9078" s="27"/>
      <c r="H9078" s="27"/>
      <c r="I9078" s="26"/>
      <c r="J9078" s="24"/>
      <c r="K9078" s="26"/>
      <c r="L9078" s="26"/>
      <c r="M9078" s="26"/>
      <c r="N9078" s="26"/>
      <c r="O9078" s="26"/>
      <c r="P9078" s="26"/>
      <c r="Q9078" s="26"/>
      <c r="R9078" s="26"/>
      <c r="S9078" s="26"/>
      <c r="T9078" s="26"/>
      <c r="U9078" s="26"/>
      <c r="V9078" s="26"/>
    </row>
    <row r="9079" spans="1:22" ht="14">
      <c r="A9079" s="24"/>
      <c r="B9079" s="26"/>
      <c r="C9079" s="26"/>
      <c r="D9079" s="26"/>
      <c r="E9079" s="26"/>
      <c r="F9079" s="26"/>
      <c r="G9079" s="27"/>
      <c r="H9079" s="27"/>
      <c r="I9079" s="26"/>
      <c r="J9079" s="24"/>
      <c r="K9079" s="26"/>
      <c r="L9079" s="26"/>
      <c r="M9079" s="26"/>
      <c r="N9079" s="26"/>
      <c r="O9079" s="26"/>
      <c r="P9079" s="26"/>
      <c r="Q9079" s="26"/>
      <c r="R9079" s="26"/>
      <c r="S9079" s="26"/>
      <c r="T9079" s="26"/>
      <c r="U9079" s="26"/>
      <c r="V9079" s="26"/>
    </row>
    <row r="9080" spans="1:22" ht="14">
      <c r="A9080" s="24"/>
      <c r="B9080" s="26"/>
      <c r="C9080" s="26"/>
      <c r="D9080" s="26"/>
      <c r="E9080" s="26"/>
      <c r="F9080" s="26"/>
      <c r="G9080" s="27"/>
      <c r="H9080" s="27"/>
      <c r="I9080" s="26"/>
      <c r="J9080" s="24"/>
      <c r="K9080" s="26"/>
      <c r="L9080" s="26"/>
      <c r="M9080" s="26"/>
      <c r="N9080" s="26"/>
      <c r="O9080" s="26"/>
      <c r="P9080" s="26"/>
      <c r="Q9080" s="26"/>
      <c r="R9080" s="26"/>
      <c r="S9080" s="26"/>
      <c r="T9080" s="26"/>
      <c r="U9080" s="26"/>
      <c r="V9080" s="26"/>
    </row>
    <row r="9081" spans="1:22" ht="14">
      <c r="A9081" s="24"/>
      <c r="B9081" s="26"/>
      <c r="C9081" s="26"/>
      <c r="D9081" s="26"/>
      <c r="E9081" s="26"/>
      <c r="F9081" s="26"/>
      <c r="G9081" s="27"/>
      <c r="H9081" s="27"/>
      <c r="I9081" s="26"/>
      <c r="J9081" s="24"/>
      <c r="K9081" s="26"/>
      <c r="L9081" s="26"/>
      <c r="M9081" s="26"/>
      <c r="N9081" s="26"/>
      <c r="O9081" s="26"/>
      <c r="P9081" s="26"/>
      <c r="Q9081" s="26"/>
      <c r="R9081" s="26"/>
      <c r="S9081" s="26"/>
      <c r="T9081" s="26"/>
      <c r="U9081" s="26"/>
      <c r="V9081" s="26"/>
    </row>
    <row r="9082" spans="1:22" ht="14">
      <c r="A9082" s="24"/>
      <c r="B9082" s="26"/>
      <c r="C9082" s="26"/>
      <c r="D9082" s="26"/>
      <c r="E9082" s="26"/>
      <c r="F9082" s="26"/>
      <c r="G9082" s="27"/>
      <c r="H9082" s="27"/>
      <c r="I9082" s="26"/>
      <c r="J9082" s="24"/>
      <c r="K9082" s="26"/>
      <c r="L9082" s="26"/>
      <c r="M9082" s="26"/>
      <c r="N9082" s="26"/>
      <c r="O9082" s="26"/>
      <c r="P9082" s="26"/>
      <c r="Q9082" s="26"/>
      <c r="R9082" s="26"/>
      <c r="S9082" s="26"/>
      <c r="T9082" s="26"/>
      <c r="U9082" s="26"/>
      <c r="V9082" s="26"/>
    </row>
    <row r="9083" spans="1:22" ht="14">
      <c r="A9083" s="24"/>
      <c r="B9083" s="26"/>
      <c r="C9083" s="26"/>
      <c r="D9083" s="26"/>
      <c r="E9083" s="26"/>
      <c r="F9083" s="26"/>
      <c r="G9083" s="27"/>
      <c r="H9083" s="27"/>
      <c r="I9083" s="26"/>
      <c r="J9083" s="24"/>
      <c r="K9083" s="26"/>
      <c r="L9083" s="26"/>
      <c r="M9083" s="26"/>
      <c r="N9083" s="26"/>
      <c r="O9083" s="26"/>
      <c r="P9083" s="26"/>
      <c r="Q9083" s="26"/>
      <c r="R9083" s="26"/>
      <c r="S9083" s="26"/>
      <c r="T9083" s="26"/>
      <c r="U9083" s="26"/>
      <c r="V9083" s="26"/>
    </row>
    <row r="9084" spans="1:22" ht="14">
      <c r="A9084" s="24"/>
      <c r="B9084" s="26"/>
      <c r="C9084" s="26"/>
      <c r="D9084" s="26"/>
      <c r="E9084" s="26"/>
      <c r="F9084" s="26"/>
      <c r="G9084" s="27"/>
      <c r="H9084" s="27"/>
      <c r="I9084" s="26"/>
      <c r="J9084" s="24"/>
      <c r="K9084" s="26"/>
      <c r="L9084" s="26"/>
      <c r="M9084" s="26"/>
      <c r="N9084" s="26"/>
      <c r="O9084" s="26"/>
      <c r="P9084" s="26"/>
      <c r="Q9084" s="26"/>
      <c r="R9084" s="26"/>
      <c r="S9084" s="26"/>
      <c r="T9084" s="26"/>
      <c r="U9084" s="26"/>
      <c r="V9084" s="26"/>
    </row>
    <row r="9085" spans="1:22" ht="14">
      <c r="A9085" s="24"/>
      <c r="B9085" s="26"/>
      <c r="C9085" s="26"/>
      <c r="D9085" s="26"/>
      <c r="E9085" s="26"/>
      <c r="F9085" s="26"/>
      <c r="G9085" s="27"/>
      <c r="H9085" s="27"/>
      <c r="I9085" s="26"/>
      <c r="J9085" s="24"/>
      <c r="K9085" s="26"/>
      <c r="L9085" s="26"/>
      <c r="M9085" s="26"/>
      <c r="N9085" s="26"/>
      <c r="O9085" s="26"/>
      <c r="P9085" s="26"/>
      <c r="Q9085" s="26"/>
      <c r="R9085" s="26"/>
      <c r="S9085" s="26"/>
      <c r="T9085" s="26"/>
      <c r="U9085" s="26"/>
      <c r="V9085" s="26"/>
    </row>
    <row r="9086" spans="1:22" ht="14">
      <c r="A9086" s="24"/>
      <c r="B9086" s="26"/>
      <c r="C9086" s="26"/>
      <c r="D9086" s="26"/>
      <c r="E9086" s="26"/>
      <c r="F9086" s="26"/>
      <c r="G9086" s="27"/>
      <c r="H9086" s="27"/>
      <c r="I9086" s="26"/>
      <c r="J9086" s="24"/>
      <c r="K9086" s="26"/>
      <c r="L9086" s="26"/>
      <c r="M9086" s="26"/>
      <c r="N9086" s="26"/>
      <c r="O9086" s="26"/>
      <c r="P9086" s="26"/>
      <c r="Q9086" s="26"/>
      <c r="R9086" s="26"/>
      <c r="S9086" s="26"/>
      <c r="T9086" s="26"/>
      <c r="U9086" s="26"/>
      <c r="V9086" s="26"/>
    </row>
    <row r="9087" spans="1:22" ht="14">
      <c r="A9087" s="24"/>
      <c r="B9087" s="26"/>
      <c r="C9087" s="26"/>
      <c r="D9087" s="26"/>
      <c r="E9087" s="26"/>
      <c r="F9087" s="26"/>
      <c r="G9087" s="27"/>
      <c r="H9087" s="27"/>
      <c r="I9087" s="26"/>
      <c r="J9087" s="24"/>
      <c r="K9087" s="26"/>
      <c r="L9087" s="26"/>
      <c r="M9087" s="26"/>
      <c r="N9087" s="26"/>
      <c r="O9087" s="26"/>
      <c r="P9087" s="26"/>
      <c r="Q9087" s="26"/>
      <c r="R9087" s="26"/>
      <c r="S9087" s="26"/>
      <c r="T9087" s="26"/>
      <c r="U9087" s="26"/>
      <c r="V9087" s="26"/>
    </row>
    <row r="9088" spans="1:22" ht="14">
      <c r="A9088" s="24"/>
      <c r="B9088" s="26"/>
      <c r="C9088" s="26"/>
      <c r="D9088" s="26"/>
      <c r="E9088" s="26"/>
      <c r="F9088" s="26"/>
      <c r="G9088" s="27"/>
      <c r="H9088" s="27"/>
      <c r="I9088" s="26"/>
      <c r="J9088" s="24"/>
      <c r="K9088" s="26"/>
      <c r="L9088" s="26"/>
      <c r="M9088" s="26"/>
      <c r="N9088" s="26"/>
      <c r="O9088" s="26"/>
      <c r="P9088" s="26"/>
      <c r="Q9088" s="26"/>
      <c r="R9088" s="26"/>
      <c r="S9088" s="26"/>
      <c r="T9088" s="26"/>
      <c r="U9088" s="26"/>
      <c r="V9088" s="26"/>
    </row>
    <row r="9089" spans="1:22" ht="14">
      <c r="A9089" s="24"/>
      <c r="B9089" s="26"/>
      <c r="C9089" s="26"/>
      <c r="D9089" s="26"/>
      <c r="E9089" s="26"/>
      <c r="F9089" s="26"/>
      <c r="G9089" s="27"/>
      <c r="H9089" s="27"/>
      <c r="I9089" s="26"/>
      <c r="J9089" s="24"/>
      <c r="K9089" s="26"/>
      <c r="L9089" s="26"/>
      <c r="M9089" s="26"/>
      <c r="N9089" s="26"/>
      <c r="O9089" s="26"/>
      <c r="P9089" s="26"/>
      <c r="Q9089" s="26"/>
      <c r="R9089" s="26"/>
      <c r="S9089" s="26"/>
      <c r="T9089" s="26"/>
      <c r="U9089" s="26"/>
      <c r="V9089" s="26"/>
    </row>
    <row r="9090" spans="1:22" ht="14">
      <c r="A9090" s="24"/>
      <c r="B9090" s="26"/>
      <c r="C9090" s="26"/>
      <c r="D9090" s="26"/>
      <c r="E9090" s="26"/>
      <c r="F9090" s="26"/>
      <c r="G9090" s="27"/>
      <c r="H9090" s="27"/>
      <c r="I9090" s="26"/>
      <c r="J9090" s="24"/>
      <c r="K9090" s="26"/>
      <c r="L9090" s="26"/>
      <c r="M9090" s="26"/>
      <c r="N9090" s="26"/>
      <c r="O9090" s="26"/>
      <c r="P9090" s="26"/>
      <c r="Q9090" s="26"/>
      <c r="R9090" s="26"/>
      <c r="S9090" s="26"/>
      <c r="T9090" s="26"/>
      <c r="U9090" s="26"/>
      <c r="V9090" s="26"/>
    </row>
    <row r="9091" spans="1:22" ht="14">
      <c r="A9091" s="24"/>
      <c r="B9091" s="26"/>
      <c r="C9091" s="26"/>
      <c r="D9091" s="26"/>
      <c r="E9091" s="26"/>
      <c r="F9091" s="26"/>
      <c r="G9091" s="27"/>
      <c r="H9091" s="27"/>
      <c r="I9091" s="26"/>
      <c r="J9091" s="24"/>
      <c r="K9091" s="26"/>
      <c r="L9091" s="26"/>
      <c r="M9091" s="26"/>
      <c r="N9091" s="26"/>
      <c r="O9091" s="26"/>
      <c r="P9091" s="26"/>
      <c r="Q9091" s="26"/>
      <c r="R9091" s="26"/>
      <c r="S9091" s="26"/>
      <c r="T9091" s="26"/>
      <c r="U9091" s="26"/>
      <c r="V9091" s="26"/>
    </row>
    <row r="9092" spans="1:22" ht="14">
      <c r="A9092" s="24"/>
      <c r="B9092" s="26"/>
      <c r="C9092" s="26"/>
      <c r="D9092" s="26"/>
      <c r="E9092" s="26"/>
      <c r="F9092" s="26"/>
      <c r="G9092" s="27"/>
      <c r="H9092" s="27"/>
      <c r="I9092" s="26"/>
      <c r="J9092" s="24"/>
      <c r="K9092" s="26"/>
      <c r="L9092" s="26"/>
      <c r="M9092" s="26"/>
      <c r="N9092" s="26"/>
      <c r="O9092" s="26"/>
      <c r="P9092" s="26"/>
      <c r="Q9092" s="26"/>
      <c r="R9092" s="26"/>
      <c r="S9092" s="26"/>
      <c r="T9092" s="26"/>
      <c r="U9092" s="26"/>
      <c r="V9092" s="26"/>
    </row>
    <row r="9093" spans="1:22" ht="14">
      <c r="A9093" s="24"/>
      <c r="B9093" s="26"/>
      <c r="C9093" s="26"/>
      <c r="D9093" s="26"/>
      <c r="E9093" s="26"/>
      <c r="F9093" s="26"/>
      <c r="G9093" s="27"/>
      <c r="H9093" s="27"/>
      <c r="I9093" s="26"/>
      <c r="J9093" s="24"/>
      <c r="K9093" s="26"/>
      <c r="L9093" s="26"/>
      <c r="M9093" s="26"/>
      <c r="N9093" s="26"/>
      <c r="O9093" s="26"/>
      <c r="P9093" s="26"/>
      <c r="Q9093" s="26"/>
      <c r="R9093" s="26"/>
      <c r="S9093" s="26"/>
      <c r="T9093" s="26"/>
      <c r="U9093" s="26"/>
      <c r="V9093" s="26"/>
    </row>
    <row r="9094" spans="1:22" ht="14">
      <c r="A9094" s="24"/>
      <c r="B9094" s="26"/>
      <c r="C9094" s="26"/>
      <c r="D9094" s="26"/>
      <c r="E9094" s="26"/>
      <c r="F9094" s="26"/>
      <c r="G9094" s="27"/>
      <c r="H9094" s="27"/>
      <c r="I9094" s="26"/>
      <c r="J9094" s="24"/>
      <c r="K9094" s="26"/>
      <c r="L9094" s="26"/>
      <c r="M9094" s="26"/>
      <c r="N9094" s="26"/>
      <c r="O9094" s="26"/>
      <c r="P9094" s="26"/>
      <c r="Q9094" s="26"/>
      <c r="R9094" s="26"/>
      <c r="S9094" s="26"/>
      <c r="T9094" s="26"/>
      <c r="U9094" s="26"/>
      <c r="V9094" s="26"/>
    </row>
    <row r="9095" spans="1:22" ht="14">
      <c r="A9095" s="24"/>
      <c r="B9095" s="26"/>
      <c r="C9095" s="26"/>
      <c r="D9095" s="26"/>
      <c r="E9095" s="26"/>
      <c r="F9095" s="26"/>
      <c r="G9095" s="27"/>
      <c r="H9095" s="27"/>
      <c r="I9095" s="26"/>
      <c r="J9095" s="24"/>
      <c r="K9095" s="26"/>
      <c r="L9095" s="26"/>
      <c r="M9095" s="26"/>
      <c r="N9095" s="26"/>
      <c r="O9095" s="26"/>
      <c r="P9095" s="26"/>
      <c r="Q9095" s="26"/>
      <c r="R9095" s="26"/>
      <c r="S9095" s="26"/>
      <c r="T9095" s="26"/>
      <c r="U9095" s="26"/>
      <c r="V9095" s="26"/>
    </row>
    <row r="9096" spans="1:22" ht="14">
      <c r="A9096" s="24"/>
      <c r="B9096" s="26"/>
      <c r="C9096" s="26"/>
      <c r="D9096" s="26"/>
      <c r="E9096" s="26"/>
      <c r="F9096" s="26"/>
      <c r="G9096" s="27"/>
      <c r="H9096" s="27"/>
      <c r="I9096" s="26"/>
      <c r="J9096" s="24"/>
      <c r="K9096" s="26"/>
      <c r="L9096" s="26"/>
      <c r="M9096" s="26"/>
      <c r="N9096" s="26"/>
      <c r="O9096" s="26"/>
      <c r="P9096" s="26"/>
      <c r="Q9096" s="26"/>
      <c r="R9096" s="26"/>
      <c r="S9096" s="26"/>
      <c r="T9096" s="26"/>
      <c r="U9096" s="26"/>
      <c r="V9096" s="26"/>
    </row>
    <row r="9097" spans="1:22" ht="14">
      <c r="A9097" s="24"/>
      <c r="B9097" s="26"/>
      <c r="C9097" s="26"/>
      <c r="D9097" s="26"/>
      <c r="E9097" s="26"/>
      <c r="F9097" s="26"/>
      <c r="G9097" s="27"/>
      <c r="H9097" s="27"/>
      <c r="I9097" s="26"/>
      <c r="J9097" s="24"/>
      <c r="K9097" s="26"/>
      <c r="L9097" s="26"/>
      <c r="M9097" s="26"/>
      <c r="N9097" s="26"/>
      <c r="O9097" s="26"/>
      <c r="P9097" s="26"/>
      <c r="Q9097" s="26"/>
      <c r="R9097" s="26"/>
      <c r="S9097" s="26"/>
      <c r="T9097" s="26"/>
      <c r="U9097" s="26"/>
      <c r="V9097" s="26"/>
    </row>
    <row r="9098" spans="1:22" ht="14">
      <c r="A9098" s="24"/>
      <c r="B9098" s="26"/>
      <c r="C9098" s="26"/>
      <c r="D9098" s="26"/>
      <c r="E9098" s="26"/>
      <c r="F9098" s="26"/>
      <c r="G9098" s="27"/>
      <c r="H9098" s="27"/>
      <c r="I9098" s="26"/>
      <c r="J9098" s="24"/>
      <c r="K9098" s="26"/>
      <c r="L9098" s="26"/>
      <c r="M9098" s="26"/>
      <c r="N9098" s="26"/>
      <c r="O9098" s="26"/>
      <c r="P9098" s="26"/>
      <c r="Q9098" s="26"/>
      <c r="R9098" s="26"/>
      <c r="S9098" s="26"/>
      <c r="T9098" s="26"/>
      <c r="U9098" s="26"/>
      <c r="V9098" s="26"/>
    </row>
    <row r="9099" spans="1:22" ht="14">
      <c r="A9099" s="24"/>
      <c r="B9099" s="26"/>
      <c r="C9099" s="26"/>
      <c r="D9099" s="26"/>
      <c r="E9099" s="26"/>
      <c r="F9099" s="26"/>
      <c r="G9099" s="27"/>
      <c r="H9099" s="27"/>
      <c r="I9099" s="26"/>
      <c r="J9099" s="24"/>
      <c r="K9099" s="26"/>
      <c r="L9099" s="26"/>
      <c r="M9099" s="26"/>
      <c r="N9099" s="26"/>
      <c r="O9099" s="26"/>
      <c r="P9099" s="26"/>
      <c r="Q9099" s="26"/>
      <c r="R9099" s="26"/>
      <c r="S9099" s="26"/>
      <c r="T9099" s="26"/>
      <c r="U9099" s="26"/>
      <c r="V9099" s="26"/>
    </row>
    <row r="9100" spans="1:22" ht="14">
      <c r="A9100" s="24"/>
      <c r="B9100" s="26"/>
      <c r="C9100" s="26"/>
      <c r="D9100" s="26"/>
      <c r="E9100" s="26"/>
      <c r="F9100" s="26"/>
      <c r="G9100" s="27"/>
      <c r="H9100" s="27"/>
      <c r="I9100" s="26"/>
      <c r="J9100" s="24"/>
      <c r="K9100" s="26"/>
      <c r="L9100" s="26"/>
      <c r="M9100" s="26"/>
      <c r="N9100" s="26"/>
      <c r="O9100" s="26"/>
      <c r="P9100" s="26"/>
      <c r="Q9100" s="26"/>
      <c r="R9100" s="26"/>
      <c r="S9100" s="26"/>
      <c r="T9100" s="26"/>
      <c r="U9100" s="26"/>
      <c r="V9100" s="26"/>
    </row>
    <row r="9101" spans="1:22" ht="14">
      <c r="A9101" s="24"/>
      <c r="B9101" s="26"/>
      <c r="C9101" s="26"/>
      <c r="D9101" s="26"/>
      <c r="E9101" s="26"/>
      <c r="F9101" s="26"/>
      <c r="G9101" s="27"/>
      <c r="H9101" s="27"/>
      <c r="I9101" s="26"/>
      <c r="J9101" s="24"/>
      <c r="K9101" s="26"/>
      <c r="L9101" s="26"/>
      <c r="M9101" s="26"/>
      <c r="N9101" s="26"/>
      <c r="O9101" s="26"/>
      <c r="P9101" s="26"/>
      <c r="Q9101" s="26"/>
      <c r="R9101" s="26"/>
      <c r="S9101" s="26"/>
      <c r="T9101" s="26"/>
      <c r="U9101" s="26"/>
      <c r="V9101" s="26"/>
    </row>
    <row r="9102" spans="1:22" ht="14">
      <c r="A9102" s="24"/>
      <c r="B9102" s="26"/>
      <c r="C9102" s="26"/>
      <c r="D9102" s="26"/>
      <c r="E9102" s="26"/>
      <c r="F9102" s="26"/>
      <c r="G9102" s="27"/>
      <c r="H9102" s="27"/>
      <c r="I9102" s="26"/>
      <c r="J9102" s="24"/>
      <c r="K9102" s="26"/>
      <c r="L9102" s="26"/>
      <c r="M9102" s="26"/>
      <c r="N9102" s="26"/>
      <c r="O9102" s="26"/>
      <c r="P9102" s="26"/>
      <c r="Q9102" s="26"/>
      <c r="R9102" s="26"/>
      <c r="S9102" s="26"/>
      <c r="T9102" s="26"/>
      <c r="U9102" s="26"/>
      <c r="V9102" s="26"/>
    </row>
    <row r="9103" spans="1:22" ht="14">
      <c r="A9103" s="24"/>
      <c r="B9103" s="26"/>
      <c r="C9103" s="26"/>
      <c r="D9103" s="26"/>
      <c r="E9103" s="26"/>
      <c r="F9103" s="26"/>
      <c r="G9103" s="27"/>
      <c r="H9103" s="27"/>
      <c r="I9103" s="26"/>
      <c r="J9103" s="24"/>
      <c r="K9103" s="26"/>
      <c r="L9103" s="26"/>
      <c r="M9103" s="26"/>
      <c r="N9103" s="26"/>
      <c r="O9103" s="26"/>
      <c r="P9103" s="26"/>
      <c r="Q9103" s="26"/>
      <c r="R9103" s="26"/>
      <c r="S9103" s="26"/>
      <c r="T9103" s="26"/>
      <c r="U9103" s="26"/>
      <c r="V9103" s="26"/>
    </row>
    <row r="9104" spans="1:22" ht="14">
      <c r="A9104" s="24"/>
      <c r="B9104" s="26"/>
      <c r="C9104" s="26"/>
      <c r="D9104" s="26"/>
      <c r="E9104" s="26"/>
      <c r="F9104" s="26"/>
      <c r="G9104" s="27"/>
      <c r="H9104" s="27"/>
      <c r="I9104" s="26"/>
      <c r="J9104" s="24"/>
      <c r="K9104" s="26"/>
      <c r="L9104" s="26"/>
      <c r="M9104" s="26"/>
      <c r="N9104" s="26"/>
      <c r="O9104" s="26"/>
      <c r="P9104" s="26"/>
      <c r="Q9104" s="26"/>
      <c r="R9104" s="26"/>
      <c r="S9104" s="26"/>
      <c r="T9104" s="26"/>
      <c r="U9104" s="26"/>
      <c r="V9104" s="26"/>
    </row>
    <row r="9105" spans="1:22" ht="14">
      <c r="A9105" s="24"/>
      <c r="B9105" s="26"/>
      <c r="C9105" s="26"/>
      <c r="D9105" s="26"/>
      <c r="E9105" s="26"/>
      <c r="F9105" s="26"/>
      <c r="G9105" s="27"/>
      <c r="H9105" s="27"/>
      <c r="I9105" s="26"/>
      <c r="J9105" s="24"/>
      <c r="K9105" s="26"/>
      <c r="L9105" s="26"/>
      <c r="M9105" s="26"/>
      <c r="N9105" s="26"/>
      <c r="O9105" s="26"/>
      <c r="P9105" s="26"/>
      <c r="Q9105" s="26"/>
      <c r="R9105" s="26"/>
      <c r="S9105" s="26"/>
      <c r="T9105" s="26"/>
      <c r="U9105" s="26"/>
      <c r="V9105" s="26"/>
    </row>
    <row r="9106" spans="1:22" ht="14">
      <c r="A9106" s="24"/>
      <c r="B9106" s="26"/>
      <c r="C9106" s="26"/>
      <c r="D9106" s="26"/>
      <c r="E9106" s="26"/>
      <c r="F9106" s="26"/>
      <c r="G9106" s="27"/>
      <c r="H9106" s="27"/>
      <c r="I9106" s="26"/>
      <c r="J9106" s="24"/>
      <c r="K9106" s="26"/>
      <c r="L9106" s="26"/>
      <c r="M9106" s="26"/>
      <c r="N9106" s="26"/>
      <c r="O9106" s="26"/>
      <c r="P9106" s="26"/>
      <c r="Q9106" s="26"/>
      <c r="R9106" s="26"/>
      <c r="S9106" s="26"/>
      <c r="T9106" s="26"/>
      <c r="U9106" s="26"/>
      <c r="V9106" s="26"/>
    </row>
    <row r="9107" spans="1:22" ht="14">
      <c r="A9107" s="24"/>
      <c r="B9107" s="26"/>
      <c r="C9107" s="26"/>
      <c r="D9107" s="26"/>
      <c r="E9107" s="26"/>
      <c r="F9107" s="26"/>
      <c r="G9107" s="27"/>
      <c r="H9107" s="27"/>
      <c r="I9107" s="26"/>
      <c r="J9107" s="24"/>
      <c r="K9107" s="26"/>
      <c r="L9107" s="26"/>
      <c r="M9107" s="26"/>
      <c r="N9107" s="26"/>
      <c r="O9107" s="26"/>
      <c r="P9107" s="26"/>
      <c r="Q9107" s="26"/>
      <c r="R9107" s="26"/>
      <c r="S9107" s="26"/>
      <c r="T9107" s="26"/>
      <c r="U9107" s="26"/>
      <c r="V9107" s="26"/>
    </row>
    <row r="9108" spans="1:22" ht="14">
      <c r="A9108" s="24"/>
      <c r="B9108" s="26"/>
      <c r="C9108" s="26"/>
      <c r="D9108" s="26"/>
      <c r="E9108" s="26"/>
      <c r="F9108" s="26"/>
      <c r="G9108" s="27"/>
      <c r="H9108" s="27"/>
      <c r="I9108" s="26"/>
      <c r="J9108" s="24"/>
      <c r="K9108" s="26"/>
      <c r="L9108" s="26"/>
      <c r="M9108" s="26"/>
      <c r="N9108" s="26"/>
      <c r="O9108" s="26"/>
      <c r="P9108" s="26"/>
      <c r="Q9108" s="26"/>
      <c r="R9108" s="26"/>
      <c r="S9108" s="26"/>
      <c r="T9108" s="26"/>
      <c r="U9108" s="26"/>
      <c r="V9108" s="26"/>
    </row>
    <row r="9109" spans="1:22" ht="14">
      <c r="A9109" s="24"/>
      <c r="B9109" s="26"/>
      <c r="C9109" s="26"/>
      <c r="D9109" s="26"/>
      <c r="E9109" s="26"/>
      <c r="F9109" s="26"/>
      <c r="G9109" s="27"/>
      <c r="H9109" s="27"/>
      <c r="I9109" s="26"/>
      <c r="J9109" s="24"/>
      <c r="K9109" s="26"/>
      <c r="L9109" s="26"/>
      <c r="M9109" s="26"/>
      <c r="N9109" s="26"/>
      <c r="O9109" s="26"/>
      <c r="P9109" s="26"/>
      <c r="Q9109" s="26"/>
      <c r="R9109" s="26"/>
      <c r="S9109" s="26"/>
      <c r="T9109" s="26"/>
      <c r="U9109" s="26"/>
      <c r="V9109" s="26"/>
    </row>
    <row r="9110" spans="1:22" ht="14">
      <c r="A9110" s="24"/>
      <c r="B9110" s="26"/>
      <c r="C9110" s="26"/>
      <c r="D9110" s="26"/>
      <c r="E9110" s="26"/>
      <c r="F9110" s="26"/>
      <c r="G9110" s="27"/>
      <c r="H9110" s="27"/>
      <c r="I9110" s="26"/>
      <c r="J9110" s="24"/>
      <c r="K9110" s="26"/>
      <c r="L9110" s="26"/>
      <c r="M9110" s="26"/>
      <c r="N9110" s="26"/>
      <c r="O9110" s="26"/>
      <c r="P9110" s="26"/>
      <c r="Q9110" s="26"/>
      <c r="R9110" s="26"/>
      <c r="S9110" s="26"/>
      <c r="T9110" s="26"/>
      <c r="U9110" s="26"/>
      <c r="V9110" s="26"/>
    </row>
    <row r="9111" spans="1:22" ht="14">
      <c r="A9111" s="24"/>
      <c r="B9111" s="26"/>
      <c r="C9111" s="26"/>
      <c r="D9111" s="26"/>
      <c r="E9111" s="26"/>
      <c r="F9111" s="26"/>
      <c r="G9111" s="27"/>
      <c r="H9111" s="27"/>
      <c r="I9111" s="26"/>
      <c r="J9111" s="24"/>
      <c r="K9111" s="26"/>
      <c r="L9111" s="26"/>
      <c r="M9111" s="26"/>
      <c r="N9111" s="26"/>
      <c r="O9111" s="26"/>
      <c r="P9111" s="26"/>
      <c r="Q9111" s="26"/>
      <c r="R9111" s="26"/>
      <c r="S9111" s="26"/>
      <c r="T9111" s="26"/>
      <c r="U9111" s="26"/>
      <c r="V9111" s="26"/>
    </row>
    <row r="9112" spans="1:22" ht="14">
      <c r="A9112" s="24"/>
      <c r="B9112" s="26"/>
      <c r="C9112" s="26"/>
      <c r="D9112" s="26"/>
      <c r="E9112" s="26"/>
      <c r="F9112" s="26"/>
      <c r="G9112" s="27"/>
      <c r="H9112" s="27"/>
      <c r="I9112" s="26"/>
      <c r="J9112" s="24"/>
      <c r="K9112" s="26"/>
      <c r="L9112" s="26"/>
      <c r="M9112" s="26"/>
      <c r="N9112" s="26"/>
      <c r="O9112" s="26"/>
      <c r="P9112" s="26"/>
      <c r="Q9112" s="26"/>
      <c r="R9112" s="26"/>
      <c r="S9112" s="26"/>
      <c r="T9112" s="26"/>
      <c r="U9112" s="26"/>
      <c r="V9112" s="26"/>
    </row>
    <row r="9113" spans="1:22" ht="14">
      <c r="A9113" s="24"/>
      <c r="B9113" s="26"/>
      <c r="C9113" s="26"/>
      <c r="D9113" s="26"/>
      <c r="E9113" s="26"/>
      <c r="F9113" s="26"/>
      <c r="G9113" s="27"/>
      <c r="H9113" s="27"/>
      <c r="I9113" s="26"/>
      <c r="J9113" s="24"/>
      <c r="K9113" s="26"/>
      <c r="L9113" s="26"/>
      <c r="M9113" s="26"/>
      <c r="N9113" s="26"/>
      <c r="O9113" s="26"/>
      <c r="P9113" s="26"/>
      <c r="Q9113" s="26"/>
      <c r="R9113" s="26"/>
      <c r="S9113" s="26"/>
      <c r="T9113" s="26"/>
      <c r="U9113" s="26"/>
      <c r="V9113" s="26"/>
    </row>
    <row r="9114" spans="1:22" ht="14">
      <c r="A9114" s="24"/>
      <c r="B9114" s="26"/>
      <c r="C9114" s="26"/>
      <c r="D9114" s="26"/>
      <c r="E9114" s="26"/>
      <c r="F9114" s="26"/>
      <c r="G9114" s="27"/>
      <c r="H9114" s="27"/>
      <c r="I9114" s="26"/>
      <c r="J9114" s="24"/>
      <c r="K9114" s="26"/>
      <c r="L9114" s="26"/>
      <c r="M9114" s="26"/>
      <c r="N9114" s="26"/>
      <c r="O9114" s="26"/>
      <c r="P9114" s="26"/>
      <c r="Q9114" s="26"/>
      <c r="R9114" s="26"/>
      <c r="S9114" s="26"/>
      <c r="T9114" s="26"/>
      <c r="U9114" s="26"/>
      <c r="V9114" s="26"/>
    </row>
    <row r="9115" spans="1:22" ht="14">
      <c r="A9115" s="24"/>
      <c r="B9115" s="26"/>
      <c r="C9115" s="26"/>
      <c r="D9115" s="26"/>
      <c r="E9115" s="26"/>
      <c r="F9115" s="26"/>
      <c r="G9115" s="27"/>
      <c r="H9115" s="27"/>
      <c r="I9115" s="26"/>
      <c r="J9115" s="24"/>
      <c r="K9115" s="26"/>
      <c r="L9115" s="26"/>
      <c r="M9115" s="26"/>
      <c r="N9115" s="26"/>
      <c r="O9115" s="26"/>
      <c r="P9115" s="26"/>
      <c r="Q9115" s="26"/>
      <c r="R9115" s="26"/>
      <c r="S9115" s="26"/>
      <c r="T9115" s="26"/>
      <c r="U9115" s="26"/>
      <c r="V9115" s="26"/>
    </row>
    <row r="9116" spans="1:22" ht="14">
      <c r="A9116" s="24"/>
      <c r="B9116" s="26"/>
      <c r="C9116" s="26"/>
      <c r="D9116" s="26"/>
      <c r="E9116" s="26"/>
      <c r="F9116" s="26"/>
      <c r="G9116" s="27"/>
      <c r="H9116" s="27"/>
      <c r="I9116" s="26"/>
      <c r="J9116" s="24"/>
      <c r="K9116" s="26"/>
      <c r="L9116" s="26"/>
      <c r="M9116" s="26"/>
      <c r="N9116" s="26"/>
      <c r="O9116" s="26"/>
      <c r="P9116" s="26"/>
      <c r="Q9116" s="26"/>
      <c r="R9116" s="26"/>
      <c r="S9116" s="26"/>
      <c r="T9116" s="26"/>
      <c r="U9116" s="26"/>
      <c r="V9116" s="26"/>
    </row>
    <row r="9117" spans="1:22" ht="14">
      <c r="A9117" s="24"/>
      <c r="B9117" s="26"/>
      <c r="C9117" s="26"/>
      <c r="D9117" s="26"/>
      <c r="E9117" s="26"/>
      <c r="F9117" s="26"/>
      <c r="G9117" s="27"/>
      <c r="H9117" s="27"/>
      <c r="I9117" s="26"/>
      <c r="J9117" s="24"/>
      <c r="K9117" s="26"/>
      <c r="L9117" s="26"/>
      <c r="M9117" s="26"/>
      <c r="N9117" s="26"/>
      <c r="O9117" s="26"/>
      <c r="P9117" s="26"/>
      <c r="Q9117" s="26"/>
      <c r="R9117" s="26"/>
      <c r="S9117" s="26"/>
      <c r="T9117" s="26"/>
      <c r="U9117" s="26"/>
      <c r="V9117" s="26"/>
    </row>
    <row r="9118" spans="1:22" ht="14">
      <c r="A9118" s="24"/>
      <c r="B9118" s="26"/>
      <c r="C9118" s="26"/>
      <c r="D9118" s="26"/>
      <c r="E9118" s="26"/>
      <c r="F9118" s="26"/>
      <c r="G9118" s="27"/>
      <c r="H9118" s="27"/>
      <c r="I9118" s="26"/>
      <c r="J9118" s="24"/>
      <c r="K9118" s="26"/>
      <c r="L9118" s="26"/>
      <c r="M9118" s="26"/>
      <c r="N9118" s="26"/>
      <c r="O9118" s="26"/>
      <c r="P9118" s="26"/>
      <c r="Q9118" s="26"/>
      <c r="R9118" s="26"/>
      <c r="S9118" s="26"/>
      <c r="T9118" s="26"/>
      <c r="U9118" s="26"/>
      <c r="V9118" s="26"/>
    </row>
    <row r="9119" spans="1:22" ht="14">
      <c r="A9119" s="24"/>
      <c r="B9119" s="26"/>
      <c r="C9119" s="26"/>
      <c r="D9119" s="26"/>
      <c r="E9119" s="26"/>
      <c r="F9119" s="26"/>
      <c r="G9119" s="27"/>
      <c r="H9119" s="27"/>
      <c r="I9119" s="26"/>
      <c r="J9119" s="24"/>
      <c r="K9119" s="26"/>
      <c r="L9119" s="26"/>
      <c r="M9119" s="26"/>
      <c r="N9119" s="26"/>
      <c r="O9119" s="26"/>
      <c r="P9119" s="26"/>
      <c r="Q9119" s="26"/>
      <c r="R9119" s="26"/>
      <c r="S9119" s="26"/>
      <c r="T9119" s="26"/>
      <c r="U9119" s="26"/>
      <c r="V9119" s="26"/>
    </row>
    <row r="9120" spans="1:22" ht="14">
      <c r="A9120" s="24"/>
      <c r="B9120" s="26"/>
      <c r="C9120" s="26"/>
      <c r="D9120" s="26"/>
      <c r="E9120" s="26"/>
      <c r="F9120" s="26"/>
      <c r="G9120" s="27"/>
      <c r="H9120" s="27"/>
      <c r="I9120" s="26"/>
      <c r="J9120" s="24"/>
      <c r="K9120" s="26"/>
      <c r="L9120" s="26"/>
      <c r="M9120" s="26"/>
      <c r="N9120" s="26"/>
      <c r="O9120" s="26"/>
      <c r="P9120" s="26"/>
      <c r="Q9120" s="26"/>
      <c r="R9120" s="26"/>
      <c r="S9120" s="26"/>
      <c r="T9120" s="26"/>
      <c r="U9120" s="26"/>
      <c r="V9120" s="26"/>
    </row>
    <row r="9121" spans="1:22" ht="14">
      <c r="A9121" s="24"/>
      <c r="B9121" s="26"/>
      <c r="C9121" s="26"/>
      <c r="D9121" s="26"/>
      <c r="E9121" s="26"/>
      <c r="F9121" s="26"/>
      <c r="G9121" s="27"/>
      <c r="H9121" s="27"/>
      <c r="I9121" s="26"/>
      <c r="J9121" s="24"/>
      <c r="K9121" s="26"/>
      <c r="L9121" s="26"/>
      <c r="M9121" s="26"/>
      <c r="N9121" s="26"/>
      <c r="O9121" s="26"/>
      <c r="P9121" s="26"/>
      <c r="Q9121" s="26"/>
      <c r="R9121" s="26"/>
      <c r="S9121" s="26"/>
      <c r="T9121" s="26"/>
      <c r="U9121" s="26"/>
      <c r="V9121" s="26"/>
    </row>
    <row r="9122" spans="1:22" ht="14">
      <c r="A9122" s="24"/>
      <c r="B9122" s="26"/>
      <c r="C9122" s="26"/>
      <c r="D9122" s="26"/>
      <c r="E9122" s="26"/>
      <c r="F9122" s="26"/>
      <c r="G9122" s="27"/>
      <c r="H9122" s="27"/>
      <c r="I9122" s="26"/>
      <c r="J9122" s="24"/>
      <c r="K9122" s="26"/>
      <c r="L9122" s="26"/>
      <c r="M9122" s="26"/>
      <c r="N9122" s="26"/>
      <c r="O9122" s="26"/>
      <c r="P9122" s="26"/>
      <c r="Q9122" s="26"/>
      <c r="R9122" s="26"/>
      <c r="S9122" s="26"/>
      <c r="T9122" s="26"/>
      <c r="U9122" s="26"/>
      <c r="V9122" s="26"/>
    </row>
    <row r="9123" spans="1:22" ht="14">
      <c r="A9123" s="24"/>
      <c r="B9123" s="26"/>
      <c r="C9123" s="26"/>
      <c r="D9123" s="26"/>
      <c r="E9123" s="26"/>
      <c r="F9123" s="26"/>
      <c r="G9123" s="27"/>
      <c r="H9123" s="27"/>
      <c r="I9123" s="26"/>
      <c r="J9123" s="24"/>
      <c r="K9123" s="26"/>
      <c r="L9123" s="26"/>
      <c r="M9123" s="26"/>
      <c r="N9123" s="26"/>
      <c r="O9123" s="26"/>
      <c r="P9123" s="26"/>
      <c r="Q9123" s="26"/>
      <c r="R9123" s="26"/>
      <c r="S9123" s="26"/>
      <c r="T9123" s="26"/>
      <c r="U9123" s="26"/>
      <c r="V9123" s="26"/>
    </row>
    <row r="9124" spans="1:22" ht="14">
      <c r="A9124" s="24"/>
      <c r="B9124" s="26"/>
      <c r="C9124" s="26"/>
      <c r="D9124" s="26"/>
      <c r="E9124" s="26"/>
      <c r="F9124" s="26"/>
      <c r="G9124" s="27"/>
      <c r="H9124" s="27"/>
      <c r="I9124" s="26"/>
      <c r="J9124" s="24"/>
      <c r="K9124" s="26"/>
      <c r="L9124" s="26"/>
      <c r="M9124" s="26"/>
      <c r="N9124" s="26"/>
      <c r="O9124" s="26"/>
      <c r="P9124" s="26"/>
      <c r="Q9124" s="26"/>
      <c r="R9124" s="26"/>
      <c r="S9124" s="26"/>
      <c r="T9124" s="26"/>
      <c r="U9124" s="26"/>
      <c r="V9124" s="26"/>
    </row>
    <row r="9125" spans="1:22" ht="14">
      <c r="A9125" s="24"/>
      <c r="B9125" s="26"/>
      <c r="C9125" s="26"/>
      <c r="D9125" s="26"/>
      <c r="E9125" s="26"/>
      <c r="F9125" s="26"/>
      <c r="G9125" s="27"/>
      <c r="H9125" s="27"/>
      <c r="I9125" s="26"/>
      <c r="J9125" s="24"/>
      <c r="K9125" s="26"/>
      <c r="L9125" s="26"/>
      <c r="M9125" s="26"/>
      <c r="N9125" s="26"/>
      <c r="O9125" s="26"/>
      <c r="P9125" s="26"/>
      <c r="Q9125" s="26"/>
      <c r="R9125" s="26"/>
      <c r="S9125" s="26"/>
      <c r="T9125" s="26"/>
      <c r="U9125" s="26"/>
      <c r="V9125" s="26"/>
    </row>
    <row r="9126" spans="1:22" ht="14">
      <c r="A9126" s="24"/>
      <c r="B9126" s="26"/>
      <c r="C9126" s="26"/>
      <c r="D9126" s="26"/>
      <c r="E9126" s="26"/>
      <c r="F9126" s="26"/>
      <c r="G9126" s="27"/>
      <c r="H9126" s="27"/>
      <c r="I9126" s="26"/>
      <c r="J9126" s="24"/>
      <c r="K9126" s="26"/>
      <c r="L9126" s="26"/>
      <c r="M9126" s="26"/>
      <c r="N9126" s="26"/>
      <c r="O9126" s="26"/>
      <c r="P9126" s="26"/>
      <c r="Q9126" s="26"/>
      <c r="R9126" s="26"/>
      <c r="S9126" s="26"/>
      <c r="T9126" s="26"/>
      <c r="U9126" s="26"/>
      <c r="V9126" s="26"/>
    </row>
    <row r="9127" spans="1:22" ht="14">
      <c r="A9127" s="24"/>
      <c r="B9127" s="26"/>
      <c r="C9127" s="26"/>
      <c r="D9127" s="26"/>
      <c r="E9127" s="26"/>
      <c r="F9127" s="26"/>
      <c r="G9127" s="27"/>
      <c r="H9127" s="27"/>
      <c r="I9127" s="26"/>
      <c r="J9127" s="24"/>
      <c r="K9127" s="26"/>
      <c r="L9127" s="26"/>
      <c r="M9127" s="26"/>
      <c r="N9127" s="26"/>
      <c r="O9127" s="26"/>
      <c r="P9127" s="26"/>
      <c r="Q9127" s="26"/>
      <c r="R9127" s="26"/>
      <c r="S9127" s="26"/>
      <c r="T9127" s="26"/>
      <c r="U9127" s="26"/>
      <c r="V9127" s="26"/>
    </row>
    <row r="9128" spans="1:22" ht="14">
      <c r="A9128" s="24"/>
      <c r="B9128" s="26"/>
      <c r="C9128" s="26"/>
      <c r="D9128" s="26"/>
      <c r="E9128" s="26"/>
      <c r="F9128" s="26"/>
      <c r="G9128" s="27"/>
      <c r="H9128" s="27"/>
      <c r="I9128" s="26"/>
      <c r="J9128" s="24"/>
      <c r="K9128" s="26"/>
      <c r="L9128" s="26"/>
      <c r="M9128" s="26"/>
      <c r="N9128" s="26"/>
      <c r="O9128" s="26"/>
      <c r="P9128" s="26"/>
      <c r="Q9128" s="26"/>
      <c r="R9128" s="26"/>
      <c r="S9128" s="26"/>
      <c r="T9128" s="26"/>
      <c r="U9128" s="26"/>
      <c r="V9128" s="26"/>
    </row>
    <row r="9129" spans="1:22" ht="14">
      <c r="A9129" s="24"/>
      <c r="B9129" s="26"/>
      <c r="C9129" s="26"/>
      <c r="D9129" s="26"/>
      <c r="E9129" s="26"/>
      <c r="F9129" s="26"/>
      <c r="G9129" s="27"/>
      <c r="H9129" s="27"/>
      <c r="I9129" s="26"/>
      <c r="J9129" s="24"/>
      <c r="K9129" s="26"/>
      <c r="L9129" s="26"/>
      <c r="M9129" s="26"/>
      <c r="N9129" s="26"/>
      <c r="O9129" s="26"/>
      <c r="P9129" s="26"/>
      <c r="Q9129" s="26"/>
      <c r="R9129" s="26"/>
      <c r="S9129" s="26"/>
      <c r="T9129" s="26"/>
      <c r="U9129" s="26"/>
      <c r="V9129" s="26"/>
    </row>
    <row r="9130" spans="1:22" ht="14">
      <c r="A9130" s="24"/>
      <c r="B9130" s="26"/>
      <c r="C9130" s="26"/>
      <c r="D9130" s="26"/>
      <c r="E9130" s="26"/>
      <c r="F9130" s="26"/>
      <c r="G9130" s="27"/>
      <c r="H9130" s="27"/>
      <c r="I9130" s="26"/>
      <c r="J9130" s="24"/>
      <c r="K9130" s="26"/>
      <c r="L9130" s="26"/>
      <c r="M9130" s="26"/>
      <c r="N9130" s="26"/>
      <c r="O9130" s="26"/>
      <c r="P9130" s="26"/>
      <c r="Q9130" s="26"/>
      <c r="R9130" s="26"/>
      <c r="S9130" s="26"/>
      <c r="T9130" s="26"/>
      <c r="U9130" s="26"/>
      <c r="V9130" s="26"/>
    </row>
    <row r="9131" spans="1:22" ht="14">
      <c r="A9131" s="24"/>
      <c r="B9131" s="26"/>
      <c r="C9131" s="26"/>
      <c r="D9131" s="26"/>
      <c r="E9131" s="26"/>
      <c r="F9131" s="26"/>
      <c r="G9131" s="27"/>
      <c r="H9131" s="27"/>
      <c r="I9131" s="26"/>
      <c r="J9131" s="24"/>
      <c r="K9131" s="26"/>
      <c r="L9131" s="26"/>
      <c r="M9131" s="26"/>
      <c r="N9131" s="26"/>
      <c r="O9131" s="26"/>
      <c r="P9131" s="26"/>
      <c r="Q9131" s="26"/>
      <c r="R9131" s="26"/>
      <c r="S9131" s="26"/>
      <c r="T9131" s="26"/>
      <c r="U9131" s="26"/>
      <c r="V9131" s="26"/>
    </row>
    <row r="9132" spans="1:22" ht="14">
      <c r="A9132" s="24"/>
      <c r="B9132" s="26"/>
      <c r="C9132" s="26"/>
      <c r="D9132" s="26"/>
      <c r="E9132" s="26"/>
      <c r="F9132" s="26"/>
      <c r="G9132" s="27"/>
      <c r="H9132" s="27"/>
      <c r="I9132" s="26"/>
      <c r="J9132" s="24"/>
      <c r="K9132" s="26"/>
      <c r="L9132" s="26"/>
      <c r="M9132" s="26"/>
      <c r="N9132" s="26"/>
      <c r="O9132" s="26"/>
      <c r="P9132" s="26"/>
      <c r="Q9132" s="26"/>
      <c r="R9132" s="26"/>
      <c r="S9132" s="26"/>
      <c r="T9132" s="26"/>
      <c r="U9132" s="26"/>
      <c r="V9132" s="26"/>
    </row>
    <row r="9133" spans="1:22" ht="14">
      <c r="A9133" s="24"/>
      <c r="B9133" s="26"/>
      <c r="C9133" s="26"/>
      <c r="D9133" s="26"/>
      <c r="E9133" s="26"/>
      <c r="F9133" s="26"/>
      <c r="G9133" s="27"/>
      <c r="H9133" s="27"/>
      <c r="I9133" s="26"/>
      <c r="J9133" s="24"/>
      <c r="K9133" s="26"/>
      <c r="L9133" s="26"/>
      <c r="M9133" s="26"/>
      <c r="N9133" s="26"/>
      <c r="O9133" s="26"/>
      <c r="P9133" s="26"/>
      <c r="Q9133" s="26"/>
      <c r="R9133" s="26"/>
      <c r="S9133" s="26"/>
      <c r="T9133" s="26"/>
      <c r="U9133" s="26"/>
      <c r="V9133" s="26"/>
    </row>
    <row r="9134" spans="1:22" ht="14">
      <c r="A9134" s="24"/>
      <c r="B9134" s="26"/>
      <c r="C9134" s="26"/>
      <c r="D9134" s="26"/>
      <c r="E9134" s="26"/>
      <c r="F9134" s="26"/>
      <c r="G9134" s="27"/>
      <c r="H9134" s="27"/>
      <c r="I9134" s="26"/>
      <c r="J9134" s="24"/>
      <c r="K9134" s="26"/>
      <c r="L9134" s="26"/>
      <c r="M9134" s="26"/>
      <c r="N9134" s="26"/>
      <c r="O9134" s="26"/>
      <c r="P9134" s="26"/>
      <c r="Q9134" s="26"/>
      <c r="R9134" s="26"/>
      <c r="S9134" s="26"/>
      <c r="T9134" s="26"/>
      <c r="U9134" s="26"/>
      <c r="V9134" s="26"/>
    </row>
    <row r="9135" spans="1:22" ht="14">
      <c r="A9135" s="24"/>
      <c r="B9135" s="26"/>
      <c r="C9135" s="26"/>
      <c r="D9135" s="26"/>
      <c r="E9135" s="26"/>
      <c r="F9135" s="26"/>
      <c r="G9135" s="27"/>
      <c r="H9135" s="27"/>
      <c r="I9135" s="26"/>
      <c r="J9135" s="24"/>
      <c r="K9135" s="26"/>
      <c r="L9135" s="26"/>
      <c r="M9135" s="26"/>
      <c r="N9135" s="26"/>
      <c r="O9135" s="26"/>
      <c r="P9135" s="26"/>
      <c r="Q9135" s="26"/>
      <c r="R9135" s="26"/>
      <c r="S9135" s="26"/>
      <c r="T9135" s="26"/>
      <c r="U9135" s="26"/>
      <c r="V9135" s="26"/>
    </row>
    <row r="9136" spans="1:22" ht="14">
      <c r="A9136" s="24"/>
      <c r="B9136" s="26"/>
      <c r="C9136" s="26"/>
      <c r="D9136" s="26"/>
      <c r="E9136" s="26"/>
      <c r="F9136" s="26"/>
      <c r="G9136" s="27"/>
      <c r="H9136" s="27"/>
      <c r="I9136" s="26"/>
      <c r="J9136" s="24"/>
      <c r="K9136" s="26"/>
      <c r="L9136" s="26"/>
      <c r="M9136" s="26"/>
      <c r="N9136" s="26"/>
      <c r="O9136" s="26"/>
      <c r="P9136" s="26"/>
      <c r="Q9136" s="26"/>
      <c r="R9136" s="26"/>
      <c r="S9136" s="26"/>
      <c r="T9136" s="26"/>
      <c r="U9136" s="26"/>
      <c r="V9136" s="26"/>
    </row>
    <row r="9137" spans="1:22" ht="14">
      <c r="A9137" s="24"/>
      <c r="B9137" s="26"/>
      <c r="C9137" s="26"/>
      <c r="D9137" s="26"/>
      <c r="E9137" s="26"/>
      <c r="F9137" s="26"/>
      <c r="G9137" s="27"/>
      <c r="H9137" s="27"/>
      <c r="I9137" s="26"/>
      <c r="J9137" s="24"/>
      <c r="K9137" s="26"/>
      <c r="L9137" s="26"/>
      <c r="M9137" s="26"/>
      <c r="N9137" s="26"/>
      <c r="O9137" s="26"/>
      <c r="P9137" s="26"/>
      <c r="Q9137" s="26"/>
      <c r="R9137" s="26"/>
      <c r="S9137" s="26"/>
      <c r="T9137" s="26"/>
      <c r="U9137" s="26"/>
      <c r="V9137" s="26"/>
    </row>
    <row r="9138" spans="1:22" ht="14">
      <c r="A9138" s="24"/>
      <c r="B9138" s="26"/>
      <c r="C9138" s="26"/>
      <c r="D9138" s="26"/>
      <c r="E9138" s="26"/>
      <c r="F9138" s="26"/>
      <c r="G9138" s="27"/>
      <c r="H9138" s="27"/>
      <c r="I9138" s="26"/>
      <c r="J9138" s="24"/>
      <c r="K9138" s="26"/>
      <c r="L9138" s="26"/>
      <c r="M9138" s="26"/>
      <c r="N9138" s="26"/>
      <c r="O9138" s="26"/>
      <c r="P9138" s="26"/>
      <c r="Q9138" s="26"/>
      <c r="R9138" s="26"/>
      <c r="S9138" s="26"/>
      <c r="T9138" s="26"/>
      <c r="U9138" s="26"/>
      <c r="V9138" s="26"/>
    </row>
    <row r="9139" spans="1:22" ht="14">
      <c r="A9139" s="24"/>
      <c r="B9139" s="26"/>
      <c r="C9139" s="26"/>
      <c r="D9139" s="26"/>
      <c r="E9139" s="26"/>
      <c r="F9139" s="26"/>
      <c r="G9139" s="27"/>
      <c r="H9139" s="27"/>
      <c r="I9139" s="26"/>
      <c r="J9139" s="24"/>
      <c r="K9139" s="26"/>
      <c r="L9139" s="26"/>
      <c r="M9139" s="26"/>
      <c r="N9139" s="26"/>
      <c r="O9139" s="26"/>
      <c r="P9139" s="26"/>
      <c r="Q9139" s="26"/>
      <c r="R9139" s="26"/>
      <c r="S9139" s="26"/>
      <c r="T9139" s="26"/>
      <c r="U9139" s="26"/>
      <c r="V9139" s="26"/>
    </row>
    <row r="9140" spans="1:22" ht="14">
      <c r="A9140" s="24"/>
      <c r="B9140" s="26"/>
      <c r="C9140" s="26"/>
      <c r="D9140" s="26"/>
      <c r="E9140" s="26"/>
      <c r="F9140" s="26"/>
      <c r="G9140" s="27"/>
      <c r="H9140" s="27"/>
      <c r="I9140" s="26"/>
      <c r="J9140" s="24"/>
      <c r="K9140" s="26"/>
      <c r="L9140" s="26"/>
      <c r="M9140" s="26"/>
      <c r="N9140" s="26"/>
      <c r="O9140" s="26"/>
      <c r="P9140" s="26"/>
      <c r="Q9140" s="26"/>
      <c r="R9140" s="26"/>
      <c r="S9140" s="26"/>
      <c r="T9140" s="26"/>
      <c r="U9140" s="26"/>
      <c r="V9140" s="26"/>
    </row>
    <row r="9141" spans="1:22" ht="14">
      <c r="A9141" s="24"/>
      <c r="B9141" s="26"/>
      <c r="C9141" s="26"/>
      <c r="D9141" s="26"/>
      <c r="E9141" s="26"/>
      <c r="F9141" s="26"/>
      <c r="G9141" s="27"/>
      <c r="H9141" s="27"/>
      <c r="I9141" s="26"/>
      <c r="J9141" s="24"/>
      <c r="K9141" s="26"/>
      <c r="L9141" s="26"/>
      <c r="M9141" s="26"/>
      <c r="N9141" s="26"/>
      <c r="O9141" s="26"/>
      <c r="P9141" s="26"/>
      <c r="Q9141" s="26"/>
      <c r="R9141" s="26"/>
      <c r="S9141" s="26"/>
      <c r="T9141" s="26"/>
      <c r="U9141" s="26"/>
      <c r="V9141" s="26"/>
    </row>
    <row r="9142" spans="1:22" ht="14">
      <c r="A9142" s="24"/>
      <c r="B9142" s="26"/>
      <c r="C9142" s="26"/>
      <c r="D9142" s="26"/>
      <c r="E9142" s="26"/>
      <c r="F9142" s="26"/>
      <c r="G9142" s="27"/>
      <c r="H9142" s="27"/>
      <c r="I9142" s="26"/>
      <c r="J9142" s="24"/>
      <c r="K9142" s="26"/>
      <c r="L9142" s="26"/>
      <c r="M9142" s="26"/>
      <c r="N9142" s="26"/>
      <c r="O9142" s="26"/>
      <c r="P9142" s="26"/>
      <c r="Q9142" s="26"/>
      <c r="R9142" s="26"/>
      <c r="S9142" s="26"/>
      <c r="T9142" s="26"/>
      <c r="U9142" s="26"/>
      <c r="V9142" s="26"/>
    </row>
    <row r="9143" spans="1:22" ht="14">
      <c r="A9143" s="24"/>
      <c r="B9143" s="26"/>
      <c r="C9143" s="26"/>
      <c r="D9143" s="26"/>
      <c r="E9143" s="26"/>
      <c r="F9143" s="26"/>
      <c r="G9143" s="27"/>
      <c r="H9143" s="27"/>
      <c r="I9143" s="26"/>
      <c r="J9143" s="24"/>
      <c r="K9143" s="26"/>
      <c r="L9143" s="26"/>
      <c r="M9143" s="26"/>
      <c r="N9143" s="26"/>
      <c r="O9143" s="26"/>
      <c r="P9143" s="26"/>
      <c r="Q9143" s="26"/>
      <c r="R9143" s="26"/>
      <c r="S9143" s="26"/>
      <c r="T9143" s="26"/>
      <c r="U9143" s="26"/>
      <c r="V9143" s="26"/>
    </row>
    <row r="9144" spans="1:22" ht="14">
      <c r="A9144" s="24"/>
      <c r="B9144" s="26"/>
      <c r="C9144" s="26"/>
      <c r="D9144" s="26"/>
      <c r="E9144" s="26"/>
      <c r="F9144" s="26"/>
      <c r="G9144" s="27"/>
      <c r="H9144" s="27"/>
      <c r="I9144" s="26"/>
      <c r="J9144" s="24"/>
      <c r="K9144" s="26"/>
      <c r="L9144" s="26"/>
      <c r="M9144" s="26"/>
      <c r="N9144" s="26"/>
      <c r="O9144" s="26"/>
      <c r="P9144" s="26"/>
      <c r="Q9144" s="26"/>
      <c r="R9144" s="26"/>
      <c r="S9144" s="26"/>
      <c r="T9144" s="26"/>
      <c r="U9144" s="26"/>
      <c r="V9144" s="26"/>
    </row>
    <row r="9145" spans="1:22" ht="14">
      <c r="A9145" s="24"/>
      <c r="B9145" s="26"/>
      <c r="C9145" s="26"/>
      <c r="D9145" s="26"/>
      <c r="E9145" s="26"/>
      <c r="F9145" s="26"/>
      <c r="G9145" s="27"/>
      <c r="H9145" s="27"/>
      <c r="I9145" s="26"/>
      <c r="J9145" s="24"/>
      <c r="K9145" s="26"/>
      <c r="L9145" s="26"/>
      <c r="M9145" s="26"/>
      <c r="N9145" s="26"/>
      <c r="O9145" s="26"/>
      <c r="P9145" s="26"/>
      <c r="Q9145" s="26"/>
      <c r="R9145" s="26"/>
      <c r="S9145" s="26"/>
      <c r="T9145" s="26"/>
      <c r="U9145" s="26"/>
      <c r="V9145" s="26"/>
    </row>
    <row r="9146" spans="1:22" ht="14">
      <c r="A9146" s="24"/>
      <c r="B9146" s="26"/>
      <c r="C9146" s="26"/>
      <c r="D9146" s="26"/>
      <c r="E9146" s="26"/>
      <c r="F9146" s="26"/>
      <c r="G9146" s="27"/>
      <c r="H9146" s="27"/>
      <c r="I9146" s="26"/>
      <c r="J9146" s="24"/>
      <c r="K9146" s="26"/>
      <c r="L9146" s="26"/>
      <c r="M9146" s="26"/>
      <c r="N9146" s="26"/>
      <c r="O9146" s="26"/>
      <c r="P9146" s="26"/>
      <c r="Q9146" s="26"/>
      <c r="R9146" s="26"/>
      <c r="S9146" s="26"/>
      <c r="T9146" s="26"/>
      <c r="U9146" s="26"/>
      <c r="V9146" s="26"/>
    </row>
    <row r="9147" spans="1:22" ht="14">
      <c r="A9147" s="24"/>
      <c r="B9147" s="26"/>
      <c r="C9147" s="26"/>
      <c r="D9147" s="26"/>
      <c r="E9147" s="26"/>
      <c r="F9147" s="26"/>
      <c r="G9147" s="27"/>
      <c r="H9147" s="27"/>
      <c r="I9147" s="26"/>
      <c r="J9147" s="24"/>
      <c r="K9147" s="26"/>
      <c r="L9147" s="26"/>
      <c r="M9147" s="26"/>
      <c r="N9147" s="26"/>
      <c r="O9147" s="26"/>
      <c r="P9147" s="26"/>
      <c r="Q9147" s="26"/>
      <c r="R9147" s="26"/>
      <c r="S9147" s="26"/>
      <c r="T9147" s="26"/>
      <c r="U9147" s="26"/>
      <c r="V9147" s="26"/>
    </row>
    <row r="9148" spans="1:22" ht="14">
      <c r="A9148" s="24"/>
      <c r="B9148" s="26"/>
      <c r="C9148" s="26"/>
      <c r="D9148" s="26"/>
      <c r="E9148" s="26"/>
      <c r="F9148" s="26"/>
      <c r="G9148" s="27"/>
      <c r="H9148" s="27"/>
      <c r="I9148" s="26"/>
      <c r="J9148" s="24"/>
      <c r="K9148" s="26"/>
      <c r="L9148" s="26"/>
      <c r="M9148" s="26"/>
      <c r="N9148" s="26"/>
      <c r="O9148" s="26"/>
      <c r="P9148" s="26"/>
      <c r="Q9148" s="26"/>
      <c r="R9148" s="26"/>
      <c r="S9148" s="26"/>
      <c r="T9148" s="26"/>
      <c r="U9148" s="26"/>
      <c r="V9148" s="26"/>
    </row>
    <row r="9149" spans="1:22" ht="14">
      <c r="A9149" s="24"/>
      <c r="B9149" s="26"/>
      <c r="C9149" s="26"/>
      <c r="D9149" s="26"/>
      <c r="E9149" s="26"/>
      <c r="F9149" s="26"/>
      <c r="G9149" s="27"/>
      <c r="H9149" s="27"/>
      <c r="I9149" s="26"/>
      <c r="J9149" s="24"/>
      <c r="K9149" s="26"/>
      <c r="L9149" s="26"/>
      <c r="M9149" s="26"/>
      <c r="N9149" s="26"/>
      <c r="O9149" s="26"/>
      <c r="P9149" s="26"/>
      <c r="Q9149" s="26"/>
      <c r="R9149" s="26"/>
      <c r="S9149" s="26"/>
      <c r="T9149" s="26"/>
      <c r="U9149" s="26"/>
      <c r="V9149" s="26"/>
    </row>
    <row r="9150" spans="1:22" ht="14">
      <c r="A9150" s="24"/>
      <c r="B9150" s="26"/>
      <c r="C9150" s="26"/>
      <c r="D9150" s="26"/>
      <c r="E9150" s="26"/>
      <c r="F9150" s="26"/>
      <c r="G9150" s="27"/>
      <c r="H9150" s="27"/>
      <c r="I9150" s="26"/>
      <c r="J9150" s="24"/>
      <c r="K9150" s="26"/>
      <c r="L9150" s="26"/>
      <c r="M9150" s="26"/>
      <c r="N9150" s="26"/>
      <c r="O9150" s="26"/>
      <c r="P9150" s="26"/>
      <c r="Q9150" s="26"/>
      <c r="R9150" s="26"/>
      <c r="S9150" s="26"/>
      <c r="T9150" s="26"/>
      <c r="U9150" s="26"/>
      <c r="V9150" s="26"/>
    </row>
    <row r="9151" spans="1:22" ht="14">
      <c r="A9151" s="24"/>
      <c r="B9151" s="26"/>
      <c r="C9151" s="26"/>
      <c r="D9151" s="26"/>
      <c r="E9151" s="26"/>
      <c r="F9151" s="26"/>
      <c r="G9151" s="27"/>
      <c r="H9151" s="27"/>
      <c r="I9151" s="26"/>
      <c r="J9151" s="24"/>
      <c r="K9151" s="26"/>
      <c r="L9151" s="26"/>
      <c r="M9151" s="26"/>
      <c r="N9151" s="26"/>
      <c r="O9151" s="26"/>
      <c r="P9151" s="26"/>
      <c r="Q9151" s="26"/>
      <c r="R9151" s="26"/>
      <c r="S9151" s="26"/>
      <c r="T9151" s="26"/>
      <c r="U9151" s="26"/>
      <c r="V9151" s="26"/>
    </row>
    <row r="9152" spans="1:22" ht="14">
      <c r="A9152" s="24"/>
      <c r="B9152" s="26"/>
      <c r="C9152" s="26"/>
      <c r="D9152" s="26"/>
      <c r="E9152" s="26"/>
      <c r="F9152" s="26"/>
      <c r="G9152" s="27"/>
      <c r="H9152" s="27"/>
      <c r="I9152" s="26"/>
      <c r="J9152" s="24"/>
      <c r="K9152" s="26"/>
      <c r="L9152" s="26"/>
      <c r="M9152" s="26"/>
      <c r="N9152" s="26"/>
      <c r="O9152" s="26"/>
      <c r="P9152" s="26"/>
      <c r="Q9152" s="26"/>
      <c r="R9152" s="26"/>
      <c r="S9152" s="26"/>
      <c r="T9152" s="26"/>
      <c r="U9152" s="26"/>
      <c r="V9152" s="26"/>
    </row>
    <row r="9153" spans="1:22" ht="14">
      <c r="A9153" s="24"/>
      <c r="B9153" s="26"/>
      <c r="C9153" s="26"/>
      <c r="D9153" s="26"/>
      <c r="E9153" s="26"/>
      <c r="F9153" s="26"/>
      <c r="G9153" s="27"/>
      <c r="H9153" s="27"/>
      <c r="I9153" s="26"/>
      <c r="J9153" s="24"/>
      <c r="K9153" s="26"/>
      <c r="L9153" s="26"/>
      <c r="M9153" s="26"/>
      <c r="N9153" s="26"/>
      <c r="O9153" s="26"/>
      <c r="P9153" s="26"/>
      <c r="Q9153" s="26"/>
      <c r="R9153" s="26"/>
      <c r="S9153" s="26"/>
      <c r="T9153" s="26"/>
      <c r="U9153" s="26"/>
      <c r="V9153" s="26"/>
    </row>
    <row r="9154" spans="1:22" ht="14">
      <c r="A9154" s="24"/>
      <c r="B9154" s="26"/>
      <c r="C9154" s="26"/>
      <c r="D9154" s="26"/>
      <c r="E9154" s="26"/>
      <c r="F9154" s="26"/>
      <c r="G9154" s="27"/>
      <c r="H9154" s="27"/>
      <c r="I9154" s="26"/>
      <c r="J9154" s="24"/>
      <c r="K9154" s="26"/>
      <c r="L9154" s="26"/>
      <c r="M9154" s="26"/>
      <c r="N9154" s="26"/>
      <c r="O9154" s="26"/>
      <c r="P9154" s="26"/>
      <c r="Q9154" s="26"/>
      <c r="R9154" s="26"/>
      <c r="S9154" s="26"/>
      <c r="T9154" s="26"/>
      <c r="U9154" s="26"/>
      <c r="V9154" s="26"/>
    </row>
    <row r="9155" spans="1:22" ht="14">
      <c r="A9155" s="24"/>
      <c r="B9155" s="26"/>
      <c r="C9155" s="26"/>
      <c r="D9155" s="26"/>
      <c r="E9155" s="26"/>
      <c r="F9155" s="26"/>
      <c r="G9155" s="27"/>
      <c r="H9155" s="27"/>
      <c r="I9155" s="26"/>
      <c r="J9155" s="24"/>
      <c r="K9155" s="26"/>
      <c r="L9155" s="26"/>
      <c r="M9155" s="26"/>
      <c r="N9155" s="26"/>
      <c r="O9155" s="26"/>
      <c r="P9155" s="26"/>
      <c r="Q9155" s="26"/>
      <c r="R9155" s="26"/>
      <c r="S9155" s="26"/>
      <c r="T9155" s="26"/>
      <c r="U9155" s="26"/>
      <c r="V9155" s="26"/>
    </row>
    <row r="9156" spans="1:22" ht="14">
      <c r="A9156" s="24"/>
      <c r="B9156" s="26"/>
      <c r="C9156" s="26"/>
      <c r="D9156" s="26"/>
      <c r="E9156" s="26"/>
      <c r="F9156" s="26"/>
      <c r="G9156" s="27"/>
      <c r="H9156" s="27"/>
      <c r="I9156" s="26"/>
      <c r="J9156" s="24"/>
      <c r="K9156" s="26"/>
      <c r="L9156" s="26"/>
      <c r="M9156" s="26"/>
      <c r="N9156" s="26"/>
      <c r="O9156" s="26"/>
      <c r="P9156" s="26"/>
      <c r="Q9156" s="26"/>
      <c r="R9156" s="26"/>
      <c r="S9156" s="26"/>
      <c r="T9156" s="26"/>
      <c r="U9156" s="26"/>
      <c r="V9156" s="26"/>
    </row>
    <row r="9157" spans="1:22" ht="14">
      <c r="A9157" s="24"/>
      <c r="B9157" s="26"/>
      <c r="C9157" s="26"/>
      <c r="D9157" s="26"/>
      <c r="E9157" s="26"/>
      <c r="F9157" s="26"/>
      <c r="G9157" s="27"/>
      <c r="H9157" s="27"/>
      <c r="I9157" s="26"/>
      <c r="J9157" s="24"/>
      <c r="K9157" s="26"/>
      <c r="L9157" s="26"/>
      <c r="M9157" s="26"/>
      <c r="N9157" s="26"/>
      <c r="O9157" s="26"/>
      <c r="P9157" s="26"/>
      <c r="Q9157" s="26"/>
      <c r="R9157" s="26"/>
      <c r="S9157" s="26"/>
      <c r="T9157" s="26"/>
      <c r="U9157" s="26"/>
      <c r="V9157" s="26"/>
    </row>
    <row r="9158" spans="1:22" ht="14">
      <c r="A9158" s="24"/>
      <c r="B9158" s="26"/>
      <c r="C9158" s="26"/>
      <c r="D9158" s="26"/>
      <c r="E9158" s="26"/>
      <c r="F9158" s="26"/>
      <c r="G9158" s="27"/>
      <c r="H9158" s="27"/>
      <c r="I9158" s="26"/>
      <c r="J9158" s="24"/>
      <c r="K9158" s="26"/>
      <c r="L9158" s="26"/>
      <c r="M9158" s="26"/>
      <c r="N9158" s="26"/>
      <c r="O9158" s="26"/>
      <c r="P9158" s="26"/>
      <c r="Q9158" s="26"/>
      <c r="R9158" s="26"/>
      <c r="S9158" s="26"/>
      <c r="T9158" s="26"/>
      <c r="U9158" s="26"/>
      <c r="V9158" s="26"/>
    </row>
    <row r="9159" spans="1:22" ht="14">
      <c r="A9159" s="24"/>
      <c r="B9159" s="26"/>
      <c r="C9159" s="26"/>
      <c r="D9159" s="26"/>
      <c r="E9159" s="26"/>
      <c r="F9159" s="26"/>
      <c r="G9159" s="27"/>
      <c r="H9159" s="27"/>
      <c r="I9159" s="26"/>
      <c r="J9159" s="24"/>
      <c r="K9159" s="26"/>
      <c r="L9159" s="26"/>
      <c r="M9159" s="26"/>
      <c r="N9159" s="26"/>
      <c r="O9159" s="26"/>
      <c r="P9159" s="26"/>
      <c r="Q9159" s="26"/>
      <c r="R9159" s="26"/>
      <c r="S9159" s="26"/>
      <c r="T9159" s="26"/>
      <c r="U9159" s="26"/>
      <c r="V9159" s="26"/>
    </row>
    <row r="9160" spans="1:22" ht="14">
      <c r="A9160" s="24"/>
      <c r="B9160" s="26"/>
      <c r="C9160" s="26"/>
      <c r="D9160" s="26"/>
      <c r="E9160" s="26"/>
      <c r="F9160" s="26"/>
      <c r="G9160" s="27"/>
      <c r="H9160" s="27"/>
      <c r="I9160" s="26"/>
      <c r="J9160" s="24"/>
      <c r="K9160" s="26"/>
      <c r="L9160" s="26"/>
      <c r="M9160" s="26"/>
      <c r="N9160" s="26"/>
      <c r="O9160" s="26"/>
      <c r="P9160" s="26"/>
      <c r="Q9160" s="26"/>
      <c r="R9160" s="26"/>
      <c r="S9160" s="26"/>
      <c r="T9160" s="26"/>
      <c r="U9160" s="26"/>
      <c r="V9160" s="26"/>
    </row>
    <row r="9161" spans="1:22" ht="14">
      <c r="A9161" s="24"/>
      <c r="B9161" s="26"/>
      <c r="C9161" s="26"/>
      <c r="D9161" s="26"/>
      <c r="E9161" s="26"/>
      <c r="F9161" s="26"/>
      <c r="G9161" s="27"/>
      <c r="H9161" s="27"/>
      <c r="I9161" s="26"/>
      <c r="J9161" s="24"/>
      <c r="K9161" s="26"/>
      <c r="L9161" s="26"/>
      <c r="M9161" s="26"/>
      <c r="N9161" s="26"/>
      <c r="O9161" s="26"/>
      <c r="P9161" s="26"/>
      <c r="Q9161" s="26"/>
      <c r="R9161" s="26"/>
      <c r="S9161" s="26"/>
      <c r="T9161" s="26"/>
      <c r="U9161" s="26"/>
      <c r="V9161" s="26"/>
    </row>
    <row r="9162" spans="1:22" ht="14">
      <c r="A9162" s="24"/>
      <c r="B9162" s="26"/>
      <c r="C9162" s="26"/>
      <c r="D9162" s="26"/>
      <c r="E9162" s="26"/>
      <c r="F9162" s="26"/>
      <c r="G9162" s="27"/>
      <c r="H9162" s="27"/>
      <c r="I9162" s="26"/>
      <c r="J9162" s="24"/>
      <c r="K9162" s="26"/>
      <c r="L9162" s="26"/>
      <c r="M9162" s="26"/>
      <c r="N9162" s="26"/>
      <c r="O9162" s="26"/>
      <c r="P9162" s="26"/>
      <c r="Q9162" s="26"/>
      <c r="R9162" s="26"/>
      <c r="S9162" s="26"/>
      <c r="T9162" s="26"/>
      <c r="U9162" s="26"/>
      <c r="V9162" s="26"/>
    </row>
    <row r="9163" spans="1:22" ht="14">
      <c r="A9163" s="24"/>
      <c r="B9163" s="26"/>
      <c r="C9163" s="26"/>
      <c r="D9163" s="26"/>
      <c r="E9163" s="26"/>
      <c r="F9163" s="26"/>
      <c r="G9163" s="27"/>
      <c r="H9163" s="27"/>
      <c r="I9163" s="26"/>
      <c r="J9163" s="24"/>
      <c r="K9163" s="26"/>
      <c r="L9163" s="26"/>
      <c r="M9163" s="26"/>
      <c r="N9163" s="26"/>
      <c r="O9163" s="26"/>
      <c r="P9163" s="26"/>
      <c r="Q9163" s="26"/>
      <c r="R9163" s="26"/>
      <c r="S9163" s="26"/>
      <c r="T9163" s="26"/>
      <c r="U9163" s="26"/>
      <c r="V9163" s="26"/>
    </row>
    <row r="9164" spans="1:22" ht="14">
      <c r="A9164" s="24"/>
      <c r="B9164" s="26"/>
      <c r="C9164" s="26"/>
      <c r="D9164" s="26"/>
      <c r="E9164" s="26"/>
      <c r="F9164" s="26"/>
      <c r="G9164" s="27"/>
      <c r="H9164" s="27"/>
      <c r="I9164" s="26"/>
      <c r="J9164" s="24"/>
      <c r="K9164" s="26"/>
      <c r="L9164" s="26"/>
      <c r="M9164" s="26"/>
      <c r="N9164" s="26"/>
      <c r="O9164" s="26"/>
      <c r="P9164" s="26"/>
      <c r="Q9164" s="26"/>
      <c r="R9164" s="26"/>
      <c r="S9164" s="26"/>
      <c r="T9164" s="26"/>
      <c r="U9164" s="26"/>
      <c r="V9164" s="26"/>
    </row>
    <row r="9165" spans="1:22" ht="14">
      <c r="A9165" s="24"/>
      <c r="B9165" s="26"/>
      <c r="C9165" s="26"/>
      <c r="D9165" s="26"/>
      <c r="E9165" s="26"/>
      <c r="F9165" s="26"/>
      <c r="G9165" s="27"/>
      <c r="H9165" s="27"/>
      <c r="I9165" s="26"/>
      <c r="J9165" s="24"/>
      <c r="K9165" s="26"/>
      <c r="L9165" s="26"/>
      <c r="M9165" s="26"/>
      <c r="N9165" s="26"/>
      <c r="O9165" s="26"/>
      <c r="P9165" s="26"/>
      <c r="Q9165" s="26"/>
      <c r="R9165" s="26"/>
      <c r="S9165" s="26"/>
      <c r="T9165" s="26"/>
      <c r="U9165" s="26"/>
      <c r="V9165" s="26"/>
    </row>
    <row r="9166" spans="1:22" ht="14">
      <c r="A9166" s="24"/>
      <c r="B9166" s="26"/>
      <c r="C9166" s="26"/>
      <c r="D9166" s="26"/>
      <c r="E9166" s="26"/>
      <c r="F9166" s="26"/>
      <c r="G9166" s="27"/>
      <c r="H9166" s="27"/>
      <c r="I9166" s="26"/>
      <c r="J9166" s="24"/>
      <c r="K9166" s="26"/>
      <c r="L9166" s="26"/>
      <c r="M9166" s="26"/>
      <c r="N9166" s="26"/>
      <c r="O9166" s="26"/>
      <c r="P9166" s="26"/>
      <c r="Q9166" s="26"/>
      <c r="R9166" s="26"/>
      <c r="S9166" s="26"/>
      <c r="T9166" s="26"/>
      <c r="U9166" s="26"/>
      <c r="V9166" s="26"/>
    </row>
    <row r="9167" spans="1:22" ht="14">
      <c r="A9167" s="24"/>
      <c r="B9167" s="26"/>
      <c r="C9167" s="26"/>
      <c r="D9167" s="26"/>
      <c r="E9167" s="26"/>
      <c r="F9167" s="26"/>
      <c r="G9167" s="27"/>
      <c r="H9167" s="27"/>
      <c r="I9167" s="26"/>
      <c r="J9167" s="24"/>
      <c r="K9167" s="26"/>
      <c r="L9167" s="26"/>
      <c r="M9167" s="26"/>
      <c r="N9167" s="26"/>
      <c r="O9167" s="26"/>
      <c r="P9167" s="26"/>
      <c r="Q9167" s="26"/>
      <c r="R9167" s="26"/>
      <c r="S9167" s="26"/>
      <c r="T9167" s="26"/>
      <c r="U9167" s="26"/>
      <c r="V9167" s="26"/>
    </row>
    <row r="9168" spans="1:22" ht="14">
      <c r="A9168" s="24"/>
      <c r="B9168" s="26"/>
      <c r="C9168" s="26"/>
      <c r="D9168" s="26"/>
      <c r="E9168" s="26"/>
      <c r="F9168" s="26"/>
      <c r="G9168" s="27"/>
      <c r="H9168" s="27"/>
      <c r="I9168" s="26"/>
      <c r="J9168" s="24"/>
      <c r="K9168" s="26"/>
      <c r="L9168" s="26"/>
      <c r="M9168" s="26"/>
      <c r="N9168" s="26"/>
      <c r="O9168" s="26"/>
      <c r="P9168" s="26"/>
      <c r="Q9168" s="26"/>
      <c r="R9168" s="26"/>
      <c r="S9168" s="26"/>
      <c r="T9168" s="26"/>
      <c r="U9168" s="26"/>
      <c r="V9168" s="26"/>
    </row>
    <row r="9169" spans="1:22" ht="14">
      <c r="A9169" s="24"/>
      <c r="B9169" s="26"/>
      <c r="C9169" s="26"/>
      <c r="D9169" s="26"/>
      <c r="E9169" s="26"/>
      <c r="F9169" s="26"/>
      <c r="G9169" s="27"/>
      <c r="H9169" s="27"/>
      <c r="I9169" s="26"/>
      <c r="J9169" s="24"/>
      <c r="K9169" s="26"/>
      <c r="L9169" s="26"/>
      <c r="M9169" s="26"/>
      <c r="N9169" s="26"/>
      <c r="O9169" s="26"/>
      <c r="P9169" s="26"/>
      <c r="Q9169" s="26"/>
      <c r="R9169" s="26"/>
      <c r="S9169" s="26"/>
      <c r="T9169" s="26"/>
      <c r="U9169" s="26"/>
      <c r="V9169" s="26"/>
    </row>
    <row r="9170" spans="1:22" ht="14">
      <c r="A9170" s="24"/>
      <c r="B9170" s="26"/>
      <c r="C9170" s="26"/>
      <c r="D9170" s="26"/>
      <c r="E9170" s="26"/>
      <c r="F9170" s="26"/>
      <c r="G9170" s="27"/>
      <c r="H9170" s="27"/>
      <c r="I9170" s="26"/>
      <c r="J9170" s="24"/>
      <c r="K9170" s="26"/>
      <c r="L9170" s="26"/>
      <c r="M9170" s="26"/>
      <c r="N9170" s="26"/>
      <c r="O9170" s="26"/>
      <c r="P9170" s="26"/>
      <c r="Q9170" s="26"/>
      <c r="R9170" s="26"/>
      <c r="S9170" s="26"/>
      <c r="T9170" s="26"/>
      <c r="U9170" s="26"/>
      <c r="V9170" s="26"/>
    </row>
    <row r="9171" spans="1:22" ht="14">
      <c r="A9171" s="24"/>
      <c r="B9171" s="26"/>
      <c r="C9171" s="26"/>
      <c r="D9171" s="26"/>
      <c r="E9171" s="26"/>
      <c r="F9171" s="26"/>
      <c r="G9171" s="27"/>
      <c r="H9171" s="27"/>
      <c r="I9171" s="26"/>
      <c r="J9171" s="24"/>
      <c r="K9171" s="26"/>
      <c r="L9171" s="26"/>
      <c r="M9171" s="26"/>
      <c r="N9171" s="26"/>
      <c r="O9171" s="26"/>
      <c r="P9171" s="26"/>
      <c r="Q9171" s="26"/>
      <c r="R9171" s="26"/>
      <c r="S9171" s="26"/>
      <c r="T9171" s="26"/>
      <c r="U9171" s="26"/>
      <c r="V9171" s="26"/>
    </row>
    <row r="9172" spans="1:22" ht="14">
      <c r="A9172" s="24"/>
      <c r="B9172" s="26"/>
      <c r="C9172" s="26"/>
      <c r="D9172" s="26"/>
      <c r="E9172" s="26"/>
      <c r="F9172" s="26"/>
      <c r="G9172" s="27"/>
      <c r="H9172" s="27"/>
      <c r="I9172" s="26"/>
      <c r="J9172" s="24"/>
      <c r="K9172" s="26"/>
      <c r="L9172" s="26"/>
      <c r="M9172" s="26"/>
      <c r="N9172" s="26"/>
      <c r="O9172" s="26"/>
      <c r="P9172" s="26"/>
      <c r="Q9172" s="26"/>
      <c r="R9172" s="26"/>
      <c r="S9172" s="26"/>
      <c r="T9172" s="26"/>
      <c r="U9172" s="26"/>
      <c r="V9172" s="26"/>
    </row>
    <row r="9173" spans="1:22" ht="14">
      <c r="A9173" s="24"/>
      <c r="B9173" s="26"/>
      <c r="C9173" s="26"/>
      <c r="D9173" s="26"/>
      <c r="E9173" s="26"/>
      <c r="F9173" s="26"/>
      <c r="G9173" s="27"/>
      <c r="H9173" s="27"/>
      <c r="I9173" s="26"/>
      <c r="J9173" s="24"/>
      <c r="K9173" s="26"/>
      <c r="L9173" s="26"/>
      <c r="M9173" s="26"/>
      <c r="N9173" s="26"/>
      <c r="O9173" s="26"/>
      <c r="P9173" s="26"/>
      <c r="Q9173" s="26"/>
      <c r="R9173" s="26"/>
      <c r="S9173" s="26"/>
      <c r="T9173" s="26"/>
      <c r="U9173" s="26"/>
      <c r="V9173" s="26"/>
    </row>
    <row r="9174" spans="1:22" ht="14">
      <c r="A9174" s="24"/>
      <c r="B9174" s="26"/>
      <c r="C9174" s="26"/>
      <c r="D9174" s="26"/>
      <c r="E9174" s="26"/>
      <c r="F9174" s="26"/>
      <c r="G9174" s="27"/>
      <c r="H9174" s="27"/>
      <c r="I9174" s="26"/>
      <c r="J9174" s="24"/>
      <c r="K9174" s="26"/>
      <c r="L9174" s="26"/>
      <c r="M9174" s="26"/>
      <c r="N9174" s="26"/>
      <c r="O9174" s="26"/>
      <c r="P9174" s="26"/>
      <c r="Q9174" s="26"/>
      <c r="R9174" s="26"/>
      <c r="S9174" s="26"/>
      <c r="T9174" s="26"/>
      <c r="U9174" s="26"/>
      <c r="V9174" s="26"/>
    </row>
    <row r="9175" spans="1:22" ht="14">
      <c r="A9175" s="24"/>
      <c r="B9175" s="26"/>
      <c r="C9175" s="26"/>
      <c r="D9175" s="26"/>
      <c r="E9175" s="26"/>
      <c r="F9175" s="26"/>
      <c r="G9175" s="27"/>
      <c r="H9175" s="27"/>
      <c r="I9175" s="26"/>
      <c r="J9175" s="24"/>
      <c r="K9175" s="26"/>
      <c r="L9175" s="26"/>
      <c r="M9175" s="26"/>
      <c r="N9175" s="26"/>
      <c r="O9175" s="26"/>
      <c r="P9175" s="26"/>
      <c r="Q9175" s="26"/>
      <c r="R9175" s="26"/>
      <c r="S9175" s="26"/>
      <c r="T9175" s="26"/>
      <c r="U9175" s="26"/>
      <c r="V9175" s="26"/>
    </row>
    <row r="9176" spans="1:22" ht="14">
      <c r="A9176" s="24"/>
      <c r="B9176" s="26"/>
      <c r="C9176" s="26"/>
      <c r="D9176" s="26"/>
      <c r="E9176" s="26"/>
      <c r="F9176" s="26"/>
      <c r="G9176" s="27"/>
      <c r="H9176" s="27"/>
      <c r="I9176" s="26"/>
      <c r="J9176" s="24"/>
      <c r="K9176" s="26"/>
      <c r="L9176" s="26"/>
      <c r="M9176" s="26"/>
      <c r="N9176" s="26"/>
      <c r="O9176" s="26"/>
      <c r="P9176" s="26"/>
      <c r="Q9176" s="26"/>
      <c r="R9176" s="26"/>
      <c r="S9176" s="26"/>
      <c r="T9176" s="26"/>
      <c r="U9176" s="26"/>
      <c r="V9176" s="26"/>
    </row>
    <row r="9177" spans="1:22" ht="14">
      <c r="A9177" s="24"/>
      <c r="B9177" s="26"/>
      <c r="C9177" s="26"/>
      <c r="D9177" s="26"/>
      <c r="E9177" s="26"/>
      <c r="F9177" s="26"/>
      <c r="G9177" s="27"/>
      <c r="H9177" s="27"/>
      <c r="I9177" s="26"/>
      <c r="J9177" s="24"/>
      <c r="K9177" s="26"/>
      <c r="L9177" s="26"/>
      <c r="M9177" s="26"/>
      <c r="N9177" s="26"/>
      <c r="O9177" s="26"/>
      <c r="P9177" s="26"/>
      <c r="Q9177" s="26"/>
      <c r="R9177" s="26"/>
      <c r="S9177" s="26"/>
      <c r="T9177" s="26"/>
      <c r="U9177" s="26"/>
      <c r="V9177" s="26"/>
    </row>
    <row r="9178" spans="1:22" ht="14">
      <c r="A9178" s="24"/>
      <c r="B9178" s="26"/>
      <c r="C9178" s="26"/>
      <c r="D9178" s="26"/>
      <c r="E9178" s="26"/>
      <c r="F9178" s="26"/>
      <c r="G9178" s="27"/>
      <c r="H9178" s="27"/>
      <c r="I9178" s="26"/>
      <c r="J9178" s="24"/>
      <c r="K9178" s="26"/>
      <c r="L9178" s="26"/>
      <c r="M9178" s="26"/>
      <c r="N9178" s="26"/>
      <c r="O9178" s="26"/>
      <c r="P9178" s="26"/>
      <c r="Q9178" s="26"/>
      <c r="R9178" s="26"/>
      <c r="S9178" s="26"/>
      <c r="T9178" s="26"/>
      <c r="U9178" s="26"/>
      <c r="V9178" s="26"/>
    </row>
    <row r="9179" spans="1:22" ht="14">
      <c r="A9179" s="24"/>
      <c r="B9179" s="26"/>
      <c r="C9179" s="26"/>
      <c r="D9179" s="26"/>
      <c r="E9179" s="26"/>
      <c r="F9179" s="26"/>
      <c r="G9179" s="27"/>
      <c r="H9179" s="27"/>
      <c r="I9179" s="26"/>
      <c r="J9179" s="24"/>
      <c r="K9179" s="26"/>
      <c r="L9179" s="26"/>
      <c r="M9179" s="26"/>
      <c r="N9179" s="26"/>
      <c r="O9179" s="26"/>
      <c r="P9179" s="26"/>
      <c r="Q9179" s="26"/>
      <c r="R9179" s="26"/>
      <c r="S9179" s="26"/>
      <c r="T9179" s="26"/>
      <c r="U9179" s="26"/>
      <c r="V9179" s="26"/>
    </row>
    <row r="9180" spans="1:22" ht="14">
      <c r="A9180" s="24"/>
      <c r="B9180" s="26"/>
      <c r="C9180" s="26"/>
      <c r="D9180" s="26"/>
      <c r="E9180" s="26"/>
      <c r="F9180" s="26"/>
      <c r="G9180" s="27"/>
      <c r="H9180" s="27"/>
      <c r="I9180" s="26"/>
      <c r="J9180" s="24"/>
      <c r="K9180" s="26"/>
      <c r="L9180" s="26"/>
      <c r="M9180" s="26"/>
      <c r="N9180" s="26"/>
      <c r="O9180" s="26"/>
      <c r="P9180" s="26"/>
      <c r="Q9180" s="26"/>
      <c r="R9180" s="26"/>
      <c r="S9180" s="26"/>
      <c r="T9180" s="26"/>
      <c r="U9180" s="26"/>
      <c r="V9180" s="26"/>
    </row>
    <row r="9181" spans="1:22" ht="14">
      <c r="A9181" s="24"/>
      <c r="B9181" s="26"/>
      <c r="C9181" s="26"/>
      <c r="D9181" s="26"/>
      <c r="E9181" s="26"/>
      <c r="F9181" s="26"/>
      <c r="G9181" s="27"/>
      <c r="H9181" s="27"/>
      <c r="I9181" s="26"/>
      <c r="J9181" s="24"/>
      <c r="K9181" s="26"/>
      <c r="L9181" s="26"/>
      <c r="M9181" s="26"/>
      <c r="N9181" s="26"/>
      <c r="O9181" s="26"/>
      <c r="P9181" s="26"/>
      <c r="Q9181" s="26"/>
      <c r="R9181" s="26"/>
      <c r="S9181" s="26"/>
      <c r="T9181" s="26"/>
      <c r="U9181" s="26"/>
      <c r="V9181" s="26"/>
    </row>
    <row r="9182" spans="1:22" ht="14">
      <c r="A9182" s="24"/>
      <c r="B9182" s="26"/>
      <c r="C9182" s="26"/>
      <c r="D9182" s="26"/>
      <c r="E9182" s="26"/>
      <c r="F9182" s="26"/>
      <c r="G9182" s="27"/>
      <c r="H9182" s="27"/>
      <c r="I9182" s="26"/>
      <c r="J9182" s="24"/>
      <c r="K9182" s="26"/>
      <c r="L9182" s="26"/>
      <c r="M9182" s="26"/>
      <c r="N9182" s="26"/>
      <c r="O9182" s="26"/>
      <c r="P9182" s="26"/>
      <c r="Q9182" s="26"/>
      <c r="R9182" s="26"/>
      <c r="S9182" s="26"/>
      <c r="T9182" s="26"/>
      <c r="U9182" s="26"/>
      <c r="V9182" s="26"/>
    </row>
    <row r="9183" spans="1:22" ht="14">
      <c r="A9183" s="24"/>
      <c r="B9183" s="26"/>
      <c r="C9183" s="26"/>
      <c r="D9183" s="26"/>
      <c r="E9183" s="26"/>
      <c r="F9183" s="26"/>
      <c r="G9183" s="27"/>
      <c r="H9183" s="27"/>
      <c r="I9183" s="26"/>
      <c r="J9183" s="24"/>
      <c r="K9183" s="26"/>
      <c r="L9183" s="26"/>
      <c r="M9183" s="26"/>
      <c r="N9183" s="26"/>
      <c r="O9183" s="26"/>
      <c r="P9183" s="26"/>
      <c r="Q9183" s="26"/>
      <c r="R9183" s="26"/>
      <c r="S9183" s="26"/>
      <c r="T9183" s="26"/>
      <c r="U9183" s="26"/>
      <c r="V9183" s="26"/>
    </row>
    <row r="9184" spans="1:22" ht="14">
      <c r="A9184" s="24"/>
      <c r="B9184" s="26"/>
      <c r="C9184" s="26"/>
      <c r="D9184" s="26"/>
      <c r="E9184" s="26"/>
      <c r="F9184" s="26"/>
      <c r="G9184" s="27"/>
      <c r="H9184" s="27"/>
      <c r="I9184" s="26"/>
      <c r="J9184" s="24"/>
      <c r="K9184" s="26"/>
      <c r="L9184" s="26"/>
      <c r="M9184" s="26"/>
      <c r="N9184" s="26"/>
      <c r="O9184" s="26"/>
      <c r="P9184" s="26"/>
      <c r="Q9184" s="26"/>
      <c r="R9184" s="26"/>
      <c r="S9184" s="26"/>
      <c r="T9184" s="26"/>
      <c r="U9184" s="26"/>
      <c r="V9184" s="26"/>
    </row>
    <row r="9185" spans="1:22" ht="14">
      <c r="A9185" s="24"/>
      <c r="B9185" s="26"/>
      <c r="C9185" s="26"/>
      <c r="D9185" s="26"/>
      <c r="E9185" s="26"/>
      <c r="F9185" s="26"/>
      <c r="G9185" s="27"/>
      <c r="H9185" s="27"/>
      <c r="I9185" s="26"/>
      <c r="J9185" s="24"/>
      <c r="K9185" s="26"/>
      <c r="L9185" s="26"/>
      <c r="M9185" s="26"/>
      <c r="N9185" s="26"/>
      <c r="O9185" s="26"/>
      <c r="P9185" s="26"/>
      <c r="Q9185" s="26"/>
      <c r="R9185" s="26"/>
      <c r="S9185" s="26"/>
      <c r="T9185" s="26"/>
      <c r="U9185" s="26"/>
      <c r="V9185" s="26"/>
    </row>
    <row r="9186" spans="1:22" ht="14">
      <c r="A9186" s="24"/>
      <c r="B9186" s="26"/>
      <c r="C9186" s="26"/>
      <c r="D9186" s="26"/>
      <c r="E9186" s="26"/>
      <c r="F9186" s="26"/>
      <c r="G9186" s="27"/>
      <c r="H9186" s="27"/>
      <c r="I9186" s="26"/>
      <c r="J9186" s="24"/>
      <c r="K9186" s="26"/>
      <c r="L9186" s="26"/>
      <c r="M9186" s="26"/>
      <c r="N9186" s="26"/>
      <c r="O9186" s="26"/>
      <c r="P9186" s="26"/>
      <c r="Q9186" s="26"/>
      <c r="R9186" s="26"/>
      <c r="S9186" s="26"/>
      <c r="T9186" s="26"/>
      <c r="U9186" s="26"/>
      <c r="V9186" s="26"/>
    </row>
    <row r="9187" spans="1:22" ht="14">
      <c r="A9187" s="24"/>
      <c r="B9187" s="26"/>
      <c r="C9187" s="26"/>
      <c r="D9187" s="26"/>
      <c r="E9187" s="26"/>
      <c r="F9187" s="26"/>
      <c r="G9187" s="27"/>
      <c r="H9187" s="27"/>
      <c r="I9187" s="26"/>
      <c r="J9187" s="24"/>
      <c r="K9187" s="26"/>
      <c r="L9187" s="26"/>
      <c r="M9187" s="26"/>
      <c r="N9187" s="26"/>
      <c r="O9187" s="26"/>
      <c r="P9187" s="26"/>
      <c r="Q9187" s="26"/>
      <c r="R9187" s="26"/>
      <c r="S9187" s="26"/>
      <c r="T9187" s="26"/>
      <c r="U9187" s="26"/>
      <c r="V9187" s="26"/>
    </row>
    <row r="9188" spans="1:22" ht="14">
      <c r="A9188" s="24"/>
      <c r="B9188" s="26"/>
      <c r="C9188" s="26"/>
      <c r="D9188" s="26"/>
      <c r="E9188" s="26"/>
      <c r="F9188" s="26"/>
      <c r="G9188" s="27"/>
      <c r="H9188" s="27"/>
      <c r="I9188" s="26"/>
      <c r="J9188" s="24"/>
      <c r="K9188" s="26"/>
      <c r="L9188" s="26"/>
      <c r="M9188" s="26"/>
      <c r="N9188" s="26"/>
      <c r="O9188" s="26"/>
      <c r="P9188" s="26"/>
      <c r="Q9188" s="26"/>
      <c r="R9188" s="26"/>
      <c r="S9188" s="26"/>
      <c r="T9188" s="26"/>
      <c r="U9188" s="26"/>
      <c r="V9188" s="26"/>
    </row>
    <row r="9189" spans="1:22" ht="14">
      <c r="A9189" s="24"/>
      <c r="B9189" s="26"/>
      <c r="C9189" s="26"/>
      <c r="D9189" s="26"/>
      <c r="E9189" s="26"/>
      <c r="F9189" s="26"/>
      <c r="G9189" s="27"/>
      <c r="H9189" s="27"/>
      <c r="I9189" s="26"/>
      <c r="J9189" s="24"/>
      <c r="K9189" s="26"/>
      <c r="L9189" s="26"/>
      <c r="M9189" s="26"/>
      <c r="N9189" s="26"/>
      <c r="O9189" s="26"/>
      <c r="P9189" s="26"/>
      <c r="Q9189" s="26"/>
      <c r="R9189" s="26"/>
      <c r="S9189" s="26"/>
      <c r="T9189" s="26"/>
      <c r="U9189" s="26"/>
      <c r="V9189" s="26"/>
    </row>
    <row r="9190" spans="1:22" ht="14">
      <c r="A9190" s="24"/>
      <c r="B9190" s="26"/>
      <c r="C9190" s="26"/>
      <c r="D9190" s="26"/>
      <c r="E9190" s="26"/>
      <c r="F9190" s="26"/>
      <c r="G9190" s="27"/>
      <c r="H9190" s="27"/>
      <c r="I9190" s="26"/>
      <c r="J9190" s="24"/>
      <c r="K9190" s="26"/>
      <c r="L9190" s="26"/>
      <c r="M9190" s="26"/>
      <c r="N9190" s="26"/>
      <c r="O9190" s="26"/>
      <c r="P9190" s="26"/>
      <c r="Q9190" s="26"/>
      <c r="R9190" s="26"/>
      <c r="S9190" s="26"/>
      <c r="T9190" s="26"/>
      <c r="U9190" s="26"/>
      <c r="V9190" s="26"/>
    </row>
    <row r="9191" spans="1:22" ht="14">
      <c r="A9191" s="24"/>
      <c r="B9191" s="26"/>
      <c r="C9191" s="26"/>
      <c r="D9191" s="26"/>
      <c r="E9191" s="26"/>
      <c r="F9191" s="26"/>
      <c r="G9191" s="27"/>
      <c r="H9191" s="27"/>
      <c r="I9191" s="26"/>
      <c r="J9191" s="24"/>
      <c r="K9191" s="26"/>
      <c r="L9191" s="26"/>
      <c r="M9191" s="26"/>
      <c r="N9191" s="26"/>
      <c r="O9191" s="26"/>
      <c r="P9191" s="26"/>
      <c r="Q9191" s="26"/>
      <c r="R9191" s="26"/>
      <c r="S9191" s="26"/>
      <c r="T9191" s="26"/>
      <c r="U9191" s="26"/>
      <c r="V9191" s="26"/>
    </row>
    <row r="9192" spans="1:22" ht="14">
      <c r="A9192" s="24"/>
      <c r="B9192" s="26"/>
      <c r="C9192" s="26"/>
      <c r="D9192" s="26"/>
      <c r="E9192" s="26"/>
      <c r="F9192" s="26"/>
      <c r="G9192" s="27"/>
      <c r="H9192" s="27"/>
      <c r="I9192" s="26"/>
      <c r="J9192" s="24"/>
      <c r="K9192" s="26"/>
      <c r="L9192" s="26"/>
      <c r="M9192" s="26"/>
      <c r="N9192" s="26"/>
      <c r="O9192" s="26"/>
      <c r="P9192" s="26"/>
      <c r="Q9192" s="26"/>
      <c r="R9192" s="26"/>
      <c r="S9192" s="26"/>
      <c r="T9192" s="26"/>
      <c r="U9192" s="26"/>
      <c r="V9192" s="26"/>
    </row>
    <row r="9193" spans="1:22" ht="14">
      <c r="A9193" s="24"/>
      <c r="B9193" s="26"/>
      <c r="C9193" s="26"/>
      <c r="D9193" s="26"/>
      <c r="E9193" s="26"/>
      <c r="F9193" s="26"/>
      <c r="G9193" s="27"/>
      <c r="H9193" s="27"/>
      <c r="I9193" s="26"/>
      <c r="J9193" s="24"/>
      <c r="K9193" s="26"/>
      <c r="L9193" s="26"/>
      <c r="M9193" s="26"/>
      <c r="N9193" s="26"/>
      <c r="O9193" s="26"/>
      <c r="P9193" s="26"/>
      <c r="Q9193" s="26"/>
      <c r="R9193" s="26"/>
      <c r="S9193" s="26"/>
      <c r="T9193" s="26"/>
      <c r="U9193" s="26"/>
      <c r="V9193" s="26"/>
    </row>
    <row r="9194" spans="1:22" ht="14">
      <c r="A9194" s="24"/>
      <c r="B9194" s="26"/>
      <c r="C9194" s="26"/>
      <c r="D9194" s="26"/>
      <c r="E9194" s="26"/>
      <c r="F9194" s="26"/>
      <c r="G9194" s="27"/>
      <c r="H9194" s="27"/>
      <c r="I9194" s="26"/>
      <c r="J9194" s="24"/>
      <c r="K9194" s="26"/>
      <c r="L9194" s="26"/>
      <c r="M9194" s="26"/>
      <c r="N9194" s="26"/>
      <c r="O9194" s="26"/>
      <c r="P9194" s="26"/>
      <c r="Q9194" s="26"/>
      <c r="R9194" s="26"/>
      <c r="S9194" s="26"/>
      <c r="T9194" s="26"/>
      <c r="U9194" s="26"/>
      <c r="V9194" s="26"/>
    </row>
    <row r="9195" spans="1:22" ht="14">
      <c r="A9195" s="24"/>
      <c r="B9195" s="26"/>
      <c r="C9195" s="26"/>
      <c r="D9195" s="26"/>
      <c r="E9195" s="26"/>
      <c r="F9195" s="26"/>
      <c r="G9195" s="27"/>
      <c r="H9195" s="27"/>
      <c r="I9195" s="26"/>
      <c r="J9195" s="24"/>
      <c r="K9195" s="26"/>
      <c r="L9195" s="26"/>
      <c r="M9195" s="26"/>
      <c r="N9195" s="26"/>
      <c r="O9195" s="26"/>
      <c r="P9195" s="26"/>
      <c r="Q9195" s="26"/>
      <c r="R9195" s="26"/>
      <c r="S9195" s="26"/>
      <c r="T9195" s="26"/>
      <c r="U9195" s="26"/>
      <c r="V9195" s="26"/>
    </row>
    <row r="9196" spans="1:22" ht="14">
      <c r="A9196" s="24"/>
      <c r="B9196" s="26"/>
      <c r="C9196" s="26"/>
      <c r="D9196" s="26"/>
      <c r="E9196" s="26"/>
      <c r="F9196" s="26"/>
      <c r="G9196" s="27"/>
      <c r="H9196" s="27"/>
      <c r="I9196" s="26"/>
      <c r="J9196" s="24"/>
      <c r="K9196" s="26"/>
      <c r="L9196" s="26"/>
      <c r="M9196" s="26"/>
      <c r="N9196" s="26"/>
      <c r="O9196" s="26"/>
      <c r="P9196" s="26"/>
      <c r="Q9196" s="26"/>
      <c r="R9196" s="26"/>
      <c r="S9196" s="26"/>
      <c r="T9196" s="26"/>
      <c r="U9196" s="26"/>
      <c r="V9196" s="26"/>
    </row>
    <row r="9197" spans="1:22" ht="14">
      <c r="A9197" s="24"/>
      <c r="B9197" s="26"/>
      <c r="C9197" s="26"/>
      <c r="D9197" s="26"/>
      <c r="E9197" s="26"/>
      <c r="F9197" s="26"/>
      <c r="G9197" s="27"/>
      <c r="H9197" s="27"/>
      <c r="I9197" s="26"/>
      <c r="J9197" s="24"/>
      <c r="K9197" s="26"/>
      <c r="L9197" s="26"/>
      <c r="M9197" s="26"/>
      <c r="N9197" s="26"/>
      <c r="O9197" s="26"/>
      <c r="P9197" s="26"/>
      <c r="Q9197" s="26"/>
      <c r="R9197" s="26"/>
      <c r="S9197" s="26"/>
      <c r="T9197" s="26"/>
      <c r="U9197" s="26"/>
      <c r="V9197" s="26"/>
    </row>
    <row r="9198" spans="1:22" ht="14">
      <c r="A9198" s="24"/>
      <c r="B9198" s="26"/>
      <c r="C9198" s="26"/>
      <c r="D9198" s="26"/>
      <c r="E9198" s="26"/>
      <c r="F9198" s="26"/>
      <c r="G9198" s="27"/>
      <c r="H9198" s="27"/>
      <c r="I9198" s="26"/>
      <c r="J9198" s="24"/>
      <c r="K9198" s="26"/>
      <c r="L9198" s="26"/>
      <c r="M9198" s="26"/>
      <c r="N9198" s="26"/>
      <c r="O9198" s="26"/>
      <c r="P9198" s="26"/>
      <c r="Q9198" s="26"/>
      <c r="R9198" s="26"/>
      <c r="S9198" s="26"/>
      <c r="T9198" s="26"/>
      <c r="U9198" s="26"/>
      <c r="V9198" s="26"/>
    </row>
    <row r="9199" spans="1:22" ht="14">
      <c r="A9199" s="24"/>
      <c r="B9199" s="26"/>
      <c r="C9199" s="26"/>
      <c r="D9199" s="26"/>
      <c r="E9199" s="26"/>
      <c r="F9199" s="26"/>
      <c r="G9199" s="27"/>
      <c r="H9199" s="27"/>
      <c r="I9199" s="26"/>
      <c r="J9199" s="24"/>
      <c r="K9199" s="26"/>
      <c r="L9199" s="26"/>
      <c r="M9199" s="26"/>
      <c r="N9199" s="26"/>
      <c r="O9199" s="26"/>
      <c r="P9199" s="26"/>
      <c r="Q9199" s="26"/>
      <c r="R9199" s="26"/>
      <c r="S9199" s="26"/>
      <c r="T9199" s="26"/>
      <c r="U9199" s="26"/>
      <c r="V9199" s="26"/>
    </row>
    <row r="9200" spans="1:22" ht="14">
      <c r="A9200" s="24"/>
      <c r="B9200" s="26"/>
      <c r="C9200" s="26"/>
      <c r="D9200" s="26"/>
      <c r="E9200" s="26"/>
      <c r="F9200" s="26"/>
      <c r="G9200" s="27"/>
      <c r="H9200" s="27"/>
      <c r="I9200" s="26"/>
      <c r="J9200" s="24"/>
      <c r="K9200" s="26"/>
      <c r="L9200" s="26"/>
      <c r="M9200" s="26"/>
      <c r="N9200" s="26"/>
      <c r="O9200" s="26"/>
      <c r="P9200" s="26"/>
      <c r="Q9200" s="26"/>
      <c r="R9200" s="26"/>
      <c r="S9200" s="26"/>
      <c r="T9200" s="26"/>
      <c r="U9200" s="26"/>
      <c r="V9200" s="26"/>
    </row>
    <row r="9201" spans="1:22" ht="14">
      <c r="A9201" s="24"/>
      <c r="B9201" s="26"/>
      <c r="C9201" s="26"/>
      <c r="D9201" s="26"/>
      <c r="E9201" s="26"/>
      <c r="F9201" s="26"/>
      <c r="G9201" s="27"/>
      <c r="H9201" s="27"/>
      <c r="I9201" s="26"/>
      <c r="J9201" s="24"/>
      <c r="K9201" s="26"/>
      <c r="L9201" s="26"/>
      <c r="M9201" s="26"/>
      <c r="N9201" s="26"/>
      <c r="O9201" s="26"/>
      <c r="P9201" s="26"/>
      <c r="Q9201" s="26"/>
      <c r="R9201" s="26"/>
      <c r="S9201" s="26"/>
      <c r="T9201" s="26"/>
      <c r="U9201" s="26"/>
      <c r="V9201" s="26"/>
    </row>
    <row r="9202" spans="1:22" ht="14">
      <c r="A9202" s="24"/>
      <c r="B9202" s="26"/>
      <c r="C9202" s="26"/>
      <c r="D9202" s="26"/>
      <c r="E9202" s="26"/>
      <c r="F9202" s="26"/>
      <c r="G9202" s="27"/>
      <c r="H9202" s="27"/>
      <c r="I9202" s="26"/>
      <c r="J9202" s="24"/>
      <c r="K9202" s="26"/>
      <c r="L9202" s="26"/>
      <c r="M9202" s="26"/>
      <c r="N9202" s="26"/>
      <c r="O9202" s="26"/>
      <c r="P9202" s="26"/>
      <c r="Q9202" s="26"/>
      <c r="R9202" s="26"/>
      <c r="S9202" s="26"/>
      <c r="T9202" s="26"/>
      <c r="U9202" s="26"/>
      <c r="V9202" s="26"/>
    </row>
    <row r="9203" spans="1:22" ht="14">
      <c r="A9203" s="24"/>
      <c r="B9203" s="26"/>
      <c r="C9203" s="26"/>
      <c r="D9203" s="26"/>
      <c r="E9203" s="26"/>
      <c r="F9203" s="26"/>
      <c r="G9203" s="27"/>
      <c r="H9203" s="27"/>
      <c r="I9203" s="26"/>
      <c r="J9203" s="24"/>
      <c r="K9203" s="26"/>
      <c r="L9203" s="26"/>
      <c r="M9203" s="26"/>
      <c r="N9203" s="26"/>
      <c r="O9203" s="26"/>
      <c r="P9203" s="26"/>
      <c r="Q9203" s="26"/>
      <c r="R9203" s="26"/>
      <c r="S9203" s="26"/>
      <c r="T9203" s="26"/>
      <c r="U9203" s="26"/>
      <c r="V9203" s="26"/>
    </row>
    <row r="9204" spans="1:22" ht="14">
      <c r="A9204" s="24"/>
      <c r="B9204" s="26"/>
      <c r="C9204" s="26"/>
      <c r="D9204" s="26"/>
      <c r="E9204" s="26"/>
      <c r="F9204" s="26"/>
      <c r="G9204" s="27"/>
      <c r="H9204" s="27"/>
      <c r="I9204" s="26"/>
      <c r="J9204" s="24"/>
      <c r="K9204" s="26"/>
      <c r="L9204" s="26"/>
      <c r="M9204" s="26"/>
      <c r="N9204" s="26"/>
      <c r="O9204" s="26"/>
      <c r="P9204" s="26"/>
      <c r="Q9204" s="26"/>
      <c r="R9204" s="26"/>
      <c r="S9204" s="26"/>
      <c r="T9204" s="26"/>
      <c r="U9204" s="26"/>
      <c r="V9204" s="26"/>
    </row>
    <row r="9205" spans="1:22" ht="14">
      <c r="A9205" s="24"/>
      <c r="B9205" s="26"/>
      <c r="C9205" s="26"/>
      <c r="D9205" s="26"/>
      <c r="E9205" s="26"/>
      <c r="F9205" s="26"/>
      <c r="G9205" s="27"/>
      <c r="H9205" s="27"/>
      <c r="I9205" s="26"/>
      <c r="J9205" s="24"/>
      <c r="K9205" s="26"/>
      <c r="L9205" s="26"/>
      <c r="M9205" s="26"/>
      <c r="N9205" s="26"/>
      <c r="O9205" s="26"/>
      <c r="P9205" s="26"/>
      <c r="Q9205" s="26"/>
      <c r="R9205" s="26"/>
      <c r="S9205" s="26"/>
      <c r="T9205" s="26"/>
      <c r="U9205" s="26"/>
      <c r="V9205" s="26"/>
    </row>
    <row r="9206" spans="1:22" ht="14">
      <c r="A9206" s="24"/>
      <c r="B9206" s="26"/>
      <c r="C9206" s="26"/>
      <c r="D9206" s="26"/>
      <c r="E9206" s="26"/>
      <c r="F9206" s="26"/>
      <c r="G9206" s="27"/>
      <c r="H9206" s="27"/>
      <c r="I9206" s="26"/>
      <c r="J9206" s="24"/>
      <c r="K9206" s="26"/>
      <c r="L9206" s="26"/>
      <c r="M9206" s="26"/>
      <c r="N9206" s="26"/>
      <c r="O9206" s="26"/>
      <c r="P9206" s="26"/>
      <c r="Q9206" s="26"/>
      <c r="R9206" s="26"/>
      <c r="S9206" s="26"/>
      <c r="T9206" s="26"/>
      <c r="U9206" s="26"/>
      <c r="V9206" s="26"/>
    </row>
    <row r="9207" spans="1:22" ht="14">
      <c r="A9207" s="24"/>
      <c r="B9207" s="26"/>
      <c r="C9207" s="26"/>
      <c r="D9207" s="26"/>
      <c r="E9207" s="26"/>
      <c r="F9207" s="26"/>
      <c r="G9207" s="27"/>
      <c r="H9207" s="27"/>
      <c r="I9207" s="26"/>
      <c r="J9207" s="24"/>
      <c r="K9207" s="26"/>
      <c r="L9207" s="26"/>
      <c r="M9207" s="26"/>
      <c r="N9207" s="26"/>
      <c r="O9207" s="26"/>
      <c r="P9207" s="26"/>
      <c r="Q9207" s="26"/>
      <c r="R9207" s="26"/>
      <c r="S9207" s="26"/>
      <c r="T9207" s="26"/>
      <c r="U9207" s="26"/>
      <c r="V9207" s="26"/>
    </row>
    <row r="9208" spans="1:22" ht="14">
      <c r="A9208" s="24"/>
      <c r="B9208" s="26"/>
      <c r="C9208" s="26"/>
      <c r="D9208" s="26"/>
      <c r="E9208" s="26"/>
      <c r="F9208" s="26"/>
      <c r="G9208" s="27"/>
      <c r="H9208" s="27"/>
      <c r="I9208" s="26"/>
      <c r="J9208" s="24"/>
      <c r="K9208" s="26"/>
      <c r="L9208" s="26"/>
      <c r="M9208" s="26"/>
      <c r="N9208" s="26"/>
      <c r="O9208" s="26"/>
      <c r="P9208" s="26"/>
      <c r="Q9208" s="26"/>
      <c r="R9208" s="26"/>
      <c r="S9208" s="26"/>
      <c r="T9208" s="26"/>
      <c r="U9208" s="26"/>
      <c r="V9208" s="26"/>
    </row>
    <row r="9209" spans="1:22" ht="14">
      <c r="A9209" s="24"/>
      <c r="B9209" s="26"/>
      <c r="C9209" s="26"/>
      <c r="D9209" s="26"/>
      <c r="E9209" s="26"/>
      <c r="F9209" s="26"/>
      <c r="G9209" s="27"/>
      <c r="H9209" s="27"/>
      <c r="I9209" s="26"/>
      <c r="J9209" s="24"/>
      <c r="K9209" s="26"/>
      <c r="L9209" s="26"/>
      <c r="M9209" s="26"/>
      <c r="N9209" s="26"/>
      <c r="O9209" s="26"/>
      <c r="P9209" s="26"/>
      <c r="Q9209" s="26"/>
      <c r="R9209" s="26"/>
      <c r="S9209" s="26"/>
      <c r="T9209" s="26"/>
      <c r="U9209" s="26"/>
      <c r="V9209" s="26"/>
    </row>
    <row r="9210" spans="1:22" ht="14">
      <c r="A9210" s="24"/>
      <c r="B9210" s="26"/>
      <c r="C9210" s="26"/>
      <c r="D9210" s="26"/>
      <c r="E9210" s="26"/>
      <c r="F9210" s="26"/>
      <c r="G9210" s="27"/>
      <c r="H9210" s="27"/>
      <c r="I9210" s="26"/>
      <c r="J9210" s="24"/>
      <c r="K9210" s="26"/>
      <c r="L9210" s="26"/>
      <c r="M9210" s="26"/>
      <c r="N9210" s="26"/>
      <c r="O9210" s="26"/>
      <c r="P9210" s="26"/>
      <c r="Q9210" s="26"/>
      <c r="R9210" s="26"/>
      <c r="S9210" s="26"/>
      <c r="T9210" s="26"/>
      <c r="U9210" s="26"/>
      <c r="V9210" s="26"/>
    </row>
    <row r="9211" spans="1:22" ht="14">
      <c r="A9211" s="24"/>
      <c r="B9211" s="26"/>
      <c r="C9211" s="26"/>
      <c r="D9211" s="26"/>
      <c r="E9211" s="26"/>
      <c r="F9211" s="26"/>
      <c r="G9211" s="27"/>
      <c r="H9211" s="27"/>
      <c r="I9211" s="26"/>
      <c r="J9211" s="24"/>
      <c r="K9211" s="26"/>
      <c r="L9211" s="26"/>
      <c r="M9211" s="26"/>
      <c r="N9211" s="26"/>
      <c r="O9211" s="26"/>
      <c r="P9211" s="26"/>
      <c r="Q9211" s="26"/>
      <c r="R9211" s="26"/>
      <c r="S9211" s="26"/>
      <c r="T9211" s="26"/>
      <c r="U9211" s="26"/>
      <c r="V9211" s="26"/>
    </row>
    <row r="9212" spans="1:22" ht="14">
      <c r="A9212" s="24"/>
      <c r="B9212" s="26"/>
      <c r="C9212" s="26"/>
      <c r="D9212" s="26"/>
      <c r="E9212" s="26"/>
      <c r="F9212" s="26"/>
      <c r="G9212" s="27"/>
      <c r="H9212" s="27"/>
      <c r="I9212" s="26"/>
      <c r="J9212" s="24"/>
      <c r="K9212" s="26"/>
      <c r="L9212" s="26"/>
      <c r="M9212" s="26"/>
      <c r="N9212" s="26"/>
      <c r="O9212" s="26"/>
      <c r="P9212" s="26"/>
      <c r="Q9212" s="26"/>
      <c r="R9212" s="26"/>
      <c r="S9212" s="26"/>
      <c r="T9212" s="26"/>
      <c r="U9212" s="26"/>
      <c r="V9212" s="26"/>
    </row>
    <row r="9213" spans="1:22" ht="14">
      <c r="A9213" s="24"/>
      <c r="B9213" s="26"/>
      <c r="C9213" s="26"/>
      <c r="D9213" s="26"/>
      <c r="E9213" s="26"/>
      <c r="F9213" s="26"/>
      <c r="G9213" s="27"/>
      <c r="H9213" s="27"/>
      <c r="I9213" s="26"/>
      <c r="J9213" s="24"/>
      <c r="K9213" s="26"/>
      <c r="L9213" s="26"/>
      <c r="M9213" s="26"/>
      <c r="N9213" s="26"/>
      <c r="O9213" s="26"/>
      <c r="P9213" s="26"/>
      <c r="Q9213" s="26"/>
      <c r="R9213" s="26"/>
      <c r="S9213" s="26"/>
      <c r="T9213" s="26"/>
      <c r="U9213" s="26"/>
      <c r="V9213" s="26"/>
    </row>
    <row r="9214" spans="1:22" ht="14">
      <c r="A9214" s="24"/>
      <c r="B9214" s="26"/>
      <c r="C9214" s="26"/>
      <c r="D9214" s="26"/>
      <c r="E9214" s="26"/>
      <c r="F9214" s="26"/>
      <c r="G9214" s="27"/>
      <c r="H9214" s="27"/>
      <c r="I9214" s="26"/>
      <c r="J9214" s="24"/>
      <c r="K9214" s="26"/>
      <c r="L9214" s="26"/>
      <c r="M9214" s="26"/>
      <c r="N9214" s="26"/>
      <c r="O9214" s="26"/>
      <c r="P9214" s="26"/>
      <c r="Q9214" s="26"/>
      <c r="R9214" s="26"/>
      <c r="S9214" s="26"/>
      <c r="T9214" s="26"/>
      <c r="U9214" s="26"/>
      <c r="V9214" s="26"/>
    </row>
    <row r="9215" spans="1:22" ht="14">
      <c r="A9215" s="24"/>
      <c r="B9215" s="26"/>
      <c r="C9215" s="26"/>
      <c r="D9215" s="26"/>
      <c r="E9215" s="26"/>
      <c r="F9215" s="26"/>
      <c r="G9215" s="27"/>
      <c r="H9215" s="27"/>
      <c r="I9215" s="26"/>
      <c r="J9215" s="24"/>
      <c r="K9215" s="26"/>
      <c r="L9215" s="26"/>
      <c r="M9215" s="26"/>
      <c r="N9215" s="26"/>
      <c r="O9215" s="26"/>
      <c r="P9215" s="26"/>
      <c r="Q9215" s="26"/>
      <c r="R9215" s="26"/>
      <c r="S9215" s="26"/>
      <c r="T9215" s="26"/>
      <c r="U9215" s="26"/>
      <c r="V9215" s="26"/>
    </row>
    <row r="9216" spans="1:22" ht="14">
      <c r="A9216" s="24"/>
      <c r="B9216" s="26"/>
      <c r="C9216" s="26"/>
      <c r="D9216" s="26"/>
      <c r="E9216" s="26"/>
      <c r="F9216" s="26"/>
      <c r="G9216" s="27"/>
      <c r="H9216" s="27"/>
      <c r="I9216" s="26"/>
      <c r="J9216" s="24"/>
      <c r="K9216" s="26"/>
      <c r="L9216" s="26"/>
      <c r="M9216" s="26"/>
      <c r="N9216" s="26"/>
      <c r="O9216" s="26"/>
      <c r="P9216" s="26"/>
      <c r="Q9216" s="26"/>
      <c r="R9216" s="26"/>
      <c r="S9216" s="26"/>
      <c r="T9216" s="26"/>
      <c r="U9216" s="26"/>
      <c r="V9216" s="26"/>
    </row>
    <row r="9217" spans="1:22" ht="14">
      <c r="A9217" s="24"/>
      <c r="B9217" s="26"/>
      <c r="C9217" s="26"/>
      <c r="D9217" s="26"/>
      <c r="E9217" s="26"/>
      <c r="F9217" s="26"/>
      <c r="G9217" s="27"/>
      <c r="H9217" s="27"/>
      <c r="I9217" s="26"/>
      <c r="J9217" s="24"/>
      <c r="K9217" s="26"/>
      <c r="L9217" s="26"/>
      <c r="M9217" s="26"/>
      <c r="N9217" s="26"/>
      <c r="O9217" s="26"/>
      <c r="P9217" s="26"/>
      <c r="Q9217" s="26"/>
      <c r="R9217" s="26"/>
      <c r="S9217" s="26"/>
      <c r="T9217" s="26"/>
      <c r="U9217" s="26"/>
      <c r="V9217" s="26"/>
    </row>
    <row r="9218" spans="1:22" ht="14">
      <c r="A9218" s="24"/>
      <c r="B9218" s="26"/>
      <c r="C9218" s="26"/>
      <c r="D9218" s="26"/>
      <c r="E9218" s="26"/>
      <c r="F9218" s="26"/>
      <c r="G9218" s="27"/>
      <c r="H9218" s="27"/>
      <c r="I9218" s="26"/>
      <c r="J9218" s="24"/>
      <c r="K9218" s="26"/>
      <c r="L9218" s="26"/>
      <c r="M9218" s="26"/>
      <c r="N9218" s="26"/>
      <c r="O9218" s="26"/>
      <c r="P9218" s="26"/>
      <c r="Q9218" s="26"/>
      <c r="R9218" s="26"/>
      <c r="S9218" s="26"/>
      <c r="T9218" s="26"/>
      <c r="U9218" s="26"/>
      <c r="V9218" s="26"/>
    </row>
    <row r="9219" spans="1:22" ht="14">
      <c r="A9219" s="24"/>
      <c r="B9219" s="26"/>
      <c r="C9219" s="26"/>
      <c r="D9219" s="26"/>
      <c r="E9219" s="26"/>
      <c r="F9219" s="26"/>
      <c r="G9219" s="27"/>
      <c r="H9219" s="27"/>
      <c r="I9219" s="26"/>
      <c r="J9219" s="24"/>
      <c r="K9219" s="26"/>
      <c r="L9219" s="26"/>
      <c r="M9219" s="26"/>
      <c r="N9219" s="26"/>
      <c r="O9219" s="26"/>
      <c r="P9219" s="26"/>
      <c r="Q9219" s="26"/>
      <c r="R9219" s="26"/>
      <c r="S9219" s="26"/>
      <c r="T9219" s="26"/>
      <c r="U9219" s="26"/>
      <c r="V9219" s="26"/>
    </row>
    <row r="9220" spans="1:22" ht="14">
      <c r="A9220" s="24"/>
      <c r="B9220" s="26"/>
      <c r="C9220" s="26"/>
      <c r="D9220" s="26"/>
      <c r="E9220" s="26"/>
      <c r="F9220" s="26"/>
      <c r="G9220" s="27"/>
      <c r="H9220" s="27"/>
      <c r="I9220" s="26"/>
      <c r="J9220" s="24"/>
      <c r="K9220" s="26"/>
      <c r="L9220" s="26"/>
      <c r="M9220" s="26"/>
      <c r="N9220" s="26"/>
      <c r="O9220" s="26"/>
      <c r="P9220" s="26"/>
      <c r="Q9220" s="26"/>
      <c r="R9220" s="26"/>
      <c r="S9220" s="26"/>
      <c r="T9220" s="26"/>
      <c r="U9220" s="26"/>
      <c r="V9220" s="26"/>
    </row>
    <row r="9221" spans="1:22" ht="14">
      <c r="A9221" s="24"/>
      <c r="B9221" s="26"/>
      <c r="C9221" s="26"/>
      <c r="D9221" s="26"/>
      <c r="E9221" s="26"/>
      <c r="F9221" s="26"/>
      <c r="G9221" s="27"/>
      <c r="H9221" s="27"/>
      <c r="I9221" s="26"/>
      <c r="J9221" s="24"/>
      <c r="K9221" s="26"/>
      <c r="L9221" s="26"/>
      <c r="M9221" s="26"/>
      <c r="N9221" s="26"/>
      <c r="O9221" s="26"/>
      <c r="P9221" s="26"/>
      <c r="Q9221" s="26"/>
      <c r="R9221" s="26"/>
      <c r="S9221" s="26"/>
      <c r="T9221" s="26"/>
      <c r="U9221" s="26"/>
      <c r="V9221" s="26"/>
    </row>
    <row r="9222" spans="1:22" ht="14">
      <c r="A9222" s="24"/>
      <c r="B9222" s="26"/>
      <c r="C9222" s="26"/>
      <c r="D9222" s="26"/>
      <c r="E9222" s="26"/>
      <c r="F9222" s="26"/>
      <c r="G9222" s="27"/>
      <c r="H9222" s="27"/>
      <c r="I9222" s="26"/>
      <c r="J9222" s="24"/>
      <c r="K9222" s="26"/>
      <c r="L9222" s="26"/>
      <c r="M9222" s="26"/>
      <c r="N9222" s="26"/>
      <c r="O9222" s="26"/>
      <c r="P9222" s="26"/>
      <c r="Q9222" s="26"/>
      <c r="R9222" s="26"/>
      <c r="S9222" s="26"/>
      <c r="T9222" s="26"/>
      <c r="U9222" s="26"/>
      <c r="V9222" s="26"/>
    </row>
    <row r="9223" spans="1:22" ht="14">
      <c r="A9223" s="24"/>
      <c r="B9223" s="26"/>
      <c r="C9223" s="26"/>
      <c r="D9223" s="26"/>
      <c r="E9223" s="26"/>
      <c r="F9223" s="26"/>
      <c r="G9223" s="27"/>
      <c r="H9223" s="27"/>
      <c r="I9223" s="26"/>
      <c r="J9223" s="24"/>
      <c r="K9223" s="26"/>
      <c r="L9223" s="26"/>
      <c r="M9223" s="26"/>
      <c r="N9223" s="26"/>
      <c r="O9223" s="26"/>
      <c r="P9223" s="26"/>
      <c r="Q9223" s="26"/>
      <c r="R9223" s="26"/>
      <c r="S9223" s="26"/>
      <c r="T9223" s="26"/>
      <c r="U9223" s="26"/>
      <c r="V9223" s="26"/>
    </row>
    <row r="9224" spans="1:22" ht="14">
      <c r="A9224" s="24"/>
      <c r="B9224" s="26"/>
      <c r="C9224" s="26"/>
      <c r="D9224" s="26"/>
      <c r="E9224" s="26"/>
      <c r="F9224" s="26"/>
      <c r="G9224" s="27"/>
      <c r="H9224" s="27"/>
      <c r="I9224" s="26"/>
      <c r="J9224" s="24"/>
      <c r="K9224" s="26"/>
      <c r="L9224" s="26"/>
      <c r="M9224" s="26"/>
      <c r="N9224" s="26"/>
      <c r="O9224" s="26"/>
      <c r="P9224" s="26"/>
      <c r="Q9224" s="26"/>
      <c r="R9224" s="26"/>
      <c r="S9224" s="26"/>
      <c r="T9224" s="26"/>
      <c r="U9224" s="26"/>
      <c r="V9224" s="26"/>
    </row>
    <row r="9225" spans="1:22" ht="14">
      <c r="A9225" s="24"/>
      <c r="B9225" s="26"/>
      <c r="C9225" s="26"/>
      <c r="D9225" s="26"/>
      <c r="E9225" s="26"/>
      <c r="F9225" s="26"/>
      <c r="G9225" s="27"/>
      <c r="H9225" s="27"/>
      <c r="I9225" s="26"/>
      <c r="J9225" s="24"/>
      <c r="K9225" s="26"/>
      <c r="L9225" s="26"/>
      <c r="M9225" s="26"/>
      <c r="N9225" s="26"/>
      <c r="O9225" s="26"/>
      <c r="P9225" s="26"/>
      <c r="Q9225" s="26"/>
      <c r="R9225" s="26"/>
      <c r="S9225" s="26"/>
      <c r="T9225" s="26"/>
      <c r="U9225" s="26"/>
      <c r="V9225" s="26"/>
    </row>
    <row r="9226" spans="1:22" ht="14">
      <c r="A9226" s="24"/>
      <c r="B9226" s="26"/>
      <c r="C9226" s="26"/>
      <c r="D9226" s="26"/>
      <c r="E9226" s="26"/>
      <c r="F9226" s="26"/>
      <c r="G9226" s="27"/>
      <c r="H9226" s="27"/>
      <c r="I9226" s="26"/>
      <c r="J9226" s="24"/>
      <c r="K9226" s="26"/>
      <c r="L9226" s="26"/>
      <c r="M9226" s="26"/>
      <c r="N9226" s="26"/>
      <c r="O9226" s="26"/>
      <c r="P9226" s="26"/>
      <c r="Q9226" s="26"/>
      <c r="R9226" s="26"/>
      <c r="S9226" s="26"/>
      <c r="T9226" s="26"/>
      <c r="U9226" s="26"/>
      <c r="V9226" s="26"/>
    </row>
    <row r="9227" spans="1:22" ht="14">
      <c r="A9227" s="24"/>
      <c r="B9227" s="26"/>
      <c r="C9227" s="26"/>
      <c r="D9227" s="26"/>
      <c r="E9227" s="26"/>
      <c r="F9227" s="26"/>
      <c r="G9227" s="27"/>
      <c r="H9227" s="27"/>
      <c r="I9227" s="26"/>
      <c r="J9227" s="24"/>
      <c r="K9227" s="26"/>
      <c r="L9227" s="26"/>
      <c r="M9227" s="26"/>
      <c r="N9227" s="26"/>
      <c r="O9227" s="26"/>
      <c r="P9227" s="26"/>
      <c r="Q9227" s="26"/>
      <c r="R9227" s="26"/>
      <c r="S9227" s="26"/>
      <c r="T9227" s="26"/>
      <c r="U9227" s="26"/>
      <c r="V9227" s="26"/>
    </row>
    <row r="9228" spans="1:22" ht="14">
      <c r="A9228" s="24"/>
      <c r="B9228" s="26"/>
      <c r="C9228" s="26"/>
      <c r="D9228" s="26"/>
      <c r="E9228" s="26"/>
      <c r="F9228" s="26"/>
      <c r="G9228" s="27"/>
      <c r="H9228" s="27"/>
      <c r="I9228" s="26"/>
      <c r="J9228" s="24"/>
      <c r="K9228" s="26"/>
      <c r="L9228" s="26"/>
      <c r="M9228" s="26"/>
      <c r="N9228" s="26"/>
      <c r="O9228" s="26"/>
      <c r="P9228" s="26"/>
      <c r="Q9228" s="26"/>
      <c r="R9228" s="26"/>
      <c r="S9228" s="26"/>
      <c r="T9228" s="26"/>
      <c r="U9228" s="26"/>
      <c r="V9228" s="26"/>
    </row>
    <row r="9229" spans="1:22" ht="14">
      <c r="A9229" s="24"/>
      <c r="B9229" s="26"/>
      <c r="C9229" s="26"/>
      <c r="D9229" s="26"/>
      <c r="E9229" s="26"/>
      <c r="F9229" s="26"/>
      <c r="G9229" s="27"/>
      <c r="H9229" s="27"/>
      <c r="I9229" s="26"/>
      <c r="J9229" s="24"/>
      <c r="K9229" s="26"/>
      <c r="L9229" s="26"/>
      <c r="M9229" s="26"/>
      <c r="N9229" s="26"/>
      <c r="O9229" s="26"/>
      <c r="P9229" s="26"/>
      <c r="Q9229" s="26"/>
      <c r="R9229" s="26"/>
      <c r="S9229" s="26"/>
      <c r="T9229" s="26"/>
      <c r="U9229" s="26"/>
      <c r="V9229" s="26"/>
    </row>
    <row r="9230" spans="1:22" ht="14">
      <c r="A9230" s="24"/>
      <c r="B9230" s="26"/>
      <c r="C9230" s="26"/>
      <c r="D9230" s="26"/>
      <c r="E9230" s="26"/>
      <c r="F9230" s="26"/>
      <c r="G9230" s="27"/>
      <c r="H9230" s="27"/>
      <c r="I9230" s="26"/>
      <c r="J9230" s="24"/>
      <c r="K9230" s="26"/>
      <c r="L9230" s="26"/>
      <c r="M9230" s="26"/>
      <c r="N9230" s="26"/>
      <c r="O9230" s="26"/>
      <c r="P9230" s="26"/>
      <c r="Q9230" s="26"/>
      <c r="R9230" s="26"/>
      <c r="S9230" s="26"/>
      <c r="T9230" s="26"/>
      <c r="U9230" s="26"/>
      <c r="V9230" s="26"/>
    </row>
    <row r="9231" spans="1:22" ht="14">
      <c r="A9231" s="24"/>
      <c r="B9231" s="26"/>
      <c r="C9231" s="26"/>
      <c r="D9231" s="26"/>
      <c r="E9231" s="26"/>
      <c r="F9231" s="26"/>
      <c r="G9231" s="27"/>
      <c r="H9231" s="27"/>
      <c r="I9231" s="26"/>
      <c r="J9231" s="24"/>
      <c r="K9231" s="26"/>
      <c r="L9231" s="26"/>
      <c r="M9231" s="26"/>
      <c r="N9231" s="26"/>
      <c r="O9231" s="26"/>
      <c r="P9231" s="26"/>
      <c r="Q9231" s="26"/>
      <c r="R9231" s="26"/>
      <c r="S9231" s="26"/>
      <c r="T9231" s="26"/>
      <c r="U9231" s="26"/>
      <c r="V9231" s="26"/>
    </row>
    <row r="9232" spans="1:22" ht="14">
      <c r="A9232" s="24"/>
      <c r="B9232" s="26"/>
      <c r="C9232" s="26"/>
      <c r="D9232" s="26"/>
      <c r="E9232" s="26"/>
      <c r="F9232" s="26"/>
      <c r="G9232" s="27"/>
      <c r="H9232" s="27"/>
      <c r="I9232" s="26"/>
      <c r="J9232" s="24"/>
      <c r="K9232" s="26"/>
      <c r="L9232" s="26"/>
      <c r="M9232" s="26"/>
      <c r="N9232" s="26"/>
      <c r="O9232" s="26"/>
      <c r="P9232" s="26"/>
      <c r="Q9232" s="26"/>
      <c r="R9232" s="26"/>
      <c r="S9232" s="26"/>
      <c r="T9232" s="26"/>
      <c r="U9232" s="26"/>
      <c r="V9232" s="26"/>
    </row>
    <row r="9233" spans="1:22" ht="14">
      <c r="A9233" s="24"/>
      <c r="B9233" s="26"/>
      <c r="C9233" s="26"/>
      <c r="D9233" s="26"/>
      <c r="E9233" s="26"/>
      <c r="F9233" s="26"/>
      <c r="G9233" s="27"/>
      <c r="H9233" s="27"/>
      <c r="I9233" s="26"/>
      <c r="J9233" s="24"/>
      <c r="K9233" s="26"/>
      <c r="L9233" s="26"/>
      <c r="M9233" s="26"/>
      <c r="N9233" s="26"/>
      <c r="O9233" s="26"/>
      <c r="P9233" s="26"/>
      <c r="Q9233" s="26"/>
      <c r="R9233" s="26"/>
      <c r="S9233" s="26"/>
      <c r="T9233" s="26"/>
      <c r="U9233" s="26"/>
      <c r="V9233" s="26"/>
    </row>
    <row r="9234" spans="1:22" ht="14">
      <c r="A9234" s="24"/>
      <c r="B9234" s="26"/>
      <c r="C9234" s="26"/>
      <c r="D9234" s="26"/>
      <c r="E9234" s="26"/>
      <c r="F9234" s="26"/>
      <c r="G9234" s="27"/>
      <c r="H9234" s="27"/>
      <c r="I9234" s="26"/>
      <c r="J9234" s="24"/>
      <c r="K9234" s="26"/>
      <c r="L9234" s="26"/>
      <c r="M9234" s="26"/>
      <c r="N9234" s="26"/>
      <c r="O9234" s="26"/>
      <c r="P9234" s="26"/>
      <c r="Q9234" s="26"/>
      <c r="R9234" s="26"/>
      <c r="S9234" s="26"/>
      <c r="T9234" s="26"/>
      <c r="U9234" s="26"/>
      <c r="V9234" s="26"/>
    </row>
    <row r="9235" spans="1:22" ht="14">
      <c r="A9235" s="24"/>
      <c r="B9235" s="26"/>
      <c r="C9235" s="26"/>
      <c r="D9235" s="26"/>
      <c r="E9235" s="26"/>
      <c r="F9235" s="26"/>
      <c r="G9235" s="27"/>
      <c r="H9235" s="27"/>
      <c r="I9235" s="26"/>
      <c r="J9235" s="24"/>
      <c r="K9235" s="26"/>
      <c r="L9235" s="26"/>
      <c r="M9235" s="26"/>
      <c r="N9235" s="26"/>
      <c r="O9235" s="26"/>
      <c r="P9235" s="26"/>
      <c r="Q9235" s="26"/>
      <c r="R9235" s="26"/>
      <c r="S9235" s="26"/>
      <c r="T9235" s="26"/>
      <c r="U9235" s="26"/>
      <c r="V9235" s="26"/>
    </row>
    <row r="9236" spans="1:22" ht="14">
      <c r="A9236" s="24"/>
      <c r="B9236" s="26"/>
      <c r="C9236" s="26"/>
      <c r="D9236" s="26"/>
      <c r="E9236" s="26"/>
      <c r="F9236" s="26"/>
      <c r="G9236" s="27"/>
      <c r="H9236" s="27"/>
      <c r="I9236" s="26"/>
      <c r="J9236" s="24"/>
      <c r="K9236" s="26"/>
      <c r="L9236" s="26"/>
      <c r="M9236" s="26"/>
      <c r="N9236" s="26"/>
      <c r="O9236" s="26"/>
      <c r="P9236" s="26"/>
      <c r="Q9236" s="26"/>
      <c r="R9236" s="26"/>
      <c r="S9236" s="26"/>
      <c r="T9236" s="26"/>
      <c r="U9236" s="26"/>
      <c r="V9236" s="26"/>
    </row>
    <row r="9237" spans="1:22" ht="14">
      <c r="A9237" s="24"/>
      <c r="B9237" s="26"/>
      <c r="C9237" s="26"/>
      <c r="D9237" s="26"/>
      <c r="E9237" s="26"/>
      <c r="F9237" s="26"/>
      <c r="G9237" s="27"/>
      <c r="H9237" s="27"/>
      <c r="I9237" s="26"/>
      <c r="J9237" s="24"/>
      <c r="K9237" s="26"/>
      <c r="L9237" s="26"/>
      <c r="M9237" s="26"/>
      <c r="N9237" s="26"/>
      <c r="O9237" s="26"/>
      <c r="P9237" s="26"/>
      <c r="Q9237" s="26"/>
      <c r="R9237" s="26"/>
      <c r="S9237" s="26"/>
      <c r="T9237" s="26"/>
      <c r="U9237" s="26"/>
      <c r="V9237" s="26"/>
    </row>
    <row r="9238" spans="1:22" ht="14">
      <c r="A9238" s="24"/>
      <c r="B9238" s="26"/>
      <c r="C9238" s="26"/>
      <c r="D9238" s="26"/>
      <c r="E9238" s="26"/>
      <c r="F9238" s="26"/>
      <c r="G9238" s="27"/>
      <c r="H9238" s="27"/>
      <c r="I9238" s="26"/>
      <c r="J9238" s="24"/>
      <c r="K9238" s="26"/>
      <c r="L9238" s="26"/>
      <c r="M9238" s="26"/>
      <c r="N9238" s="26"/>
      <c r="O9238" s="26"/>
      <c r="P9238" s="26"/>
      <c r="Q9238" s="26"/>
      <c r="R9238" s="26"/>
      <c r="S9238" s="26"/>
      <c r="T9238" s="26"/>
      <c r="U9238" s="26"/>
      <c r="V9238" s="26"/>
    </row>
    <row r="9239" spans="1:22" ht="14">
      <c r="A9239" s="24"/>
      <c r="B9239" s="26"/>
      <c r="C9239" s="26"/>
      <c r="D9239" s="26"/>
      <c r="E9239" s="26"/>
      <c r="F9239" s="26"/>
      <c r="G9239" s="27"/>
      <c r="H9239" s="27"/>
      <c r="I9239" s="26"/>
      <c r="J9239" s="24"/>
      <c r="K9239" s="26"/>
      <c r="L9239" s="26"/>
      <c r="M9239" s="26"/>
      <c r="N9239" s="26"/>
      <c r="O9239" s="26"/>
      <c r="P9239" s="26"/>
      <c r="Q9239" s="26"/>
      <c r="R9239" s="26"/>
      <c r="S9239" s="26"/>
      <c r="T9239" s="26"/>
      <c r="U9239" s="26"/>
      <c r="V9239" s="26"/>
    </row>
    <row r="9240" spans="1:22" ht="14">
      <c r="A9240" s="24"/>
      <c r="B9240" s="26"/>
      <c r="C9240" s="26"/>
      <c r="D9240" s="26"/>
      <c r="E9240" s="26"/>
      <c r="F9240" s="26"/>
      <c r="G9240" s="27"/>
      <c r="H9240" s="27"/>
      <c r="I9240" s="26"/>
      <c r="J9240" s="24"/>
      <c r="K9240" s="26"/>
      <c r="L9240" s="26"/>
      <c r="M9240" s="26"/>
      <c r="N9240" s="26"/>
      <c r="O9240" s="26"/>
      <c r="P9240" s="26"/>
      <c r="Q9240" s="26"/>
      <c r="R9240" s="26"/>
      <c r="S9240" s="26"/>
      <c r="T9240" s="26"/>
      <c r="U9240" s="26"/>
      <c r="V9240" s="26"/>
    </row>
    <row r="9241" spans="1:22" ht="14">
      <c r="A9241" s="24"/>
      <c r="B9241" s="26"/>
      <c r="C9241" s="26"/>
      <c r="D9241" s="26"/>
      <c r="E9241" s="26"/>
      <c r="F9241" s="26"/>
      <c r="G9241" s="27"/>
      <c r="H9241" s="27"/>
      <c r="I9241" s="26"/>
      <c r="J9241" s="24"/>
      <c r="K9241" s="26"/>
      <c r="L9241" s="26"/>
      <c r="M9241" s="26"/>
      <c r="N9241" s="26"/>
      <c r="O9241" s="26"/>
      <c r="P9241" s="26"/>
      <c r="Q9241" s="26"/>
      <c r="R9241" s="26"/>
      <c r="S9241" s="26"/>
      <c r="T9241" s="26"/>
      <c r="U9241" s="26"/>
      <c r="V9241" s="26"/>
    </row>
    <row r="9242" spans="1:22" ht="14">
      <c r="A9242" s="24"/>
      <c r="B9242" s="26"/>
      <c r="C9242" s="26"/>
      <c r="D9242" s="26"/>
      <c r="E9242" s="26"/>
      <c r="F9242" s="26"/>
      <c r="G9242" s="27"/>
      <c r="H9242" s="27"/>
      <c r="I9242" s="26"/>
      <c r="J9242" s="24"/>
      <c r="K9242" s="26"/>
      <c r="L9242" s="26"/>
      <c r="M9242" s="26"/>
      <c r="N9242" s="26"/>
      <c r="O9242" s="26"/>
      <c r="P9242" s="26"/>
      <c r="Q9242" s="26"/>
      <c r="R9242" s="26"/>
      <c r="S9242" s="26"/>
      <c r="T9242" s="26"/>
      <c r="U9242" s="26"/>
      <c r="V9242" s="26"/>
    </row>
    <row r="9243" spans="1:22" ht="14">
      <c r="A9243" s="24"/>
      <c r="B9243" s="26"/>
      <c r="C9243" s="26"/>
      <c r="D9243" s="26"/>
      <c r="E9243" s="26"/>
      <c r="F9243" s="26"/>
      <c r="G9243" s="27"/>
      <c r="H9243" s="27"/>
      <c r="I9243" s="26"/>
      <c r="J9243" s="24"/>
      <c r="K9243" s="26"/>
      <c r="L9243" s="26"/>
      <c r="M9243" s="26"/>
      <c r="N9243" s="26"/>
      <c r="O9243" s="26"/>
      <c r="P9243" s="26"/>
      <c r="Q9243" s="26"/>
      <c r="R9243" s="26"/>
      <c r="S9243" s="26"/>
      <c r="T9243" s="26"/>
      <c r="U9243" s="26"/>
      <c r="V9243" s="26"/>
    </row>
    <row r="9244" spans="1:22" ht="14">
      <c r="A9244" s="24"/>
      <c r="B9244" s="26"/>
      <c r="C9244" s="26"/>
      <c r="D9244" s="26"/>
      <c r="E9244" s="26"/>
      <c r="F9244" s="26"/>
      <c r="G9244" s="27"/>
      <c r="H9244" s="27"/>
      <c r="I9244" s="26"/>
      <c r="J9244" s="24"/>
      <c r="K9244" s="26"/>
      <c r="L9244" s="26"/>
      <c r="M9244" s="26"/>
      <c r="N9244" s="26"/>
      <c r="O9244" s="26"/>
      <c r="P9244" s="26"/>
      <c r="Q9244" s="26"/>
      <c r="R9244" s="26"/>
      <c r="S9244" s="26"/>
      <c r="T9244" s="26"/>
      <c r="U9244" s="26"/>
      <c r="V9244" s="26"/>
    </row>
    <row r="9245" spans="1:22" ht="14">
      <c r="A9245" s="24"/>
      <c r="B9245" s="26"/>
      <c r="C9245" s="26"/>
      <c r="D9245" s="26"/>
      <c r="E9245" s="26"/>
      <c r="F9245" s="26"/>
      <c r="G9245" s="27"/>
      <c r="H9245" s="27"/>
      <c r="I9245" s="26"/>
      <c r="J9245" s="24"/>
      <c r="K9245" s="26"/>
      <c r="L9245" s="26"/>
      <c r="M9245" s="26"/>
      <c r="N9245" s="26"/>
      <c r="O9245" s="26"/>
      <c r="P9245" s="26"/>
      <c r="Q9245" s="26"/>
      <c r="R9245" s="26"/>
      <c r="S9245" s="26"/>
      <c r="T9245" s="26"/>
      <c r="U9245" s="26"/>
      <c r="V9245" s="26"/>
    </row>
    <row r="9246" spans="1:22" ht="14">
      <c r="A9246" s="24"/>
      <c r="B9246" s="26"/>
      <c r="C9246" s="26"/>
      <c r="D9246" s="26"/>
      <c r="E9246" s="26"/>
      <c r="F9246" s="26"/>
      <c r="G9246" s="27"/>
      <c r="H9246" s="27"/>
      <c r="I9246" s="26"/>
      <c r="J9246" s="24"/>
      <c r="K9246" s="26"/>
      <c r="L9246" s="26"/>
      <c r="M9246" s="26"/>
      <c r="N9246" s="26"/>
      <c r="O9246" s="26"/>
      <c r="P9246" s="26"/>
      <c r="Q9246" s="26"/>
      <c r="R9246" s="26"/>
      <c r="S9246" s="26"/>
      <c r="T9246" s="26"/>
      <c r="U9246" s="26"/>
      <c r="V9246" s="26"/>
    </row>
    <row r="9247" spans="1:22" ht="14">
      <c r="A9247" s="24"/>
      <c r="B9247" s="26"/>
      <c r="C9247" s="26"/>
      <c r="D9247" s="26"/>
      <c r="E9247" s="26"/>
      <c r="F9247" s="26"/>
      <c r="G9247" s="27"/>
      <c r="H9247" s="27"/>
      <c r="I9247" s="26"/>
      <c r="J9247" s="24"/>
      <c r="K9247" s="26"/>
      <c r="L9247" s="26"/>
      <c r="M9247" s="26"/>
      <c r="N9247" s="26"/>
      <c r="O9247" s="26"/>
      <c r="P9247" s="26"/>
      <c r="Q9247" s="26"/>
      <c r="R9247" s="26"/>
      <c r="S9247" s="26"/>
      <c r="T9247" s="26"/>
      <c r="U9247" s="26"/>
      <c r="V9247" s="26"/>
    </row>
    <row r="9248" spans="1:22" ht="14">
      <c r="A9248" s="24"/>
      <c r="B9248" s="26"/>
      <c r="C9248" s="26"/>
      <c r="D9248" s="26"/>
      <c r="E9248" s="26"/>
      <c r="F9248" s="26"/>
      <c r="G9248" s="27"/>
      <c r="H9248" s="27"/>
      <c r="I9248" s="26"/>
      <c r="J9248" s="24"/>
      <c r="K9248" s="26"/>
      <c r="L9248" s="26"/>
      <c r="M9248" s="26"/>
      <c r="N9248" s="26"/>
      <c r="O9248" s="26"/>
      <c r="P9248" s="26"/>
      <c r="Q9248" s="26"/>
      <c r="R9248" s="26"/>
      <c r="S9248" s="26"/>
      <c r="T9248" s="26"/>
      <c r="U9248" s="26"/>
      <c r="V9248" s="26"/>
    </row>
    <row r="9249" spans="1:22" ht="14">
      <c r="A9249" s="24"/>
      <c r="B9249" s="26"/>
      <c r="C9249" s="26"/>
      <c r="D9249" s="26"/>
      <c r="E9249" s="26"/>
      <c r="F9249" s="26"/>
      <c r="G9249" s="27"/>
      <c r="H9249" s="27"/>
      <c r="I9249" s="26"/>
      <c r="J9249" s="24"/>
      <c r="K9249" s="26"/>
      <c r="L9249" s="26"/>
      <c r="M9249" s="26"/>
      <c r="N9249" s="26"/>
      <c r="O9249" s="26"/>
      <c r="P9249" s="26"/>
      <c r="Q9249" s="26"/>
      <c r="R9249" s="26"/>
      <c r="S9249" s="26"/>
      <c r="T9249" s="26"/>
      <c r="U9249" s="26"/>
      <c r="V9249" s="26"/>
    </row>
    <row r="9250" spans="1:22" ht="14">
      <c r="A9250" s="24"/>
      <c r="B9250" s="26"/>
      <c r="C9250" s="26"/>
      <c r="D9250" s="26"/>
      <c r="E9250" s="26"/>
      <c r="F9250" s="26"/>
      <c r="G9250" s="27"/>
      <c r="H9250" s="27"/>
      <c r="I9250" s="26"/>
      <c r="J9250" s="24"/>
      <c r="K9250" s="26"/>
      <c r="L9250" s="26"/>
      <c r="M9250" s="26"/>
      <c r="N9250" s="26"/>
      <c r="O9250" s="26"/>
      <c r="P9250" s="26"/>
      <c r="Q9250" s="26"/>
      <c r="R9250" s="26"/>
      <c r="S9250" s="26"/>
      <c r="T9250" s="26"/>
      <c r="U9250" s="26"/>
      <c r="V9250" s="26"/>
    </row>
    <row r="9251" spans="1:22" ht="14">
      <c r="A9251" s="24"/>
      <c r="B9251" s="26"/>
      <c r="C9251" s="26"/>
      <c r="D9251" s="26"/>
      <c r="E9251" s="26"/>
      <c r="F9251" s="26"/>
      <c r="G9251" s="27"/>
      <c r="H9251" s="27"/>
      <c r="I9251" s="26"/>
      <c r="J9251" s="24"/>
      <c r="K9251" s="26"/>
      <c r="L9251" s="26"/>
      <c r="M9251" s="26"/>
      <c r="N9251" s="26"/>
      <c r="O9251" s="26"/>
      <c r="P9251" s="26"/>
      <c r="Q9251" s="26"/>
      <c r="R9251" s="26"/>
      <c r="S9251" s="26"/>
      <c r="T9251" s="26"/>
      <c r="U9251" s="26"/>
      <c r="V9251" s="26"/>
    </row>
    <row r="9252" spans="1:22" ht="14">
      <c r="A9252" s="24"/>
      <c r="B9252" s="26"/>
      <c r="C9252" s="26"/>
      <c r="D9252" s="26"/>
      <c r="E9252" s="26"/>
      <c r="F9252" s="26"/>
      <c r="G9252" s="27"/>
      <c r="H9252" s="27"/>
      <c r="I9252" s="26"/>
      <c r="J9252" s="24"/>
      <c r="K9252" s="26"/>
      <c r="L9252" s="26"/>
      <c r="M9252" s="26"/>
      <c r="N9252" s="26"/>
      <c r="O9252" s="26"/>
      <c r="P9252" s="26"/>
      <c r="Q9252" s="26"/>
      <c r="R9252" s="26"/>
      <c r="S9252" s="26"/>
      <c r="T9252" s="26"/>
      <c r="U9252" s="26"/>
      <c r="V9252" s="26"/>
    </row>
    <row r="9253" spans="1:22" ht="14">
      <c r="A9253" s="24"/>
      <c r="B9253" s="26"/>
      <c r="C9253" s="26"/>
      <c r="D9253" s="26"/>
      <c r="E9253" s="26"/>
      <c r="F9253" s="26"/>
      <c r="G9253" s="27"/>
      <c r="H9253" s="27"/>
      <c r="I9253" s="26"/>
      <c r="J9253" s="24"/>
      <c r="K9253" s="26"/>
      <c r="L9253" s="26"/>
      <c r="M9253" s="26"/>
      <c r="N9253" s="26"/>
      <c r="O9253" s="26"/>
      <c r="P9253" s="26"/>
      <c r="Q9253" s="26"/>
      <c r="R9253" s="26"/>
      <c r="S9253" s="26"/>
      <c r="T9253" s="26"/>
      <c r="U9253" s="26"/>
      <c r="V9253" s="26"/>
    </row>
    <row r="9254" spans="1:22" ht="14">
      <c r="A9254" s="24"/>
      <c r="B9254" s="26"/>
      <c r="C9254" s="26"/>
      <c r="D9254" s="26"/>
      <c r="E9254" s="26"/>
      <c r="F9254" s="26"/>
      <c r="G9254" s="27"/>
      <c r="H9254" s="27"/>
      <c r="I9254" s="26"/>
      <c r="J9254" s="24"/>
      <c r="K9254" s="26"/>
      <c r="L9254" s="26"/>
      <c r="M9254" s="26"/>
      <c r="N9254" s="26"/>
      <c r="O9254" s="26"/>
      <c r="P9254" s="26"/>
      <c r="Q9254" s="26"/>
      <c r="R9254" s="26"/>
      <c r="S9254" s="26"/>
      <c r="T9254" s="26"/>
      <c r="U9254" s="26"/>
      <c r="V9254" s="26"/>
    </row>
    <row r="9255" spans="1:22" ht="14">
      <c r="A9255" s="24"/>
      <c r="B9255" s="26"/>
      <c r="C9255" s="26"/>
      <c r="D9255" s="26"/>
      <c r="E9255" s="26"/>
      <c r="F9255" s="26"/>
      <c r="G9255" s="27"/>
      <c r="H9255" s="27"/>
      <c r="I9255" s="26"/>
      <c r="J9255" s="24"/>
      <c r="K9255" s="26"/>
      <c r="L9255" s="26"/>
      <c r="M9255" s="26"/>
      <c r="N9255" s="26"/>
      <c r="O9255" s="26"/>
      <c r="P9255" s="26"/>
      <c r="Q9255" s="26"/>
      <c r="R9255" s="26"/>
      <c r="S9255" s="26"/>
      <c r="T9255" s="26"/>
      <c r="U9255" s="26"/>
      <c r="V9255" s="26"/>
    </row>
    <row r="9256" spans="1:22" ht="14">
      <c r="A9256" s="24"/>
      <c r="B9256" s="26"/>
      <c r="C9256" s="26"/>
      <c r="D9256" s="26"/>
      <c r="E9256" s="26"/>
      <c r="F9256" s="26"/>
      <c r="G9256" s="27"/>
      <c r="H9256" s="27"/>
      <c r="I9256" s="26"/>
      <c r="J9256" s="24"/>
      <c r="K9256" s="26"/>
      <c r="L9256" s="26"/>
      <c r="M9256" s="26"/>
      <c r="N9256" s="26"/>
      <c r="O9256" s="26"/>
      <c r="P9256" s="26"/>
      <c r="Q9256" s="26"/>
      <c r="R9256" s="26"/>
      <c r="S9256" s="26"/>
      <c r="T9256" s="26"/>
      <c r="U9256" s="26"/>
      <c r="V9256" s="26"/>
    </row>
    <row r="9257" spans="1:22" ht="14">
      <c r="A9257" s="24"/>
      <c r="B9257" s="26"/>
      <c r="C9257" s="26"/>
      <c r="D9257" s="26"/>
      <c r="E9257" s="26"/>
      <c r="F9257" s="26"/>
      <c r="G9257" s="27"/>
      <c r="H9257" s="27"/>
      <c r="I9257" s="26"/>
      <c r="J9257" s="24"/>
      <c r="K9257" s="26"/>
      <c r="L9257" s="26"/>
      <c r="M9257" s="26"/>
      <c r="N9257" s="26"/>
      <c r="O9257" s="26"/>
      <c r="P9257" s="26"/>
      <c r="Q9257" s="26"/>
      <c r="R9257" s="26"/>
      <c r="S9257" s="26"/>
      <c r="T9257" s="26"/>
      <c r="U9257" s="26"/>
      <c r="V9257" s="26"/>
    </row>
    <row r="9258" spans="1:22" ht="14">
      <c r="A9258" s="24"/>
      <c r="B9258" s="26"/>
      <c r="C9258" s="26"/>
      <c r="D9258" s="26"/>
      <c r="E9258" s="26"/>
      <c r="F9258" s="26"/>
      <c r="G9258" s="27"/>
      <c r="H9258" s="27"/>
      <c r="I9258" s="26"/>
      <c r="J9258" s="24"/>
      <c r="K9258" s="26"/>
      <c r="L9258" s="26"/>
      <c r="M9258" s="26"/>
      <c r="N9258" s="26"/>
      <c r="O9258" s="26"/>
      <c r="P9258" s="26"/>
      <c r="Q9258" s="26"/>
      <c r="R9258" s="26"/>
      <c r="S9258" s="26"/>
      <c r="T9258" s="26"/>
      <c r="U9258" s="26"/>
      <c r="V9258" s="26"/>
    </row>
    <row r="9259" spans="1:22" ht="14">
      <c r="A9259" s="24"/>
      <c r="B9259" s="26"/>
      <c r="C9259" s="26"/>
      <c r="D9259" s="26"/>
      <c r="E9259" s="26"/>
      <c r="F9259" s="26"/>
      <c r="G9259" s="27"/>
      <c r="H9259" s="27"/>
      <c r="I9259" s="26"/>
      <c r="J9259" s="24"/>
      <c r="K9259" s="26"/>
      <c r="L9259" s="26"/>
      <c r="M9259" s="26"/>
      <c r="N9259" s="26"/>
      <c r="O9259" s="26"/>
      <c r="P9259" s="26"/>
      <c r="Q9259" s="26"/>
      <c r="R9259" s="26"/>
      <c r="S9259" s="26"/>
      <c r="T9259" s="26"/>
      <c r="U9259" s="26"/>
      <c r="V9259" s="26"/>
    </row>
    <row r="9260" spans="1:22" ht="14">
      <c r="A9260" s="24"/>
      <c r="B9260" s="26"/>
      <c r="C9260" s="26"/>
      <c r="D9260" s="26"/>
      <c r="E9260" s="26"/>
      <c r="F9260" s="26"/>
      <c r="G9260" s="27"/>
      <c r="H9260" s="27"/>
      <c r="I9260" s="26"/>
      <c r="J9260" s="24"/>
      <c r="K9260" s="26"/>
      <c r="L9260" s="26"/>
      <c r="M9260" s="26"/>
      <c r="N9260" s="26"/>
      <c r="O9260" s="26"/>
      <c r="P9260" s="26"/>
      <c r="Q9260" s="26"/>
      <c r="R9260" s="26"/>
      <c r="S9260" s="26"/>
      <c r="T9260" s="26"/>
      <c r="U9260" s="26"/>
      <c r="V9260" s="26"/>
    </row>
    <row r="9261" spans="1:22" ht="14">
      <c r="A9261" s="24"/>
      <c r="B9261" s="26"/>
      <c r="C9261" s="26"/>
      <c r="D9261" s="26"/>
      <c r="E9261" s="26"/>
      <c r="F9261" s="26"/>
      <c r="G9261" s="27"/>
      <c r="H9261" s="27"/>
      <c r="I9261" s="26"/>
      <c r="J9261" s="24"/>
      <c r="K9261" s="26"/>
      <c r="L9261" s="26"/>
      <c r="M9261" s="26"/>
      <c r="N9261" s="26"/>
      <c r="O9261" s="26"/>
      <c r="P9261" s="26"/>
      <c r="Q9261" s="26"/>
      <c r="R9261" s="26"/>
      <c r="S9261" s="26"/>
      <c r="T9261" s="26"/>
      <c r="U9261" s="26"/>
      <c r="V9261" s="26"/>
    </row>
    <row r="9262" spans="1:22" ht="14">
      <c r="A9262" s="24"/>
      <c r="B9262" s="26"/>
      <c r="C9262" s="26"/>
      <c r="D9262" s="26"/>
      <c r="E9262" s="26"/>
      <c r="F9262" s="26"/>
      <c r="G9262" s="27"/>
      <c r="H9262" s="27"/>
      <c r="I9262" s="26"/>
      <c r="J9262" s="24"/>
      <c r="K9262" s="26"/>
      <c r="L9262" s="26"/>
      <c r="M9262" s="26"/>
      <c r="N9262" s="26"/>
      <c r="O9262" s="26"/>
      <c r="P9262" s="26"/>
      <c r="Q9262" s="26"/>
      <c r="R9262" s="26"/>
      <c r="S9262" s="26"/>
      <c r="T9262" s="26"/>
      <c r="U9262" s="26"/>
      <c r="V9262" s="26"/>
    </row>
    <row r="9263" spans="1:22" ht="14">
      <c r="A9263" s="24"/>
      <c r="B9263" s="26"/>
      <c r="C9263" s="26"/>
      <c r="D9263" s="26"/>
      <c r="E9263" s="26"/>
      <c r="F9263" s="26"/>
      <c r="G9263" s="27"/>
      <c r="H9263" s="27"/>
      <c r="I9263" s="26"/>
      <c r="J9263" s="24"/>
      <c r="K9263" s="26"/>
      <c r="L9263" s="26"/>
      <c r="M9263" s="26"/>
      <c r="N9263" s="26"/>
      <c r="O9263" s="26"/>
      <c r="P9263" s="26"/>
      <c r="Q9263" s="26"/>
      <c r="R9263" s="26"/>
      <c r="S9263" s="26"/>
      <c r="T9263" s="26"/>
      <c r="U9263" s="26"/>
      <c r="V9263" s="26"/>
    </row>
    <row r="9264" spans="1:22" ht="14">
      <c r="A9264" s="24"/>
      <c r="B9264" s="26"/>
      <c r="C9264" s="26"/>
      <c r="D9264" s="26"/>
      <c r="E9264" s="26"/>
      <c r="F9264" s="26"/>
      <c r="G9264" s="27"/>
      <c r="H9264" s="27"/>
      <c r="I9264" s="26"/>
      <c r="J9264" s="24"/>
      <c r="K9264" s="26"/>
      <c r="L9264" s="26"/>
      <c r="M9264" s="26"/>
      <c r="N9264" s="26"/>
      <c r="O9264" s="26"/>
      <c r="P9264" s="26"/>
      <c r="Q9264" s="26"/>
      <c r="R9264" s="26"/>
      <c r="S9264" s="26"/>
      <c r="T9264" s="26"/>
      <c r="U9264" s="26"/>
      <c r="V9264" s="26"/>
    </row>
    <row r="9265" spans="1:22" ht="14">
      <c r="A9265" s="24"/>
      <c r="B9265" s="26"/>
      <c r="C9265" s="26"/>
      <c r="D9265" s="26"/>
      <c r="E9265" s="26"/>
      <c r="F9265" s="26"/>
      <c r="G9265" s="27"/>
      <c r="H9265" s="27"/>
      <c r="I9265" s="26"/>
      <c r="J9265" s="24"/>
      <c r="K9265" s="26"/>
      <c r="L9265" s="26"/>
      <c r="M9265" s="26"/>
      <c r="N9265" s="26"/>
      <c r="O9265" s="26"/>
      <c r="P9265" s="26"/>
      <c r="Q9265" s="26"/>
      <c r="R9265" s="26"/>
      <c r="S9265" s="26"/>
      <c r="T9265" s="26"/>
      <c r="U9265" s="26"/>
      <c r="V9265" s="26"/>
    </row>
    <row r="9266" spans="1:22" ht="14">
      <c r="A9266" s="24"/>
      <c r="B9266" s="26"/>
      <c r="C9266" s="26"/>
      <c r="D9266" s="26"/>
      <c r="E9266" s="26"/>
      <c r="F9266" s="26"/>
      <c r="G9266" s="27"/>
      <c r="H9266" s="27"/>
      <c r="I9266" s="26"/>
      <c r="J9266" s="24"/>
      <c r="K9266" s="26"/>
      <c r="L9266" s="26"/>
      <c r="M9266" s="26"/>
      <c r="N9266" s="26"/>
      <c r="O9266" s="26"/>
      <c r="P9266" s="26"/>
      <c r="Q9266" s="26"/>
      <c r="R9266" s="26"/>
      <c r="S9266" s="26"/>
      <c r="T9266" s="26"/>
      <c r="U9266" s="26"/>
      <c r="V9266" s="26"/>
    </row>
    <row r="9267" spans="1:22" ht="14">
      <c r="A9267" s="24"/>
      <c r="B9267" s="26"/>
      <c r="C9267" s="26"/>
      <c r="D9267" s="26"/>
      <c r="E9267" s="26"/>
      <c r="F9267" s="26"/>
      <c r="G9267" s="27"/>
      <c r="H9267" s="27"/>
      <c r="I9267" s="26"/>
      <c r="J9267" s="24"/>
      <c r="K9267" s="26"/>
      <c r="L9267" s="26"/>
      <c r="M9267" s="26"/>
      <c r="N9267" s="26"/>
      <c r="O9267" s="26"/>
      <c r="P9267" s="26"/>
      <c r="Q9267" s="26"/>
      <c r="R9267" s="26"/>
      <c r="S9267" s="26"/>
      <c r="T9267" s="26"/>
      <c r="U9267" s="26"/>
      <c r="V9267" s="26"/>
    </row>
    <row r="9268" spans="1:22" ht="14">
      <c r="A9268" s="24"/>
      <c r="B9268" s="26"/>
      <c r="C9268" s="26"/>
      <c r="D9268" s="26"/>
      <c r="E9268" s="26"/>
      <c r="F9268" s="26"/>
      <c r="G9268" s="27"/>
      <c r="H9268" s="27"/>
      <c r="I9268" s="26"/>
      <c r="J9268" s="24"/>
      <c r="K9268" s="26"/>
      <c r="L9268" s="26"/>
      <c r="M9268" s="26"/>
      <c r="N9268" s="26"/>
      <c r="O9268" s="26"/>
      <c r="P9268" s="26"/>
      <c r="Q9268" s="26"/>
      <c r="R9268" s="26"/>
      <c r="S9268" s="26"/>
      <c r="T9268" s="26"/>
      <c r="U9268" s="26"/>
      <c r="V9268" s="26"/>
    </row>
    <row r="9269" spans="1:22" ht="14">
      <c r="A9269" s="24"/>
      <c r="B9269" s="26"/>
      <c r="C9269" s="26"/>
      <c r="D9269" s="26"/>
      <c r="E9269" s="26"/>
      <c r="F9269" s="26"/>
      <c r="G9269" s="27"/>
      <c r="H9269" s="27"/>
      <c r="I9269" s="26"/>
      <c r="J9269" s="24"/>
      <c r="K9269" s="26"/>
      <c r="L9269" s="26"/>
      <c r="M9269" s="26"/>
      <c r="N9269" s="26"/>
      <c r="O9269" s="26"/>
      <c r="P9269" s="26"/>
      <c r="Q9269" s="26"/>
      <c r="R9269" s="26"/>
      <c r="S9269" s="26"/>
      <c r="T9269" s="26"/>
      <c r="U9269" s="26"/>
      <c r="V9269" s="26"/>
    </row>
    <row r="9270" spans="1:22" ht="14">
      <c r="A9270" s="24"/>
      <c r="B9270" s="26"/>
      <c r="C9270" s="26"/>
      <c r="D9270" s="26"/>
      <c r="E9270" s="26"/>
      <c r="F9270" s="26"/>
      <c r="G9270" s="27"/>
      <c r="H9270" s="27"/>
      <c r="I9270" s="26"/>
      <c r="J9270" s="24"/>
      <c r="K9270" s="26"/>
      <c r="L9270" s="26"/>
      <c r="M9270" s="26"/>
      <c r="N9270" s="26"/>
      <c r="O9270" s="26"/>
      <c r="P9270" s="26"/>
      <c r="Q9270" s="26"/>
      <c r="R9270" s="26"/>
      <c r="S9270" s="26"/>
      <c r="T9270" s="26"/>
      <c r="U9270" s="26"/>
      <c r="V9270" s="26"/>
    </row>
    <row r="9271" spans="1:22" ht="14">
      <c r="A9271" s="24"/>
      <c r="B9271" s="26"/>
      <c r="C9271" s="26"/>
      <c r="D9271" s="26"/>
      <c r="E9271" s="26"/>
      <c r="F9271" s="26"/>
      <c r="G9271" s="27"/>
      <c r="H9271" s="27"/>
      <c r="I9271" s="26"/>
      <c r="J9271" s="24"/>
      <c r="K9271" s="26"/>
      <c r="L9271" s="26"/>
      <c r="M9271" s="26"/>
      <c r="N9271" s="26"/>
      <c r="O9271" s="26"/>
      <c r="P9271" s="26"/>
      <c r="Q9271" s="26"/>
      <c r="R9271" s="26"/>
      <c r="S9271" s="26"/>
      <c r="T9271" s="26"/>
      <c r="U9271" s="26"/>
      <c r="V9271" s="26"/>
    </row>
    <row r="9272" spans="1:22" ht="14">
      <c r="A9272" s="24"/>
      <c r="B9272" s="26"/>
      <c r="C9272" s="26"/>
      <c r="D9272" s="26"/>
      <c r="E9272" s="26"/>
      <c r="F9272" s="26"/>
      <c r="G9272" s="27"/>
      <c r="H9272" s="27"/>
      <c r="I9272" s="26"/>
      <c r="J9272" s="24"/>
      <c r="K9272" s="26"/>
      <c r="L9272" s="26"/>
      <c r="M9272" s="26"/>
      <c r="N9272" s="26"/>
      <c r="O9272" s="26"/>
      <c r="P9272" s="26"/>
      <c r="Q9272" s="26"/>
      <c r="R9272" s="26"/>
      <c r="S9272" s="26"/>
      <c r="T9272" s="26"/>
      <c r="U9272" s="26"/>
      <c r="V9272" s="26"/>
    </row>
    <row r="9273" spans="1:22" ht="14">
      <c r="A9273" s="24"/>
      <c r="B9273" s="26"/>
      <c r="C9273" s="26"/>
      <c r="D9273" s="26"/>
      <c r="E9273" s="26"/>
      <c r="F9273" s="26"/>
      <c r="G9273" s="27"/>
      <c r="H9273" s="27"/>
      <c r="I9273" s="26"/>
      <c r="J9273" s="24"/>
      <c r="K9273" s="26"/>
      <c r="L9273" s="26"/>
      <c r="M9273" s="26"/>
      <c r="N9273" s="26"/>
      <c r="O9273" s="26"/>
      <c r="P9273" s="26"/>
      <c r="Q9273" s="26"/>
      <c r="R9273" s="26"/>
      <c r="S9273" s="26"/>
      <c r="T9273" s="26"/>
      <c r="U9273" s="26"/>
      <c r="V9273" s="26"/>
    </row>
    <row r="9274" spans="1:22" ht="14">
      <c r="A9274" s="24"/>
      <c r="B9274" s="26"/>
      <c r="C9274" s="26"/>
      <c r="D9274" s="26"/>
      <c r="E9274" s="26"/>
      <c r="F9274" s="26"/>
      <c r="G9274" s="27"/>
      <c r="H9274" s="27"/>
      <c r="I9274" s="26"/>
      <c r="J9274" s="24"/>
      <c r="K9274" s="26"/>
      <c r="L9274" s="26"/>
      <c r="M9274" s="26"/>
      <c r="N9274" s="26"/>
      <c r="O9274" s="26"/>
      <c r="P9274" s="26"/>
      <c r="Q9274" s="26"/>
      <c r="R9274" s="26"/>
      <c r="S9274" s="26"/>
      <c r="T9274" s="26"/>
      <c r="U9274" s="26"/>
      <c r="V9274" s="26"/>
    </row>
    <row r="9275" spans="1:22" ht="14">
      <c r="A9275" s="24"/>
      <c r="B9275" s="26"/>
      <c r="C9275" s="26"/>
      <c r="D9275" s="26"/>
      <c r="E9275" s="26"/>
      <c r="F9275" s="26"/>
      <c r="G9275" s="27"/>
      <c r="H9275" s="27"/>
      <c r="I9275" s="26"/>
      <c r="J9275" s="24"/>
      <c r="K9275" s="26"/>
      <c r="L9275" s="26"/>
      <c r="M9275" s="26"/>
      <c r="N9275" s="26"/>
      <c r="O9275" s="26"/>
      <c r="P9275" s="26"/>
      <c r="Q9275" s="26"/>
      <c r="R9275" s="26"/>
      <c r="S9275" s="26"/>
      <c r="T9275" s="26"/>
      <c r="U9275" s="26"/>
      <c r="V9275" s="26"/>
    </row>
    <row r="9276" spans="1:22" ht="14">
      <c r="A9276" s="24"/>
      <c r="B9276" s="26"/>
      <c r="C9276" s="26"/>
      <c r="D9276" s="26"/>
      <c r="E9276" s="26"/>
      <c r="F9276" s="26"/>
      <c r="G9276" s="27"/>
      <c r="H9276" s="27"/>
      <c r="I9276" s="26"/>
      <c r="J9276" s="24"/>
      <c r="K9276" s="26"/>
      <c r="L9276" s="26"/>
      <c r="M9276" s="26"/>
      <c r="N9276" s="26"/>
      <c r="O9276" s="26"/>
      <c r="P9276" s="26"/>
      <c r="Q9276" s="26"/>
      <c r="R9276" s="26"/>
      <c r="S9276" s="26"/>
      <c r="T9276" s="26"/>
      <c r="U9276" s="26"/>
      <c r="V9276" s="26"/>
    </row>
    <row r="9277" spans="1:22" ht="14">
      <c r="A9277" s="24"/>
      <c r="B9277" s="26"/>
      <c r="C9277" s="26"/>
      <c r="D9277" s="26"/>
      <c r="E9277" s="26"/>
      <c r="F9277" s="26"/>
      <c r="G9277" s="27"/>
      <c r="H9277" s="27"/>
      <c r="I9277" s="26"/>
      <c r="J9277" s="24"/>
      <c r="K9277" s="26"/>
      <c r="L9277" s="26"/>
      <c r="M9277" s="26"/>
      <c r="N9277" s="26"/>
      <c r="O9277" s="26"/>
      <c r="P9277" s="26"/>
      <c r="Q9277" s="26"/>
      <c r="R9277" s="26"/>
      <c r="S9277" s="26"/>
      <c r="T9277" s="26"/>
      <c r="U9277" s="26"/>
      <c r="V9277" s="26"/>
    </row>
    <row r="9278" spans="1:22" ht="14">
      <c r="A9278" s="24"/>
      <c r="B9278" s="26"/>
      <c r="C9278" s="26"/>
      <c r="D9278" s="26"/>
      <c r="E9278" s="26"/>
      <c r="F9278" s="26"/>
      <c r="G9278" s="27"/>
      <c r="H9278" s="27"/>
      <c r="I9278" s="26"/>
      <c r="J9278" s="24"/>
      <c r="K9278" s="26"/>
      <c r="L9278" s="26"/>
      <c r="M9278" s="26"/>
      <c r="N9278" s="26"/>
      <c r="O9278" s="26"/>
      <c r="P9278" s="26"/>
      <c r="Q9278" s="26"/>
      <c r="R9278" s="26"/>
      <c r="S9278" s="26"/>
      <c r="T9278" s="26"/>
      <c r="U9278" s="26"/>
      <c r="V9278" s="26"/>
    </row>
    <row r="9279" spans="1:22" ht="14">
      <c r="A9279" s="24"/>
      <c r="B9279" s="26"/>
      <c r="C9279" s="26"/>
      <c r="D9279" s="26"/>
      <c r="E9279" s="26"/>
      <c r="F9279" s="26"/>
      <c r="G9279" s="27"/>
      <c r="H9279" s="27"/>
      <c r="I9279" s="26"/>
      <c r="J9279" s="24"/>
      <c r="K9279" s="26"/>
      <c r="L9279" s="26"/>
      <c r="M9279" s="26"/>
      <c r="N9279" s="26"/>
      <c r="O9279" s="26"/>
      <c r="P9279" s="26"/>
      <c r="Q9279" s="26"/>
      <c r="R9279" s="26"/>
      <c r="S9279" s="26"/>
      <c r="T9279" s="26"/>
      <c r="U9279" s="26"/>
      <c r="V9279" s="26"/>
    </row>
    <row r="9280" spans="1:22" ht="14">
      <c r="A9280" s="24"/>
      <c r="B9280" s="26"/>
      <c r="C9280" s="26"/>
      <c r="D9280" s="26"/>
      <c r="E9280" s="26"/>
      <c r="F9280" s="26"/>
      <c r="G9280" s="27"/>
      <c r="H9280" s="27"/>
      <c r="I9280" s="26"/>
      <c r="J9280" s="24"/>
      <c r="K9280" s="26"/>
      <c r="L9280" s="26"/>
      <c r="M9280" s="26"/>
      <c r="N9280" s="26"/>
      <c r="O9280" s="26"/>
      <c r="P9280" s="26"/>
      <c r="Q9280" s="26"/>
      <c r="R9280" s="26"/>
      <c r="S9280" s="26"/>
      <c r="T9280" s="26"/>
      <c r="U9280" s="26"/>
      <c r="V9280" s="26"/>
    </row>
    <row r="9281" spans="1:22" ht="14">
      <c r="A9281" s="24"/>
      <c r="B9281" s="26"/>
      <c r="C9281" s="26"/>
      <c r="D9281" s="26"/>
      <c r="E9281" s="26"/>
      <c r="F9281" s="26"/>
      <c r="G9281" s="27"/>
      <c r="H9281" s="27"/>
      <c r="I9281" s="26"/>
      <c r="J9281" s="24"/>
      <c r="K9281" s="26"/>
      <c r="L9281" s="26"/>
      <c r="M9281" s="26"/>
      <c r="N9281" s="26"/>
      <c r="O9281" s="26"/>
      <c r="P9281" s="26"/>
      <c r="Q9281" s="26"/>
      <c r="R9281" s="26"/>
      <c r="S9281" s="26"/>
      <c r="T9281" s="26"/>
      <c r="U9281" s="26"/>
      <c r="V9281" s="26"/>
    </row>
    <row r="9282" spans="1:22" ht="14">
      <c r="A9282" s="24"/>
      <c r="B9282" s="26"/>
      <c r="C9282" s="26"/>
      <c r="D9282" s="26"/>
      <c r="E9282" s="26"/>
      <c r="F9282" s="26"/>
      <c r="G9282" s="27"/>
      <c r="H9282" s="27"/>
      <c r="I9282" s="26"/>
      <c r="J9282" s="24"/>
      <c r="K9282" s="26"/>
      <c r="L9282" s="26"/>
      <c r="M9282" s="26"/>
      <c r="N9282" s="26"/>
      <c r="O9282" s="26"/>
      <c r="P9282" s="26"/>
      <c r="Q9282" s="26"/>
      <c r="R9282" s="26"/>
      <c r="S9282" s="26"/>
      <c r="T9282" s="26"/>
      <c r="U9282" s="26"/>
      <c r="V9282" s="26"/>
    </row>
    <row r="9283" spans="1:22" ht="14">
      <c r="A9283" s="24"/>
      <c r="B9283" s="26"/>
      <c r="C9283" s="26"/>
      <c r="D9283" s="26"/>
      <c r="E9283" s="26"/>
      <c r="F9283" s="26"/>
      <c r="G9283" s="27"/>
      <c r="H9283" s="27"/>
      <c r="I9283" s="26"/>
      <c r="J9283" s="24"/>
      <c r="K9283" s="26"/>
      <c r="L9283" s="26"/>
      <c r="M9283" s="26"/>
      <c r="N9283" s="26"/>
      <c r="O9283" s="26"/>
      <c r="P9283" s="26"/>
      <c r="Q9283" s="26"/>
      <c r="R9283" s="26"/>
      <c r="S9283" s="26"/>
      <c r="T9283" s="26"/>
      <c r="U9283" s="26"/>
      <c r="V9283" s="26"/>
    </row>
    <row r="9284" spans="1:22" ht="14">
      <c r="A9284" s="24"/>
      <c r="B9284" s="26"/>
      <c r="C9284" s="26"/>
      <c r="D9284" s="26"/>
      <c r="E9284" s="26"/>
      <c r="F9284" s="26"/>
      <c r="G9284" s="27"/>
      <c r="H9284" s="27"/>
      <c r="I9284" s="26"/>
      <c r="J9284" s="24"/>
      <c r="K9284" s="26"/>
      <c r="L9284" s="26"/>
      <c r="M9284" s="26"/>
      <c r="N9284" s="26"/>
      <c r="O9284" s="26"/>
      <c r="P9284" s="26"/>
      <c r="Q9284" s="26"/>
      <c r="R9284" s="26"/>
      <c r="S9284" s="26"/>
      <c r="T9284" s="26"/>
      <c r="U9284" s="26"/>
      <c r="V9284" s="26"/>
    </row>
    <row r="9285" spans="1:22" ht="14">
      <c r="A9285" s="24"/>
      <c r="B9285" s="26"/>
      <c r="C9285" s="26"/>
      <c r="D9285" s="26"/>
      <c r="E9285" s="26"/>
      <c r="F9285" s="26"/>
      <c r="G9285" s="27"/>
      <c r="H9285" s="27"/>
      <c r="I9285" s="26"/>
      <c r="J9285" s="24"/>
      <c r="K9285" s="26"/>
      <c r="L9285" s="26"/>
      <c r="M9285" s="26"/>
      <c r="N9285" s="26"/>
      <c r="O9285" s="26"/>
      <c r="P9285" s="26"/>
      <c r="Q9285" s="26"/>
      <c r="R9285" s="26"/>
      <c r="S9285" s="26"/>
      <c r="T9285" s="26"/>
      <c r="U9285" s="26"/>
      <c r="V9285" s="26"/>
    </row>
    <row r="9286" spans="1:22" ht="14">
      <c r="A9286" s="24"/>
      <c r="B9286" s="26"/>
      <c r="C9286" s="26"/>
      <c r="D9286" s="26"/>
      <c r="E9286" s="26"/>
      <c r="F9286" s="26"/>
      <c r="G9286" s="27"/>
      <c r="H9286" s="27"/>
      <c r="I9286" s="26"/>
      <c r="J9286" s="24"/>
      <c r="K9286" s="26"/>
      <c r="L9286" s="26"/>
      <c r="M9286" s="26"/>
      <c r="N9286" s="26"/>
      <c r="O9286" s="26"/>
      <c r="P9286" s="26"/>
      <c r="Q9286" s="26"/>
      <c r="R9286" s="26"/>
      <c r="S9286" s="26"/>
      <c r="T9286" s="26"/>
      <c r="U9286" s="26"/>
      <c r="V9286" s="26"/>
    </row>
    <row r="9287" spans="1:22" ht="14">
      <c r="A9287" s="24"/>
      <c r="B9287" s="26"/>
      <c r="C9287" s="26"/>
      <c r="D9287" s="26"/>
      <c r="E9287" s="26"/>
      <c r="F9287" s="26"/>
      <c r="G9287" s="27"/>
      <c r="H9287" s="27"/>
      <c r="I9287" s="26"/>
      <c r="J9287" s="24"/>
      <c r="K9287" s="26"/>
      <c r="L9287" s="26"/>
      <c r="M9287" s="26"/>
      <c r="N9287" s="26"/>
      <c r="O9287" s="26"/>
      <c r="P9287" s="26"/>
      <c r="Q9287" s="26"/>
      <c r="R9287" s="26"/>
      <c r="S9287" s="26"/>
      <c r="T9287" s="26"/>
      <c r="U9287" s="26"/>
      <c r="V9287" s="26"/>
    </row>
    <row r="9288" spans="1:22" ht="14">
      <c r="A9288" s="24"/>
      <c r="B9288" s="26"/>
      <c r="C9288" s="26"/>
      <c r="D9288" s="26"/>
      <c r="E9288" s="26"/>
      <c r="F9288" s="26"/>
      <c r="G9288" s="27"/>
      <c r="H9288" s="27"/>
      <c r="I9288" s="26"/>
      <c r="J9288" s="24"/>
      <c r="K9288" s="26"/>
      <c r="L9288" s="26"/>
      <c r="M9288" s="26"/>
      <c r="N9288" s="26"/>
      <c r="O9288" s="26"/>
      <c r="P9288" s="26"/>
      <c r="Q9288" s="26"/>
      <c r="R9288" s="26"/>
      <c r="S9288" s="26"/>
      <c r="T9288" s="26"/>
      <c r="U9288" s="26"/>
      <c r="V9288" s="26"/>
    </row>
    <row r="9289" spans="1:22" ht="14">
      <c r="A9289" s="24"/>
      <c r="B9289" s="26"/>
      <c r="C9289" s="26"/>
      <c r="D9289" s="26"/>
      <c r="E9289" s="26"/>
      <c r="F9289" s="26"/>
      <c r="G9289" s="27"/>
      <c r="H9289" s="27"/>
      <c r="I9289" s="26"/>
      <c r="J9289" s="24"/>
      <c r="K9289" s="26"/>
      <c r="L9289" s="26"/>
      <c r="M9289" s="26"/>
      <c r="N9289" s="26"/>
      <c r="O9289" s="26"/>
      <c r="P9289" s="26"/>
      <c r="Q9289" s="26"/>
      <c r="R9289" s="26"/>
      <c r="S9289" s="26"/>
      <c r="T9289" s="26"/>
      <c r="U9289" s="26"/>
      <c r="V9289" s="26"/>
    </row>
    <row r="9290" spans="1:22" ht="14">
      <c r="A9290" s="24"/>
      <c r="B9290" s="26"/>
      <c r="C9290" s="26"/>
      <c r="D9290" s="26"/>
      <c r="E9290" s="26"/>
      <c r="F9290" s="26"/>
      <c r="G9290" s="27"/>
      <c r="H9290" s="27"/>
      <c r="I9290" s="26"/>
      <c r="J9290" s="24"/>
      <c r="K9290" s="26"/>
      <c r="L9290" s="26"/>
      <c r="M9290" s="26"/>
      <c r="N9290" s="26"/>
      <c r="O9290" s="26"/>
      <c r="P9290" s="26"/>
      <c r="Q9290" s="26"/>
      <c r="R9290" s="26"/>
      <c r="S9290" s="26"/>
      <c r="T9290" s="26"/>
      <c r="U9290" s="26"/>
      <c r="V9290" s="26"/>
    </row>
    <row r="9291" spans="1:22" ht="14">
      <c r="A9291" s="24"/>
      <c r="B9291" s="26"/>
      <c r="C9291" s="26"/>
      <c r="D9291" s="26"/>
      <c r="E9291" s="26"/>
      <c r="F9291" s="26"/>
      <c r="G9291" s="27"/>
      <c r="H9291" s="27"/>
      <c r="I9291" s="26"/>
      <c r="J9291" s="24"/>
      <c r="K9291" s="26"/>
      <c r="L9291" s="26"/>
      <c r="M9291" s="26"/>
      <c r="N9291" s="26"/>
      <c r="O9291" s="26"/>
      <c r="P9291" s="26"/>
      <c r="Q9291" s="26"/>
      <c r="R9291" s="26"/>
      <c r="S9291" s="26"/>
      <c r="T9291" s="26"/>
      <c r="U9291" s="26"/>
      <c r="V9291" s="26"/>
    </row>
    <row r="9292" spans="1:22" ht="14">
      <c r="A9292" s="24"/>
      <c r="B9292" s="26"/>
      <c r="C9292" s="26"/>
      <c r="D9292" s="26"/>
      <c r="E9292" s="26"/>
      <c r="F9292" s="26"/>
      <c r="G9292" s="27"/>
      <c r="H9292" s="27"/>
      <c r="I9292" s="26"/>
      <c r="J9292" s="24"/>
      <c r="K9292" s="26"/>
      <c r="L9292" s="26"/>
      <c r="M9292" s="26"/>
      <c r="N9292" s="26"/>
      <c r="O9292" s="26"/>
      <c r="P9292" s="26"/>
      <c r="Q9292" s="26"/>
      <c r="R9292" s="26"/>
      <c r="S9292" s="26"/>
      <c r="T9292" s="26"/>
      <c r="U9292" s="26"/>
      <c r="V9292" s="26"/>
    </row>
    <row r="9293" spans="1:22" ht="14">
      <c r="A9293" s="24"/>
      <c r="B9293" s="26"/>
      <c r="C9293" s="26"/>
      <c r="D9293" s="26"/>
      <c r="E9293" s="26"/>
      <c r="F9293" s="26"/>
      <c r="G9293" s="27"/>
      <c r="H9293" s="27"/>
      <c r="I9293" s="26"/>
      <c r="J9293" s="24"/>
      <c r="K9293" s="26"/>
      <c r="L9293" s="26"/>
      <c r="M9293" s="26"/>
      <c r="N9293" s="26"/>
      <c r="O9293" s="26"/>
      <c r="P9293" s="26"/>
      <c r="Q9293" s="26"/>
      <c r="R9293" s="26"/>
      <c r="S9293" s="26"/>
      <c r="T9293" s="26"/>
      <c r="U9293" s="26"/>
      <c r="V9293" s="26"/>
    </row>
    <row r="9294" spans="1:22" ht="14">
      <c r="A9294" s="24"/>
      <c r="B9294" s="26"/>
      <c r="C9294" s="26"/>
      <c r="D9294" s="26"/>
      <c r="E9294" s="26"/>
      <c r="F9294" s="26"/>
      <c r="G9294" s="27"/>
      <c r="H9294" s="27"/>
      <c r="I9294" s="26"/>
      <c r="J9294" s="24"/>
      <c r="K9294" s="26"/>
      <c r="L9294" s="26"/>
      <c r="M9294" s="26"/>
      <c r="N9294" s="26"/>
      <c r="O9294" s="26"/>
      <c r="P9294" s="26"/>
      <c r="Q9294" s="26"/>
      <c r="R9294" s="26"/>
      <c r="S9294" s="26"/>
      <c r="T9294" s="26"/>
      <c r="U9294" s="26"/>
      <c r="V9294" s="26"/>
    </row>
    <row r="9295" spans="1:22" ht="14">
      <c r="A9295" s="24"/>
      <c r="B9295" s="26"/>
      <c r="C9295" s="26"/>
      <c r="D9295" s="26"/>
      <c r="E9295" s="26"/>
      <c r="F9295" s="26"/>
      <c r="G9295" s="27"/>
      <c r="H9295" s="27"/>
      <c r="I9295" s="26"/>
      <c r="J9295" s="24"/>
      <c r="K9295" s="26"/>
      <c r="L9295" s="26"/>
      <c r="M9295" s="26"/>
      <c r="N9295" s="26"/>
      <c r="O9295" s="26"/>
      <c r="P9295" s="26"/>
      <c r="Q9295" s="26"/>
      <c r="R9295" s="26"/>
      <c r="S9295" s="26"/>
      <c r="T9295" s="26"/>
      <c r="U9295" s="26"/>
      <c r="V9295" s="26"/>
    </row>
    <row r="9296" spans="1:22" ht="14">
      <c r="A9296" s="24"/>
      <c r="B9296" s="26"/>
      <c r="C9296" s="26"/>
      <c r="D9296" s="26"/>
      <c r="E9296" s="26"/>
      <c r="F9296" s="26"/>
      <c r="G9296" s="27"/>
      <c r="H9296" s="27"/>
      <c r="I9296" s="26"/>
      <c r="J9296" s="24"/>
      <c r="K9296" s="26"/>
      <c r="L9296" s="26"/>
      <c r="M9296" s="26"/>
      <c r="N9296" s="26"/>
      <c r="O9296" s="26"/>
      <c r="P9296" s="26"/>
      <c r="Q9296" s="26"/>
      <c r="R9296" s="26"/>
      <c r="S9296" s="26"/>
      <c r="T9296" s="26"/>
      <c r="U9296" s="26"/>
      <c r="V9296" s="26"/>
    </row>
    <row r="9297" spans="1:22" ht="14">
      <c r="A9297" s="24"/>
      <c r="B9297" s="26"/>
      <c r="C9297" s="26"/>
      <c r="D9297" s="26"/>
      <c r="E9297" s="26"/>
      <c r="F9297" s="26"/>
      <c r="G9297" s="27"/>
      <c r="H9297" s="27"/>
      <c r="I9297" s="26"/>
      <c r="J9297" s="24"/>
      <c r="K9297" s="26"/>
      <c r="L9297" s="26"/>
      <c r="M9297" s="26"/>
      <c r="N9297" s="26"/>
      <c r="O9297" s="26"/>
      <c r="P9297" s="26"/>
      <c r="Q9297" s="26"/>
      <c r="R9297" s="26"/>
      <c r="S9297" s="26"/>
      <c r="T9297" s="26"/>
      <c r="U9297" s="26"/>
      <c r="V9297" s="26"/>
    </row>
    <row r="9298" spans="1:22" ht="14">
      <c r="A9298" s="24"/>
      <c r="B9298" s="26"/>
      <c r="C9298" s="26"/>
      <c r="D9298" s="26"/>
      <c r="E9298" s="26"/>
      <c r="F9298" s="26"/>
      <c r="G9298" s="27"/>
      <c r="H9298" s="27"/>
      <c r="I9298" s="26"/>
      <c r="J9298" s="24"/>
      <c r="K9298" s="26"/>
      <c r="L9298" s="26"/>
      <c r="M9298" s="26"/>
      <c r="N9298" s="26"/>
      <c r="O9298" s="26"/>
      <c r="P9298" s="26"/>
      <c r="Q9298" s="26"/>
      <c r="R9298" s="26"/>
      <c r="S9298" s="26"/>
      <c r="T9298" s="26"/>
      <c r="U9298" s="26"/>
      <c r="V9298" s="26"/>
    </row>
    <row r="9299" spans="1:22" ht="14">
      <c r="A9299" s="24"/>
      <c r="B9299" s="26"/>
      <c r="C9299" s="26"/>
      <c r="D9299" s="26"/>
      <c r="E9299" s="26"/>
      <c r="F9299" s="26"/>
      <c r="G9299" s="27"/>
      <c r="H9299" s="27"/>
      <c r="I9299" s="26"/>
      <c r="J9299" s="24"/>
      <c r="K9299" s="26"/>
      <c r="L9299" s="26"/>
      <c r="M9299" s="26"/>
      <c r="N9299" s="26"/>
      <c r="O9299" s="26"/>
      <c r="P9299" s="26"/>
      <c r="Q9299" s="26"/>
      <c r="R9299" s="26"/>
      <c r="S9299" s="26"/>
      <c r="T9299" s="26"/>
      <c r="U9299" s="26"/>
      <c r="V9299" s="26"/>
    </row>
    <row r="9300" spans="1:22" ht="14">
      <c r="A9300" s="24"/>
      <c r="B9300" s="26"/>
      <c r="C9300" s="26"/>
      <c r="D9300" s="26"/>
      <c r="E9300" s="26"/>
      <c r="F9300" s="26"/>
      <c r="G9300" s="27"/>
      <c r="H9300" s="27"/>
      <c r="I9300" s="26"/>
      <c r="J9300" s="24"/>
      <c r="K9300" s="26"/>
      <c r="L9300" s="26"/>
      <c r="M9300" s="26"/>
      <c r="N9300" s="26"/>
      <c r="O9300" s="26"/>
      <c r="P9300" s="26"/>
      <c r="Q9300" s="26"/>
      <c r="R9300" s="26"/>
      <c r="S9300" s="26"/>
      <c r="T9300" s="26"/>
      <c r="U9300" s="26"/>
      <c r="V9300" s="26"/>
    </row>
    <row r="9301" spans="1:22" ht="14">
      <c r="A9301" s="24"/>
      <c r="B9301" s="26"/>
      <c r="C9301" s="26"/>
      <c r="D9301" s="26"/>
      <c r="E9301" s="26"/>
      <c r="F9301" s="26"/>
      <c r="G9301" s="27"/>
      <c r="H9301" s="27"/>
      <c r="I9301" s="26"/>
      <c r="J9301" s="24"/>
      <c r="K9301" s="26"/>
      <c r="L9301" s="26"/>
      <c r="M9301" s="26"/>
      <c r="N9301" s="26"/>
      <c r="O9301" s="26"/>
      <c r="P9301" s="26"/>
      <c r="Q9301" s="26"/>
      <c r="R9301" s="26"/>
      <c r="S9301" s="26"/>
      <c r="T9301" s="26"/>
      <c r="U9301" s="26"/>
      <c r="V9301" s="26"/>
    </row>
    <row r="9302" spans="1:22" ht="14">
      <c r="A9302" s="24"/>
      <c r="B9302" s="26"/>
      <c r="C9302" s="26"/>
      <c r="D9302" s="26"/>
      <c r="E9302" s="26"/>
      <c r="F9302" s="26"/>
      <c r="G9302" s="27"/>
      <c r="H9302" s="27"/>
      <c r="I9302" s="26"/>
      <c r="J9302" s="24"/>
      <c r="K9302" s="26"/>
      <c r="L9302" s="26"/>
      <c r="M9302" s="26"/>
      <c r="N9302" s="26"/>
      <c r="O9302" s="26"/>
      <c r="P9302" s="26"/>
      <c r="Q9302" s="26"/>
      <c r="R9302" s="26"/>
      <c r="S9302" s="26"/>
      <c r="T9302" s="26"/>
      <c r="U9302" s="26"/>
      <c r="V9302" s="26"/>
    </row>
    <row r="9303" spans="1:22" ht="14">
      <c r="A9303" s="24"/>
      <c r="B9303" s="26"/>
      <c r="C9303" s="26"/>
      <c r="D9303" s="26"/>
      <c r="E9303" s="26"/>
      <c r="F9303" s="26"/>
      <c r="G9303" s="27"/>
      <c r="H9303" s="27"/>
      <c r="I9303" s="26"/>
      <c r="J9303" s="24"/>
      <c r="K9303" s="26"/>
      <c r="L9303" s="26"/>
      <c r="M9303" s="26"/>
      <c r="N9303" s="26"/>
      <c r="O9303" s="26"/>
      <c r="P9303" s="26"/>
      <c r="Q9303" s="26"/>
      <c r="R9303" s="26"/>
      <c r="S9303" s="26"/>
      <c r="T9303" s="26"/>
      <c r="U9303" s="26"/>
      <c r="V9303" s="26"/>
    </row>
    <row r="9304" spans="1:22" ht="14">
      <c r="A9304" s="24"/>
      <c r="B9304" s="26"/>
      <c r="C9304" s="26"/>
      <c r="D9304" s="26"/>
      <c r="E9304" s="26"/>
      <c r="F9304" s="26"/>
      <c r="G9304" s="27"/>
      <c r="H9304" s="27"/>
      <c r="I9304" s="26"/>
      <c r="J9304" s="24"/>
      <c r="K9304" s="26"/>
      <c r="L9304" s="26"/>
      <c r="M9304" s="26"/>
      <c r="N9304" s="26"/>
      <c r="O9304" s="26"/>
      <c r="P9304" s="26"/>
      <c r="Q9304" s="26"/>
      <c r="R9304" s="26"/>
      <c r="S9304" s="26"/>
      <c r="T9304" s="26"/>
      <c r="U9304" s="26"/>
      <c r="V9304" s="26"/>
    </row>
    <row r="9305" spans="1:22" ht="14">
      <c r="A9305" s="24"/>
      <c r="B9305" s="26"/>
      <c r="C9305" s="26"/>
      <c r="D9305" s="26"/>
      <c r="E9305" s="26"/>
      <c r="F9305" s="26"/>
      <c r="G9305" s="27"/>
      <c r="H9305" s="27"/>
      <c r="I9305" s="26"/>
      <c r="J9305" s="24"/>
      <c r="K9305" s="26"/>
      <c r="L9305" s="26"/>
      <c r="M9305" s="26"/>
      <c r="N9305" s="26"/>
      <c r="O9305" s="26"/>
      <c r="P9305" s="26"/>
      <c r="Q9305" s="26"/>
      <c r="R9305" s="26"/>
      <c r="S9305" s="26"/>
      <c r="T9305" s="26"/>
      <c r="U9305" s="26"/>
      <c r="V9305" s="26"/>
    </row>
    <row r="9306" spans="1:22" ht="14">
      <c r="A9306" s="24"/>
      <c r="B9306" s="26"/>
      <c r="C9306" s="26"/>
      <c r="D9306" s="26"/>
      <c r="E9306" s="26"/>
      <c r="F9306" s="26"/>
      <c r="G9306" s="27"/>
      <c r="H9306" s="27"/>
      <c r="I9306" s="26"/>
      <c r="J9306" s="24"/>
      <c r="K9306" s="26"/>
      <c r="L9306" s="26"/>
      <c r="M9306" s="26"/>
      <c r="N9306" s="26"/>
      <c r="O9306" s="26"/>
      <c r="P9306" s="26"/>
      <c r="Q9306" s="26"/>
      <c r="R9306" s="26"/>
      <c r="S9306" s="26"/>
      <c r="T9306" s="26"/>
      <c r="U9306" s="26"/>
      <c r="V9306" s="26"/>
    </row>
    <row r="9307" spans="1:22" ht="14">
      <c r="A9307" s="24"/>
      <c r="B9307" s="26"/>
      <c r="C9307" s="26"/>
      <c r="D9307" s="26"/>
      <c r="E9307" s="26"/>
      <c r="F9307" s="26"/>
      <c r="G9307" s="27"/>
      <c r="H9307" s="27"/>
      <c r="I9307" s="26"/>
      <c r="J9307" s="24"/>
      <c r="K9307" s="26"/>
      <c r="L9307" s="26"/>
      <c r="M9307" s="26"/>
      <c r="N9307" s="26"/>
      <c r="O9307" s="26"/>
      <c r="P9307" s="26"/>
      <c r="Q9307" s="26"/>
      <c r="R9307" s="26"/>
      <c r="S9307" s="26"/>
      <c r="T9307" s="26"/>
      <c r="U9307" s="26"/>
      <c r="V9307" s="26"/>
    </row>
    <row r="9308" spans="1:22" ht="14">
      <c r="A9308" s="24"/>
      <c r="B9308" s="26"/>
      <c r="C9308" s="26"/>
      <c r="D9308" s="26"/>
      <c r="E9308" s="26"/>
      <c r="F9308" s="26"/>
      <c r="G9308" s="27"/>
      <c r="H9308" s="27"/>
      <c r="I9308" s="26"/>
      <c r="J9308" s="24"/>
      <c r="K9308" s="26"/>
      <c r="L9308" s="26"/>
      <c r="M9308" s="26"/>
      <c r="N9308" s="26"/>
      <c r="O9308" s="26"/>
      <c r="P9308" s="26"/>
      <c r="Q9308" s="26"/>
      <c r="R9308" s="26"/>
      <c r="S9308" s="26"/>
      <c r="T9308" s="26"/>
      <c r="U9308" s="26"/>
      <c r="V9308" s="26"/>
    </row>
    <row r="9309" spans="1:22" ht="14">
      <c r="A9309" s="24"/>
      <c r="B9309" s="26"/>
      <c r="C9309" s="26"/>
      <c r="D9309" s="26"/>
      <c r="E9309" s="26"/>
      <c r="F9309" s="26"/>
      <c r="G9309" s="27"/>
      <c r="H9309" s="27"/>
      <c r="I9309" s="26"/>
      <c r="J9309" s="24"/>
      <c r="K9309" s="26"/>
      <c r="L9309" s="26"/>
      <c r="M9309" s="26"/>
      <c r="N9309" s="26"/>
      <c r="O9309" s="26"/>
      <c r="P9309" s="26"/>
      <c r="Q9309" s="26"/>
      <c r="R9309" s="26"/>
      <c r="S9309" s="26"/>
      <c r="T9309" s="26"/>
      <c r="U9309" s="26"/>
      <c r="V9309" s="26"/>
    </row>
    <row r="9310" spans="1:22" ht="14">
      <c r="A9310" s="24"/>
      <c r="B9310" s="26"/>
      <c r="C9310" s="26"/>
      <c r="D9310" s="26"/>
      <c r="E9310" s="26"/>
      <c r="F9310" s="26"/>
      <c r="G9310" s="27"/>
      <c r="H9310" s="27"/>
      <c r="I9310" s="26"/>
      <c r="J9310" s="24"/>
      <c r="K9310" s="26"/>
      <c r="L9310" s="26"/>
      <c r="M9310" s="26"/>
      <c r="N9310" s="26"/>
      <c r="O9310" s="26"/>
      <c r="P9310" s="26"/>
      <c r="Q9310" s="26"/>
      <c r="R9310" s="26"/>
      <c r="S9310" s="26"/>
      <c r="T9310" s="26"/>
      <c r="U9310" s="26"/>
      <c r="V9310" s="26"/>
    </row>
    <row r="9311" spans="1:22" ht="14">
      <c r="A9311" s="24"/>
      <c r="B9311" s="26"/>
      <c r="C9311" s="26"/>
      <c r="D9311" s="26"/>
      <c r="E9311" s="26"/>
      <c r="F9311" s="26"/>
      <c r="G9311" s="27"/>
      <c r="H9311" s="27"/>
      <c r="I9311" s="26"/>
      <c r="J9311" s="24"/>
      <c r="K9311" s="26"/>
      <c r="L9311" s="26"/>
      <c r="M9311" s="26"/>
      <c r="N9311" s="26"/>
      <c r="O9311" s="26"/>
      <c r="P9311" s="26"/>
      <c r="Q9311" s="26"/>
      <c r="R9311" s="26"/>
      <c r="S9311" s="26"/>
      <c r="T9311" s="26"/>
      <c r="U9311" s="26"/>
      <c r="V9311" s="26"/>
    </row>
    <row r="9312" spans="1:22" ht="14">
      <c r="A9312" s="24"/>
      <c r="B9312" s="26"/>
      <c r="C9312" s="26"/>
      <c r="D9312" s="26"/>
      <c r="E9312" s="26"/>
      <c r="F9312" s="26"/>
      <c r="G9312" s="27"/>
      <c r="H9312" s="27"/>
      <c r="I9312" s="26"/>
      <c r="J9312" s="24"/>
      <c r="K9312" s="26"/>
      <c r="L9312" s="26"/>
      <c r="M9312" s="26"/>
      <c r="N9312" s="26"/>
      <c r="O9312" s="26"/>
      <c r="P9312" s="26"/>
      <c r="Q9312" s="26"/>
      <c r="R9312" s="26"/>
      <c r="S9312" s="26"/>
      <c r="T9312" s="26"/>
      <c r="U9312" s="26"/>
      <c r="V9312" s="26"/>
    </row>
    <row r="9313" spans="1:22" ht="14">
      <c r="A9313" s="24"/>
      <c r="B9313" s="26"/>
      <c r="C9313" s="26"/>
      <c r="D9313" s="26"/>
      <c r="E9313" s="26"/>
      <c r="F9313" s="26"/>
      <c r="G9313" s="27"/>
      <c r="H9313" s="27"/>
      <c r="I9313" s="26"/>
      <c r="J9313" s="24"/>
      <c r="K9313" s="26"/>
      <c r="L9313" s="26"/>
      <c r="M9313" s="26"/>
      <c r="N9313" s="26"/>
      <c r="O9313" s="26"/>
      <c r="P9313" s="26"/>
      <c r="Q9313" s="26"/>
      <c r="R9313" s="26"/>
      <c r="S9313" s="26"/>
      <c r="T9313" s="26"/>
      <c r="U9313" s="26"/>
      <c r="V9313" s="26"/>
    </row>
    <row r="9314" spans="1:22" ht="14">
      <c r="A9314" s="24"/>
      <c r="B9314" s="26"/>
      <c r="C9314" s="26"/>
      <c r="D9314" s="26"/>
      <c r="E9314" s="26"/>
      <c r="F9314" s="26"/>
      <c r="G9314" s="27"/>
      <c r="H9314" s="27"/>
      <c r="I9314" s="26"/>
      <c r="J9314" s="24"/>
      <c r="K9314" s="26"/>
      <c r="L9314" s="26"/>
      <c r="M9314" s="26"/>
      <c r="N9314" s="26"/>
      <c r="O9314" s="26"/>
      <c r="P9314" s="26"/>
      <c r="Q9314" s="26"/>
      <c r="R9314" s="26"/>
      <c r="S9314" s="26"/>
      <c r="T9314" s="26"/>
      <c r="U9314" s="26"/>
      <c r="V9314" s="26"/>
    </row>
    <row r="9315" spans="1:22" ht="14">
      <c r="A9315" s="24"/>
      <c r="B9315" s="26"/>
      <c r="C9315" s="26"/>
      <c r="D9315" s="26"/>
      <c r="E9315" s="26"/>
      <c r="F9315" s="26"/>
      <c r="G9315" s="27"/>
      <c r="H9315" s="27"/>
      <c r="I9315" s="26"/>
      <c r="J9315" s="24"/>
      <c r="K9315" s="26"/>
      <c r="L9315" s="26"/>
      <c r="M9315" s="26"/>
      <c r="N9315" s="26"/>
      <c r="O9315" s="26"/>
      <c r="P9315" s="26"/>
      <c r="Q9315" s="26"/>
      <c r="R9315" s="26"/>
      <c r="S9315" s="26"/>
      <c r="T9315" s="26"/>
      <c r="U9315" s="26"/>
      <c r="V9315" s="26"/>
    </row>
    <row r="9316" spans="1:22" ht="14">
      <c r="A9316" s="24"/>
      <c r="B9316" s="26"/>
      <c r="C9316" s="26"/>
      <c r="D9316" s="26"/>
      <c r="E9316" s="26"/>
      <c r="F9316" s="26"/>
      <c r="G9316" s="27"/>
      <c r="H9316" s="27"/>
      <c r="I9316" s="26"/>
      <c r="J9316" s="24"/>
      <c r="K9316" s="26"/>
      <c r="L9316" s="26"/>
      <c r="M9316" s="26"/>
      <c r="N9316" s="26"/>
      <c r="O9316" s="26"/>
      <c r="P9316" s="26"/>
      <c r="Q9316" s="26"/>
      <c r="R9316" s="26"/>
      <c r="S9316" s="26"/>
      <c r="T9316" s="26"/>
      <c r="U9316" s="26"/>
      <c r="V9316" s="26"/>
    </row>
    <row r="9317" spans="1:22" ht="14">
      <c r="A9317" s="24"/>
      <c r="B9317" s="26"/>
      <c r="C9317" s="26"/>
      <c r="D9317" s="26"/>
      <c r="E9317" s="26"/>
      <c r="F9317" s="26"/>
      <c r="G9317" s="27"/>
      <c r="H9317" s="27"/>
      <c r="I9317" s="26"/>
      <c r="J9317" s="24"/>
      <c r="K9317" s="26"/>
      <c r="L9317" s="26"/>
      <c r="M9317" s="26"/>
      <c r="N9317" s="26"/>
      <c r="O9317" s="26"/>
      <c r="P9317" s="26"/>
      <c r="Q9317" s="26"/>
      <c r="R9317" s="26"/>
      <c r="S9317" s="26"/>
      <c r="T9317" s="26"/>
      <c r="U9317" s="26"/>
      <c r="V9317" s="26"/>
    </row>
    <row r="9318" spans="1:22" ht="14">
      <c r="A9318" s="24"/>
      <c r="B9318" s="26"/>
      <c r="C9318" s="26"/>
      <c r="D9318" s="26"/>
      <c r="E9318" s="26"/>
      <c r="F9318" s="26"/>
      <c r="G9318" s="27"/>
      <c r="H9318" s="27"/>
      <c r="I9318" s="26"/>
      <c r="J9318" s="24"/>
      <c r="K9318" s="26"/>
      <c r="L9318" s="26"/>
      <c r="M9318" s="26"/>
      <c r="N9318" s="26"/>
      <c r="O9318" s="26"/>
      <c r="P9318" s="26"/>
      <c r="Q9318" s="26"/>
      <c r="R9318" s="26"/>
      <c r="S9318" s="26"/>
      <c r="T9318" s="26"/>
      <c r="U9318" s="26"/>
      <c r="V9318" s="26"/>
    </row>
    <row r="9319" spans="1:22" ht="14">
      <c r="A9319" s="24"/>
      <c r="B9319" s="26"/>
      <c r="C9319" s="26"/>
      <c r="D9319" s="26"/>
      <c r="E9319" s="26"/>
      <c r="F9319" s="26"/>
      <c r="G9319" s="27"/>
      <c r="H9319" s="27"/>
      <c r="I9319" s="26"/>
      <c r="J9319" s="24"/>
      <c r="K9319" s="26"/>
      <c r="L9319" s="26"/>
      <c r="M9319" s="26"/>
      <c r="N9319" s="26"/>
      <c r="O9319" s="26"/>
      <c r="P9319" s="26"/>
      <c r="Q9319" s="26"/>
      <c r="R9319" s="26"/>
      <c r="S9319" s="26"/>
      <c r="T9319" s="26"/>
      <c r="U9319" s="26"/>
      <c r="V9319" s="26"/>
    </row>
    <row r="9320" spans="1:22" ht="14">
      <c r="A9320" s="24"/>
      <c r="B9320" s="26"/>
      <c r="C9320" s="26"/>
      <c r="D9320" s="26"/>
      <c r="E9320" s="26"/>
      <c r="F9320" s="26"/>
      <c r="G9320" s="27"/>
      <c r="H9320" s="27"/>
      <c r="I9320" s="26"/>
      <c r="J9320" s="24"/>
      <c r="K9320" s="26"/>
      <c r="L9320" s="26"/>
      <c r="M9320" s="26"/>
      <c r="N9320" s="26"/>
      <c r="O9320" s="26"/>
      <c r="P9320" s="26"/>
      <c r="Q9320" s="26"/>
      <c r="R9320" s="26"/>
      <c r="S9320" s="26"/>
      <c r="T9320" s="26"/>
      <c r="U9320" s="26"/>
      <c r="V9320" s="26"/>
    </row>
    <row r="9321" spans="1:22" ht="14">
      <c r="A9321" s="24"/>
      <c r="B9321" s="26"/>
      <c r="C9321" s="26"/>
      <c r="D9321" s="26"/>
      <c r="E9321" s="26"/>
      <c r="F9321" s="26"/>
      <c r="G9321" s="27"/>
      <c r="H9321" s="27"/>
      <c r="I9321" s="26"/>
      <c r="J9321" s="24"/>
      <c r="K9321" s="26"/>
      <c r="L9321" s="26"/>
      <c r="M9321" s="26"/>
      <c r="N9321" s="26"/>
      <c r="O9321" s="26"/>
      <c r="P9321" s="26"/>
      <c r="Q9321" s="26"/>
      <c r="R9321" s="26"/>
      <c r="S9321" s="26"/>
      <c r="T9321" s="26"/>
      <c r="U9321" s="26"/>
      <c r="V9321" s="26"/>
    </row>
    <row r="9322" spans="1:22" ht="14">
      <c r="A9322" s="24"/>
      <c r="B9322" s="26"/>
      <c r="C9322" s="26"/>
      <c r="D9322" s="26"/>
      <c r="E9322" s="26"/>
      <c r="F9322" s="26"/>
      <c r="G9322" s="27"/>
      <c r="H9322" s="27"/>
      <c r="I9322" s="26"/>
      <c r="J9322" s="24"/>
      <c r="K9322" s="26"/>
      <c r="L9322" s="26"/>
      <c r="M9322" s="26"/>
      <c r="N9322" s="26"/>
      <c r="O9322" s="26"/>
      <c r="P9322" s="26"/>
      <c r="Q9322" s="26"/>
      <c r="R9322" s="26"/>
      <c r="S9322" s="26"/>
      <c r="T9322" s="26"/>
      <c r="U9322" s="26"/>
      <c r="V9322" s="26"/>
    </row>
    <row r="9323" spans="1:22" ht="14">
      <c r="A9323" s="24"/>
      <c r="B9323" s="26"/>
      <c r="C9323" s="26"/>
      <c r="D9323" s="26"/>
      <c r="E9323" s="26"/>
      <c r="F9323" s="26"/>
      <c r="G9323" s="27"/>
      <c r="H9323" s="27"/>
      <c r="I9323" s="26"/>
      <c r="J9323" s="24"/>
      <c r="K9323" s="26"/>
      <c r="L9323" s="26"/>
      <c r="M9323" s="26"/>
      <c r="N9323" s="26"/>
      <c r="O9323" s="26"/>
      <c r="P9323" s="26"/>
      <c r="Q9323" s="26"/>
      <c r="R9323" s="26"/>
      <c r="S9323" s="26"/>
      <c r="T9323" s="26"/>
      <c r="U9323" s="26"/>
      <c r="V9323" s="26"/>
    </row>
    <row r="9324" spans="1:22" ht="14">
      <c r="A9324" s="24"/>
      <c r="B9324" s="26"/>
      <c r="C9324" s="26"/>
      <c r="D9324" s="26"/>
      <c r="E9324" s="26"/>
      <c r="F9324" s="26"/>
      <c r="G9324" s="27"/>
      <c r="H9324" s="27"/>
      <c r="I9324" s="26"/>
      <c r="J9324" s="24"/>
      <c r="K9324" s="26"/>
      <c r="L9324" s="26"/>
      <c r="M9324" s="26"/>
      <c r="N9324" s="26"/>
      <c r="O9324" s="26"/>
      <c r="P9324" s="26"/>
      <c r="Q9324" s="26"/>
      <c r="R9324" s="26"/>
      <c r="S9324" s="26"/>
      <c r="T9324" s="26"/>
      <c r="U9324" s="26"/>
      <c r="V9324" s="26"/>
    </row>
    <row r="9325" spans="1:22" ht="14">
      <c r="A9325" s="24"/>
      <c r="B9325" s="26"/>
      <c r="C9325" s="26"/>
      <c r="D9325" s="26"/>
      <c r="E9325" s="26"/>
      <c r="F9325" s="26"/>
      <c r="G9325" s="27"/>
      <c r="H9325" s="27"/>
      <c r="I9325" s="26"/>
      <c r="J9325" s="24"/>
      <c r="K9325" s="26"/>
      <c r="L9325" s="26"/>
      <c r="M9325" s="26"/>
      <c r="N9325" s="26"/>
      <c r="O9325" s="26"/>
      <c r="P9325" s="26"/>
      <c r="Q9325" s="26"/>
      <c r="R9325" s="26"/>
      <c r="S9325" s="26"/>
      <c r="T9325" s="26"/>
      <c r="U9325" s="26"/>
      <c r="V9325" s="26"/>
    </row>
    <row r="9326" spans="1:22" ht="14">
      <c r="A9326" s="24"/>
      <c r="B9326" s="26"/>
      <c r="C9326" s="26"/>
      <c r="D9326" s="26"/>
      <c r="E9326" s="26"/>
      <c r="F9326" s="26"/>
      <c r="G9326" s="27"/>
      <c r="H9326" s="27"/>
      <c r="I9326" s="26"/>
      <c r="J9326" s="24"/>
      <c r="K9326" s="26"/>
      <c r="L9326" s="26"/>
      <c r="M9326" s="26"/>
      <c r="N9326" s="26"/>
      <c r="O9326" s="26"/>
      <c r="P9326" s="26"/>
      <c r="Q9326" s="26"/>
      <c r="R9326" s="26"/>
      <c r="S9326" s="26"/>
      <c r="T9326" s="26"/>
      <c r="U9326" s="26"/>
      <c r="V9326" s="26"/>
    </row>
    <row r="9327" spans="1:22" ht="14">
      <c r="A9327" s="24"/>
      <c r="B9327" s="26"/>
      <c r="C9327" s="26"/>
      <c r="D9327" s="26"/>
      <c r="E9327" s="26"/>
      <c r="F9327" s="26"/>
      <c r="G9327" s="27"/>
      <c r="H9327" s="27"/>
      <c r="I9327" s="26"/>
      <c r="J9327" s="24"/>
      <c r="K9327" s="26"/>
      <c r="L9327" s="26"/>
      <c r="M9327" s="26"/>
      <c r="N9327" s="26"/>
      <c r="O9327" s="26"/>
      <c r="P9327" s="26"/>
      <c r="Q9327" s="26"/>
      <c r="R9327" s="26"/>
      <c r="S9327" s="26"/>
      <c r="T9327" s="26"/>
      <c r="U9327" s="26"/>
      <c r="V9327" s="26"/>
    </row>
    <row r="9328" spans="1:22" ht="14">
      <c r="A9328" s="24"/>
      <c r="B9328" s="26"/>
      <c r="C9328" s="26"/>
      <c r="D9328" s="26"/>
      <c r="E9328" s="26"/>
      <c r="F9328" s="26"/>
      <c r="G9328" s="27"/>
      <c r="H9328" s="27"/>
      <c r="I9328" s="26"/>
      <c r="J9328" s="24"/>
      <c r="K9328" s="26"/>
      <c r="L9328" s="26"/>
      <c r="M9328" s="26"/>
      <c r="N9328" s="26"/>
      <c r="O9328" s="26"/>
      <c r="P9328" s="26"/>
      <c r="Q9328" s="26"/>
      <c r="R9328" s="26"/>
      <c r="S9328" s="26"/>
      <c r="T9328" s="26"/>
      <c r="U9328" s="26"/>
      <c r="V9328" s="26"/>
    </row>
    <row r="9329" spans="1:22" ht="14">
      <c r="A9329" s="24"/>
      <c r="B9329" s="26"/>
      <c r="C9329" s="26"/>
      <c r="D9329" s="26"/>
      <c r="E9329" s="26"/>
      <c r="F9329" s="26"/>
      <c r="G9329" s="27"/>
      <c r="H9329" s="27"/>
      <c r="I9329" s="26"/>
      <c r="J9329" s="24"/>
      <c r="K9329" s="26"/>
      <c r="L9329" s="26"/>
      <c r="M9329" s="26"/>
      <c r="N9329" s="26"/>
      <c r="O9329" s="26"/>
      <c r="P9329" s="26"/>
      <c r="Q9329" s="26"/>
      <c r="R9329" s="26"/>
      <c r="S9329" s="26"/>
      <c r="T9329" s="26"/>
      <c r="U9329" s="26"/>
      <c r="V9329" s="26"/>
    </row>
    <row r="9330" spans="1:22" ht="14">
      <c r="A9330" s="24"/>
      <c r="B9330" s="26"/>
      <c r="C9330" s="26"/>
      <c r="D9330" s="26"/>
      <c r="E9330" s="26"/>
      <c r="F9330" s="26"/>
      <c r="G9330" s="27"/>
      <c r="H9330" s="27"/>
      <c r="I9330" s="26"/>
      <c r="J9330" s="24"/>
      <c r="K9330" s="26"/>
      <c r="L9330" s="26"/>
      <c r="M9330" s="26"/>
      <c r="N9330" s="26"/>
      <c r="O9330" s="26"/>
      <c r="P9330" s="26"/>
      <c r="Q9330" s="26"/>
      <c r="R9330" s="26"/>
      <c r="S9330" s="26"/>
      <c r="T9330" s="26"/>
      <c r="U9330" s="26"/>
      <c r="V9330" s="26"/>
    </row>
    <row r="9331" spans="1:22" ht="14">
      <c r="A9331" s="24"/>
      <c r="B9331" s="26"/>
      <c r="C9331" s="26"/>
      <c r="D9331" s="26"/>
      <c r="E9331" s="26"/>
      <c r="F9331" s="26"/>
      <c r="G9331" s="27"/>
      <c r="H9331" s="27"/>
      <c r="I9331" s="26"/>
      <c r="J9331" s="24"/>
      <c r="K9331" s="26"/>
      <c r="L9331" s="26"/>
      <c r="M9331" s="26"/>
      <c r="N9331" s="26"/>
      <c r="O9331" s="26"/>
      <c r="P9331" s="26"/>
      <c r="Q9331" s="26"/>
      <c r="R9331" s="26"/>
      <c r="S9331" s="26"/>
      <c r="T9331" s="26"/>
      <c r="U9331" s="26"/>
      <c r="V9331" s="26"/>
    </row>
    <row r="9332" spans="1:22" ht="14">
      <c r="A9332" s="24"/>
      <c r="B9332" s="26"/>
      <c r="C9332" s="26"/>
      <c r="D9332" s="26"/>
      <c r="E9332" s="26"/>
      <c r="F9332" s="26"/>
      <c r="G9332" s="27"/>
      <c r="H9332" s="27"/>
      <c r="I9332" s="26"/>
      <c r="J9332" s="24"/>
      <c r="K9332" s="26"/>
      <c r="L9332" s="26"/>
      <c r="M9332" s="26"/>
      <c r="N9332" s="26"/>
      <c r="O9332" s="26"/>
      <c r="P9332" s="26"/>
      <c r="Q9332" s="26"/>
      <c r="R9332" s="26"/>
      <c r="S9332" s="26"/>
      <c r="T9332" s="26"/>
      <c r="U9332" s="26"/>
      <c r="V9332" s="26"/>
    </row>
    <row r="9333" spans="1:22" ht="14">
      <c r="A9333" s="24"/>
      <c r="B9333" s="26"/>
      <c r="C9333" s="26"/>
      <c r="D9333" s="26"/>
      <c r="E9333" s="26"/>
      <c r="F9333" s="26"/>
      <c r="G9333" s="27"/>
      <c r="H9333" s="27"/>
      <c r="I9333" s="26"/>
      <c r="J9333" s="24"/>
      <c r="K9333" s="26"/>
      <c r="L9333" s="26"/>
      <c r="M9333" s="26"/>
      <c r="N9333" s="26"/>
      <c r="O9333" s="26"/>
      <c r="P9333" s="26"/>
      <c r="Q9333" s="26"/>
      <c r="R9333" s="26"/>
      <c r="S9333" s="26"/>
      <c r="T9333" s="26"/>
      <c r="U9333" s="26"/>
      <c r="V9333" s="26"/>
    </row>
    <row r="9334" spans="1:22" ht="14">
      <c r="A9334" s="24"/>
      <c r="B9334" s="26"/>
      <c r="C9334" s="26"/>
      <c r="D9334" s="26"/>
      <c r="E9334" s="26"/>
      <c r="F9334" s="26"/>
      <c r="G9334" s="27"/>
      <c r="H9334" s="27"/>
      <c r="I9334" s="26"/>
      <c r="J9334" s="24"/>
      <c r="K9334" s="26"/>
      <c r="L9334" s="26"/>
      <c r="M9334" s="26"/>
      <c r="N9334" s="26"/>
      <c r="O9334" s="26"/>
      <c r="P9334" s="26"/>
      <c r="Q9334" s="26"/>
      <c r="R9334" s="26"/>
      <c r="S9334" s="26"/>
      <c r="T9334" s="26"/>
      <c r="U9334" s="26"/>
      <c r="V9334" s="26"/>
    </row>
    <row r="9335" spans="1:22" ht="14">
      <c r="A9335" s="24"/>
      <c r="B9335" s="26"/>
      <c r="C9335" s="26"/>
      <c r="D9335" s="26"/>
      <c r="E9335" s="26"/>
      <c r="F9335" s="26"/>
      <c r="G9335" s="27"/>
      <c r="H9335" s="27"/>
      <c r="I9335" s="26"/>
      <c r="J9335" s="24"/>
      <c r="K9335" s="26"/>
      <c r="L9335" s="26"/>
      <c r="M9335" s="26"/>
      <c r="N9335" s="26"/>
      <c r="O9335" s="26"/>
      <c r="P9335" s="26"/>
      <c r="Q9335" s="26"/>
      <c r="R9335" s="26"/>
      <c r="S9335" s="26"/>
      <c r="T9335" s="26"/>
      <c r="U9335" s="26"/>
      <c r="V9335" s="26"/>
    </row>
    <row r="9336" spans="1:22" ht="14">
      <c r="A9336" s="24"/>
      <c r="B9336" s="26"/>
      <c r="C9336" s="26"/>
      <c r="D9336" s="26"/>
      <c r="E9336" s="26"/>
      <c r="F9336" s="26"/>
      <c r="G9336" s="27"/>
      <c r="H9336" s="27"/>
      <c r="I9336" s="26"/>
      <c r="J9336" s="24"/>
      <c r="K9336" s="26"/>
      <c r="L9336" s="26"/>
      <c r="M9336" s="26"/>
      <c r="N9336" s="26"/>
      <c r="O9336" s="26"/>
      <c r="P9336" s="26"/>
      <c r="Q9336" s="26"/>
      <c r="R9336" s="26"/>
      <c r="S9336" s="26"/>
      <c r="T9336" s="26"/>
      <c r="U9336" s="26"/>
      <c r="V9336" s="26"/>
    </row>
    <row r="9337" spans="1:22" ht="14">
      <c r="A9337" s="24"/>
      <c r="B9337" s="26"/>
      <c r="C9337" s="26"/>
      <c r="D9337" s="26"/>
      <c r="E9337" s="26"/>
      <c r="F9337" s="26"/>
      <c r="G9337" s="27"/>
      <c r="H9337" s="27"/>
      <c r="I9337" s="26"/>
      <c r="J9337" s="24"/>
      <c r="K9337" s="26"/>
      <c r="L9337" s="26"/>
      <c r="M9337" s="26"/>
      <c r="N9337" s="26"/>
      <c r="O9337" s="26"/>
      <c r="P9337" s="26"/>
      <c r="Q9337" s="26"/>
      <c r="R9337" s="26"/>
      <c r="S9337" s="26"/>
      <c r="T9337" s="26"/>
      <c r="U9337" s="26"/>
      <c r="V9337" s="26"/>
    </row>
    <row r="9338" spans="1:22" ht="14">
      <c r="A9338" s="24"/>
      <c r="B9338" s="26"/>
      <c r="C9338" s="26"/>
      <c r="D9338" s="26"/>
      <c r="E9338" s="26"/>
      <c r="F9338" s="26"/>
      <c r="G9338" s="27"/>
      <c r="H9338" s="27"/>
      <c r="I9338" s="26"/>
      <c r="J9338" s="24"/>
      <c r="K9338" s="26"/>
      <c r="L9338" s="26"/>
      <c r="M9338" s="26"/>
      <c r="N9338" s="26"/>
      <c r="O9338" s="26"/>
      <c r="P9338" s="26"/>
      <c r="Q9338" s="26"/>
      <c r="R9338" s="26"/>
      <c r="S9338" s="26"/>
      <c r="T9338" s="26"/>
      <c r="U9338" s="26"/>
      <c r="V9338" s="26"/>
    </row>
    <row r="9339" spans="1:22" ht="14">
      <c r="A9339" s="24"/>
      <c r="B9339" s="26"/>
      <c r="C9339" s="26"/>
      <c r="D9339" s="26"/>
      <c r="E9339" s="26"/>
      <c r="F9339" s="26"/>
      <c r="G9339" s="27"/>
      <c r="H9339" s="27"/>
      <c r="I9339" s="26"/>
      <c r="J9339" s="24"/>
      <c r="K9339" s="26"/>
      <c r="L9339" s="26"/>
      <c r="M9339" s="26"/>
      <c r="N9339" s="26"/>
      <c r="O9339" s="26"/>
      <c r="P9339" s="26"/>
      <c r="Q9339" s="26"/>
      <c r="R9339" s="26"/>
      <c r="S9339" s="26"/>
      <c r="T9339" s="26"/>
      <c r="U9339" s="26"/>
      <c r="V9339" s="26"/>
    </row>
    <row r="9340" spans="1:22" ht="14">
      <c r="A9340" s="24"/>
      <c r="B9340" s="26"/>
      <c r="C9340" s="26"/>
      <c r="D9340" s="26"/>
      <c r="E9340" s="26"/>
      <c r="F9340" s="26"/>
      <c r="G9340" s="27"/>
      <c r="H9340" s="27"/>
      <c r="I9340" s="26"/>
      <c r="J9340" s="24"/>
      <c r="K9340" s="26"/>
      <c r="L9340" s="26"/>
      <c r="M9340" s="26"/>
      <c r="N9340" s="26"/>
      <c r="O9340" s="26"/>
      <c r="P9340" s="26"/>
      <c r="Q9340" s="26"/>
      <c r="R9340" s="26"/>
      <c r="S9340" s="26"/>
      <c r="T9340" s="26"/>
      <c r="U9340" s="26"/>
      <c r="V9340" s="26"/>
    </row>
    <row r="9341" spans="1:22" ht="14">
      <c r="A9341" s="24"/>
      <c r="B9341" s="26"/>
      <c r="C9341" s="26"/>
      <c r="D9341" s="26"/>
      <c r="E9341" s="26"/>
      <c r="F9341" s="26"/>
      <c r="G9341" s="27"/>
      <c r="H9341" s="27"/>
      <c r="I9341" s="26"/>
      <c r="J9341" s="24"/>
      <c r="K9341" s="26"/>
      <c r="L9341" s="26"/>
      <c r="M9341" s="26"/>
      <c r="N9341" s="26"/>
      <c r="O9341" s="26"/>
      <c r="P9341" s="26"/>
      <c r="Q9341" s="26"/>
      <c r="R9341" s="26"/>
      <c r="S9341" s="26"/>
      <c r="T9341" s="26"/>
      <c r="U9341" s="26"/>
      <c r="V9341" s="26"/>
    </row>
    <row r="9342" spans="1:22" ht="14">
      <c r="A9342" s="24"/>
      <c r="B9342" s="26"/>
      <c r="C9342" s="26"/>
      <c r="D9342" s="26"/>
      <c r="E9342" s="26"/>
      <c r="F9342" s="26"/>
      <c r="G9342" s="27"/>
      <c r="H9342" s="27"/>
      <c r="I9342" s="26"/>
      <c r="J9342" s="24"/>
      <c r="K9342" s="26"/>
      <c r="L9342" s="26"/>
      <c r="M9342" s="26"/>
      <c r="N9342" s="26"/>
      <c r="O9342" s="26"/>
      <c r="P9342" s="26"/>
      <c r="Q9342" s="26"/>
      <c r="R9342" s="26"/>
      <c r="S9342" s="26"/>
      <c r="T9342" s="26"/>
      <c r="U9342" s="26"/>
      <c r="V9342" s="26"/>
    </row>
    <row r="9343" spans="1:22" ht="14">
      <c r="A9343" s="24"/>
      <c r="B9343" s="26"/>
      <c r="C9343" s="26"/>
      <c r="D9343" s="26"/>
      <c r="E9343" s="26"/>
      <c r="F9343" s="26"/>
      <c r="G9343" s="27"/>
      <c r="H9343" s="27"/>
      <c r="I9343" s="26"/>
      <c r="J9343" s="24"/>
      <c r="K9343" s="26"/>
      <c r="L9343" s="26"/>
      <c r="M9343" s="26"/>
      <c r="N9343" s="26"/>
      <c r="O9343" s="26"/>
      <c r="P9343" s="26"/>
      <c r="Q9343" s="26"/>
      <c r="R9343" s="26"/>
      <c r="S9343" s="26"/>
      <c r="T9343" s="26"/>
      <c r="U9343" s="26"/>
      <c r="V9343" s="26"/>
    </row>
    <row r="9344" spans="1:22" ht="14">
      <c r="A9344" s="24"/>
      <c r="B9344" s="26"/>
      <c r="C9344" s="26"/>
      <c r="D9344" s="26"/>
      <c r="E9344" s="26"/>
      <c r="F9344" s="26"/>
      <c r="G9344" s="27"/>
      <c r="H9344" s="27"/>
      <c r="I9344" s="26"/>
      <c r="J9344" s="24"/>
      <c r="K9344" s="26"/>
      <c r="L9344" s="26"/>
      <c r="M9344" s="26"/>
      <c r="N9344" s="26"/>
      <c r="O9344" s="26"/>
      <c r="P9344" s="26"/>
      <c r="Q9344" s="26"/>
      <c r="R9344" s="26"/>
      <c r="S9344" s="26"/>
      <c r="T9344" s="26"/>
      <c r="U9344" s="26"/>
      <c r="V9344" s="26"/>
    </row>
    <row r="9345" spans="1:22" ht="14">
      <c r="A9345" s="24"/>
      <c r="B9345" s="26"/>
      <c r="C9345" s="26"/>
      <c r="D9345" s="26"/>
      <c r="E9345" s="26"/>
      <c r="F9345" s="26"/>
      <c r="G9345" s="27"/>
      <c r="H9345" s="27"/>
      <c r="I9345" s="26"/>
      <c r="J9345" s="24"/>
      <c r="K9345" s="26"/>
      <c r="L9345" s="26"/>
      <c r="M9345" s="26"/>
      <c r="N9345" s="26"/>
      <c r="O9345" s="26"/>
      <c r="P9345" s="26"/>
      <c r="Q9345" s="26"/>
      <c r="R9345" s="26"/>
      <c r="S9345" s="26"/>
      <c r="T9345" s="26"/>
      <c r="U9345" s="26"/>
      <c r="V9345" s="26"/>
    </row>
    <row r="9346" spans="1:22" ht="14">
      <c r="A9346" s="24"/>
      <c r="B9346" s="26"/>
      <c r="C9346" s="26"/>
      <c r="D9346" s="26"/>
      <c r="E9346" s="26"/>
      <c r="F9346" s="26"/>
      <c r="G9346" s="27"/>
      <c r="H9346" s="27"/>
      <c r="I9346" s="26"/>
      <c r="J9346" s="24"/>
      <c r="K9346" s="26"/>
      <c r="L9346" s="26"/>
      <c r="M9346" s="26"/>
      <c r="N9346" s="26"/>
      <c r="O9346" s="26"/>
      <c r="P9346" s="26"/>
      <c r="Q9346" s="26"/>
      <c r="R9346" s="26"/>
      <c r="S9346" s="26"/>
      <c r="T9346" s="26"/>
      <c r="U9346" s="26"/>
      <c r="V9346" s="26"/>
    </row>
    <row r="9347" spans="1:22" ht="14">
      <c r="A9347" s="24"/>
      <c r="B9347" s="26"/>
      <c r="C9347" s="26"/>
      <c r="D9347" s="26"/>
      <c r="E9347" s="26"/>
      <c r="F9347" s="26"/>
      <c r="G9347" s="27"/>
      <c r="H9347" s="27"/>
      <c r="I9347" s="26"/>
      <c r="J9347" s="24"/>
      <c r="K9347" s="26"/>
      <c r="L9347" s="26"/>
      <c r="M9347" s="26"/>
      <c r="N9347" s="26"/>
      <c r="O9347" s="26"/>
      <c r="P9347" s="26"/>
      <c r="Q9347" s="26"/>
      <c r="R9347" s="26"/>
      <c r="S9347" s="26"/>
      <c r="T9347" s="26"/>
      <c r="U9347" s="26"/>
      <c r="V9347" s="26"/>
    </row>
    <row r="9348" spans="1:22" ht="14">
      <c r="A9348" s="24"/>
      <c r="B9348" s="26"/>
      <c r="C9348" s="26"/>
      <c r="D9348" s="26"/>
      <c r="E9348" s="26"/>
      <c r="F9348" s="26"/>
      <c r="G9348" s="27"/>
      <c r="H9348" s="27"/>
      <c r="I9348" s="26"/>
      <c r="J9348" s="24"/>
      <c r="K9348" s="26"/>
      <c r="L9348" s="26"/>
      <c r="M9348" s="26"/>
      <c r="N9348" s="26"/>
      <c r="O9348" s="26"/>
      <c r="P9348" s="26"/>
      <c r="Q9348" s="26"/>
      <c r="R9348" s="26"/>
      <c r="S9348" s="26"/>
      <c r="T9348" s="26"/>
      <c r="U9348" s="26"/>
      <c r="V9348" s="26"/>
    </row>
    <row r="9349" spans="1:22" ht="14">
      <c r="A9349" s="24"/>
      <c r="B9349" s="26"/>
      <c r="C9349" s="26"/>
      <c r="D9349" s="26"/>
      <c r="E9349" s="26"/>
      <c r="F9349" s="26"/>
      <c r="G9349" s="27"/>
      <c r="H9349" s="27"/>
      <c r="I9349" s="26"/>
      <c r="J9349" s="24"/>
      <c r="K9349" s="26"/>
      <c r="L9349" s="26"/>
      <c r="M9349" s="26"/>
      <c r="N9349" s="26"/>
      <c r="O9349" s="26"/>
      <c r="P9349" s="26"/>
      <c r="Q9349" s="26"/>
      <c r="R9349" s="26"/>
      <c r="S9349" s="26"/>
      <c r="T9349" s="26"/>
      <c r="U9349" s="26"/>
      <c r="V9349" s="26"/>
    </row>
    <row r="9350" spans="1:22" ht="14">
      <c r="A9350" s="24"/>
      <c r="B9350" s="26"/>
      <c r="C9350" s="26"/>
      <c r="D9350" s="26"/>
      <c r="E9350" s="26"/>
      <c r="F9350" s="26"/>
      <c r="G9350" s="27"/>
      <c r="H9350" s="27"/>
      <c r="I9350" s="26"/>
      <c r="J9350" s="24"/>
      <c r="K9350" s="26"/>
      <c r="L9350" s="26"/>
      <c r="M9350" s="26"/>
      <c r="N9350" s="26"/>
      <c r="O9350" s="26"/>
      <c r="P9350" s="26"/>
      <c r="Q9350" s="26"/>
      <c r="R9350" s="26"/>
      <c r="S9350" s="26"/>
      <c r="T9350" s="26"/>
      <c r="U9350" s="26"/>
      <c r="V9350" s="26"/>
    </row>
    <row r="9351" spans="1:22" ht="14">
      <c r="A9351" s="24"/>
      <c r="B9351" s="26"/>
      <c r="C9351" s="26"/>
      <c r="D9351" s="26"/>
      <c r="E9351" s="26"/>
      <c r="F9351" s="26"/>
      <c r="G9351" s="27"/>
      <c r="H9351" s="27"/>
      <c r="I9351" s="26"/>
      <c r="J9351" s="24"/>
      <c r="K9351" s="26"/>
      <c r="L9351" s="26"/>
      <c r="M9351" s="26"/>
      <c r="N9351" s="26"/>
      <c r="O9351" s="26"/>
      <c r="P9351" s="26"/>
      <c r="Q9351" s="26"/>
      <c r="R9351" s="26"/>
      <c r="S9351" s="26"/>
      <c r="T9351" s="26"/>
      <c r="U9351" s="26"/>
      <c r="V9351" s="26"/>
    </row>
    <row r="9352" spans="1:22" ht="14">
      <c r="A9352" s="24"/>
      <c r="B9352" s="26"/>
      <c r="C9352" s="26"/>
      <c r="D9352" s="26"/>
      <c r="E9352" s="26"/>
      <c r="F9352" s="26"/>
      <c r="G9352" s="27"/>
      <c r="H9352" s="27"/>
      <c r="I9352" s="26"/>
      <c r="J9352" s="24"/>
      <c r="K9352" s="26"/>
      <c r="L9352" s="26"/>
      <c r="M9352" s="26"/>
      <c r="N9352" s="26"/>
      <c r="O9352" s="26"/>
      <c r="P9352" s="26"/>
      <c r="Q9352" s="26"/>
      <c r="R9352" s="26"/>
      <c r="S9352" s="26"/>
      <c r="T9352" s="26"/>
      <c r="U9352" s="26"/>
      <c r="V9352" s="26"/>
    </row>
    <row r="9353" spans="1:22" ht="14">
      <c r="A9353" s="24"/>
      <c r="B9353" s="26"/>
      <c r="C9353" s="26"/>
      <c r="D9353" s="26"/>
      <c r="E9353" s="26"/>
      <c r="F9353" s="26"/>
      <c r="G9353" s="27"/>
      <c r="H9353" s="27"/>
      <c r="I9353" s="26"/>
      <c r="J9353" s="24"/>
      <c r="K9353" s="26"/>
      <c r="L9353" s="26"/>
      <c r="M9353" s="26"/>
      <c r="N9353" s="26"/>
      <c r="O9353" s="26"/>
      <c r="P9353" s="26"/>
      <c r="Q9353" s="26"/>
      <c r="R9353" s="26"/>
      <c r="S9353" s="26"/>
      <c r="T9353" s="26"/>
      <c r="U9353" s="26"/>
      <c r="V9353" s="26"/>
    </row>
    <row r="9354" spans="1:22" ht="14">
      <c r="A9354" s="24"/>
      <c r="B9354" s="26"/>
      <c r="C9354" s="26"/>
      <c r="D9354" s="26"/>
      <c r="E9354" s="26"/>
      <c r="F9354" s="26"/>
      <c r="G9354" s="27"/>
      <c r="H9354" s="27"/>
      <c r="I9354" s="26"/>
      <c r="J9354" s="24"/>
      <c r="K9354" s="26"/>
      <c r="L9354" s="26"/>
      <c r="M9354" s="26"/>
      <c r="N9354" s="26"/>
      <c r="O9354" s="26"/>
      <c r="P9354" s="26"/>
      <c r="Q9354" s="26"/>
      <c r="R9354" s="26"/>
      <c r="S9354" s="26"/>
      <c r="T9354" s="26"/>
      <c r="U9354" s="26"/>
      <c r="V9354" s="26"/>
    </row>
    <row r="9355" spans="1:22" ht="14">
      <c r="A9355" s="24"/>
      <c r="B9355" s="26"/>
      <c r="C9355" s="26"/>
      <c r="D9355" s="26"/>
      <c r="E9355" s="26"/>
      <c r="F9355" s="26"/>
      <c r="G9355" s="27"/>
      <c r="H9355" s="27"/>
      <c r="I9355" s="26"/>
      <c r="J9355" s="24"/>
      <c r="K9355" s="26"/>
      <c r="L9355" s="26"/>
      <c r="M9355" s="26"/>
      <c r="N9355" s="26"/>
      <c r="O9355" s="26"/>
      <c r="P9355" s="26"/>
      <c r="Q9355" s="26"/>
      <c r="R9355" s="26"/>
      <c r="S9355" s="26"/>
      <c r="T9355" s="26"/>
      <c r="U9355" s="26"/>
      <c r="V9355" s="26"/>
    </row>
    <row r="9356" spans="1:22" ht="14">
      <c r="A9356" s="24"/>
      <c r="B9356" s="26"/>
      <c r="C9356" s="26"/>
      <c r="D9356" s="26"/>
      <c r="E9356" s="26"/>
      <c r="F9356" s="26"/>
      <c r="G9356" s="27"/>
      <c r="H9356" s="27"/>
      <c r="I9356" s="26"/>
      <c r="J9356" s="24"/>
      <c r="K9356" s="26"/>
      <c r="L9356" s="26"/>
      <c r="M9356" s="26"/>
      <c r="N9356" s="26"/>
      <c r="O9356" s="26"/>
      <c r="P9356" s="26"/>
      <c r="Q9356" s="26"/>
      <c r="R9356" s="26"/>
      <c r="S9356" s="26"/>
      <c r="T9356" s="26"/>
      <c r="U9356" s="26"/>
      <c r="V9356" s="26"/>
    </row>
    <row r="9357" spans="1:22" ht="14">
      <c r="A9357" s="24"/>
      <c r="B9357" s="26"/>
      <c r="C9357" s="26"/>
      <c r="D9357" s="26"/>
      <c r="E9357" s="26"/>
      <c r="F9357" s="26"/>
      <c r="G9357" s="27"/>
      <c r="H9357" s="27"/>
      <c r="I9357" s="26"/>
      <c r="J9357" s="24"/>
      <c r="K9357" s="26"/>
      <c r="L9357" s="26"/>
      <c r="M9357" s="26"/>
      <c r="N9357" s="26"/>
      <c r="O9357" s="26"/>
      <c r="P9357" s="26"/>
      <c r="Q9357" s="26"/>
      <c r="R9357" s="26"/>
      <c r="S9357" s="26"/>
      <c r="T9357" s="26"/>
      <c r="U9357" s="26"/>
      <c r="V9357" s="26"/>
    </row>
    <row r="9358" spans="1:22" ht="14">
      <c r="A9358" s="24"/>
      <c r="B9358" s="26"/>
      <c r="C9358" s="26"/>
      <c r="D9358" s="26"/>
      <c r="E9358" s="26"/>
      <c r="F9358" s="26"/>
      <c r="G9358" s="27"/>
      <c r="H9358" s="27"/>
      <c r="I9358" s="26"/>
      <c r="J9358" s="24"/>
      <c r="K9358" s="26"/>
      <c r="L9358" s="26"/>
      <c r="M9358" s="26"/>
      <c r="N9358" s="26"/>
      <c r="O9358" s="26"/>
      <c r="P9358" s="26"/>
      <c r="Q9358" s="26"/>
      <c r="R9358" s="26"/>
      <c r="S9358" s="26"/>
      <c r="T9358" s="26"/>
      <c r="U9358" s="26"/>
      <c r="V9358" s="26"/>
    </row>
    <row r="9359" spans="1:22" ht="14">
      <c r="A9359" s="24"/>
      <c r="B9359" s="26"/>
      <c r="C9359" s="26"/>
      <c r="D9359" s="26"/>
      <c r="E9359" s="26"/>
      <c r="F9359" s="26"/>
      <c r="G9359" s="27"/>
      <c r="H9359" s="27"/>
      <c r="I9359" s="26"/>
      <c r="J9359" s="24"/>
      <c r="K9359" s="26"/>
      <c r="L9359" s="26"/>
      <c r="M9359" s="26"/>
      <c r="N9359" s="26"/>
      <c r="O9359" s="26"/>
      <c r="P9359" s="26"/>
      <c r="Q9359" s="26"/>
      <c r="R9359" s="26"/>
      <c r="S9359" s="26"/>
      <c r="T9359" s="26"/>
      <c r="U9359" s="26"/>
      <c r="V9359" s="26"/>
    </row>
    <row r="9360" spans="1:22" ht="14">
      <c r="A9360" s="24"/>
      <c r="B9360" s="26"/>
      <c r="C9360" s="26"/>
      <c r="D9360" s="26"/>
      <c r="E9360" s="26"/>
      <c r="F9360" s="26"/>
      <c r="G9360" s="27"/>
      <c r="H9360" s="27"/>
      <c r="I9360" s="26"/>
      <c r="J9360" s="24"/>
      <c r="K9360" s="26"/>
      <c r="L9360" s="26"/>
      <c r="M9360" s="26"/>
      <c r="N9360" s="26"/>
      <c r="O9360" s="26"/>
      <c r="P9360" s="26"/>
      <c r="Q9360" s="26"/>
      <c r="R9360" s="26"/>
      <c r="S9360" s="26"/>
      <c r="T9360" s="26"/>
      <c r="U9360" s="26"/>
      <c r="V9360" s="26"/>
    </row>
    <row r="9361" spans="1:22" ht="14">
      <c r="A9361" s="24"/>
      <c r="B9361" s="26"/>
      <c r="C9361" s="26"/>
      <c r="D9361" s="26"/>
      <c r="E9361" s="26"/>
      <c r="F9361" s="26"/>
      <c r="G9361" s="27"/>
      <c r="H9361" s="27"/>
      <c r="I9361" s="26"/>
      <c r="J9361" s="24"/>
      <c r="K9361" s="26"/>
      <c r="L9361" s="26"/>
      <c r="M9361" s="26"/>
      <c r="N9361" s="26"/>
      <c r="O9361" s="26"/>
      <c r="P9361" s="26"/>
      <c r="Q9361" s="26"/>
      <c r="R9361" s="26"/>
      <c r="S9361" s="26"/>
      <c r="T9361" s="26"/>
      <c r="U9361" s="26"/>
      <c r="V9361" s="26"/>
    </row>
    <row r="9362" spans="1:22" ht="14">
      <c r="A9362" s="24"/>
      <c r="B9362" s="26"/>
      <c r="C9362" s="26"/>
      <c r="D9362" s="26"/>
      <c r="E9362" s="26"/>
      <c r="F9362" s="26"/>
      <c r="G9362" s="27"/>
      <c r="H9362" s="27"/>
      <c r="I9362" s="26"/>
      <c r="J9362" s="24"/>
      <c r="K9362" s="26"/>
      <c r="L9362" s="26"/>
      <c r="M9362" s="26"/>
      <c r="N9362" s="26"/>
      <c r="O9362" s="26"/>
      <c r="P9362" s="26"/>
      <c r="Q9362" s="26"/>
      <c r="R9362" s="26"/>
      <c r="S9362" s="26"/>
      <c r="T9362" s="26"/>
      <c r="U9362" s="26"/>
      <c r="V9362" s="26"/>
    </row>
    <row r="9363" spans="1:22" ht="14">
      <c r="A9363" s="24"/>
      <c r="B9363" s="26"/>
      <c r="C9363" s="26"/>
      <c r="D9363" s="26"/>
      <c r="E9363" s="26"/>
      <c r="F9363" s="26"/>
      <c r="G9363" s="27"/>
      <c r="H9363" s="27"/>
      <c r="I9363" s="26"/>
      <c r="J9363" s="24"/>
      <c r="K9363" s="26"/>
      <c r="L9363" s="26"/>
      <c r="M9363" s="26"/>
      <c r="N9363" s="26"/>
      <c r="O9363" s="26"/>
      <c r="P9363" s="26"/>
      <c r="Q9363" s="26"/>
      <c r="R9363" s="26"/>
      <c r="S9363" s="26"/>
      <c r="T9363" s="26"/>
      <c r="U9363" s="26"/>
      <c r="V9363" s="26"/>
    </row>
    <row r="9364" spans="1:22" ht="14">
      <c r="A9364" s="24"/>
      <c r="B9364" s="26"/>
      <c r="C9364" s="26"/>
      <c r="D9364" s="26"/>
      <c r="E9364" s="26"/>
      <c r="F9364" s="26"/>
      <c r="G9364" s="27"/>
      <c r="H9364" s="27"/>
      <c r="I9364" s="26"/>
      <c r="J9364" s="24"/>
      <c r="K9364" s="26"/>
      <c r="L9364" s="26"/>
      <c r="M9364" s="26"/>
      <c r="N9364" s="26"/>
      <c r="O9364" s="26"/>
      <c r="P9364" s="26"/>
      <c r="Q9364" s="26"/>
      <c r="R9364" s="26"/>
      <c r="S9364" s="26"/>
      <c r="T9364" s="26"/>
      <c r="U9364" s="26"/>
      <c r="V9364" s="26"/>
    </row>
    <row r="9365" spans="1:22" ht="14">
      <c r="A9365" s="24"/>
      <c r="B9365" s="26"/>
      <c r="C9365" s="26"/>
      <c r="D9365" s="26"/>
      <c r="E9365" s="26"/>
      <c r="F9365" s="26"/>
      <c r="G9365" s="27"/>
      <c r="H9365" s="27"/>
      <c r="I9365" s="26"/>
      <c r="J9365" s="24"/>
      <c r="K9365" s="26"/>
      <c r="L9365" s="26"/>
      <c r="M9365" s="26"/>
      <c r="N9365" s="26"/>
      <c r="O9365" s="26"/>
      <c r="P9365" s="26"/>
      <c r="Q9365" s="26"/>
      <c r="R9365" s="26"/>
      <c r="S9365" s="26"/>
      <c r="T9365" s="26"/>
      <c r="U9365" s="26"/>
      <c r="V9365" s="26"/>
    </row>
    <row r="9366" spans="1:22" ht="14">
      <c r="A9366" s="24"/>
      <c r="B9366" s="26"/>
      <c r="C9366" s="26"/>
      <c r="D9366" s="26"/>
      <c r="E9366" s="26"/>
      <c r="F9366" s="26"/>
      <c r="G9366" s="27"/>
      <c r="H9366" s="27"/>
      <c r="I9366" s="26"/>
      <c r="J9366" s="24"/>
      <c r="K9366" s="26"/>
      <c r="L9366" s="26"/>
      <c r="M9366" s="26"/>
      <c r="N9366" s="26"/>
      <c r="O9366" s="26"/>
      <c r="P9366" s="26"/>
      <c r="Q9366" s="26"/>
      <c r="R9366" s="26"/>
      <c r="S9366" s="26"/>
      <c r="T9366" s="26"/>
      <c r="U9366" s="26"/>
      <c r="V9366" s="26"/>
    </row>
    <row r="9367" spans="1:22" ht="14">
      <c r="A9367" s="24"/>
      <c r="B9367" s="26"/>
      <c r="C9367" s="26"/>
      <c r="D9367" s="26"/>
      <c r="E9367" s="26"/>
      <c r="F9367" s="26"/>
      <c r="G9367" s="27"/>
      <c r="H9367" s="27"/>
      <c r="I9367" s="26"/>
      <c r="J9367" s="24"/>
      <c r="K9367" s="26"/>
      <c r="L9367" s="26"/>
      <c r="M9367" s="26"/>
      <c r="N9367" s="26"/>
      <c r="O9367" s="26"/>
      <c r="P9367" s="26"/>
      <c r="Q9367" s="26"/>
      <c r="R9367" s="26"/>
      <c r="S9367" s="26"/>
      <c r="T9367" s="26"/>
      <c r="U9367" s="26"/>
      <c r="V9367" s="26"/>
    </row>
    <row r="9368" spans="1:22" ht="14">
      <c r="A9368" s="24"/>
      <c r="B9368" s="26"/>
      <c r="C9368" s="26"/>
      <c r="D9368" s="26"/>
      <c r="E9368" s="26"/>
      <c r="F9368" s="26"/>
      <c r="G9368" s="27"/>
      <c r="H9368" s="27"/>
      <c r="I9368" s="26"/>
      <c r="J9368" s="24"/>
      <c r="K9368" s="26"/>
      <c r="L9368" s="26"/>
      <c r="M9368" s="26"/>
      <c r="N9368" s="26"/>
      <c r="O9368" s="26"/>
      <c r="P9368" s="26"/>
      <c r="Q9368" s="26"/>
      <c r="R9368" s="26"/>
      <c r="S9368" s="26"/>
      <c r="T9368" s="26"/>
      <c r="U9368" s="26"/>
      <c r="V9368" s="26"/>
    </row>
    <row r="9369" spans="1:22" ht="14">
      <c r="A9369" s="24"/>
      <c r="B9369" s="26"/>
      <c r="C9369" s="26"/>
      <c r="D9369" s="26"/>
      <c r="E9369" s="26"/>
      <c r="F9369" s="26"/>
      <c r="G9369" s="27"/>
      <c r="H9369" s="27"/>
      <c r="I9369" s="26"/>
      <c r="J9369" s="24"/>
      <c r="K9369" s="26"/>
      <c r="L9369" s="26"/>
      <c r="M9369" s="26"/>
      <c r="N9369" s="26"/>
      <c r="O9369" s="26"/>
      <c r="P9369" s="26"/>
      <c r="Q9369" s="26"/>
      <c r="R9369" s="26"/>
      <c r="S9369" s="26"/>
      <c r="T9369" s="26"/>
      <c r="U9369" s="26"/>
      <c r="V9369" s="26"/>
    </row>
    <row r="9370" spans="1:22" ht="14">
      <c r="A9370" s="24"/>
      <c r="B9370" s="26"/>
      <c r="C9370" s="26"/>
      <c r="D9370" s="26"/>
      <c r="E9370" s="26"/>
      <c r="F9370" s="26"/>
      <c r="G9370" s="27"/>
      <c r="H9370" s="27"/>
      <c r="I9370" s="26"/>
      <c r="J9370" s="24"/>
      <c r="K9370" s="26"/>
      <c r="L9370" s="26"/>
      <c r="M9370" s="26"/>
      <c r="N9370" s="26"/>
      <c r="O9370" s="26"/>
      <c r="P9370" s="26"/>
      <c r="Q9370" s="26"/>
      <c r="R9370" s="26"/>
      <c r="S9370" s="26"/>
      <c r="T9370" s="26"/>
      <c r="U9370" s="26"/>
      <c r="V9370" s="26"/>
    </row>
    <row r="9371" spans="1:22" ht="14">
      <c r="A9371" s="24"/>
      <c r="B9371" s="26"/>
      <c r="C9371" s="26"/>
      <c r="D9371" s="26"/>
      <c r="E9371" s="26"/>
      <c r="F9371" s="26"/>
      <c r="G9371" s="27"/>
      <c r="H9371" s="27"/>
      <c r="I9371" s="26"/>
      <c r="J9371" s="24"/>
      <c r="K9371" s="26"/>
      <c r="L9371" s="26"/>
      <c r="M9371" s="26"/>
      <c r="N9371" s="26"/>
      <c r="O9371" s="26"/>
      <c r="P9371" s="26"/>
      <c r="Q9371" s="26"/>
      <c r="R9371" s="26"/>
      <c r="S9371" s="26"/>
      <c r="T9371" s="26"/>
      <c r="U9371" s="26"/>
      <c r="V9371" s="26"/>
    </row>
    <row r="9372" spans="1:22" ht="14">
      <c r="A9372" s="24"/>
      <c r="B9372" s="26"/>
      <c r="C9372" s="26"/>
      <c r="D9372" s="26"/>
      <c r="E9372" s="26"/>
      <c r="F9372" s="26"/>
      <c r="G9372" s="27"/>
      <c r="H9372" s="27"/>
      <c r="I9372" s="26"/>
      <c r="J9372" s="24"/>
      <c r="K9372" s="26"/>
      <c r="L9372" s="26"/>
      <c r="M9372" s="26"/>
      <c r="N9372" s="26"/>
      <c r="O9372" s="26"/>
      <c r="P9372" s="26"/>
      <c r="Q9372" s="26"/>
      <c r="R9372" s="26"/>
      <c r="S9372" s="26"/>
      <c r="T9372" s="26"/>
      <c r="U9372" s="26"/>
      <c r="V9372" s="26"/>
    </row>
    <row r="9373" spans="1:22" ht="14">
      <c r="A9373" s="24"/>
      <c r="B9373" s="26"/>
      <c r="C9373" s="26"/>
      <c r="D9373" s="26"/>
      <c r="E9373" s="26"/>
      <c r="F9373" s="26"/>
      <c r="G9373" s="27"/>
      <c r="H9373" s="27"/>
      <c r="I9373" s="26"/>
      <c r="J9373" s="24"/>
      <c r="K9373" s="26"/>
      <c r="L9373" s="26"/>
      <c r="M9373" s="26"/>
      <c r="N9373" s="26"/>
      <c r="O9373" s="26"/>
      <c r="P9373" s="26"/>
      <c r="Q9373" s="26"/>
      <c r="R9373" s="26"/>
      <c r="S9373" s="26"/>
      <c r="T9373" s="26"/>
      <c r="U9373" s="26"/>
      <c r="V9373" s="26"/>
    </row>
    <row r="9374" spans="1:22" ht="14">
      <c r="A9374" s="24"/>
      <c r="B9374" s="26"/>
      <c r="C9374" s="26"/>
      <c r="D9374" s="26"/>
      <c r="E9374" s="26"/>
      <c r="F9374" s="26"/>
      <c r="G9374" s="27"/>
      <c r="H9374" s="27"/>
      <c r="I9374" s="26"/>
      <c r="J9374" s="24"/>
      <c r="K9374" s="26"/>
      <c r="L9374" s="26"/>
      <c r="M9374" s="26"/>
      <c r="N9374" s="26"/>
      <c r="O9374" s="26"/>
      <c r="P9374" s="26"/>
      <c r="Q9374" s="26"/>
      <c r="R9374" s="26"/>
      <c r="S9374" s="26"/>
      <c r="T9374" s="26"/>
      <c r="U9374" s="26"/>
      <c r="V9374" s="26"/>
    </row>
    <row r="9375" spans="1:22" ht="14">
      <c r="A9375" s="24"/>
      <c r="B9375" s="26"/>
      <c r="C9375" s="26"/>
      <c r="D9375" s="26"/>
      <c r="E9375" s="26"/>
      <c r="F9375" s="26"/>
      <c r="G9375" s="27"/>
      <c r="H9375" s="27"/>
      <c r="I9375" s="26"/>
      <c r="J9375" s="24"/>
      <c r="K9375" s="26"/>
      <c r="L9375" s="26"/>
      <c r="M9375" s="26"/>
      <c r="N9375" s="26"/>
      <c r="O9375" s="26"/>
      <c r="P9375" s="26"/>
      <c r="Q9375" s="26"/>
      <c r="R9375" s="26"/>
      <c r="S9375" s="26"/>
      <c r="T9375" s="26"/>
      <c r="U9375" s="26"/>
      <c r="V9375" s="26"/>
    </row>
    <row r="9376" spans="1:22" ht="14">
      <c r="A9376" s="24"/>
      <c r="B9376" s="26"/>
      <c r="C9376" s="26"/>
      <c r="D9376" s="26"/>
      <c r="E9376" s="26"/>
      <c r="F9376" s="26"/>
      <c r="G9376" s="27"/>
      <c r="H9376" s="27"/>
      <c r="I9376" s="26"/>
      <c r="J9376" s="24"/>
      <c r="K9376" s="26"/>
      <c r="L9376" s="26"/>
      <c r="M9376" s="26"/>
      <c r="N9376" s="26"/>
      <c r="O9376" s="26"/>
      <c r="P9376" s="26"/>
      <c r="Q9376" s="26"/>
      <c r="R9376" s="26"/>
      <c r="S9376" s="26"/>
      <c r="T9376" s="26"/>
      <c r="U9376" s="26"/>
      <c r="V9376" s="26"/>
    </row>
    <row r="9377" spans="1:22" ht="14">
      <c r="A9377" s="24"/>
      <c r="B9377" s="26"/>
      <c r="C9377" s="26"/>
      <c r="D9377" s="26"/>
      <c r="E9377" s="26"/>
      <c r="F9377" s="26"/>
      <c r="G9377" s="27"/>
      <c r="H9377" s="27"/>
      <c r="I9377" s="26"/>
      <c r="J9377" s="24"/>
      <c r="K9377" s="26"/>
      <c r="L9377" s="26"/>
      <c r="M9377" s="26"/>
      <c r="N9377" s="26"/>
      <c r="O9377" s="26"/>
      <c r="P9377" s="26"/>
      <c r="Q9377" s="26"/>
      <c r="R9377" s="26"/>
      <c r="S9377" s="26"/>
      <c r="T9377" s="26"/>
      <c r="U9377" s="26"/>
      <c r="V9377" s="26"/>
    </row>
    <row r="9378" spans="1:22" ht="14">
      <c r="A9378" s="24"/>
      <c r="B9378" s="26"/>
      <c r="C9378" s="26"/>
      <c r="D9378" s="26"/>
      <c r="E9378" s="26"/>
      <c r="F9378" s="26"/>
      <c r="G9378" s="27"/>
      <c r="H9378" s="27"/>
      <c r="I9378" s="26"/>
      <c r="J9378" s="24"/>
      <c r="K9378" s="26"/>
      <c r="L9378" s="26"/>
      <c r="M9378" s="26"/>
      <c r="N9378" s="26"/>
      <c r="O9378" s="26"/>
      <c r="P9378" s="26"/>
      <c r="Q9378" s="26"/>
      <c r="R9378" s="26"/>
      <c r="S9378" s="26"/>
      <c r="T9378" s="26"/>
      <c r="U9378" s="26"/>
      <c r="V9378" s="26"/>
    </row>
    <row r="9379" spans="1:22" ht="14">
      <c r="A9379" s="24"/>
      <c r="B9379" s="26"/>
      <c r="C9379" s="26"/>
      <c r="D9379" s="26"/>
      <c r="E9379" s="26"/>
      <c r="F9379" s="26"/>
      <c r="G9379" s="27"/>
      <c r="H9379" s="27"/>
      <c r="I9379" s="26"/>
      <c r="J9379" s="24"/>
      <c r="K9379" s="26"/>
      <c r="L9379" s="26"/>
      <c r="M9379" s="26"/>
      <c r="N9379" s="26"/>
      <c r="O9379" s="26"/>
      <c r="P9379" s="26"/>
      <c r="Q9379" s="26"/>
      <c r="R9379" s="26"/>
      <c r="S9379" s="26"/>
      <c r="T9379" s="26"/>
      <c r="U9379" s="26"/>
      <c r="V9379" s="26"/>
    </row>
    <row r="9380" spans="1:22" ht="14">
      <c r="A9380" s="24"/>
      <c r="B9380" s="26"/>
      <c r="C9380" s="26"/>
      <c r="D9380" s="26"/>
      <c r="E9380" s="26"/>
      <c r="F9380" s="26"/>
      <c r="G9380" s="27"/>
      <c r="H9380" s="27"/>
      <c r="I9380" s="26"/>
      <c r="J9380" s="24"/>
      <c r="K9380" s="26"/>
      <c r="L9380" s="26"/>
      <c r="M9380" s="26"/>
      <c r="N9380" s="26"/>
      <c r="O9380" s="26"/>
      <c r="P9380" s="26"/>
      <c r="Q9380" s="26"/>
      <c r="R9380" s="26"/>
      <c r="S9380" s="26"/>
      <c r="T9380" s="26"/>
      <c r="U9380" s="26"/>
      <c r="V9380" s="26"/>
    </row>
    <row r="9381" spans="1:22" ht="14">
      <c r="A9381" s="24"/>
      <c r="B9381" s="26"/>
      <c r="C9381" s="26"/>
      <c r="D9381" s="26"/>
      <c r="E9381" s="26"/>
      <c r="F9381" s="26"/>
      <c r="G9381" s="27"/>
      <c r="H9381" s="27"/>
      <c r="I9381" s="26"/>
      <c r="J9381" s="24"/>
      <c r="K9381" s="26"/>
      <c r="L9381" s="26"/>
      <c r="M9381" s="26"/>
      <c r="N9381" s="26"/>
      <c r="O9381" s="26"/>
      <c r="P9381" s="26"/>
      <c r="Q9381" s="26"/>
      <c r="R9381" s="26"/>
      <c r="S9381" s="26"/>
      <c r="T9381" s="26"/>
      <c r="U9381" s="26"/>
      <c r="V9381" s="26"/>
    </row>
    <row r="9382" spans="1:22" ht="14">
      <c r="A9382" s="24"/>
      <c r="B9382" s="26"/>
      <c r="C9382" s="26"/>
      <c r="D9382" s="26"/>
      <c r="E9382" s="26"/>
      <c r="F9382" s="26"/>
      <c r="G9382" s="27"/>
      <c r="H9382" s="27"/>
      <c r="I9382" s="26"/>
      <c r="J9382" s="24"/>
      <c r="K9382" s="26"/>
      <c r="L9382" s="26"/>
      <c r="M9382" s="26"/>
      <c r="N9382" s="26"/>
      <c r="O9382" s="26"/>
      <c r="P9382" s="26"/>
      <c r="Q9382" s="26"/>
      <c r="R9382" s="26"/>
      <c r="S9382" s="26"/>
      <c r="T9382" s="26"/>
      <c r="U9382" s="26"/>
      <c r="V9382" s="26"/>
    </row>
    <row r="9383" spans="1:22" ht="14">
      <c r="A9383" s="24"/>
      <c r="B9383" s="26"/>
      <c r="C9383" s="26"/>
      <c r="D9383" s="26"/>
      <c r="E9383" s="26"/>
      <c r="F9383" s="26"/>
      <c r="G9383" s="27"/>
      <c r="H9383" s="27"/>
      <c r="I9383" s="26"/>
      <c r="J9383" s="24"/>
      <c r="K9383" s="26"/>
      <c r="L9383" s="26"/>
      <c r="M9383" s="26"/>
      <c r="N9383" s="26"/>
      <c r="O9383" s="26"/>
      <c r="P9383" s="26"/>
      <c r="Q9383" s="26"/>
      <c r="R9383" s="26"/>
      <c r="S9383" s="26"/>
      <c r="T9383" s="26"/>
      <c r="U9383" s="26"/>
      <c r="V9383" s="26"/>
    </row>
    <row r="9384" spans="1:22" ht="14">
      <c r="A9384" s="24"/>
      <c r="B9384" s="26"/>
      <c r="C9384" s="26"/>
      <c r="D9384" s="26"/>
      <c r="E9384" s="26"/>
      <c r="F9384" s="26"/>
      <c r="G9384" s="27"/>
      <c r="H9384" s="27"/>
      <c r="I9384" s="26"/>
      <c r="J9384" s="24"/>
      <c r="K9384" s="26"/>
      <c r="L9384" s="26"/>
      <c r="M9384" s="26"/>
      <c r="N9384" s="26"/>
      <c r="O9384" s="26"/>
      <c r="P9384" s="26"/>
      <c r="Q9384" s="26"/>
      <c r="R9384" s="26"/>
      <c r="S9384" s="26"/>
      <c r="T9384" s="26"/>
      <c r="U9384" s="26"/>
      <c r="V9384" s="26"/>
    </row>
    <row r="9385" spans="1:22" ht="14">
      <c r="A9385" s="24"/>
      <c r="B9385" s="26"/>
      <c r="C9385" s="26"/>
      <c r="D9385" s="26"/>
      <c r="E9385" s="26"/>
      <c r="F9385" s="26"/>
      <c r="G9385" s="27"/>
      <c r="H9385" s="27"/>
      <c r="I9385" s="26"/>
      <c r="J9385" s="24"/>
      <c r="K9385" s="26"/>
      <c r="L9385" s="26"/>
      <c r="M9385" s="26"/>
      <c r="N9385" s="26"/>
      <c r="O9385" s="26"/>
      <c r="P9385" s="26"/>
      <c r="Q9385" s="26"/>
      <c r="R9385" s="26"/>
      <c r="S9385" s="26"/>
      <c r="T9385" s="26"/>
      <c r="U9385" s="26"/>
      <c r="V9385" s="26"/>
    </row>
    <row r="9386" spans="1:22" ht="14">
      <c r="A9386" s="24"/>
      <c r="B9386" s="26"/>
      <c r="C9386" s="26"/>
      <c r="D9386" s="26"/>
      <c r="E9386" s="26"/>
      <c r="F9386" s="26"/>
      <c r="G9386" s="27"/>
      <c r="H9386" s="27"/>
      <c r="I9386" s="26"/>
      <c r="J9386" s="24"/>
      <c r="K9386" s="26"/>
      <c r="L9386" s="26"/>
      <c r="M9386" s="26"/>
      <c r="N9386" s="26"/>
      <c r="O9386" s="26"/>
      <c r="P9386" s="26"/>
      <c r="Q9386" s="26"/>
      <c r="R9386" s="26"/>
      <c r="S9386" s="26"/>
      <c r="T9386" s="26"/>
      <c r="U9386" s="26"/>
      <c r="V9386" s="26"/>
    </row>
    <row r="9387" spans="1:22" ht="14">
      <c r="A9387" s="24"/>
      <c r="B9387" s="26"/>
      <c r="C9387" s="26"/>
      <c r="D9387" s="26"/>
      <c r="E9387" s="26"/>
      <c r="F9387" s="26"/>
      <c r="G9387" s="27"/>
      <c r="H9387" s="27"/>
      <c r="I9387" s="26"/>
      <c r="J9387" s="24"/>
      <c r="K9387" s="26"/>
      <c r="L9387" s="26"/>
      <c r="M9387" s="26"/>
      <c r="N9387" s="26"/>
      <c r="O9387" s="26"/>
      <c r="P9387" s="26"/>
      <c r="Q9387" s="26"/>
      <c r="R9387" s="26"/>
      <c r="S9387" s="26"/>
      <c r="T9387" s="26"/>
      <c r="U9387" s="26"/>
      <c r="V9387" s="26"/>
    </row>
    <row r="9388" spans="1:22" ht="14">
      <c r="A9388" s="24"/>
      <c r="B9388" s="26"/>
      <c r="C9388" s="26"/>
      <c r="D9388" s="26"/>
      <c r="E9388" s="26"/>
      <c r="F9388" s="26"/>
      <c r="G9388" s="27"/>
      <c r="H9388" s="27"/>
      <c r="I9388" s="26"/>
      <c r="J9388" s="24"/>
      <c r="K9388" s="26"/>
      <c r="L9388" s="26"/>
      <c r="M9388" s="26"/>
      <c r="N9388" s="26"/>
      <c r="O9388" s="26"/>
      <c r="P9388" s="26"/>
      <c r="Q9388" s="26"/>
      <c r="R9388" s="26"/>
      <c r="S9388" s="26"/>
      <c r="T9388" s="26"/>
      <c r="U9388" s="26"/>
      <c r="V9388" s="26"/>
    </row>
    <row r="9389" spans="1:22" ht="14">
      <c r="A9389" s="24"/>
      <c r="B9389" s="26"/>
      <c r="C9389" s="26"/>
      <c r="D9389" s="26"/>
      <c r="E9389" s="26"/>
      <c r="F9389" s="26"/>
      <c r="G9389" s="27"/>
      <c r="H9389" s="27"/>
      <c r="I9389" s="26"/>
      <c r="J9389" s="24"/>
      <c r="K9389" s="26"/>
      <c r="L9389" s="26"/>
      <c r="M9389" s="26"/>
      <c r="N9389" s="26"/>
      <c r="O9389" s="26"/>
      <c r="P9389" s="26"/>
      <c r="Q9389" s="26"/>
      <c r="R9389" s="26"/>
      <c r="S9389" s="26"/>
      <c r="T9389" s="26"/>
      <c r="U9389" s="26"/>
      <c r="V9389" s="26"/>
    </row>
    <row r="9390" spans="1:22" ht="14">
      <c r="A9390" s="24"/>
      <c r="B9390" s="26"/>
      <c r="C9390" s="26"/>
      <c r="D9390" s="26"/>
      <c r="E9390" s="26"/>
      <c r="F9390" s="26"/>
      <c r="G9390" s="27"/>
      <c r="H9390" s="27"/>
      <c r="I9390" s="26"/>
      <c r="J9390" s="24"/>
      <c r="K9390" s="26"/>
      <c r="L9390" s="26"/>
      <c r="M9390" s="26"/>
      <c r="N9390" s="26"/>
      <c r="O9390" s="26"/>
      <c r="P9390" s="26"/>
      <c r="Q9390" s="26"/>
      <c r="R9390" s="26"/>
      <c r="S9390" s="26"/>
      <c r="T9390" s="26"/>
      <c r="U9390" s="26"/>
      <c r="V9390" s="26"/>
    </row>
    <row r="9391" spans="1:22" ht="14">
      <c r="A9391" s="24"/>
      <c r="B9391" s="26"/>
      <c r="C9391" s="26"/>
      <c r="D9391" s="26"/>
      <c r="E9391" s="26"/>
      <c r="F9391" s="26"/>
      <c r="G9391" s="27"/>
      <c r="H9391" s="27"/>
      <c r="I9391" s="26"/>
      <c r="J9391" s="24"/>
      <c r="K9391" s="26"/>
      <c r="L9391" s="26"/>
      <c r="M9391" s="26"/>
      <c r="N9391" s="26"/>
      <c r="O9391" s="26"/>
      <c r="P9391" s="26"/>
      <c r="Q9391" s="26"/>
      <c r="R9391" s="26"/>
      <c r="S9391" s="26"/>
      <c r="T9391" s="26"/>
      <c r="U9391" s="26"/>
      <c r="V9391" s="26"/>
    </row>
    <row r="9392" spans="1:22" ht="14">
      <c r="A9392" s="24"/>
      <c r="B9392" s="26"/>
      <c r="C9392" s="26"/>
      <c r="D9392" s="26"/>
      <c r="E9392" s="26"/>
      <c r="F9392" s="26"/>
      <c r="G9392" s="27"/>
      <c r="H9392" s="27"/>
      <c r="I9392" s="26"/>
      <c r="J9392" s="24"/>
      <c r="K9392" s="26"/>
      <c r="L9392" s="26"/>
      <c r="M9392" s="26"/>
      <c r="N9392" s="26"/>
      <c r="O9392" s="26"/>
      <c r="P9392" s="26"/>
      <c r="Q9392" s="26"/>
      <c r="R9392" s="26"/>
      <c r="S9392" s="26"/>
      <c r="T9392" s="26"/>
      <c r="U9392" s="26"/>
      <c r="V9392" s="26"/>
    </row>
    <row r="9393" spans="1:22" ht="14">
      <c r="A9393" s="24"/>
      <c r="B9393" s="26"/>
      <c r="C9393" s="26"/>
      <c r="D9393" s="26"/>
      <c r="E9393" s="26"/>
      <c r="F9393" s="26"/>
      <c r="G9393" s="27"/>
      <c r="H9393" s="27"/>
      <c r="I9393" s="26"/>
      <c r="J9393" s="24"/>
      <c r="K9393" s="26"/>
      <c r="L9393" s="26"/>
      <c r="M9393" s="26"/>
      <c r="N9393" s="26"/>
      <c r="O9393" s="26"/>
      <c r="P9393" s="26"/>
      <c r="Q9393" s="26"/>
      <c r="R9393" s="26"/>
      <c r="S9393" s="26"/>
      <c r="T9393" s="26"/>
      <c r="U9393" s="26"/>
      <c r="V9393" s="26"/>
    </row>
    <row r="9394" spans="1:22" ht="14">
      <c r="A9394" s="24"/>
      <c r="B9394" s="26"/>
      <c r="C9394" s="26"/>
      <c r="D9394" s="26"/>
      <c r="E9394" s="26"/>
      <c r="F9394" s="26"/>
      <c r="G9394" s="27"/>
      <c r="H9394" s="27"/>
      <c r="I9394" s="26"/>
      <c r="J9394" s="24"/>
      <c r="K9394" s="26"/>
      <c r="L9394" s="26"/>
      <c r="M9394" s="26"/>
      <c r="N9394" s="26"/>
      <c r="O9394" s="26"/>
      <c r="P9394" s="26"/>
      <c r="Q9394" s="26"/>
      <c r="R9394" s="26"/>
      <c r="S9394" s="26"/>
      <c r="T9394" s="26"/>
      <c r="U9394" s="26"/>
      <c r="V9394" s="26"/>
    </row>
    <row r="9395" spans="1:22" ht="14">
      <c r="A9395" s="24"/>
      <c r="B9395" s="26"/>
      <c r="C9395" s="26"/>
      <c r="D9395" s="26"/>
      <c r="E9395" s="26"/>
      <c r="F9395" s="26"/>
      <c r="G9395" s="27"/>
      <c r="H9395" s="27"/>
      <c r="I9395" s="26"/>
      <c r="J9395" s="24"/>
      <c r="K9395" s="26"/>
      <c r="L9395" s="26"/>
      <c r="M9395" s="26"/>
      <c r="N9395" s="26"/>
      <c r="O9395" s="26"/>
      <c r="P9395" s="26"/>
      <c r="Q9395" s="26"/>
      <c r="R9395" s="26"/>
      <c r="S9395" s="26"/>
      <c r="T9395" s="26"/>
      <c r="U9395" s="26"/>
      <c r="V9395" s="26"/>
    </row>
    <row r="9396" spans="1:22" ht="14">
      <c r="A9396" s="24"/>
      <c r="B9396" s="26"/>
      <c r="C9396" s="26"/>
      <c r="D9396" s="26"/>
      <c r="E9396" s="26"/>
      <c r="F9396" s="26"/>
      <c r="G9396" s="27"/>
      <c r="H9396" s="27"/>
      <c r="I9396" s="26"/>
      <c r="J9396" s="24"/>
      <c r="K9396" s="26"/>
      <c r="L9396" s="26"/>
      <c r="M9396" s="26"/>
      <c r="N9396" s="26"/>
      <c r="O9396" s="26"/>
      <c r="P9396" s="26"/>
      <c r="Q9396" s="26"/>
      <c r="R9396" s="26"/>
      <c r="S9396" s="26"/>
      <c r="T9396" s="26"/>
      <c r="U9396" s="26"/>
      <c r="V9396" s="26"/>
    </row>
    <row r="9397" spans="1:22" ht="14">
      <c r="A9397" s="24"/>
      <c r="B9397" s="26"/>
      <c r="C9397" s="26"/>
      <c r="D9397" s="26"/>
      <c r="E9397" s="26"/>
      <c r="F9397" s="26"/>
      <c r="G9397" s="27"/>
      <c r="H9397" s="27"/>
      <c r="I9397" s="26"/>
      <c r="J9397" s="24"/>
      <c r="K9397" s="26"/>
      <c r="L9397" s="26"/>
      <c r="M9397" s="26"/>
      <c r="N9397" s="26"/>
      <c r="O9397" s="26"/>
      <c r="P9397" s="26"/>
      <c r="Q9397" s="26"/>
      <c r="R9397" s="26"/>
      <c r="S9397" s="26"/>
      <c r="T9397" s="26"/>
      <c r="U9397" s="26"/>
      <c r="V9397" s="26"/>
    </row>
    <row r="9398" spans="1:22" ht="14">
      <c r="A9398" s="24"/>
      <c r="B9398" s="26"/>
      <c r="C9398" s="26"/>
      <c r="D9398" s="26"/>
      <c r="E9398" s="26"/>
      <c r="F9398" s="26"/>
      <c r="G9398" s="27"/>
      <c r="H9398" s="27"/>
      <c r="I9398" s="26"/>
      <c r="J9398" s="24"/>
      <c r="K9398" s="26"/>
      <c r="L9398" s="26"/>
      <c r="M9398" s="26"/>
      <c r="N9398" s="26"/>
      <c r="O9398" s="26"/>
      <c r="P9398" s="26"/>
      <c r="Q9398" s="26"/>
      <c r="R9398" s="26"/>
      <c r="S9398" s="26"/>
      <c r="T9398" s="26"/>
      <c r="U9398" s="26"/>
      <c r="V9398" s="26"/>
    </row>
    <row r="9399" spans="1:22" ht="14">
      <c r="A9399" s="24"/>
      <c r="B9399" s="26"/>
      <c r="C9399" s="26"/>
      <c r="D9399" s="26"/>
      <c r="E9399" s="26"/>
      <c r="F9399" s="26"/>
      <c r="G9399" s="27"/>
      <c r="H9399" s="27"/>
      <c r="I9399" s="26"/>
      <c r="J9399" s="24"/>
      <c r="K9399" s="26"/>
      <c r="L9399" s="26"/>
      <c r="M9399" s="26"/>
      <c r="N9399" s="26"/>
      <c r="O9399" s="26"/>
      <c r="P9399" s="26"/>
      <c r="Q9399" s="26"/>
      <c r="R9399" s="26"/>
      <c r="S9399" s="26"/>
      <c r="T9399" s="26"/>
      <c r="U9399" s="26"/>
      <c r="V9399" s="26"/>
    </row>
    <row r="9400" spans="1:22" ht="14">
      <c r="A9400" s="24"/>
      <c r="B9400" s="26"/>
      <c r="C9400" s="26"/>
      <c r="D9400" s="26"/>
      <c r="E9400" s="26"/>
      <c r="F9400" s="26"/>
      <c r="G9400" s="27"/>
      <c r="H9400" s="27"/>
      <c r="I9400" s="26"/>
      <c r="J9400" s="24"/>
      <c r="K9400" s="26"/>
      <c r="L9400" s="26"/>
      <c r="M9400" s="26"/>
      <c r="N9400" s="26"/>
      <c r="O9400" s="26"/>
      <c r="P9400" s="26"/>
      <c r="Q9400" s="26"/>
      <c r="R9400" s="26"/>
      <c r="S9400" s="26"/>
      <c r="T9400" s="26"/>
      <c r="U9400" s="26"/>
      <c r="V9400" s="26"/>
    </row>
    <row r="9401" spans="1:22" ht="14">
      <c r="A9401" s="24"/>
      <c r="B9401" s="26"/>
      <c r="C9401" s="26"/>
      <c r="D9401" s="26"/>
      <c r="E9401" s="26"/>
      <c r="F9401" s="26"/>
      <c r="G9401" s="27"/>
      <c r="H9401" s="27"/>
      <c r="I9401" s="26"/>
      <c r="J9401" s="24"/>
      <c r="K9401" s="26"/>
      <c r="L9401" s="26"/>
      <c r="M9401" s="26"/>
      <c r="N9401" s="26"/>
      <c r="O9401" s="26"/>
      <c r="P9401" s="26"/>
      <c r="Q9401" s="26"/>
      <c r="R9401" s="26"/>
      <c r="S9401" s="26"/>
      <c r="T9401" s="26"/>
      <c r="U9401" s="26"/>
      <c r="V9401" s="26"/>
    </row>
    <row r="9402" spans="1:22" ht="14">
      <c r="A9402" s="24"/>
      <c r="B9402" s="26"/>
      <c r="C9402" s="26"/>
      <c r="D9402" s="26"/>
      <c r="E9402" s="26"/>
      <c r="F9402" s="26"/>
      <c r="G9402" s="27"/>
      <c r="H9402" s="27"/>
      <c r="I9402" s="26"/>
      <c r="J9402" s="24"/>
      <c r="K9402" s="26"/>
      <c r="L9402" s="26"/>
      <c r="M9402" s="26"/>
      <c r="N9402" s="26"/>
      <c r="O9402" s="26"/>
      <c r="P9402" s="26"/>
      <c r="Q9402" s="26"/>
      <c r="R9402" s="26"/>
      <c r="S9402" s="26"/>
      <c r="T9402" s="26"/>
      <c r="U9402" s="26"/>
      <c r="V9402" s="26"/>
    </row>
    <row r="9403" spans="1:22" ht="14">
      <c r="A9403" s="24"/>
      <c r="B9403" s="26"/>
      <c r="C9403" s="26"/>
      <c r="D9403" s="26"/>
      <c r="E9403" s="26"/>
      <c r="F9403" s="26"/>
      <c r="G9403" s="27"/>
      <c r="H9403" s="27"/>
      <c r="I9403" s="26"/>
      <c r="J9403" s="24"/>
      <c r="K9403" s="26"/>
      <c r="L9403" s="26"/>
      <c r="M9403" s="26"/>
      <c r="N9403" s="26"/>
      <c r="O9403" s="26"/>
      <c r="P9403" s="26"/>
      <c r="Q9403" s="26"/>
      <c r="R9403" s="26"/>
      <c r="S9403" s="26"/>
      <c r="T9403" s="26"/>
      <c r="U9403" s="26"/>
      <c r="V9403" s="26"/>
    </row>
    <row r="9404" spans="1:22" ht="14">
      <c r="A9404" s="24"/>
      <c r="B9404" s="26"/>
      <c r="C9404" s="26"/>
      <c r="D9404" s="26"/>
      <c r="E9404" s="26"/>
      <c r="F9404" s="26"/>
      <c r="G9404" s="27"/>
      <c r="H9404" s="27"/>
      <c r="I9404" s="26"/>
      <c r="J9404" s="24"/>
      <c r="K9404" s="26"/>
      <c r="L9404" s="26"/>
      <c r="M9404" s="26"/>
      <c r="N9404" s="26"/>
      <c r="O9404" s="26"/>
      <c r="P9404" s="26"/>
      <c r="Q9404" s="26"/>
      <c r="R9404" s="26"/>
      <c r="S9404" s="26"/>
      <c r="T9404" s="26"/>
      <c r="U9404" s="26"/>
      <c r="V9404" s="26"/>
    </row>
    <row r="9405" spans="1:22" ht="14">
      <c r="A9405" s="24"/>
      <c r="B9405" s="26"/>
      <c r="C9405" s="26"/>
      <c r="D9405" s="26"/>
      <c r="E9405" s="26"/>
      <c r="F9405" s="26"/>
      <c r="G9405" s="27"/>
      <c r="H9405" s="27"/>
      <c r="I9405" s="26"/>
      <c r="J9405" s="24"/>
      <c r="K9405" s="26"/>
      <c r="L9405" s="26"/>
      <c r="M9405" s="26"/>
      <c r="N9405" s="26"/>
      <c r="O9405" s="26"/>
      <c r="P9405" s="26"/>
      <c r="Q9405" s="26"/>
      <c r="R9405" s="26"/>
      <c r="S9405" s="26"/>
      <c r="T9405" s="26"/>
      <c r="U9405" s="26"/>
      <c r="V9405" s="26"/>
    </row>
    <row r="9406" spans="1:22" ht="14">
      <c r="A9406" s="24"/>
      <c r="B9406" s="26"/>
      <c r="C9406" s="26"/>
      <c r="D9406" s="26"/>
      <c r="E9406" s="26"/>
      <c r="F9406" s="26"/>
      <c r="G9406" s="27"/>
      <c r="H9406" s="27"/>
      <c r="I9406" s="26"/>
      <c r="J9406" s="24"/>
      <c r="K9406" s="26"/>
      <c r="L9406" s="26"/>
      <c r="M9406" s="26"/>
      <c r="N9406" s="26"/>
      <c r="O9406" s="26"/>
      <c r="P9406" s="26"/>
      <c r="Q9406" s="26"/>
      <c r="R9406" s="26"/>
      <c r="S9406" s="26"/>
      <c r="T9406" s="26"/>
      <c r="U9406" s="26"/>
      <c r="V9406" s="26"/>
    </row>
    <row r="9407" spans="1:22" ht="14">
      <c r="A9407" s="24"/>
      <c r="B9407" s="26"/>
      <c r="C9407" s="26"/>
      <c r="D9407" s="26"/>
      <c r="E9407" s="26"/>
      <c r="F9407" s="26"/>
      <c r="G9407" s="27"/>
      <c r="H9407" s="27"/>
      <c r="I9407" s="26"/>
      <c r="J9407" s="24"/>
      <c r="K9407" s="26"/>
      <c r="L9407" s="26"/>
      <c r="M9407" s="26"/>
      <c r="N9407" s="26"/>
      <c r="O9407" s="26"/>
      <c r="P9407" s="26"/>
      <c r="Q9407" s="26"/>
      <c r="R9407" s="26"/>
      <c r="S9407" s="26"/>
      <c r="T9407" s="26"/>
      <c r="U9407" s="26"/>
      <c r="V9407" s="26"/>
    </row>
    <row r="9408" spans="1:22" ht="14">
      <c r="A9408" s="24"/>
      <c r="B9408" s="26"/>
      <c r="C9408" s="26"/>
      <c r="D9408" s="26"/>
      <c r="E9408" s="26"/>
      <c r="F9408" s="26"/>
      <c r="G9408" s="27"/>
      <c r="H9408" s="27"/>
      <c r="I9408" s="26"/>
      <c r="J9408" s="24"/>
      <c r="K9408" s="26"/>
      <c r="L9408" s="26"/>
      <c r="M9408" s="26"/>
      <c r="N9408" s="26"/>
      <c r="O9408" s="26"/>
      <c r="P9408" s="26"/>
      <c r="Q9408" s="26"/>
      <c r="R9408" s="26"/>
      <c r="S9408" s="26"/>
      <c r="T9408" s="26"/>
      <c r="U9408" s="26"/>
      <c r="V9408" s="26"/>
    </row>
    <row r="9409" spans="1:22" ht="14">
      <c r="A9409" s="24"/>
      <c r="B9409" s="26"/>
      <c r="C9409" s="26"/>
      <c r="D9409" s="26"/>
      <c r="E9409" s="26"/>
      <c r="F9409" s="26"/>
      <c r="G9409" s="27"/>
      <c r="H9409" s="27"/>
      <c r="I9409" s="26"/>
      <c r="J9409" s="24"/>
      <c r="K9409" s="26"/>
      <c r="L9409" s="26"/>
      <c r="M9409" s="26"/>
      <c r="N9409" s="26"/>
      <c r="O9409" s="26"/>
      <c r="P9409" s="26"/>
      <c r="Q9409" s="26"/>
      <c r="R9409" s="26"/>
      <c r="S9409" s="26"/>
      <c r="T9409" s="26"/>
      <c r="U9409" s="26"/>
      <c r="V9409" s="26"/>
    </row>
    <row r="9410" spans="1:22" ht="14">
      <c r="A9410" s="24"/>
      <c r="B9410" s="26"/>
      <c r="C9410" s="26"/>
      <c r="D9410" s="26"/>
      <c r="E9410" s="26"/>
      <c r="F9410" s="26"/>
      <c r="G9410" s="27"/>
      <c r="H9410" s="27"/>
      <c r="I9410" s="26"/>
      <c r="J9410" s="24"/>
      <c r="K9410" s="26"/>
      <c r="L9410" s="26"/>
      <c r="M9410" s="26"/>
      <c r="N9410" s="26"/>
      <c r="O9410" s="26"/>
      <c r="P9410" s="26"/>
      <c r="Q9410" s="26"/>
      <c r="R9410" s="26"/>
      <c r="S9410" s="26"/>
      <c r="T9410" s="26"/>
      <c r="U9410" s="26"/>
      <c r="V9410" s="26"/>
    </row>
    <row r="9411" spans="1:22" ht="14">
      <c r="A9411" s="24"/>
      <c r="B9411" s="26"/>
      <c r="C9411" s="26"/>
      <c r="D9411" s="26"/>
      <c r="E9411" s="26"/>
      <c r="F9411" s="26"/>
      <c r="G9411" s="27"/>
      <c r="H9411" s="27"/>
      <c r="I9411" s="26"/>
      <c r="J9411" s="24"/>
      <c r="K9411" s="26"/>
      <c r="L9411" s="26"/>
      <c r="M9411" s="26"/>
      <c r="N9411" s="26"/>
      <c r="O9411" s="26"/>
      <c r="P9411" s="26"/>
      <c r="Q9411" s="26"/>
      <c r="R9411" s="26"/>
      <c r="S9411" s="26"/>
      <c r="T9411" s="26"/>
      <c r="U9411" s="26"/>
      <c r="V9411" s="26"/>
    </row>
    <row r="9412" spans="1:22" ht="14">
      <c r="A9412" s="24"/>
      <c r="B9412" s="26"/>
      <c r="C9412" s="26"/>
      <c r="D9412" s="26"/>
      <c r="E9412" s="26"/>
      <c r="F9412" s="26"/>
      <c r="G9412" s="27"/>
      <c r="H9412" s="27"/>
      <c r="I9412" s="26"/>
      <c r="J9412" s="24"/>
      <c r="K9412" s="26"/>
      <c r="L9412" s="26"/>
      <c r="M9412" s="26"/>
      <c r="N9412" s="26"/>
      <c r="O9412" s="26"/>
      <c r="P9412" s="26"/>
      <c r="Q9412" s="26"/>
      <c r="R9412" s="26"/>
      <c r="S9412" s="26"/>
      <c r="T9412" s="26"/>
      <c r="U9412" s="26"/>
      <c r="V9412" s="26"/>
    </row>
    <row r="9413" spans="1:22" ht="14">
      <c r="A9413" s="24"/>
      <c r="B9413" s="26"/>
      <c r="C9413" s="26"/>
      <c r="D9413" s="26"/>
      <c r="E9413" s="26"/>
      <c r="F9413" s="26"/>
      <c r="G9413" s="27"/>
      <c r="H9413" s="27"/>
      <c r="I9413" s="26"/>
      <c r="J9413" s="24"/>
      <c r="K9413" s="26"/>
      <c r="L9413" s="26"/>
      <c r="M9413" s="26"/>
      <c r="N9413" s="26"/>
      <c r="O9413" s="26"/>
      <c r="P9413" s="26"/>
      <c r="Q9413" s="26"/>
      <c r="R9413" s="26"/>
      <c r="S9413" s="26"/>
      <c r="T9413" s="26"/>
      <c r="U9413" s="26"/>
      <c r="V9413" s="26"/>
    </row>
    <row r="9414" spans="1:22" ht="14">
      <c r="A9414" s="24"/>
      <c r="B9414" s="26"/>
      <c r="C9414" s="26"/>
      <c r="D9414" s="26"/>
      <c r="E9414" s="26"/>
      <c r="F9414" s="26"/>
      <c r="G9414" s="27"/>
      <c r="H9414" s="27"/>
      <c r="I9414" s="26"/>
      <c r="J9414" s="24"/>
      <c r="K9414" s="26"/>
      <c r="L9414" s="26"/>
      <c r="M9414" s="26"/>
      <c r="N9414" s="26"/>
      <c r="O9414" s="26"/>
      <c r="P9414" s="26"/>
      <c r="Q9414" s="26"/>
      <c r="R9414" s="26"/>
      <c r="S9414" s="26"/>
      <c r="T9414" s="26"/>
      <c r="U9414" s="26"/>
      <c r="V9414" s="26"/>
    </row>
    <row r="9415" spans="1:22" ht="14">
      <c r="A9415" s="24"/>
      <c r="B9415" s="26"/>
      <c r="C9415" s="26"/>
      <c r="D9415" s="26"/>
      <c r="E9415" s="26"/>
      <c r="F9415" s="26"/>
      <c r="G9415" s="27"/>
      <c r="H9415" s="27"/>
      <c r="I9415" s="26"/>
      <c r="J9415" s="24"/>
      <c r="K9415" s="26"/>
      <c r="L9415" s="26"/>
      <c r="M9415" s="26"/>
      <c r="N9415" s="26"/>
      <c r="O9415" s="26"/>
      <c r="P9415" s="26"/>
      <c r="Q9415" s="26"/>
      <c r="R9415" s="26"/>
      <c r="S9415" s="26"/>
      <c r="T9415" s="26"/>
      <c r="U9415" s="26"/>
      <c r="V9415" s="26"/>
    </row>
    <row r="9416" spans="1:22" ht="14">
      <c r="A9416" s="24"/>
      <c r="B9416" s="26"/>
      <c r="C9416" s="26"/>
      <c r="D9416" s="26"/>
      <c r="E9416" s="26"/>
      <c r="F9416" s="26"/>
      <c r="G9416" s="27"/>
      <c r="H9416" s="27"/>
      <c r="I9416" s="26"/>
      <c r="J9416" s="24"/>
      <c r="K9416" s="26"/>
      <c r="L9416" s="26"/>
      <c r="M9416" s="26"/>
      <c r="N9416" s="26"/>
      <c r="O9416" s="26"/>
      <c r="P9416" s="26"/>
      <c r="Q9416" s="26"/>
      <c r="R9416" s="26"/>
      <c r="S9416" s="26"/>
      <c r="T9416" s="26"/>
      <c r="U9416" s="26"/>
      <c r="V9416" s="26"/>
    </row>
    <row r="9417" spans="1:22" ht="14">
      <c r="A9417" s="24"/>
      <c r="B9417" s="26"/>
      <c r="C9417" s="26"/>
      <c r="D9417" s="26"/>
      <c r="E9417" s="26"/>
      <c r="F9417" s="26"/>
      <c r="G9417" s="27"/>
      <c r="H9417" s="27"/>
      <c r="I9417" s="26"/>
      <c r="J9417" s="24"/>
      <c r="K9417" s="26"/>
      <c r="L9417" s="26"/>
      <c r="M9417" s="26"/>
      <c r="N9417" s="26"/>
      <c r="O9417" s="26"/>
      <c r="P9417" s="26"/>
      <c r="Q9417" s="26"/>
      <c r="R9417" s="26"/>
      <c r="S9417" s="26"/>
      <c r="T9417" s="26"/>
      <c r="U9417" s="26"/>
      <c r="V9417" s="26"/>
    </row>
    <row r="9418" spans="1:22" ht="14">
      <c r="A9418" s="24"/>
      <c r="B9418" s="26"/>
      <c r="C9418" s="26"/>
      <c r="D9418" s="26"/>
      <c r="E9418" s="26"/>
      <c r="F9418" s="26"/>
      <c r="G9418" s="27"/>
      <c r="H9418" s="27"/>
      <c r="I9418" s="26"/>
      <c r="J9418" s="24"/>
      <c r="K9418" s="26"/>
      <c r="L9418" s="26"/>
      <c r="M9418" s="26"/>
      <c r="N9418" s="26"/>
      <c r="O9418" s="26"/>
      <c r="P9418" s="26"/>
      <c r="Q9418" s="26"/>
      <c r="R9418" s="26"/>
      <c r="S9418" s="26"/>
      <c r="T9418" s="26"/>
      <c r="U9418" s="26"/>
      <c r="V9418" s="26"/>
    </row>
    <row r="9419" spans="1:22" ht="14">
      <c r="A9419" s="24"/>
      <c r="B9419" s="26"/>
      <c r="C9419" s="26"/>
      <c r="D9419" s="26"/>
      <c r="E9419" s="26"/>
      <c r="F9419" s="26"/>
      <c r="G9419" s="27"/>
      <c r="H9419" s="27"/>
      <c r="I9419" s="26"/>
      <c r="J9419" s="24"/>
      <c r="K9419" s="26"/>
      <c r="L9419" s="26"/>
      <c r="M9419" s="26"/>
      <c r="N9419" s="26"/>
      <c r="O9419" s="26"/>
      <c r="P9419" s="26"/>
      <c r="Q9419" s="26"/>
      <c r="R9419" s="26"/>
      <c r="S9419" s="26"/>
      <c r="T9419" s="26"/>
      <c r="U9419" s="26"/>
      <c r="V9419" s="26"/>
    </row>
    <row r="9420" spans="1:22" ht="14">
      <c r="A9420" s="24"/>
      <c r="B9420" s="26"/>
      <c r="C9420" s="26"/>
      <c r="D9420" s="26"/>
      <c r="E9420" s="26"/>
      <c r="F9420" s="26"/>
      <c r="G9420" s="27"/>
      <c r="H9420" s="27"/>
      <c r="I9420" s="26"/>
      <c r="J9420" s="24"/>
      <c r="K9420" s="26"/>
      <c r="L9420" s="26"/>
      <c r="M9420" s="26"/>
      <c r="N9420" s="26"/>
      <c r="O9420" s="26"/>
      <c r="P9420" s="26"/>
      <c r="Q9420" s="26"/>
      <c r="R9420" s="26"/>
      <c r="S9420" s="26"/>
      <c r="T9420" s="26"/>
      <c r="U9420" s="26"/>
      <c r="V9420" s="26"/>
    </row>
    <row r="9421" spans="1:22" ht="14">
      <c r="A9421" s="24"/>
      <c r="B9421" s="26"/>
      <c r="C9421" s="26"/>
      <c r="D9421" s="26"/>
      <c r="E9421" s="26"/>
      <c r="F9421" s="26"/>
      <c r="G9421" s="27"/>
      <c r="H9421" s="27"/>
      <c r="I9421" s="26"/>
      <c r="J9421" s="24"/>
      <c r="K9421" s="26"/>
      <c r="L9421" s="26"/>
      <c r="M9421" s="26"/>
      <c r="N9421" s="26"/>
      <c r="O9421" s="26"/>
      <c r="P9421" s="26"/>
      <c r="Q9421" s="26"/>
      <c r="R9421" s="26"/>
      <c r="S9421" s="26"/>
      <c r="T9421" s="26"/>
      <c r="U9421" s="26"/>
      <c r="V9421" s="26"/>
    </row>
    <row r="9422" spans="1:22" ht="14">
      <c r="A9422" s="24"/>
      <c r="B9422" s="26"/>
      <c r="C9422" s="26"/>
      <c r="D9422" s="26"/>
      <c r="E9422" s="26"/>
      <c r="F9422" s="26"/>
      <c r="G9422" s="27"/>
      <c r="H9422" s="27"/>
      <c r="I9422" s="26"/>
      <c r="J9422" s="24"/>
      <c r="K9422" s="26"/>
      <c r="L9422" s="26"/>
      <c r="M9422" s="26"/>
      <c r="N9422" s="26"/>
      <c r="O9422" s="26"/>
      <c r="P9422" s="26"/>
      <c r="Q9422" s="26"/>
      <c r="R9422" s="26"/>
      <c r="S9422" s="26"/>
      <c r="T9422" s="26"/>
      <c r="U9422" s="26"/>
      <c r="V9422" s="26"/>
    </row>
    <row r="9423" spans="1:22" ht="14">
      <c r="A9423" s="24"/>
      <c r="B9423" s="26"/>
      <c r="C9423" s="26"/>
      <c r="D9423" s="26"/>
      <c r="E9423" s="26"/>
      <c r="F9423" s="26"/>
      <c r="G9423" s="27"/>
      <c r="H9423" s="27"/>
      <c r="I9423" s="26"/>
      <c r="J9423" s="24"/>
      <c r="K9423" s="26"/>
      <c r="L9423" s="26"/>
      <c r="M9423" s="26"/>
      <c r="N9423" s="26"/>
      <c r="O9423" s="26"/>
      <c r="P9423" s="26"/>
      <c r="Q9423" s="26"/>
      <c r="R9423" s="26"/>
      <c r="S9423" s="26"/>
      <c r="T9423" s="26"/>
      <c r="U9423" s="26"/>
      <c r="V9423" s="26"/>
    </row>
    <row r="9424" spans="1:22" ht="14">
      <c r="A9424" s="24"/>
      <c r="B9424" s="26"/>
      <c r="C9424" s="26"/>
      <c r="D9424" s="26"/>
      <c r="E9424" s="26"/>
      <c r="F9424" s="26"/>
      <c r="G9424" s="27"/>
      <c r="H9424" s="27"/>
      <c r="I9424" s="26"/>
      <c r="J9424" s="24"/>
      <c r="K9424" s="26"/>
      <c r="L9424" s="26"/>
      <c r="M9424" s="26"/>
      <c r="N9424" s="26"/>
      <c r="O9424" s="26"/>
      <c r="P9424" s="26"/>
      <c r="Q9424" s="26"/>
      <c r="R9424" s="26"/>
      <c r="S9424" s="26"/>
      <c r="T9424" s="26"/>
      <c r="U9424" s="26"/>
      <c r="V9424" s="26"/>
    </row>
    <row r="9425" spans="1:22" ht="14">
      <c r="A9425" s="24"/>
      <c r="B9425" s="26"/>
      <c r="C9425" s="26"/>
      <c r="D9425" s="26"/>
      <c r="E9425" s="26"/>
      <c r="F9425" s="26"/>
      <c r="G9425" s="27"/>
      <c r="H9425" s="27"/>
      <c r="I9425" s="26"/>
      <c r="J9425" s="24"/>
      <c r="K9425" s="26"/>
      <c r="L9425" s="26"/>
      <c r="M9425" s="26"/>
      <c r="N9425" s="26"/>
      <c r="O9425" s="26"/>
      <c r="P9425" s="26"/>
      <c r="Q9425" s="26"/>
      <c r="R9425" s="26"/>
      <c r="S9425" s="26"/>
      <c r="T9425" s="26"/>
      <c r="U9425" s="26"/>
      <c r="V9425" s="26"/>
    </row>
    <row r="9426" spans="1:22" ht="14">
      <c r="A9426" s="24"/>
      <c r="B9426" s="26"/>
      <c r="C9426" s="26"/>
      <c r="D9426" s="26"/>
      <c r="E9426" s="26"/>
      <c r="F9426" s="26"/>
      <c r="G9426" s="27"/>
      <c r="H9426" s="27"/>
      <c r="I9426" s="26"/>
      <c r="J9426" s="24"/>
      <c r="K9426" s="26"/>
      <c r="L9426" s="26"/>
      <c r="M9426" s="26"/>
      <c r="N9426" s="26"/>
      <c r="O9426" s="26"/>
      <c r="P9426" s="26"/>
      <c r="Q9426" s="26"/>
      <c r="R9426" s="26"/>
      <c r="S9426" s="26"/>
      <c r="T9426" s="26"/>
      <c r="U9426" s="26"/>
      <c r="V9426" s="26"/>
    </row>
    <row r="9427" spans="1:22" ht="14">
      <c r="A9427" s="24"/>
      <c r="B9427" s="26"/>
      <c r="C9427" s="26"/>
      <c r="D9427" s="26"/>
      <c r="E9427" s="26"/>
      <c r="F9427" s="26"/>
      <c r="G9427" s="27"/>
      <c r="H9427" s="27"/>
      <c r="I9427" s="26"/>
      <c r="J9427" s="24"/>
      <c r="K9427" s="26"/>
      <c r="L9427" s="26"/>
      <c r="M9427" s="26"/>
      <c r="N9427" s="26"/>
      <c r="O9427" s="26"/>
      <c r="P9427" s="26"/>
      <c r="Q9427" s="26"/>
      <c r="R9427" s="26"/>
      <c r="S9427" s="26"/>
      <c r="T9427" s="26"/>
      <c r="U9427" s="26"/>
      <c r="V9427" s="26"/>
    </row>
    <row r="9428" spans="1:22" ht="14">
      <c r="A9428" s="24"/>
      <c r="B9428" s="26"/>
      <c r="C9428" s="26"/>
      <c r="D9428" s="26"/>
      <c r="E9428" s="26"/>
      <c r="F9428" s="26"/>
      <c r="G9428" s="27"/>
      <c r="H9428" s="27"/>
      <c r="I9428" s="26"/>
      <c r="J9428" s="24"/>
      <c r="K9428" s="26"/>
      <c r="L9428" s="26"/>
      <c r="M9428" s="26"/>
      <c r="N9428" s="26"/>
      <c r="O9428" s="26"/>
      <c r="P9428" s="26"/>
      <c r="Q9428" s="26"/>
      <c r="R9428" s="26"/>
      <c r="S9428" s="26"/>
      <c r="T9428" s="26"/>
      <c r="U9428" s="26"/>
      <c r="V9428" s="26"/>
    </row>
    <row r="9429" spans="1:22" ht="14">
      <c r="A9429" s="24"/>
      <c r="B9429" s="26"/>
      <c r="C9429" s="26"/>
      <c r="D9429" s="26"/>
      <c r="E9429" s="26"/>
      <c r="F9429" s="26"/>
      <c r="G9429" s="27"/>
      <c r="H9429" s="27"/>
      <c r="I9429" s="26"/>
      <c r="J9429" s="24"/>
      <c r="K9429" s="26"/>
      <c r="L9429" s="26"/>
      <c r="M9429" s="26"/>
      <c r="N9429" s="26"/>
      <c r="O9429" s="26"/>
      <c r="P9429" s="26"/>
      <c r="Q9429" s="26"/>
      <c r="R9429" s="26"/>
      <c r="S9429" s="26"/>
      <c r="T9429" s="26"/>
      <c r="U9429" s="26"/>
      <c r="V9429" s="26"/>
    </row>
    <row r="9430" spans="1:22" ht="14">
      <c r="A9430" s="24"/>
      <c r="B9430" s="26"/>
      <c r="C9430" s="26"/>
      <c r="D9430" s="26"/>
      <c r="E9430" s="26"/>
      <c r="F9430" s="26"/>
      <c r="G9430" s="27"/>
      <c r="H9430" s="27"/>
      <c r="I9430" s="26"/>
      <c r="J9430" s="24"/>
      <c r="K9430" s="26"/>
      <c r="L9430" s="26"/>
      <c r="M9430" s="26"/>
      <c r="N9430" s="26"/>
      <c r="O9430" s="26"/>
      <c r="P9430" s="26"/>
      <c r="Q9430" s="26"/>
      <c r="R9430" s="26"/>
      <c r="S9430" s="26"/>
      <c r="T9430" s="26"/>
      <c r="U9430" s="26"/>
      <c r="V9430" s="26"/>
    </row>
    <row r="9431" spans="1:22" ht="14">
      <c r="A9431" s="24"/>
      <c r="B9431" s="26"/>
      <c r="C9431" s="26"/>
      <c r="D9431" s="26"/>
      <c r="E9431" s="26"/>
      <c r="F9431" s="26"/>
      <c r="G9431" s="27"/>
      <c r="H9431" s="27"/>
      <c r="I9431" s="26"/>
      <c r="J9431" s="24"/>
      <c r="K9431" s="26"/>
      <c r="L9431" s="26"/>
      <c r="M9431" s="26"/>
      <c r="N9431" s="26"/>
      <c r="O9431" s="26"/>
      <c r="P9431" s="26"/>
      <c r="Q9431" s="26"/>
      <c r="R9431" s="26"/>
      <c r="S9431" s="26"/>
      <c r="T9431" s="26"/>
      <c r="U9431" s="26"/>
      <c r="V9431" s="26"/>
    </row>
    <row r="9432" spans="1:22" ht="14">
      <c r="A9432" s="24"/>
      <c r="B9432" s="26"/>
      <c r="C9432" s="26"/>
      <c r="D9432" s="26"/>
      <c r="E9432" s="26"/>
      <c r="F9432" s="26"/>
      <c r="G9432" s="27"/>
      <c r="H9432" s="27"/>
      <c r="I9432" s="26"/>
      <c r="J9432" s="24"/>
      <c r="K9432" s="26"/>
      <c r="L9432" s="26"/>
      <c r="M9432" s="26"/>
      <c r="N9432" s="26"/>
      <c r="O9432" s="26"/>
      <c r="P9432" s="26"/>
      <c r="Q9432" s="26"/>
      <c r="R9432" s="26"/>
      <c r="S9432" s="26"/>
      <c r="T9432" s="26"/>
      <c r="U9432" s="26"/>
      <c r="V9432" s="26"/>
    </row>
    <row r="9433" spans="1:22" ht="14">
      <c r="A9433" s="24"/>
      <c r="B9433" s="26"/>
      <c r="C9433" s="26"/>
      <c r="D9433" s="26"/>
      <c r="E9433" s="26"/>
      <c r="F9433" s="26"/>
      <c r="G9433" s="27"/>
      <c r="H9433" s="27"/>
      <c r="I9433" s="26"/>
      <c r="J9433" s="24"/>
      <c r="K9433" s="26"/>
      <c r="L9433" s="26"/>
      <c r="M9433" s="26"/>
      <c r="N9433" s="26"/>
      <c r="O9433" s="26"/>
      <c r="P9433" s="26"/>
      <c r="Q9433" s="26"/>
      <c r="R9433" s="26"/>
      <c r="S9433" s="26"/>
      <c r="T9433" s="26"/>
      <c r="U9433" s="26"/>
      <c r="V9433" s="26"/>
    </row>
    <row r="9434" spans="1:22" ht="14">
      <c r="A9434" s="24"/>
      <c r="B9434" s="26"/>
      <c r="C9434" s="26"/>
      <c r="D9434" s="26"/>
      <c r="E9434" s="26"/>
      <c r="F9434" s="26"/>
      <c r="G9434" s="27"/>
      <c r="H9434" s="27"/>
      <c r="I9434" s="26"/>
      <c r="J9434" s="24"/>
      <c r="K9434" s="26"/>
      <c r="L9434" s="26"/>
      <c r="M9434" s="26"/>
      <c r="N9434" s="26"/>
      <c r="O9434" s="26"/>
      <c r="P9434" s="26"/>
      <c r="Q9434" s="26"/>
      <c r="R9434" s="26"/>
      <c r="S9434" s="26"/>
      <c r="T9434" s="26"/>
      <c r="U9434" s="26"/>
      <c r="V9434" s="26"/>
    </row>
    <row r="9435" spans="1:22" ht="14">
      <c r="A9435" s="24"/>
      <c r="B9435" s="26"/>
      <c r="C9435" s="26"/>
      <c r="D9435" s="26"/>
      <c r="E9435" s="26"/>
      <c r="F9435" s="26"/>
      <c r="G9435" s="27"/>
      <c r="H9435" s="27"/>
      <c r="I9435" s="26"/>
      <c r="J9435" s="24"/>
      <c r="K9435" s="26"/>
      <c r="L9435" s="26"/>
      <c r="M9435" s="26"/>
      <c r="N9435" s="26"/>
      <c r="O9435" s="26"/>
      <c r="P9435" s="26"/>
      <c r="Q9435" s="26"/>
      <c r="R9435" s="26"/>
      <c r="S9435" s="26"/>
      <c r="T9435" s="26"/>
      <c r="U9435" s="26"/>
      <c r="V9435" s="26"/>
    </row>
    <row r="9436" spans="1:22" ht="14">
      <c r="A9436" s="24"/>
      <c r="B9436" s="26"/>
      <c r="C9436" s="26"/>
      <c r="D9436" s="26"/>
      <c r="E9436" s="26"/>
      <c r="F9436" s="26"/>
      <c r="G9436" s="27"/>
      <c r="H9436" s="27"/>
      <c r="I9436" s="26"/>
      <c r="J9436" s="24"/>
      <c r="K9436" s="26"/>
      <c r="L9436" s="26"/>
      <c r="M9436" s="26"/>
      <c r="N9436" s="26"/>
      <c r="O9436" s="26"/>
      <c r="P9436" s="26"/>
      <c r="Q9436" s="26"/>
      <c r="R9436" s="26"/>
      <c r="S9436" s="26"/>
      <c r="T9436" s="26"/>
      <c r="U9436" s="26"/>
      <c r="V9436" s="26"/>
    </row>
    <row r="9437" spans="1:22" ht="14">
      <c r="A9437" s="24"/>
      <c r="B9437" s="26"/>
      <c r="C9437" s="26"/>
      <c r="D9437" s="26"/>
      <c r="E9437" s="26"/>
      <c r="F9437" s="26"/>
      <c r="G9437" s="27"/>
      <c r="H9437" s="27"/>
      <c r="I9437" s="26"/>
      <c r="J9437" s="24"/>
      <c r="K9437" s="26"/>
      <c r="L9437" s="26"/>
      <c r="M9437" s="26"/>
      <c r="N9437" s="26"/>
      <c r="O9437" s="26"/>
      <c r="P9437" s="26"/>
      <c r="Q9437" s="26"/>
      <c r="R9437" s="26"/>
      <c r="S9437" s="26"/>
      <c r="T9437" s="26"/>
      <c r="U9437" s="26"/>
      <c r="V9437" s="26"/>
    </row>
    <row r="9438" spans="1:22" ht="14">
      <c r="A9438" s="24"/>
      <c r="B9438" s="26"/>
      <c r="C9438" s="26"/>
      <c r="D9438" s="26"/>
      <c r="E9438" s="26"/>
      <c r="F9438" s="26"/>
      <c r="G9438" s="27"/>
      <c r="H9438" s="27"/>
      <c r="I9438" s="26"/>
      <c r="J9438" s="24"/>
      <c r="K9438" s="26"/>
      <c r="L9438" s="26"/>
      <c r="M9438" s="26"/>
      <c r="N9438" s="26"/>
      <c r="O9438" s="26"/>
      <c r="P9438" s="26"/>
      <c r="Q9438" s="26"/>
      <c r="R9438" s="26"/>
      <c r="S9438" s="26"/>
      <c r="T9438" s="26"/>
      <c r="U9438" s="26"/>
      <c r="V9438" s="26"/>
    </row>
    <row r="9439" spans="1:22" ht="14">
      <c r="A9439" s="24"/>
      <c r="B9439" s="26"/>
      <c r="C9439" s="26"/>
      <c r="D9439" s="26"/>
      <c r="E9439" s="26"/>
      <c r="F9439" s="26"/>
      <c r="G9439" s="27"/>
      <c r="H9439" s="27"/>
      <c r="I9439" s="26"/>
      <c r="J9439" s="24"/>
      <c r="K9439" s="26"/>
      <c r="L9439" s="26"/>
      <c r="M9439" s="26"/>
      <c r="N9439" s="26"/>
      <c r="O9439" s="26"/>
      <c r="P9439" s="26"/>
      <c r="Q9439" s="26"/>
      <c r="R9439" s="26"/>
      <c r="S9439" s="26"/>
      <c r="T9439" s="26"/>
      <c r="U9439" s="26"/>
      <c r="V9439" s="26"/>
    </row>
    <row r="9440" spans="1:22" ht="14">
      <c r="A9440" s="24"/>
      <c r="B9440" s="26"/>
      <c r="C9440" s="26"/>
      <c r="D9440" s="26"/>
      <c r="E9440" s="26"/>
      <c r="F9440" s="26"/>
      <c r="G9440" s="27"/>
      <c r="H9440" s="27"/>
      <c r="I9440" s="26"/>
      <c r="J9440" s="24"/>
      <c r="K9440" s="26"/>
      <c r="L9440" s="26"/>
      <c r="M9440" s="26"/>
      <c r="N9440" s="26"/>
      <c r="O9440" s="26"/>
      <c r="P9440" s="26"/>
      <c r="Q9440" s="26"/>
      <c r="R9440" s="26"/>
      <c r="S9440" s="26"/>
      <c r="T9440" s="26"/>
      <c r="U9440" s="26"/>
      <c r="V9440" s="26"/>
    </row>
    <row r="9441" spans="1:22" ht="14">
      <c r="A9441" s="24"/>
      <c r="B9441" s="26"/>
      <c r="C9441" s="26"/>
      <c r="D9441" s="26"/>
      <c r="E9441" s="26"/>
      <c r="F9441" s="26"/>
      <c r="G9441" s="27"/>
      <c r="H9441" s="27"/>
      <c r="I9441" s="26"/>
      <c r="J9441" s="24"/>
      <c r="K9441" s="26"/>
      <c r="L9441" s="26"/>
      <c r="M9441" s="26"/>
      <c r="N9441" s="26"/>
      <c r="O9441" s="26"/>
      <c r="P9441" s="26"/>
      <c r="Q9441" s="26"/>
      <c r="R9441" s="26"/>
      <c r="S9441" s="26"/>
      <c r="T9441" s="26"/>
      <c r="U9441" s="26"/>
      <c r="V9441" s="26"/>
    </row>
    <row r="9442" spans="1:22" ht="14">
      <c r="A9442" s="24"/>
      <c r="B9442" s="26"/>
      <c r="C9442" s="26"/>
      <c r="D9442" s="26"/>
      <c r="E9442" s="26"/>
      <c r="F9442" s="26"/>
      <c r="G9442" s="27"/>
      <c r="H9442" s="27"/>
      <c r="I9442" s="26"/>
      <c r="J9442" s="24"/>
      <c r="K9442" s="26"/>
      <c r="L9442" s="26"/>
      <c r="M9442" s="26"/>
      <c r="N9442" s="26"/>
      <c r="O9442" s="26"/>
      <c r="P9442" s="26"/>
      <c r="Q9442" s="26"/>
      <c r="R9442" s="26"/>
      <c r="S9442" s="26"/>
      <c r="T9442" s="26"/>
      <c r="U9442" s="26"/>
      <c r="V9442" s="26"/>
    </row>
    <row r="9443" spans="1:22" ht="14">
      <c r="A9443" s="24"/>
      <c r="B9443" s="26"/>
      <c r="C9443" s="26"/>
      <c r="D9443" s="26"/>
      <c r="E9443" s="26"/>
      <c r="F9443" s="26"/>
      <c r="G9443" s="27"/>
      <c r="H9443" s="27"/>
      <c r="I9443" s="26"/>
      <c r="J9443" s="24"/>
      <c r="K9443" s="26"/>
      <c r="L9443" s="26"/>
      <c r="M9443" s="26"/>
      <c r="N9443" s="26"/>
      <c r="O9443" s="26"/>
      <c r="P9443" s="26"/>
      <c r="Q9443" s="26"/>
      <c r="R9443" s="26"/>
      <c r="S9443" s="26"/>
      <c r="T9443" s="26"/>
      <c r="U9443" s="26"/>
      <c r="V9443" s="26"/>
    </row>
    <row r="9444" spans="1:22" ht="14">
      <c r="A9444" s="24"/>
      <c r="B9444" s="26"/>
      <c r="C9444" s="26"/>
      <c r="D9444" s="26"/>
      <c r="E9444" s="26"/>
      <c r="F9444" s="26"/>
      <c r="G9444" s="27"/>
      <c r="H9444" s="27"/>
      <c r="I9444" s="26"/>
      <c r="J9444" s="24"/>
      <c r="K9444" s="26"/>
      <c r="L9444" s="26"/>
      <c r="M9444" s="26"/>
      <c r="N9444" s="26"/>
      <c r="O9444" s="26"/>
      <c r="P9444" s="26"/>
      <c r="Q9444" s="26"/>
      <c r="R9444" s="26"/>
      <c r="S9444" s="26"/>
      <c r="T9444" s="26"/>
      <c r="U9444" s="26"/>
      <c r="V9444" s="26"/>
    </row>
    <row r="9445" spans="1:22" ht="14">
      <c r="A9445" s="24"/>
      <c r="B9445" s="26"/>
      <c r="C9445" s="26"/>
      <c r="D9445" s="26"/>
      <c r="E9445" s="26"/>
      <c r="F9445" s="26"/>
      <c r="G9445" s="27"/>
      <c r="H9445" s="27"/>
      <c r="I9445" s="26"/>
      <c r="J9445" s="24"/>
      <c r="K9445" s="26"/>
      <c r="L9445" s="26"/>
      <c r="M9445" s="26"/>
      <c r="N9445" s="26"/>
      <c r="O9445" s="26"/>
      <c r="P9445" s="26"/>
      <c r="Q9445" s="26"/>
      <c r="R9445" s="26"/>
      <c r="S9445" s="26"/>
      <c r="T9445" s="26"/>
      <c r="U9445" s="26"/>
      <c r="V9445" s="26"/>
    </row>
    <row r="9446" spans="1:22" ht="14">
      <c r="A9446" s="24"/>
      <c r="B9446" s="26"/>
      <c r="C9446" s="26"/>
      <c r="D9446" s="26"/>
      <c r="E9446" s="26"/>
      <c r="F9446" s="26"/>
      <c r="G9446" s="27"/>
      <c r="H9446" s="27"/>
      <c r="I9446" s="26"/>
      <c r="J9446" s="24"/>
      <c r="K9446" s="26"/>
      <c r="L9446" s="26"/>
      <c r="M9446" s="26"/>
      <c r="N9446" s="26"/>
      <c r="O9446" s="26"/>
      <c r="P9446" s="26"/>
      <c r="Q9446" s="26"/>
      <c r="R9446" s="26"/>
      <c r="S9446" s="26"/>
      <c r="T9446" s="26"/>
      <c r="U9446" s="26"/>
      <c r="V9446" s="26"/>
    </row>
    <row r="9447" spans="1:22" ht="14">
      <c r="A9447" s="24"/>
      <c r="B9447" s="26"/>
      <c r="C9447" s="26"/>
      <c r="D9447" s="26"/>
      <c r="E9447" s="26"/>
      <c r="F9447" s="26"/>
      <c r="G9447" s="27"/>
      <c r="H9447" s="27"/>
      <c r="I9447" s="26"/>
      <c r="J9447" s="24"/>
      <c r="K9447" s="26"/>
      <c r="L9447" s="26"/>
      <c r="M9447" s="26"/>
      <c r="N9447" s="26"/>
      <c r="O9447" s="26"/>
      <c r="P9447" s="26"/>
      <c r="Q9447" s="26"/>
      <c r="R9447" s="26"/>
      <c r="S9447" s="26"/>
      <c r="T9447" s="26"/>
      <c r="U9447" s="26"/>
      <c r="V9447" s="26"/>
    </row>
    <row r="9448" spans="1:22" ht="14">
      <c r="A9448" s="24"/>
      <c r="B9448" s="26"/>
      <c r="C9448" s="26"/>
      <c r="D9448" s="26"/>
      <c r="E9448" s="26"/>
      <c r="F9448" s="26"/>
      <c r="G9448" s="27"/>
      <c r="H9448" s="27"/>
      <c r="I9448" s="26"/>
      <c r="J9448" s="24"/>
      <c r="K9448" s="26"/>
      <c r="L9448" s="26"/>
      <c r="M9448" s="26"/>
      <c r="N9448" s="26"/>
      <c r="O9448" s="26"/>
      <c r="P9448" s="26"/>
      <c r="Q9448" s="26"/>
      <c r="R9448" s="26"/>
      <c r="S9448" s="26"/>
      <c r="T9448" s="26"/>
      <c r="U9448" s="26"/>
      <c r="V9448" s="26"/>
    </row>
    <row r="9449" spans="1:22" ht="14">
      <c r="A9449" s="24"/>
      <c r="B9449" s="26"/>
      <c r="C9449" s="26"/>
      <c r="D9449" s="26"/>
      <c r="E9449" s="26"/>
      <c r="F9449" s="26"/>
      <c r="G9449" s="27"/>
      <c r="H9449" s="27"/>
      <c r="I9449" s="26"/>
      <c r="J9449" s="24"/>
      <c r="K9449" s="26"/>
      <c r="L9449" s="26"/>
      <c r="M9449" s="26"/>
      <c r="N9449" s="26"/>
      <c r="O9449" s="26"/>
      <c r="P9449" s="26"/>
      <c r="Q9449" s="26"/>
      <c r="R9449" s="26"/>
      <c r="S9449" s="26"/>
      <c r="T9449" s="26"/>
      <c r="U9449" s="26"/>
      <c r="V9449" s="26"/>
    </row>
    <row r="9450" spans="1:22" ht="14">
      <c r="A9450" s="24"/>
      <c r="B9450" s="26"/>
      <c r="C9450" s="26"/>
      <c r="D9450" s="26"/>
      <c r="E9450" s="26"/>
      <c r="F9450" s="26"/>
      <c r="G9450" s="27"/>
      <c r="H9450" s="27"/>
      <c r="I9450" s="26"/>
      <c r="J9450" s="24"/>
      <c r="K9450" s="26"/>
      <c r="L9450" s="26"/>
      <c r="M9450" s="26"/>
      <c r="N9450" s="26"/>
      <c r="O9450" s="26"/>
      <c r="P9450" s="26"/>
      <c r="Q9450" s="26"/>
      <c r="R9450" s="26"/>
      <c r="S9450" s="26"/>
      <c r="T9450" s="26"/>
      <c r="U9450" s="26"/>
      <c r="V9450" s="26"/>
    </row>
    <row r="9451" spans="1:22" ht="14">
      <c r="A9451" s="24"/>
      <c r="B9451" s="26"/>
      <c r="C9451" s="26"/>
      <c r="D9451" s="26"/>
      <c r="E9451" s="26"/>
      <c r="F9451" s="26"/>
      <c r="G9451" s="27"/>
      <c r="H9451" s="27"/>
      <c r="I9451" s="26"/>
      <c r="J9451" s="24"/>
      <c r="K9451" s="26"/>
      <c r="L9451" s="26"/>
      <c r="M9451" s="26"/>
      <c r="N9451" s="26"/>
      <c r="O9451" s="26"/>
      <c r="P9451" s="26"/>
      <c r="Q9451" s="26"/>
      <c r="R9451" s="26"/>
      <c r="S9451" s="26"/>
      <c r="T9451" s="26"/>
      <c r="U9451" s="26"/>
      <c r="V9451" s="26"/>
    </row>
    <row r="9452" spans="1:22" ht="14">
      <c r="A9452" s="24"/>
      <c r="B9452" s="26"/>
      <c r="C9452" s="26"/>
      <c r="D9452" s="26"/>
      <c r="E9452" s="26"/>
      <c r="F9452" s="26"/>
      <c r="G9452" s="27"/>
      <c r="H9452" s="27"/>
      <c r="I9452" s="26"/>
      <c r="J9452" s="24"/>
      <c r="K9452" s="26"/>
      <c r="L9452" s="26"/>
      <c r="M9452" s="26"/>
      <c r="N9452" s="26"/>
      <c r="O9452" s="26"/>
      <c r="P9452" s="26"/>
      <c r="Q9452" s="26"/>
      <c r="R9452" s="26"/>
      <c r="S9452" s="26"/>
      <c r="T9452" s="26"/>
      <c r="U9452" s="26"/>
      <c r="V9452" s="26"/>
    </row>
    <row r="9453" spans="1:22" ht="14">
      <c r="A9453" s="24"/>
      <c r="B9453" s="26"/>
      <c r="C9453" s="26"/>
      <c r="D9453" s="26"/>
      <c r="E9453" s="26"/>
      <c r="F9453" s="26"/>
      <c r="G9453" s="27"/>
      <c r="H9453" s="27"/>
      <c r="I9453" s="26"/>
      <c r="J9453" s="24"/>
      <c r="K9453" s="26"/>
      <c r="L9453" s="26"/>
      <c r="M9453" s="26"/>
      <c r="N9453" s="26"/>
      <c r="O9453" s="26"/>
      <c r="P9453" s="26"/>
      <c r="Q9453" s="26"/>
      <c r="R9453" s="26"/>
      <c r="S9453" s="26"/>
      <c r="T9453" s="26"/>
      <c r="U9453" s="26"/>
      <c r="V9453" s="26"/>
    </row>
    <row r="9454" spans="1:22" ht="14">
      <c r="A9454" s="24"/>
      <c r="B9454" s="26"/>
      <c r="C9454" s="26"/>
      <c r="D9454" s="26"/>
      <c r="E9454" s="26"/>
      <c r="F9454" s="26"/>
      <c r="G9454" s="27"/>
      <c r="H9454" s="27"/>
      <c r="I9454" s="26"/>
      <c r="J9454" s="24"/>
      <c r="K9454" s="26"/>
      <c r="L9454" s="26"/>
      <c r="M9454" s="26"/>
      <c r="N9454" s="26"/>
      <c r="O9454" s="26"/>
      <c r="P9454" s="26"/>
      <c r="Q9454" s="26"/>
      <c r="R9454" s="26"/>
      <c r="S9454" s="26"/>
      <c r="T9454" s="26"/>
      <c r="U9454" s="26"/>
      <c r="V9454" s="26"/>
    </row>
    <row r="9455" spans="1:22" ht="14">
      <c r="A9455" s="24"/>
      <c r="B9455" s="26"/>
      <c r="C9455" s="26"/>
      <c r="D9455" s="26"/>
      <c r="E9455" s="26"/>
      <c r="F9455" s="26"/>
      <c r="G9455" s="27"/>
      <c r="H9455" s="27"/>
      <c r="I9455" s="26"/>
      <c r="J9455" s="24"/>
      <c r="K9455" s="26"/>
      <c r="L9455" s="26"/>
      <c r="M9455" s="26"/>
      <c r="N9455" s="26"/>
      <c r="O9455" s="26"/>
      <c r="P9455" s="26"/>
      <c r="Q9455" s="26"/>
      <c r="R9455" s="26"/>
      <c r="S9455" s="26"/>
      <c r="T9455" s="26"/>
      <c r="U9455" s="26"/>
      <c r="V9455" s="26"/>
    </row>
    <row r="9456" spans="1:22" ht="14">
      <c r="A9456" s="24"/>
      <c r="B9456" s="26"/>
      <c r="C9456" s="26"/>
      <c r="D9456" s="26"/>
      <c r="E9456" s="26"/>
      <c r="F9456" s="26"/>
      <c r="G9456" s="27"/>
      <c r="H9456" s="27"/>
      <c r="I9456" s="26"/>
      <c r="J9456" s="24"/>
      <c r="K9456" s="26"/>
      <c r="L9456" s="26"/>
      <c r="M9456" s="26"/>
      <c r="N9456" s="26"/>
      <c r="O9456" s="26"/>
      <c r="P9456" s="26"/>
      <c r="Q9456" s="26"/>
      <c r="R9456" s="26"/>
      <c r="S9456" s="26"/>
      <c r="T9456" s="26"/>
      <c r="U9456" s="26"/>
      <c r="V9456" s="26"/>
    </row>
    <row r="9457" spans="1:22" ht="14">
      <c r="A9457" s="24"/>
      <c r="B9457" s="26"/>
      <c r="C9457" s="26"/>
      <c r="D9457" s="26"/>
      <c r="E9457" s="26"/>
      <c r="F9457" s="26"/>
      <c r="G9457" s="27"/>
      <c r="H9457" s="27"/>
      <c r="I9457" s="26"/>
      <c r="J9457" s="24"/>
      <c r="K9457" s="26"/>
      <c r="L9457" s="26"/>
      <c r="M9457" s="26"/>
      <c r="N9457" s="26"/>
      <c r="O9457" s="26"/>
      <c r="P9457" s="26"/>
      <c r="Q9457" s="26"/>
      <c r="R9457" s="26"/>
      <c r="S9457" s="26"/>
      <c r="T9457" s="26"/>
      <c r="U9457" s="26"/>
      <c r="V9457" s="26"/>
    </row>
    <row r="9458" spans="1:22" ht="14">
      <c r="A9458" s="24"/>
      <c r="B9458" s="26"/>
      <c r="C9458" s="26"/>
      <c r="D9458" s="26"/>
      <c r="E9458" s="26"/>
      <c r="F9458" s="26"/>
      <c r="G9458" s="27"/>
      <c r="H9458" s="27"/>
      <c r="I9458" s="26"/>
      <c r="J9458" s="24"/>
      <c r="K9458" s="26"/>
      <c r="L9458" s="26"/>
      <c r="M9458" s="26"/>
      <c r="N9458" s="26"/>
      <c r="O9458" s="26"/>
      <c r="P9458" s="26"/>
      <c r="Q9458" s="26"/>
      <c r="R9458" s="26"/>
      <c r="S9458" s="26"/>
      <c r="T9458" s="26"/>
      <c r="U9458" s="26"/>
      <c r="V9458" s="26"/>
    </row>
    <row r="9459" spans="1:22" ht="14">
      <c r="A9459" s="24"/>
      <c r="B9459" s="26"/>
      <c r="C9459" s="26"/>
      <c r="D9459" s="26"/>
      <c r="E9459" s="26"/>
      <c r="F9459" s="26"/>
      <c r="G9459" s="27"/>
      <c r="H9459" s="27"/>
      <c r="I9459" s="26"/>
      <c r="J9459" s="24"/>
      <c r="K9459" s="26"/>
      <c r="L9459" s="26"/>
      <c r="M9459" s="26"/>
      <c r="N9459" s="26"/>
      <c r="O9459" s="26"/>
      <c r="P9459" s="26"/>
      <c r="Q9459" s="26"/>
      <c r="R9459" s="26"/>
      <c r="S9459" s="26"/>
      <c r="T9459" s="26"/>
      <c r="U9459" s="26"/>
      <c r="V9459" s="26"/>
    </row>
    <row r="9460" spans="1:22" ht="14">
      <c r="A9460" s="24"/>
      <c r="B9460" s="26"/>
      <c r="C9460" s="26"/>
      <c r="D9460" s="26"/>
      <c r="E9460" s="26"/>
      <c r="F9460" s="26"/>
      <c r="G9460" s="27"/>
      <c r="H9460" s="27"/>
      <c r="I9460" s="26"/>
      <c r="J9460" s="24"/>
      <c r="K9460" s="26"/>
      <c r="L9460" s="26"/>
      <c r="M9460" s="26"/>
      <c r="N9460" s="26"/>
      <c r="O9460" s="26"/>
      <c r="P9460" s="26"/>
      <c r="Q9460" s="26"/>
      <c r="R9460" s="26"/>
      <c r="S9460" s="26"/>
      <c r="T9460" s="26"/>
      <c r="U9460" s="26"/>
      <c r="V9460" s="26"/>
    </row>
    <row r="9461" spans="1:22" ht="14">
      <c r="A9461" s="24"/>
      <c r="B9461" s="26"/>
      <c r="C9461" s="26"/>
      <c r="D9461" s="26"/>
      <c r="E9461" s="26"/>
      <c r="F9461" s="26"/>
      <c r="G9461" s="27"/>
      <c r="H9461" s="27"/>
      <c r="I9461" s="26"/>
      <c r="J9461" s="24"/>
      <c r="K9461" s="26"/>
      <c r="L9461" s="26"/>
      <c r="M9461" s="26"/>
      <c r="N9461" s="26"/>
      <c r="O9461" s="26"/>
      <c r="P9461" s="26"/>
      <c r="Q9461" s="26"/>
      <c r="R9461" s="26"/>
      <c r="S9461" s="26"/>
      <c r="T9461" s="26"/>
      <c r="U9461" s="26"/>
      <c r="V9461" s="26"/>
    </row>
    <row r="9462" spans="1:22" ht="14">
      <c r="A9462" s="24"/>
      <c r="B9462" s="26"/>
      <c r="C9462" s="26"/>
      <c r="D9462" s="26"/>
      <c r="E9462" s="26"/>
      <c r="F9462" s="26"/>
      <c r="G9462" s="27"/>
      <c r="H9462" s="27"/>
      <c r="I9462" s="26"/>
      <c r="J9462" s="24"/>
      <c r="K9462" s="26"/>
      <c r="L9462" s="26"/>
      <c r="M9462" s="26"/>
      <c r="N9462" s="26"/>
      <c r="O9462" s="26"/>
      <c r="P9462" s="26"/>
      <c r="Q9462" s="26"/>
      <c r="R9462" s="26"/>
      <c r="S9462" s="26"/>
      <c r="T9462" s="26"/>
      <c r="U9462" s="26"/>
      <c r="V9462" s="26"/>
    </row>
    <row r="9463" spans="1:22" ht="14">
      <c r="A9463" s="24"/>
      <c r="B9463" s="26"/>
      <c r="C9463" s="26"/>
      <c r="D9463" s="26"/>
      <c r="E9463" s="26"/>
      <c r="F9463" s="26"/>
      <c r="G9463" s="27"/>
      <c r="H9463" s="27"/>
      <c r="I9463" s="26"/>
      <c r="J9463" s="24"/>
      <c r="K9463" s="26"/>
      <c r="L9463" s="26"/>
      <c r="M9463" s="26"/>
      <c r="N9463" s="26"/>
      <c r="O9463" s="26"/>
      <c r="P9463" s="26"/>
      <c r="Q9463" s="26"/>
      <c r="R9463" s="26"/>
      <c r="S9463" s="26"/>
      <c r="T9463" s="26"/>
      <c r="U9463" s="26"/>
      <c r="V9463" s="26"/>
    </row>
    <row r="9464" spans="1:22" ht="14">
      <c r="A9464" s="24"/>
      <c r="B9464" s="26"/>
      <c r="C9464" s="26"/>
      <c r="D9464" s="26"/>
      <c r="E9464" s="26"/>
      <c r="F9464" s="26"/>
      <c r="G9464" s="27"/>
      <c r="H9464" s="27"/>
      <c r="I9464" s="26"/>
      <c r="J9464" s="24"/>
      <c r="K9464" s="26"/>
      <c r="L9464" s="26"/>
      <c r="M9464" s="26"/>
      <c r="N9464" s="26"/>
      <c r="O9464" s="26"/>
      <c r="P9464" s="26"/>
      <c r="Q9464" s="26"/>
      <c r="R9464" s="26"/>
      <c r="S9464" s="26"/>
      <c r="T9464" s="26"/>
      <c r="U9464" s="26"/>
      <c r="V9464" s="26"/>
    </row>
    <row r="9465" spans="1:22" ht="14">
      <c r="A9465" s="24"/>
      <c r="B9465" s="26"/>
      <c r="C9465" s="26"/>
      <c r="D9465" s="26"/>
      <c r="E9465" s="26"/>
      <c r="F9465" s="26"/>
      <c r="G9465" s="27"/>
      <c r="H9465" s="27"/>
      <c r="I9465" s="26"/>
      <c r="J9465" s="24"/>
      <c r="K9465" s="26"/>
      <c r="L9465" s="26"/>
      <c r="M9465" s="26"/>
      <c r="N9465" s="26"/>
      <c r="O9465" s="26"/>
      <c r="P9465" s="26"/>
      <c r="Q9465" s="26"/>
      <c r="R9465" s="26"/>
      <c r="S9465" s="26"/>
      <c r="T9465" s="26"/>
      <c r="U9465" s="26"/>
      <c r="V9465" s="26"/>
    </row>
    <row r="9466" spans="1:22" ht="14">
      <c r="A9466" s="24"/>
      <c r="B9466" s="26"/>
      <c r="C9466" s="26"/>
      <c r="D9466" s="26"/>
      <c r="E9466" s="26"/>
      <c r="F9466" s="26"/>
      <c r="G9466" s="27"/>
      <c r="H9466" s="27"/>
      <c r="I9466" s="26"/>
      <c r="J9466" s="24"/>
      <c r="K9466" s="26"/>
      <c r="L9466" s="26"/>
      <c r="M9466" s="26"/>
      <c r="N9466" s="26"/>
      <c r="O9466" s="26"/>
      <c r="P9466" s="26"/>
      <c r="Q9466" s="26"/>
      <c r="R9466" s="26"/>
      <c r="S9466" s="26"/>
      <c r="T9466" s="26"/>
      <c r="U9466" s="26"/>
      <c r="V9466" s="26"/>
    </row>
    <row r="9467" spans="1:22" ht="14">
      <c r="A9467" s="24"/>
      <c r="B9467" s="26"/>
      <c r="C9467" s="26"/>
      <c r="D9467" s="26"/>
      <c r="E9467" s="26"/>
      <c r="F9467" s="26"/>
      <c r="G9467" s="27"/>
      <c r="H9467" s="27"/>
      <c r="I9467" s="26"/>
      <c r="J9467" s="24"/>
      <c r="K9467" s="26"/>
      <c r="L9467" s="26"/>
      <c r="M9467" s="26"/>
      <c r="N9467" s="26"/>
      <c r="O9467" s="26"/>
      <c r="P9467" s="26"/>
      <c r="Q9467" s="26"/>
      <c r="R9467" s="26"/>
      <c r="S9467" s="26"/>
      <c r="T9467" s="26"/>
      <c r="U9467" s="26"/>
      <c r="V9467" s="26"/>
    </row>
    <row r="9468" spans="1:22" ht="14">
      <c r="A9468" s="24"/>
      <c r="B9468" s="26"/>
      <c r="C9468" s="26"/>
      <c r="D9468" s="26"/>
      <c r="E9468" s="26"/>
      <c r="F9468" s="26"/>
      <c r="G9468" s="27"/>
      <c r="H9468" s="27"/>
      <c r="I9468" s="26"/>
      <c r="J9468" s="24"/>
      <c r="K9468" s="26"/>
      <c r="L9468" s="26"/>
      <c r="M9468" s="26"/>
      <c r="N9468" s="26"/>
      <c r="O9468" s="26"/>
      <c r="P9468" s="26"/>
      <c r="Q9468" s="26"/>
      <c r="R9468" s="26"/>
      <c r="S9468" s="26"/>
      <c r="T9468" s="26"/>
      <c r="U9468" s="26"/>
      <c r="V9468" s="26"/>
    </row>
    <row r="9469" spans="1:22" ht="14">
      <c r="A9469" s="24"/>
      <c r="B9469" s="26"/>
      <c r="C9469" s="26"/>
      <c r="D9469" s="26"/>
      <c r="E9469" s="26"/>
      <c r="F9469" s="26"/>
      <c r="G9469" s="27"/>
      <c r="H9469" s="27"/>
      <c r="I9469" s="26"/>
      <c r="J9469" s="24"/>
      <c r="K9469" s="26"/>
      <c r="L9469" s="26"/>
      <c r="M9469" s="26"/>
      <c r="N9469" s="26"/>
      <c r="O9469" s="26"/>
      <c r="P9469" s="26"/>
      <c r="Q9469" s="26"/>
      <c r="R9469" s="26"/>
      <c r="S9469" s="26"/>
      <c r="T9469" s="26"/>
      <c r="U9469" s="26"/>
      <c r="V9469" s="26"/>
    </row>
    <row r="9470" spans="1:22" ht="14">
      <c r="A9470" s="24"/>
      <c r="B9470" s="26"/>
      <c r="C9470" s="26"/>
      <c r="D9470" s="26"/>
      <c r="E9470" s="26"/>
      <c r="F9470" s="26"/>
      <c r="G9470" s="27"/>
      <c r="H9470" s="27"/>
      <c r="I9470" s="26"/>
      <c r="J9470" s="24"/>
      <c r="K9470" s="26"/>
      <c r="L9470" s="26"/>
      <c r="M9470" s="26"/>
      <c r="N9470" s="26"/>
      <c r="O9470" s="26"/>
      <c r="P9470" s="26"/>
      <c r="Q9470" s="26"/>
      <c r="R9470" s="26"/>
      <c r="S9470" s="26"/>
      <c r="T9470" s="26"/>
      <c r="U9470" s="26"/>
      <c r="V9470" s="26"/>
    </row>
    <row r="9471" spans="1:22" ht="14">
      <c r="A9471" s="24"/>
      <c r="B9471" s="26"/>
      <c r="C9471" s="26"/>
      <c r="D9471" s="26"/>
      <c r="E9471" s="26"/>
      <c r="F9471" s="26"/>
      <c r="G9471" s="27"/>
      <c r="H9471" s="27"/>
      <c r="I9471" s="26"/>
      <c r="J9471" s="24"/>
      <c r="K9471" s="26"/>
      <c r="L9471" s="26"/>
      <c r="M9471" s="26"/>
      <c r="N9471" s="26"/>
      <c r="O9471" s="26"/>
      <c r="P9471" s="26"/>
      <c r="Q9471" s="26"/>
      <c r="R9471" s="26"/>
      <c r="S9471" s="26"/>
      <c r="T9471" s="26"/>
      <c r="U9471" s="26"/>
      <c r="V9471" s="26"/>
    </row>
    <row r="9472" spans="1:22" ht="14">
      <c r="A9472" s="24"/>
      <c r="B9472" s="26"/>
      <c r="C9472" s="26"/>
      <c r="D9472" s="26"/>
      <c r="E9472" s="26"/>
      <c r="F9472" s="26"/>
      <c r="G9472" s="27"/>
      <c r="H9472" s="27"/>
      <c r="I9472" s="26"/>
      <c r="J9472" s="24"/>
      <c r="K9472" s="26"/>
      <c r="L9472" s="26"/>
      <c r="M9472" s="26"/>
      <c r="N9472" s="26"/>
      <c r="O9472" s="26"/>
      <c r="P9472" s="26"/>
      <c r="Q9472" s="26"/>
      <c r="R9472" s="26"/>
      <c r="S9472" s="26"/>
      <c r="T9472" s="26"/>
      <c r="U9472" s="26"/>
      <c r="V9472" s="26"/>
    </row>
    <row r="9473" spans="1:22" ht="14">
      <c r="A9473" s="24"/>
      <c r="B9473" s="26"/>
      <c r="C9473" s="26"/>
      <c r="D9473" s="26"/>
      <c r="E9473" s="26"/>
      <c r="F9473" s="26"/>
      <c r="G9473" s="27"/>
      <c r="H9473" s="27"/>
      <c r="I9473" s="26"/>
      <c r="J9473" s="24"/>
      <c r="K9473" s="26"/>
      <c r="L9473" s="26"/>
      <c r="M9473" s="26"/>
      <c r="N9473" s="26"/>
      <c r="O9473" s="26"/>
      <c r="P9473" s="26"/>
      <c r="Q9473" s="26"/>
      <c r="R9473" s="26"/>
      <c r="S9473" s="26"/>
      <c r="T9473" s="26"/>
      <c r="U9473" s="26"/>
      <c r="V9473" s="26"/>
    </row>
    <row r="9474" spans="1:22" ht="14">
      <c r="A9474" s="24"/>
      <c r="B9474" s="26"/>
      <c r="C9474" s="26"/>
      <c r="D9474" s="26"/>
      <c r="E9474" s="26"/>
      <c r="F9474" s="26"/>
      <c r="G9474" s="27"/>
      <c r="H9474" s="27"/>
      <c r="I9474" s="26"/>
      <c r="J9474" s="24"/>
      <c r="K9474" s="26"/>
      <c r="L9474" s="26"/>
      <c r="M9474" s="26"/>
      <c r="N9474" s="26"/>
      <c r="O9474" s="26"/>
      <c r="P9474" s="26"/>
      <c r="Q9474" s="26"/>
      <c r="R9474" s="26"/>
      <c r="S9474" s="26"/>
      <c r="T9474" s="26"/>
      <c r="U9474" s="26"/>
      <c r="V9474" s="26"/>
    </row>
    <row r="9475" spans="1:22" ht="14">
      <c r="A9475" s="24"/>
      <c r="B9475" s="26"/>
      <c r="C9475" s="26"/>
      <c r="D9475" s="26"/>
      <c r="E9475" s="26"/>
      <c r="F9475" s="26"/>
      <c r="G9475" s="27"/>
      <c r="H9475" s="27"/>
      <c r="I9475" s="26"/>
      <c r="J9475" s="24"/>
      <c r="K9475" s="26"/>
      <c r="L9475" s="26"/>
      <c r="M9475" s="26"/>
      <c r="N9475" s="26"/>
      <c r="O9475" s="26"/>
      <c r="P9475" s="26"/>
      <c r="Q9475" s="26"/>
      <c r="R9475" s="26"/>
      <c r="S9475" s="26"/>
      <c r="T9475" s="26"/>
      <c r="U9475" s="26"/>
      <c r="V9475" s="26"/>
    </row>
    <row r="9476" spans="1:22" ht="14">
      <c r="A9476" s="24"/>
      <c r="B9476" s="26"/>
      <c r="C9476" s="26"/>
      <c r="D9476" s="26"/>
      <c r="E9476" s="26"/>
      <c r="F9476" s="26"/>
      <c r="G9476" s="27"/>
      <c r="H9476" s="27"/>
      <c r="I9476" s="26"/>
      <c r="J9476" s="24"/>
      <c r="K9476" s="26"/>
      <c r="L9476" s="26"/>
      <c r="M9476" s="26"/>
      <c r="N9476" s="26"/>
      <c r="O9476" s="26"/>
      <c r="P9476" s="26"/>
      <c r="Q9476" s="26"/>
      <c r="R9476" s="26"/>
      <c r="S9476" s="26"/>
      <c r="T9476" s="26"/>
      <c r="U9476" s="26"/>
      <c r="V9476" s="26"/>
    </row>
    <row r="9477" spans="1:22" ht="14">
      <c r="A9477" s="24"/>
      <c r="B9477" s="26"/>
      <c r="C9477" s="26"/>
      <c r="D9477" s="26"/>
      <c r="E9477" s="26"/>
      <c r="F9477" s="26"/>
      <c r="G9477" s="27"/>
      <c r="H9477" s="27"/>
      <c r="I9477" s="26"/>
      <c r="J9477" s="24"/>
      <c r="K9477" s="26"/>
      <c r="L9477" s="26"/>
      <c r="M9477" s="26"/>
      <c r="N9477" s="26"/>
      <c r="O9477" s="26"/>
      <c r="P9477" s="26"/>
      <c r="Q9477" s="26"/>
      <c r="R9477" s="26"/>
      <c r="S9477" s="26"/>
      <c r="T9477" s="26"/>
      <c r="U9477" s="26"/>
      <c r="V9477" s="26"/>
    </row>
    <row r="9478" spans="1:22" ht="14">
      <c r="A9478" s="24"/>
      <c r="B9478" s="26"/>
      <c r="C9478" s="26"/>
      <c r="D9478" s="26"/>
      <c r="E9478" s="26"/>
      <c r="F9478" s="26"/>
      <c r="G9478" s="27"/>
      <c r="H9478" s="27"/>
      <c r="I9478" s="26"/>
      <c r="J9478" s="24"/>
      <c r="K9478" s="26"/>
      <c r="L9478" s="26"/>
      <c r="M9478" s="26"/>
      <c r="N9478" s="26"/>
      <c r="O9478" s="26"/>
      <c r="P9478" s="26"/>
      <c r="Q9478" s="26"/>
      <c r="R9478" s="26"/>
      <c r="S9478" s="26"/>
      <c r="T9478" s="26"/>
      <c r="U9478" s="26"/>
      <c r="V9478" s="26"/>
    </row>
    <row r="9479" spans="1:22" ht="14">
      <c r="A9479" s="24"/>
      <c r="B9479" s="26"/>
      <c r="C9479" s="26"/>
      <c r="D9479" s="26"/>
      <c r="E9479" s="26"/>
      <c r="F9479" s="26"/>
      <c r="G9479" s="27"/>
      <c r="H9479" s="27"/>
      <c r="I9479" s="26"/>
      <c r="J9479" s="24"/>
      <c r="K9479" s="26"/>
      <c r="L9479" s="26"/>
      <c r="M9479" s="26"/>
      <c r="N9479" s="26"/>
      <c r="O9479" s="26"/>
      <c r="P9479" s="26"/>
      <c r="Q9479" s="26"/>
      <c r="R9479" s="26"/>
      <c r="S9479" s="26"/>
      <c r="T9479" s="26"/>
      <c r="U9479" s="26"/>
      <c r="V9479" s="26"/>
    </row>
    <row r="9480" spans="1:22" ht="14">
      <c r="A9480" s="24"/>
      <c r="B9480" s="26"/>
      <c r="C9480" s="26"/>
      <c r="D9480" s="26"/>
      <c r="E9480" s="26"/>
      <c r="F9480" s="26"/>
      <c r="G9480" s="27"/>
      <c r="H9480" s="27"/>
      <c r="I9480" s="26"/>
      <c r="J9480" s="24"/>
      <c r="K9480" s="26"/>
      <c r="L9480" s="26"/>
      <c r="M9480" s="26"/>
      <c r="N9480" s="26"/>
      <c r="O9480" s="26"/>
      <c r="P9480" s="26"/>
      <c r="Q9480" s="26"/>
      <c r="R9480" s="26"/>
      <c r="S9480" s="26"/>
      <c r="T9480" s="26"/>
      <c r="U9480" s="26"/>
      <c r="V9480" s="26"/>
    </row>
    <row r="9481" spans="1:22" ht="14">
      <c r="A9481" s="24"/>
      <c r="B9481" s="26"/>
      <c r="C9481" s="26"/>
      <c r="D9481" s="26"/>
      <c r="E9481" s="26"/>
      <c r="F9481" s="26"/>
      <c r="G9481" s="27"/>
      <c r="H9481" s="27"/>
      <c r="I9481" s="26"/>
      <c r="J9481" s="24"/>
      <c r="K9481" s="26"/>
      <c r="L9481" s="26"/>
      <c r="M9481" s="26"/>
      <c r="N9481" s="26"/>
      <c r="O9481" s="26"/>
      <c r="P9481" s="26"/>
      <c r="Q9481" s="26"/>
      <c r="R9481" s="26"/>
      <c r="S9481" s="26"/>
      <c r="T9481" s="26"/>
      <c r="U9481" s="26"/>
      <c r="V9481" s="26"/>
    </row>
    <row r="9482" spans="1:22" ht="14">
      <c r="A9482" s="24"/>
      <c r="B9482" s="26"/>
      <c r="C9482" s="26"/>
      <c r="D9482" s="26"/>
      <c r="E9482" s="26"/>
      <c r="F9482" s="26"/>
      <c r="G9482" s="27"/>
      <c r="H9482" s="27"/>
      <c r="I9482" s="26"/>
      <c r="J9482" s="24"/>
      <c r="K9482" s="26"/>
      <c r="L9482" s="26"/>
      <c r="M9482" s="26"/>
      <c r="N9482" s="26"/>
      <c r="O9482" s="26"/>
      <c r="P9482" s="26"/>
      <c r="Q9482" s="26"/>
      <c r="R9482" s="26"/>
      <c r="S9482" s="26"/>
      <c r="T9482" s="26"/>
      <c r="U9482" s="26"/>
      <c r="V9482" s="26"/>
    </row>
    <row r="9483" spans="1:22" ht="14">
      <c r="A9483" s="24"/>
      <c r="B9483" s="26"/>
      <c r="C9483" s="26"/>
      <c r="D9483" s="26"/>
      <c r="E9483" s="26"/>
      <c r="F9483" s="26"/>
      <c r="G9483" s="27"/>
      <c r="H9483" s="27"/>
      <c r="I9483" s="26"/>
      <c r="J9483" s="24"/>
      <c r="K9483" s="26"/>
      <c r="L9483" s="26"/>
      <c r="M9483" s="26"/>
      <c r="N9483" s="26"/>
      <c r="O9483" s="26"/>
      <c r="P9483" s="26"/>
      <c r="Q9483" s="26"/>
      <c r="R9483" s="26"/>
      <c r="S9483" s="26"/>
      <c r="T9483" s="26"/>
      <c r="U9483" s="26"/>
      <c r="V9483" s="26"/>
    </row>
    <row r="9484" spans="1:22" ht="14">
      <c r="A9484" s="24"/>
      <c r="B9484" s="26"/>
      <c r="C9484" s="26"/>
      <c r="D9484" s="26"/>
      <c r="E9484" s="26"/>
      <c r="F9484" s="26"/>
      <c r="G9484" s="27"/>
      <c r="H9484" s="27"/>
      <c r="I9484" s="26"/>
      <c r="J9484" s="24"/>
      <c r="K9484" s="26"/>
      <c r="L9484" s="26"/>
      <c r="M9484" s="26"/>
      <c r="N9484" s="26"/>
      <c r="O9484" s="26"/>
      <c r="P9484" s="26"/>
      <c r="Q9484" s="26"/>
      <c r="R9484" s="26"/>
      <c r="S9484" s="26"/>
      <c r="T9484" s="26"/>
      <c r="U9484" s="26"/>
      <c r="V9484" s="26"/>
    </row>
    <row r="9485" spans="1:22" ht="14">
      <c r="A9485" s="24"/>
      <c r="B9485" s="26"/>
      <c r="C9485" s="26"/>
      <c r="D9485" s="26"/>
      <c r="E9485" s="26"/>
      <c r="F9485" s="26"/>
      <c r="G9485" s="27"/>
      <c r="H9485" s="27"/>
      <c r="I9485" s="26"/>
      <c r="J9485" s="24"/>
      <c r="K9485" s="26"/>
      <c r="L9485" s="26"/>
      <c r="M9485" s="26"/>
      <c r="N9485" s="26"/>
      <c r="O9485" s="26"/>
      <c r="P9485" s="26"/>
      <c r="Q9485" s="26"/>
      <c r="R9485" s="26"/>
      <c r="S9485" s="26"/>
      <c r="T9485" s="26"/>
      <c r="U9485" s="26"/>
      <c r="V9485" s="26"/>
    </row>
    <row r="9486" spans="1:22" ht="14">
      <c r="A9486" s="24"/>
      <c r="B9486" s="26"/>
      <c r="C9486" s="26"/>
      <c r="D9486" s="26"/>
      <c r="E9486" s="26"/>
      <c r="F9486" s="26"/>
      <c r="G9486" s="27"/>
      <c r="H9486" s="27"/>
      <c r="I9486" s="26"/>
      <c r="J9486" s="24"/>
      <c r="K9486" s="26"/>
      <c r="L9486" s="26"/>
      <c r="M9486" s="26"/>
      <c r="N9486" s="26"/>
      <c r="O9486" s="26"/>
      <c r="P9486" s="26"/>
      <c r="Q9486" s="26"/>
      <c r="R9486" s="26"/>
      <c r="S9486" s="26"/>
      <c r="T9486" s="26"/>
      <c r="U9486" s="26"/>
      <c r="V9486" s="26"/>
    </row>
    <row r="9487" spans="1:22" ht="14">
      <c r="A9487" s="24"/>
      <c r="B9487" s="26"/>
      <c r="C9487" s="26"/>
      <c r="D9487" s="26"/>
      <c r="E9487" s="26"/>
      <c r="F9487" s="26"/>
      <c r="G9487" s="27"/>
      <c r="H9487" s="27"/>
      <c r="I9487" s="26"/>
      <c r="J9487" s="24"/>
      <c r="K9487" s="26"/>
      <c r="L9487" s="26"/>
      <c r="M9487" s="26"/>
      <c r="N9487" s="26"/>
      <c r="O9487" s="26"/>
      <c r="P9487" s="26"/>
      <c r="Q9487" s="26"/>
      <c r="R9487" s="26"/>
      <c r="S9487" s="26"/>
      <c r="T9487" s="26"/>
      <c r="U9487" s="26"/>
      <c r="V9487" s="26"/>
    </row>
    <row r="9488" spans="1:22" ht="14">
      <c r="A9488" s="24"/>
      <c r="B9488" s="26"/>
      <c r="C9488" s="26"/>
      <c r="D9488" s="26"/>
      <c r="E9488" s="26"/>
      <c r="F9488" s="26"/>
      <c r="G9488" s="27"/>
      <c r="H9488" s="27"/>
      <c r="I9488" s="26"/>
      <c r="J9488" s="24"/>
      <c r="K9488" s="26"/>
      <c r="L9488" s="26"/>
      <c r="M9488" s="26"/>
      <c r="N9488" s="26"/>
      <c r="O9488" s="26"/>
      <c r="P9488" s="26"/>
      <c r="Q9488" s="26"/>
      <c r="R9488" s="26"/>
      <c r="S9488" s="26"/>
      <c r="T9488" s="26"/>
      <c r="U9488" s="26"/>
      <c r="V9488" s="26"/>
    </row>
    <row r="9489" spans="1:22" ht="14">
      <c r="A9489" s="24"/>
      <c r="B9489" s="26"/>
      <c r="C9489" s="26"/>
      <c r="D9489" s="26"/>
      <c r="E9489" s="26"/>
      <c r="F9489" s="26"/>
      <c r="G9489" s="27"/>
      <c r="H9489" s="27"/>
      <c r="I9489" s="26"/>
      <c r="J9489" s="24"/>
      <c r="K9489" s="26"/>
      <c r="L9489" s="26"/>
      <c r="M9489" s="26"/>
      <c r="N9489" s="26"/>
      <c r="O9489" s="26"/>
      <c r="P9489" s="26"/>
      <c r="Q9489" s="26"/>
      <c r="R9489" s="26"/>
      <c r="S9489" s="26"/>
      <c r="T9489" s="26"/>
      <c r="U9489" s="26"/>
      <c r="V9489" s="26"/>
    </row>
    <row r="9490" spans="1:22" ht="14">
      <c r="A9490" s="24"/>
      <c r="B9490" s="26"/>
      <c r="C9490" s="26"/>
      <c r="D9490" s="26"/>
      <c r="E9490" s="26"/>
      <c r="F9490" s="26"/>
      <c r="G9490" s="27"/>
      <c r="H9490" s="27"/>
      <c r="I9490" s="26"/>
      <c r="J9490" s="24"/>
      <c r="K9490" s="26"/>
      <c r="L9490" s="26"/>
      <c r="M9490" s="26"/>
      <c r="N9490" s="26"/>
      <c r="O9490" s="26"/>
      <c r="P9490" s="26"/>
      <c r="Q9490" s="26"/>
      <c r="R9490" s="26"/>
      <c r="S9490" s="26"/>
      <c r="T9490" s="26"/>
      <c r="U9490" s="26"/>
      <c r="V9490" s="26"/>
    </row>
    <row r="9491" spans="1:22" ht="14">
      <c r="A9491" s="24"/>
      <c r="B9491" s="26"/>
      <c r="C9491" s="26"/>
      <c r="D9491" s="26"/>
      <c r="E9491" s="26"/>
      <c r="F9491" s="26"/>
      <c r="G9491" s="27"/>
      <c r="H9491" s="27"/>
      <c r="I9491" s="26"/>
      <c r="J9491" s="24"/>
      <c r="K9491" s="26"/>
      <c r="L9491" s="26"/>
      <c r="M9491" s="26"/>
      <c r="N9491" s="26"/>
      <c r="O9491" s="26"/>
      <c r="P9491" s="26"/>
      <c r="Q9491" s="26"/>
      <c r="R9491" s="26"/>
      <c r="S9491" s="26"/>
      <c r="T9491" s="26"/>
      <c r="U9491" s="26"/>
      <c r="V9491" s="26"/>
    </row>
    <row r="9492" spans="1:22" ht="14">
      <c r="A9492" s="24"/>
      <c r="B9492" s="26"/>
      <c r="C9492" s="26"/>
      <c r="D9492" s="26"/>
      <c r="E9492" s="26"/>
      <c r="F9492" s="26"/>
      <c r="G9492" s="27"/>
      <c r="H9492" s="27"/>
      <c r="I9492" s="26"/>
      <c r="J9492" s="24"/>
      <c r="K9492" s="26"/>
      <c r="L9492" s="26"/>
      <c r="M9492" s="26"/>
      <c r="N9492" s="26"/>
      <c r="O9492" s="26"/>
      <c r="P9492" s="26"/>
      <c r="Q9492" s="26"/>
      <c r="R9492" s="26"/>
      <c r="S9492" s="26"/>
      <c r="T9492" s="26"/>
      <c r="U9492" s="26"/>
      <c r="V9492" s="26"/>
    </row>
    <row r="9493" spans="1:22" ht="14">
      <c r="A9493" s="24"/>
      <c r="B9493" s="26"/>
      <c r="C9493" s="26"/>
      <c r="D9493" s="26"/>
      <c r="E9493" s="26"/>
      <c r="F9493" s="26"/>
      <c r="G9493" s="27"/>
      <c r="H9493" s="27"/>
      <c r="I9493" s="26"/>
      <c r="J9493" s="24"/>
      <c r="K9493" s="26"/>
      <c r="L9493" s="26"/>
      <c r="M9493" s="26"/>
      <c r="N9493" s="26"/>
      <c r="O9493" s="26"/>
      <c r="P9493" s="26"/>
      <c r="Q9493" s="26"/>
      <c r="R9493" s="26"/>
      <c r="S9493" s="26"/>
      <c r="T9493" s="26"/>
      <c r="U9493" s="26"/>
      <c r="V9493" s="26"/>
    </row>
    <row r="9494" spans="1:22" ht="14">
      <c r="A9494" s="24"/>
      <c r="B9494" s="26"/>
      <c r="C9494" s="26"/>
      <c r="D9494" s="26"/>
      <c r="E9494" s="26"/>
      <c r="F9494" s="26"/>
      <c r="G9494" s="27"/>
      <c r="H9494" s="27"/>
      <c r="I9494" s="26"/>
      <c r="J9494" s="24"/>
      <c r="K9494" s="26"/>
      <c r="L9494" s="26"/>
      <c r="M9494" s="26"/>
      <c r="N9494" s="26"/>
      <c r="O9494" s="26"/>
      <c r="P9494" s="26"/>
      <c r="Q9494" s="26"/>
      <c r="R9494" s="26"/>
      <c r="S9494" s="26"/>
      <c r="T9494" s="26"/>
      <c r="U9494" s="26"/>
      <c r="V9494" s="26"/>
    </row>
    <row r="9495" spans="1:22" ht="14">
      <c r="A9495" s="24"/>
      <c r="B9495" s="26"/>
      <c r="C9495" s="26"/>
      <c r="D9495" s="26"/>
      <c r="E9495" s="26"/>
      <c r="F9495" s="26"/>
      <c r="G9495" s="27"/>
      <c r="H9495" s="27"/>
      <c r="I9495" s="26"/>
      <c r="J9495" s="24"/>
      <c r="K9495" s="26"/>
      <c r="L9495" s="26"/>
      <c r="M9495" s="26"/>
      <c r="N9495" s="26"/>
      <c r="O9495" s="26"/>
      <c r="P9495" s="26"/>
      <c r="Q9495" s="26"/>
      <c r="R9495" s="26"/>
      <c r="S9495" s="26"/>
      <c r="T9495" s="26"/>
      <c r="U9495" s="26"/>
      <c r="V9495" s="26"/>
    </row>
    <row r="9496" spans="1:22" ht="14">
      <c r="A9496" s="24"/>
      <c r="B9496" s="26"/>
      <c r="C9496" s="26"/>
      <c r="D9496" s="26"/>
      <c r="E9496" s="26"/>
      <c r="F9496" s="26"/>
      <c r="G9496" s="27"/>
      <c r="H9496" s="27"/>
      <c r="I9496" s="26"/>
      <c r="J9496" s="24"/>
      <c r="K9496" s="26"/>
      <c r="L9496" s="26"/>
      <c r="M9496" s="26"/>
      <c r="N9496" s="26"/>
      <c r="O9496" s="26"/>
      <c r="P9496" s="26"/>
      <c r="Q9496" s="26"/>
      <c r="R9496" s="26"/>
      <c r="S9496" s="26"/>
      <c r="T9496" s="26"/>
      <c r="U9496" s="26"/>
      <c r="V9496" s="26"/>
    </row>
    <row r="9497" spans="1:22" ht="14">
      <c r="A9497" s="24"/>
      <c r="B9497" s="26"/>
      <c r="C9497" s="26"/>
      <c r="D9497" s="26"/>
      <c r="E9497" s="26"/>
      <c r="F9497" s="26"/>
      <c r="G9497" s="27"/>
      <c r="H9497" s="27"/>
      <c r="I9497" s="26"/>
      <c r="J9497" s="24"/>
      <c r="K9497" s="26"/>
      <c r="L9497" s="26"/>
      <c r="M9497" s="26"/>
      <c r="N9497" s="26"/>
      <c r="O9497" s="26"/>
      <c r="P9497" s="26"/>
      <c r="Q9497" s="26"/>
      <c r="R9497" s="26"/>
      <c r="S9497" s="26"/>
      <c r="T9497" s="26"/>
      <c r="U9497" s="26"/>
      <c r="V9497" s="26"/>
    </row>
    <row r="9498" spans="1:22" ht="14">
      <c r="A9498" s="24"/>
      <c r="B9498" s="26"/>
      <c r="C9498" s="26"/>
      <c r="D9498" s="26"/>
      <c r="E9498" s="26"/>
      <c r="F9498" s="26"/>
      <c r="G9498" s="27"/>
      <c r="H9498" s="27"/>
      <c r="I9498" s="26"/>
      <c r="J9498" s="24"/>
      <c r="K9498" s="26"/>
      <c r="L9498" s="26"/>
      <c r="M9498" s="26"/>
      <c r="N9498" s="26"/>
      <c r="O9498" s="26"/>
      <c r="P9498" s="26"/>
      <c r="Q9498" s="26"/>
      <c r="R9498" s="26"/>
      <c r="S9498" s="26"/>
      <c r="T9498" s="26"/>
      <c r="U9498" s="26"/>
      <c r="V9498" s="26"/>
    </row>
    <row r="9499" spans="1:22" ht="14">
      <c r="A9499" s="24"/>
      <c r="B9499" s="26"/>
      <c r="C9499" s="26"/>
      <c r="D9499" s="26"/>
      <c r="E9499" s="26"/>
      <c r="F9499" s="26"/>
      <c r="G9499" s="27"/>
      <c r="H9499" s="27"/>
      <c r="I9499" s="26"/>
      <c r="J9499" s="24"/>
      <c r="K9499" s="26"/>
      <c r="L9499" s="26"/>
      <c r="M9499" s="26"/>
      <c r="N9499" s="26"/>
      <c r="O9499" s="26"/>
      <c r="P9499" s="26"/>
      <c r="Q9499" s="26"/>
      <c r="R9499" s="26"/>
      <c r="S9499" s="26"/>
      <c r="T9499" s="26"/>
      <c r="U9499" s="26"/>
      <c r="V9499" s="26"/>
    </row>
    <row r="9500" spans="1:22" ht="14">
      <c r="A9500" s="24"/>
      <c r="B9500" s="26"/>
      <c r="C9500" s="26"/>
      <c r="D9500" s="26"/>
      <c r="E9500" s="26"/>
      <c r="F9500" s="26"/>
      <c r="G9500" s="27"/>
      <c r="H9500" s="27"/>
      <c r="I9500" s="26"/>
      <c r="J9500" s="24"/>
      <c r="K9500" s="26"/>
      <c r="L9500" s="26"/>
      <c r="M9500" s="26"/>
      <c r="N9500" s="26"/>
      <c r="O9500" s="26"/>
      <c r="P9500" s="26"/>
      <c r="Q9500" s="26"/>
      <c r="R9500" s="26"/>
      <c r="S9500" s="26"/>
      <c r="T9500" s="26"/>
      <c r="U9500" s="26"/>
      <c r="V9500" s="26"/>
    </row>
    <row r="9501" spans="1:22" ht="14">
      <c r="A9501" s="24"/>
      <c r="B9501" s="26"/>
      <c r="C9501" s="26"/>
      <c r="D9501" s="26"/>
      <c r="E9501" s="26"/>
      <c r="F9501" s="26"/>
      <c r="G9501" s="27"/>
      <c r="H9501" s="27"/>
      <c r="I9501" s="26"/>
      <c r="J9501" s="24"/>
      <c r="K9501" s="26"/>
      <c r="L9501" s="26"/>
      <c r="M9501" s="26"/>
      <c r="N9501" s="26"/>
      <c r="O9501" s="26"/>
      <c r="P9501" s="26"/>
      <c r="Q9501" s="26"/>
      <c r="R9501" s="26"/>
      <c r="S9501" s="26"/>
      <c r="T9501" s="26"/>
      <c r="U9501" s="26"/>
      <c r="V9501" s="26"/>
    </row>
    <row r="9502" spans="1:22" ht="14">
      <c r="A9502" s="24"/>
      <c r="B9502" s="26"/>
      <c r="C9502" s="26"/>
      <c r="D9502" s="26"/>
      <c r="E9502" s="26"/>
      <c r="F9502" s="26"/>
      <c r="G9502" s="27"/>
      <c r="H9502" s="27"/>
      <c r="I9502" s="26"/>
      <c r="J9502" s="24"/>
      <c r="K9502" s="26"/>
      <c r="L9502" s="26"/>
      <c r="M9502" s="26"/>
      <c r="N9502" s="26"/>
      <c r="O9502" s="26"/>
      <c r="P9502" s="26"/>
      <c r="Q9502" s="26"/>
      <c r="R9502" s="26"/>
      <c r="S9502" s="26"/>
      <c r="T9502" s="26"/>
      <c r="U9502" s="26"/>
      <c r="V9502" s="26"/>
    </row>
    <row r="9503" spans="1:22" ht="14">
      <c r="A9503" s="24"/>
      <c r="B9503" s="26"/>
      <c r="C9503" s="26"/>
      <c r="D9503" s="26"/>
      <c r="E9503" s="26"/>
      <c r="F9503" s="26"/>
      <c r="G9503" s="27"/>
      <c r="H9503" s="27"/>
      <c r="I9503" s="26"/>
      <c r="J9503" s="24"/>
      <c r="K9503" s="26"/>
      <c r="L9503" s="26"/>
      <c r="M9503" s="26"/>
      <c r="N9503" s="26"/>
      <c r="O9503" s="26"/>
      <c r="P9503" s="26"/>
      <c r="Q9503" s="26"/>
      <c r="R9503" s="26"/>
      <c r="S9503" s="26"/>
      <c r="T9503" s="26"/>
      <c r="U9503" s="26"/>
      <c r="V9503" s="26"/>
    </row>
    <row r="9504" spans="1:22" ht="14">
      <c r="A9504" s="24"/>
      <c r="B9504" s="26"/>
      <c r="C9504" s="26"/>
      <c r="D9504" s="26"/>
      <c r="E9504" s="26"/>
      <c r="F9504" s="26"/>
      <c r="G9504" s="27"/>
      <c r="H9504" s="27"/>
      <c r="I9504" s="26"/>
      <c r="J9504" s="24"/>
      <c r="K9504" s="26"/>
      <c r="L9504" s="26"/>
      <c r="M9504" s="26"/>
      <c r="N9504" s="26"/>
      <c r="O9504" s="26"/>
      <c r="P9504" s="26"/>
      <c r="Q9504" s="26"/>
      <c r="R9504" s="26"/>
      <c r="S9504" s="26"/>
      <c r="T9504" s="26"/>
      <c r="U9504" s="26"/>
      <c r="V9504" s="26"/>
    </row>
    <row r="9505" spans="1:22" ht="14">
      <c r="A9505" s="24"/>
      <c r="B9505" s="26"/>
      <c r="C9505" s="26"/>
      <c r="D9505" s="26"/>
      <c r="E9505" s="26"/>
      <c r="F9505" s="26"/>
      <c r="G9505" s="27"/>
      <c r="H9505" s="27"/>
      <c r="I9505" s="26"/>
      <c r="J9505" s="24"/>
      <c r="K9505" s="26"/>
      <c r="L9505" s="26"/>
      <c r="M9505" s="26"/>
      <c r="N9505" s="26"/>
      <c r="O9505" s="26"/>
      <c r="P9505" s="26"/>
      <c r="Q9505" s="26"/>
      <c r="R9505" s="26"/>
      <c r="S9505" s="26"/>
      <c r="T9505" s="26"/>
      <c r="U9505" s="26"/>
      <c r="V9505" s="26"/>
    </row>
    <row r="9506" spans="1:22" ht="14">
      <c r="A9506" s="24"/>
      <c r="B9506" s="26"/>
      <c r="C9506" s="26"/>
      <c r="D9506" s="26"/>
      <c r="E9506" s="26"/>
      <c r="F9506" s="26"/>
      <c r="G9506" s="27"/>
      <c r="H9506" s="27"/>
      <c r="I9506" s="26"/>
      <c r="J9506" s="24"/>
      <c r="K9506" s="26"/>
      <c r="L9506" s="26"/>
      <c r="M9506" s="26"/>
      <c r="N9506" s="26"/>
      <c r="O9506" s="26"/>
      <c r="P9506" s="26"/>
      <c r="Q9506" s="26"/>
      <c r="R9506" s="26"/>
      <c r="S9506" s="26"/>
      <c r="T9506" s="26"/>
      <c r="U9506" s="26"/>
      <c r="V9506" s="26"/>
    </row>
    <row r="9507" spans="1:22" ht="14">
      <c r="A9507" s="24"/>
      <c r="B9507" s="26"/>
      <c r="C9507" s="26"/>
      <c r="D9507" s="26"/>
      <c r="E9507" s="26"/>
      <c r="F9507" s="26"/>
      <c r="G9507" s="27"/>
      <c r="H9507" s="27"/>
      <c r="I9507" s="26"/>
      <c r="J9507" s="24"/>
      <c r="K9507" s="26"/>
      <c r="L9507" s="26"/>
      <c r="M9507" s="26"/>
      <c r="N9507" s="26"/>
      <c r="O9507" s="26"/>
      <c r="P9507" s="26"/>
      <c r="Q9507" s="26"/>
      <c r="R9507" s="26"/>
      <c r="S9507" s="26"/>
      <c r="T9507" s="26"/>
      <c r="U9507" s="26"/>
      <c r="V9507" s="26"/>
    </row>
    <row r="9508" spans="1:22" ht="14">
      <c r="A9508" s="24"/>
      <c r="B9508" s="26"/>
      <c r="C9508" s="26"/>
      <c r="D9508" s="26"/>
      <c r="E9508" s="26"/>
      <c r="F9508" s="26"/>
      <c r="G9508" s="27"/>
      <c r="H9508" s="27"/>
      <c r="I9508" s="26"/>
      <c r="J9508" s="24"/>
      <c r="K9508" s="26"/>
      <c r="L9508" s="26"/>
      <c r="M9508" s="26"/>
      <c r="N9508" s="26"/>
      <c r="O9508" s="26"/>
      <c r="P9508" s="26"/>
      <c r="Q9508" s="26"/>
      <c r="R9508" s="26"/>
      <c r="S9508" s="26"/>
      <c r="T9508" s="26"/>
      <c r="U9508" s="26"/>
      <c r="V9508" s="26"/>
    </row>
    <row r="9509" spans="1:22" ht="14">
      <c r="A9509" s="24"/>
      <c r="B9509" s="26"/>
      <c r="C9509" s="26"/>
      <c r="D9509" s="26"/>
      <c r="E9509" s="26"/>
      <c r="F9509" s="26"/>
      <c r="G9509" s="27"/>
      <c r="H9509" s="27"/>
      <c r="I9509" s="26"/>
      <c r="J9509" s="24"/>
      <c r="K9509" s="26"/>
      <c r="L9509" s="26"/>
      <c r="M9509" s="26"/>
      <c r="N9509" s="26"/>
      <c r="O9509" s="26"/>
      <c r="P9509" s="26"/>
      <c r="Q9509" s="26"/>
      <c r="R9509" s="26"/>
      <c r="S9509" s="26"/>
      <c r="T9509" s="26"/>
      <c r="U9509" s="26"/>
      <c r="V9509" s="26"/>
    </row>
    <row r="9510" spans="1:22" ht="14">
      <c r="A9510" s="24"/>
      <c r="B9510" s="26"/>
      <c r="C9510" s="26"/>
      <c r="D9510" s="26"/>
      <c r="E9510" s="26"/>
      <c r="F9510" s="26"/>
      <c r="G9510" s="27"/>
      <c r="H9510" s="27"/>
      <c r="I9510" s="26"/>
      <c r="J9510" s="24"/>
      <c r="K9510" s="26"/>
      <c r="L9510" s="26"/>
      <c r="M9510" s="26"/>
      <c r="N9510" s="26"/>
      <c r="O9510" s="26"/>
      <c r="P9510" s="26"/>
      <c r="Q9510" s="26"/>
      <c r="R9510" s="26"/>
      <c r="S9510" s="26"/>
      <c r="T9510" s="26"/>
      <c r="U9510" s="26"/>
      <c r="V9510" s="26"/>
    </row>
    <row r="9511" spans="1:22" ht="14">
      <c r="A9511" s="24"/>
      <c r="B9511" s="26"/>
      <c r="C9511" s="26"/>
      <c r="D9511" s="26"/>
      <c r="E9511" s="26"/>
      <c r="F9511" s="26"/>
      <c r="G9511" s="27"/>
      <c r="H9511" s="27"/>
      <c r="I9511" s="26"/>
      <c r="J9511" s="24"/>
      <c r="K9511" s="26"/>
      <c r="L9511" s="26"/>
      <c r="M9511" s="26"/>
      <c r="N9511" s="26"/>
      <c r="O9511" s="26"/>
      <c r="P9511" s="26"/>
      <c r="Q9511" s="26"/>
      <c r="R9511" s="26"/>
      <c r="S9511" s="26"/>
      <c r="T9511" s="26"/>
      <c r="U9511" s="26"/>
      <c r="V9511" s="26"/>
    </row>
    <row r="9512" spans="1:22" ht="14">
      <c r="A9512" s="24"/>
      <c r="B9512" s="26"/>
      <c r="C9512" s="26"/>
      <c r="D9512" s="26"/>
      <c r="E9512" s="26"/>
      <c r="F9512" s="26"/>
      <c r="G9512" s="27"/>
      <c r="H9512" s="27"/>
      <c r="I9512" s="26"/>
      <c r="J9512" s="24"/>
      <c r="K9512" s="26"/>
      <c r="L9512" s="26"/>
      <c r="M9512" s="26"/>
      <c r="N9512" s="26"/>
      <c r="O9512" s="26"/>
      <c r="P9512" s="26"/>
      <c r="Q9512" s="26"/>
      <c r="R9512" s="26"/>
      <c r="S9512" s="26"/>
      <c r="T9512" s="26"/>
      <c r="U9512" s="26"/>
      <c r="V9512" s="26"/>
    </row>
    <row r="9513" spans="1:22" ht="14">
      <c r="A9513" s="24"/>
      <c r="B9513" s="26"/>
      <c r="C9513" s="26"/>
      <c r="D9513" s="26"/>
      <c r="E9513" s="26"/>
      <c r="F9513" s="26"/>
      <c r="G9513" s="27"/>
      <c r="H9513" s="27"/>
      <c r="I9513" s="26"/>
      <c r="J9513" s="24"/>
      <c r="K9513" s="26"/>
      <c r="L9513" s="26"/>
      <c r="M9513" s="26"/>
      <c r="N9513" s="26"/>
      <c r="O9513" s="26"/>
      <c r="P9513" s="26"/>
      <c r="Q9513" s="26"/>
      <c r="R9513" s="26"/>
      <c r="S9513" s="26"/>
      <c r="T9513" s="26"/>
      <c r="U9513" s="26"/>
      <c r="V9513" s="26"/>
    </row>
    <row r="9514" spans="1:22" ht="14">
      <c r="A9514" s="24"/>
      <c r="B9514" s="26"/>
      <c r="C9514" s="26"/>
      <c r="D9514" s="26"/>
      <c r="E9514" s="26"/>
      <c r="F9514" s="26"/>
      <c r="G9514" s="27"/>
      <c r="H9514" s="27"/>
      <c r="I9514" s="26"/>
      <c r="J9514" s="24"/>
      <c r="K9514" s="26"/>
      <c r="L9514" s="26"/>
      <c r="M9514" s="26"/>
      <c r="N9514" s="26"/>
      <c r="O9514" s="26"/>
      <c r="P9514" s="26"/>
      <c r="Q9514" s="26"/>
      <c r="R9514" s="26"/>
      <c r="S9514" s="26"/>
      <c r="T9514" s="26"/>
      <c r="U9514" s="26"/>
      <c r="V9514" s="26"/>
    </row>
    <row r="9515" spans="1:22" ht="14">
      <c r="A9515" s="24"/>
      <c r="B9515" s="26"/>
      <c r="C9515" s="26"/>
      <c r="D9515" s="26"/>
      <c r="E9515" s="26"/>
      <c r="F9515" s="26"/>
      <c r="G9515" s="27"/>
      <c r="H9515" s="27"/>
      <c r="I9515" s="26"/>
      <c r="J9515" s="24"/>
      <c r="K9515" s="26"/>
      <c r="L9515" s="26"/>
      <c r="M9515" s="26"/>
      <c r="N9515" s="26"/>
      <c r="O9515" s="26"/>
      <c r="P9515" s="26"/>
      <c r="Q9515" s="26"/>
      <c r="R9515" s="26"/>
      <c r="S9515" s="26"/>
      <c r="T9515" s="26"/>
      <c r="U9515" s="26"/>
      <c r="V9515" s="26"/>
    </row>
    <row r="9516" spans="1:22" ht="14">
      <c r="A9516" s="24"/>
      <c r="B9516" s="26"/>
      <c r="C9516" s="26"/>
      <c r="D9516" s="26"/>
      <c r="E9516" s="26"/>
      <c r="F9516" s="26"/>
      <c r="G9516" s="27"/>
      <c r="H9516" s="27"/>
      <c r="I9516" s="26"/>
      <c r="J9516" s="24"/>
      <c r="K9516" s="26"/>
      <c r="L9516" s="26"/>
      <c r="M9516" s="26"/>
      <c r="N9516" s="26"/>
      <c r="O9516" s="26"/>
      <c r="P9516" s="26"/>
      <c r="Q9516" s="26"/>
      <c r="R9516" s="26"/>
      <c r="S9516" s="26"/>
      <c r="T9516" s="26"/>
      <c r="U9516" s="26"/>
      <c r="V9516" s="26"/>
    </row>
    <row r="9517" spans="1:22" ht="14">
      <c r="A9517" s="24"/>
      <c r="B9517" s="26"/>
      <c r="C9517" s="26"/>
      <c r="D9517" s="26"/>
      <c r="E9517" s="26"/>
      <c r="F9517" s="26"/>
      <c r="G9517" s="27"/>
      <c r="H9517" s="27"/>
      <c r="I9517" s="26"/>
      <c r="J9517" s="24"/>
      <c r="K9517" s="26"/>
      <c r="L9517" s="26"/>
      <c r="M9517" s="26"/>
      <c r="N9517" s="26"/>
      <c r="O9517" s="26"/>
      <c r="P9517" s="26"/>
      <c r="Q9517" s="26"/>
      <c r="R9517" s="26"/>
      <c r="S9517" s="26"/>
      <c r="T9517" s="26"/>
      <c r="U9517" s="26"/>
      <c r="V9517" s="26"/>
    </row>
    <row r="9518" spans="1:22" ht="14">
      <c r="A9518" s="24"/>
      <c r="B9518" s="26"/>
      <c r="C9518" s="26"/>
      <c r="D9518" s="26"/>
      <c r="E9518" s="26"/>
      <c r="F9518" s="26"/>
      <c r="G9518" s="27"/>
      <c r="H9518" s="27"/>
      <c r="I9518" s="26"/>
      <c r="J9518" s="24"/>
      <c r="K9518" s="26"/>
      <c r="L9518" s="26"/>
      <c r="M9518" s="26"/>
      <c r="N9518" s="26"/>
      <c r="O9518" s="26"/>
      <c r="P9518" s="26"/>
      <c r="Q9518" s="26"/>
      <c r="R9518" s="26"/>
      <c r="S9518" s="26"/>
      <c r="T9518" s="26"/>
      <c r="U9518" s="26"/>
      <c r="V9518" s="26"/>
    </row>
    <row r="9519" spans="1:22" ht="14">
      <c r="A9519" s="24"/>
      <c r="B9519" s="26"/>
      <c r="C9519" s="26"/>
      <c r="D9519" s="26"/>
      <c r="E9519" s="26"/>
      <c r="F9519" s="26"/>
      <c r="G9519" s="27"/>
      <c r="H9519" s="27"/>
      <c r="I9519" s="26"/>
      <c r="J9519" s="24"/>
      <c r="K9519" s="26"/>
      <c r="L9519" s="26"/>
      <c r="M9519" s="26"/>
      <c r="N9519" s="26"/>
      <c r="O9519" s="26"/>
      <c r="P9519" s="26"/>
      <c r="Q9519" s="26"/>
      <c r="R9519" s="26"/>
      <c r="S9519" s="26"/>
      <c r="T9519" s="26"/>
      <c r="U9519" s="26"/>
      <c r="V9519" s="26"/>
    </row>
    <row r="9520" spans="1:22" ht="14">
      <c r="A9520" s="24"/>
      <c r="B9520" s="26"/>
      <c r="C9520" s="26"/>
      <c r="D9520" s="26"/>
      <c r="E9520" s="26"/>
      <c r="F9520" s="26"/>
      <c r="G9520" s="27"/>
      <c r="H9520" s="27"/>
      <c r="I9520" s="26"/>
      <c r="J9520" s="24"/>
      <c r="K9520" s="26"/>
      <c r="L9520" s="26"/>
      <c r="M9520" s="26"/>
      <c r="N9520" s="26"/>
      <c r="O9520" s="26"/>
      <c r="P9520" s="26"/>
      <c r="Q9520" s="26"/>
      <c r="R9520" s="26"/>
      <c r="S9520" s="26"/>
      <c r="T9520" s="26"/>
      <c r="U9520" s="26"/>
      <c r="V9520" s="26"/>
    </row>
    <row r="9521" spans="1:22" ht="14">
      <c r="A9521" s="24"/>
      <c r="B9521" s="26"/>
      <c r="C9521" s="26"/>
      <c r="D9521" s="26"/>
      <c r="E9521" s="26"/>
      <c r="F9521" s="26"/>
      <c r="G9521" s="27"/>
      <c r="H9521" s="27"/>
      <c r="I9521" s="26"/>
      <c r="J9521" s="24"/>
      <c r="K9521" s="26"/>
      <c r="L9521" s="26"/>
      <c r="M9521" s="26"/>
      <c r="N9521" s="26"/>
      <c r="O9521" s="26"/>
      <c r="P9521" s="26"/>
      <c r="Q9521" s="26"/>
      <c r="R9521" s="26"/>
      <c r="S9521" s="26"/>
      <c r="T9521" s="26"/>
      <c r="U9521" s="26"/>
      <c r="V9521" s="26"/>
    </row>
    <row r="9522" spans="1:22" ht="14">
      <c r="A9522" s="24"/>
      <c r="B9522" s="26"/>
      <c r="C9522" s="26"/>
      <c r="D9522" s="26"/>
      <c r="E9522" s="26"/>
      <c r="F9522" s="26"/>
      <c r="G9522" s="27"/>
      <c r="H9522" s="27"/>
      <c r="I9522" s="26"/>
      <c r="J9522" s="24"/>
      <c r="K9522" s="26"/>
      <c r="L9522" s="26"/>
      <c r="M9522" s="26"/>
      <c r="N9522" s="26"/>
      <c r="O9522" s="26"/>
      <c r="P9522" s="26"/>
      <c r="Q9522" s="26"/>
      <c r="R9522" s="26"/>
      <c r="S9522" s="26"/>
      <c r="T9522" s="26"/>
      <c r="U9522" s="26"/>
      <c r="V9522" s="26"/>
    </row>
    <row r="9523" spans="1:22" ht="14">
      <c r="A9523" s="24"/>
      <c r="B9523" s="26"/>
      <c r="C9523" s="26"/>
      <c r="D9523" s="26"/>
      <c r="E9523" s="26"/>
      <c r="F9523" s="26"/>
      <c r="G9523" s="27"/>
      <c r="H9523" s="27"/>
      <c r="I9523" s="26"/>
      <c r="J9523" s="24"/>
      <c r="K9523" s="26"/>
      <c r="L9523" s="26"/>
      <c r="M9523" s="26"/>
      <c r="N9523" s="26"/>
      <c r="O9523" s="26"/>
      <c r="P9523" s="26"/>
      <c r="Q9523" s="26"/>
      <c r="R9523" s="26"/>
      <c r="S9523" s="26"/>
      <c r="T9523" s="26"/>
      <c r="U9523" s="26"/>
      <c r="V9523" s="26"/>
    </row>
    <row r="9524" spans="1:22" ht="14">
      <c r="A9524" s="24"/>
      <c r="B9524" s="26"/>
      <c r="C9524" s="26"/>
      <c r="D9524" s="26"/>
      <c r="E9524" s="26"/>
      <c r="F9524" s="26"/>
      <c r="G9524" s="27"/>
      <c r="H9524" s="27"/>
      <c r="I9524" s="26"/>
      <c r="J9524" s="24"/>
      <c r="K9524" s="26"/>
      <c r="L9524" s="26"/>
      <c r="M9524" s="26"/>
      <c r="N9524" s="26"/>
      <c r="O9524" s="26"/>
      <c r="P9524" s="26"/>
      <c r="Q9524" s="26"/>
      <c r="R9524" s="26"/>
      <c r="S9524" s="26"/>
      <c r="T9524" s="26"/>
      <c r="U9524" s="26"/>
      <c r="V9524" s="26"/>
    </row>
    <row r="9525" spans="1:22" ht="14">
      <c r="A9525" s="24"/>
      <c r="B9525" s="26"/>
      <c r="C9525" s="26"/>
      <c r="D9525" s="26"/>
      <c r="E9525" s="26"/>
      <c r="F9525" s="26"/>
      <c r="G9525" s="27"/>
      <c r="H9525" s="27"/>
      <c r="I9525" s="26"/>
      <c r="J9525" s="24"/>
      <c r="K9525" s="26"/>
      <c r="L9525" s="26"/>
      <c r="M9525" s="26"/>
      <c r="N9525" s="26"/>
      <c r="O9525" s="26"/>
      <c r="P9525" s="26"/>
      <c r="Q9525" s="26"/>
      <c r="R9525" s="26"/>
      <c r="S9525" s="26"/>
      <c r="T9525" s="26"/>
      <c r="U9525" s="26"/>
      <c r="V9525" s="26"/>
    </row>
    <row r="9526" spans="1:22" ht="14">
      <c r="A9526" s="24"/>
      <c r="B9526" s="26"/>
      <c r="C9526" s="26"/>
      <c r="D9526" s="26"/>
      <c r="E9526" s="26"/>
      <c r="F9526" s="26"/>
      <c r="G9526" s="27"/>
      <c r="H9526" s="27"/>
      <c r="I9526" s="26"/>
      <c r="J9526" s="24"/>
      <c r="K9526" s="26"/>
      <c r="L9526" s="26"/>
      <c r="M9526" s="26"/>
      <c r="N9526" s="26"/>
      <c r="O9526" s="26"/>
      <c r="P9526" s="26"/>
      <c r="Q9526" s="26"/>
      <c r="R9526" s="26"/>
      <c r="S9526" s="26"/>
      <c r="T9526" s="26"/>
      <c r="U9526" s="26"/>
      <c r="V9526" s="26"/>
    </row>
    <row r="9527" spans="1:22" ht="14">
      <c r="A9527" s="24"/>
      <c r="B9527" s="26"/>
      <c r="C9527" s="26"/>
      <c r="D9527" s="26"/>
      <c r="E9527" s="26"/>
      <c r="F9527" s="26"/>
      <c r="G9527" s="27"/>
      <c r="H9527" s="27"/>
      <c r="I9527" s="26"/>
      <c r="J9527" s="24"/>
      <c r="K9527" s="26"/>
      <c r="L9527" s="26"/>
      <c r="M9527" s="26"/>
      <c r="N9527" s="26"/>
      <c r="O9527" s="26"/>
      <c r="P9527" s="26"/>
      <c r="Q9527" s="26"/>
      <c r="R9527" s="26"/>
      <c r="S9527" s="26"/>
      <c r="T9527" s="26"/>
      <c r="U9527" s="26"/>
      <c r="V9527" s="26"/>
    </row>
    <row r="9528" spans="1:22" ht="14">
      <c r="A9528" s="24"/>
      <c r="B9528" s="26"/>
      <c r="C9528" s="26"/>
      <c r="D9528" s="26"/>
      <c r="E9528" s="26"/>
      <c r="F9528" s="26"/>
      <c r="G9528" s="27"/>
      <c r="H9528" s="27"/>
      <c r="I9528" s="26"/>
      <c r="J9528" s="24"/>
      <c r="K9528" s="26"/>
      <c r="L9528" s="26"/>
      <c r="M9528" s="26"/>
      <c r="N9528" s="26"/>
      <c r="O9528" s="26"/>
      <c r="P9528" s="26"/>
      <c r="Q9528" s="26"/>
      <c r="R9528" s="26"/>
      <c r="S9528" s="26"/>
      <c r="T9528" s="26"/>
      <c r="U9528" s="26"/>
      <c r="V9528" s="26"/>
    </row>
    <row r="9529" spans="1:22" ht="14">
      <c r="A9529" s="24"/>
      <c r="B9529" s="26"/>
      <c r="C9529" s="26"/>
      <c r="D9529" s="26"/>
      <c r="E9529" s="26"/>
      <c r="F9529" s="26"/>
      <c r="G9529" s="27"/>
      <c r="H9529" s="27"/>
      <c r="I9529" s="26"/>
      <c r="J9529" s="24"/>
      <c r="K9529" s="26"/>
      <c r="L9529" s="26"/>
      <c r="M9529" s="26"/>
      <c r="N9529" s="26"/>
      <c r="O9529" s="26"/>
      <c r="P9529" s="26"/>
      <c r="Q9529" s="26"/>
      <c r="R9529" s="26"/>
      <c r="S9529" s="26"/>
      <c r="T9529" s="26"/>
      <c r="U9529" s="26"/>
      <c r="V9529" s="26"/>
    </row>
    <row r="9530" spans="1:22" ht="14">
      <c r="A9530" s="24"/>
      <c r="B9530" s="26"/>
      <c r="C9530" s="26"/>
      <c r="D9530" s="26"/>
      <c r="E9530" s="26"/>
      <c r="F9530" s="26"/>
      <c r="G9530" s="27"/>
      <c r="H9530" s="27"/>
      <c r="I9530" s="26"/>
      <c r="J9530" s="24"/>
      <c r="K9530" s="26"/>
      <c r="L9530" s="26"/>
      <c r="M9530" s="26"/>
      <c r="N9530" s="26"/>
      <c r="O9530" s="26"/>
      <c r="P9530" s="26"/>
      <c r="Q9530" s="26"/>
      <c r="R9530" s="26"/>
      <c r="S9530" s="26"/>
      <c r="T9530" s="26"/>
      <c r="U9530" s="26"/>
      <c r="V9530" s="26"/>
    </row>
    <row r="9531" spans="1:22" ht="14">
      <c r="A9531" s="24"/>
      <c r="B9531" s="26"/>
      <c r="C9531" s="26"/>
      <c r="D9531" s="26"/>
      <c r="E9531" s="26"/>
      <c r="F9531" s="26"/>
      <c r="G9531" s="27"/>
      <c r="H9531" s="27"/>
      <c r="I9531" s="26"/>
      <c r="J9531" s="24"/>
      <c r="K9531" s="26"/>
      <c r="L9531" s="26"/>
      <c r="M9531" s="26"/>
      <c r="N9531" s="26"/>
      <c r="O9531" s="26"/>
      <c r="P9531" s="26"/>
      <c r="Q9531" s="26"/>
      <c r="R9531" s="26"/>
      <c r="S9531" s="26"/>
      <c r="T9531" s="26"/>
      <c r="U9531" s="26"/>
      <c r="V9531" s="26"/>
    </row>
    <row r="9532" spans="1:22" ht="14">
      <c r="A9532" s="24"/>
      <c r="B9532" s="26"/>
      <c r="C9532" s="26"/>
      <c r="D9532" s="26"/>
      <c r="E9532" s="26"/>
      <c r="F9532" s="26"/>
      <c r="G9532" s="27"/>
      <c r="H9532" s="27"/>
      <c r="I9532" s="26"/>
      <c r="J9532" s="24"/>
      <c r="K9532" s="26"/>
      <c r="L9532" s="26"/>
      <c r="M9532" s="26"/>
      <c r="N9532" s="26"/>
      <c r="O9532" s="26"/>
      <c r="P9532" s="26"/>
      <c r="Q9532" s="26"/>
      <c r="R9532" s="26"/>
      <c r="S9532" s="26"/>
      <c r="T9532" s="26"/>
      <c r="U9532" s="26"/>
      <c r="V9532" s="26"/>
    </row>
    <row r="9533" spans="1:22" ht="14">
      <c r="A9533" s="24"/>
      <c r="B9533" s="26"/>
      <c r="C9533" s="26"/>
      <c r="D9533" s="26"/>
      <c r="E9533" s="26"/>
      <c r="F9533" s="26"/>
      <c r="G9533" s="27"/>
      <c r="H9533" s="27"/>
      <c r="I9533" s="26"/>
      <c r="J9533" s="24"/>
      <c r="K9533" s="26"/>
      <c r="L9533" s="26"/>
      <c r="M9533" s="26"/>
      <c r="N9533" s="26"/>
      <c r="O9533" s="26"/>
      <c r="P9533" s="26"/>
      <c r="Q9533" s="26"/>
      <c r="R9533" s="26"/>
      <c r="S9533" s="26"/>
      <c r="T9533" s="26"/>
      <c r="U9533" s="26"/>
      <c r="V9533" s="26"/>
    </row>
    <row r="9534" spans="1:22" ht="14">
      <c r="A9534" s="24"/>
      <c r="B9534" s="26"/>
      <c r="C9534" s="26"/>
      <c r="D9534" s="26"/>
      <c r="E9534" s="26"/>
      <c r="F9534" s="26"/>
      <c r="G9534" s="27"/>
      <c r="H9534" s="27"/>
      <c r="I9534" s="26"/>
      <c r="J9534" s="24"/>
      <c r="K9534" s="26"/>
      <c r="L9534" s="26"/>
      <c r="M9534" s="26"/>
      <c r="N9534" s="26"/>
      <c r="O9534" s="26"/>
      <c r="P9534" s="26"/>
      <c r="Q9534" s="26"/>
      <c r="R9534" s="26"/>
      <c r="S9534" s="26"/>
      <c r="T9534" s="26"/>
      <c r="U9534" s="26"/>
      <c r="V9534" s="26"/>
    </row>
    <row r="9535" spans="1:22" ht="14">
      <c r="A9535" s="24"/>
      <c r="B9535" s="26"/>
      <c r="C9535" s="26"/>
      <c r="D9535" s="26"/>
      <c r="E9535" s="26"/>
      <c r="F9535" s="26"/>
      <c r="G9535" s="27"/>
      <c r="H9535" s="27"/>
      <c r="I9535" s="26"/>
      <c r="J9535" s="24"/>
      <c r="K9535" s="26"/>
      <c r="L9535" s="26"/>
      <c r="M9535" s="26"/>
      <c r="N9535" s="26"/>
      <c r="O9535" s="26"/>
      <c r="P9535" s="26"/>
      <c r="Q9535" s="26"/>
      <c r="R9535" s="26"/>
      <c r="S9535" s="26"/>
      <c r="T9535" s="26"/>
      <c r="U9535" s="26"/>
      <c r="V9535" s="26"/>
    </row>
    <row r="9536" spans="1:22" ht="14">
      <c r="A9536" s="24"/>
      <c r="B9536" s="26"/>
      <c r="C9536" s="26"/>
      <c r="D9536" s="26"/>
      <c r="E9536" s="26"/>
      <c r="F9536" s="26"/>
      <c r="G9536" s="27"/>
      <c r="H9536" s="27"/>
      <c r="I9536" s="26"/>
      <c r="J9536" s="24"/>
      <c r="K9536" s="26"/>
      <c r="L9536" s="26"/>
      <c r="M9536" s="26"/>
      <c r="N9536" s="26"/>
      <c r="O9536" s="26"/>
      <c r="P9536" s="26"/>
      <c r="Q9536" s="26"/>
      <c r="R9536" s="26"/>
      <c r="S9536" s="26"/>
      <c r="T9536" s="26"/>
      <c r="U9536" s="26"/>
      <c r="V9536" s="26"/>
    </row>
    <row r="9537" spans="1:22" ht="14">
      <c r="A9537" s="24"/>
      <c r="B9537" s="26"/>
      <c r="C9537" s="26"/>
      <c r="D9537" s="26"/>
      <c r="E9537" s="26"/>
      <c r="F9537" s="26"/>
      <c r="G9537" s="27"/>
      <c r="H9537" s="27"/>
      <c r="I9537" s="26"/>
      <c r="J9537" s="24"/>
      <c r="K9537" s="26"/>
      <c r="L9537" s="26"/>
      <c r="M9537" s="26"/>
      <c r="N9537" s="26"/>
      <c r="O9537" s="26"/>
      <c r="P9537" s="26"/>
      <c r="Q9537" s="26"/>
      <c r="R9537" s="26"/>
      <c r="S9537" s="26"/>
      <c r="T9537" s="26"/>
      <c r="U9537" s="26"/>
      <c r="V9537" s="26"/>
    </row>
    <row r="9538" spans="1:22" ht="14">
      <c r="A9538" s="24"/>
      <c r="B9538" s="26"/>
      <c r="C9538" s="26"/>
      <c r="D9538" s="26"/>
      <c r="E9538" s="26"/>
      <c r="F9538" s="26"/>
      <c r="G9538" s="27"/>
      <c r="H9538" s="27"/>
      <c r="I9538" s="26"/>
      <c r="J9538" s="24"/>
      <c r="K9538" s="26"/>
      <c r="L9538" s="26"/>
      <c r="M9538" s="26"/>
      <c r="N9538" s="26"/>
      <c r="O9538" s="26"/>
      <c r="P9538" s="26"/>
      <c r="Q9538" s="26"/>
      <c r="R9538" s="26"/>
      <c r="S9538" s="26"/>
      <c r="T9538" s="26"/>
      <c r="U9538" s="26"/>
      <c r="V9538" s="26"/>
    </row>
    <row r="9539" spans="1:22" ht="14">
      <c r="A9539" s="24"/>
      <c r="B9539" s="26"/>
      <c r="C9539" s="26"/>
      <c r="D9539" s="26"/>
      <c r="E9539" s="26"/>
      <c r="F9539" s="26"/>
      <c r="G9539" s="27"/>
      <c r="H9539" s="27"/>
      <c r="I9539" s="26"/>
      <c r="J9539" s="24"/>
      <c r="K9539" s="26"/>
      <c r="L9539" s="26"/>
      <c r="M9539" s="26"/>
      <c r="N9539" s="26"/>
      <c r="O9539" s="26"/>
      <c r="P9539" s="26"/>
      <c r="Q9539" s="26"/>
      <c r="R9539" s="26"/>
      <c r="S9539" s="26"/>
      <c r="T9539" s="26"/>
      <c r="U9539" s="26"/>
      <c r="V9539" s="26"/>
    </row>
    <row r="9540" spans="1:22" ht="14">
      <c r="A9540" s="24"/>
      <c r="B9540" s="26"/>
      <c r="C9540" s="26"/>
      <c r="D9540" s="26"/>
      <c r="E9540" s="26"/>
      <c r="F9540" s="26"/>
      <c r="G9540" s="27"/>
      <c r="H9540" s="27"/>
      <c r="I9540" s="26"/>
      <c r="J9540" s="24"/>
      <c r="K9540" s="26"/>
      <c r="L9540" s="26"/>
      <c r="M9540" s="26"/>
      <c r="N9540" s="26"/>
      <c r="O9540" s="26"/>
      <c r="P9540" s="26"/>
      <c r="Q9540" s="26"/>
      <c r="R9540" s="26"/>
      <c r="S9540" s="26"/>
      <c r="T9540" s="26"/>
      <c r="U9540" s="26"/>
      <c r="V9540" s="26"/>
    </row>
    <row r="9541" spans="1:22" ht="14">
      <c r="A9541" s="24"/>
      <c r="B9541" s="26"/>
      <c r="C9541" s="26"/>
      <c r="D9541" s="26"/>
      <c r="E9541" s="26"/>
      <c r="F9541" s="26"/>
      <c r="G9541" s="27"/>
      <c r="H9541" s="27"/>
      <c r="I9541" s="26"/>
      <c r="J9541" s="24"/>
      <c r="K9541" s="26"/>
      <c r="L9541" s="26"/>
      <c r="M9541" s="26"/>
      <c r="N9541" s="26"/>
      <c r="O9541" s="26"/>
      <c r="P9541" s="26"/>
      <c r="Q9541" s="26"/>
      <c r="R9541" s="26"/>
      <c r="S9541" s="26"/>
      <c r="T9541" s="26"/>
      <c r="U9541" s="26"/>
      <c r="V9541" s="26"/>
    </row>
    <row r="9542" spans="1:22" ht="14">
      <c r="A9542" s="24"/>
      <c r="B9542" s="26"/>
      <c r="C9542" s="26"/>
      <c r="D9542" s="26"/>
      <c r="E9542" s="26"/>
      <c r="F9542" s="26"/>
      <c r="G9542" s="27"/>
      <c r="H9542" s="27"/>
      <c r="I9542" s="26"/>
      <c r="J9542" s="24"/>
      <c r="K9542" s="26"/>
      <c r="L9542" s="26"/>
      <c r="M9542" s="26"/>
      <c r="N9542" s="26"/>
      <c r="O9542" s="26"/>
      <c r="P9542" s="26"/>
      <c r="Q9542" s="26"/>
      <c r="R9542" s="26"/>
      <c r="S9542" s="26"/>
      <c r="T9542" s="26"/>
      <c r="U9542" s="26"/>
      <c r="V9542" s="26"/>
    </row>
    <row r="9543" spans="1:22" ht="14">
      <c r="A9543" s="24"/>
      <c r="B9543" s="26"/>
      <c r="C9543" s="26"/>
      <c r="D9543" s="26"/>
      <c r="E9543" s="26"/>
      <c r="F9543" s="26"/>
      <c r="G9543" s="27"/>
      <c r="H9543" s="27"/>
      <c r="I9543" s="26"/>
      <c r="J9543" s="24"/>
      <c r="K9543" s="26"/>
      <c r="L9543" s="26"/>
      <c r="M9543" s="26"/>
      <c r="N9543" s="26"/>
      <c r="O9543" s="26"/>
      <c r="P9543" s="26"/>
      <c r="Q9543" s="26"/>
      <c r="R9543" s="26"/>
      <c r="S9543" s="26"/>
      <c r="T9543" s="26"/>
      <c r="U9543" s="26"/>
      <c r="V9543" s="26"/>
    </row>
    <row r="9544" spans="1:22" ht="14">
      <c r="A9544" s="24"/>
      <c r="B9544" s="26"/>
      <c r="C9544" s="26"/>
      <c r="D9544" s="26"/>
      <c r="E9544" s="26"/>
      <c r="F9544" s="26"/>
      <c r="G9544" s="27"/>
      <c r="H9544" s="27"/>
      <c r="I9544" s="26"/>
      <c r="J9544" s="24"/>
      <c r="K9544" s="26"/>
      <c r="L9544" s="26"/>
      <c r="M9544" s="26"/>
      <c r="N9544" s="26"/>
      <c r="O9544" s="26"/>
      <c r="P9544" s="26"/>
      <c r="Q9544" s="26"/>
      <c r="R9544" s="26"/>
      <c r="S9544" s="26"/>
      <c r="T9544" s="26"/>
      <c r="U9544" s="26"/>
      <c r="V9544" s="26"/>
    </row>
    <row r="9545" spans="1:22" ht="14">
      <c r="A9545" s="24"/>
      <c r="B9545" s="26"/>
      <c r="C9545" s="26"/>
      <c r="D9545" s="26"/>
      <c r="E9545" s="26"/>
      <c r="F9545" s="26"/>
      <c r="G9545" s="27"/>
      <c r="H9545" s="27"/>
      <c r="I9545" s="26"/>
      <c r="J9545" s="24"/>
      <c r="K9545" s="26"/>
      <c r="L9545" s="26"/>
      <c r="M9545" s="26"/>
      <c r="N9545" s="26"/>
      <c r="O9545" s="26"/>
      <c r="P9545" s="26"/>
      <c r="Q9545" s="26"/>
      <c r="R9545" s="26"/>
      <c r="S9545" s="26"/>
      <c r="T9545" s="26"/>
      <c r="U9545" s="26"/>
      <c r="V9545" s="26"/>
    </row>
    <row r="9546" spans="1:22" ht="14">
      <c r="A9546" s="24"/>
      <c r="B9546" s="26"/>
      <c r="C9546" s="26"/>
      <c r="D9546" s="26"/>
      <c r="E9546" s="26"/>
      <c r="F9546" s="26"/>
      <c r="G9546" s="27"/>
      <c r="H9546" s="27"/>
      <c r="I9546" s="26"/>
      <c r="J9546" s="24"/>
      <c r="K9546" s="26"/>
      <c r="L9546" s="26"/>
      <c r="M9546" s="26"/>
      <c r="N9546" s="26"/>
      <c r="O9546" s="26"/>
      <c r="P9546" s="26"/>
      <c r="Q9546" s="26"/>
      <c r="R9546" s="26"/>
      <c r="S9546" s="26"/>
      <c r="T9546" s="26"/>
      <c r="U9546" s="26"/>
      <c r="V9546" s="26"/>
    </row>
    <row r="9547" spans="1:22" ht="14">
      <c r="A9547" s="24"/>
      <c r="B9547" s="26"/>
      <c r="C9547" s="26"/>
      <c r="D9547" s="26"/>
      <c r="E9547" s="26"/>
      <c r="F9547" s="26"/>
      <c r="G9547" s="27"/>
      <c r="H9547" s="27"/>
      <c r="I9547" s="26"/>
      <c r="J9547" s="24"/>
      <c r="K9547" s="26"/>
      <c r="L9547" s="26"/>
      <c r="M9547" s="26"/>
      <c r="N9547" s="26"/>
      <c r="O9547" s="26"/>
      <c r="P9547" s="26"/>
      <c r="Q9547" s="26"/>
      <c r="R9547" s="26"/>
      <c r="S9547" s="26"/>
      <c r="T9547" s="26"/>
      <c r="U9547" s="26"/>
      <c r="V9547" s="26"/>
    </row>
    <row r="9548" spans="1:22" ht="14">
      <c r="A9548" s="24"/>
      <c r="B9548" s="26"/>
      <c r="C9548" s="26"/>
      <c r="D9548" s="26"/>
      <c r="E9548" s="26"/>
      <c r="F9548" s="26"/>
      <c r="G9548" s="27"/>
      <c r="H9548" s="27"/>
      <c r="I9548" s="26"/>
      <c r="J9548" s="24"/>
      <c r="K9548" s="26"/>
      <c r="L9548" s="26"/>
      <c r="M9548" s="26"/>
      <c r="N9548" s="26"/>
      <c r="O9548" s="26"/>
      <c r="P9548" s="26"/>
      <c r="Q9548" s="26"/>
      <c r="R9548" s="26"/>
      <c r="S9548" s="26"/>
      <c r="T9548" s="26"/>
      <c r="U9548" s="26"/>
      <c r="V9548" s="26"/>
    </row>
    <row r="9549" spans="1:22" ht="14">
      <c r="A9549" s="24"/>
      <c r="B9549" s="26"/>
      <c r="C9549" s="26"/>
      <c r="D9549" s="26"/>
      <c r="E9549" s="26"/>
      <c r="F9549" s="26"/>
      <c r="G9549" s="27"/>
      <c r="H9549" s="27"/>
      <c r="I9549" s="26"/>
      <c r="J9549" s="24"/>
      <c r="K9549" s="26"/>
      <c r="L9549" s="26"/>
      <c r="M9549" s="26"/>
      <c r="N9549" s="26"/>
      <c r="O9549" s="26"/>
      <c r="P9549" s="26"/>
      <c r="Q9549" s="26"/>
      <c r="R9549" s="26"/>
      <c r="S9549" s="26"/>
      <c r="T9549" s="26"/>
      <c r="U9549" s="26"/>
      <c r="V9549" s="26"/>
    </row>
    <row r="9550" spans="1:22" ht="14">
      <c r="A9550" s="24"/>
      <c r="B9550" s="26"/>
      <c r="C9550" s="26"/>
      <c r="D9550" s="26"/>
      <c r="E9550" s="26"/>
      <c r="F9550" s="26"/>
      <c r="G9550" s="27"/>
      <c r="H9550" s="27"/>
      <c r="I9550" s="26"/>
      <c r="J9550" s="24"/>
      <c r="K9550" s="26"/>
      <c r="L9550" s="26"/>
      <c r="M9550" s="26"/>
      <c r="N9550" s="26"/>
      <c r="O9550" s="26"/>
      <c r="P9550" s="26"/>
      <c r="Q9550" s="26"/>
      <c r="R9550" s="26"/>
      <c r="S9550" s="26"/>
      <c r="T9550" s="26"/>
      <c r="U9550" s="26"/>
      <c r="V9550" s="26"/>
    </row>
    <row r="9551" spans="1:22" ht="14">
      <c r="A9551" s="24"/>
      <c r="B9551" s="26"/>
      <c r="C9551" s="26"/>
      <c r="D9551" s="26"/>
      <c r="E9551" s="26"/>
      <c r="F9551" s="26"/>
      <c r="G9551" s="27"/>
      <c r="H9551" s="27"/>
      <c r="I9551" s="26"/>
      <c r="J9551" s="24"/>
      <c r="K9551" s="26"/>
      <c r="L9551" s="26"/>
      <c r="M9551" s="26"/>
      <c r="N9551" s="26"/>
      <c r="O9551" s="26"/>
      <c r="P9551" s="26"/>
      <c r="Q9551" s="26"/>
      <c r="R9551" s="26"/>
      <c r="S9551" s="26"/>
      <c r="T9551" s="26"/>
      <c r="U9551" s="26"/>
      <c r="V9551" s="26"/>
    </row>
    <row r="9552" spans="1:22" ht="14">
      <c r="A9552" s="24"/>
      <c r="B9552" s="26"/>
      <c r="C9552" s="26"/>
      <c r="D9552" s="26"/>
      <c r="E9552" s="26"/>
      <c r="F9552" s="26"/>
      <c r="G9552" s="27"/>
      <c r="H9552" s="27"/>
      <c r="I9552" s="26"/>
      <c r="J9552" s="24"/>
      <c r="K9552" s="26"/>
      <c r="L9552" s="26"/>
      <c r="M9552" s="26"/>
      <c r="N9552" s="26"/>
      <c r="O9552" s="26"/>
      <c r="P9552" s="26"/>
      <c r="Q9552" s="26"/>
      <c r="R9552" s="26"/>
      <c r="S9552" s="26"/>
      <c r="T9552" s="26"/>
      <c r="U9552" s="26"/>
      <c r="V9552" s="26"/>
    </row>
    <row r="9553" spans="1:22" ht="14">
      <c r="A9553" s="24"/>
      <c r="B9553" s="26"/>
      <c r="C9553" s="26"/>
      <c r="D9553" s="26"/>
      <c r="E9553" s="26"/>
      <c r="F9553" s="26"/>
      <c r="G9553" s="27"/>
      <c r="H9553" s="27"/>
      <c r="I9553" s="26"/>
      <c r="J9553" s="24"/>
      <c r="K9553" s="26"/>
      <c r="L9553" s="26"/>
      <c r="M9553" s="26"/>
      <c r="N9553" s="26"/>
      <c r="O9553" s="26"/>
      <c r="P9553" s="26"/>
      <c r="Q9553" s="26"/>
      <c r="R9553" s="26"/>
      <c r="S9553" s="26"/>
      <c r="T9553" s="26"/>
      <c r="U9553" s="26"/>
      <c r="V9553" s="26"/>
    </row>
    <row r="9554" spans="1:22" ht="14">
      <c r="A9554" s="24"/>
      <c r="B9554" s="26"/>
      <c r="C9554" s="26"/>
      <c r="D9554" s="26"/>
      <c r="E9554" s="26"/>
      <c r="F9554" s="26"/>
      <c r="G9554" s="27"/>
      <c r="H9554" s="27"/>
      <c r="I9554" s="26"/>
      <c r="J9554" s="24"/>
      <c r="K9554" s="26"/>
      <c r="L9554" s="26"/>
      <c r="M9554" s="26"/>
      <c r="N9554" s="26"/>
      <c r="O9554" s="26"/>
      <c r="P9554" s="26"/>
      <c r="Q9554" s="26"/>
      <c r="R9554" s="26"/>
      <c r="S9554" s="26"/>
      <c r="T9554" s="26"/>
      <c r="U9554" s="26"/>
      <c r="V9554" s="26"/>
    </row>
    <row r="9555" spans="1:22" ht="14">
      <c r="A9555" s="24"/>
      <c r="B9555" s="26"/>
      <c r="C9555" s="26"/>
      <c r="D9555" s="26"/>
      <c r="E9555" s="26"/>
      <c r="F9555" s="26"/>
      <c r="G9555" s="27"/>
      <c r="H9555" s="27"/>
      <c r="I9555" s="26"/>
      <c r="J9555" s="24"/>
      <c r="K9555" s="26"/>
      <c r="L9555" s="26"/>
      <c r="M9555" s="26"/>
      <c r="N9555" s="26"/>
      <c r="O9555" s="26"/>
      <c r="P9555" s="26"/>
      <c r="Q9555" s="26"/>
      <c r="R9555" s="26"/>
      <c r="S9555" s="26"/>
      <c r="T9555" s="26"/>
      <c r="U9555" s="26"/>
      <c r="V9555" s="26"/>
    </row>
    <row r="9556" spans="1:22" ht="14">
      <c r="A9556" s="24"/>
      <c r="B9556" s="26"/>
      <c r="C9556" s="26"/>
      <c r="D9556" s="26"/>
      <c r="E9556" s="26"/>
      <c r="F9556" s="26"/>
      <c r="G9556" s="27"/>
      <c r="H9556" s="27"/>
      <c r="I9556" s="26"/>
      <c r="J9556" s="24"/>
      <c r="K9556" s="26"/>
      <c r="L9556" s="26"/>
      <c r="M9556" s="26"/>
      <c r="N9556" s="26"/>
      <c r="O9556" s="26"/>
      <c r="P9556" s="26"/>
      <c r="Q9556" s="26"/>
      <c r="R9556" s="26"/>
      <c r="S9556" s="26"/>
      <c r="T9556" s="26"/>
      <c r="U9556" s="26"/>
      <c r="V9556" s="26"/>
    </row>
    <row r="9557" spans="1:22" ht="14">
      <c r="A9557" s="24"/>
      <c r="B9557" s="26"/>
      <c r="C9557" s="26"/>
      <c r="D9557" s="26"/>
      <c r="E9557" s="26"/>
      <c r="F9557" s="26"/>
      <c r="G9557" s="27"/>
      <c r="H9557" s="27"/>
      <c r="I9557" s="26"/>
      <c r="J9557" s="24"/>
      <c r="K9557" s="26"/>
      <c r="L9557" s="26"/>
      <c r="M9557" s="26"/>
      <c r="N9557" s="26"/>
      <c r="O9557" s="26"/>
      <c r="P9557" s="26"/>
      <c r="Q9557" s="26"/>
      <c r="R9557" s="26"/>
      <c r="S9557" s="26"/>
      <c r="T9557" s="26"/>
      <c r="U9557" s="26"/>
      <c r="V9557" s="26"/>
    </row>
    <row r="9558" spans="1:22" ht="14">
      <c r="A9558" s="24"/>
      <c r="B9558" s="26"/>
      <c r="C9558" s="26"/>
      <c r="D9558" s="26"/>
      <c r="E9558" s="26"/>
      <c r="F9558" s="26"/>
      <c r="G9558" s="27"/>
      <c r="H9558" s="27"/>
      <c r="I9558" s="26"/>
      <c r="J9558" s="24"/>
      <c r="K9558" s="26"/>
      <c r="L9558" s="26"/>
      <c r="M9558" s="26"/>
      <c r="N9558" s="26"/>
      <c r="O9558" s="26"/>
      <c r="P9558" s="26"/>
      <c r="Q9558" s="26"/>
      <c r="R9558" s="26"/>
      <c r="S9558" s="26"/>
      <c r="T9558" s="26"/>
      <c r="U9558" s="26"/>
      <c r="V9558" s="26"/>
    </row>
    <row r="9559" spans="1:22" ht="14">
      <c r="A9559" s="24"/>
      <c r="B9559" s="26"/>
      <c r="C9559" s="26"/>
      <c r="D9559" s="26"/>
      <c r="E9559" s="26"/>
      <c r="F9559" s="26"/>
      <c r="G9559" s="27"/>
      <c r="H9559" s="27"/>
      <c r="I9559" s="26"/>
      <c r="J9559" s="24"/>
      <c r="K9559" s="26"/>
      <c r="L9559" s="26"/>
      <c r="M9559" s="26"/>
      <c r="N9559" s="26"/>
      <c r="O9559" s="26"/>
      <c r="P9559" s="26"/>
      <c r="Q9559" s="26"/>
      <c r="R9559" s="26"/>
      <c r="S9559" s="26"/>
      <c r="T9559" s="26"/>
      <c r="U9559" s="26"/>
      <c r="V9559" s="26"/>
    </row>
    <row r="9560" spans="1:22" ht="14">
      <c r="A9560" s="24"/>
      <c r="B9560" s="26"/>
      <c r="C9560" s="26"/>
      <c r="D9560" s="26"/>
      <c r="E9560" s="26"/>
      <c r="F9560" s="26"/>
      <c r="G9560" s="27"/>
      <c r="H9560" s="27"/>
      <c r="I9560" s="26"/>
      <c r="J9560" s="24"/>
      <c r="K9560" s="26"/>
      <c r="L9560" s="26"/>
      <c r="M9560" s="26"/>
      <c r="N9560" s="26"/>
      <c r="O9560" s="26"/>
      <c r="P9560" s="26"/>
      <c r="Q9560" s="26"/>
      <c r="R9560" s="26"/>
      <c r="S9560" s="26"/>
      <c r="T9560" s="26"/>
      <c r="U9560" s="26"/>
      <c r="V9560" s="26"/>
    </row>
    <row r="9561" spans="1:22" ht="14">
      <c r="A9561" s="24"/>
      <c r="B9561" s="26"/>
      <c r="C9561" s="26"/>
      <c r="D9561" s="26"/>
      <c r="E9561" s="26"/>
      <c r="F9561" s="26"/>
      <c r="G9561" s="27"/>
      <c r="H9561" s="27"/>
      <c r="I9561" s="26"/>
      <c r="J9561" s="24"/>
      <c r="K9561" s="26"/>
      <c r="L9561" s="26"/>
      <c r="M9561" s="26"/>
      <c r="N9561" s="26"/>
      <c r="O9561" s="26"/>
      <c r="P9561" s="26"/>
      <c r="Q9561" s="26"/>
      <c r="R9561" s="26"/>
      <c r="S9561" s="26"/>
      <c r="T9561" s="26"/>
      <c r="U9561" s="26"/>
      <c r="V9561" s="26"/>
    </row>
    <row r="9562" spans="1:22" ht="14">
      <c r="A9562" s="24"/>
      <c r="B9562" s="26"/>
      <c r="C9562" s="26"/>
      <c r="D9562" s="26"/>
      <c r="E9562" s="26"/>
      <c r="F9562" s="26"/>
      <c r="G9562" s="27"/>
      <c r="H9562" s="27"/>
      <c r="I9562" s="26"/>
      <c r="J9562" s="24"/>
      <c r="K9562" s="26"/>
      <c r="L9562" s="26"/>
      <c r="M9562" s="26"/>
      <c r="N9562" s="26"/>
      <c r="O9562" s="26"/>
      <c r="P9562" s="26"/>
      <c r="Q9562" s="26"/>
      <c r="R9562" s="26"/>
      <c r="S9562" s="26"/>
      <c r="T9562" s="26"/>
      <c r="U9562" s="26"/>
      <c r="V9562" s="26"/>
    </row>
    <row r="9563" spans="1:22" ht="14">
      <c r="A9563" s="24"/>
      <c r="B9563" s="26"/>
      <c r="C9563" s="26"/>
      <c r="D9563" s="26"/>
      <c r="E9563" s="26"/>
      <c r="F9563" s="26"/>
      <c r="G9563" s="27"/>
      <c r="H9563" s="27"/>
      <c r="I9563" s="26"/>
      <c r="J9563" s="24"/>
      <c r="K9563" s="26"/>
      <c r="L9563" s="26"/>
      <c r="M9563" s="26"/>
      <c r="N9563" s="26"/>
      <c r="O9563" s="26"/>
      <c r="P9563" s="26"/>
      <c r="Q9563" s="26"/>
      <c r="R9563" s="26"/>
      <c r="S9563" s="26"/>
      <c r="T9563" s="26"/>
      <c r="U9563" s="26"/>
      <c r="V9563" s="26"/>
    </row>
    <row r="9564" spans="1:22" ht="14">
      <c r="A9564" s="24"/>
      <c r="B9564" s="26"/>
      <c r="C9564" s="26"/>
      <c r="D9564" s="26"/>
      <c r="E9564" s="26"/>
      <c r="F9564" s="26"/>
      <c r="G9564" s="27"/>
      <c r="H9564" s="27"/>
      <c r="I9564" s="26"/>
      <c r="J9564" s="24"/>
      <c r="K9564" s="26"/>
      <c r="L9564" s="26"/>
      <c r="M9564" s="26"/>
      <c r="N9564" s="26"/>
      <c r="O9564" s="26"/>
      <c r="P9564" s="26"/>
      <c r="Q9564" s="26"/>
      <c r="R9564" s="26"/>
      <c r="S9564" s="26"/>
      <c r="T9564" s="26"/>
      <c r="U9564" s="26"/>
      <c r="V9564" s="26"/>
    </row>
    <row r="9565" spans="1:22" ht="14">
      <c r="A9565" s="24"/>
      <c r="B9565" s="26"/>
      <c r="C9565" s="26"/>
      <c r="D9565" s="26"/>
      <c r="E9565" s="26"/>
      <c r="F9565" s="26"/>
      <c r="G9565" s="27"/>
      <c r="H9565" s="27"/>
      <c r="I9565" s="26"/>
      <c r="J9565" s="24"/>
      <c r="K9565" s="26"/>
      <c r="L9565" s="26"/>
      <c r="M9565" s="26"/>
      <c r="N9565" s="26"/>
      <c r="O9565" s="26"/>
      <c r="P9565" s="26"/>
      <c r="Q9565" s="26"/>
      <c r="R9565" s="26"/>
      <c r="S9565" s="26"/>
      <c r="T9565" s="26"/>
      <c r="U9565" s="26"/>
      <c r="V9565" s="26"/>
    </row>
    <row r="9566" spans="1:22" ht="14">
      <c r="A9566" s="24"/>
      <c r="B9566" s="26"/>
      <c r="C9566" s="26"/>
      <c r="D9566" s="26"/>
      <c r="E9566" s="26"/>
      <c r="F9566" s="26"/>
      <c r="G9566" s="27"/>
      <c r="H9566" s="27"/>
      <c r="I9566" s="26"/>
      <c r="J9566" s="24"/>
      <c r="K9566" s="26"/>
      <c r="L9566" s="26"/>
      <c r="M9566" s="26"/>
      <c r="N9566" s="26"/>
      <c r="O9566" s="26"/>
      <c r="P9566" s="26"/>
      <c r="Q9566" s="26"/>
      <c r="R9566" s="26"/>
      <c r="S9566" s="26"/>
      <c r="T9566" s="26"/>
      <c r="U9566" s="26"/>
      <c r="V9566" s="26"/>
    </row>
    <row r="9567" spans="1:22" ht="14">
      <c r="A9567" s="24"/>
      <c r="B9567" s="26"/>
      <c r="C9567" s="26"/>
      <c r="D9567" s="26"/>
      <c r="E9567" s="26"/>
      <c r="F9567" s="26"/>
      <c r="G9567" s="27"/>
      <c r="H9567" s="27"/>
      <c r="I9567" s="26"/>
      <c r="J9567" s="24"/>
      <c r="K9567" s="26"/>
      <c r="L9567" s="26"/>
      <c r="M9567" s="26"/>
      <c r="N9567" s="26"/>
      <c r="O9567" s="26"/>
      <c r="P9567" s="26"/>
      <c r="Q9567" s="26"/>
      <c r="R9567" s="26"/>
      <c r="S9567" s="26"/>
      <c r="T9567" s="26"/>
      <c r="U9567" s="26"/>
      <c r="V9567" s="26"/>
    </row>
    <row r="9568" spans="1:22" ht="14">
      <c r="A9568" s="24"/>
      <c r="B9568" s="26"/>
      <c r="C9568" s="26"/>
      <c r="D9568" s="26"/>
      <c r="E9568" s="26"/>
      <c r="F9568" s="26"/>
      <c r="G9568" s="27"/>
      <c r="H9568" s="27"/>
      <c r="I9568" s="26"/>
      <c r="J9568" s="24"/>
      <c r="K9568" s="26"/>
      <c r="L9568" s="26"/>
      <c r="M9568" s="26"/>
      <c r="N9568" s="26"/>
      <c r="O9568" s="26"/>
      <c r="P9568" s="26"/>
      <c r="Q9568" s="26"/>
      <c r="R9568" s="26"/>
      <c r="S9568" s="26"/>
      <c r="T9568" s="26"/>
      <c r="U9568" s="26"/>
      <c r="V9568" s="26"/>
    </row>
    <row r="9569" spans="1:22" ht="14">
      <c r="A9569" s="24"/>
      <c r="B9569" s="26"/>
      <c r="C9569" s="26"/>
      <c r="D9569" s="26"/>
      <c r="E9569" s="26"/>
      <c r="F9569" s="26"/>
      <c r="G9569" s="27"/>
      <c r="H9569" s="27"/>
      <c r="I9569" s="26"/>
      <c r="J9569" s="24"/>
      <c r="K9569" s="26"/>
      <c r="L9569" s="26"/>
      <c r="M9569" s="26"/>
      <c r="N9569" s="26"/>
      <c r="O9569" s="26"/>
      <c r="P9569" s="26"/>
      <c r="Q9569" s="26"/>
      <c r="R9569" s="26"/>
      <c r="S9569" s="26"/>
      <c r="T9569" s="26"/>
      <c r="U9569" s="26"/>
      <c r="V9569" s="26"/>
    </row>
    <row r="9570" spans="1:22" ht="14">
      <c r="A9570" s="24"/>
      <c r="B9570" s="26"/>
      <c r="C9570" s="26"/>
      <c r="D9570" s="26"/>
      <c r="E9570" s="26"/>
      <c r="F9570" s="26"/>
      <c r="G9570" s="27"/>
      <c r="H9570" s="27"/>
      <c r="I9570" s="26"/>
      <c r="J9570" s="24"/>
      <c r="K9570" s="26"/>
      <c r="L9570" s="26"/>
      <c r="M9570" s="26"/>
      <c r="N9570" s="26"/>
      <c r="O9570" s="26"/>
      <c r="P9570" s="26"/>
      <c r="Q9570" s="26"/>
      <c r="R9570" s="26"/>
      <c r="S9570" s="26"/>
      <c r="T9570" s="26"/>
      <c r="U9570" s="26"/>
      <c r="V9570" s="26"/>
    </row>
    <row r="9571" spans="1:22" ht="14">
      <c r="A9571" s="24"/>
      <c r="B9571" s="26"/>
      <c r="C9571" s="26"/>
      <c r="D9571" s="26"/>
      <c r="E9571" s="26"/>
      <c r="F9571" s="26"/>
      <c r="G9571" s="27"/>
      <c r="H9571" s="27"/>
      <c r="I9571" s="26"/>
      <c r="J9571" s="24"/>
      <c r="K9571" s="26"/>
      <c r="L9571" s="26"/>
      <c r="M9571" s="26"/>
      <c r="N9571" s="26"/>
      <c r="O9571" s="26"/>
      <c r="P9571" s="26"/>
      <c r="Q9571" s="26"/>
      <c r="R9571" s="26"/>
      <c r="S9571" s="26"/>
      <c r="T9571" s="26"/>
      <c r="U9571" s="26"/>
      <c r="V9571" s="26"/>
    </row>
    <row r="9572" spans="1:22" ht="14">
      <c r="A9572" s="24"/>
      <c r="B9572" s="26"/>
      <c r="C9572" s="26"/>
      <c r="D9572" s="26"/>
      <c r="E9572" s="26"/>
      <c r="F9572" s="26"/>
      <c r="G9572" s="27"/>
      <c r="H9572" s="27"/>
      <c r="I9572" s="26"/>
      <c r="J9572" s="24"/>
      <c r="K9572" s="26"/>
      <c r="L9572" s="26"/>
      <c r="M9572" s="26"/>
      <c r="N9572" s="26"/>
      <c r="O9572" s="26"/>
      <c r="P9572" s="26"/>
      <c r="Q9572" s="26"/>
      <c r="R9572" s="26"/>
      <c r="S9572" s="26"/>
      <c r="T9572" s="26"/>
      <c r="U9572" s="26"/>
      <c r="V9572" s="26"/>
    </row>
    <row r="9573" spans="1:22" ht="14">
      <c r="A9573" s="24"/>
      <c r="B9573" s="26"/>
      <c r="C9573" s="26"/>
      <c r="D9573" s="26"/>
      <c r="E9573" s="26"/>
      <c r="F9573" s="26"/>
      <c r="G9573" s="27"/>
      <c r="H9573" s="27"/>
      <c r="I9573" s="26"/>
      <c r="J9573" s="24"/>
      <c r="K9573" s="26"/>
      <c r="L9573" s="26"/>
      <c r="M9573" s="26"/>
      <c r="N9573" s="26"/>
      <c r="O9573" s="26"/>
      <c r="P9573" s="26"/>
      <c r="Q9573" s="26"/>
      <c r="R9573" s="26"/>
      <c r="S9573" s="26"/>
      <c r="T9573" s="26"/>
      <c r="U9573" s="26"/>
      <c r="V9573" s="26"/>
    </row>
    <row r="9574" spans="1:22" ht="14">
      <c r="A9574" s="24"/>
      <c r="B9574" s="26"/>
      <c r="C9574" s="26"/>
      <c r="D9574" s="26"/>
      <c r="E9574" s="26"/>
      <c r="F9574" s="26"/>
      <c r="G9574" s="27"/>
      <c r="H9574" s="27"/>
      <c r="I9574" s="26"/>
      <c r="J9574" s="24"/>
      <c r="K9574" s="26"/>
      <c r="L9574" s="26"/>
      <c r="M9574" s="26"/>
      <c r="N9574" s="26"/>
      <c r="O9574" s="26"/>
      <c r="P9574" s="26"/>
      <c r="Q9574" s="26"/>
      <c r="R9574" s="26"/>
      <c r="S9574" s="26"/>
      <c r="T9574" s="26"/>
      <c r="U9574" s="26"/>
      <c r="V9574" s="26"/>
    </row>
    <row r="9575" spans="1:22" ht="14">
      <c r="A9575" s="24"/>
      <c r="B9575" s="26"/>
      <c r="C9575" s="26"/>
      <c r="D9575" s="26"/>
      <c r="E9575" s="26"/>
      <c r="F9575" s="26"/>
      <c r="G9575" s="27"/>
      <c r="H9575" s="27"/>
      <c r="I9575" s="26"/>
      <c r="J9575" s="24"/>
      <c r="K9575" s="26"/>
      <c r="L9575" s="26"/>
      <c r="M9575" s="26"/>
      <c r="N9575" s="26"/>
      <c r="O9575" s="26"/>
      <c r="P9575" s="26"/>
      <c r="Q9575" s="26"/>
      <c r="R9575" s="26"/>
      <c r="S9575" s="26"/>
      <c r="T9575" s="26"/>
      <c r="U9575" s="26"/>
      <c r="V9575" s="26"/>
    </row>
    <row r="9576" spans="1:22" ht="14">
      <c r="A9576" s="24"/>
      <c r="B9576" s="26"/>
      <c r="C9576" s="26"/>
      <c r="D9576" s="26"/>
      <c r="E9576" s="26"/>
      <c r="F9576" s="26"/>
      <c r="G9576" s="27"/>
      <c r="H9576" s="27"/>
      <c r="I9576" s="26"/>
      <c r="J9576" s="24"/>
      <c r="K9576" s="26"/>
      <c r="L9576" s="26"/>
      <c r="M9576" s="26"/>
      <c r="N9576" s="26"/>
      <c r="O9576" s="26"/>
      <c r="P9576" s="26"/>
      <c r="Q9576" s="26"/>
      <c r="R9576" s="26"/>
      <c r="S9576" s="26"/>
      <c r="T9576" s="26"/>
      <c r="U9576" s="26"/>
      <c r="V9576" s="26"/>
    </row>
    <row r="9577" spans="1:22" ht="14">
      <c r="A9577" s="24"/>
      <c r="B9577" s="26"/>
      <c r="C9577" s="26"/>
      <c r="D9577" s="26"/>
      <c r="E9577" s="26"/>
      <c r="F9577" s="26"/>
      <c r="G9577" s="27"/>
      <c r="H9577" s="27"/>
      <c r="I9577" s="26"/>
      <c r="J9577" s="24"/>
      <c r="K9577" s="26"/>
      <c r="L9577" s="26"/>
      <c r="M9577" s="26"/>
      <c r="N9577" s="26"/>
      <c r="O9577" s="26"/>
      <c r="P9577" s="26"/>
      <c r="Q9577" s="26"/>
      <c r="R9577" s="26"/>
      <c r="S9577" s="26"/>
      <c r="T9577" s="26"/>
      <c r="U9577" s="26"/>
      <c r="V9577" s="26"/>
    </row>
    <row r="9578" spans="1:22" ht="14">
      <c r="A9578" s="24"/>
      <c r="B9578" s="26"/>
      <c r="C9578" s="26"/>
      <c r="D9578" s="26"/>
      <c r="E9578" s="26"/>
      <c r="F9578" s="26"/>
      <c r="G9578" s="27"/>
      <c r="H9578" s="27"/>
      <c r="I9578" s="26"/>
      <c r="J9578" s="24"/>
      <c r="K9578" s="26"/>
      <c r="L9578" s="26"/>
      <c r="M9578" s="26"/>
      <c r="N9578" s="26"/>
      <c r="O9578" s="26"/>
      <c r="P9578" s="26"/>
      <c r="Q9578" s="26"/>
      <c r="R9578" s="26"/>
      <c r="S9578" s="26"/>
      <c r="T9578" s="26"/>
      <c r="U9578" s="26"/>
      <c r="V9578" s="26"/>
    </row>
    <row r="9579" spans="1:22" ht="14">
      <c r="A9579" s="24"/>
      <c r="B9579" s="26"/>
      <c r="C9579" s="26"/>
      <c r="D9579" s="26"/>
      <c r="E9579" s="26"/>
      <c r="F9579" s="26"/>
      <c r="G9579" s="27"/>
      <c r="H9579" s="27"/>
      <c r="I9579" s="26"/>
      <c r="J9579" s="24"/>
      <c r="K9579" s="26"/>
      <c r="L9579" s="26"/>
      <c r="M9579" s="26"/>
      <c r="N9579" s="26"/>
      <c r="O9579" s="26"/>
      <c r="P9579" s="26"/>
      <c r="Q9579" s="26"/>
      <c r="R9579" s="26"/>
      <c r="S9579" s="26"/>
      <c r="T9579" s="26"/>
      <c r="U9579" s="26"/>
      <c r="V9579" s="26"/>
    </row>
    <row r="9580" spans="1:22" ht="14">
      <c r="A9580" s="24"/>
      <c r="B9580" s="26"/>
      <c r="C9580" s="26"/>
      <c r="D9580" s="26"/>
      <c r="E9580" s="26"/>
      <c r="F9580" s="26"/>
      <c r="G9580" s="27"/>
      <c r="H9580" s="27"/>
      <c r="I9580" s="26"/>
      <c r="J9580" s="24"/>
      <c r="K9580" s="26"/>
      <c r="L9580" s="26"/>
      <c r="M9580" s="26"/>
      <c r="N9580" s="26"/>
      <c r="O9580" s="26"/>
      <c r="P9580" s="26"/>
      <c r="Q9580" s="26"/>
      <c r="R9580" s="26"/>
      <c r="S9580" s="26"/>
      <c r="T9580" s="26"/>
      <c r="U9580" s="26"/>
      <c r="V9580" s="26"/>
    </row>
    <row r="9581" spans="1:22" ht="14">
      <c r="A9581" s="24"/>
      <c r="B9581" s="26"/>
      <c r="C9581" s="26"/>
      <c r="D9581" s="26"/>
      <c r="E9581" s="26"/>
      <c r="F9581" s="26"/>
      <c r="G9581" s="27"/>
      <c r="H9581" s="27"/>
      <c r="I9581" s="26"/>
      <c r="J9581" s="24"/>
      <c r="K9581" s="26"/>
      <c r="L9581" s="26"/>
      <c r="M9581" s="26"/>
      <c r="N9581" s="26"/>
      <c r="O9581" s="26"/>
      <c r="P9581" s="26"/>
      <c r="Q9581" s="26"/>
      <c r="R9581" s="26"/>
      <c r="S9581" s="26"/>
      <c r="T9581" s="26"/>
      <c r="U9581" s="26"/>
      <c r="V9581" s="26"/>
    </row>
    <row r="9582" spans="1:22" ht="14">
      <c r="A9582" s="24"/>
      <c r="B9582" s="26"/>
      <c r="C9582" s="26"/>
      <c r="D9582" s="26"/>
      <c r="E9582" s="26"/>
      <c r="F9582" s="26"/>
      <c r="G9582" s="27"/>
      <c r="H9582" s="27"/>
      <c r="I9582" s="26"/>
      <c r="J9582" s="24"/>
      <c r="K9582" s="26"/>
      <c r="L9582" s="26"/>
      <c r="M9582" s="26"/>
      <c r="N9582" s="26"/>
      <c r="O9582" s="26"/>
      <c r="P9582" s="26"/>
      <c r="Q9582" s="26"/>
      <c r="R9582" s="26"/>
      <c r="S9582" s="26"/>
      <c r="T9582" s="26"/>
      <c r="U9582" s="26"/>
      <c r="V9582" s="26"/>
    </row>
    <row r="9583" spans="1:22" ht="14">
      <c r="A9583" s="24"/>
      <c r="B9583" s="26"/>
      <c r="C9583" s="26"/>
      <c r="D9583" s="26"/>
      <c r="E9583" s="26"/>
      <c r="F9583" s="26"/>
      <c r="G9583" s="27"/>
      <c r="H9583" s="27"/>
      <c r="I9583" s="26"/>
      <c r="J9583" s="24"/>
      <c r="K9583" s="26"/>
      <c r="L9583" s="26"/>
      <c r="M9583" s="26"/>
      <c r="N9583" s="26"/>
      <c r="O9583" s="26"/>
      <c r="P9583" s="26"/>
      <c r="Q9583" s="26"/>
      <c r="R9583" s="26"/>
      <c r="S9583" s="26"/>
      <c r="T9583" s="26"/>
      <c r="U9583" s="26"/>
      <c r="V9583" s="26"/>
    </row>
    <row r="9584" spans="1:22" ht="14">
      <c r="A9584" s="24"/>
      <c r="B9584" s="26"/>
      <c r="C9584" s="26"/>
      <c r="D9584" s="26"/>
      <c r="E9584" s="26"/>
      <c r="F9584" s="26"/>
      <c r="G9584" s="27"/>
      <c r="H9584" s="27"/>
      <c r="I9584" s="26"/>
      <c r="J9584" s="24"/>
      <c r="K9584" s="26"/>
      <c r="L9584" s="26"/>
      <c r="M9584" s="26"/>
      <c r="N9584" s="26"/>
      <c r="O9584" s="26"/>
      <c r="P9584" s="26"/>
      <c r="Q9584" s="26"/>
      <c r="R9584" s="26"/>
      <c r="S9584" s="26"/>
      <c r="T9584" s="26"/>
      <c r="U9584" s="26"/>
      <c r="V9584" s="26"/>
    </row>
    <row r="9585" spans="1:22" ht="14">
      <c r="A9585" s="24"/>
      <c r="B9585" s="26"/>
      <c r="C9585" s="26"/>
      <c r="D9585" s="26"/>
      <c r="E9585" s="26"/>
      <c r="F9585" s="26"/>
      <c r="G9585" s="27"/>
      <c r="H9585" s="27"/>
      <c r="I9585" s="26"/>
      <c r="J9585" s="24"/>
      <c r="K9585" s="26"/>
      <c r="L9585" s="26"/>
      <c r="M9585" s="26"/>
      <c r="N9585" s="26"/>
      <c r="O9585" s="26"/>
      <c r="P9585" s="26"/>
      <c r="Q9585" s="26"/>
      <c r="R9585" s="26"/>
      <c r="S9585" s="26"/>
      <c r="T9585" s="26"/>
      <c r="U9585" s="26"/>
      <c r="V9585" s="26"/>
    </row>
    <row r="9586" spans="1:22" ht="14">
      <c r="A9586" s="24"/>
      <c r="B9586" s="26"/>
      <c r="C9586" s="26"/>
      <c r="D9586" s="26"/>
      <c r="E9586" s="26"/>
      <c r="F9586" s="26"/>
      <c r="G9586" s="27"/>
      <c r="H9586" s="27"/>
      <c r="I9586" s="26"/>
      <c r="J9586" s="24"/>
      <c r="K9586" s="26"/>
      <c r="L9586" s="26"/>
      <c r="M9586" s="26"/>
      <c r="N9586" s="26"/>
      <c r="O9586" s="26"/>
      <c r="P9586" s="26"/>
      <c r="Q9586" s="26"/>
      <c r="R9586" s="26"/>
      <c r="S9586" s="26"/>
      <c r="T9586" s="26"/>
      <c r="U9586" s="26"/>
      <c r="V9586" s="26"/>
    </row>
    <row r="9587" spans="1:22" ht="14">
      <c r="A9587" s="24"/>
      <c r="B9587" s="26"/>
      <c r="C9587" s="26"/>
      <c r="D9587" s="26"/>
      <c r="E9587" s="26"/>
      <c r="F9587" s="26"/>
      <c r="G9587" s="27"/>
      <c r="H9587" s="27"/>
      <c r="I9587" s="26"/>
      <c r="J9587" s="24"/>
      <c r="K9587" s="26"/>
      <c r="L9587" s="26"/>
      <c r="M9587" s="26"/>
      <c r="N9587" s="26"/>
      <c r="O9587" s="26"/>
      <c r="P9587" s="26"/>
      <c r="Q9587" s="26"/>
      <c r="R9587" s="26"/>
      <c r="S9587" s="26"/>
      <c r="T9587" s="26"/>
      <c r="U9587" s="26"/>
      <c r="V9587" s="26"/>
    </row>
    <row r="9588" spans="1:22" ht="14">
      <c r="A9588" s="24"/>
      <c r="B9588" s="26"/>
      <c r="C9588" s="26"/>
      <c r="D9588" s="26"/>
      <c r="E9588" s="26"/>
      <c r="F9588" s="26"/>
      <c r="G9588" s="27"/>
      <c r="H9588" s="27"/>
      <c r="I9588" s="26"/>
      <c r="J9588" s="24"/>
      <c r="K9588" s="26"/>
      <c r="L9588" s="26"/>
      <c r="M9588" s="26"/>
      <c r="N9588" s="26"/>
      <c r="O9588" s="26"/>
      <c r="P9588" s="26"/>
      <c r="Q9588" s="26"/>
      <c r="R9588" s="26"/>
      <c r="S9588" s="26"/>
      <c r="T9588" s="26"/>
      <c r="U9588" s="26"/>
      <c r="V9588" s="26"/>
    </row>
    <row r="9589" spans="1:22" ht="14">
      <c r="A9589" s="24"/>
      <c r="B9589" s="26"/>
      <c r="C9589" s="26"/>
      <c r="D9589" s="26"/>
      <c r="E9589" s="26"/>
      <c r="F9589" s="26"/>
      <c r="G9589" s="27"/>
      <c r="H9589" s="27"/>
      <c r="I9589" s="26"/>
      <c r="J9589" s="24"/>
      <c r="K9589" s="26"/>
      <c r="L9589" s="26"/>
      <c r="M9589" s="26"/>
      <c r="N9589" s="26"/>
      <c r="O9589" s="26"/>
      <c r="P9589" s="26"/>
      <c r="Q9589" s="26"/>
      <c r="R9589" s="26"/>
      <c r="S9589" s="26"/>
      <c r="T9589" s="26"/>
      <c r="U9589" s="26"/>
      <c r="V9589" s="26"/>
    </row>
    <row r="9590" spans="1:22" ht="14">
      <c r="A9590" s="24"/>
      <c r="B9590" s="26"/>
      <c r="C9590" s="26"/>
      <c r="D9590" s="26"/>
      <c r="E9590" s="26"/>
      <c r="F9590" s="26"/>
      <c r="G9590" s="27"/>
      <c r="H9590" s="27"/>
      <c r="I9590" s="26"/>
      <c r="J9590" s="24"/>
      <c r="K9590" s="26"/>
      <c r="L9590" s="26"/>
      <c r="M9590" s="26"/>
      <c r="N9590" s="26"/>
      <c r="O9590" s="26"/>
      <c r="P9590" s="26"/>
      <c r="Q9590" s="26"/>
      <c r="R9590" s="26"/>
      <c r="S9590" s="26"/>
      <c r="T9590" s="26"/>
      <c r="U9590" s="26"/>
      <c r="V9590" s="26"/>
    </row>
    <row r="9591" spans="1:22" ht="14">
      <c r="A9591" s="24"/>
      <c r="B9591" s="26"/>
      <c r="C9591" s="26"/>
      <c r="D9591" s="26"/>
      <c r="E9591" s="26"/>
      <c r="F9591" s="26"/>
      <c r="G9591" s="27"/>
      <c r="H9591" s="27"/>
      <c r="I9591" s="26"/>
      <c r="J9591" s="24"/>
      <c r="K9591" s="26"/>
      <c r="L9591" s="26"/>
      <c r="M9591" s="26"/>
      <c r="N9591" s="26"/>
      <c r="O9591" s="26"/>
      <c r="P9591" s="26"/>
      <c r="Q9591" s="26"/>
      <c r="R9591" s="26"/>
      <c r="S9591" s="26"/>
      <c r="T9591" s="26"/>
      <c r="U9591" s="26"/>
      <c r="V9591" s="26"/>
    </row>
    <row r="9592" spans="1:22" ht="14">
      <c r="A9592" s="24"/>
      <c r="B9592" s="26"/>
      <c r="C9592" s="26"/>
      <c r="D9592" s="26"/>
      <c r="E9592" s="26"/>
      <c r="F9592" s="26"/>
      <c r="G9592" s="27"/>
      <c r="H9592" s="27"/>
      <c r="I9592" s="26"/>
      <c r="J9592" s="24"/>
      <c r="K9592" s="26"/>
      <c r="L9592" s="26"/>
      <c r="M9592" s="26"/>
      <c r="N9592" s="26"/>
      <c r="O9592" s="26"/>
      <c r="P9592" s="26"/>
      <c r="Q9592" s="26"/>
      <c r="R9592" s="26"/>
      <c r="S9592" s="26"/>
      <c r="T9592" s="26"/>
      <c r="U9592" s="26"/>
      <c r="V9592" s="26"/>
    </row>
    <row r="9593" spans="1:22" ht="14">
      <c r="A9593" s="24"/>
      <c r="B9593" s="26"/>
      <c r="C9593" s="26"/>
      <c r="D9593" s="26"/>
      <c r="E9593" s="26"/>
      <c r="F9593" s="26"/>
      <c r="G9593" s="27"/>
      <c r="H9593" s="27"/>
      <c r="I9593" s="26"/>
      <c r="J9593" s="24"/>
      <c r="K9593" s="26"/>
      <c r="L9593" s="26"/>
      <c r="M9593" s="26"/>
      <c r="N9593" s="26"/>
      <c r="O9593" s="26"/>
      <c r="P9593" s="26"/>
      <c r="Q9593" s="26"/>
      <c r="R9593" s="26"/>
      <c r="S9593" s="26"/>
      <c r="T9593" s="26"/>
      <c r="U9593" s="26"/>
      <c r="V9593" s="26"/>
    </row>
    <row r="9594" spans="1:22" ht="14">
      <c r="A9594" s="24"/>
      <c r="B9594" s="26"/>
      <c r="C9594" s="26"/>
      <c r="D9594" s="26"/>
      <c r="E9594" s="26"/>
      <c r="F9594" s="26"/>
      <c r="G9594" s="27"/>
      <c r="H9594" s="27"/>
      <c r="I9594" s="26"/>
      <c r="J9594" s="24"/>
      <c r="K9594" s="26"/>
      <c r="L9594" s="26"/>
      <c r="M9594" s="26"/>
      <c r="N9594" s="26"/>
      <c r="O9594" s="26"/>
      <c r="P9594" s="26"/>
      <c r="Q9594" s="26"/>
      <c r="R9594" s="26"/>
      <c r="S9594" s="26"/>
      <c r="T9594" s="26"/>
      <c r="U9594" s="26"/>
      <c r="V9594" s="26"/>
    </row>
    <row r="9595" spans="1:22" ht="14">
      <c r="A9595" s="24"/>
      <c r="B9595" s="26"/>
      <c r="C9595" s="26"/>
      <c r="D9595" s="26"/>
      <c r="E9595" s="26"/>
      <c r="F9595" s="26"/>
      <c r="G9595" s="27"/>
      <c r="H9595" s="27"/>
      <c r="I9595" s="26"/>
      <c r="J9595" s="24"/>
      <c r="K9595" s="26"/>
      <c r="L9595" s="26"/>
      <c r="M9595" s="26"/>
      <c r="N9595" s="26"/>
      <c r="O9595" s="26"/>
      <c r="P9595" s="26"/>
      <c r="Q9595" s="26"/>
      <c r="R9595" s="26"/>
      <c r="S9595" s="26"/>
      <c r="T9595" s="26"/>
      <c r="U9595" s="26"/>
      <c r="V9595" s="26"/>
    </row>
    <row r="9596" spans="1:22" ht="14">
      <c r="A9596" s="24"/>
      <c r="B9596" s="26"/>
      <c r="C9596" s="26"/>
      <c r="D9596" s="26"/>
      <c r="E9596" s="26"/>
      <c r="F9596" s="26"/>
      <c r="G9596" s="27"/>
      <c r="H9596" s="27"/>
      <c r="I9596" s="26"/>
      <c r="J9596" s="24"/>
      <c r="K9596" s="26"/>
      <c r="L9596" s="26"/>
      <c r="M9596" s="26"/>
      <c r="N9596" s="26"/>
      <c r="O9596" s="26"/>
      <c r="P9596" s="26"/>
      <c r="Q9596" s="26"/>
      <c r="R9596" s="26"/>
      <c r="S9596" s="26"/>
      <c r="T9596" s="26"/>
      <c r="U9596" s="26"/>
      <c r="V9596" s="26"/>
    </row>
    <row r="9597" spans="1:22" ht="14">
      <c r="A9597" s="24"/>
      <c r="B9597" s="26"/>
      <c r="C9597" s="26"/>
      <c r="D9597" s="26"/>
      <c r="E9597" s="26"/>
      <c r="F9597" s="26"/>
      <c r="G9597" s="27"/>
      <c r="H9597" s="27"/>
      <c r="I9597" s="26"/>
      <c r="J9597" s="24"/>
      <c r="K9597" s="26"/>
      <c r="L9597" s="26"/>
      <c r="M9597" s="26"/>
      <c r="N9597" s="26"/>
      <c r="O9597" s="26"/>
      <c r="P9597" s="26"/>
      <c r="Q9597" s="26"/>
      <c r="R9597" s="26"/>
      <c r="S9597" s="26"/>
      <c r="T9597" s="26"/>
      <c r="U9597" s="26"/>
      <c r="V9597" s="26"/>
    </row>
    <row r="9598" spans="1:22" ht="14">
      <c r="A9598" s="24"/>
      <c r="B9598" s="26"/>
      <c r="C9598" s="26"/>
      <c r="D9598" s="26"/>
      <c r="E9598" s="26"/>
      <c r="F9598" s="26"/>
      <c r="G9598" s="27"/>
      <c r="H9598" s="27"/>
      <c r="I9598" s="26"/>
      <c r="J9598" s="24"/>
      <c r="K9598" s="26"/>
      <c r="L9598" s="26"/>
      <c r="M9598" s="26"/>
      <c r="N9598" s="26"/>
      <c r="O9598" s="26"/>
      <c r="P9598" s="26"/>
      <c r="Q9598" s="26"/>
      <c r="R9598" s="26"/>
      <c r="S9598" s="26"/>
      <c r="T9598" s="26"/>
      <c r="U9598" s="26"/>
      <c r="V9598" s="26"/>
    </row>
    <row r="9599" spans="1:22" ht="14">
      <c r="A9599" s="24"/>
      <c r="B9599" s="26"/>
      <c r="C9599" s="26"/>
      <c r="D9599" s="26"/>
      <c r="E9599" s="26"/>
      <c r="F9599" s="26"/>
      <c r="G9599" s="27"/>
      <c r="H9599" s="27"/>
      <c r="I9599" s="26"/>
      <c r="J9599" s="24"/>
      <c r="K9599" s="26"/>
      <c r="L9599" s="26"/>
      <c r="M9599" s="26"/>
      <c r="N9599" s="26"/>
      <c r="O9599" s="26"/>
      <c r="P9599" s="26"/>
      <c r="Q9599" s="26"/>
      <c r="R9599" s="26"/>
      <c r="S9599" s="26"/>
      <c r="T9599" s="26"/>
      <c r="U9599" s="26"/>
      <c r="V9599" s="26"/>
    </row>
    <row r="9600" spans="1:22" ht="14">
      <c r="A9600" s="24"/>
      <c r="B9600" s="26"/>
      <c r="C9600" s="26"/>
      <c r="D9600" s="26"/>
      <c r="E9600" s="26"/>
      <c r="F9600" s="26"/>
      <c r="G9600" s="27"/>
      <c r="H9600" s="27"/>
      <c r="I9600" s="26"/>
      <c r="J9600" s="24"/>
      <c r="K9600" s="26"/>
      <c r="L9600" s="26"/>
      <c r="M9600" s="26"/>
      <c r="N9600" s="26"/>
      <c r="O9600" s="26"/>
      <c r="P9600" s="26"/>
      <c r="Q9600" s="26"/>
      <c r="R9600" s="26"/>
      <c r="S9600" s="26"/>
      <c r="T9600" s="26"/>
      <c r="U9600" s="26"/>
      <c r="V9600" s="26"/>
    </row>
    <row r="9601" spans="1:22" ht="14">
      <c r="A9601" s="24"/>
      <c r="B9601" s="26"/>
      <c r="C9601" s="26"/>
      <c r="D9601" s="26"/>
      <c r="E9601" s="26"/>
      <c r="F9601" s="26"/>
      <c r="G9601" s="27"/>
      <c r="H9601" s="27"/>
      <c r="I9601" s="26"/>
      <c r="J9601" s="24"/>
      <c r="K9601" s="26"/>
      <c r="L9601" s="26"/>
      <c r="M9601" s="26"/>
      <c r="N9601" s="26"/>
      <c r="O9601" s="26"/>
      <c r="P9601" s="26"/>
      <c r="Q9601" s="26"/>
      <c r="R9601" s="26"/>
      <c r="S9601" s="26"/>
      <c r="T9601" s="26"/>
      <c r="U9601" s="26"/>
      <c r="V9601" s="26"/>
    </row>
    <row r="9602" spans="1:22" ht="14">
      <c r="A9602" s="24"/>
      <c r="B9602" s="26"/>
      <c r="C9602" s="26"/>
      <c r="D9602" s="26"/>
      <c r="E9602" s="26"/>
      <c r="F9602" s="26"/>
      <c r="G9602" s="27"/>
      <c r="H9602" s="27"/>
      <c r="I9602" s="26"/>
      <c r="J9602" s="24"/>
      <c r="K9602" s="26"/>
      <c r="L9602" s="26"/>
      <c r="M9602" s="26"/>
      <c r="N9602" s="26"/>
      <c r="O9602" s="26"/>
      <c r="P9602" s="26"/>
      <c r="Q9602" s="26"/>
      <c r="R9602" s="26"/>
      <c r="S9602" s="26"/>
      <c r="T9602" s="26"/>
      <c r="U9602" s="26"/>
      <c r="V9602" s="26"/>
    </row>
    <row r="9603" spans="1:22" ht="14">
      <c r="A9603" s="24"/>
      <c r="B9603" s="26"/>
      <c r="C9603" s="26"/>
      <c r="D9603" s="26"/>
      <c r="E9603" s="26"/>
      <c r="F9603" s="26"/>
      <c r="G9603" s="27"/>
      <c r="H9603" s="27"/>
      <c r="I9603" s="26"/>
      <c r="J9603" s="24"/>
      <c r="K9603" s="26"/>
      <c r="L9603" s="26"/>
      <c r="M9603" s="26"/>
      <c r="N9603" s="26"/>
      <c r="O9603" s="26"/>
      <c r="P9603" s="26"/>
      <c r="Q9603" s="26"/>
      <c r="R9603" s="26"/>
      <c r="S9603" s="26"/>
      <c r="T9603" s="26"/>
      <c r="U9603" s="26"/>
      <c r="V9603" s="26"/>
    </row>
    <row r="9604" spans="1:22" ht="14">
      <c r="A9604" s="24"/>
      <c r="B9604" s="26"/>
      <c r="C9604" s="26"/>
      <c r="D9604" s="26"/>
      <c r="E9604" s="26"/>
      <c r="F9604" s="26"/>
      <c r="G9604" s="27"/>
      <c r="H9604" s="27"/>
      <c r="I9604" s="26"/>
      <c r="J9604" s="24"/>
      <c r="K9604" s="26"/>
      <c r="L9604" s="26"/>
      <c r="M9604" s="26"/>
      <c r="N9604" s="26"/>
      <c r="O9604" s="26"/>
      <c r="P9604" s="26"/>
      <c r="Q9604" s="26"/>
      <c r="R9604" s="26"/>
      <c r="S9604" s="26"/>
      <c r="T9604" s="26"/>
      <c r="U9604" s="26"/>
      <c r="V9604" s="26"/>
    </row>
    <row r="9605" spans="1:22" ht="14">
      <c r="A9605" s="24"/>
      <c r="B9605" s="26"/>
      <c r="C9605" s="26"/>
      <c r="D9605" s="26"/>
      <c r="E9605" s="26"/>
      <c r="F9605" s="26"/>
      <c r="G9605" s="27"/>
      <c r="H9605" s="27"/>
      <c r="I9605" s="26"/>
      <c r="J9605" s="24"/>
      <c r="K9605" s="26"/>
      <c r="L9605" s="26"/>
      <c r="M9605" s="26"/>
      <c r="N9605" s="26"/>
      <c r="O9605" s="26"/>
      <c r="P9605" s="26"/>
      <c r="Q9605" s="26"/>
      <c r="R9605" s="26"/>
      <c r="S9605" s="26"/>
      <c r="T9605" s="26"/>
      <c r="U9605" s="26"/>
      <c r="V9605" s="26"/>
    </row>
    <row r="9606" spans="1:22" ht="14">
      <c r="A9606" s="24"/>
      <c r="B9606" s="26"/>
      <c r="C9606" s="26"/>
      <c r="D9606" s="26"/>
      <c r="E9606" s="26"/>
      <c r="F9606" s="26"/>
      <c r="G9606" s="27"/>
      <c r="H9606" s="27"/>
      <c r="I9606" s="26"/>
      <c r="J9606" s="24"/>
      <c r="K9606" s="26"/>
      <c r="L9606" s="26"/>
      <c r="M9606" s="26"/>
      <c r="N9606" s="26"/>
      <c r="O9606" s="26"/>
      <c r="P9606" s="26"/>
      <c r="Q9606" s="26"/>
      <c r="R9606" s="26"/>
      <c r="S9606" s="26"/>
      <c r="T9606" s="26"/>
      <c r="U9606" s="26"/>
      <c r="V9606" s="26"/>
    </row>
    <row r="9607" spans="1:22" ht="14">
      <c r="A9607" s="24"/>
      <c r="B9607" s="26"/>
      <c r="C9607" s="26"/>
      <c r="D9607" s="26"/>
      <c r="E9607" s="26"/>
      <c r="F9607" s="26"/>
      <c r="G9607" s="27"/>
      <c r="H9607" s="27"/>
      <c r="I9607" s="26"/>
      <c r="J9607" s="24"/>
      <c r="K9607" s="26"/>
      <c r="L9607" s="26"/>
      <c r="M9607" s="26"/>
      <c r="N9607" s="26"/>
      <c r="O9607" s="26"/>
      <c r="P9607" s="26"/>
      <c r="Q9607" s="26"/>
      <c r="R9607" s="26"/>
      <c r="S9607" s="26"/>
      <c r="T9607" s="26"/>
      <c r="U9607" s="26"/>
      <c r="V9607" s="26"/>
    </row>
    <row r="9608" spans="1:22" ht="14">
      <c r="A9608" s="24"/>
      <c r="B9608" s="26"/>
      <c r="C9608" s="26"/>
      <c r="D9608" s="26"/>
      <c r="E9608" s="26"/>
      <c r="F9608" s="26"/>
      <c r="G9608" s="27"/>
      <c r="H9608" s="27"/>
      <c r="I9608" s="26"/>
      <c r="J9608" s="24"/>
      <c r="K9608" s="26"/>
      <c r="L9608" s="26"/>
      <c r="M9608" s="26"/>
      <c r="N9608" s="26"/>
      <c r="O9608" s="26"/>
      <c r="P9608" s="26"/>
      <c r="Q9608" s="26"/>
      <c r="R9608" s="26"/>
      <c r="S9608" s="26"/>
      <c r="T9608" s="26"/>
      <c r="U9608" s="26"/>
      <c r="V9608" s="26"/>
    </row>
    <row r="9609" spans="1:22" ht="14">
      <c r="A9609" s="24"/>
      <c r="B9609" s="26"/>
      <c r="C9609" s="26"/>
      <c r="D9609" s="26"/>
      <c r="E9609" s="26"/>
      <c r="F9609" s="26"/>
      <c r="G9609" s="27"/>
      <c r="H9609" s="27"/>
      <c r="I9609" s="26"/>
      <c r="J9609" s="24"/>
      <c r="K9609" s="26"/>
      <c r="L9609" s="26"/>
      <c r="M9609" s="26"/>
      <c r="N9609" s="26"/>
      <c r="O9609" s="26"/>
      <c r="P9609" s="26"/>
      <c r="Q9609" s="26"/>
      <c r="R9609" s="26"/>
      <c r="S9609" s="26"/>
      <c r="T9609" s="26"/>
      <c r="U9609" s="26"/>
      <c r="V9609" s="26"/>
    </row>
    <row r="9610" spans="1:22" ht="14">
      <c r="A9610" s="24"/>
      <c r="B9610" s="26"/>
      <c r="C9610" s="26"/>
      <c r="D9610" s="26"/>
      <c r="E9610" s="26"/>
      <c r="F9610" s="26"/>
      <c r="G9610" s="27"/>
      <c r="H9610" s="27"/>
      <c r="I9610" s="26"/>
      <c r="J9610" s="24"/>
      <c r="K9610" s="26"/>
      <c r="L9610" s="26"/>
      <c r="M9610" s="26"/>
      <c r="N9610" s="26"/>
      <c r="O9610" s="26"/>
      <c r="P9610" s="26"/>
      <c r="Q9610" s="26"/>
      <c r="R9610" s="26"/>
      <c r="S9610" s="26"/>
      <c r="T9610" s="26"/>
      <c r="U9610" s="26"/>
      <c r="V9610" s="26"/>
    </row>
    <row r="9611" spans="1:22" ht="14">
      <c r="A9611" s="24"/>
      <c r="B9611" s="26"/>
      <c r="C9611" s="26"/>
      <c r="D9611" s="26"/>
      <c r="E9611" s="26"/>
      <c r="F9611" s="26"/>
      <c r="G9611" s="27"/>
      <c r="H9611" s="27"/>
      <c r="I9611" s="26"/>
      <c r="J9611" s="24"/>
      <c r="K9611" s="26"/>
      <c r="L9611" s="26"/>
      <c r="M9611" s="26"/>
      <c r="N9611" s="26"/>
      <c r="O9611" s="26"/>
      <c r="P9611" s="26"/>
      <c r="Q9611" s="26"/>
      <c r="R9611" s="26"/>
      <c r="S9611" s="26"/>
      <c r="T9611" s="26"/>
      <c r="U9611" s="26"/>
      <c r="V9611" s="26"/>
    </row>
    <row r="9612" spans="1:22" ht="14">
      <c r="A9612" s="24"/>
      <c r="B9612" s="26"/>
      <c r="C9612" s="26"/>
      <c r="D9612" s="26"/>
      <c r="E9612" s="26"/>
      <c r="F9612" s="26"/>
      <c r="G9612" s="27"/>
      <c r="H9612" s="27"/>
      <c r="I9612" s="26"/>
      <c r="J9612" s="24"/>
      <c r="K9612" s="26"/>
      <c r="L9612" s="26"/>
      <c r="M9612" s="26"/>
      <c r="N9612" s="26"/>
      <c r="O9612" s="26"/>
      <c r="P9612" s="26"/>
      <c r="Q9612" s="26"/>
      <c r="R9612" s="26"/>
      <c r="S9612" s="26"/>
      <c r="T9612" s="26"/>
      <c r="U9612" s="26"/>
      <c r="V9612" s="26"/>
    </row>
    <row r="9613" spans="1:22" ht="14">
      <c r="A9613" s="24"/>
      <c r="B9613" s="26"/>
      <c r="C9613" s="26"/>
      <c r="D9613" s="26"/>
      <c r="E9613" s="26"/>
      <c r="F9613" s="26"/>
      <c r="G9613" s="27"/>
      <c r="H9613" s="27"/>
      <c r="I9613" s="26"/>
      <c r="J9613" s="24"/>
      <c r="K9613" s="26"/>
      <c r="L9613" s="26"/>
      <c r="M9613" s="26"/>
      <c r="N9613" s="26"/>
      <c r="O9613" s="26"/>
      <c r="P9613" s="26"/>
      <c r="Q9613" s="26"/>
      <c r="R9613" s="26"/>
      <c r="S9613" s="26"/>
      <c r="T9613" s="26"/>
      <c r="U9613" s="26"/>
      <c r="V9613" s="26"/>
    </row>
    <row r="9614" spans="1:22" ht="14">
      <c r="A9614" s="24"/>
      <c r="B9614" s="26"/>
      <c r="C9614" s="26"/>
      <c r="D9614" s="26"/>
      <c r="E9614" s="26"/>
      <c r="F9614" s="26"/>
      <c r="G9614" s="27"/>
      <c r="H9614" s="27"/>
      <c r="I9614" s="26"/>
      <c r="J9614" s="24"/>
      <c r="K9614" s="26"/>
      <c r="L9614" s="26"/>
      <c r="M9614" s="26"/>
      <c r="N9614" s="26"/>
      <c r="O9614" s="26"/>
      <c r="P9614" s="26"/>
      <c r="Q9614" s="26"/>
      <c r="R9614" s="26"/>
      <c r="S9614" s="26"/>
      <c r="T9614" s="26"/>
      <c r="U9614" s="26"/>
      <c r="V9614" s="26"/>
    </row>
    <row r="9615" spans="1:22" ht="14">
      <c r="A9615" s="24"/>
      <c r="B9615" s="26"/>
      <c r="C9615" s="26"/>
      <c r="D9615" s="26"/>
      <c r="E9615" s="26"/>
      <c r="F9615" s="26"/>
      <c r="G9615" s="27"/>
      <c r="H9615" s="27"/>
      <c r="I9615" s="26"/>
      <c r="J9615" s="24"/>
      <c r="K9615" s="26"/>
      <c r="L9615" s="26"/>
      <c r="M9615" s="26"/>
      <c r="N9615" s="26"/>
      <c r="O9615" s="26"/>
      <c r="P9615" s="26"/>
      <c r="Q9615" s="26"/>
      <c r="R9615" s="26"/>
      <c r="S9615" s="26"/>
      <c r="T9615" s="26"/>
      <c r="U9615" s="26"/>
      <c r="V9615" s="26"/>
    </row>
    <row r="9616" spans="1:22" ht="14">
      <c r="A9616" s="24"/>
      <c r="B9616" s="26"/>
      <c r="C9616" s="26"/>
      <c r="D9616" s="26"/>
      <c r="E9616" s="26"/>
      <c r="F9616" s="26"/>
      <c r="G9616" s="27"/>
      <c r="H9616" s="27"/>
      <c r="I9616" s="26"/>
      <c r="J9616" s="24"/>
      <c r="K9616" s="26"/>
      <c r="L9616" s="26"/>
      <c r="M9616" s="26"/>
      <c r="N9616" s="26"/>
      <c r="O9616" s="26"/>
      <c r="P9616" s="26"/>
      <c r="Q9616" s="26"/>
      <c r="R9616" s="26"/>
      <c r="S9616" s="26"/>
      <c r="T9616" s="26"/>
      <c r="U9616" s="26"/>
      <c r="V9616" s="26"/>
    </row>
    <row r="9617" spans="1:22" ht="14">
      <c r="A9617" s="24"/>
      <c r="B9617" s="26"/>
      <c r="C9617" s="26"/>
      <c r="D9617" s="26"/>
      <c r="E9617" s="26"/>
      <c r="F9617" s="26"/>
      <c r="G9617" s="27"/>
      <c r="H9617" s="27"/>
      <c r="I9617" s="26"/>
      <c r="J9617" s="24"/>
      <c r="K9617" s="26"/>
      <c r="L9617" s="26"/>
      <c r="M9617" s="26"/>
      <c r="N9617" s="26"/>
      <c r="O9617" s="26"/>
      <c r="P9617" s="26"/>
      <c r="Q9617" s="26"/>
      <c r="R9617" s="26"/>
      <c r="S9617" s="26"/>
      <c r="T9617" s="26"/>
      <c r="U9617" s="26"/>
      <c r="V9617" s="26"/>
    </row>
    <row r="9618" spans="1:22" ht="14">
      <c r="A9618" s="24"/>
      <c r="B9618" s="26"/>
      <c r="C9618" s="26"/>
      <c r="D9618" s="26"/>
      <c r="E9618" s="26"/>
      <c r="F9618" s="26"/>
      <c r="G9618" s="27"/>
      <c r="H9618" s="27"/>
      <c r="I9618" s="26"/>
      <c r="J9618" s="24"/>
      <c r="K9618" s="26"/>
      <c r="L9618" s="26"/>
      <c r="M9618" s="26"/>
      <c r="N9618" s="26"/>
      <c r="O9618" s="26"/>
      <c r="P9618" s="26"/>
      <c r="Q9618" s="26"/>
      <c r="R9618" s="26"/>
      <c r="S9618" s="26"/>
      <c r="T9618" s="26"/>
      <c r="U9618" s="26"/>
      <c r="V9618" s="26"/>
    </row>
    <row r="9619" spans="1:22" ht="14">
      <c r="A9619" s="24"/>
      <c r="B9619" s="26"/>
      <c r="C9619" s="26"/>
      <c r="D9619" s="26"/>
      <c r="E9619" s="26"/>
      <c r="F9619" s="26"/>
      <c r="G9619" s="27"/>
      <c r="H9619" s="27"/>
      <c r="I9619" s="26"/>
      <c r="J9619" s="24"/>
      <c r="K9619" s="26"/>
      <c r="L9619" s="26"/>
      <c r="M9619" s="26"/>
      <c r="N9619" s="26"/>
      <c r="O9619" s="26"/>
      <c r="P9619" s="26"/>
      <c r="Q9619" s="26"/>
      <c r="R9619" s="26"/>
      <c r="S9619" s="26"/>
      <c r="T9619" s="26"/>
      <c r="U9619" s="26"/>
      <c r="V9619" s="26"/>
    </row>
    <row r="9620" spans="1:22" ht="14">
      <c r="A9620" s="24"/>
      <c r="B9620" s="26"/>
      <c r="C9620" s="26"/>
      <c r="D9620" s="26"/>
      <c r="E9620" s="26"/>
      <c r="F9620" s="26"/>
      <c r="G9620" s="27"/>
      <c r="H9620" s="27"/>
      <c r="I9620" s="26"/>
      <c r="J9620" s="24"/>
      <c r="K9620" s="26"/>
      <c r="L9620" s="26"/>
      <c r="M9620" s="26"/>
      <c r="N9620" s="26"/>
      <c r="O9620" s="26"/>
      <c r="P9620" s="26"/>
      <c r="Q9620" s="26"/>
      <c r="R9620" s="26"/>
      <c r="S9620" s="26"/>
      <c r="T9620" s="26"/>
      <c r="U9620" s="26"/>
      <c r="V9620" s="26"/>
    </row>
    <row r="9621" spans="1:22" ht="14">
      <c r="A9621" s="24"/>
      <c r="B9621" s="26"/>
      <c r="C9621" s="26"/>
      <c r="D9621" s="26"/>
      <c r="E9621" s="26"/>
      <c r="F9621" s="26"/>
      <c r="G9621" s="27"/>
      <c r="H9621" s="27"/>
      <c r="I9621" s="26"/>
      <c r="J9621" s="24"/>
      <c r="K9621" s="26"/>
      <c r="L9621" s="26"/>
      <c r="M9621" s="26"/>
      <c r="N9621" s="26"/>
      <c r="O9621" s="26"/>
      <c r="P9621" s="26"/>
      <c r="Q9621" s="26"/>
      <c r="R9621" s="26"/>
      <c r="S9621" s="26"/>
      <c r="T9621" s="26"/>
      <c r="U9621" s="26"/>
      <c r="V9621" s="26"/>
    </row>
    <row r="9622" spans="1:22" ht="14">
      <c r="A9622" s="24"/>
      <c r="B9622" s="26"/>
      <c r="C9622" s="26"/>
      <c r="D9622" s="26"/>
      <c r="E9622" s="26"/>
      <c r="F9622" s="26"/>
      <c r="G9622" s="27"/>
      <c r="H9622" s="27"/>
      <c r="I9622" s="26"/>
      <c r="J9622" s="24"/>
      <c r="K9622" s="26"/>
      <c r="L9622" s="26"/>
      <c r="M9622" s="26"/>
      <c r="N9622" s="26"/>
      <c r="O9622" s="26"/>
      <c r="P9622" s="26"/>
      <c r="Q9622" s="26"/>
      <c r="R9622" s="26"/>
      <c r="S9622" s="26"/>
      <c r="T9622" s="26"/>
      <c r="U9622" s="26"/>
      <c r="V9622" s="26"/>
    </row>
    <row r="9623" spans="1:22" ht="14">
      <c r="A9623" s="24"/>
      <c r="B9623" s="26"/>
      <c r="C9623" s="26"/>
      <c r="D9623" s="26"/>
      <c r="E9623" s="26"/>
      <c r="F9623" s="26"/>
      <c r="G9623" s="27"/>
      <c r="H9623" s="27"/>
      <c r="I9623" s="26"/>
      <c r="J9623" s="24"/>
      <c r="K9623" s="26"/>
      <c r="L9623" s="26"/>
      <c r="M9623" s="26"/>
      <c r="N9623" s="26"/>
      <c r="O9623" s="26"/>
      <c r="P9623" s="26"/>
      <c r="Q9623" s="26"/>
      <c r="R9623" s="26"/>
      <c r="S9623" s="26"/>
      <c r="T9623" s="26"/>
      <c r="U9623" s="26"/>
      <c r="V9623" s="26"/>
    </row>
    <row r="9624" spans="1:22" ht="14">
      <c r="A9624" s="24"/>
      <c r="B9624" s="26"/>
      <c r="C9624" s="26"/>
      <c r="D9624" s="26"/>
      <c r="E9624" s="26"/>
      <c r="F9624" s="26"/>
      <c r="G9624" s="27"/>
      <c r="H9624" s="27"/>
      <c r="I9624" s="26"/>
      <c r="J9624" s="24"/>
      <c r="K9624" s="26"/>
      <c r="L9624" s="26"/>
      <c r="M9624" s="26"/>
      <c r="N9624" s="26"/>
      <c r="O9624" s="26"/>
      <c r="P9624" s="26"/>
      <c r="Q9624" s="26"/>
      <c r="R9624" s="26"/>
      <c r="S9624" s="26"/>
      <c r="T9624" s="26"/>
      <c r="U9624" s="26"/>
      <c r="V9624" s="26"/>
    </row>
    <row r="9625" spans="1:22" ht="14">
      <c r="A9625" s="24"/>
      <c r="B9625" s="26"/>
      <c r="C9625" s="26"/>
      <c r="D9625" s="26"/>
      <c r="E9625" s="26"/>
      <c r="F9625" s="26"/>
      <c r="G9625" s="27"/>
      <c r="H9625" s="27"/>
      <c r="I9625" s="26"/>
      <c r="J9625" s="24"/>
      <c r="K9625" s="26"/>
      <c r="L9625" s="26"/>
      <c r="M9625" s="26"/>
      <c r="N9625" s="26"/>
      <c r="O9625" s="26"/>
      <c r="P9625" s="26"/>
      <c r="Q9625" s="26"/>
      <c r="R9625" s="26"/>
      <c r="S9625" s="26"/>
      <c r="T9625" s="26"/>
      <c r="U9625" s="26"/>
      <c r="V9625" s="26"/>
    </row>
    <row r="9626" spans="1:22" ht="14">
      <c r="A9626" s="24"/>
      <c r="B9626" s="26"/>
      <c r="C9626" s="26"/>
      <c r="D9626" s="26"/>
      <c r="E9626" s="26"/>
      <c r="F9626" s="26"/>
      <c r="G9626" s="27"/>
      <c r="H9626" s="27"/>
      <c r="I9626" s="26"/>
      <c r="J9626" s="24"/>
      <c r="K9626" s="26"/>
      <c r="L9626" s="26"/>
      <c r="M9626" s="26"/>
      <c r="N9626" s="26"/>
      <c r="O9626" s="26"/>
      <c r="P9626" s="26"/>
      <c r="Q9626" s="26"/>
      <c r="R9626" s="26"/>
      <c r="S9626" s="26"/>
      <c r="T9626" s="26"/>
      <c r="U9626" s="26"/>
      <c r="V9626" s="26"/>
    </row>
    <row r="9627" spans="1:22" ht="14">
      <c r="A9627" s="24"/>
      <c r="B9627" s="26"/>
      <c r="C9627" s="26"/>
      <c r="D9627" s="26"/>
      <c r="E9627" s="26"/>
      <c r="F9627" s="26"/>
      <c r="G9627" s="27"/>
      <c r="H9627" s="27"/>
      <c r="I9627" s="26"/>
      <c r="J9627" s="24"/>
      <c r="K9627" s="26"/>
      <c r="L9627" s="26"/>
      <c r="M9627" s="26"/>
      <c r="N9627" s="26"/>
      <c r="O9627" s="26"/>
      <c r="P9627" s="26"/>
      <c r="Q9627" s="26"/>
      <c r="R9627" s="26"/>
      <c r="S9627" s="26"/>
      <c r="T9627" s="26"/>
      <c r="U9627" s="26"/>
      <c r="V9627" s="26"/>
    </row>
    <row r="9628" spans="1:22" ht="14">
      <c r="A9628" s="24"/>
      <c r="B9628" s="26"/>
      <c r="C9628" s="26"/>
      <c r="D9628" s="26"/>
      <c r="E9628" s="26"/>
      <c r="F9628" s="26"/>
      <c r="G9628" s="27"/>
      <c r="H9628" s="27"/>
      <c r="I9628" s="26"/>
      <c r="J9628" s="24"/>
      <c r="K9628" s="26"/>
      <c r="L9628" s="26"/>
      <c r="M9628" s="26"/>
      <c r="N9628" s="26"/>
      <c r="O9628" s="26"/>
      <c r="P9628" s="26"/>
      <c r="Q9628" s="26"/>
      <c r="R9628" s="26"/>
      <c r="S9628" s="26"/>
      <c r="T9628" s="26"/>
      <c r="U9628" s="26"/>
      <c r="V9628" s="26"/>
    </row>
    <row r="9629" spans="1:22" ht="14">
      <c r="A9629" s="24"/>
      <c r="B9629" s="26"/>
      <c r="C9629" s="26"/>
      <c r="D9629" s="26"/>
      <c r="E9629" s="26"/>
      <c r="F9629" s="26"/>
      <c r="G9629" s="27"/>
      <c r="H9629" s="27"/>
      <c r="I9629" s="26"/>
      <c r="J9629" s="24"/>
      <c r="K9629" s="26"/>
      <c r="L9629" s="26"/>
      <c r="M9629" s="26"/>
      <c r="N9629" s="26"/>
      <c r="O9629" s="26"/>
      <c r="P9629" s="26"/>
      <c r="Q9629" s="26"/>
      <c r="R9629" s="26"/>
      <c r="S9629" s="26"/>
      <c r="T9629" s="26"/>
      <c r="U9629" s="26"/>
      <c r="V9629" s="26"/>
    </row>
    <row r="9630" spans="1:22" ht="14">
      <c r="A9630" s="24"/>
      <c r="B9630" s="26"/>
      <c r="C9630" s="26"/>
      <c r="D9630" s="26"/>
      <c r="E9630" s="26"/>
      <c r="F9630" s="26"/>
      <c r="G9630" s="27"/>
      <c r="H9630" s="27"/>
      <c r="I9630" s="26"/>
      <c r="J9630" s="24"/>
      <c r="K9630" s="26"/>
      <c r="L9630" s="26"/>
      <c r="M9630" s="26"/>
      <c r="N9630" s="26"/>
      <c r="O9630" s="26"/>
      <c r="P9630" s="26"/>
      <c r="Q9630" s="26"/>
      <c r="R9630" s="26"/>
      <c r="S9630" s="26"/>
      <c r="T9630" s="26"/>
      <c r="U9630" s="26"/>
      <c r="V9630" s="26"/>
    </row>
    <row r="9631" spans="1:22" ht="14">
      <c r="A9631" s="24"/>
      <c r="B9631" s="26"/>
      <c r="C9631" s="26"/>
      <c r="D9631" s="26"/>
      <c r="E9631" s="26"/>
      <c r="F9631" s="26"/>
      <c r="G9631" s="27"/>
      <c r="H9631" s="27"/>
      <c r="I9631" s="26"/>
      <c r="J9631" s="24"/>
      <c r="K9631" s="26"/>
      <c r="L9631" s="26"/>
      <c r="M9631" s="26"/>
      <c r="N9631" s="26"/>
      <c r="O9631" s="26"/>
      <c r="P9631" s="26"/>
      <c r="Q9631" s="26"/>
      <c r="R9631" s="26"/>
      <c r="S9631" s="26"/>
      <c r="T9631" s="26"/>
      <c r="U9631" s="26"/>
      <c r="V9631" s="26"/>
    </row>
    <row r="9632" spans="1:22" ht="14">
      <c r="A9632" s="24"/>
      <c r="B9632" s="26"/>
      <c r="C9632" s="26"/>
      <c r="D9632" s="26"/>
      <c r="E9632" s="26"/>
      <c r="F9632" s="26"/>
      <c r="G9632" s="27"/>
      <c r="H9632" s="27"/>
      <c r="I9632" s="26"/>
      <c r="J9632" s="24"/>
      <c r="K9632" s="26"/>
      <c r="L9632" s="26"/>
      <c r="M9632" s="26"/>
      <c r="N9632" s="26"/>
      <c r="O9632" s="26"/>
      <c r="P9632" s="26"/>
      <c r="Q9632" s="26"/>
      <c r="R9632" s="26"/>
      <c r="S9632" s="26"/>
      <c r="T9632" s="26"/>
      <c r="U9632" s="26"/>
      <c r="V9632" s="26"/>
    </row>
    <row r="9633" spans="1:22" ht="14">
      <c r="A9633" s="24"/>
      <c r="B9633" s="26"/>
      <c r="C9633" s="26"/>
      <c r="D9633" s="26"/>
      <c r="E9633" s="26"/>
      <c r="F9633" s="26"/>
      <c r="G9633" s="27"/>
      <c r="H9633" s="27"/>
      <c r="I9633" s="26"/>
      <c r="J9633" s="24"/>
      <c r="K9633" s="26"/>
      <c r="L9633" s="26"/>
      <c r="M9633" s="26"/>
      <c r="N9633" s="26"/>
      <c r="O9633" s="26"/>
      <c r="P9633" s="26"/>
      <c r="Q9633" s="26"/>
      <c r="R9633" s="26"/>
      <c r="S9633" s="26"/>
      <c r="T9633" s="26"/>
      <c r="U9633" s="26"/>
      <c r="V9633" s="26"/>
    </row>
    <row r="9634" spans="1:22" ht="14">
      <c r="A9634" s="24"/>
      <c r="B9634" s="26"/>
      <c r="C9634" s="26"/>
      <c r="D9634" s="26"/>
      <c r="E9634" s="26"/>
      <c r="F9634" s="26"/>
      <c r="G9634" s="27"/>
      <c r="H9634" s="27"/>
      <c r="I9634" s="26"/>
      <c r="J9634" s="24"/>
      <c r="K9634" s="26"/>
      <c r="L9634" s="26"/>
      <c r="M9634" s="26"/>
      <c r="N9634" s="26"/>
      <c r="O9634" s="26"/>
      <c r="P9634" s="26"/>
      <c r="Q9634" s="26"/>
      <c r="R9634" s="26"/>
      <c r="S9634" s="26"/>
      <c r="T9634" s="26"/>
      <c r="U9634" s="26"/>
      <c r="V9634" s="26"/>
    </row>
    <row r="9635" spans="1:22" ht="14">
      <c r="A9635" s="24"/>
      <c r="B9635" s="26"/>
      <c r="C9635" s="26"/>
      <c r="D9635" s="26"/>
      <c r="E9635" s="26"/>
      <c r="F9635" s="26"/>
      <c r="G9635" s="27"/>
      <c r="H9635" s="27"/>
      <c r="I9635" s="26"/>
      <c r="J9635" s="24"/>
      <c r="K9635" s="26"/>
      <c r="L9635" s="26"/>
      <c r="M9635" s="26"/>
      <c r="N9635" s="26"/>
      <c r="O9635" s="26"/>
      <c r="P9635" s="26"/>
      <c r="Q9635" s="26"/>
      <c r="R9635" s="26"/>
      <c r="S9635" s="26"/>
      <c r="T9635" s="26"/>
      <c r="U9635" s="26"/>
      <c r="V9635" s="26"/>
    </row>
    <row r="9636" spans="1:22" ht="14">
      <c r="A9636" s="24"/>
      <c r="B9636" s="26"/>
      <c r="C9636" s="26"/>
      <c r="D9636" s="26"/>
      <c r="E9636" s="26"/>
      <c r="F9636" s="26"/>
      <c r="G9636" s="27"/>
      <c r="H9636" s="27"/>
      <c r="I9636" s="26"/>
      <c r="J9636" s="24"/>
      <c r="K9636" s="26"/>
      <c r="L9636" s="26"/>
      <c r="M9636" s="26"/>
      <c r="N9636" s="26"/>
      <c r="O9636" s="26"/>
      <c r="P9636" s="26"/>
      <c r="Q9636" s="26"/>
      <c r="R9636" s="26"/>
      <c r="S9636" s="26"/>
      <c r="T9636" s="26"/>
      <c r="U9636" s="26"/>
      <c r="V9636" s="26"/>
    </row>
    <row r="9637" spans="1:22" ht="14">
      <c r="A9637" s="24"/>
      <c r="B9637" s="26"/>
      <c r="C9637" s="26"/>
      <c r="D9637" s="26"/>
      <c r="E9637" s="26"/>
      <c r="F9637" s="26"/>
      <c r="G9637" s="27"/>
      <c r="H9637" s="27"/>
      <c r="I9637" s="26"/>
      <c r="J9637" s="24"/>
      <c r="K9637" s="26"/>
      <c r="L9637" s="26"/>
      <c r="M9637" s="26"/>
      <c r="N9637" s="26"/>
      <c r="O9637" s="26"/>
      <c r="P9637" s="26"/>
      <c r="Q9637" s="26"/>
      <c r="R9637" s="26"/>
      <c r="S9637" s="26"/>
      <c r="T9637" s="26"/>
      <c r="U9637" s="26"/>
      <c r="V9637" s="26"/>
    </row>
    <row r="9638" spans="1:22" ht="14">
      <c r="A9638" s="24"/>
      <c r="B9638" s="26"/>
      <c r="C9638" s="26"/>
      <c r="D9638" s="26"/>
      <c r="E9638" s="26"/>
      <c r="F9638" s="26"/>
      <c r="G9638" s="27"/>
      <c r="H9638" s="27"/>
      <c r="I9638" s="26"/>
      <c r="J9638" s="24"/>
      <c r="K9638" s="26"/>
      <c r="L9638" s="26"/>
      <c r="M9638" s="26"/>
      <c r="N9638" s="26"/>
      <c r="O9638" s="26"/>
      <c r="P9638" s="26"/>
      <c r="Q9638" s="26"/>
      <c r="R9638" s="26"/>
      <c r="S9638" s="26"/>
      <c r="T9638" s="26"/>
      <c r="U9638" s="26"/>
      <c r="V9638" s="26"/>
    </row>
    <row r="9639" spans="1:22" ht="14">
      <c r="A9639" s="24"/>
      <c r="B9639" s="26"/>
      <c r="C9639" s="26"/>
      <c r="D9639" s="26"/>
      <c r="E9639" s="26"/>
      <c r="F9639" s="26"/>
      <c r="G9639" s="27"/>
      <c r="H9639" s="27"/>
      <c r="I9639" s="26"/>
      <c r="J9639" s="24"/>
      <c r="K9639" s="26"/>
      <c r="L9639" s="26"/>
      <c r="M9639" s="26"/>
      <c r="N9639" s="26"/>
      <c r="O9639" s="26"/>
      <c r="P9639" s="26"/>
      <c r="Q9639" s="26"/>
      <c r="R9639" s="26"/>
      <c r="S9639" s="26"/>
      <c r="T9639" s="26"/>
      <c r="U9639" s="26"/>
      <c r="V9639" s="26"/>
    </row>
    <row r="9640" spans="1:22" ht="14">
      <c r="A9640" s="24"/>
      <c r="B9640" s="26"/>
      <c r="C9640" s="26"/>
      <c r="D9640" s="26"/>
      <c r="E9640" s="26"/>
      <c r="F9640" s="26"/>
      <c r="G9640" s="27"/>
      <c r="H9640" s="27"/>
      <c r="I9640" s="26"/>
      <c r="J9640" s="24"/>
      <c r="K9640" s="26"/>
      <c r="L9640" s="26"/>
      <c r="M9640" s="26"/>
      <c r="N9640" s="26"/>
      <c r="O9640" s="26"/>
      <c r="P9640" s="26"/>
      <c r="Q9640" s="26"/>
      <c r="R9640" s="26"/>
      <c r="S9640" s="26"/>
      <c r="T9640" s="26"/>
      <c r="U9640" s="26"/>
      <c r="V9640" s="26"/>
    </row>
    <row r="9641" spans="1:22" ht="14">
      <c r="A9641" s="24"/>
      <c r="B9641" s="26"/>
      <c r="C9641" s="26"/>
      <c r="D9641" s="26"/>
      <c r="E9641" s="26"/>
      <c r="F9641" s="26"/>
      <c r="G9641" s="27"/>
      <c r="H9641" s="27"/>
      <c r="I9641" s="26"/>
      <c r="J9641" s="24"/>
      <c r="K9641" s="26"/>
      <c r="L9641" s="26"/>
      <c r="M9641" s="26"/>
      <c r="N9641" s="26"/>
      <c r="O9641" s="26"/>
      <c r="P9641" s="26"/>
      <c r="Q9641" s="26"/>
      <c r="R9641" s="26"/>
      <c r="S9641" s="26"/>
      <c r="T9641" s="26"/>
      <c r="U9641" s="26"/>
      <c r="V9641" s="26"/>
    </row>
    <row r="9642" spans="1:22" ht="14">
      <c r="A9642" s="24"/>
      <c r="B9642" s="26"/>
      <c r="C9642" s="26"/>
      <c r="D9642" s="26"/>
      <c r="E9642" s="26"/>
      <c r="F9642" s="26"/>
      <c r="G9642" s="27"/>
      <c r="H9642" s="27"/>
      <c r="I9642" s="26"/>
      <c r="J9642" s="24"/>
      <c r="K9642" s="26"/>
      <c r="L9642" s="26"/>
      <c r="M9642" s="26"/>
      <c r="N9642" s="26"/>
      <c r="O9642" s="26"/>
      <c r="P9642" s="26"/>
      <c r="Q9642" s="26"/>
      <c r="R9642" s="26"/>
      <c r="S9642" s="26"/>
      <c r="T9642" s="26"/>
      <c r="U9642" s="26"/>
      <c r="V9642" s="26"/>
    </row>
    <row r="9643" spans="1:22" ht="14">
      <c r="A9643" s="24"/>
      <c r="B9643" s="26"/>
      <c r="C9643" s="26"/>
      <c r="D9643" s="26"/>
      <c r="E9643" s="26"/>
      <c r="F9643" s="26"/>
      <c r="G9643" s="27"/>
      <c r="H9643" s="27"/>
      <c r="I9643" s="26"/>
      <c r="J9643" s="24"/>
      <c r="K9643" s="26"/>
      <c r="L9643" s="26"/>
      <c r="M9643" s="26"/>
      <c r="N9643" s="26"/>
      <c r="O9643" s="26"/>
      <c r="P9643" s="26"/>
      <c r="Q9643" s="26"/>
      <c r="R9643" s="26"/>
      <c r="S9643" s="26"/>
      <c r="T9643" s="26"/>
      <c r="U9643" s="26"/>
      <c r="V9643" s="26"/>
    </row>
    <row r="9644" spans="1:22" ht="14">
      <c r="A9644" s="24"/>
      <c r="B9644" s="26"/>
      <c r="C9644" s="26"/>
      <c r="D9644" s="26"/>
      <c r="E9644" s="26"/>
      <c r="F9644" s="26"/>
      <c r="G9644" s="27"/>
      <c r="H9644" s="27"/>
      <c r="I9644" s="26"/>
      <c r="J9644" s="24"/>
      <c r="K9644" s="26"/>
      <c r="L9644" s="26"/>
      <c r="M9644" s="26"/>
      <c r="N9644" s="26"/>
      <c r="O9644" s="26"/>
      <c r="P9644" s="26"/>
      <c r="Q9644" s="26"/>
      <c r="R9644" s="26"/>
      <c r="S9644" s="26"/>
      <c r="T9644" s="26"/>
      <c r="U9644" s="26"/>
      <c r="V9644" s="26"/>
    </row>
    <row r="9645" spans="1:22" ht="14">
      <c r="A9645" s="24"/>
      <c r="B9645" s="26"/>
      <c r="C9645" s="26"/>
      <c r="D9645" s="26"/>
      <c r="E9645" s="26"/>
      <c r="F9645" s="26"/>
      <c r="G9645" s="27"/>
      <c r="H9645" s="27"/>
      <c r="I9645" s="26"/>
      <c r="J9645" s="24"/>
      <c r="K9645" s="26"/>
      <c r="L9645" s="26"/>
      <c r="M9645" s="26"/>
      <c r="N9645" s="26"/>
      <c r="O9645" s="26"/>
      <c r="P9645" s="26"/>
      <c r="Q9645" s="26"/>
      <c r="R9645" s="26"/>
      <c r="S9645" s="26"/>
      <c r="T9645" s="26"/>
      <c r="U9645" s="26"/>
      <c r="V9645" s="26"/>
    </row>
    <row r="9646" spans="1:22" ht="14">
      <c r="A9646" s="24"/>
      <c r="B9646" s="26"/>
      <c r="C9646" s="26"/>
      <c r="D9646" s="26"/>
      <c r="E9646" s="26"/>
      <c r="F9646" s="26"/>
      <c r="G9646" s="27"/>
      <c r="H9646" s="27"/>
      <c r="I9646" s="26"/>
      <c r="J9646" s="24"/>
      <c r="K9646" s="26"/>
      <c r="L9646" s="26"/>
      <c r="M9646" s="26"/>
      <c r="N9646" s="26"/>
      <c r="O9646" s="26"/>
      <c r="P9646" s="26"/>
      <c r="Q9646" s="26"/>
      <c r="R9646" s="26"/>
      <c r="S9646" s="26"/>
      <c r="T9646" s="26"/>
      <c r="U9646" s="26"/>
      <c r="V9646" s="26"/>
    </row>
    <row r="9647" spans="1:22" ht="14">
      <c r="A9647" s="24"/>
      <c r="B9647" s="26"/>
      <c r="C9647" s="26"/>
      <c r="D9647" s="26"/>
      <c r="E9647" s="26"/>
      <c r="F9647" s="26"/>
      <c r="G9647" s="27"/>
      <c r="H9647" s="27"/>
      <c r="I9647" s="26"/>
      <c r="J9647" s="24"/>
      <c r="K9647" s="26"/>
      <c r="L9647" s="26"/>
      <c r="M9647" s="26"/>
      <c r="N9647" s="26"/>
      <c r="O9647" s="26"/>
      <c r="P9647" s="26"/>
      <c r="Q9647" s="26"/>
      <c r="R9647" s="26"/>
      <c r="S9647" s="26"/>
      <c r="T9647" s="26"/>
      <c r="U9647" s="26"/>
      <c r="V9647" s="26"/>
    </row>
    <row r="9648" spans="1:22" ht="14">
      <c r="A9648" s="24"/>
      <c r="B9648" s="26"/>
      <c r="C9648" s="26"/>
      <c r="D9648" s="26"/>
      <c r="E9648" s="26"/>
      <c r="F9648" s="26"/>
      <c r="G9648" s="27"/>
      <c r="H9648" s="27"/>
      <c r="I9648" s="26"/>
      <c r="J9648" s="24"/>
      <c r="K9648" s="26"/>
      <c r="L9648" s="26"/>
      <c r="M9648" s="26"/>
      <c r="N9648" s="26"/>
      <c r="O9648" s="26"/>
      <c r="P9648" s="26"/>
      <c r="Q9648" s="26"/>
      <c r="R9648" s="26"/>
      <c r="S9648" s="26"/>
      <c r="T9648" s="26"/>
      <c r="U9648" s="26"/>
      <c r="V9648" s="26"/>
    </row>
    <row r="9649" spans="1:22" ht="14">
      <c r="A9649" s="24"/>
      <c r="B9649" s="26"/>
      <c r="C9649" s="26"/>
      <c r="D9649" s="26"/>
      <c r="E9649" s="26"/>
      <c r="F9649" s="26"/>
      <c r="G9649" s="27"/>
      <c r="H9649" s="27"/>
      <c r="I9649" s="26"/>
      <c r="J9649" s="24"/>
      <c r="K9649" s="26"/>
      <c r="L9649" s="26"/>
      <c r="M9649" s="26"/>
      <c r="N9649" s="26"/>
      <c r="O9649" s="26"/>
      <c r="P9649" s="26"/>
      <c r="Q9649" s="26"/>
      <c r="R9649" s="26"/>
      <c r="S9649" s="26"/>
      <c r="T9649" s="26"/>
      <c r="U9649" s="26"/>
      <c r="V9649" s="26"/>
    </row>
    <row r="9650" spans="1:22" ht="14">
      <c r="A9650" s="24"/>
      <c r="B9650" s="26"/>
      <c r="C9650" s="26"/>
      <c r="D9650" s="26"/>
      <c r="E9650" s="26"/>
      <c r="F9650" s="26"/>
      <c r="G9650" s="27"/>
      <c r="H9650" s="27"/>
      <c r="I9650" s="26"/>
      <c r="J9650" s="24"/>
      <c r="K9650" s="26"/>
      <c r="L9650" s="26"/>
      <c r="M9650" s="26"/>
      <c r="N9650" s="26"/>
      <c r="O9650" s="26"/>
      <c r="P9650" s="26"/>
      <c r="Q9650" s="26"/>
      <c r="R9650" s="26"/>
      <c r="S9650" s="26"/>
      <c r="T9650" s="26"/>
      <c r="U9650" s="26"/>
      <c r="V9650" s="26"/>
    </row>
    <row r="9651" spans="1:22" ht="14">
      <c r="A9651" s="24"/>
      <c r="B9651" s="26"/>
      <c r="C9651" s="26"/>
      <c r="D9651" s="26"/>
      <c r="E9651" s="26"/>
      <c r="F9651" s="26"/>
      <c r="G9651" s="27"/>
      <c r="H9651" s="27"/>
      <c r="I9651" s="26"/>
      <c r="J9651" s="24"/>
      <c r="K9651" s="26"/>
      <c r="L9651" s="26"/>
      <c r="M9651" s="26"/>
      <c r="N9651" s="26"/>
      <c r="O9651" s="26"/>
      <c r="P9651" s="26"/>
      <c r="Q9651" s="26"/>
      <c r="R9651" s="26"/>
      <c r="S9651" s="26"/>
      <c r="T9651" s="26"/>
      <c r="U9651" s="26"/>
      <c r="V9651" s="26"/>
    </row>
    <row r="9652" spans="1:22" ht="14">
      <c r="A9652" s="24"/>
      <c r="B9652" s="26"/>
      <c r="C9652" s="26"/>
      <c r="D9652" s="26"/>
      <c r="E9652" s="26"/>
      <c r="F9652" s="26"/>
      <c r="G9652" s="27"/>
      <c r="H9652" s="27"/>
      <c r="I9652" s="26"/>
      <c r="J9652" s="24"/>
      <c r="K9652" s="26"/>
      <c r="L9652" s="26"/>
      <c r="M9652" s="26"/>
      <c r="N9652" s="26"/>
      <c r="O9652" s="26"/>
      <c r="P9652" s="26"/>
      <c r="Q9652" s="26"/>
      <c r="R9652" s="26"/>
      <c r="S9652" s="26"/>
      <c r="T9652" s="26"/>
      <c r="U9652" s="26"/>
      <c r="V9652" s="26"/>
    </row>
    <row r="9653" spans="1:22" ht="14">
      <c r="A9653" s="24"/>
      <c r="B9653" s="26"/>
      <c r="C9653" s="26"/>
      <c r="D9653" s="26"/>
      <c r="E9653" s="26"/>
      <c r="F9653" s="26"/>
      <c r="G9653" s="27"/>
      <c r="H9653" s="27"/>
      <c r="I9653" s="26"/>
      <c r="J9653" s="24"/>
      <c r="K9653" s="26"/>
      <c r="L9653" s="26"/>
      <c r="M9653" s="26"/>
      <c r="N9653" s="26"/>
      <c r="O9653" s="26"/>
      <c r="P9653" s="26"/>
      <c r="Q9653" s="26"/>
      <c r="R9653" s="26"/>
      <c r="S9653" s="26"/>
      <c r="T9653" s="26"/>
      <c r="U9653" s="26"/>
      <c r="V9653" s="26"/>
    </row>
    <row r="9654" spans="1:22" ht="14">
      <c r="A9654" s="24"/>
      <c r="B9654" s="26"/>
      <c r="C9654" s="26"/>
      <c r="D9654" s="26"/>
      <c r="E9654" s="26"/>
      <c r="F9654" s="26"/>
      <c r="G9654" s="27"/>
      <c r="H9654" s="27"/>
      <c r="I9654" s="26"/>
      <c r="J9654" s="24"/>
      <c r="K9654" s="26"/>
      <c r="L9654" s="26"/>
      <c r="M9654" s="26"/>
      <c r="N9654" s="26"/>
      <c r="O9654" s="26"/>
      <c r="P9654" s="26"/>
      <c r="Q9654" s="26"/>
      <c r="R9654" s="26"/>
      <c r="S9654" s="26"/>
      <c r="T9654" s="26"/>
      <c r="U9654" s="26"/>
      <c r="V9654" s="26"/>
    </row>
    <row r="9655" spans="1:22" ht="14">
      <c r="A9655" s="24"/>
      <c r="B9655" s="26"/>
      <c r="C9655" s="26"/>
      <c r="D9655" s="26"/>
      <c r="E9655" s="26"/>
      <c r="F9655" s="26"/>
      <c r="G9655" s="27"/>
      <c r="H9655" s="27"/>
      <c r="I9655" s="26"/>
      <c r="J9655" s="24"/>
      <c r="K9655" s="26"/>
      <c r="L9655" s="26"/>
      <c r="M9655" s="26"/>
      <c r="N9655" s="26"/>
      <c r="O9655" s="26"/>
      <c r="P9655" s="26"/>
      <c r="Q9655" s="26"/>
      <c r="R9655" s="26"/>
      <c r="S9655" s="26"/>
      <c r="T9655" s="26"/>
      <c r="U9655" s="26"/>
      <c r="V9655" s="26"/>
    </row>
    <row r="9656" spans="1:22" ht="14">
      <c r="A9656" s="24"/>
      <c r="B9656" s="26"/>
      <c r="C9656" s="26"/>
      <c r="D9656" s="26"/>
      <c r="E9656" s="26"/>
      <c r="F9656" s="26"/>
      <c r="G9656" s="27"/>
      <c r="H9656" s="27"/>
      <c r="I9656" s="26"/>
      <c r="J9656" s="24"/>
      <c r="K9656" s="26"/>
      <c r="L9656" s="26"/>
      <c r="M9656" s="26"/>
      <c r="N9656" s="26"/>
      <c r="O9656" s="26"/>
      <c r="P9656" s="26"/>
      <c r="Q9656" s="26"/>
      <c r="R9656" s="26"/>
      <c r="S9656" s="26"/>
      <c r="T9656" s="26"/>
      <c r="U9656" s="26"/>
      <c r="V9656" s="26"/>
    </row>
    <row r="9657" spans="1:22" ht="14">
      <c r="A9657" s="24"/>
      <c r="B9657" s="26"/>
      <c r="C9657" s="26"/>
      <c r="D9657" s="26"/>
      <c r="E9657" s="26"/>
      <c r="F9657" s="26"/>
      <c r="G9657" s="27"/>
      <c r="H9657" s="27"/>
      <c r="I9657" s="26"/>
      <c r="J9657" s="24"/>
      <c r="K9657" s="26"/>
      <c r="L9657" s="26"/>
      <c r="M9657" s="26"/>
      <c r="N9657" s="26"/>
      <c r="O9657" s="26"/>
      <c r="P9657" s="26"/>
      <c r="Q9657" s="26"/>
      <c r="R9657" s="26"/>
      <c r="S9657" s="26"/>
      <c r="T9657" s="26"/>
      <c r="U9657" s="26"/>
      <c r="V9657" s="26"/>
    </row>
    <row r="9658" spans="1:22" ht="14">
      <c r="A9658" s="24"/>
      <c r="B9658" s="26"/>
      <c r="C9658" s="26"/>
      <c r="D9658" s="26"/>
      <c r="E9658" s="26"/>
      <c r="F9658" s="26"/>
      <c r="G9658" s="27"/>
      <c r="H9658" s="27"/>
      <c r="I9658" s="26"/>
      <c r="J9658" s="24"/>
      <c r="K9658" s="26"/>
      <c r="L9658" s="26"/>
      <c r="M9658" s="26"/>
      <c r="N9658" s="26"/>
      <c r="O9658" s="26"/>
      <c r="P9658" s="26"/>
      <c r="Q9658" s="26"/>
      <c r="R9658" s="26"/>
      <c r="S9658" s="26"/>
      <c r="T9658" s="26"/>
      <c r="U9658" s="26"/>
      <c r="V9658" s="26"/>
    </row>
    <row r="9659" spans="1:22" ht="14">
      <c r="A9659" s="24"/>
      <c r="B9659" s="26"/>
      <c r="C9659" s="26"/>
      <c r="D9659" s="26"/>
      <c r="E9659" s="26"/>
      <c r="F9659" s="26"/>
      <c r="G9659" s="27"/>
      <c r="H9659" s="27"/>
      <c r="I9659" s="26"/>
      <c r="J9659" s="24"/>
      <c r="K9659" s="26"/>
      <c r="L9659" s="26"/>
      <c r="M9659" s="26"/>
      <c r="N9659" s="26"/>
      <c r="O9659" s="26"/>
      <c r="P9659" s="26"/>
      <c r="Q9659" s="26"/>
      <c r="R9659" s="26"/>
      <c r="S9659" s="26"/>
      <c r="T9659" s="26"/>
      <c r="U9659" s="26"/>
      <c r="V9659" s="26"/>
    </row>
    <row r="9660" spans="1:22" ht="14">
      <c r="A9660" s="24"/>
      <c r="B9660" s="26"/>
      <c r="C9660" s="26"/>
      <c r="D9660" s="26"/>
      <c r="E9660" s="26"/>
      <c r="F9660" s="26"/>
      <c r="G9660" s="27"/>
      <c r="H9660" s="27"/>
      <c r="I9660" s="26"/>
      <c r="J9660" s="24"/>
      <c r="K9660" s="26"/>
      <c r="L9660" s="26"/>
      <c r="M9660" s="26"/>
      <c r="N9660" s="26"/>
      <c r="O9660" s="26"/>
      <c r="P9660" s="26"/>
      <c r="Q9660" s="26"/>
      <c r="R9660" s="26"/>
      <c r="S9660" s="26"/>
      <c r="T9660" s="26"/>
      <c r="U9660" s="26"/>
      <c r="V9660" s="26"/>
    </row>
    <row r="9661" spans="1:22" ht="14">
      <c r="A9661" s="24"/>
      <c r="B9661" s="26"/>
      <c r="C9661" s="26"/>
      <c r="D9661" s="26"/>
      <c r="E9661" s="26"/>
      <c r="F9661" s="26"/>
      <c r="G9661" s="27"/>
      <c r="H9661" s="27"/>
      <c r="I9661" s="26"/>
      <c r="J9661" s="24"/>
      <c r="K9661" s="26"/>
      <c r="L9661" s="26"/>
      <c r="M9661" s="26"/>
      <c r="N9661" s="26"/>
      <c r="O9661" s="26"/>
      <c r="P9661" s="26"/>
      <c r="Q9661" s="26"/>
      <c r="R9661" s="26"/>
      <c r="S9661" s="26"/>
      <c r="T9661" s="26"/>
      <c r="U9661" s="26"/>
      <c r="V9661" s="26"/>
    </row>
    <row r="9662" spans="1:22" ht="14">
      <c r="A9662" s="24"/>
      <c r="B9662" s="26"/>
      <c r="C9662" s="26"/>
      <c r="D9662" s="26"/>
      <c r="E9662" s="26"/>
      <c r="F9662" s="26"/>
      <c r="G9662" s="27"/>
      <c r="H9662" s="27"/>
      <c r="I9662" s="26"/>
      <c r="J9662" s="24"/>
      <c r="K9662" s="26"/>
      <c r="L9662" s="26"/>
      <c r="M9662" s="26"/>
      <c r="N9662" s="26"/>
      <c r="O9662" s="26"/>
      <c r="P9662" s="26"/>
      <c r="Q9662" s="26"/>
      <c r="R9662" s="26"/>
      <c r="S9662" s="26"/>
      <c r="T9662" s="26"/>
      <c r="U9662" s="26"/>
      <c r="V9662" s="26"/>
    </row>
    <row r="9663" spans="1:22" ht="14">
      <c r="A9663" s="24"/>
      <c r="B9663" s="26"/>
      <c r="C9663" s="26"/>
      <c r="D9663" s="26"/>
      <c r="E9663" s="26"/>
      <c r="F9663" s="26"/>
      <c r="G9663" s="27"/>
      <c r="H9663" s="27"/>
      <c r="I9663" s="26"/>
      <c r="J9663" s="24"/>
      <c r="K9663" s="26"/>
      <c r="L9663" s="26"/>
      <c r="M9663" s="26"/>
      <c r="N9663" s="26"/>
      <c r="O9663" s="26"/>
      <c r="P9663" s="26"/>
      <c r="Q9663" s="26"/>
      <c r="R9663" s="26"/>
      <c r="S9663" s="26"/>
      <c r="T9663" s="26"/>
      <c r="U9663" s="26"/>
      <c r="V9663" s="26"/>
    </row>
    <row r="9664" spans="1:22" ht="14">
      <c r="A9664" s="24"/>
      <c r="B9664" s="26"/>
      <c r="C9664" s="26"/>
      <c r="D9664" s="26"/>
      <c r="E9664" s="26"/>
      <c r="F9664" s="26"/>
      <c r="G9664" s="27"/>
      <c r="H9664" s="27"/>
      <c r="I9664" s="26"/>
      <c r="J9664" s="24"/>
      <c r="K9664" s="26"/>
      <c r="L9664" s="26"/>
      <c r="M9664" s="26"/>
      <c r="N9664" s="26"/>
      <c r="O9664" s="26"/>
      <c r="P9664" s="26"/>
      <c r="Q9664" s="26"/>
      <c r="R9664" s="26"/>
      <c r="S9664" s="26"/>
      <c r="T9664" s="26"/>
      <c r="U9664" s="26"/>
      <c r="V9664" s="26"/>
    </row>
    <row r="9665" spans="1:22" ht="14">
      <c r="A9665" s="24"/>
      <c r="B9665" s="26"/>
      <c r="C9665" s="26"/>
      <c r="D9665" s="26"/>
      <c r="E9665" s="26"/>
      <c r="F9665" s="26"/>
      <c r="G9665" s="27"/>
      <c r="H9665" s="27"/>
      <c r="I9665" s="26"/>
      <c r="J9665" s="24"/>
      <c r="K9665" s="26"/>
      <c r="L9665" s="26"/>
      <c r="M9665" s="26"/>
      <c r="N9665" s="26"/>
      <c r="O9665" s="26"/>
      <c r="P9665" s="26"/>
      <c r="Q9665" s="26"/>
      <c r="R9665" s="26"/>
      <c r="S9665" s="26"/>
      <c r="T9665" s="26"/>
      <c r="U9665" s="26"/>
      <c r="V9665" s="26"/>
    </row>
    <row r="9666" spans="1:22" ht="14">
      <c r="A9666" s="24"/>
      <c r="B9666" s="26"/>
      <c r="C9666" s="26"/>
      <c r="D9666" s="26"/>
      <c r="E9666" s="26"/>
      <c r="F9666" s="26"/>
      <c r="G9666" s="27"/>
      <c r="H9666" s="27"/>
      <c r="I9666" s="26"/>
      <c r="J9666" s="24"/>
      <c r="K9666" s="26"/>
      <c r="L9666" s="26"/>
      <c r="M9666" s="26"/>
      <c r="N9666" s="26"/>
      <c r="O9666" s="26"/>
      <c r="P9666" s="26"/>
      <c r="Q9666" s="26"/>
      <c r="R9666" s="26"/>
      <c r="S9666" s="26"/>
      <c r="T9666" s="26"/>
      <c r="U9666" s="26"/>
      <c r="V9666" s="26"/>
    </row>
    <row r="9667" spans="1:22" ht="14">
      <c r="A9667" s="24"/>
      <c r="B9667" s="26"/>
      <c r="C9667" s="26"/>
      <c r="D9667" s="26"/>
      <c r="E9667" s="26"/>
      <c r="F9667" s="26"/>
      <c r="G9667" s="27"/>
      <c r="H9667" s="27"/>
      <c r="I9667" s="26"/>
      <c r="J9667" s="24"/>
      <c r="K9667" s="26"/>
      <c r="L9667" s="26"/>
      <c r="M9667" s="26"/>
      <c r="N9667" s="26"/>
      <c r="O9667" s="26"/>
      <c r="P9667" s="26"/>
      <c r="Q9667" s="26"/>
      <c r="R9667" s="26"/>
      <c r="S9667" s="26"/>
      <c r="T9667" s="26"/>
      <c r="U9667" s="26"/>
      <c r="V9667" s="26"/>
    </row>
    <row r="9668" spans="1:22" ht="14">
      <c r="A9668" s="24"/>
      <c r="B9668" s="26"/>
      <c r="C9668" s="26"/>
      <c r="D9668" s="26"/>
      <c r="E9668" s="26"/>
      <c r="F9668" s="26"/>
      <c r="G9668" s="27"/>
      <c r="H9668" s="27"/>
      <c r="I9668" s="26"/>
      <c r="J9668" s="24"/>
      <c r="K9668" s="26"/>
      <c r="L9668" s="26"/>
      <c r="M9668" s="26"/>
      <c r="N9668" s="26"/>
      <c r="O9668" s="26"/>
      <c r="P9668" s="26"/>
      <c r="Q9668" s="26"/>
      <c r="R9668" s="26"/>
      <c r="S9668" s="26"/>
      <c r="T9668" s="26"/>
      <c r="U9668" s="26"/>
      <c r="V9668" s="26"/>
    </row>
    <row r="9669" spans="1:22" ht="14">
      <c r="A9669" s="24"/>
      <c r="B9669" s="26"/>
      <c r="C9669" s="26"/>
      <c r="D9669" s="26"/>
      <c r="E9669" s="26"/>
      <c r="F9669" s="26"/>
      <c r="G9669" s="27"/>
      <c r="H9669" s="27"/>
      <c r="I9669" s="26"/>
      <c r="J9669" s="24"/>
      <c r="K9669" s="26"/>
      <c r="L9669" s="26"/>
      <c r="M9669" s="26"/>
      <c r="N9669" s="26"/>
      <c r="O9669" s="26"/>
      <c r="P9669" s="26"/>
      <c r="Q9669" s="26"/>
      <c r="R9669" s="26"/>
      <c r="S9669" s="26"/>
      <c r="T9669" s="26"/>
      <c r="U9669" s="26"/>
      <c r="V9669" s="26"/>
    </row>
    <row r="9670" spans="1:22" ht="14">
      <c r="A9670" s="24"/>
      <c r="B9670" s="26"/>
      <c r="C9670" s="26"/>
      <c r="D9670" s="26"/>
      <c r="E9670" s="26"/>
      <c r="F9670" s="26"/>
      <c r="G9670" s="27"/>
      <c r="H9670" s="27"/>
      <c r="I9670" s="26"/>
      <c r="J9670" s="24"/>
      <c r="K9670" s="26"/>
      <c r="L9670" s="26"/>
      <c r="M9670" s="26"/>
      <c r="N9670" s="26"/>
      <c r="O9670" s="26"/>
      <c r="P9670" s="26"/>
      <c r="Q9670" s="26"/>
      <c r="R9670" s="26"/>
      <c r="S9670" s="26"/>
      <c r="T9670" s="26"/>
      <c r="U9670" s="26"/>
      <c r="V9670" s="26"/>
    </row>
    <row r="9671" spans="1:22" ht="14">
      <c r="A9671" s="24"/>
      <c r="B9671" s="26"/>
      <c r="C9671" s="26"/>
      <c r="D9671" s="26"/>
      <c r="E9671" s="26"/>
      <c r="F9671" s="26"/>
      <c r="G9671" s="27"/>
      <c r="H9671" s="27"/>
      <c r="I9671" s="26"/>
      <c r="J9671" s="24"/>
      <c r="K9671" s="26"/>
      <c r="L9671" s="26"/>
      <c r="M9671" s="26"/>
      <c r="N9671" s="26"/>
      <c r="O9671" s="26"/>
      <c r="P9671" s="26"/>
      <c r="Q9671" s="26"/>
      <c r="R9671" s="26"/>
      <c r="S9671" s="26"/>
      <c r="T9671" s="26"/>
      <c r="U9671" s="26"/>
      <c r="V9671" s="26"/>
    </row>
    <row r="9672" spans="1:22" ht="14">
      <c r="A9672" s="24"/>
      <c r="B9672" s="26"/>
      <c r="C9672" s="26"/>
      <c r="D9672" s="26"/>
      <c r="E9672" s="26"/>
      <c r="F9672" s="26"/>
      <c r="G9672" s="27"/>
      <c r="H9672" s="27"/>
      <c r="I9672" s="26"/>
      <c r="J9672" s="24"/>
      <c r="K9672" s="26"/>
      <c r="L9672" s="26"/>
      <c r="M9672" s="26"/>
      <c r="N9672" s="26"/>
      <c r="O9672" s="26"/>
      <c r="P9672" s="26"/>
      <c r="Q9672" s="26"/>
      <c r="R9672" s="26"/>
      <c r="S9672" s="26"/>
      <c r="T9672" s="26"/>
      <c r="U9672" s="26"/>
      <c r="V9672" s="26"/>
    </row>
    <row r="9673" spans="1:22" ht="14">
      <c r="A9673" s="24"/>
      <c r="B9673" s="26"/>
      <c r="C9673" s="26"/>
      <c r="D9673" s="26"/>
      <c r="E9673" s="26"/>
      <c r="F9673" s="26"/>
      <c r="G9673" s="27"/>
      <c r="H9673" s="27"/>
      <c r="I9673" s="26"/>
      <c r="J9673" s="24"/>
      <c r="K9673" s="26"/>
      <c r="L9673" s="26"/>
      <c r="M9673" s="26"/>
      <c r="N9673" s="26"/>
      <c r="O9673" s="26"/>
      <c r="P9673" s="26"/>
      <c r="Q9673" s="26"/>
      <c r="R9673" s="26"/>
      <c r="S9673" s="26"/>
      <c r="T9673" s="26"/>
      <c r="U9673" s="26"/>
      <c r="V9673" s="26"/>
    </row>
    <row r="9674" spans="1:22" ht="14">
      <c r="A9674" s="24"/>
      <c r="B9674" s="26"/>
      <c r="C9674" s="26"/>
      <c r="D9674" s="26"/>
      <c r="E9674" s="26"/>
      <c r="F9674" s="26"/>
      <c r="G9674" s="27"/>
      <c r="H9674" s="27"/>
      <c r="I9674" s="26"/>
      <c r="J9674" s="24"/>
      <c r="K9674" s="26"/>
      <c r="L9674" s="26"/>
      <c r="M9674" s="26"/>
      <c r="N9674" s="26"/>
      <c r="O9674" s="26"/>
      <c r="P9674" s="26"/>
      <c r="Q9674" s="26"/>
      <c r="R9674" s="26"/>
      <c r="S9674" s="26"/>
      <c r="T9674" s="26"/>
      <c r="U9674" s="26"/>
      <c r="V9674" s="26"/>
    </row>
    <row r="9675" spans="1:22" ht="14">
      <c r="A9675" s="24"/>
      <c r="B9675" s="26"/>
      <c r="C9675" s="26"/>
      <c r="D9675" s="26"/>
      <c r="E9675" s="26"/>
      <c r="F9675" s="26"/>
      <c r="G9675" s="27"/>
      <c r="H9675" s="27"/>
      <c r="I9675" s="26"/>
      <c r="J9675" s="24"/>
      <c r="K9675" s="26"/>
      <c r="L9675" s="26"/>
      <c r="M9675" s="26"/>
      <c r="N9675" s="26"/>
      <c r="O9675" s="26"/>
      <c r="P9675" s="26"/>
      <c r="Q9675" s="26"/>
      <c r="R9675" s="26"/>
      <c r="S9675" s="26"/>
      <c r="T9675" s="26"/>
      <c r="U9675" s="26"/>
      <c r="V9675" s="26"/>
    </row>
    <row r="9676" spans="1:22" ht="14">
      <c r="A9676" s="24"/>
      <c r="B9676" s="26"/>
      <c r="C9676" s="26"/>
      <c r="D9676" s="26"/>
      <c r="E9676" s="26"/>
      <c r="F9676" s="26"/>
      <c r="G9676" s="27"/>
      <c r="H9676" s="27"/>
      <c r="I9676" s="26"/>
      <c r="J9676" s="24"/>
      <c r="K9676" s="26"/>
      <c r="L9676" s="26"/>
      <c r="M9676" s="26"/>
      <c r="N9676" s="26"/>
      <c r="O9676" s="26"/>
      <c r="P9676" s="26"/>
      <c r="Q9676" s="26"/>
      <c r="R9676" s="26"/>
      <c r="S9676" s="26"/>
      <c r="T9676" s="26"/>
      <c r="U9676" s="26"/>
      <c r="V9676" s="26"/>
    </row>
    <row r="9677" spans="1:22" ht="14">
      <c r="A9677" s="24"/>
      <c r="B9677" s="26"/>
      <c r="C9677" s="26"/>
      <c r="D9677" s="26"/>
      <c r="E9677" s="26"/>
      <c r="F9677" s="26"/>
      <c r="G9677" s="27"/>
      <c r="H9677" s="27"/>
      <c r="I9677" s="26"/>
      <c r="J9677" s="24"/>
      <c r="K9677" s="26"/>
      <c r="L9677" s="26"/>
      <c r="M9677" s="26"/>
      <c r="N9677" s="26"/>
      <c r="O9677" s="26"/>
      <c r="P9677" s="26"/>
      <c r="Q9677" s="26"/>
      <c r="R9677" s="26"/>
      <c r="S9677" s="26"/>
      <c r="T9677" s="26"/>
      <c r="U9677" s="26"/>
      <c r="V9677" s="26"/>
    </row>
    <row r="9678" spans="1:22" ht="14">
      <c r="A9678" s="24"/>
      <c r="B9678" s="26"/>
      <c r="C9678" s="26"/>
      <c r="D9678" s="26"/>
      <c r="E9678" s="26"/>
      <c r="F9678" s="26"/>
      <c r="G9678" s="27"/>
      <c r="H9678" s="27"/>
      <c r="I9678" s="26"/>
      <c r="J9678" s="24"/>
      <c r="K9678" s="26"/>
      <c r="L9678" s="26"/>
      <c r="M9678" s="26"/>
      <c r="N9678" s="26"/>
      <c r="O9678" s="26"/>
      <c r="P9678" s="26"/>
      <c r="Q9678" s="26"/>
      <c r="R9678" s="26"/>
      <c r="S9678" s="26"/>
      <c r="T9678" s="26"/>
      <c r="U9678" s="26"/>
      <c r="V9678" s="26"/>
    </row>
    <row r="9679" spans="1:22" ht="14">
      <c r="A9679" s="24"/>
      <c r="B9679" s="26"/>
      <c r="C9679" s="26"/>
      <c r="D9679" s="26"/>
      <c r="E9679" s="26"/>
      <c r="F9679" s="26"/>
      <c r="G9679" s="27"/>
      <c r="H9679" s="27"/>
      <c r="I9679" s="26"/>
      <c r="J9679" s="24"/>
      <c r="K9679" s="26"/>
      <c r="L9679" s="26"/>
      <c r="M9679" s="26"/>
      <c r="N9679" s="26"/>
      <c r="O9679" s="26"/>
      <c r="P9679" s="26"/>
      <c r="Q9679" s="26"/>
      <c r="R9679" s="26"/>
      <c r="S9679" s="26"/>
      <c r="T9679" s="26"/>
      <c r="U9679" s="26"/>
      <c r="V9679" s="26"/>
    </row>
    <row r="9680" spans="1:22" ht="14">
      <c r="A9680" s="24"/>
      <c r="B9680" s="26"/>
      <c r="C9680" s="26"/>
      <c r="D9680" s="26"/>
      <c r="E9680" s="26"/>
      <c r="F9680" s="26"/>
      <c r="G9680" s="27"/>
      <c r="H9680" s="27"/>
      <c r="I9680" s="26"/>
      <c r="J9680" s="24"/>
      <c r="K9680" s="26"/>
      <c r="L9680" s="26"/>
      <c r="M9680" s="26"/>
      <c r="N9680" s="26"/>
      <c r="O9680" s="26"/>
      <c r="P9680" s="26"/>
      <c r="Q9680" s="26"/>
      <c r="R9680" s="26"/>
      <c r="S9680" s="26"/>
      <c r="T9680" s="26"/>
      <c r="U9680" s="26"/>
      <c r="V9680" s="26"/>
    </row>
    <row r="9681" spans="1:22" ht="14">
      <c r="A9681" s="24"/>
      <c r="B9681" s="26"/>
      <c r="C9681" s="26"/>
      <c r="D9681" s="26"/>
      <c r="E9681" s="26"/>
      <c r="F9681" s="26"/>
      <c r="G9681" s="27"/>
      <c r="H9681" s="27"/>
      <c r="I9681" s="26"/>
      <c r="J9681" s="24"/>
      <c r="K9681" s="26"/>
      <c r="L9681" s="26"/>
      <c r="M9681" s="26"/>
      <c r="N9681" s="26"/>
      <c r="O9681" s="26"/>
      <c r="P9681" s="26"/>
      <c r="Q9681" s="26"/>
      <c r="R9681" s="26"/>
      <c r="S9681" s="26"/>
      <c r="T9681" s="26"/>
      <c r="U9681" s="26"/>
      <c r="V9681" s="26"/>
    </row>
    <row r="9682" spans="1:22" ht="14">
      <c r="A9682" s="24"/>
      <c r="B9682" s="26"/>
      <c r="C9682" s="26"/>
      <c r="D9682" s="26"/>
      <c r="E9682" s="26"/>
      <c r="F9682" s="26"/>
      <c r="G9682" s="27"/>
      <c r="H9682" s="27"/>
      <c r="I9682" s="26"/>
      <c r="J9682" s="24"/>
      <c r="K9682" s="26"/>
      <c r="L9682" s="26"/>
      <c r="M9682" s="26"/>
      <c r="N9682" s="26"/>
      <c r="O9682" s="26"/>
      <c r="P9682" s="26"/>
      <c r="Q9682" s="26"/>
      <c r="R9682" s="26"/>
      <c r="S9682" s="26"/>
      <c r="T9682" s="26"/>
      <c r="U9682" s="26"/>
      <c r="V9682" s="26"/>
    </row>
    <row r="9683" spans="1:22" ht="14">
      <c r="A9683" s="24"/>
      <c r="B9683" s="26"/>
      <c r="C9683" s="26"/>
      <c r="D9683" s="26"/>
      <c r="E9683" s="26"/>
      <c r="F9683" s="26"/>
      <c r="G9683" s="27"/>
      <c r="H9683" s="27"/>
      <c r="I9683" s="26"/>
      <c r="J9683" s="24"/>
      <c r="K9683" s="26"/>
      <c r="L9683" s="26"/>
      <c r="M9683" s="26"/>
      <c r="N9683" s="26"/>
      <c r="O9683" s="26"/>
      <c r="P9683" s="26"/>
      <c r="Q9683" s="26"/>
      <c r="R9683" s="26"/>
      <c r="S9683" s="26"/>
      <c r="T9683" s="26"/>
      <c r="U9683" s="26"/>
      <c r="V9683" s="26"/>
    </row>
    <row r="9684" spans="1:22" ht="14">
      <c r="A9684" s="24"/>
      <c r="B9684" s="26"/>
      <c r="C9684" s="26"/>
      <c r="D9684" s="26"/>
      <c r="E9684" s="26"/>
      <c r="F9684" s="26"/>
      <c r="G9684" s="27"/>
      <c r="H9684" s="27"/>
      <c r="I9684" s="26"/>
      <c r="J9684" s="24"/>
      <c r="K9684" s="26"/>
      <c r="L9684" s="26"/>
      <c r="M9684" s="26"/>
      <c r="N9684" s="26"/>
      <c r="O9684" s="26"/>
      <c r="P9684" s="26"/>
      <c r="Q9684" s="26"/>
      <c r="R9684" s="26"/>
      <c r="S9684" s="26"/>
      <c r="T9684" s="26"/>
      <c r="U9684" s="26"/>
      <c r="V9684" s="26"/>
    </row>
    <row r="9685" spans="1:22" ht="14">
      <c r="A9685" s="24"/>
      <c r="B9685" s="26"/>
      <c r="C9685" s="26"/>
      <c r="D9685" s="26"/>
      <c r="E9685" s="26"/>
      <c r="F9685" s="26"/>
      <c r="G9685" s="27"/>
      <c r="H9685" s="27"/>
      <c r="I9685" s="26"/>
      <c r="J9685" s="24"/>
      <c r="K9685" s="26"/>
      <c r="L9685" s="26"/>
      <c r="M9685" s="26"/>
      <c r="N9685" s="26"/>
      <c r="O9685" s="26"/>
      <c r="P9685" s="26"/>
      <c r="Q9685" s="26"/>
      <c r="R9685" s="26"/>
      <c r="S9685" s="26"/>
      <c r="T9685" s="26"/>
      <c r="U9685" s="26"/>
      <c r="V9685" s="26"/>
    </row>
    <row r="9686" spans="1:22" ht="14">
      <c r="A9686" s="24"/>
      <c r="B9686" s="26"/>
      <c r="C9686" s="26"/>
      <c r="D9686" s="26"/>
      <c r="E9686" s="26"/>
      <c r="F9686" s="26"/>
      <c r="G9686" s="27"/>
      <c r="H9686" s="27"/>
      <c r="I9686" s="26"/>
      <c r="J9686" s="24"/>
      <c r="K9686" s="26"/>
      <c r="L9686" s="26"/>
      <c r="M9686" s="26"/>
      <c r="N9686" s="26"/>
      <c r="O9686" s="26"/>
      <c r="P9686" s="26"/>
      <c r="Q9686" s="26"/>
      <c r="R9686" s="26"/>
      <c r="S9686" s="26"/>
      <c r="T9686" s="26"/>
      <c r="U9686" s="26"/>
      <c r="V9686" s="26"/>
    </row>
    <row r="9687" spans="1:22" ht="14">
      <c r="A9687" s="24"/>
      <c r="B9687" s="26"/>
      <c r="C9687" s="26"/>
      <c r="D9687" s="26"/>
      <c r="E9687" s="26"/>
      <c r="F9687" s="26"/>
      <c r="G9687" s="27"/>
      <c r="H9687" s="27"/>
      <c r="I9687" s="26"/>
      <c r="J9687" s="24"/>
      <c r="K9687" s="26"/>
      <c r="L9687" s="26"/>
      <c r="M9687" s="26"/>
      <c r="N9687" s="26"/>
      <c r="O9687" s="26"/>
      <c r="P9687" s="26"/>
      <c r="Q9687" s="26"/>
      <c r="R9687" s="26"/>
      <c r="S9687" s="26"/>
      <c r="T9687" s="26"/>
      <c r="U9687" s="26"/>
      <c r="V9687" s="26"/>
    </row>
    <row r="9688" spans="1:22" ht="14">
      <c r="A9688" s="24"/>
      <c r="B9688" s="26"/>
      <c r="C9688" s="26"/>
      <c r="D9688" s="26"/>
      <c r="E9688" s="26"/>
      <c r="F9688" s="26"/>
      <c r="G9688" s="27"/>
      <c r="H9688" s="27"/>
      <c r="I9688" s="26"/>
      <c r="J9688" s="24"/>
      <c r="K9688" s="26"/>
      <c r="L9688" s="26"/>
      <c r="M9688" s="26"/>
      <c r="N9688" s="26"/>
      <c r="O9688" s="26"/>
      <c r="P9688" s="26"/>
      <c r="Q9688" s="26"/>
      <c r="R9688" s="26"/>
      <c r="S9688" s="26"/>
      <c r="T9688" s="26"/>
      <c r="U9688" s="26"/>
      <c r="V9688" s="26"/>
    </row>
    <row r="9689" spans="1:22" ht="14">
      <c r="A9689" s="24"/>
      <c r="B9689" s="26"/>
      <c r="C9689" s="26"/>
      <c r="D9689" s="26"/>
      <c r="E9689" s="26"/>
      <c r="F9689" s="26"/>
      <c r="G9689" s="27"/>
      <c r="H9689" s="27"/>
      <c r="I9689" s="26"/>
      <c r="J9689" s="24"/>
      <c r="K9689" s="26"/>
      <c r="L9689" s="26"/>
      <c r="M9689" s="26"/>
      <c r="N9689" s="26"/>
      <c r="O9689" s="26"/>
      <c r="P9689" s="26"/>
      <c r="Q9689" s="26"/>
      <c r="R9689" s="26"/>
      <c r="S9689" s="26"/>
      <c r="T9689" s="26"/>
      <c r="U9689" s="26"/>
      <c r="V9689" s="26"/>
    </row>
    <row r="9690" spans="1:22" ht="14">
      <c r="A9690" s="24"/>
      <c r="B9690" s="26"/>
      <c r="C9690" s="26"/>
      <c r="D9690" s="26"/>
      <c r="E9690" s="26"/>
      <c r="F9690" s="26"/>
      <c r="G9690" s="27"/>
      <c r="H9690" s="27"/>
      <c r="I9690" s="26"/>
      <c r="J9690" s="24"/>
      <c r="K9690" s="26"/>
      <c r="L9690" s="26"/>
      <c r="M9690" s="26"/>
      <c r="N9690" s="26"/>
      <c r="O9690" s="26"/>
      <c r="P9690" s="26"/>
      <c r="Q9690" s="26"/>
      <c r="R9690" s="26"/>
      <c r="S9690" s="26"/>
      <c r="T9690" s="26"/>
      <c r="U9690" s="26"/>
      <c r="V9690" s="26"/>
    </row>
    <row r="9691" spans="1:22" ht="14">
      <c r="A9691" s="24"/>
      <c r="B9691" s="26"/>
      <c r="C9691" s="26"/>
      <c r="D9691" s="26"/>
      <c r="E9691" s="26"/>
      <c r="F9691" s="26"/>
      <c r="G9691" s="27"/>
      <c r="H9691" s="27"/>
      <c r="I9691" s="26"/>
      <c r="J9691" s="24"/>
      <c r="K9691" s="26"/>
      <c r="L9691" s="26"/>
      <c r="M9691" s="26"/>
      <c r="N9691" s="26"/>
      <c r="O9691" s="26"/>
      <c r="P9691" s="26"/>
      <c r="Q9691" s="26"/>
      <c r="R9691" s="26"/>
      <c r="S9691" s="26"/>
      <c r="T9691" s="26"/>
      <c r="U9691" s="26"/>
      <c r="V9691" s="26"/>
    </row>
    <row r="9692" spans="1:22" ht="14">
      <c r="A9692" s="24"/>
      <c r="B9692" s="26"/>
      <c r="C9692" s="26"/>
      <c r="D9692" s="26"/>
      <c r="E9692" s="26"/>
      <c r="F9692" s="26"/>
      <c r="G9692" s="27"/>
      <c r="H9692" s="27"/>
      <c r="I9692" s="26"/>
      <c r="J9692" s="24"/>
      <c r="K9692" s="26"/>
      <c r="L9692" s="26"/>
      <c r="M9692" s="26"/>
      <c r="N9692" s="26"/>
      <c r="O9692" s="26"/>
      <c r="P9692" s="26"/>
      <c r="Q9692" s="26"/>
      <c r="R9692" s="26"/>
      <c r="S9692" s="26"/>
      <c r="T9692" s="26"/>
      <c r="U9692" s="26"/>
      <c r="V9692" s="26"/>
    </row>
    <row r="9693" spans="1:22" ht="14">
      <c r="A9693" s="24"/>
      <c r="B9693" s="26"/>
      <c r="C9693" s="26"/>
      <c r="D9693" s="26"/>
      <c r="E9693" s="26"/>
      <c r="F9693" s="26"/>
      <c r="G9693" s="27"/>
      <c r="H9693" s="27"/>
      <c r="I9693" s="26"/>
      <c r="J9693" s="24"/>
      <c r="K9693" s="26"/>
      <c r="L9693" s="26"/>
      <c r="M9693" s="26"/>
      <c r="N9693" s="26"/>
      <c r="O9693" s="26"/>
      <c r="P9693" s="26"/>
      <c r="Q9693" s="26"/>
      <c r="R9693" s="26"/>
      <c r="S9693" s="26"/>
      <c r="T9693" s="26"/>
      <c r="U9693" s="26"/>
      <c r="V9693" s="26"/>
    </row>
    <row r="9694" spans="1:22" ht="14">
      <c r="A9694" s="24"/>
      <c r="B9694" s="26"/>
      <c r="C9694" s="26"/>
      <c r="D9694" s="26"/>
      <c r="E9694" s="26"/>
      <c r="F9694" s="26"/>
      <c r="G9694" s="27"/>
      <c r="H9694" s="27"/>
      <c r="I9694" s="26"/>
      <c r="J9694" s="24"/>
      <c r="K9694" s="26"/>
      <c r="L9694" s="26"/>
      <c r="M9694" s="26"/>
      <c r="N9694" s="26"/>
      <c r="O9694" s="26"/>
      <c r="P9694" s="26"/>
      <c r="Q9694" s="26"/>
      <c r="R9694" s="26"/>
      <c r="S9694" s="26"/>
      <c r="T9694" s="26"/>
      <c r="U9694" s="26"/>
      <c r="V9694" s="26"/>
    </row>
    <row r="9695" spans="1:22" ht="14">
      <c r="A9695" s="24"/>
      <c r="B9695" s="26"/>
      <c r="C9695" s="26"/>
      <c r="D9695" s="26"/>
      <c r="E9695" s="26"/>
      <c r="F9695" s="26"/>
      <c r="G9695" s="27"/>
      <c r="H9695" s="27"/>
      <c r="I9695" s="26"/>
      <c r="J9695" s="24"/>
      <c r="K9695" s="26"/>
      <c r="L9695" s="26"/>
      <c r="M9695" s="26"/>
      <c r="N9695" s="26"/>
      <c r="O9695" s="26"/>
      <c r="P9695" s="26"/>
      <c r="Q9695" s="26"/>
      <c r="R9695" s="26"/>
      <c r="S9695" s="26"/>
      <c r="T9695" s="26"/>
      <c r="U9695" s="26"/>
      <c r="V9695" s="26"/>
    </row>
    <row r="9696" spans="1:22" ht="14">
      <c r="A9696" s="24"/>
      <c r="B9696" s="26"/>
      <c r="C9696" s="26"/>
      <c r="D9696" s="26"/>
      <c r="E9696" s="26"/>
      <c r="F9696" s="26"/>
      <c r="G9696" s="27"/>
      <c r="H9696" s="27"/>
      <c r="I9696" s="26"/>
      <c r="J9696" s="24"/>
      <c r="K9696" s="26"/>
      <c r="L9696" s="26"/>
      <c r="M9696" s="26"/>
      <c r="N9696" s="26"/>
      <c r="O9696" s="26"/>
      <c r="P9696" s="26"/>
      <c r="Q9696" s="26"/>
      <c r="R9696" s="26"/>
      <c r="S9696" s="26"/>
      <c r="T9696" s="26"/>
      <c r="U9696" s="26"/>
      <c r="V9696" s="26"/>
    </row>
    <row r="9697" spans="1:22" ht="14">
      <c r="A9697" s="24"/>
      <c r="B9697" s="26"/>
      <c r="C9697" s="26"/>
      <c r="D9697" s="26"/>
      <c r="E9697" s="26"/>
      <c r="F9697" s="26"/>
      <c r="G9697" s="27"/>
      <c r="H9697" s="27"/>
      <c r="I9697" s="26"/>
      <c r="J9697" s="24"/>
      <c r="K9697" s="26"/>
      <c r="L9697" s="26"/>
      <c r="M9697" s="26"/>
      <c r="N9697" s="26"/>
      <c r="O9697" s="26"/>
      <c r="P9697" s="26"/>
      <c r="Q9697" s="26"/>
      <c r="R9697" s="26"/>
      <c r="S9697" s="26"/>
      <c r="T9697" s="26"/>
      <c r="U9697" s="26"/>
      <c r="V9697" s="26"/>
    </row>
    <row r="9698" spans="1:22" ht="14">
      <c r="A9698" s="24"/>
      <c r="B9698" s="26"/>
      <c r="C9698" s="26"/>
      <c r="D9698" s="26"/>
      <c r="E9698" s="26"/>
      <c r="F9698" s="26"/>
      <c r="G9698" s="27"/>
      <c r="H9698" s="27"/>
      <c r="I9698" s="26"/>
      <c r="J9698" s="24"/>
      <c r="K9698" s="26"/>
      <c r="L9698" s="26"/>
      <c r="M9698" s="26"/>
      <c r="N9698" s="26"/>
      <c r="O9698" s="26"/>
      <c r="P9698" s="26"/>
      <c r="Q9698" s="26"/>
      <c r="R9698" s="26"/>
      <c r="S9698" s="26"/>
      <c r="T9698" s="26"/>
      <c r="U9698" s="26"/>
      <c r="V9698" s="26"/>
    </row>
    <row r="9699" spans="1:22" ht="14">
      <c r="A9699" s="24"/>
      <c r="B9699" s="26"/>
      <c r="C9699" s="26"/>
      <c r="D9699" s="26"/>
      <c r="E9699" s="26"/>
      <c r="F9699" s="26"/>
      <c r="G9699" s="27"/>
      <c r="H9699" s="27"/>
      <c r="I9699" s="26"/>
      <c r="J9699" s="24"/>
      <c r="K9699" s="26"/>
      <c r="L9699" s="26"/>
      <c r="M9699" s="26"/>
      <c r="N9699" s="26"/>
      <c r="O9699" s="26"/>
      <c r="P9699" s="26"/>
      <c r="Q9699" s="26"/>
      <c r="R9699" s="26"/>
      <c r="S9699" s="26"/>
      <c r="T9699" s="26"/>
      <c r="U9699" s="26"/>
      <c r="V9699" s="26"/>
    </row>
    <row r="9700" spans="1:22" ht="14">
      <c r="A9700" s="24"/>
      <c r="B9700" s="26"/>
      <c r="C9700" s="26"/>
      <c r="D9700" s="26"/>
      <c r="E9700" s="26"/>
      <c r="F9700" s="26"/>
      <c r="G9700" s="27"/>
      <c r="H9700" s="27"/>
      <c r="I9700" s="26"/>
      <c r="J9700" s="24"/>
      <c r="K9700" s="26"/>
      <c r="L9700" s="26"/>
      <c r="M9700" s="26"/>
      <c r="N9700" s="26"/>
      <c r="O9700" s="26"/>
      <c r="P9700" s="26"/>
      <c r="Q9700" s="26"/>
      <c r="R9700" s="26"/>
      <c r="S9700" s="26"/>
      <c r="T9700" s="26"/>
      <c r="U9700" s="26"/>
      <c r="V9700" s="26"/>
    </row>
    <row r="9701" spans="1:22" ht="14">
      <c r="A9701" s="24"/>
      <c r="B9701" s="26"/>
      <c r="C9701" s="26"/>
      <c r="D9701" s="26"/>
      <c r="E9701" s="26"/>
      <c r="F9701" s="26"/>
      <c r="G9701" s="27"/>
      <c r="H9701" s="27"/>
      <c r="I9701" s="26"/>
      <c r="J9701" s="24"/>
      <c r="K9701" s="26"/>
      <c r="L9701" s="26"/>
      <c r="M9701" s="26"/>
      <c r="N9701" s="26"/>
      <c r="O9701" s="26"/>
      <c r="P9701" s="26"/>
      <c r="Q9701" s="26"/>
      <c r="R9701" s="26"/>
      <c r="S9701" s="26"/>
      <c r="T9701" s="26"/>
      <c r="U9701" s="26"/>
      <c r="V9701" s="26"/>
    </row>
    <row r="9702" spans="1:22" ht="14">
      <c r="A9702" s="24"/>
      <c r="B9702" s="26"/>
      <c r="C9702" s="26"/>
      <c r="D9702" s="26"/>
      <c r="E9702" s="26"/>
      <c r="F9702" s="26"/>
      <c r="G9702" s="27"/>
      <c r="H9702" s="27"/>
      <c r="I9702" s="26"/>
      <c r="J9702" s="24"/>
      <c r="K9702" s="26"/>
      <c r="L9702" s="26"/>
      <c r="M9702" s="26"/>
      <c r="N9702" s="26"/>
      <c r="O9702" s="26"/>
      <c r="P9702" s="26"/>
      <c r="Q9702" s="26"/>
      <c r="R9702" s="26"/>
      <c r="S9702" s="26"/>
      <c r="T9702" s="26"/>
      <c r="U9702" s="26"/>
      <c r="V9702" s="26"/>
    </row>
    <row r="9703" spans="1:22" ht="14">
      <c r="A9703" s="24"/>
      <c r="B9703" s="26"/>
      <c r="C9703" s="26"/>
      <c r="D9703" s="26"/>
      <c r="E9703" s="26"/>
      <c r="F9703" s="26"/>
      <c r="G9703" s="27"/>
      <c r="H9703" s="27"/>
      <c r="I9703" s="26"/>
      <c r="J9703" s="24"/>
      <c r="K9703" s="26"/>
      <c r="L9703" s="26"/>
      <c r="M9703" s="26"/>
      <c r="N9703" s="26"/>
      <c r="O9703" s="26"/>
      <c r="P9703" s="26"/>
      <c r="Q9703" s="26"/>
      <c r="R9703" s="26"/>
      <c r="S9703" s="26"/>
      <c r="T9703" s="26"/>
      <c r="U9703" s="26"/>
      <c r="V9703" s="26"/>
    </row>
    <row r="9704" spans="1:22" ht="14">
      <c r="A9704" s="24"/>
      <c r="B9704" s="26"/>
      <c r="C9704" s="26"/>
      <c r="D9704" s="26"/>
      <c r="E9704" s="26"/>
      <c r="F9704" s="26"/>
      <c r="G9704" s="27"/>
      <c r="H9704" s="27"/>
      <c r="I9704" s="26"/>
      <c r="J9704" s="24"/>
      <c r="K9704" s="26"/>
      <c r="L9704" s="26"/>
      <c r="M9704" s="26"/>
      <c r="N9704" s="26"/>
      <c r="O9704" s="26"/>
      <c r="P9704" s="26"/>
      <c r="Q9704" s="26"/>
      <c r="R9704" s="26"/>
      <c r="S9704" s="26"/>
      <c r="T9704" s="26"/>
      <c r="U9704" s="26"/>
      <c r="V9704" s="26"/>
    </row>
    <row r="9705" spans="1:22" ht="14">
      <c r="A9705" s="24"/>
      <c r="B9705" s="26"/>
      <c r="C9705" s="26"/>
      <c r="D9705" s="26"/>
      <c r="E9705" s="26"/>
      <c r="F9705" s="26"/>
      <c r="G9705" s="27"/>
      <c r="H9705" s="27"/>
      <c r="I9705" s="26"/>
      <c r="J9705" s="24"/>
      <c r="K9705" s="26"/>
      <c r="L9705" s="26"/>
      <c r="M9705" s="26"/>
      <c r="N9705" s="26"/>
      <c r="O9705" s="26"/>
      <c r="P9705" s="26"/>
      <c r="Q9705" s="26"/>
      <c r="R9705" s="26"/>
      <c r="S9705" s="26"/>
      <c r="T9705" s="26"/>
      <c r="U9705" s="26"/>
      <c r="V9705" s="26"/>
    </row>
    <row r="9706" spans="1:22" ht="14">
      <c r="A9706" s="24"/>
      <c r="B9706" s="26"/>
      <c r="C9706" s="26"/>
      <c r="D9706" s="26"/>
      <c r="E9706" s="26"/>
      <c r="F9706" s="26"/>
      <c r="G9706" s="27"/>
      <c r="H9706" s="27"/>
      <c r="I9706" s="26"/>
      <c r="J9706" s="24"/>
      <c r="K9706" s="26"/>
      <c r="L9706" s="26"/>
      <c r="M9706" s="26"/>
      <c r="N9706" s="26"/>
      <c r="O9706" s="26"/>
      <c r="P9706" s="26"/>
      <c r="Q9706" s="26"/>
      <c r="R9706" s="26"/>
      <c r="S9706" s="26"/>
      <c r="T9706" s="26"/>
      <c r="U9706" s="26"/>
      <c r="V9706" s="26"/>
    </row>
    <row r="9707" spans="1:22" ht="14">
      <c r="A9707" s="24"/>
      <c r="B9707" s="26"/>
      <c r="C9707" s="26"/>
      <c r="D9707" s="26"/>
      <c r="E9707" s="26"/>
      <c r="F9707" s="26"/>
      <c r="G9707" s="27"/>
      <c r="H9707" s="27"/>
      <c r="I9707" s="26"/>
      <c r="J9707" s="24"/>
      <c r="K9707" s="26"/>
      <c r="L9707" s="26"/>
      <c r="M9707" s="26"/>
      <c r="N9707" s="26"/>
      <c r="O9707" s="26"/>
      <c r="P9707" s="26"/>
      <c r="Q9707" s="26"/>
      <c r="R9707" s="26"/>
      <c r="S9707" s="26"/>
      <c r="T9707" s="26"/>
      <c r="U9707" s="26"/>
      <c r="V9707" s="26"/>
    </row>
    <row r="9708" spans="1:22" ht="14">
      <c r="A9708" s="24"/>
      <c r="B9708" s="26"/>
      <c r="C9708" s="26"/>
      <c r="D9708" s="26"/>
      <c r="E9708" s="26"/>
      <c r="F9708" s="26"/>
      <c r="G9708" s="27"/>
      <c r="H9708" s="27"/>
      <c r="I9708" s="26"/>
      <c r="J9708" s="24"/>
      <c r="K9708" s="26"/>
      <c r="L9708" s="26"/>
      <c r="M9708" s="26"/>
      <c r="N9708" s="26"/>
      <c r="O9708" s="26"/>
      <c r="P9708" s="26"/>
      <c r="Q9708" s="26"/>
      <c r="R9708" s="26"/>
      <c r="S9708" s="26"/>
      <c r="T9708" s="26"/>
      <c r="U9708" s="26"/>
      <c r="V9708" s="26"/>
    </row>
    <row r="9709" spans="1:22" ht="14">
      <c r="A9709" s="24"/>
      <c r="B9709" s="26"/>
      <c r="C9709" s="26"/>
      <c r="D9709" s="26"/>
      <c r="E9709" s="26"/>
      <c r="F9709" s="26"/>
      <c r="G9709" s="27"/>
      <c r="H9709" s="27"/>
      <c r="I9709" s="26"/>
      <c r="J9709" s="24"/>
      <c r="K9709" s="26"/>
      <c r="L9709" s="26"/>
      <c r="M9709" s="26"/>
      <c r="N9709" s="26"/>
      <c r="O9709" s="26"/>
      <c r="P9709" s="26"/>
      <c r="Q9709" s="26"/>
      <c r="R9709" s="26"/>
      <c r="S9709" s="26"/>
      <c r="T9709" s="26"/>
      <c r="U9709" s="26"/>
      <c r="V9709" s="26"/>
    </row>
    <row r="9710" spans="1:22" ht="14">
      <c r="A9710" s="24"/>
      <c r="B9710" s="26"/>
      <c r="C9710" s="26"/>
      <c r="D9710" s="26"/>
      <c r="E9710" s="26"/>
      <c r="F9710" s="26"/>
      <c r="G9710" s="27"/>
      <c r="H9710" s="27"/>
      <c r="I9710" s="26"/>
      <c r="J9710" s="24"/>
      <c r="K9710" s="26"/>
      <c r="L9710" s="26"/>
      <c r="M9710" s="26"/>
      <c r="N9710" s="26"/>
      <c r="O9710" s="26"/>
      <c r="P9710" s="26"/>
      <c r="Q9710" s="26"/>
      <c r="R9710" s="26"/>
      <c r="S9710" s="26"/>
      <c r="T9710" s="26"/>
      <c r="U9710" s="26"/>
      <c r="V9710" s="26"/>
    </row>
    <row r="9711" spans="1:22" ht="14">
      <c r="A9711" s="24"/>
      <c r="B9711" s="26"/>
      <c r="C9711" s="26"/>
      <c r="D9711" s="26"/>
      <c r="E9711" s="26"/>
      <c r="F9711" s="26"/>
      <c r="G9711" s="27"/>
      <c r="H9711" s="27"/>
      <c r="I9711" s="26"/>
      <c r="J9711" s="24"/>
      <c r="K9711" s="26"/>
      <c r="L9711" s="26"/>
      <c r="M9711" s="26"/>
      <c r="N9711" s="26"/>
      <c r="O9711" s="26"/>
      <c r="P9711" s="26"/>
      <c r="Q9711" s="26"/>
      <c r="R9711" s="26"/>
      <c r="S9711" s="26"/>
      <c r="T9711" s="26"/>
      <c r="U9711" s="26"/>
      <c r="V9711" s="26"/>
    </row>
    <row r="9712" spans="1:22" ht="14">
      <c r="A9712" s="24"/>
      <c r="B9712" s="26"/>
      <c r="C9712" s="26"/>
      <c r="D9712" s="26"/>
      <c r="E9712" s="26"/>
      <c r="F9712" s="26"/>
      <c r="G9712" s="27"/>
      <c r="H9712" s="27"/>
      <c r="I9712" s="26"/>
      <c r="J9712" s="24"/>
      <c r="K9712" s="26"/>
      <c r="L9712" s="26"/>
      <c r="M9712" s="26"/>
      <c r="N9712" s="26"/>
      <c r="O9712" s="26"/>
      <c r="P9712" s="26"/>
      <c r="Q9712" s="26"/>
      <c r="R9712" s="26"/>
      <c r="S9712" s="26"/>
      <c r="T9712" s="26"/>
      <c r="U9712" s="26"/>
      <c r="V9712" s="26"/>
    </row>
    <row r="9713" spans="1:22" ht="14">
      <c r="A9713" s="24"/>
      <c r="B9713" s="26"/>
      <c r="C9713" s="26"/>
      <c r="D9713" s="26"/>
      <c r="E9713" s="26"/>
      <c r="F9713" s="26"/>
      <c r="G9713" s="27"/>
      <c r="H9713" s="27"/>
      <c r="I9713" s="26"/>
      <c r="J9713" s="24"/>
      <c r="K9713" s="26"/>
      <c r="L9713" s="26"/>
      <c r="M9713" s="26"/>
      <c r="N9713" s="26"/>
      <c r="O9713" s="26"/>
      <c r="P9713" s="26"/>
      <c r="Q9713" s="26"/>
      <c r="R9713" s="26"/>
      <c r="S9713" s="26"/>
      <c r="T9713" s="26"/>
      <c r="U9713" s="26"/>
      <c r="V9713" s="26"/>
    </row>
    <row r="9714" spans="1:22" ht="14">
      <c r="A9714" s="24"/>
      <c r="B9714" s="26"/>
      <c r="C9714" s="26"/>
      <c r="D9714" s="26"/>
      <c r="E9714" s="26"/>
      <c r="F9714" s="26"/>
      <c r="G9714" s="27"/>
      <c r="H9714" s="27"/>
      <c r="I9714" s="26"/>
      <c r="J9714" s="24"/>
      <c r="K9714" s="26"/>
      <c r="L9714" s="26"/>
      <c r="M9714" s="26"/>
      <c r="N9714" s="26"/>
      <c r="O9714" s="26"/>
      <c r="P9714" s="26"/>
      <c r="Q9714" s="26"/>
      <c r="R9714" s="26"/>
      <c r="S9714" s="26"/>
      <c r="T9714" s="26"/>
      <c r="U9714" s="26"/>
      <c r="V9714" s="26"/>
    </row>
    <row r="9715" spans="1:22" ht="14">
      <c r="A9715" s="24"/>
      <c r="B9715" s="26"/>
      <c r="C9715" s="26"/>
      <c r="D9715" s="26"/>
      <c r="E9715" s="26"/>
      <c r="F9715" s="26"/>
      <c r="G9715" s="27"/>
      <c r="H9715" s="27"/>
      <c r="I9715" s="26"/>
      <c r="J9715" s="24"/>
      <c r="K9715" s="26"/>
      <c r="L9715" s="26"/>
      <c r="M9715" s="26"/>
      <c r="N9715" s="26"/>
      <c r="O9715" s="26"/>
      <c r="P9715" s="26"/>
      <c r="Q9715" s="26"/>
      <c r="R9715" s="26"/>
      <c r="S9715" s="26"/>
      <c r="T9715" s="26"/>
      <c r="U9715" s="26"/>
      <c r="V9715" s="26"/>
    </row>
    <row r="9716" spans="1:22" ht="14">
      <c r="A9716" s="24"/>
      <c r="B9716" s="26"/>
      <c r="C9716" s="26"/>
      <c r="D9716" s="26"/>
      <c r="E9716" s="26"/>
      <c r="F9716" s="26"/>
      <c r="G9716" s="27"/>
      <c r="H9716" s="27"/>
      <c r="I9716" s="26"/>
      <c r="J9716" s="24"/>
      <c r="K9716" s="26"/>
      <c r="L9716" s="26"/>
      <c r="M9716" s="26"/>
      <c r="N9716" s="26"/>
      <c r="O9716" s="26"/>
      <c r="P9716" s="26"/>
      <c r="Q9716" s="26"/>
      <c r="R9716" s="26"/>
      <c r="S9716" s="26"/>
      <c r="T9716" s="26"/>
      <c r="U9716" s="26"/>
      <c r="V9716" s="26"/>
    </row>
    <row r="9717" spans="1:22" ht="14">
      <c r="A9717" s="24"/>
      <c r="B9717" s="26"/>
      <c r="C9717" s="26"/>
      <c r="D9717" s="26"/>
      <c r="E9717" s="26"/>
      <c r="F9717" s="26"/>
      <c r="G9717" s="27"/>
      <c r="H9717" s="27"/>
      <c r="I9717" s="26"/>
      <c r="J9717" s="24"/>
      <c r="K9717" s="26"/>
      <c r="L9717" s="26"/>
      <c r="M9717" s="26"/>
      <c r="N9717" s="26"/>
      <c r="O9717" s="26"/>
      <c r="P9717" s="26"/>
      <c r="Q9717" s="26"/>
      <c r="R9717" s="26"/>
      <c r="S9717" s="26"/>
      <c r="T9717" s="26"/>
      <c r="U9717" s="26"/>
      <c r="V9717" s="26"/>
    </row>
    <row r="9718" spans="1:22" ht="14">
      <c r="A9718" s="24"/>
      <c r="B9718" s="26"/>
      <c r="C9718" s="26"/>
      <c r="D9718" s="26"/>
      <c r="E9718" s="26"/>
      <c r="F9718" s="26"/>
      <c r="G9718" s="27"/>
      <c r="H9718" s="27"/>
      <c r="I9718" s="26"/>
      <c r="J9718" s="24"/>
      <c r="K9718" s="26"/>
      <c r="L9718" s="26"/>
      <c r="M9718" s="26"/>
      <c r="N9718" s="26"/>
      <c r="O9718" s="26"/>
      <c r="P9718" s="26"/>
      <c r="Q9718" s="26"/>
      <c r="R9718" s="26"/>
      <c r="S9718" s="26"/>
      <c r="T9718" s="26"/>
      <c r="U9718" s="26"/>
      <c r="V9718" s="26"/>
    </row>
    <row r="9719" spans="1:22" ht="14">
      <c r="A9719" s="24"/>
      <c r="B9719" s="26"/>
      <c r="C9719" s="26"/>
      <c r="D9719" s="26"/>
      <c r="E9719" s="26"/>
      <c r="F9719" s="26"/>
      <c r="G9719" s="27"/>
      <c r="H9719" s="27"/>
      <c r="I9719" s="26"/>
      <c r="J9719" s="24"/>
      <c r="K9719" s="26"/>
      <c r="L9719" s="26"/>
      <c r="M9719" s="26"/>
      <c r="N9719" s="26"/>
      <c r="O9719" s="26"/>
      <c r="P9719" s="26"/>
      <c r="Q9719" s="26"/>
      <c r="R9719" s="26"/>
      <c r="S9719" s="26"/>
      <c r="T9719" s="26"/>
      <c r="U9719" s="26"/>
      <c r="V9719" s="26"/>
    </row>
    <row r="9720" spans="1:22" ht="14">
      <c r="A9720" s="24"/>
      <c r="B9720" s="26"/>
      <c r="C9720" s="26"/>
      <c r="D9720" s="26"/>
      <c r="E9720" s="26"/>
      <c r="F9720" s="26"/>
      <c r="G9720" s="27"/>
      <c r="H9720" s="27"/>
      <c r="I9720" s="26"/>
      <c r="J9720" s="24"/>
      <c r="K9720" s="26"/>
      <c r="L9720" s="26"/>
      <c r="M9720" s="26"/>
      <c r="N9720" s="26"/>
      <c r="O9720" s="26"/>
      <c r="P9720" s="26"/>
      <c r="Q9720" s="26"/>
      <c r="R9720" s="26"/>
      <c r="S9720" s="26"/>
      <c r="T9720" s="26"/>
      <c r="U9720" s="26"/>
      <c r="V9720" s="26"/>
    </row>
    <row r="9721" spans="1:22" ht="14">
      <c r="A9721" s="24"/>
      <c r="B9721" s="26"/>
      <c r="C9721" s="26"/>
      <c r="D9721" s="26"/>
      <c r="E9721" s="26"/>
      <c r="F9721" s="26"/>
      <c r="G9721" s="27"/>
      <c r="H9721" s="27"/>
      <c r="I9721" s="26"/>
      <c r="J9721" s="24"/>
      <c r="K9721" s="26"/>
      <c r="L9721" s="26"/>
      <c r="M9721" s="26"/>
      <c r="N9721" s="26"/>
      <c r="O9721" s="26"/>
      <c r="P9721" s="26"/>
      <c r="Q9721" s="26"/>
      <c r="R9721" s="26"/>
      <c r="S9721" s="26"/>
      <c r="T9721" s="26"/>
      <c r="U9721" s="26"/>
      <c r="V9721" s="26"/>
    </row>
    <row r="9722" spans="1:22" ht="14">
      <c r="A9722" s="24"/>
      <c r="B9722" s="26"/>
      <c r="C9722" s="26"/>
      <c r="D9722" s="26"/>
      <c r="E9722" s="26"/>
      <c r="F9722" s="26"/>
      <c r="G9722" s="27"/>
      <c r="H9722" s="27"/>
      <c r="I9722" s="26"/>
      <c r="J9722" s="24"/>
      <c r="K9722" s="26"/>
      <c r="L9722" s="26"/>
      <c r="M9722" s="26"/>
      <c r="N9722" s="26"/>
      <c r="O9722" s="26"/>
      <c r="P9722" s="26"/>
      <c r="Q9722" s="26"/>
      <c r="R9722" s="26"/>
      <c r="S9722" s="26"/>
      <c r="T9722" s="26"/>
      <c r="U9722" s="26"/>
      <c r="V9722" s="26"/>
    </row>
    <row r="9723" spans="1:22" ht="14">
      <c r="A9723" s="24"/>
      <c r="B9723" s="26"/>
      <c r="C9723" s="26"/>
      <c r="D9723" s="26"/>
      <c r="E9723" s="26"/>
      <c r="F9723" s="26"/>
      <c r="G9723" s="27"/>
      <c r="H9723" s="27"/>
      <c r="I9723" s="26"/>
      <c r="J9723" s="24"/>
      <c r="K9723" s="26"/>
      <c r="L9723" s="26"/>
      <c r="M9723" s="26"/>
      <c r="N9723" s="26"/>
      <c r="O9723" s="26"/>
      <c r="P9723" s="26"/>
      <c r="Q9723" s="26"/>
      <c r="R9723" s="26"/>
      <c r="S9723" s="26"/>
      <c r="T9723" s="26"/>
      <c r="U9723" s="26"/>
      <c r="V9723" s="26"/>
    </row>
    <row r="9724" spans="1:22" ht="14">
      <c r="A9724" s="24"/>
      <c r="B9724" s="26"/>
      <c r="C9724" s="26"/>
      <c r="D9724" s="26"/>
      <c r="E9724" s="26"/>
      <c r="F9724" s="26"/>
      <c r="G9724" s="27"/>
      <c r="H9724" s="27"/>
      <c r="I9724" s="26"/>
      <c r="J9724" s="24"/>
      <c r="K9724" s="26"/>
      <c r="L9724" s="26"/>
      <c r="M9724" s="26"/>
      <c r="N9724" s="26"/>
      <c r="O9724" s="26"/>
      <c r="P9724" s="26"/>
      <c r="Q9724" s="26"/>
      <c r="R9724" s="26"/>
      <c r="S9724" s="26"/>
      <c r="T9724" s="26"/>
      <c r="U9724" s="26"/>
      <c r="V9724" s="26"/>
    </row>
    <row r="9725" spans="1:22" ht="14">
      <c r="A9725" s="24"/>
      <c r="B9725" s="26"/>
      <c r="C9725" s="26"/>
      <c r="D9725" s="26"/>
      <c r="E9725" s="26"/>
      <c r="F9725" s="26"/>
      <c r="G9725" s="27"/>
      <c r="H9725" s="27"/>
      <c r="I9725" s="26"/>
      <c r="J9725" s="24"/>
      <c r="K9725" s="26"/>
      <c r="L9725" s="26"/>
      <c r="M9725" s="26"/>
      <c r="N9725" s="26"/>
      <c r="O9725" s="26"/>
      <c r="P9725" s="26"/>
      <c r="Q9725" s="26"/>
      <c r="R9725" s="26"/>
      <c r="S9725" s="26"/>
      <c r="T9725" s="26"/>
      <c r="U9725" s="26"/>
      <c r="V9725" s="26"/>
    </row>
    <row r="9726" spans="1:22" ht="14">
      <c r="A9726" s="24"/>
      <c r="B9726" s="26"/>
      <c r="C9726" s="26"/>
      <c r="D9726" s="26"/>
      <c r="E9726" s="26"/>
      <c r="F9726" s="26"/>
      <c r="G9726" s="27"/>
      <c r="H9726" s="27"/>
      <c r="I9726" s="26"/>
      <c r="J9726" s="24"/>
      <c r="K9726" s="26"/>
      <c r="L9726" s="26"/>
      <c r="M9726" s="26"/>
      <c r="N9726" s="26"/>
      <c r="O9726" s="26"/>
      <c r="P9726" s="26"/>
      <c r="Q9726" s="26"/>
      <c r="R9726" s="26"/>
      <c r="S9726" s="26"/>
      <c r="T9726" s="26"/>
      <c r="U9726" s="26"/>
      <c r="V9726" s="26"/>
    </row>
    <row r="9727" spans="1:22" ht="14">
      <c r="A9727" s="24"/>
      <c r="B9727" s="26"/>
      <c r="C9727" s="26"/>
      <c r="D9727" s="26"/>
      <c r="E9727" s="26"/>
      <c r="F9727" s="26"/>
      <c r="G9727" s="27"/>
      <c r="H9727" s="27"/>
      <c r="I9727" s="26"/>
      <c r="J9727" s="24"/>
      <c r="K9727" s="26"/>
      <c r="L9727" s="26"/>
      <c r="M9727" s="26"/>
      <c r="N9727" s="26"/>
      <c r="O9727" s="26"/>
      <c r="P9727" s="26"/>
      <c r="Q9727" s="26"/>
      <c r="R9727" s="26"/>
      <c r="S9727" s="26"/>
      <c r="T9727" s="26"/>
      <c r="U9727" s="26"/>
      <c r="V9727" s="26"/>
    </row>
    <row r="9728" spans="1:22" ht="14">
      <c r="A9728" s="24"/>
      <c r="B9728" s="26"/>
      <c r="C9728" s="26"/>
      <c r="D9728" s="26"/>
      <c r="E9728" s="26"/>
      <c r="F9728" s="26"/>
      <c r="G9728" s="27"/>
      <c r="H9728" s="27"/>
      <c r="I9728" s="26"/>
      <c r="J9728" s="24"/>
      <c r="K9728" s="26"/>
      <c r="L9728" s="26"/>
      <c r="M9728" s="26"/>
      <c r="N9728" s="26"/>
      <c r="O9728" s="26"/>
      <c r="P9728" s="26"/>
      <c r="Q9728" s="26"/>
      <c r="R9728" s="26"/>
      <c r="S9728" s="26"/>
      <c r="T9728" s="26"/>
      <c r="U9728" s="26"/>
      <c r="V9728" s="26"/>
    </row>
    <row r="9729" spans="1:22" ht="14">
      <c r="A9729" s="24"/>
      <c r="B9729" s="26"/>
      <c r="C9729" s="26"/>
      <c r="D9729" s="26"/>
      <c r="E9729" s="26"/>
      <c r="F9729" s="26"/>
      <c r="G9729" s="27"/>
      <c r="H9729" s="27"/>
      <c r="I9729" s="26"/>
      <c r="J9729" s="24"/>
      <c r="K9729" s="26"/>
      <c r="L9729" s="26"/>
      <c r="M9729" s="26"/>
      <c r="N9729" s="26"/>
      <c r="O9729" s="26"/>
      <c r="P9729" s="26"/>
      <c r="Q9729" s="26"/>
      <c r="R9729" s="26"/>
      <c r="S9729" s="26"/>
      <c r="T9729" s="26"/>
      <c r="U9729" s="26"/>
      <c r="V9729" s="26"/>
    </row>
    <row r="9730" spans="1:22" ht="14">
      <c r="A9730" s="24"/>
      <c r="B9730" s="26"/>
      <c r="C9730" s="26"/>
      <c r="D9730" s="26"/>
      <c r="E9730" s="26"/>
      <c r="F9730" s="26"/>
      <c r="G9730" s="27"/>
      <c r="H9730" s="27"/>
      <c r="I9730" s="26"/>
      <c r="J9730" s="24"/>
      <c r="K9730" s="26"/>
      <c r="L9730" s="26"/>
      <c r="M9730" s="26"/>
      <c r="N9730" s="26"/>
      <c r="O9730" s="26"/>
      <c r="P9730" s="26"/>
      <c r="Q9730" s="26"/>
      <c r="R9730" s="26"/>
      <c r="S9730" s="26"/>
      <c r="T9730" s="26"/>
      <c r="U9730" s="26"/>
      <c r="V9730" s="26"/>
    </row>
    <row r="9731" spans="1:22" ht="14">
      <c r="A9731" s="24"/>
      <c r="B9731" s="26"/>
      <c r="C9731" s="26"/>
      <c r="D9731" s="26"/>
      <c r="E9731" s="26"/>
      <c r="F9731" s="26"/>
      <c r="G9731" s="27"/>
      <c r="H9731" s="27"/>
      <c r="I9731" s="26"/>
      <c r="J9731" s="24"/>
      <c r="K9731" s="26"/>
      <c r="L9731" s="26"/>
      <c r="M9731" s="26"/>
      <c r="N9731" s="26"/>
      <c r="O9731" s="26"/>
      <c r="P9731" s="26"/>
      <c r="Q9731" s="26"/>
      <c r="R9731" s="26"/>
      <c r="S9731" s="26"/>
      <c r="T9731" s="26"/>
      <c r="U9731" s="26"/>
      <c r="V9731" s="26"/>
    </row>
    <row r="9732" spans="1:22" ht="14">
      <c r="A9732" s="24"/>
      <c r="B9732" s="26"/>
      <c r="C9732" s="26"/>
      <c r="D9732" s="26"/>
      <c r="E9732" s="26"/>
      <c r="F9732" s="26"/>
      <c r="G9732" s="27"/>
      <c r="H9732" s="27"/>
      <c r="I9732" s="26"/>
      <c r="J9732" s="24"/>
      <c r="K9732" s="26"/>
      <c r="L9732" s="26"/>
      <c r="M9732" s="26"/>
      <c r="N9732" s="26"/>
      <c r="O9732" s="26"/>
      <c r="P9732" s="26"/>
      <c r="Q9732" s="26"/>
      <c r="R9732" s="26"/>
      <c r="S9732" s="26"/>
      <c r="T9732" s="26"/>
      <c r="U9732" s="26"/>
      <c r="V9732" s="26"/>
    </row>
    <row r="9733" spans="1:22" ht="14">
      <c r="A9733" s="24"/>
      <c r="B9733" s="26"/>
      <c r="C9733" s="26"/>
      <c r="D9733" s="26"/>
      <c r="E9733" s="26"/>
      <c r="F9733" s="26"/>
      <c r="G9733" s="27"/>
      <c r="H9733" s="27"/>
      <c r="I9733" s="26"/>
      <c r="J9733" s="24"/>
      <c r="K9733" s="26"/>
      <c r="L9733" s="26"/>
      <c r="M9733" s="26"/>
      <c r="N9733" s="26"/>
      <c r="O9733" s="26"/>
      <c r="P9733" s="26"/>
      <c r="Q9733" s="26"/>
      <c r="R9733" s="26"/>
      <c r="S9733" s="26"/>
      <c r="T9733" s="26"/>
      <c r="U9733" s="26"/>
      <c r="V9733" s="26"/>
    </row>
    <row r="9734" spans="1:22" ht="14">
      <c r="A9734" s="24"/>
      <c r="B9734" s="26"/>
      <c r="C9734" s="26"/>
      <c r="D9734" s="26"/>
      <c r="E9734" s="26"/>
      <c r="F9734" s="26"/>
      <c r="G9734" s="27"/>
      <c r="H9734" s="27"/>
      <c r="I9734" s="26"/>
      <c r="J9734" s="24"/>
      <c r="K9734" s="26"/>
      <c r="L9734" s="26"/>
      <c r="M9734" s="26"/>
      <c r="N9734" s="26"/>
      <c r="O9734" s="26"/>
      <c r="P9734" s="26"/>
      <c r="Q9734" s="26"/>
      <c r="R9734" s="26"/>
      <c r="S9734" s="26"/>
      <c r="T9734" s="26"/>
      <c r="U9734" s="26"/>
      <c r="V9734" s="26"/>
    </row>
    <row r="9735" spans="1:22" ht="14">
      <c r="A9735" s="24"/>
      <c r="B9735" s="26"/>
      <c r="C9735" s="26"/>
      <c r="D9735" s="26"/>
      <c r="E9735" s="26"/>
      <c r="F9735" s="26"/>
      <c r="G9735" s="27"/>
      <c r="H9735" s="27"/>
      <c r="I9735" s="26"/>
      <c r="J9735" s="24"/>
      <c r="K9735" s="26"/>
      <c r="L9735" s="26"/>
      <c r="M9735" s="26"/>
      <c r="N9735" s="26"/>
      <c r="O9735" s="26"/>
      <c r="P9735" s="26"/>
      <c r="Q9735" s="26"/>
      <c r="R9735" s="26"/>
      <c r="S9735" s="26"/>
      <c r="T9735" s="26"/>
      <c r="U9735" s="26"/>
      <c r="V9735" s="26"/>
    </row>
    <row r="9736" spans="1:22" ht="14">
      <c r="A9736" s="24"/>
      <c r="B9736" s="26"/>
      <c r="C9736" s="26"/>
      <c r="D9736" s="26"/>
      <c r="E9736" s="26"/>
      <c r="F9736" s="26"/>
      <c r="G9736" s="27"/>
      <c r="H9736" s="27"/>
      <c r="I9736" s="26"/>
      <c r="J9736" s="24"/>
      <c r="K9736" s="26"/>
      <c r="L9736" s="26"/>
      <c r="M9736" s="26"/>
      <c r="N9736" s="26"/>
      <c r="O9736" s="26"/>
      <c r="P9736" s="26"/>
      <c r="Q9736" s="26"/>
      <c r="R9736" s="26"/>
      <c r="S9736" s="26"/>
      <c r="T9736" s="26"/>
      <c r="U9736" s="26"/>
      <c r="V9736" s="26"/>
    </row>
    <row r="9737" spans="1:22" ht="14">
      <c r="A9737" s="24"/>
      <c r="B9737" s="26"/>
      <c r="C9737" s="26"/>
      <c r="D9737" s="26"/>
      <c r="E9737" s="26"/>
      <c r="F9737" s="26"/>
      <c r="G9737" s="27"/>
      <c r="H9737" s="27"/>
      <c r="I9737" s="26"/>
      <c r="J9737" s="24"/>
      <c r="K9737" s="26"/>
      <c r="L9737" s="26"/>
      <c r="M9737" s="26"/>
      <c r="N9737" s="26"/>
      <c r="O9737" s="26"/>
      <c r="P9737" s="26"/>
      <c r="Q9737" s="26"/>
      <c r="R9737" s="26"/>
      <c r="S9737" s="26"/>
      <c r="T9737" s="26"/>
      <c r="U9737" s="26"/>
      <c r="V9737" s="26"/>
    </row>
    <row r="9738" spans="1:22" ht="14">
      <c r="A9738" s="24"/>
      <c r="B9738" s="26"/>
      <c r="C9738" s="26"/>
      <c r="D9738" s="26"/>
      <c r="E9738" s="26"/>
      <c r="F9738" s="26"/>
      <c r="G9738" s="27"/>
      <c r="H9738" s="27"/>
      <c r="I9738" s="26"/>
      <c r="J9738" s="24"/>
      <c r="K9738" s="26"/>
      <c r="L9738" s="26"/>
      <c r="M9738" s="26"/>
      <c r="N9738" s="26"/>
      <c r="O9738" s="26"/>
      <c r="P9738" s="26"/>
      <c r="Q9738" s="26"/>
      <c r="R9738" s="26"/>
      <c r="S9738" s="26"/>
      <c r="T9738" s="26"/>
      <c r="U9738" s="26"/>
      <c r="V9738" s="26"/>
    </row>
    <row r="9739" spans="1:22" ht="14">
      <c r="A9739" s="24"/>
      <c r="B9739" s="26"/>
      <c r="C9739" s="26"/>
      <c r="D9739" s="26"/>
      <c r="E9739" s="26"/>
      <c r="F9739" s="26"/>
      <c r="G9739" s="27"/>
      <c r="H9739" s="27"/>
      <c r="I9739" s="26"/>
      <c r="J9739" s="24"/>
      <c r="K9739" s="26"/>
      <c r="L9739" s="26"/>
      <c r="M9739" s="26"/>
      <c r="N9739" s="26"/>
      <c r="O9739" s="26"/>
      <c r="P9739" s="26"/>
      <c r="Q9739" s="26"/>
      <c r="R9739" s="26"/>
      <c r="S9739" s="26"/>
      <c r="T9739" s="26"/>
      <c r="U9739" s="26"/>
      <c r="V9739" s="26"/>
    </row>
    <row r="9740" spans="1:22" ht="14">
      <c r="A9740" s="24"/>
      <c r="B9740" s="26"/>
      <c r="C9740" s="26"/>
      <c r="D9740" s="26"/>
      <c r="E9740" s="26"/>
      <c r="F9740" s="26"/>
      <c r="G9740" s="27"/>
      <c r="H9740" s="27"/>
      <c r="I9740" s="26"/>
      <c r="J9740" s="24"/>
      <c r="K9740" s="26"/>
      <c r="L9740" s="26"/>
      <c r="M9740" s="26"/>
      <c r="N9740" s="26"/>
      <c r="O9740" s="26"/>
      <c r="P9740" s="26"/>
      <c r="Q9740" s="26"/>
      <c r="R9740" s="26"/>
      <c r="S9740" s="26"/>
      <c r="T9740" s="26"/>
      <c r="U9740" s="26"/>
      <c r="V9740" s="26"/>
    </row>
    <row r="9741" spans="1:22" ht="14">
      <c r="A9741" s="24"/>
      <c r="B9741" s="26"/>
      <c r="C9741" s="26"/>
      <c r="D9741" s="26"/>
      <c r="E9741" s="26"/>
      <c r="F9741" s="26"/>
      <c r="G9741" s="27"/>
      <c r="H9741" s="27"/>
      <c r="I9741" s="26"/>
      <c r="J9741" s="24"/>
      <c r="K9741" s="26"/>
      <c r="L9741" s="26"/>
      <c r="M9741" s="26"/>
      <c r="N9741" s="26"/>
      <c r="O9741" s="26"/>
      <c r="P9741" s="26"/>
      <c r="Q9741" s="26"/>
      <c r="R9741" s="26"/>
      <c r="S9741" s="26"/>
      <c r="T9741" s="26"/>
      <c r="U9741" s="26"/>
      <c r="V9741" s="26"/>
    </row>
    <row r="9742" spans="1:22" ht="14">
      <c r="A9742" s="24"/>
      <c r="B9742" s="26"/>
      <c r="C9742" s="26"/>
      <c r="D9742" s="26"/>
      <c r="E9742" s="26"/>
      <c r="F9742" s="26"/>
      <c r="G9742" s="27"/>
      <c r="H9742" s="27"/>
      <c r="I9742" s="26"/>
      <c r="J9742" s="24"/>
      <c r="K9742" s="26"/>
      <c r="L9742" s="26"/>
      <c r="M9742" s="26"/>
      <c r="N9742" s="26"/>
      <c r="O9742" s="26"/>
      <c r="P9742" s="26"/>
      <c r="Q9742" s="26"/>
      <c r="R9742" s="26"/>
      <c r="S9742" s="26"/>
      <c r="T9742" s="26"/>
      <c r="U9742" s="26"/>
      <c r="V9742" s="26"/>
    </row>
    <row r="9743" spans="1:22" ht="14">
      <c r="A9743" s="24"/>
      <c r="B9743" s="26"/>
      <c r="C9743" s="26"/>
      <c r="D9743" s="26"/>
      <c r="E9743" s="26"/>
      <c r="F9743" s="26"/>
      <c r="G9743" s="27"/>
      <c r="H9743" s="27"/>
      <c r="I9743" s="26"/>
      <c r="J9743" s="24"/>
      <c r="K9743" s="26"/>
      <c r="L9743" s="26"/>
      <c r="M9743" s="26"/>
      <c r="N9743" s="26"/>
      <c r="O9743" s="26"/>
      <c r="P9743" s="26"/>
      <c r="Q9743" s="26"/>
      <c r="R9743" s="26"/>
      <c r="S9743" s="26"/>
      <c r="T9743" s="26"/>
      <c r="U9743" s="26"/>
      <c r="V9743" s="26"/>
    </row>
    <row r="9744" spans="1:22" ht="14">
      <c r="A9744" s="24"/>
      <c r="B9744" s="26"/>
      <c r="C9744" s="26"/>
      <c r="D9744" s="26"/>
      <c r="E9744" s="26"/>
      <c r="F9744" s="26"/>
      <c r="G9744" s="27"/>
      <c r="H9744" s="27"/>
      <c r="I9744" s="26"/>
      <c r="J9744" s="24"/>
      <c r="K9744" s="26"/>
      <c r="L9744" s="26"/>
      <c r="M9744" s="26"/>
      <c r="N9744" s="26"/>
      <c r="O9744" s="26"/>
      <c r="P9744" s="26"/>
      <c r="Q9744" s="26"/>
      <c r="R9744" s="26"/>
      <c r="S9744" s="26"/>
      <c r="T9744" s="26"/>
      <c r="U9744" s="26"/>
      <c r="V9744" s="26"/>
    </row>
    <row r="9745" spans="1:22" ht="14">
      <c r="A9745" s="24"/>
      <c r="B9745" s="26"/>
      <c r="C9745" s="26"/>
      <c r="D9745" s="26"/>
      <c r="E9745" s="26"/>
      <c r="F9745" s="26"/>
      <c r="G9745" s="27"/>
      <c r="H9745" s="27"/>
      <c r="I9745" s="26"/>
      <c r="J9745" s="24"/>
      <c r="K9745" s="26"/>
      <c r="L9745" s="26"/>
      <c r="M9745" s="26"/>
      <c r="N9745" s="26"/>
      <c r="O9745" s="26"/>
      <c r="P9745" s="26"/>
      <c r="Q9745" s="26"/>
      <c r="R9745" s="26"/>
      <c r="S9745" s="26"/>
      <c r="T9745" s="26"/>
      <c r="U9745" s="26"/>
      <c r="V9745" s="26"/>
    </row>
    <row r="9746" spans="1:22" ht="14">
      <c r="A9746" s="24"/>
      <c r="B9746" s="26"/>
      <c r="C9746" s="26"/>
      <c r="D9746" s="26"/>
      <c r="E9746" s="26"/>
      <c r="F9746" s="26"/>
      <c r="G9746" s="27"/>
      <c r="H9746" s="27"/>
      <c r="I9746" s="26"/>
      <c r="J9746" s="24"/>
      <c r="K9746" s="26"/>
      <c r="L9746" s="26"/>
      <c r="M9746" s="26"/>
      <c r="N9746" s="26"/>
      <c r="O9746" s="26"/>
      <c r="P9746" s="26"/>
      <c r="Q9746" s="26"/>
      <c r="R9746" s="26"/>
      <c r="S9746" s="26"/>
      <c r="T9746" s="26"/>
      <c r="U9746" s="26"/>
      <c r="V9746" s="26"/>
    </row>
    <row r="9747" spans="1:22" ht="14">
      <c r="A9747" s="24"/>
      <c r="B9747" s="26"/>
      <c r="C9747" s="26"/>
      <c r="D9747" s="26"/>
      <c r="E9747" s="26"/>
      <c r="F9747" s="26"/>
      <c r="G9747" s="27"/>
      <c r="H9747" s="27"/>
      <c r="I9747" s="26"/>
      <c r="J9747" s="24"/>
      <c r="K9747" s="26"/>
      <c r="L9747" s="26"/>
      <c r="M9747" s="26"/>
      <c r="N9747" s="26"/>
      <c r="O9747" s="26"/>
      <c r="P9747" s="26"/>
      <c r="Q9747" s="26"/>
      <c r="R9747" s="26"/>
      <c r="S9747" s="26"/>
      <c r="T9747" s="26"/>
      <c r="U9747" s="26"/>
      <c r="V9747" s="26"/>
    </row>
    <row r="9748" spans="1:22" ht="14">
      <c r="A9748" s="24"/>
      <c r="B9748" s="26"/>
      <c r="C9748" s="26"/>
      <c r="D9748" s="26"/>
      <c r="E9748" s="26"/>
      <c r="F9748" s="26"/>
      <c r="G9748" s="27"/>
      <c r="H9748" s="27"/>
      <c r="I9748" s="26"/>
      <c r="J9748" s="24"/>
      <c r="K9748" s="26"/>
      <c r="L9748" s="26"/>
      <c r="M9748" s="26"/>
      <c r="N9748" s="26"/>
      <c r="O9748" s="26"/>
      <c r="P9748" s="26"/>
      <c r="Q9748" s="26"/>
      <c r="R9748" s="26"/>
      <c r="S9748" s="26"/>
      <c r="T9748" s="26"/>
      <c r="U9748" s="26"/>
      <c r="V9748" s="26"/>
    </row>
    <row r="9749" spans="1:22" ht="14">
      <c r="A9749" s="24"/>
      <c r="B9749" s="26"/>
      <c r="C9749" s="26"/>
      <c r="D9749" s="26"/>
      <c r="E9749" s="26"/>
      <c r="F9749" s="26"/>
      <c r="G9749" s="27"/>
      <c r="H9749" s="27"/>
      <c r="I9749" s="26"/>
      <c r="J9749" s="24"/>
      <c r="K9749" s="26"/>
      <c r="L9749" s="26"/>
      <c r="M9749" s="26"/>
      <c r="N9749" s="26"/>
      <c r="O9749" s="26"/>
      <c r="P9749" s="26"/>
      <c r="Q9749" s="26"/>
      <c r="R9749" s="26"/>
      <c r="S9749" s="26"/>
      <c r="T9749" s="26"/>
      <c r="U9749" s="26"/>
      <c r="V9749" s="26"/>
    </row>
    <row r="9750" spans="1:22" ht="14">
      <c r="A9750" s="24"/>
      <c r="B9750" s="26"/>
      <c r="C9750" s="26"/>
      <c r="D9750" s="26"/>
      <c r="E9750" s="26"/>
      <c r="F9750" s="26"/>
      <c r="G9750" s="27"/>
      <c r="H9750" s="27"/>
      <c r="I9750" s="26"/>
      <c r="J9750" s="24"/>
      <c r="K9750" s="26"/>
      <c r="L9750" s="26"/>
      <c r="M9750" s="26"/>
      <c r="N9750" s="26"/>
      <c r="O9750" s="26"/>
      <c r="P9750" s="26"/>
      <c r="Q9750" s="26"/>
      <c r="R9750" s="26"/>
      <c r="S9750" s="26"/>
      <c r="T9750" s="26"/>
      <c r="U9750" s="26"/>
      <c r="V9750" s="26"/>
    </row>
    <row r="9751" spans="1:22" ht="14">
      <c r="A9751" s="24"/>
      <c r="B9751" s="26"/>
      <c r="C9751" s="26"/>
      <c r="D9751" s="26"/>
      <c r="E9751" s="26"/>
      <c r="F9751" s="26"/>
      <c r="G9751" s="27"/>
      <c r="H9751" s="27"/>
      <c r="I9751" s="26"/>
      <c r="J9751" s="24"/>
      <c r="K9751" s="26"/>
      <c r="L9751" s="26"/>
      <c r="M9751" s="26"/>
      <c r="N9751" s="26"/>
      <c r="O9751" s="26"/>
      <c r="P9751" s="26"/>
      <c r="Q9751" s="26"/>
      <c r="R9751" s="26"/>
      <c r="S9751" s="26"/>
      <c r="T9751" s="26"/>
      <c r="U9751" s="26"/>
      <c r="V9751" s="26"/>
    </row>
    <row r="9752" spans="1:22" ht="14">
      <c r="A9752" s="24"/>
      <c r="B9752" s="26"/>
      <c r="C9752" s="26"/>
      <c r="D9752" s="26"/>
      <c r="E9752" s="26"/>
      <c r="F9752" s="26"/>
      <c r="G9752" s="27"/>
      <c r="H9752" s="27"/>
      <c r="I9752" s="26"/>
      <c r="J9752" s="24"/>
      <c r="K9752" s="26"/>
      <c r="L9752" s="26"/>
      <c r="M9752" s="26"/>
      <c r="N9752" s="26"/>
      <c r="O9752" s="26"/>
      <c r="P9752" s="26"/>
      <c r="Q9752" s="26"/>
      <c r="R9752" s="26"/>
      <c r="S9752" s="26"/>
      <c r="T9752" s="26"/>
      <c r="U9752" s="26"/>
      <c r="V9752" s="26"/>
    </row>
    <row r="9753" spans="1:22" ht="14">
      <c r="A9753" s="24"/>
      <c r="B9753" s="26"/>
      <c r="C9753" s="26"/>
      <c r="D9753" s="26"/>
      <c r="E9753" s="26"/>
      <c r="F9753" s="26"/>
      <c r="G9753" s="27"/>
      <c r="H9753" s="27"/>
      <c r="I9753" s="26"/>
      <c r="J9753" s="24"/>
      <c r="K9753" s="26"/>
      <c r="L9753" s="26"/>
      <c r="M9753" s="26"/>
      <c r="N9753" s="26"/>
      <c r="O9753" s="26"/>
      <c r="P9753" s="26"/>
      <c r="Q9753" s="26"/>
      <c r="R9753" s="26"/>
      <c r="S9753" s="26"/>
      <c r="T9753" s="26"/>
      <c r="U9753" s="26"/>
      <c r="V9753" s="26"/>
    </row>
    <row r="9754" spans="1:22" ht="14">
      <c r="A9754" s="24"/>
      <c r="B9754" s="26"/>
      <c r="C9754" s="26"/>
      <c r="D9754" s="26"/>
      <c r="E9754" s="26"/>
      <c r="F9754" s="26"/>
      <c r="G9754" s="27"/>
      <c r="H9754" s="27"/>
      <c r="I9754" s="26"/>
      <c r="J9754" s="24"/>
      <c r="K9754" s="26"/>
      <c r="L9754" s="26"/>
      <c r="M9754" s="26"/>
      <c r="N9754" s="26"/>
      <c r="O9754" s="26"/>
      <c r="P9754" s="26"/>
      <c r="Q9754" s="26"/>
      <c r="R9754" s="26"/>
      <c r="S9754" s="26"/>
      <c r="T9754" s="26"/>
      <c r="U9754" s="26"/>
      <c r="V9754" s="26"/>
    </row>
    <row r="9755" spans="1:22" ht="14">
      <c r="A9755" s="24"/>
      <c r="B9755" s="26"/>
      <c r="C9755" s="26"/>
      <c r="D9755" s="26"/>
      <c r="E9755" s="26"/>
      <c r="F9755" s="26"/>
      <c r="G9755" s="27"/>
      <c r="H9755" s="27"/>
      <c r="I9755" s="26"/>
      <c r="J9755" s="24"/>
      <c r="K9755" s="26"/>
      <c r="L9755" s="26"/>
      <c r="M9755" s="26"/>
      <c r="N9755" s="26"/>
      <c r="O9755" s="26"/>
      <c r="P9755" s="26"/>
      <c r="Q9755" s="26"/>
      <c r="R9755" s="26"/>
      <c r="S9755" s="26"/>
      <c r="T9755" s="26"/>
      <c r="U9755" s="26"/>
      <c r="V9755" s="26"/>
    </row>
    <row r="9756" spans="1:22" ht="14">
      <c r="A9756" s="24"/>
      <c r="B9756" s="26"/>
      <c r="C9756" s="26"/>
      <c r="D9756" s="26"/>
      <c r="E9756" s="26"/>
      <c r="F9756" s="26"/>
      <c r="G9756" s="27"/>
      <c r="H9756" s="27"/>
      <c r="I9756" s="26"/>
      <c r="J9756" s="24"/>
      <c r="K9756" s="26"/>
      <c r="L9756" s="26"/>
      <c r="M9756" s="26"/>
      <c r="N9756" s="26"/>
      <c r="O9756" s="26"/>
      <c r="P9756" s="26"/>
      <c r="Q9756" s="26"/>
      <c r="R9756" s="26"/>
      <c r="S9756" s="26"/>
      <c r="T9756" s="26"/>
      <c r="U9756" s="26"/>
      <c r="V9756" s="26"/>
    </row>
    <row r="9757" spans="1:22" ht="14">
      <c r="A9757" s="24"/>
      <c r="B9757" s="26"/>
      <c r="C9757" s="26"/>
      <c r="D9757" s="26"/>
      <c r="E9757" s="26"/>
      <c r="F9757" s="26"/>
      <c r="G9757" s="27"/>
      <c r="H9757" s="27"/>
      <c r="I9757" s="26"/>
      <c r="J9757" s="24"/>
      <c r="K9757" s="26"/>
      <c r="L9757" s="26"/>
      <c r="M9757" s="26"/>
      <c r="N9757" s="26"/>
      <c r="O9757" s="26"/>
      <c r="P9757" s="26"/>
      <c r="Q9757" s="26"/>
      <c r="R9757" s="26"/>
      <c r="S9757" s="26"/>
      <c r="T9757" s="26"/>
      <c r="U9757" s="26"/>
      <c r="V9757" s="26"/>
    </row>
    <row r="9758" spans="1:22" ht="14">
      <c r="A9758" s="24"/>
      <c r="B9758" s="26"/>
      <c r="C9758" s="26"/>
      <c r="D9758" s="26"/>
      <c r="E9758" s="26"/>
      <c r="F9758" s="26"/>
      <c r="G9758" s="27"/>
      <c r="H9758" s="27"/>
      <c r="I9758" s="26"/>
      <c r="J9758" s="24"/>
      <c r="K9758" s="26"/>
      <c r="L9758" s="26"/>
      <c r="M9758" s="26"/>
      <c r="N9758" s="26"/>
      <c r="O9758" s="26"/>
      <c r="P9758" s="26"/>
      <c r="Q9758" s="26"/>
      <c r="R9758" s="26"/>
      <c r="S9758" s="26"/>
      <c r="T9758" s="26"/>
      <c r="U9758" s="26"/>
      <c r="V9758" s="26"/>
    </row>
    <row r="9759" spans="1:22" ht="14">
      <c r="A9759" s="24"/>
      <c r="B9759" s="26"/>
      <c r="C9759" s="26"/>
      <c r="D9759" s="26"/>
      <c r="E9759" s="26"/>
      <c r="F9759" s="26"/>
      <c r="G9759" s="27"/>
      <c r="H9759" s="27"/>
      <c r="I9759" s="26"/>
      <c r="J9759" s="24"/>
      <c r="K9759" s="26"/>
      <c r="L9759" s="26"/>
      <c r="M9759" s="26"/>
      <c r="N9759" s="26"/>
      <c r="O9759" s="26"/>
      <c r="P9759" s="26"/>
      <c r="Q9759" s="26"/>
      <c r="R9759" s="26"/>
      <c r="S9759" s="26"/>
      <c r="T9759" s="26"/>
      <c r="U9759" s="26"/>
      <c r="V9759" s="26"/>
    </row>
    <row r="9760" spans="1:22" ht="14">
      <c r="A9760" s="24"/>
      <c r="B9760" s="26"/>
      <c r="C9760" s="26"/>
      <c r="D9760" s="26"/>
      <c r="E9760" s="26"/>
      <c r="F9760" s="26"/>
      <c r="G9760" s="27"/>
      <c r="H9760" s="27"/>
      <c r="I9760" s="26"/>
      <c r="J9760" s="24"/>
      <c r="K9760" s="26"/>
      <c r="L9760" s="26"/>
      <c r="M9760" s="26"/>
      <c r="N9760" s="26"/>
      <c r="O9760" s="26"/>
      <c r="P9760" s="26"/>
      <c r="Q9760" s="26"/>
      <c r="R9760" s="26"/>
      <c r="S9760" s="26"/>
      <c r="T9760" s="26"/>
      <c r="U9760" s="26"/>
      <c r="V9760" s="26"/>
    </row>
    <row r="9761" spans="1:22" ht="14">
      <c r="A9761" s="24"/>
      <c r="B9761" s="26"/>
      <c r="C9761" s="26"/>
      <c r="D9761" s="26"/>
      <c r="E9761" s="26"/>
      <c r="F9761" s="26"/>
      <c r="G9761" s="27"/>
      <c r="H9761" s="27"/>
      <c r="I9761" s="26"/>
      <c r="J9761" s="24"/>
      <c r="K9761" s="26"/>
      <c r="L9761" s="26"/>
      <c r="M9761" s="26"/>
      <c r="N9761" s="26"/>
      <c r="O9761" s="26"/>
      <c r="P9761" s="26"/>
      <c r="Q9761" s="26"/>
      <c r="R9761" s="26"/>
      <c r="S9761" s="26"/>
      <c r="T9761" s="26"/>
      <c r="U9761" s="26"/>
      <c r="V9761" s="26"/>
    </row>
    <row r="9762" spans="1:22" ht="14">
      <c r="A9762" s="24"/>
      <c r="B9762" s="26"/>
      <c r="C9762" s="26"/>
      <c r="D9762" s="26"/>
      <c r="E9762" s="26"/>
      <c r="F9762" s="26"/>
      <c r="G9762" s="27"/>
      <c r="H9762" s="27"/>
      <c r="I9762" s="26"/>
      <c r="J9762" s="24"/>
      <c r="K9762" s="26"/>
      <c r="L9762" s="26"/>
      <c r="M9762" s="26"/>
      <c r="N9762" s="26"/>
      <c r="O9762" s="26"/>
      <c r="P9762" s="26"/>
      <c r="Q9762" s="26"/>
      <c r="R9762" s="26"/>
      <c r="S9762" s="26"/>
      <c r="T9762" s="26"/>
      <c r="U9762" s="26"/>
      <c r="V9762" s="26"/>
    </row>
    <row r="9763" spans="1:22" ht="14">
      <c r="A9763" s="24"/>
      <c r="B9763" s="26"/>
      <c r="C9763" s="26"/>
      <c r="D9763" s="26"/>
      <c r="E9763" s="26"/>
      <c r="F9763" s="26"/>
      <c r="G9763" s="27"/>
      <c r="H9763" s="27"/>
      <c r="I9763" s="26"/>
      <c r="J9763" s="24"/>
      <c r="K9763" s="26"/>
      <c r="L9763" s="26"/>
      <c r="M9763" s="26"/>
      <c r="N9763" s="26"/>
      <c r="O9763" s="26"/>
      <c r="P9763" s="26"/>
      <c r="Q9763" s="26"/>
      <c r="R9763" s="26"/>
      <c r="S9763" s="26"/>
      <c r="T9763" s="26"/>
      <c r="U9763" s="26"/>
      <c r="V9763" s="26"/>
    </row>
    <row r="9764" spans="1:22" ht="14">
      <c r="A9764" s="24"/>
      <c r="B9764" s="26"/>
      <c r="C9764" s="26"/>
      <c r="D9764" s="26"/>
      <c r="E9764" s="26"/>
      <c r="F9764" s="26"/>
      <c r="G9764" s="27"/>
      <c r="H9764" s="27"/>
      <c r="I9764" s="26"/>
      <c r="J9764" s="24"/>
      <c r="K9764" s="26"/>
      <c r="L9764" s="26"/>
      <c r="M9764" s="26"/>
      <c r="N9764" s="26"/>
      <c r="O9764" s="26"/>
      <c r="P9764" s="26"/>
      <c r="Q9764" s="26"/>
      <c r="R9764" s="26"/>
      <c r="S9764" s="26"/>
      <c r="T9764" s="26"/>
      <c r="U9764" s="26"/>
      <c r="V9764" s="26"/>
    </row>
    <row r="9765" spans="1:22" ht="14">
      <c r="A9765" s="24"/>
      <c r="B9765" s="26"/>
      <c r="C9765" s="26"/>
      <c r="D9765" s="26"/>
      <c r="E9765" s="26"/>
      <c r="F9765" s="26"/>
      <c r="G9765" s="27"/>
      <c r="H9765" s="27"/>
      <c r="I9765" s="26"/>
      <c r="J9765" s="24"/>
      <c r="K9765" s="26"/>
      <c r="L9765" s="26"/>
      <c r="M9765" s="26"/>
      <c r="N9765" s="26"/>
      <c r="O9765" s="26"/>
      <c r="P9765" s="26"/>
      <c r="Q9765" s="26"/>
      <c r="R9765" s="26"/>
      <c r="S9765" s="26"/>
      <c r="T9765" s="26"/>
      <c r="U9765" s="26"/>
      <c r="V9765" s="26"/>
    </row>
    <row r="9766" spans="1:22" ht="14">
      <c r="A9766" s="24"/>
      <c r="B9766" s="26"/>
      <c r="C9766" s="26"/>
      <c r="D9766" s="26"/>
      <c r="E9766" s="26"/>
      <c r="F9766" s="26"/>
      <c r="G9766" s="27"/>
      <c r="H9766" s="27"/>
      <c r="I9766" s="26"/>
      <c r="J9766" s="24"/>
      <c r="K9766" s="26"/>
      <c r="L9766" s="26"/>
      <c r="M9766" s="26"/>
      <c r="N9766" s="26"/>
      <c r="O9766" s="26"/>
      <c r="P9766" s="26"/>
      <c r="Q9766" s="26"/>
      <c r="R9766" s="26"/>
      <c r="S9766" s="26"/>
      <c r="T9766" s="26"/>
      <c r="U9766" s="26"/>
      <c r="V9766" s="26"/>
    </row>
    <row r="9767" spans="1:22" ht="14">
      <c r="A9767" s="24"/>
      <c r="B9767" s="26"/>
      <c r="C9767" s="26"/>
      <c r="D9767" s="26"/>
      <c r="E9767" s="26"/>
      <c r="F9767" s="26"/>
      <c r="G9767" s="27"/>
      <c r="H9767" s="27"/>
      <c r="I9767" s="26"/>
      <c r="J9767" s="24"/>
      <c r="K9767" s="26"/>
      <c r="L9767" s="26"/>
      <c r="M9767" s="26"/>
      <c r="N9767" s="26"/>
      <c r="O9767" s="26"/>
      <c r="P9767" s="26"/>
      <c r="Q9767" s="26"/>
      <c r="R9767" s="26"/>
      <c r="S9767" s="26"/>
      <c r="T9767" s="26"/>
      <c r="U9767" s="26"/>
      <c r="V9767" s="26"/>
    </row>
    <row r="9768" spans="1:22" ht="14">
      <c r="A9768" s="24"/>
      <c r="B9768" s="26"/>
      <c r="C9768" s="26"/>
      <c r="D9768" s="26"/>
      <c r="E9768" s="26"/>
      <c r="F9768" s="26"/>
      <c r="G9768" s="27"/>
      <c r="H9768" s="27"/>
      <c r="I9768" s="26"/>
      <c r="J9768" s="24"/>
      <c r="K9768" s="26"/>
      <c r="L9768" s="26"/>
      <c r="M9768" s="26"/>
      <c r="N9768" s="26"/>
      <c r="O9768" s="26"/>
      <c r="P9768" s="26"/>
      <c r="Q9768" s="26"/>
      <c r="R9768" s="26"/>
      <c r="S9768" s="26"/>
      <c r="T9768" s="26"/>
      <c r="U9768" s="26"/>
      <c r="V9768" s="26"/>
    </row>
    <row r="9769" spans="1:22" ht="14">
      <c r="A9769" s="24"/>
      <c r="B9769" s="26"/>
      <c r="C9769" s="26"/>
      <c r="D9769" s="26"/>
      <c r="E9769" s="26"/>
      <c r="F9769" s="26"/>
      <c r="G9769" s="27"/>
      <c r="H9769" s="27"/>
      <c r="I9769" s="26"/>
      <c r="J9769" s="24"/>
      <c r="K9769" s="26"/>
      <c r="L9769" s="26"/>
      <c r="M9769" s="26"/>
      <c r="N9769" s="26"/>
      <c r="O9769" s="26"/>
      <c r="P9769" s="26"/>
      <c r="Q9769" s="26"/>
      <c r="R9769" s="26"/>
      <c r="S9769" s="26"/>
      <c r="T9769" s="26"/>
      <c r="U9769" s="26"/>
      <c r="V9769" s="26"/>
    </row>
    <row r="9770" spans="1:22" ht="14">
      <c r="A9770" s="24"/>
      <c r="B9770" s="26"/>
      <c r="C9770" s="26"/>
      <c r="D9770" s="26"/>
      <c r="E9770" s="26"/>
      <c r="F9770" s="26"/>
      <c r="G9770" s="27"/>
      <c r="H9770" s="27"/>
      <c r="I9770" s="26"/>
      <c r="J9770" s="24"/>
      <c r="K9770" s="26"/>
      <c r="L9770" s="26"/>
      <c r="M9770" s="26"/>
      <c r="N9770" s="26"/>
      <c r="O9770" s="26"/>
      <c r="P9770" s="26"/>
      <c r="Q9770" s="26"/>
      <c r="R9770" s="26"/>
      <c r="S9770" s="26"/>
      <c r="T9770" s="26"/>
      <c r="U9770" s="26"/>
      <c r="V9770" s="26"/>
    </row>
    <row r="9771" spans="1:22" ht="14">
      <c r="A9771" s="24"/>
      <c r="B9771" s="26"/>
      <c r="C9771" s="26"/>
      <c r="D9771" s="26"/>
      <c r="E9771" s="26"/>
      <c r="F9771" s="26"/>
      <c r="G9771" s="27"/>
      <c r="H9771" s="27"/>
      <c r="I9771" s="26"/>
      <c r="J9771" s="24"/>
      <c r="K9771" s="26"/>
      <c r="L9771" s="26"/>
      <c r="M9771" s="26"/>
      <c r="N9771" s="26"/>
      <c r="O9771" s="26"/>
      <c r="P9771" s="26"/>
      <c r="Q9771" s="26"/>
      <c r="R9771" s="26"/>
      <c r="S9771" s="26"/>
      <c r="T9771" s="26"/>
      <c r="U9771" s="26"/>
      <c r="V9771" s="26"/>
    </row>
    <row r="9772" spans="1:22" ht="14">
      <c r="A9772" s="24"/>
      <c r="B9772" s="26"/>
      <c r="C9772" s="26"/>
      <c r="D9772" s="26"/>
      <c r="E9772" s="26"/>
      <c r="F9772" s="26"/>
      <c r="G9772" s="27"/>
      <c r="H9772" s="27"/>
      <c r="I9772" s="26"/>
      <c r="J9772" s="24"/>
      <c r="K9772" s="26"/>
      <c r="L9772" s="26"/>
      <c r="M9772" s="26"/>
      <c r="N9772" s="26"/>
      <c r="O9772" s="26"/>
      <c r="P9772" s="26"/>
      <c r="Q9772" s="26"/>
      <c r="R9772" s="26"/>
      <c r="S9772" s="26"/>
      <c r="T9772" s="26"/>
      <c r="U9772" s="26"/>
      <c r="V9772" s="26"/>
    </row>
    <row r="9773" spans="1:22" ht="14">
      <c r="A9773" s="24"/>
      <c r="B9773" s="26"/>
      <c r="C9773" s="26"/>
      <c r="D9773" s="26"/>
      <c r="E9773" s="26"/>
      <c r="F9773" s="26"/>
      <c r="G9773" s="27"/>
      <c r="H9773" s="27"/>
      <c r="I9773" s="26"/>
      <c r="J9773" s="24"/>
      <c r="K9773" s="26"/>
      <c r="L9773" s="26"/>
      <c r="M9773" s="26"/>
      <c r="N9773" s="26"/>
      <c r="O9773" s="26"/>
      <c r="P9773" s="26"/>
      <c r="Q9773" s="26"/>
      <c r="R9773" s="26"/>
      <c r="S9773" s="26"/>
      <c r="T9773" s="26"/>
      <c r="U9773" s="26"/>
      <c r="V9773" s="26"/>
    </row>
    <row r="9774" spans="1:22" ht="14">
      <c r="A9774" s="24"/>
      <c r="B9774" s="26"/>
      <c r="C9774" s="26"/>
      <c r="D9774" s="26"/>
      <c r="E9774" s="26"/>
      <c r="F9774" s="26"/>
      <c r="G9774" s="27"/>
      <c r="H9774" s="27"/>
      <c r="I9774" s="26"/>
      <c r="J9774" s="24"/>
      <c r="K9774" s="26"/>
      <c r="L9774" s="26"/>
      <c r="M9774" s="26"/>
      <c r="N9774" s="26"/>
      <c r="O9774" s="26"/>
      <c r="P9774" s="26"/>
      <c r="Q9774" s="26"/>
      <c r="R9774" s="26"/>
      <c r="S9774" s="26"/>
      <c r="T9774" s="26"/>
      <c r="U9774" s="26"/>
      <c r="V9774" s="26"/>
    </row>
    <row r="9775" spans="1:22" ht="14">
      <c r="A9775" s="24"/>
      <c r="B9775" s="26"/>
      <c r="C9775" s="26"/>
      <c r="D9775" s="26"/>
      <c r="E9775" s="26"/>
      <c r="F9775" s="26"/>
      <c r="G9775" s="27"/>
      <c r="H9775" s="27"/>
      <c r="I9775" s="26"/>
      <c r="J9775" s="24"/>
      <c r="K9775" s="26"/>
      <c r="L9775" s="26"/>
      <c r="M9775" s="26"/>
      <c r="N9775" s="26"/>
      <c r="O9775" s="26"/>
      <c r="P9775" s="26"/>
      <c r="Q9775" s="26"/>
      <c r="R9775" s="26"/>
      <c r="S9775" s="26"/>
      <c r="T9775" s="26"/>
      <c r="U9775" s="26"/>
      <c r="V9775" s="26"/>
    </row>
    <row r="9776" spans="1:22" ht="14">
      <c r="A9776" s="24"/>
      <c r="B9776" s="26"/>
      <c r="C9776" s="26"/>
      <c r="D9776" s="26"/>
      <c r="E9776" s="26"/>
      <c r="F9776" s="26"/>
      <c r="G9776" s="27"/>
      <c r="H9776" s="27"/>
      <c r="I9776" s="26"/>
      <c r="J9776" s="24"/>
      <c r="K9776" s="26"/>
      <c r="L9776" s="26"/>
      <c r="M9776" s="26"/>
      <c r="N9776" s="26"/>
      <c r="O9776" s="26"/>
      <c r="P9776" s="26"/>
      <c r="Q9776" s="26"/>
      <c r="R9776" s="26"/>
      <c r="S9776" s="26"/>
      <c r="T9776" s="26"/>
      <c r="U9776" s="26"/>
      <c r="V9776" s="26"/>
    </row>
    <row r="9777" spans="1:22" ht="14">
      <c r="A9777" s="24"/>
      <c r="B9777" s="26"/>
      <c r="C9777" s="26"/>
      <c r="D9777" s="26"/>
      <c r="E9777" s="26"/>
      <c r="F9777" s="26"/>
      <c r="G9777" s="27"/>
      <c r="H9777" s="27"/>
      <c r="I9777" s="26"/>
      <c r="J9777" s="24"/>
      <c r="K9777" s="26"/>
      <c r="L9777" s="26"/>
      <c r="M9777" s="26"/>
      <c r="N9777" s="26"/>
      <c r="O9777" s="26"/>
      <c r="P9777" s="26"/>
      <c r="Q9777" s="26"/>
      <c r="R9777" s="26"/>
      <c r="S9777" s="26"/>
      <c r="T9777" s="26"/>
      <c r="U9777" s="26"/>
      <c r="V9777" s="26"/>
    </row>
    <row r="9778" spans="1:22" ht="14">
      <c r="A9778" s="24"/>
      <c r="B9778" s="26"/>
      <c r="C9778" s="26"/>
      <c r="D9778" s="26"/>
      <c r="E9778" s="26"/>
      <c r="F9778" s="26"/>
      <c r="G9778" s="27"/>
      <c r="H9778" s="27"/>
      <c r="I9778" s="26"/>
      <c r="J9778" s="24"/>
      <c r="K9778" s="26"/>
      <c r="L9778" s="26"/>
      <c r="M9778" s="26"/>
      <c r="N9778" s="26"/>
      <c r="O9778" s="26"/>
      <c r="P9778" s="26"/>
      <c r="Q9778" s="26"/>
      <c r="R9778" s="26"/>
      <c r="S9778" s="26"/>
      <c r="T9778" s="26"/>
      <c r="U9778" s="26"/>
      <c r="V9778" s="26"/>
    </row>
    <row r="9779" spans="1:22" ht="14">
      <c r="A9779" s="24"/>
      <c r="B9779" s="26"/>
      <c r="C9779" s="26"/>
      <c r="D9779" s="26"/>
      <c r="E9779" s="26"/>
      <c r="F9779" s="26"/>
      <c r="G9779" s="27"/>
      <c r="H9779" s="27"/>
      <c r="I9779" s="26"/>
      <c r="J9779" s="24"/>
      <c r="K9779" s="26"/>
      <c r="L9779" s="26"/>
      <c r="M9779" s="26"/>
      <c r="N9779" s="26"/>
      <c r="O9779" s="26"/>
      <c r="P9779" s="26"/>
      <c r="Q9779" s="26"/>
      <c r="R9779" s="26"/>
      <c r="S9779" s="26"/>
      <c r="T9779" s="26"/>
      <c r="U9779" s="26"/>
      <c r="V9779" s="26"/>
    </row>
    <row r="9780" spans="1:22" ht="14">
      <c r="A9780" s="24"/>
      <c r="B9780" s="26"/>
      <c r="C9780" s="26"/>
      <c r="D9780" s="26"/>
      <c r="E9780" s="26"/>
      <c r="F9780" s="26"/>
      <c r="G9780" s="27"/>
      <c r="H9780" s="27"/>
      <c r="I9780" s="26"/>
      <c r="J9780" s="24"/>
      <c r="K9780" s="26"/>
      <c r="L9780" s="26"/>
      <c r="M9780" s="26"/>
      <c r="N9780" s="26"/>
      <c r="O9780" s="26"/>
      <c r="P9780" s="26"/>
      <c r="Q9780" s="26"/>
      <c r="R9780" s="26"/>
      <c r="S9780" s="26"/>
      <c r="T9780" s="26"/>
      <c r="U9780" s="26"/>
      <c r="V9780" s="26"/>
    </row>
    <row r="9781" spans="1:22" ht="14">
      <c r="A9781" s="24"/>
      <c r="B9781" s="26"/>
      <c r="C9781" s="26"/>
      <c r="D9781" s="26"/>
      <c r="E9781" s="26"/>
      <c r="F9781" s="26"/>
      <c r="G9781" s="27"/>
      <c r="H9781" s="27"/>
      <c r="I9781" s="26"/>
      <c r="J9781" s="24"/>
      <c r="K9781" s="26"/>
      <c r="L9781" s="26"/>
      <c r="M9781" s="26"/>
      <c r="N9781" s="26"/>
      <c r="O9781" s="26"/>
      <c r="P9781" s="26"/>
      <c r="Q9781" s="26"/>
      <c r="R9781" s="26"/>
      <c r="S9781" s="26"/>
      <c r="T9781" s="26"/>
      <c r="U9781" s="26"/>
      <c r="V9781" s="26"/>
    </row>
    <row r="9782" spans="1:22" ht="14">
      <c r="A9782" s="24"/>
      <c r="B9782" s="26"/>
      <c r="C9782" s="26"/>
      <c r="D9782" s="26"/>
      <c r="E9782" s="26"/>
      <c r="F9782" s="26"/>
      <c r="G9782" s="27"/>
      <c r="H9782" s="27"/>
      <c r="I9782" s="26"/>
      <c r="J9782" s="24"/>
      <c r="K9782" s="26"/>
      <c r="L9782" s="26"/>
      <c r="M9782" s="26"/>
      <c r="N9782" s="26"/>
      <c r="O9782" s="26"/>
      <c r="P9782" s="26"/>
      <c r="Q9782" s="26"/>
      <c r="R9782" s="26"/>
      <c r="S9782" s="26"/>
      <c r="T9782" s="26"/>
      <c r="U9782" s="26"/>
      <c r="V9782" s="26"/>
    </row>
    <row r="9783" spans="1:22" ht="14">
      <c r="A9783" s="24"/>
      <c r="B9783" s="26"/>
      <c r="C9783" s="26"/>
      <c r="D9783" s="26"/>
      <c r="E9783" s="26"/>
      <c r="F9783" s="26"/>
      <c r="G9783" s="27"/>
      <c r="H9783" s="27"/>
      <c r="I9783" s="26"/>
      <c r="J9783" s="24"/>
      <c r="K9783" s="26"/>
      <c r="L9783" s="26"/>
      <c r="M9783" s="26"/>
      <c r="N9783" s="26"/>
      <c r="O9783" s="26"/>
      <c r="P9783" s="26"/>
      <c r="Q9783" s="26"/>
      <c r="R9783" s="26"/>
      <c r="S9783" s="26"/>
      <c r="T9783" s="26"/>
      <c r="U9783" s="26"/>
      <c r="V9783" s="26"/>
    </row>
    <row r="9784" spans="1:22" ht="14">
      <c r="A9784" s="24"/>
      <c r="B9784" s="26"/>
      <c r="C9784" s="26"/>
      <c r="D9784" s="26"/>
      <c r="E9784" s="26"/>
      <c r="F9784" s="26"/>
      <c r="G9784" s="27"/>
      <c r="H9784" s="27"/>
      <c r="I9784" s="26"/>
      <c r="J9784" s="24"/>
      <c r="K9784" s="26"/>
      <c r="L9784" s="26"/>
      <c r="M9784" s="26"/>
      <c r="N9784" s="26"/>
      <c r="O9784" s="26"/>
      <c r="P9784" s="26"/>
      <c r="Q9784" s="26"/>
      <c r="R9784" s="26"/>
      <c r="S9784" s="26"/>
      <c r="T9784" s="26"/>
      <c r="U9784" s="26"/>
      <c r="V9784" s="26"/>
    </row>
    <row r="9785" spans="1:22" ht="14">
      <c r="A9785" s="24"/>
      <c r="B9785" s="26"/>
      <c r="C9785" s="26"/>
      <c r="D9785" s="26"/>
      <c r="E9785" s="26"/>
      <c r="F9785" s="26"/>
      <c r="G9785" s="27"/>
      <c r="H9785" s="27"/>
      <c r="I9785" s="26"/>
      <c r="J9785" s="24"/>
      <c r="K9785" s="26"/>
      <c r="L9785" s="26"/>
      <c r="M9785" s="26"/>
      <c r="N9785" s="26"/>
      <c r="O9785" s="26"/>
      <c r="P9785" s="26"/>
      <c r="Q9785" s="26"/>
      <c r="R9785" s="26"/>
      <c r="S9785" s="26"/>
      <c r="T9785" s="26"/>
      <c r="U9785" s="26"/>
      <c r="V9785" s="26"/>
    </row>
    <row r="9786" spans="1:22" ht="14">
      <c r="A9786" s="24"/>
      <c r="B9786" s="26"/>
      <c r="C9786" s="26"/>
      <c r="D9786" s="26"/>
      <c r="E9786" s="26"/>
      <c r="F9786" s="26"/>
      <c r="G9786" s="27"/>
      <c r="H9786" s="27"/>
      <c r="I9786" s="26"/>
      <c r="J9786" s="24"/>
      <c r="K9786" s="26"/>
      <c r="L9786" s="26"/>
      <c r="M9786" s="26"/>
      <c r="N9786" s="26"/>
      <c r="O9786" s="26"/>
      <c r="P9786" s="26"/>
      <c r="Q9786" s="26"/>
      <c r="R9786" s="26"/>
      <c r="S9786" s="26"/>
      <c r="T9786" s="26"/>
      <c r="U9786" s="26"/>
      <c r="V9786" s="26"/>
    </row>
    <row r="9787" spans="1:22" ht="14">
      <c r="A9787" s="24"/>
      <c r="B9787" s="26"/>
      <c r="C9787" s="26"/>
      <c r="D9787" s="26"/>
      <c r="E9787" s="26"/>
      <c r="F9787" s="26"/>
      <c r="G9787" s="27"/>
      <c r="H9787" s="27"/>
      <c r="I9787" s="26"/>
      <c r="J9787" s="24"/>
      <c r="K9787" s="26"/>
      <c r="L9787" s="26"/>
      <c r="M9787" s="26"/>
      <c r="N9787" s="26"/>
      <c r="O9787" s="26"/>
      <c r="P9787" s="26"/>
      <c r="Q9787" s="26"/>
      <c r="R9787" s="26"/>
      <c r="S9787" s="26"/>
      <c r="T9787" s="26"/>
      <c r="U9787" s="26"/>
      <c r="V9787" s="26"/>
    </row>
    <row r="9788" spans="1:22" ht="14">
      <c r="A9788" s="24"/>
      <c r="B9788" s="26"/>
      <c r="C9788" s="26"/>
      <c r="D9788" s="26"/>
      <c r="E9788" s="26"/>
      <c r="F9788" s="26"/>
      <c r="G9788" s="27"/>
      <c r="H9788" s="27"/>
      <c r="I9788" s="26"/>
      <c r="J9788" s="24"/>
      <c r="K9788" s="26"/>
      <c r="L9788" s="26"/>
      <c r="M9788" s="26"/>
      <c r="N9788" s="26"/>
      <c r="O9788" s="26"/>
      <c r="P9788" s="26"/>
      <c r="Q9788" s="26"/>
      <c r="R9788" s="26"/>
      <c r="S9788" s="26"/>
      <c r="T9788" s="26"/>
      <c r="U9788" s="26"/>
      <c r="V9788" s="26"/>
    </row>
    <row r="9789" spans="1:22" ht="14">
      <c r="A9789" s="24"/>
      <c r="B9789" s="26"/>
      <c r="C9789" s="26"/>
      <c r="D9789" s="26"/>
      <c r="E9789" s="26"/>
      <c r="F9789" s="26"/>
      <c r="G9789" s="27"/>
      <c r="H9789" s="27"/>
      <c r="I9789" s="26"/>
      <c r="J9789" s="24"/>
      <c r="K9789" s="26"/>
      <c r="L9789" s="26"/>
      <c r="M9789" s="26"/>
      <c r="N9789" s="26"/>
      <c r="O9789" s="26"/>
      <c r="P9789" s="26"/>
      <c r="Q9789" s="26"/>
      <c r="R9789" s="26"/>
      <c r="S9789" s="26"/>
      <c r="T9789" s="26"/>
      <c r="U9789" s="26"/>
      <c r="V9789" s="26"/>
    </row>
    <row r="9790" spans="1:22" ht="14">
      <c r="A9790" s="24"/>
      <c r="B9790" s="26"/>
      <c r="C9790" s="26"/>
      <c r="D9790" s="26"/>
      <c r="E9790" s="26"/>
      <c r="F9790" s="26"/>
      <c r="G9790" s="27"/>
      <c r="H9790" s="27"/>
      <c r="I9790" s="26"/>
      <c r="J9790" s="24"/>
      <c r="K9790" s="26"/>
      <c r="L9790" s="26"/>
      <c r="M9790" s="26"/>
      <c r="N9790" s="26"/>
      <c r="O9790" s="26"/>
      <c r="P9790" s="26"/>
      <c r="Q9790" s="26"/>
      <c r="R9790" s="26"/>
      <c r="S9790" s="26"/>
      <c r="T9790" s="26"/>
      <c r="U9790" s="26"/>
      <c r="V9790" s="26"/>
    </row>
    <row r="9791" spans="1:22" ht="14">
      <c r="A9791" s="24"/>
      <c r="B9791" s="26"/>
      <c r="C9791" s="26"/>
      <c r="D9791" s="26"/>
      <c r="E9791" s="26"/>
      <c r="F9791" s="26"/>
      <c r="G9791" s="27"/>
      <c r="H9791" s="27"/>
      <c r="I9791" s="26"/>
      <c r="J9791" s="24"/>
      <c r="K9791" s="26"/>
      <c r="L9791" s="26"/>
      <c r="M9791" s="26"/>
      <c r="N9791" s="26"/>
      <c r="O9791" s="26"/>
      <c r="P9791" s="26"/>
      <c r="Q9791" s="26"/>
      <c r="R9791" s="26"/>
      <c r="S9791" s="26"/>
      <c r="T9791" s="26"/>
      <c r="U9791" s="26"/>
      <c r="V9791" s="26"/>
    </row>
    <row r="9792" spans="1:22" ht="14">
      <c r="A9792" s="24"/>
      <c r="B9792" s="26"/>
      <c r="C9792" s="26"/>
      <c r="D9792" s="26"/>
      <c r="E9792" s="26"/>
      <c r="F9792" s="26"/>
      <c r="G9792" s="27"/>
      <c r="H9792" s="27"/>
      <c r="I9792" s="26"/>
      <c r="J9792" s="24"/>
      <c r="K9792" s="26"/>
      <c r="L9792" s="26"/>
      <c r="M9792" s="26"/>
      <c r="N9792" s="26"/>
      <c r="O9792" s="26"/>
      <c r="P9792" s="26"/>
      <c r="Q9792" s="26"/>
      <c r="R9792" s="26"/>
      <c r="S9792" s="26"/>
      <c r="T9792" s="26"/>
      <c r="U9792" s="26"/>
      <c r="V9792" s="26"/>
    </row>
    <row r="9793" spans="1:22" ht="14">
      <c r="A9793" s="24"/>
      <c r="B9793" s="26"/>
      <c r="C9793" s="26"/>
      <c r="D9793" s="26"/>
      <c r="E9793" s="26"/>
      <c r="F9793" s="26"/>
      <c r="G9793" s="27"/>
      <c r="H9793" s="27"/>
      <c r="I9793" s="26"/>
      <c r="J9793" s="24"/>
      <c r="K9793" s="26"/>
      <c r="L9793" s="26"/>
      <c r="M9793" s="26"/>
      <c r="N9793" s="26"/>
      <c r="O9793" s="26"/>
      <c r="P9793" s="26"/>
      <c r="Q9793" s="26"/>
      <c r="R9793" s="26"/>
      <c r="S9793" s="26"/>
      <c r="T9793" s="26"/>
      <c r="U9793" s="26"/>
      <c r="V9793" s="26"/>
    </row>
    <row r="9794" spans="1:22" ht="14">
      <c r="A9794" s="24"/>
      <c r="B9794" s="26"/>
      <c r="C9794" s="26"/>
      <c r="D9794" s="26"/>
      <c r="E9794" s="26"/>
      <c r="F9794" s="26"/>
      <c r="G9794" s="27"/>
      <c r="H9794" s="27"/>
      <c r="I9794" s="26"/>
      <c r="J9794" s="24"/>
      <c r="K9794" s="26"/>
      <c r="L9794" s="26"/>
      <c r="M9794" s="26"/>
      <c r="N9794" s="26"/>
      <c r="O9794" s="26"/>
      <c r="P9794" s="26"/>
      <c r="Q9794" s="26"/>
      <c r="R9794" s="26"/>
      <c r="S9794" s="26"/>
      <c r="T9794" s="26"/>
      <c r="U9794" s="26"/>
      <c r="V9794" s="26"/>
    </row>
    <row r="9795" spans="1:22" ht="14">
      <c r="A9795" s="24"/>
      <c r="B9795" s="26"/>
      <c r="C9795" s="26"/>
      <c r="D9795" s="26"/>
      <c r="E9795" s="26"/>
      <c r="F9795" s="26"/>
      <c r="G9795" s="27"/>
      <c r="H9795" s="27"/>
      <c r="I9795" s="26"/>
      <c r="J9795" s="24"/>
      <c r="K9795" s="26"/>
      <c r="L9795" s="26"/>
      <c r="M9795" s="26"/>
      <c r="N9795" s="26"/>
      <c r="O9795" s="26"/>
      <c r="P9795" s="26"/>
      <c r="Q9795" s="26"/>
      <c r="R9795" s="26"/>
      <c r="S9795" s="26"/>
      <c r="T9795" s="26"/>
      <c r="U9795" s="26"/>
      <c r="V9795" s="26"/>
    </row>
    <row r="9796" spans="1:22" ht="14">
      <c r="A9796" s="24"/>
      <c r="B9796" s="26"/>
      <c r="C9796" s="26"/>
      <c r="D9796" s="26"/>
      <c r="E9796" s="26"/>
      <c r="F9796" s="26"/>
      <c r="G9796" s="27"/>
      <c r="H9796" s="27"/>
      <c r="I9796" s="26"/>
      <c r="J9796" s="24"/>
      <c r="K9796" s="26"/>
      <c r="L9796" s="26"/>
      <c r="M9796" s="26"/>
      <c r="N9796" s="26"/>
      <c r="O9796" s="26"/>
      <c r="P9796" s="26"/>
      <c r="Q9796" s="26"/>
      <c r="R9796" s="26"/>
      <c r="S9796" s="26"/>
      <c r="T9796" s="26"/>
      <c r="U9796" s="26"/>
      <c r="V9796" s="26"/>
    </row>
    <row r="9797" spans="1:22" ht="14">
      <c r="A9797" s="24"/>
      <c r="B9797" s="26"/>
      <c r="C9797" s="26"/>
      <c r="D9797" s="26"/>
      <c r="E9797" s="26"/>
      <c r="F9797" s="26"/>
      <c r="G9797" s="27"/>
      <c r="H9797" s="27"/>
      <c r="I9797" s="26"/>
      <c r="J9797" s="24"/>
      <c r="K9797" s="26"/>
      <c r="L9797" s="26"/>
      <c r="M9797" s="26"/>
      <c r="N9797" s="26"/>
      <c r="O9797" s="26"/>
      <c r="P9797" s="26"/>
      <c r="Q9797" s="26"/>
      <c r="R9797" s="26"/>
      <c r="S9797" s="26"/>
      <c r="T9797" s="26"/>
      <c r="U9797" s="26"/>
      <c r="V9797" s="26"/>
    </row>
    <row r="9798" spans="1:22" ht="14">
      <c r="A9798" s="24"/>
      <c r="B9798" s="26"/>
      <c r="C9798" s="26"/>
      <c r="D9798" s="26"/>
      <c r="E9798" s="26"/>
      <c r="F9798" s="26"/>
      <c r="G9798" s="27"/>
      <c r="H9798" s="27"/>
      <c r="I9798" s="26"/>
      <c r="J9798" s="24"/>
      <c r="K9798" s="26"/>
      <c r="L9798" s="26"/>
      <c r="M9798" s="26"/>
      <c r="N9798" s="26"/>
      <c r="O9798" s="26"/>
      <c r="P9798" s="26"/>
      <c r="Q9798" s="26"/>
      <c r="R9798" s="26"/>
      <c r="S9798" s="26"/>
      <c r="T9798" s="26"/>
      <c r="U9798" s="26"/>
      <c r="V9798" s="26"/>
    </row>
    <row r="9799" spans="1:22" ht="14">
      <c r="A9799" s="24"/>
      <c r="B9799" s="26"/>
      <c r="C9799" s="26"/>
      <c r="D9799" s="26"/>
      <c r="E9799" s="26"/>
      <c r="F9799" s="26"/>
      <c r="G9799" s="27"/>
      <c r="H9799" s="27"/>
      <c r="I9799" s="26"/>
      <c r="J9799" s="24"/>
      <c r="K9799" s="26"/>
      <c r="L9799" s="26"/>
      <c r="M9799" s="26"/>
      <c r="N9799" s="26"/>
      <c r="O9799" s="26"/>
      <c r="P9799" s="26"/>
      <c r="Q9799" s="26"/>
      <c r="R9799" s="26"/>
      <c r="S9799" s="26"/>
      <c r="T9799" s="26"/>
      <c r="U9799" s="26"/>
      <c r="V9799" s="26"/>
    </row>
    <row r="9800" spans="1:22" ht="14">
      <c r="A9800" s="24"/>
      <c r="B9800" s="26"/>
      <c r="C9800" s="26"/>
      <c r="D9800" s="26"/>
      <c r="E9800" s="26"/>
      <c r="F9800" s="26"/>
      <c r="G9800" s="27"/>
      <c r="H9800" s="27"/>
      <c r="I9800" s="26"/>
      <c r="J9800" s="24"/>
      <c r="K9800" s="26"/>
      <c r="L9800" s="26"/>
      <c r="M9800" s="26"/>
      <c r="N9800" s="26"/>
      <c r="O9800" s="26"/>
      <c r="P9800" s="26"/>
      <c r="Q9800" s="26"/>
      <c r="R9800" s="26"/>
      <c r="S9800" s="26"/>
      <c r="T9800" s="26"/>
      <c r="U9800" s="26"/>
      <c r="V9800" s="26"/>
    </row>
    <row r="9801" spans="1:22" ht="14">
      <c r="A9801" s="24"/>
      <c r="B9801" s="26"/>
      <c r="C9801" s="26"/>
      <c r="D9801" s="26"/>
      <c r="E9801" s="26"/>
      <c r="F9801" s="26"/>
      <c r="G9801" s="27"/>
      <c r="H9801" s="27"/>
      <c r="I9801" s="26"/>
      <c r="J9801" s="24"/>
      <c r="K9801" s="26"/>
      <c r="L9801" s="26"/>
      <c r="M9801" s="26"/>
      <c r="N9801" s="26"/>
      <c r="O9801" s="26"/>
      <c r="P9801" s="26"/>
      <c r="Q9801" s="26"/>
      <c r="R9801" s="26"/>
      <c r="S9801" s="26"/>
      <c r="T9801" s="26"/>
      <c r="U9801" s="26"/>
      <c r="V9801" s="26"/>
    </row>
    <row r="9802" spans="1:22" ht="14">
      <c r="A9802" s="24"/>
      <c r="B9802" s="26"/>
      <c r="C9802" s="26"/>
      <c r="D9802" s="26"/>
      <c r="E9802" s="26"/>
      <c r="F9802" s="26"/>
      <c r="G9802" s="27"/>
      <c r="H9802" s="27"/>
      <c r="I9802" s="26"/>
      <c r="J9802" s="24"/>
      <c r="K9802" s="26"/>
      <c r="L9802" s="26"/>
      <c r="M9802" s="26"/>
      <c r="N9802" s="26"/>
      <c r="O9802" s="26"/>
      <c r="P9802" s="26"/>
      <c r="Q9802" s="26"/>
      <c r="R9802" s="26"/>
      <c r="S9802" s="26"/>
      <c r="T9802" s="26"/>
      <c r="U9802" s="26"/>
      <c r="V9802" s="26"/>
    </row>
    <row r="9803" spans="1:22" ht="14">
      <c r="A9803" s="24"/>
      <c r="B9803" s="26"/>
      <c r="C9803" s="26"/>
      <c r="D9803" s="26"/>
      <c r="E9803" s="26"/>
      <c r="F9803" s="26"/>
      <c r="G9803" s="27"/>
      <c r="H9803" s="27"/>
      <c r="I9803" s="26"/>
      <c r="J9803" s="24"/>
      <c r="K9803" s="26"/>
      <c r="L9803" s="26"/>
      <c r="M9803" s="26"/>
      <c r="N9803" s="26"/>
      <c r="O9803" s="26"/>
      <c r="P9803" s="26"/>
      <c r="Q9803" s="26"/>
      <c r="R9803" s="26"/>
      <c r="S9803" s="26"/>
      <c r="T9803" s="26"/>
      <c r="U9803" s="26"/>
      <c r="V9803" s="26"/>
    </row>
    <row r="9804" spans="1:22" ht="14">
      <c r="A9804" s="24"/>
      <c r="B9804" s="26"/>
      <c r="C9804" s="26"/>
      <c r="D9804" s="26"/>
      <c r="E9804" s="26"/>
      <c r="F9804" s="26"/>
      <c r="G9804" s="27"/>
      <c r="H9804" s="27"/>
      <c r="I9804" s="26"/>
      <c r="J9804" s="24"/>
      <c r="K9804" s="26"/>
      <c r="L9804" s="26"/>
      <c r="M9804" s="26"/>
      <c r="N9804" s="26"/>
      <c r="O9804" s="26"/>
      <c r="P9804" s="26"/>
      <c r="Q9804" s="26"/>
      <c r="R9804" s="26"/>
      <c r="S9804" s="26"/>
      <c r="T9804" s="26"/>
      <c r="U9804" s="26"/>
      <c r="V9804" s="26"/>
    </row>
    <row r="9805" spans="1:22" ht="14">
      <c r="A9805" s="24"/>
      <c r="B9805" s="26"/>
      <c r="C9805" s="26"/>
      <c r="D9805" s="26"/>
      <c r="E9805" s="26"/>
      <c r="F9805" s="26"/>
      <c r="G9805" s="27"/>
      <c r="H9805" s="27"/>
      <c r="I9805" s="26"/>
      <c r="J9805" s="24"/>
      <c r="K9805" s="26"/>
      <c r="L9805" s="26"/>
      <c r="M9805" s="26"/>
      <c r="N9805" s="26"/>
      <c r="O9805" s="26"/>
      <c r="P9805" s="26"/>
      <c r="Q9805" s="26"/>
      <c r="R9805" s="26"/>
      <c r="S9805" s="26"/>
      <c r="T9805" s="26"/>
      <c r="U9805" s="26"/>
      <c r="V9805" s="26"/>
    </row>
    <row r="9806" spans="1:22" ht="14">
      <c r="A9806" s="24"/>
      <c r="B9806" s="26"/>
      <c r="C9806" s="26"/>
      <c r="D9806" s="26"/>
      <c r="E9806" s="26"/>
      <c r="F9806" s="26"/>
      <c r="G9806" s="27"/>
      <c r="H9806" s="27"/>
      <c r="I9806" s="26"/>
      <c r="J9806" s="24"/>
      <c r="K9806" s="26"/>
      <c r="L9806" s="26"/>
      <c r="M9806" s="26"/>
      <c r="N9806" s="26"/>
      <c r="O9806" s="26"/>
      <c r="P9806" s="26"/>
      <c r="Q9806" s="26"/>
      <c r="R9806" s="26"/>
      <c r="S9806" s="26"/>
      <c r="T9806" s="26"/>
      <c r="U9806" s="26"/>
      <c r="V9806" s="26"/>
    </row>
    <row r="9807" spans="1:22" ht="14">
      <c r="A9807" s="24"/>
      <c r="B9807" s="26"/>
      <c r="C9807" s="26"/>
      <c r="D9807" s="26"/>
      <c r="E9807" s="26"/>
      <c r="F9807" s="26"/>
      <c r="G9807" s="27"/>
      <c r="H9807" s="27"/>
      <c r="I9807" s="26"/>
      <c r="J9807" s="24"/>
      <c r="K9807" s="26"/>
      <c r="L9807" s="26"/>
      <c r="M9807" s="26"/>
      <c r="N9807" s="26"/>
      <c r="O9807" s="26"/>
      <c r="P9807" s="26"/>
      <c r="Q9807" s="26"/>
      <c r="R9807" s="26"/>
      <c r="S9807" s="26"/>
      <c r="T9807" s="26"/>
      <c r="U9807" s="26"/>
      <c r="V9807" s="26"/>
    </row>
    <row r="9808" spans="1:22" ht="14">
      <c r="A9808" s="24"/>
      <c r="B9808" s="26"/>
      <c r="C9808" s="26"/>
      <c r="D9808" s="26"/>
      <c r="E9808" s="26"/>
      <c r="F9808" s="26"/>
      <c r="G9808" s="27"/>
      <c r="H9808" s="27"/>
      <c r="I9808" s="26"/>
      <c r="J9808" s="24"/>
      <c r="K9808" s="26"/>
      <c r="L9808" s="26"/>
      <c r="M9808" s="26"/>
      <c r="N9808" s="26"/>
      <c r="O9808" s="26"/>
      <c r="P9808" s="26"/>
      <c r="Q9808" s="26"/>
      <c r="R9808" s="26"/>
      <c r="S9808" s="26"/>
      <c r="T9808" s="26"/>
      <c r="U9808" s="26"/>
      <c r="V9808" s="26"/>
    </row>
    <row r="9809" spans="1:22" ht="14">
      <c r="A9809" s="24"/>
      <c r="B9809" s="26"/>
      <c r="C9809" s="26"/>
      <c r="D9809" s="26"/>
      <c r="E9809" s="26"/>
      <c r="F9809" s="26"/>
      <c r="G9809" s="27"/>
      <c r="H9809" s="27"/>
      <c r="I9809" s="26"/>
      <c r="J9809" s="24"/>
      <c r="K9809" s="26"/>
      <c r="L9809" s="26"/>
      <c r="M9809" s="26"/>
      <c r="N9809" s="26"/>
      <c r="O9809" s="26"/>
      <c r="P9809" s="26"/>
      <c r="Q9809" s="26"/>
      <c r="R9809" s="26"/>
      <c r="S9809" s="26"/>
      <c r="T9809" s="26"/>
      <c r="U9809" s="26"/>
      <c r="V9809" s="26"/>
    </row>
    <row r="9810" spans="1:22" ht="14">
      <c r="A9810" s="24"/>
      <c r="B9810" s="26"/>
      <c r="C9810" s="26"/>
      <c r="D9810" s="26"/>
      <c r="E9810" s="26"/>
      <c r="F9810" s="26"/>
      <c r="G9810" s="27"/>
      <c r="H9810" s="27"/>
      <c r="I9810" s="26"/>
      <c r="J9810" s="24"/>
      <c r="K9810" s="26"/>
      <c r="L9810" s="26"/>
      <c r="M9810" s="26"/>
      <c r="N9810" s="26"/>
      <c r="O9810" s="26"/>
      <c r="P9810" s="26"/>
      <c r="Q9810" s="26"/>
      <c r="R9810" s="26"/>
      <c r="S9810" s="26"/>
      <c r="T9810" s="26"/>
      <c r="U9810" s="26"/>
      <c r="V9810" s="26"/>
    </row>
    <row r="9811" spans="1:22" ht="14">
      <c r="A9811" s="24"/>
      <c r="B9811" s="26"/>
      <c r="C9811" s="26"/>
      <c r="D9811" s="26"/>
      <c r="E9811" s="26"/>
      <c r="F9811" s="26"/>
      <c r="G9811" s="27"/>
      <c r="H9811" s="27"/>
      <c r="I9811" s="26"/>
      <c r="J9811" s="24"/>
      <c r="K9811" s="26"/>
      <c r="L9811" s="26"/>
      <c r="M9811" s="26"/>
      <c r="N9811" s="26"/>
      <c r="O9811" s="26"/>
      <c r="P9811" s="26"/>
      <c r="Q9811" s="26"/>
      <c r="R9811" s="26"/>
      <c r="S9811" s="26"/>
      <c r="T9811" s="26"/>
      <c r="U9811" s="26"/>
      <c r="V9811" s="26"/>
    </row>
    <row r="9812" spans="1:22" ht="14">
      <c r="A9812" s="24"/>
      <c r="B9812" s="26"/>
      <c r="C9812" s="26"/>
      <c r="D9812" s="26"/>
      <c r="E9812" s="26"/>
      <c r="F9812" s="26"/>
      <c r="G9812" s="27"/>
      <c r="H9812" s="27"/>
      <c r="I9812" s="26"/>
      <c r="J9812" s="24"/>
      <c r="K9812" s="26"/>
      <c r="L9812" s="26"/>
      <c r="M9812" s="26"/>
      <c r="N9812" s="26"/>
      <c r="O9812" s="26"/>
      <c r="P9812" s="26"/>
      <c r="Q9812" s="26"/>
      <c r="R9812" s="26"/>
      <c r="S9812" s="26"/>
      <c r="T9812" s="26"/>
      <c r="U9812" s="26"/>
      <c r="V9812" s="26"/>
    </row>
    <row r="9813" spans="1:22" ht="14">
      <c r="A9813" s="24"/>
      <c r="B9813" s="26"/>
      <c r="C9813" s="26"/>
      <c r="D9813" s="26"/>
      <c r="E9813" s="26"/>
      <c r="F9813" s="26"/>
      <c r="G9813" s="27"/>
      <c r="H9813" s="27"/>
      <c r="I9813" s="26"/>
      <c r="J9813" s="24"/>
      <c r="K9813" s="26"/>
      <c r="L9813" s="26"/>
      <c r="M9813" s="26"/>
      <c r="N9813" s="26"/>
      <c r="O9813" s="26"/>
      <c r="P9813" s="26"/>
      <c r="Q9813" s="26"/>
      <c r="R9813" s="26"/>
      <c r="S9813" s="26"/>
      <c r="T9813" s="26"/>
      <c r="U9813" s="26"/>
      <c r="V9813" s="26"/>
    </row>
    <row r="9814" spans="1:22" ht="14">
      <c r="A9814" s="24"/>
      <c r="B9814" s="26"/>
      <c r="C9814" s="26"/>
      <c r="D9814" s="26"/>
      <c r="E9814" s="26"/>
      <c r="F9814" s="26"/>
      <c r="G9814" s="27"/>
      <c r="H9814" s="27"/>
      <c r="I9814" s="26"/>
      <c r="J9814" s="24"/>
      <c r="K9814" s="26"/>
      <c r="L9814" s="26"/>
      <c r="M9814" s="26"/>
      <c r="N9814" s="26"/>
      <c r="O9814" s="26"/>
      <c r="P9814" s="26"/>
      <c r="Q9814" s="26"/>
      <c r="R9814" s="26"/>
      <c r="S9814" s="26"/>
      <c r="T9814" s="26"/>
      <c r="U9814" s="26"/>
      <c r="V9814" s="26"/>
    </row>
    <row r="9815" spans="1:22" ht="14">
      <c r="A9815" s="24"/>
      <c r="B9815" s="26"/>
      <c r="C9815" s="26"/>
      <c r="D9815" s="26"/>
      <c r="E9815" s="26"/>
      <c r="F9815" s="26"/>
      <c r="G9815" s="27"/>
      <c r="H9815" s="27"/>
      <c r="I9815" s="26"/>
      <c r="J9815" s="24"/>
      <c r="K9815" s="26"/>
      <c r="L9815" s="26"/>
      <c r="M9815" s="26"/>
      <c r="N9815" s="26"/>
      <c r="O9815" s="26"/>
      <c r="P9815" s="26"/>
      <c r="Q9815" s="26"/>
      <c r="R9815" s="26"/>
      <c r="S9815" s="26"/>
      <c r="T9815" s="26"/>
      <c r="U9815" s="26"/>
      <c r="V9815" s="26"/>
    </row>
    <row r="9816" spans="1:22" ht="14">
      <c r="A9816" s="24"/>
      <c r="B9816" s="26"/>
      <c r="C9816" s="26"/>
      <c r="D9816" s="26"/>
      <c r="E9816" s="26"/>
      <c r="F9816" s="26"/>
      <c r="G9816" s="27"/>
      <c r="H9816" s="27"/>
      <c r="I9816" s="26"/>
      <c r="J9816" s="24"/>
      <c r="K9816" s="26"/>
      <c r="L9816" s="26"/>
      <c r="M9816" s="26"/>
      <c r="N9816" s="26"/>
      <c r="O9816" s="26"/>
      <c r="P9816" s="26"/>
      <c r="Q9816" s="26"/>
      <c r="R9816" s="26"/>
      <c r="S9816" s="26"/>
      <c r="T9816" s="26"/>
      <c r="U9816" s="26"/>
      <c r="V9816" s="26"/>
    </row>
    <row r="9817" spans="1:22" ht="14">
      <c r="A9817" s="24"/>
      <c r="B9817" s="26"/>
      <c r="C9817" s="26"/>
      <c r="D9817" s="26"/>
      <c r="E9817" s="26"/>
      <c r="F9817" s="26"/>
      <c r="G9817" s="27"/>
      <c r="H9817" s="27"/>
      <c r="I9817" s="26"/>
      <c r="J9817" s="24"/>
      <c r="K9817" s="26"/>
      <c r="L9817" s="26"/>
      <c r="M9817" s="26"/>
      <c r="N9817" s="26"/>
      <c r="O9817" s="26"/>
      <c r="P9817" s="26"/>
      <c r="Q9817" s="26"/>
      <c r="R9817" s="26"/>
      <c r="S9817" s="26"/>
      <c r="T9817" s="26"/>
      <c r="U9817" s="26"/>
      <c r="V9817" s="26"/>
    </row>
    <row r="9818" spans="1:22" ht="14">
      <c r="A9818" s="24"/>
      <c r="B9818" s="26"/>
      <c r="C9818" s="26"/>
      <c r="D9818" s="26"/>
      <c r="E9818" s="26"/>
      <c r="F9818" s="26"/>
      <c r="G9818" s="27"/>
      <c r="H9818" s="27"/>
      <c r="I9818" s="26"/>
      <c r="J9818" s="24"/>
      <c r="K9818" s="26"/>
      <c r="L9818" s="26"/>
      <c r="M9818" s="26"/>
      <c r="N9818" s="26"/>
      <c r="O9818" s="26"/>
      <c r="P9818" s="26"/>
      <c r="Q9818" s="26"/>
      <c r="R9818" s="26"/>
      <c r="S9818" s="26"/>
      <c r="T9818" s="26"/>
      <c r="U9818" s="26"/>
      <c r="V9818" s="26"/>
    </row>
    <row r="9819" spans="1:22" ht="14">
      <c r="A9819" s="24"/>
      <c r="B9819" s="26"/>
      <c r="C9819" s="26"/>
      <c r="D9819" s="26"/>
      <c r="E9819" s="26"/>
      <c r="F9819" s="26"/>
      <c r="G9819" s="27"/>
      <c r="H9819" s="27"/>
      <c r="I9819" s="26"/>
      <c r="J9819" s="24"/>
      <c r="K9819" s="26"/>
      <c r="L9819" s="26"/>
      <c r="M9819" s="26"/>
      <c r="N9819" s="26"/>
      <c r="O9819" s="26"/>
      <c r="P9819" s="26"/>
      <c r="Q9819" s="26"/>
      <c r="R9819" s="26"/>
      <c r="S9819" s="26"/>
      <c r="T9819" s="26"/>
      <c r="U9819" s="26"/>
      <c r="V9819" s="26"/>
    </row>
    <row r="9820" spans="1:22" ht="14">
      <c r="A9820" s="24"/>
      <c r="B9820" s="26"/>
      <c r="C9820" s="26"/>
      <c r="D9820" s="26"/>
      <c r="E9820" s="26"/>
      <c r="F9820" s="26"/>
      <c r="G9820" s="27"/>
      <c r="H9820" s="27"/>
      <c r="I9820" s="26"/>
      <c r="J9820" s="24"/>
      <c r="K9820" s="26"/>
      <c r="L9820" s="26"/>
      <c r="M9820" s="26"/>
      <c r="N9820" s="26"/>
      <c r="O9820" s="26"/>
      <c r="P9820" s="26"/>
      <c r="Q9820" s="26"/>
      <c r="R9820" s="26"/>
      <c r="S9820" s="26"/>
      <c r="T9820" s="26"/>
      <c r="U9820" s="26"/>
      <c r="V9820" s="26"/>
    </row>
    <row r="9821" spans="1:22" ht="14">
      <c r="A9821" s="24"/>
      <c r="B9821" s="26"/>
      <c r="C9821" s="26"/>
      <c r="D9821" s="26"/>
      <c r="E9821" s="26"/>
      <c r="F9821" s="26"/>
      <c r="G9821" s="27"/>
      <c r="H9821" s="27"/>
      <c r="I9821" s="26"/>
      <c r="J9821" s="24"/>
      <c r="K9821" s="26"/>
      <c r="L9821" s="26"/>
      <c r="M9821" s="26"/>
      <c r="N9821" s="26"/>
      <c r="O9821" s="26"/>
      <c r="P9821" s="26"/>
      <c r="Q9821" s="26"/>
      <c r="R9821" s="26"/>
      <c r="S9821" s="26"/>
      <c r="T9821" s="26"/>
      <c r="U9821" s="26"/>
      <c r="V9821" s="26"/>
    </row>
    <row r="9822" spans="1:22" ht="14">
      <c r="A9822" s="24"/>
      <c r="B9822" s="26"/>
      <c r="C9822" s="26"/>
      <c r="D9822" s="26"/>
      <c r="E9822" s="26"/>
      <c r="F9822" s="26"/>
      <c r="G9822" s="27"/>
      <c r="H9822" s="27"/>
      <c r="I9822" s="26"/>
      <c r="J9822" s="24"/>
      <c r="K9822" s="26"/>
      <c r="L9822" s="26"/>
      <c r="M9822" s="26"/>
      <c r="N9822" s="26"/>
      <c r="O9822" s="26"/>
      <c r="P9822" s="26"/>
      <c r="Q9822" s="26"/>
      <c r="R9822" s="26"/>
      <c r="S9822" s="26"/>
      <c r="T9822" s="26"/>
      <c r="U9822" s="26"/>
      <c r="V9822" s="26"/>
    </row>
    <row r="9823" spans="1:22" ht="14">
      <c r="A9823" s="24"/>
      <c r="B9823" s="26"/>
      <c r="C9823" s="26"/>
      <c r="D9823" s="26"/>
      <c r="E9823" s="26"/>
      <c r="F9823" s="26"/>
      <c r="G9823" s="27"/>
      <c r="H9823" s="27"/>
      <c r="I9823" s="26"/>
      <c r="J9823" s="24"/>
      <c r="K9823" s="26"/>
      <c r="L9823" s="26"/>
      <c r="M9823" s="26"/>
      <c r="N9823" s="26"/>
      <c r="O9823" s="26"/>
      <c r="P9823" s="26"/>
      <c r="Q9823" s="26"/>
      <c r="R9823" s="26"/>
      <c r="S9823" s="26"/>
      <c r="T9823" s="26"/>
      <c r="U9823" s="26"/>
      <c r="V9823" s="26"/>
    </row>
    <row r="9824" spans="1:22" ht="14">
      <c r="A9824" s="24"/>
      <c r="B9824" s="26"/>
      <c r="C9824" s="26"/>
      <c r="D9824" s="26"/>
      <c r="E9824" s="26"/>
      <c r="F9824" s="26"/>
      <c r="G9824" s="27"/>
      <c r="H9824" s="27"/>
      <c r="I9824" s="26"/>
      <c r="J9824" s="24"/>
      <c r="K9824" s="26"/>
      <c r="L9824" s="26"/>
      <c r="M9824" s="26"/>
      <c r="N9824" s="26"/>
      <c r="O9824" s="26"/>
      <c r="P9824" s="26"/>
      <c r="Q9824" s="26"/>
      <c r="R9824" s="26"/>
      <c r="S9824" s="26"/>
      <c r="T9824" s="26"/>
      <c r="U9824" s="26"/>
      <c r="V9824" s="26"/>
    </row>
    <row r="9825" spans="1:22" ht="14">
      <c r="A9825" s="24"/>
      <c r="B9825" s="26"/>
      <c r="C9825" s="26"/>
      <c r="D9825" s="26"/>
      <c r="E9825" s="26"/>
      <c r="F9825" s="26"/>
      <c r="G9825" s="27"/>
      <c r="H9825" s="27"/>
      <c r="I9825" s="26"/>
      <c r="J9825" s="24"/>
      <c r="K9825" s="26"/>
      <c r="L9825" s="26"/>
      <c r="M9825" s="26"/>
      <c r="N9825" s="26"/>
      <c r="O9825" s="26"/>
      <c r="P9825" s="26"/>
      <c r="Q9825" s="26"/>
      <c r="R9825" s="26"/>
      <c r="S9825" s="26"/>
      <c r="T9825" s="26"/>
      <c r="U9825" s="26"/>
      <c r="V9825" s="26"/>
    </row>
    <row r="9826" spans="1:22" ht="14">
      <c r="A9826" s="24"/>
      <c r="B9826" s="26"/>
      <c r="C9826" s="26"/>
      <c r="D9826" s="26"/>
      <c r="E9826" s="26"/>
      <c r="F9826" s="26"/>
      <c r="G9826" s="27"/>
      <c r="H9826" s="27"/>
      <c r="I9826" s="26"/>
      <c r="J9826" s="24"/>
      <c r="K9826" s="26"/>
      <c r="L9826" s="26"/>
      <c r="M9826" s="26"/>
      <c r="N9826" s="26"/>
      <c r="O9826" s="26"/>
      <c r="P9826" s="26"/>
      <c r="Q9826" s="26"/>
      <c r="R9826" s="26"/>
      <c r="S9826" s="26"/>
      <c r="T9826" s="26"/>
      <c r="U9826" s="26"/>
      <c r="V9826" s="26"/>
    </row>
    <row r="9827" spans="1:22" ht="14">
      <c r="A9827" s="24"/>
      <c r="B9827" s="26"/>
      <c r="C9827" s="26"/>
      <c r="D9827" s="26"/>
      <c r="E9827" s="26"/>
      <c r="F9827" s="26"/>
      <c r="G9827" s="27"/>
      <c r="H9827" s="27"/>
      <c r="I9827" s="26"/>
      <c r="J9827" s="24"/>
      <c r="K9827" s="26"/>
      <c r="L9827" s="26"/>
      <c r="M9827" s="26"/>
      <c r="N9827" s="26"/>
      <c r="O9827" s="26"/>
      <c r="P9827" s="26"/>
      <c r="Q9827" s="26"/>
      <c r="R9827" s="26"/>
      <c r="S9827" s="26"/>
      <c r="T9827" s="26"/>
      <c r="U9827" s="26"/>
      <c r="V9827" s="26"/>
    </row>
    <row r="9828" spans="1:22" ht="14">
      <c r="A9828" s="24"/>
      <c r="B9828" s="26"/>
      <c r="C9828" s="26"/>
      <c r="D9828" s="26"/>
      <c r="E9828" s="26"/>
      <c r="F9828" s="26"/>
      <c r="G9828" s="27"/>
      <c r="H9828" s="27"/>
      <c r="I9828" s="26"/>
      <c r="J9828" s="24"/>
      <c r="K9828" s="26"/>
      <c r="L9828" s="26"/>
      <c r="M9828" s="26"/>
      <c r="N9828" s="26"/>
      <c r="O9828" s="26"/>
      <c r="P9828" s="26"/>
      <c r="Q9828" s="26"/>
      <c r="R9828" s="26"/>
      <c r="S9828" s="26"/>
      <c r="T9828" s="26"/>
      <c r="U9828" s="26"/>
      <c r="V9828" s="26"/>
    </row>
    <row r="9829" spans="1:22" ht="14">
      <c r="A9829" s="24"/>
      <c r="B9829" s="26"/>
      <c r="C9829" s="26"/>
      <c r="D9829" s="26"/>
      <c r="E9829" s="26"/>
      <c r="F9829" s="26"/>
      <c r="G9829" s="27"/>
      <c r="H9829" s="27"/>
      <c r="I9829" s="26"/>
      <c r="J9829" s="24"/>
      <c r="K9829" s="26"/>
      <c r="L9829" s="26"/>
      <c r="M9829" s="26"/>
      <c r="N9829" s="26"/>
      <c r="O9829" s="26"/>
      <c r="P9829" s="26"/>
      <c r="Q9829" s="26"/>
      <c r="R9829" s="26"/>
      <c r="S9829" s="26"/>
      <c r="T9829" s="26"/>
      <c r="U9829" s="26"/>
      <c r="V9829" s="26"/>
    </row>
    <row r="9830" spans="1:22" ht="14">
      <c r="A9830" s="24"/>
      <c r="B9830" s="26"/>
      <c r="C9830" s="26"/>
      <c r="D9830" s="26"/>
      <c r="E9830" s="26"/>
      <c r="F9830" s="26"/>
      <c r="G9830" s="27"/>
      <c r="H9830" s="27"/>
      <c r="I9830" s="26"/>
      <c r="J9830" s="24"/>
      <c r="K9830" s="26"/>
      <c r="L9830" s="26"/>
      <c r="M9830" s="26"/>
      <c r="N9830" s="26"/>
      <c r="O9830" s="26"/>
      <c r="P9830" s="26"/>
      <c r="Q9830" s="26"/>
      <c r="R9830" s="26"/>
      <c r="S9830" s="26"/>
      <c r="T9830" s="26"/>
      <c r="U9830" s="26"/>
      <c r="V9830" s="26"/>
    </row>
    <row r="9831" spans="1:22" ht="14">
      <c r="A9831" s="24"/>
      <c r="B9831" s="26"/>
      <c r="C9831" s="26"/>
      <c r="D9831" s="26"/>
      <c r="E9831" s="26"/>
      <c r="F9831" s="26"/>
      <c r="G9831" s="27"/>
      <c r="H9831" s="27"/>
      <c r="I9831" s="26"/>
      <c r="J9831" s="24"/>
      <c r="K9831" s="26"/>
      <c r="L9831" s="26"/>
      <c r="M9831" s="26"/>
      <c r="N9831" s="26"/>
      <c r="O9831" s="26"/>
      <c r="P9831" s="26"/>
      <c r="Q9831" s="26"/>
      <c r="R9831" s="26"/>
      <c r="S9831" s="26"/>
      <c r="T9831" s="26"/>
      <c r="U9831" s="26"/>
      <c r="V9831" s="26"/>
    </row>
    <row r="9832" spans="1:22" ht="14">
      <c r="A9832" s="24"/>
      <c r="B9832" s="26"/>
      <c r="C9832" s="26"/>
      <c r="D9832" s="26"/>
      <c r="E9832" s="26"/>
      <c r="F9832" s="26"/>
      <c r="G9832" s="27"/>
      <c r="H9832" s="27"/>
      <c r="I9832" s="26"/>
      <c r="J9832" s="24"/>
      <c r="K9832" s="26"/>
      <c r="L9832" s="26"/>
      <c r="M9832" s="26"/>
      <c r="N9832" s="26"/>
      <c r="O9832" s="26"/>
      <c r="P9832" s="26"/>
      <c r="Q9832" s="26"/>
      <c r="R9832" s="26"/>
      <c r="S9832" s="26"/>
      <c r="T9832" s="26"/>
      <c r="U9832" s="26"/>
      <c r="V9832" s="26"/>
    </row>
    <row r="9833" spans="1:22" ht="14">
      <c r="A9833" s="24"/>
      <c r="B9833" s="26"/>
      <c r="C9833" s="26"/>
      <c r="D9833" s="26"/>
      <c r="E9833" s="26"/>
      <c r="F9833" s="26"/>
      <c r="G9833" s="27"/>
      <c r="H9833" s="27"/>
      <c r="I9833" s="26"/>
      <c r="J9833" s="24"/>
      <c r="K9833" s="26"/>
      <c r="L9833" s="26"/>
      <c r="M9833" s="26"/>
      <c r="N9833" s="26"/>
      <c r="O9833" s="26"/>
      <c r="P9833" s="26"/>
      <c r="Q9833" s="26"/>
      <c r="R9833" s="26"/>
      <c r="S9833" s="26"/>
      <c r="T9833" s="26"/>
      <c r="U9833" s="26"/>
      <c r="V9833" s="26"/>
    </row>
    <row r="9834" spans="1:22" ht="14">
      <c r="A9834" s="24"/>
      <c r="B9834" s="26"/>
      <c r="C9834" s="26"/>
      <c r="D9834" s="26"/>
      <c r="E9834" s="26"/>
      <c r="F9834" s="26"/>
      <c r="G9834" s="27"/>
      <c r="H9834" s="27"/>
      <c r="I9834" s="26"/>
      <c r="J9834" s="24"/>
      <c r="K9834" s="26"/>
      <c r="L9834" s="26"/>
      <c r="M9834" s="26"/>
      <c r="N9834" s="26"/>
      <c r="O9834" s="26"/>
      <c r="P9834" s="26"/>
      <c r="Q9834" s="26"/>
      <c r="R9834" s="26"/>
      <c r="S9834" s="26"/>
      <c r="T9834" s="26"/>
      <c r="U9834" s="26"/>
      <c r="V9834" s="26"/>
    </row>
    <row r="9835" spans="1:22" ht="14">
      <c r="A9835" s="24"/>
      <c r="B9835" s="26"/>
      <c r="C9835" s="26"/>
      <c r="D9835" s="26"/>
      <c r="E9835" s="26"/>
      <c r="F9835" s="26"/>
      <c r="G9835" s="27"/>
      <c r="H9835" s="27"/>
      <c r="I9835" s="26"/>
      <c r="J9835" s="24"/>
      <c r="K9835" s="26"/>
      <c r="L9835" s="26"/>
      <c r="M9835" s="26"/>
      <c r="N9835" s="26"/>
      <c r="O9835" s="26"/>
      <c r="P9835" s="26"/>
      <c r="Q9835" s="26"/>
      <c r="R9835" s="26"/>
      <c r="S9835" s="26"/>
      <c r="T9835" s="26"/>
      <c r="U9835" s="26"/>
      <c r="V9835" s="26"/>
    </row>
    <row r="9836" spans="1:22" ht="14">
      <c r="A9836" s="24"/>
      <c r="B9836" s="26"/>
      <c r="C9836" s="26"/>
      <c r="D9836" s="26"/>
      <c r="E9836" s="26"/>
      <c r="F9836" s="26"/>
      <c r="G9836" s="27"/>
      <c r="H9836" s="27"/>
      <c r="I9836" s="26"/>
      <c r="J9836" s="24"/>
      <c r="K9836" s="26"/>
      <c r="L9836" s="26"/>
      <c r="M9836" s="26"/>
      <c r="N9836" s="26"/>
      <c r="O9836" s="26"/>
      <c r="P9836" s="26"/>
      <c r="Q9836" s="26"/>
      <c r="R9836" s="26"/>
      <c r="S9836" s="26"/>
      <c r="T9836" s="26"/>
      <c r="U9836" s="26"/>
      <c r="V9836" s="26"/>
    </row>
    <row r="9837" spans="1:22" ht="14">
      <c r="A9837" s="24"/>
      <c r="B9837" s="26"/>
      <c r="C9837" s="26"/>
      <c r="D9837" s="26"/>
      <c r="E9837" s="26"/>
      <c r="F9837" s="26"/>
      <c r="G9837" s="27"/>
      <c r="H9837" s="27"/>
      <c r="I9837" s="26"/>
      <c r="J9837" s="24"/>
      <c r="K9837" s="26"/>
      <c r="L9837" s="26"/>
      <c r="M9837" s="26"/>
      <c r="N9837" s="26"/>
      <c r="O9837" s="26"/>
      <c r="P9837" s="26"/>
      <c r="Q9837" s="26"/>
      <c r="R9837" s="26"/>
      <c r="S9837" s="26"/>
      <c r="T9837" s="26"/>
      <c r="U9837" s="26"/>
      <c r="V9837" s="26"/>
    </row>
    <row r="9838" spans="1:22" ht="14">
      <c r="A9838" s="24"/>
      <c r="B9838" s="26"/>
      <c r="C9838" s="26"/>
      <c r="D9838" s="26"/>
      <c r="E9838" s="26"/>
      <c r="F9838" s="26"/>
      <c r="G9838" s="27"/>
      <c r="H9838" s="27"/>
      <c r="I9838" s="26"/>
      <c r="J9838" s="24"/>
      <c r="K9838" s="26"/>
      <c r="L9838" s="26"/>
      <c r="M9838" s="26"/>
      <c r="N9838" s="26"/>
      <c r="O9838" s="26"/>
      <c r="P9838" s="26"/>
      <c r="Q9838" s="26"/>
      <c r="R9838" s="26"/>
      <c r="S9838" s="26"/>
      <c r="T9838" s="26"/>
      <c r="U9838" s="26"/>
      <c r="V9838" s="26"/>
    </row>
    <row r="9839" spans="1:22" ht="14">
      <c r="A9839" s="24"/>
      <c r="B9839" s="26"/>
      <c r="C9839" s="26"/>
      <c r="D9839" s="26"/>
      <c r="E9839" s="26"/>
      <c r="F9839" s="26"/>
      <c r="G9839" s="27"/>
      <c r="H9839" s="27"/>
      <c r="I9839" s="26"/>
      <c r="J9839" s="24"/>
      <c r="K9839" s="26"/>
      <c r="L9839" s="26"/>
      <c r="M9839" s="26"/>
      <c r="N9839" s="26"/>
      <c r="O9839" s="26"/>
      <c r="P9839" s="26"/>
      <c r="Q9839" s="26"/>
      <c r="R9839" s="26"/>
      <c r="S9839" s="26"/>
      <c r="T9839" s="26"/>
      <c r="U9839" s="26"/>
      <c r="V9839" s="26"/>
    </row>
    <row r="9840" spans="1:22" ht="14">
      <c r="A9840" s="24"/>
      <c r="B9840" s="26"/>
      <c r="C9840" s="26"/>
      <c r="D9840" s="26"/>
      <c r="E9840" s="26"/>
      <c r="F9840" s="26"/>
      <c r="G9840" s="27"/>
      <c r="H9840" s="27"/>
      <c r="I9840" s="26"/>
      <c r="J9840" s="24"/>
      <c r="K9840" s="26"/>
      <c r="L9840" s="26"/>
      <c r="M9840" s="26"/>
      <c r="N9840" s="26"/>
      <c r="O9840" s="26"/>
      <c r="P9840" s="26"/>
      <c r="Q9840" s="26"/>
      <c r="R9840" s="26"/>
      <c r="S9840" s="26"/>
      <c r="T9840" s="26"/>
      <c r="U9840" s="26"/>
      <c r="V9840" s="26"/>
    </row>
    <row r="9841" spans="1:22" ht="14">
      <c r="A9841" s="24"/>
      <c r="B9841" s="26"/>
      <c r="C9841" s="26"/>
      <c r="D9841" s="26"/>
      <c r="E9841" s="26"/>
      <c r="F9841" s="26"/>
      <c r="G9841" s="27"/>
      <c r="H9841" s="27"/>
      <c r="I9841" s="26"/>
      <c r="J9841" s="24"/>
      <c r="K9841" s="26"/>
      <c r="L9841" s="26"/>
      <c r="M9841" s="26"/>
      <c r="N9841" s="26"/>
      <c r="O9841" s="26"/>
      <c r="P9841" s="26"/>
      <c r="Q9841" s="26"/>
      <c r="R9841" s="26"/>
      <c r="S9841" s="26"/>
      <c r="T9841" s="26"/>
      <c r="U9841" s="26"/>
      <c r="V9841" s="26"/>
    </row>
    <row r="9842" spans="1:22" ht="14">
      <c r="A9842" s="24"/>
      <c r="B9842" s="26"/>
      <c r="C9842" s="26"/>
      <c r="D9842" s="26"/>
      <c r="E9842" s="26"/>
      <c r="F9842" s="26"/>
      <c r="G9842" s="27"/>
      <c r="H9842" s="27"/>
      <c r="I9842" s="26"/>
      <c r="J9842" s="24"/>
      <c r="K9842" s="26"/>
      <c r="L9842" s="26"/>
      <c r="M9842" s="26"/>
      <c r="N9842" s="26"/>
      <c r="O9842" s="26"/>
      <c r="P9842" s="26"/>
      <c r="Q9842" s="26"/>
      <c r="R9842" s="26"/>
      <c r="S9842" s="26"/>
      <c r="T9842" s="26"/>
      <c r="U9842" s="26"/>
      <c r="V9842" s="26"/>
    </row>
    <row r="9843" spans="1:22" ht="14">
      <c r="A9843" s="24"/>
      <c r="B9843" s="26"/>
      <c r="C9843" s="26"/>
      <c r="D9843" s="26"/>
      <c r="E9843" s="26"/>
      <c r="F9843" s="26"/>
      <c r="G9843" s="27"/>
      <c r="H9843" s="27"/>
      <c r="I9843" s="26"/>
      <c r="J9843" s="24"/>
      <c r="K9843" s="26"/>
      <c r="L9843" s="26"/>
      <c r="M9843" s="26"/>
      <c r="N9843" s="26"/>
      <c r="O9843" s="26"/>
      <c r="P9843" s="26"/>
      <c r="Q9843" s="26"/>
      <c r="R9843" s="26"/>
      <c r="S9843" s="26"/>
      <c r="T9843" s="26"/>
      <c r="U9843" s="26"/>
      <c r="V9843" s="26"/>
    </row>
    <row r="9844" spans="1:22" ht="14">
      <c r="A9844" s="24"/>
      <c r="B9844" s="26"/>
      <c r="C9844" s="26"/>
      <c r="D9844" s="26"/>
      <c r="E9844" s="26"/>
      <c r="F9844" s="26"/>
      <c r="G9844" s="27"/>
      <c r="H9844" s="27"/>
      <c r="I9844" s="26"/>
      <c r="J9844" s="24"/>
      <c r="K9844" s="26"/>
      <c r="L9844" s="26"/>
      <c r="M9844" s="26"/>
      <c r="N9844" s="26"/>
      <c r="O9844" s="26"/>
      <c r="P9844" s="26"/>
      <c r="Q9844" s="26"/>
      <c r="R9844" s="26"/>
      <c r="S9844" s="26"/>
      <c r="T9844" s="26"/>
      <c r="U9844" s="26"/>
      <c r="V9844" s="26"/>
    </row>
    <row r="9845" spans="1:22" ht="14">
      <c r="A9845" s="24"/>
      <c r="B9845" s="26"/>
      <c r="C9845" s="26"/>
      <c r="D9845" s="26"/>
      <c r="E9845" s="26"/>
      <c r="F9845" s="26"/>
      <c r="G9845" s="27"/>
      <c r="H9845" s="27"/>
      <c r="I9845" s="26"/>
      <c r="J9845" s="24"/>
      <c r="K9845" s="26"/>
      <c r="L9845" s="26"/>
      <c r="M9845" s="26"/>
      <c r="N9845" s="26"/>
      <c r="O9845" s="26"/>
      <c r="P9845" s="26"/>
      <c r="Q9845" s="26"/>
      <c r="R9845" s="26"/>
      <c r="S9845" s="26"/>
      <c r="T9845" s="26"/>
      <c r="U9845" s="26"/>
      <c r="V9845" s="26"/>
    </row>
    <row r="9846" spans="1:22" ht="14">
      <c r="A9846" s="24"/>
      <c r="B9846" s="26"/>
      <c r="C9846" s="26"/>
      <c r="D9846" s="26"/>
      <c r="E9846" s="26"/>
      <c r="F9846" s="26"/>
      <c r="G9846" s="27"/>
      <c r="H9846" s="27"/>
      <c r="I9846" s="26"/>
      <c r="J9846" s="24"/>
      <c r="K9846" s="26"/>
      <c r="L9846" s="26"/>
      <c r="M9846" s="26"/>
      <c r="N9846" s="26"/>
      <c r="O9846" s="26"/>
      <c r="P9846" s="26"/>
      <c r="Q9846" s="26"/>
      <c r="R9846" s="26"/>
      <c r="S9846" s="26"/>
      <c r="T9846" s="26"/>
      <c r="U9846" s="26"/>
      <c r="V9846" s="26"/>
    </row>
    <row r="9847" spans="1:22" ht="14">
      <c r="A9847" s="24"/>
      <c r="B9847" s="26"/>
      <c r="C9847" s="26"/>
      <c r="D9847" s="26"/>
      <c r="E9847" s="26"/>
      <c r="F9847" s="26"/>
      <c r="G9847" s="27"/>
      <c r="H9847" s="27"/>
      <c r="I9847" s="26"/>
      <c r="J9847" s="24"/>
      <c r="K9847" s="26"/>
      <c r="L9847" s="26"/>
      <c r="M9847" s="26"/>
      <c r="N9847" s="26"/>
      <c r="O9847" s="26"/>
      <c r="P9847" s="26"/>
      <c r="Q9847" s="26"/>
      <c r="R9847" s="26"/>
      <c r="S9847" s="26"/>
      <c r="T9847" s="26"/>
      <c r="U9847" s="26"/>
      <c r="V9847" s="26"/>
    </row>
    <row r="9848" spans="1:22" ht="14">
      <c r="A9848" s="24"/>
      <c r="B9848" s="26"/>
      <c r="C9848" s="26"/>
      <c r="D9848" s="26"/>
      <c r="E9848" s="26"/>
      <c r="F9848" s="26"/>
      <c r="G9848" s="27"/>
      <c r="H9848" s="27"/>
      <c r="I9848" s="26"/>
      <c r="J9848" s="24"/>
      <c r="K9848" s="26"/>
      <c r="L9848" s="26"/>
      <c r="M9848" s="26"/>
      <c r="N9848" s="26"/>
      <c r="O9848" s="26"/>
      <c r="P9848" s="26"/>
      <c r="Q9848" s="26"/>
      <c r="R9848" s="26"/>
      <c r="S9848" s="26"/>
      <c r="T9848" s="26"/>
      <c r="U9848" s="26"/>
      <c r="V9848" s="26"/>
    </row>
    <row r="9849" spans="1:22" ht="14">
      <c r="A9849" s="24"/>
      <c r="B9849" s="26"/>
      <c r="C9849" s="26"/>
      <c r="D9849" s="26"/>
      <c r="E9849" s="26"/>
      <c r="F9849" s="26"/>
      <c r="G9849" s="27"/>
      <c r="H9849" s="27"/>
      <c r="I9849" s="26"/>
      <c r="J9849" s="24"/>
      <c r="K9849" s="26"/>
      <c r="L9849" s="26"/>
      <c r="M9849" s="26"/>
      <c r="N9849" s="26"/>
      <c r="O9849" s="26"/>
      <c r="P9849" s="26"/>
      <c r="Q9849" s="26"/>
      <c r="R9849" s="26"/>
      <c r="S9849" s="26"/>
      <c r="T9849" s="26"/>
      <c r="U9849" s="26"/>
      <c r="V9849" s="26"/>
    </row>
    <row r="9850" spans="1:22" ht="14">
      <c r="A9850" s="24"/>
      <c r="B9850" s="26"/>
      <c r="C9850" s="26"/>
      <c r="D9850" s="26"/>
      <c r="E9850" s="26"/>
      <c r="F9850" s="26"/>
      <c r="G9850" s="27"/>
      <c r="H9850" s="27"/>
      <c r="I9850" s="26"/>
      <c r="J9850" s="24"/>
      <c r="K9850" s="26"/>
      <c r="L9850" s="26"/>
      <c r="M9850" s="26"/>
      <c r="N9850" s="26"/>
      <c r="O9850" s="26"/>
      <c r="P9850" s="26"/>
      <c r="Q9850" s="26"/>
      <c r="R9850" s="26"/>
      <c r="S9850" s="26"/>
      <c r="T9850" s="26"/>
      <c r="U9850" s="26"/>
      <c r="V9850" s="26"/>
    </row>
    <row r="9851" spans="1:22" ht="14">
      <c r="A9851" s="24"/>
      <c r="B9851" s="26"/>
      <c r="C9851" s="26"/>
      <c r="D9851" s="26"/>
      <c r="E9851" s="26"/>
      <c r="F9851" s="26"/>
      <c r="G9851" s="27"/>
      <c r="H9851" s="27"/>
      <c r="I9851" s="26"/>
      <c r="J9851" s="24"/>
      <c r="K9851" s="26"/>
      <c r="L9851" s="26"/>
      <c r="M9851" s="26"/>
      <c r="N9851" s="26"/>
      <c r="O9851" s="26"/>
      <c r="P9851" s="26"/>
      <c r="Q9851" s="26"/>
      <c r="R9851" s="26"/>
      <c r="S9851" s="26"/>
      <c r="T9851" s="26"/>
      <c r="U9851" s="26"/>
      <c r="V9851" s="26"/>
    </row>
    <row r="9852" spans="1:22" ht="14">
      <c r="A9852" s="24"/>
      <c r="B9852" s="26"/>
      <c r="C9852" s="26"/>
      <c r="D9852" s="26"/>
      <c r="E9852" s="26"/>
      <c r="F9852" s="26"/>
      <c r="G9852" s="27"/>
      <c r="H9852" s="27"/>
      <c r="I9852" s="26"/>
      <c r="J9852" s="24"/>
      <c r="K9852" s="26"/>
      <c r="L9852" s="26"/>
      <c r="M9852" s="26"/>
      <c r="N9852" s="26"/>
      <c r="O9852" s="26"/>
      <c r="P9852" s="26"/>
      <c r="Q9852" s="26"/>
      <c r="R9852" s="26"/>
      <c r="S9852" s="26"/>
      <c r="T9852" s="26"/>
      <c r="U9852" s="26"/>
      <c r="V9852" s="26"/>
    </row>
    <row r="9853" spans="1:22" ht="14">
      <c r="A9853" s="24"/>
      <c r="B9853" s="26"/>
      <c r="C9853" s="26"/>
      <c r="D9853" s="26"/>
      <c r="E9853" s="26"/>
      <c r="F9853" s="26"/>
      <c r="G9853" s="27"/>
      <c r="H9853" s="27"/>
      <c r="I9853" s="26"/>
      <c r="J9853" s="24"/>
      <c r="K9853" s="26"/>
      <c r="L9853" s="26"/>
      <c r="M9853" s="26"/>
      <c r="N9853" s="26"/>
      <c r="O9853" s="26"/>
      <c r="P9853" s="26"/>
      <c r="Q9853" s="26"/>
      <c r="R9853" s="26"/>
      <c r="S9853" s="26"/>
      <c r="T9853" s="26"/>
      <c r="U9853" s="26"/>
      <c r="V9853" s="26"/>
    </row>
    <row r="9854" spans="1:22" ht="14">
      <c r="A9854" s="24"/>
      <c r="B9854" s="26"/>
      <c r="C9854" s="26"/>
      <c r="D9854" s="26"/>
      <c r="E9854" s="26"/>
      <c r="F9854" s="26"/>
      <c r="G9854" s="27"/>
      <c r="H9854" s="27"/>
      <c r="I9854" s="26"/>
      <c r="J9854" s="24"/>
      <c r="K9854" s="26"/>
      <c r="L9854" s="26"/>
      <c r="M9854" s="26"/>
      <c r="N9854" s="26"/>
      <c r="O9854" s="26"/>
      <c r="P9854" s="26"/>
      <c r="Q9854" s="26"/>
      <c r="R9854" s="26"/>
      <c r="S9854" s="26"/>
      <c r="T9854" s="26"/>
      <c r="U9854" s="26"/>
      <c r="V9854" s="26"/>
    </row>
    <row r="9855" spans="1:22" ht="14">
      <c r="A9855" s="24"/>
      <c r="B9855" s="26"/>
      <c r="C9855" s="26"/>
      <c r="D9855" s="26"/>
      <c r="E9855" s="26"/>
      <c r="F9855" s="26"/>
      <c r="G9855" s="27"/>
      <c r="H9855" s="27"/>
      <c r="I9855" s="26"/>
      <c r="J9855" s="24"/>
      <c r="K9855" s="26"/>
      <c r="L9855" s="26"/>
      <c r="M9855" s="26"/>
      <c r="N9855" s="26"/>
      <c r="O9855" s="26"/>
      <c r="P9855" s="26"/>
      <c r="Q9855" s="26"/>
      <c r="R9855" s="26"/>
      <c r="S9855" s="26"/>
      <c r="T9855" s="26"/>
      <c r="U9855" s="26"/>
      <c r="V9855" s="26"/>
    </row>
    <row r="9856" spans="1:22" ht="14">
      <c r="A9856" s="24"/>
      <c r="B9856" s="26"/>
      <c r="C9856" s="26"/>
      <c r="D9856" s="26"/>
      <c r="E9856" s="26"/>
      <c r="F9856" s="26"/>
      <c r="G9856" s="27"/>
      <c r="H9856" s="27"/>
      <c r="I9856" s="26"/>
      <c r="J9856" s="24"/>
      <c r="K9856" s="26"/>
      <c r="L9856" s="26"/>
      <c r="M9856" s="26"/>
      <c r="N9856" s="26"/>
      <c r="O9856" s="26"/>
      <c r="P9856" s="26"/>
      <c r="Q9856" s="26"/>
      <c r="R9856" s="26"/>
      <c r="S9856" s="26"/>
      <c r="T9856" s="26"/>
      <c r="U9856" s="26"/>
      <c r="V9856" s="26"/>
    </row>
    <row r="9857" spans="1:22" ht="14">
      <c r="A9857" s="24"/>
      <c r="B9857" s="26"/>
      <c r="C9857" s="26"/>
      <c r="D9857" s="26"/>
      <c r="E9857" s="26"/>
      <c r="F9857" s="26"/>
      <c r="G9857" s="27"/>
      <c r="H9857" s="27"/>
      <c r="I9857" s="26"/>
      <c r="J9857" s="24"/>
      <c r="K9857" s="26"/>
      <c r="L9857" s="26"/>
      <c r="M9857" s="26"/>
      <c r="N9857" s="26"/>
      <c r="O9857" s="26"/>
      <c r="P9857" s="26"/>
      <c r="Q9857" s="26"/>
      <c r="R9857" s="26"/>
      <c r="S9857" s="26"/>
      <c r="T9857" s="26"/>
      <c r="U9857" s="26"/>
      <c r="V9857" s="26"/>
    </row>
    <row r="9858" spans="1:22" ht="14">
      <c r="A9858" s="24"/>
      <c r="B9858" s="26"/>
      <c r="C9858" s="26"/>
      <c r="D9858" s="26"/>
      <c r="E9858" s="26"/>
      <c r="F9858" s="26"/>
      <c r="G9858" s="27"/>
      <c r="H9858" s="27"/>
      <c r="I9858" s="26"/>
      <c r="J9858" s="24"/>
      <c r="K9858" s="26"/>
      <c r="L9858" s="26"/>
      <c r="M9858" s="26"/>
      <c r="N9858" s="26"/>
      <c r="O9858" s="26"/>
      <c r="P9858" s="26"/>
      <c r="Q9858" s="26"/>
      <c r="R9858" s="26"/>
      <c r="S9858" s="26"/>
      <c r="T9858" s="26"/>
      <c r="U9858" s="26"/>
      <c r="V9858" s="26"/>
    </row>
    <row r="9859" spans="1:22" ht="14">
      <c r="A9859" s="24"/>
      <c r="B9859" s="26"/>
      <c r="C9859" s="26"/>
      <c r="D9859" s="26"/>
      <c r="E9859" s="26"/>
      <c r="F9859" s="26"/>
      <c r="G9859" s="27"/>
      <c r="H9859" s="27"/>
      <c r="I9859" s="26"/>
      <c r="J9859" s="24"/>
      <c r="K9859" s="26"/>
      <c r="L9859" s="26"/>
      <c r="M9859" s="26"/>
      <c r="N9859" s="26"/>
      <c r="O9859" s="26"/>
      <c r="P9859" s="26"/>
      <c r="Q9859" s="26"/>
      <c r="R9859" s="26"/>
      <c r="S9859" s="26"/>
      <c r="T9859" s="26"/>
      <c r="U9859" s="26"/>
      <c r="V9859" s="26"/>
    </row>
    <row r="9860" spans="1:22" ht="14">
      <c r="A9860" s="24"/>
      <c r="B9860" s="26"/>
      <c r="C9860" s="26"/>
      <c r="D9860" s="26"/>
      <c r="E9860" s="26"/>
      <c r="F9860" s="26"/>
      <c r="G9860" s="27"/>
      <c r="H9860" s="27"/>
      <c r="I9860" s="26"/>
      <c r="J9860" s="24"/>
      <c r="K9860" s="26"/>
      <c r="L9860" s="26"/>
      <c r="M9860" s="26"/>
      <c r="N9860" s="26"/>
      <c r="O9860" s="26"/>
      <c r="P9860" s="26"/>
      <c r="Q9860" s="26"/>
      <c r="R9860" s="26"/>
      <c r="S9860" s="26"/>
      <c r="T9860" s="26"/>
      <c r="U9860" s="26"/>
      <c r="V9860" s="26"/>
    </row>
    <row r="9861" spans="1:22" ht="14">
      <c r="A9861" s="24"/>
      <c r="B9861" s="26"/>
      <c r="C9861" s="26"/>
      <c r="D9861" s="26"/>
      <c r="E9861" s="26"/>
      <c r="F9861" s="26"/>
      <c r="G9861" s="27"/>
      <c r="H9861" s="27"/>
      <c r="I9861" s="26"/>
      <c r="J9861" s="24"/>
      <c r="K9861" s="26"/>
      <c r="L9861" s="26"/>
      <c r="M9861" s="26"/>
      <c r="N9861" s="26"/>
      <c r="O9861" s="26"/>
      <c r="P9861" s="26"/>
      <c r="Q9861" s="26"/>
      <c r="R9861" s="26"/>
      <c r="S9861" s="26"/>
      <c r="T9861" s="26"/>
      <c r="U9861" s="26"/>
      <c r="V9861" s="26"/>
    </row>
    <row r="9862" spans="1:22" ht="14">
      <c r="A9862" s="24"/>
      <c r="B9862" s="26"/>
      <c r="C9862" s="26"/>
      <c r="D9862" s="26"/>
      <c r="E9862" s="26"/>
      <c r="F9862" s="26"/>
      <c r="G9862" s="27"/>
      <c r="H9862" s="27"/>
      <c r="I9862" s="26"/>
      <c r="J9862" s="24"/>
      <c r="K9862" s="26"/>
      <c r="L9862" s="26"/>
      <c r="M9862" s="26"/>
      <c r="N9862" s="26"/>
      <c r="O9862" s="26"/>
      <c r="P9862" s="26"/>
      <c r="Q9862" s="26"/>
      <c r="R9862" s="26"/>
      <c r="S9862" s="26"/>
      <c r="T9862" s="26"/>
      <c r="U9862" s="26"/>
      <c r="V9862" s="26"/>
    </row>
    <row r="9863" spans="1:22" ht="14">
      <c r="A9863" s="24"/>
      <c r="B9863" s="26"/>
      <c r="C9863" s="26"/>
      <c r="D9863" s="26"/>
      <c r="E9863" s="26"/>
      <c r="F9863" s="26"/>
      <c r="G9863" s="27"/>
      <c r="H9863" s="27"/>
      <c r="I9863" s="26"/>
      <c r="J9863" s="24"/>
      <c r="K9863" s="26"/>
      <c r="L9863" s="26"/>
      <c r="M9863" s="26"/>
      <c r="N9863" s="26"/>
      <c r="O9863" s="26"/>
      <c r="P9863" s="26"/>
      <c r="Q9863" s="26"/>
      <c r="R9863" s="26"/>
      <c r="S9863" s="26"/>
      <c r="T9863" s="26"/>
      <c r="U9863" s="26"/>
      <c r="V9863" s="26"/>
    </row>
    <row r="9864" spans="1:22" ht="14">
      <c r="A9864" s="24"/>
      <c r="B9864" s="26"/>
      <c r="C9864" s="26"/>
      <c r="D9864" s="26"/>
      <c r="E9864" s="26"/>
      <c r="F9864" s="26"/>
      <c r="G9864" s="27"/>
      <c r="H9864" s="27"/>
      <c r="I9864" s="26"/>
      <c r="J9864" s="24"/>
      <c r="K9864" s="26"/>
      <c r="L9864" s="26"/>
      <c r="M9864" s="26"/>
      <c r="N9864" s="26"/>
      <c r="O9864" s="26"/>
      <c r="P9864" s="26"/>
      <c r="Q9864" s="26"/>
      <c r="R9864" s="26"/>
      <c r="S9864" s="26"/>
      <c r="T9864" s="26"/>
      <c r="U9864" s="26"/>
      <c r="V9864" s="26"/>
    </row>
    <row r="9865" spans="1:22" ht="14">
      <c r="A9865" s="24"/>
      <c r="B9865" s="26"/>
      <c r="C9865" s="26"/>
      <c r="D9865" s="26"/>
      <c r="E9865" s="26"/>
      <c r="F9865" s="26"/>
      <c r="G9865" s="27"/>
      <c r="H9865" s="27"/>
      <c r="I9865" s="26"/>
      <c r="J9865" s="24"/>
      <c r="K9865" s="26"/>
      <c r="L9865" s="26"/>
      <c r="M9865" s="26"/>
      <c r="N9865" s="26"/>
      <c r="O9865" s="26"/>
      <c r="P9865" s="26"/>
      <c r="Q9865" s="26"/>
      <c r="R9865" s="26"/>
      <c r="S9865" s="26"/>
      <c r="T9865" s="26"/>
      <c r="U9865" s="26"/>
      <c r="V9865" s="26"/>
    </row>
    <row r="9866" spans="1:22" ht="14">
      <c r="A9866" s="24"/>
      <c r="B9866" s="26"/>
      <c r="C9866" s="26"/>
      <c r="D9866" s="26"/>
      <c r="E9866" s="26"/>
      <c r="F9866" s="26"/>
      <c r="G9866" s="27"/>
      <c r="H9866" s="27"/>
      <c r="I9866" s="26"/>
      <c r="J9866" s="24"/>
      <c r="K9866" s="26"/>
      <c r="L9866" s="26"/>
      <c r="M9866" s="26"/>
      <c r="N9866" s="26"/>
      <c r="O9866" s="26"/>
      <c r="P9866" s="26"/>
      <c r="Q9866" s="26"/>
      <c r="R9866" s="26"/>
      <c r="S9866" s="26"/>
      <c r="T9866" s="26"/>
      <c r="U9866" s="26"/>
      <c r="V9866" s="26"/>
    </row>
    <row r="9867" spans="1:22" ht="14">
      <c r="A9867" s="24"/>
      <c r="B9867" s="26"/>
      <c r="C9867" s="26"/>
      <c r="D9867" s="26"/>
      <c r="E9867" s="26"/>
      <c r="F9867" s="26"/>
      <c r="G9867" s="27"/>
      <c r="H9867" s="27"/>
      <c r="I9867" s="26"/>
      <c r="J9867" s="24"/>
      <c r="K9867" s="26"/>
      <c r="L9867" s="26"/>
      <c r="M9867" s="26"/>
      <c r="N9867" s="26"/>
      <c r="O9867" s="26"/>
      <c r="P9867" s="26"/>
      <c r="Q9867" s="26"/>
      <c r="R9867" s="26"/>
      <c r="S9867" s="26"/>
      <c r="T9867" s="26"/>
      <c r="U9867" s="26"/>
      <c r="V9867" s="26"/>
    </row>
    <row r="9868" spans="1:22" ht="14">
      <c r="A9868" s="24"/>
      <c r="B9868" s="26"/>
      <c r="C9868" s="26"/>
      <c r="D9868" s="26"/>
      <c r="E9868" s="26"/>
      <c r="F9868" s="26"/>
      <c r="G9868" s="27"/>
      <c r="H9868" s="27"/>
      <c r="I9868" s="26"/>
      <c r="J9868" s="24"/>
      <c r="K9868" s="26"/>
      <c r="L9868" s="26"/>
      <c r="M9868" s="26"/>
      <c r="N9868" s="26"/>
      <c r="O9868" s="26"/>
      <c r="P9868" s="26"/>
      <c r="Q9868" s="26"/>
      <c r="R9868" s="26"/>
      <c r="S9868" s="26"/>
      <c r="T9868" s="26"/>
      <c r="U9868" s="26"/>
      <c r="V9868" s="26"/>
    </row>
    <row r="9869" spans="1:22" ht="14">
      <c r="A9869" s="24"/>
      <c r="B9869" s="26"/>
      <c r="C9869" s="26"/>
      <c r="D9869" s="26"/>
      <c r="E9869" s="26"/>
      <c r="F9869" s="26"/>
      <c r="G9869" s="27"/>
      <c r="H9869" s="27"/>
      <c r="I9869" s="26"/>
      <c r="J9869" s="24"/>
      <c r="K9869" s="26"/>
      <c r="L9869" s="26"/>
      <c r="M9869" s="26"/>
      <c r="N9869" s="26"/>
      <c r="O9869" s="26"/>
      <c r="P9869" s="26"/>
      <c r="Q9869" s="26"/>
      <c r="R9869" s="26"/>
      <c r="S9869" s="26"/>
      <c r="T9869" s="26"/>
      <c r="U9869" s="26"/>
      <c r="V9869" s="26"/>
    </row>
    <row r="9870" spans="1:22" ht="14">
      <c r="A9870" s="24"/>
      <c r="B9870" s="26"/>
      <c r="C9870" s="26"/>
      <c r="D9870" s="26"/>
      <c r="E9870" s="26"/>
      <c r="F9870" s="26"/>
      <c r="G9870" s="27"/>
      <c r="H9870" s="27"/>
      <c r="I9870" s="26"/>
      <c r="J9870" s="24"/>
      <c r="K9870" s="26"/>
      <c r="L9870" s="26"/>
      <c r="M9870" s="26"/>
      <c r="N9870" s="26"/>
      <c r="O9870" s="26"/>
      <c r="P9870" s="26"/>
      <c r="Q9870" s="26"/>
      <c r="R9870" s="26"/>
      <c r="S9870" s="26"/>
      <c r="T9870" s="26"/>
      <c r="U9870" s="26"/>
      <c r="V9870" s="26"/>
    </row>
    <row r="9871" spans="1:22" ht="14">
      <c r="A9871" s="24"/>
      <c r="B9871" s="26"/>
      <c r="C9871" s="26"/>
      <c r="D9871" s="26"/>
      <c r="E9871" s="26"/>
      <c r="F9871" s="26"/>
      <c r="G9871" s="27"/>
      <c r="H9871" s="27"/>
      <c r="I9871" s="26"/>
      <c r="J9871" s="24"/>
      <c r="K9871" s="26"/>
      <c r="L9871" s="26"/>
      <c r="M9871" s="26"/>
      <c r="N9871" s="26"/>
      <c r="O9871" s="26"/>
      <c r="P9871" s="26"/>
      <c r="Q9871" s="26"/>
      <c r="R9871" s="26"/>
      <c r="S9871" s="26"/>
      <c r="T9871" s="26"/>
      <c r="U9871" s="26"/>
      <c r="V9871" s="26"/>
    </row>
    <row r="9872" spans="1:22" ht="14">
      <c r="A9872" s="24"/>
      <c r="B9872" s="26"/>
      <c r="C9872" s="26"/>
      <c r="D9872" s="26"/>
      <c r="E9872" s="26"/>
      <c r="F9872" s="26"/>
      <c r="G9872" s="27"/>
      <c r="H9872" s="27"/>
      <c r="I9872" s="26"/>
      <c r="J9872" s="24"/>
      <c r="K9872" s="26"/>
      <c r="L9872" s="26"/>
      <c r="M9872" s="26"/>
      <c r="N9872" s="26"/>
      <c r="O9872" s="26"/>
      <c r="P9872" s="26"/>
      <c r="Q9872" s="26"/>
      <c r="R9872" s="26"/>
      <c r="S9872" s="26"/>
      <c r="T9872" s="26"/>
      <c r="U9872" s="26"/>
      <c r="V9872" s="26"/>
    </row>
    <row r="9873" spans="1:22" ht="14">
      <c r="A9873" s="24"/>
      <c r="B9873" s="26"/>
      <c r="C9873" s="26"/>
      <c r="D9873" s="26"/>
      <c r="E9873" s="26"/>
      <c r="F9873" s="26"/>
      <c r="G9873" s="27"/>
      <c r="H9873" s="27"/>
      <c r="I9873" s="26"/>
      <c r="J9873" s="24"/>
      <c r="K9873" s="26"/>
      <c r="L9873" s="26"/>
      <c r="M9873" s="26"/>
      <c r="N9873" s="26"/>
      <c r="O9873" s="26"/>
      <c r="P9873" s="26"/>
      <c r="Q9873" s="26"/>
      <c r="R9873" s="26"/>
      <c r="S9873" s="26"/>
      <c r="T9873" s="26"/>
      <c r="U9873" s="26"/>
      <c r="V9873" s="26"/>
    </row>
    <row r="9874" spans="1:22" ht="14">
      <c r="A9874" s="24"/>
      <c r="B9874" s="26"/>
      <c r="C9874" s="26"/>
      <c r="D9874" s="26"/>
      <c r="E9874" s="26"/>
      <c r="F9874" s="26"/>
      <c r="G9874" s="27"/>
      <c r="H9874" s="27"/>
      <c r="I9874" s="26"/>
      <c r="J9874" s="24"/>
      <c r="K9874" s="26"/>
      <c r="L9874" s="26"/>
      <c r="M9874" s="26"/>
      <c r="N9874" s="26"/>
      <c r="O9874" s="26"/>
      <c r="P9874" s="26"/>
      <c r="Q9874" s="26"/>
      <c r="R9874" s="26"/>
      <c r="S9874" s="26"/>
      <c r="T9874" s="26"/>
      <c r="U9874" s="26"/>
      <c r="V9874" s="26"/>
    </row>
    <row r="9875" spans="1:22" ht="14">
      <c r="A9875" s="24"/>
      <c r="B9875" s="26"/>
      <c r="C9875" s="26"/>
      <c r="D9875" s="26"/>
      <c r="E9875" s="26"/>
      <c r="F9875" s="26"/>
      <c r="G9875" s="27"/>
      <c r="H9875" s="27"/>
      <c r="I9875" s="26"/>
      <c r="J9875" s="24"/>
      <c r="K9875" s="26"/>
      <c r="L9875" s="26"/>
      <c r="M9875" s="26"/>
      <c r="N9875" s="26"/>
      <c r="O9875" s="26"/>
      <c r="P9875" s="26"/>
      <c r="Q9875" s="26"/>
      <c r="R9875" s="26"/>
      <c r="S9875" s="26"/>
      <c r="T9875" s="26"/>
      <c r="U9875" s="26"/>
      <c r="V9875" s="26"/>
    </row>
    <row r="9876" spans="1:22" ht="14">
      <c r="A9876" s="24"/>
      <c r="B9876" s="26"/>
      <c r="C9876" s="26"/>
      <c r="D9876" s="26"/>
      <c r="E9876" s="26"/>
      <c r="F9876" s="26"/>
      <c r="G9876" s="27"/>
      <c r="H9876" s="27"/>
      <c r="I9876" s="26"/>
      <c r="J9876" s="24"/>
      <c r="K9876" s="26"/>
      <c r="L9876" s="26"/>
      <c r="M9876" s="26"/>
      <c r="N9876" s="26"/>
      <c r="O9876" s="26"/>
      <c r="P9876" s="26"/>
      <c r="Q9876" s="26"/>
      <c r="R9876" s="26"/>
      <c r="S9876" s="26"/>
      <c r="T9876" s="26"/>
      <c r="U9876" s="26"/>
      <c r="V9876" s="26"/>
    </row>
    <row r="9877" spans="1:22" ht="14">
      <c r="A9877" s="24"/>
      <c r="B9877" s="26"/>
      <c r="C9877" s="26"/>
      <c r="D9877" s="26"/>
      <c r="E9877" s="26"/>
      <c r="F9877" s="26"/>
      <c r="G9877" s="27"/>
      <c r="H9877" s="27"/>
      <c r="I9877" s="26"/>
      <c r="J9877" s="24"/>
      <c r="K9877" s="26"/>
      <c r="L9877" s="26"/>
      <c r="M9877" s="26"/>
      <c r="N9877" s="26"/>
      <c r="O9877" s="26"/>
      <c r="P9877" s="26"/>
      <c r="Q9877" s="26"/>
      <c r="R9877" s="26"/>
      <c r="S9877" s="26"/>
      <c r="T9877" s="26"/>
      <c r="U9877" s="26"/>
      <c r="V9877" s="26"/>
    </row>
    <row r="9878" spans="1:22" ht="14">
      <c r="A9878" s="24"/>
      <c r="B9878" s="26"/>
      <c r="C9878" s="26"/>
      <c r="D9878" s="26"/>
      <c r="E9878" s="26"/>
      <c r="F9878" s="26"/>
      <c r="G9878" s="27"/>
      <c r="H9878" s="27"/>
      <c r="I9878" s="26"/>
      <c r="J9878" s="24"/>
      <c r="K9878" s="26"/>
      <c r="L9878" s="26"/>
      <c r="M9878" s="26"/>
      <c r="N9878" s="26"/>
      <c r="O9878" s="26"/>
      <c r="P9878" s="26"/>
      <c r="Q9878" s="26"/>
      <c r="R9878" s="26"/>
      <c r="S9878" s="26"/>
      <c r="T9878" s="26"/>
      <c r="U9878" s="26"/>
      <c r="V9878" s="26"/>
    </row>
    <row r="9879" spans="1:22" ht="14">
      <c r="A9879" s="24"/>
      <c r="B9879" s="26"/>
      <c r="C9879" s="26"/>
      <c r="D9879" s="26"/>
      <c r="E9879" s="26"/>
      <c r="F9879" s="26"/>
      <c r="G9879" s="27"/>
      <c r="H9879" s="27"/>
      <c r="I9879" s="26"/>
      <c r="J9879" s="24"/>
      <c r="K9879" s="26"/>
      <c r="L9879" s="26"/>
      <c r="M9879" s="26"/>
      <c r="N9879" s="26"/>
      <c r="O9879" s="26"/>
      <c r="P9879" s="26"/>
      <c r="Q9879" s="26"/>
      <c r="R9879" s="26"/>
      <c r="S9879" s="26"/>
      <c r="T9879" s="26"/>
      <c r="U9879" s="26"/>
      <c r="V9879" s="26"/>
    </row>
    <row r="9880" spans="1:22" ht="14">
      <c r="A9880" s="24"/>
      <c r="B9880" s="26"/>
      <c r="C9880" s="26"/>
      <c r="D9880" s="26"/>
      <c r="E9880" s="26"/>
      <c r="F9880" s="26"/>
      <c r="G9880" s="27"/>
      <c r="H9880" s="27"/>
      <c r="I9880" s="26"/>
      <c r="J9880" s="24"/>
      <c r="K9880" s="26"/>
      <c r="L9880" s="26"/>
      <c r="M9880" s="26"/>
      <c r="N9880" s="26"/>
      <c r="O9880" s="26"/>
      <c r="P9880" s="26"/>
      <c r="Q9880" s="26"/>
      <c r="R9880" s="26"/>
      <c r="S9880" s="26"/>
      <c r="T9880" s="26"/>
      <c r="U9880" s="26"/>
      <c r="V9880" s="26"/>
    </row>
    <row r="9881" spans="1:22" ht="14">
      <c r="A9881" s="24"/>
      <c r="B9881" s="26"/>
      <c r="C9881" s="26"/>
      <c r="D9881" s="26"/>
      <c r="E9881" s="26"/>
      <c r="F9881" s="26"/>
      <c r="G9881" s="27"/>
      <c r="H9881" s="27"/>
      <c r="I9881" s="26"/>
      <c r="J9881" s="24"/>
      <c r="K9881" s="26"/>
      <c r="L9881" s="26"/>
      <c r="M9881" s="26"/>
      <c r="N9881" s="26"/>
      <c r="O9881" s="26"/>
      <c r="P9881" s="26"/>
      <c r="Q9881" s="26"/>
      <c r="R9881" s="26"/>
      <c r="S9881" s="26"/>
      <c r="T9881" s="26"/>
      <c r="U9881" s="26"/>
      <c r="V9881" s="26"/>
    </row>
    <row r="9882" spans="1:22" ht="14">
      <c r="A9882" s="24"/>
      <c r="B9882" s="26"/>
      <c r="C9882" s="26"/>
      <c r="D9882" s="26"/>
      <c r="E9882" s="26"/>
      <c r="F9882" s="26"/>
      <c r="G9882" s="27"/>
      <c r="H9882" s="27"/>
      <c r="I9882" s="26"/>
      <c r="J9882" s="24"/>
      <c r="K9882" s="26"/>
      <c r="L9882" s="26"/>
      <c r="M9882" s="26"/>
      <c r="N9882" s="26"/>
      <c r="O9882" s="26"/>
      <c r="P9882" s="26"/>
      <c r="Q9882" s="26"/>
      <c r="R9882" s="26"/>
      <c r="S9882" s="26"/>
      <c r="T9882" s="26"/>
      <c r="U9882" s="26"/>
      <c r="V9882" s="26"/>
    </row>
    <row r="9883" spans="1:22" ht="14">
      <c r="A9883" s="24"/>
      <c r="B9883" s="26"/>
      <c r="C9883" s="26"/>
      <c r="D9883" s="26"/>
      <c r="E9883" s="26"/>
      <c r="F9883" s="26"/>
      <c r="G9883" s="27"/>
      <c r="H9883" s="27"/>
      <c r="I9883" s="26"/>
      <c r="J9883" s="24"/>
      <c r="K9883" s="26"/>
      <c r="L9883" s="26"/>
      <c r="M9883" s="26"/>
      <c r="N9883" s="26"/>
      <c r="O9883" s="26"/>
      <c r="P9883" s="26"/>
      <c r="Q9883" s="26"/>
      <c r="R9883" s="26"/>
      <c r="S9883" s="26"/>
      <c r="T9883" s="26"/>
      <c r="U9883" s="26"/>
      <c r="V9883" s="26"/>
    </row>
    <row r="9884" spans="1:22" ht="14">
      <c r="A9884" s="24"/>
      <c r="B9884" s="26"/>
      <c r="C9884" s="26"/>
      <c r="D9884" s="26"/>
      <c r="E9884" s="26"/>
      <c r="F9884" s="26"/>
      <c r="G9884" s="27"/>
      <c r="H9884" s="27"/>
      <c r="I9884" s="26"/>
      <c r="J9884" s="24"/>
      <c r="K9884" s="26"/>
      <c r="L9884" s="26"/>
      <c r="M9884" s="26"/>
      <c r="N9884" s="26"/>
      <c r="O9884" s="26"/>
      <c r="P9884" s="26"/>
      <c r="Q9884" s="26"/>
      <c r="R9884" s="26"/>
      <c r="S9884" s="26"/>
      <c r="T9884" s="26"/>
      <c r="U9884" s="26"/>
      <c r="V9884" s="26"/>
    </row>
    <row r="9885" spans="1:22" ht="14">
      <c r="A9885" s="24"/>
      <c r="B9885" s="26"/>
      <c r="C9885" s="26"/>
      <c r="D9885" s="26"/>
      <c r="E9885" s="26"/>
      <c r="F9885" s="26"/>
      <c r="G9885" s="27"/>
      <c r="H9885" s="27"/>
      <c r="I9885" s="26"/>
      <c r="J9885" s="24"/>
      <c r="K9885" s="26"/>
      <c r="L9885" s="26"/>
      <c r="M9885" s="26"/>
      <c r="N9885" s="26"/>
      <c r="O9885" s="26"/>
      <c r="P9885" s="26"/>
      <c r="Q9885" s="26"/>
      <c r="R9885" s="26"/>
      <c r="S9885" s="26"/>
      <c r="T9885" s="26"/>
      <c r="U9885" s="26"/>
      <c r="V9885" s="26"/>
    </row>
    <row r="9886" spans="1:22" ht="14">
      <c r="A9886" s="24"/>
      <c r="B9886" s="26"/>
      <c r="C9886" s="26"/>
      <c r="D9886" s="26"/>
      <c r="E9886" s="26"/>
      <c r="F9886" s="26"/>
      <c r="G9886" s="27"/>
      <c r="H9886" s="27"/>
      <c r="I9886" s="26"/>
      <c r="J9886" s="24"/>
      <c r="K9886" s="26"/>
      <c r="L9886" s="26"/>
      <c r="M9886" s="26"/>
      <c r="N9886" s="26"/>
      <c r="O9886" s="26"/>
      <c r="P9886" s="26"/>
      <c r="Q9886" s="26"/>
      <c r="R9886" s="26"/>
      <c r="S9886" s="26"/>
      <c r="T9886" s="26"/>
      <c r="U9886" s="26"/>
      <c r="V9886" s="26"/>
    </row>
    <row r="9887" spans="1:22" ht="14">
      <c r="A9887" s="24"/>
      <c r="B9887" s="26"/>
      <c r="C9887" s="26"/>
      <c r="D9887" s="26"/>
      <c r="E9887" s="26"/>
      <c r="F9887" s="26"/>
      <c r="G9887" s="27"/>
      <c r="H9887" s="27"/>
      <c r="I9887" s="26"/>
      <c r="J9887" s="24"/>
      <c r="K9887" s="26"/>
      <c r="L9887" s="26"/>
      <c r="M9887" s="26"/>
      <c r="N9887" s="26"/>
      <c r="O9887" s="26"/>
      <c r="P9887" s="26"/>
      <c r="Q9887" s="26"/>
      <c r="R9887" s="26"/>
      <c r="S9887" s="26"/>
      <c r="T9887" s="26"/>
      <c r="U9887" s="26"/>
      <c r="V9887" s="26"/>
    </row>
    <row r="9888" spans="1:22" ht="14">
      <c r="A9888" s="24"/>
      <c r="B9888" s="26"/>
      <c r="C9888" s="26"/>
      <c r="D9888" s="26"/>
      <c r="E9888" s="26"/>
      <c r="F9888" s="26"/>
      <c r="G9888" s="27"/>
      <c r="H9888" s="27"/>
      <c r="I9888" s="26"/>
      <c r="J9888" s="24"/>
      <c r="K9888" s="26"/>
      <c r="L9888" s="26"/>
      <c r="M9888" s="26"/>
      <c r="N9888" s="26"/>
      <c r="O9888" s="26"/>
      <c r="P9888" s="26"/>
      <c r="Q9888" s="26"/>
      <c r="R9888" s="26"/>
      <c r="S9888" s="26"/>
      <c r="T9888" s="26"/>
      <c r="U9888" s="26"/>
      <c r="V9888" s="26"/>
    </row>
    <row r="9889" spans="1:22" ht="14">
      <c r="A9889" s="24"/>
      <c r="B9889" s="26"/>
      <c r="C9889" s="26"/>
      <c r="D9889" s="26"/>
      <c r="E9889" s="26"/>
      <c r="F9889" s="26"/>
      <c r="G9889" s="27"/>
      <c r="H9889" s="27"/>
      <c r="I9889" s="26"/>
      <c r="J9889" s="24"/>
      <c r="K9889" s="26"/>
      <c r="L9889" s="26"/>
      <c r="M9889" s="26"/>
      <c r="N9889" s="26"/>
      <c r="O9889" s="26"/>
      <c r="P9889" s="26"/>
      <c r="Q9889" s="26"/>
      <c r="R9889" s="26"/>
      <c r="S9889" s="26"/>
      <c r="T9889" s="26"/>
      <c r="U9889" s="26"/>
      <c r="V9889" s="26"/>
    </row>
    <row r="9890" spans="1:22" ht="14">
      <c r="A9890" s="24"/>
      <c r="B9890" s="26"/>
      <c r="C9890" s="26"/>
      <c r="D9890" s="26"/>
      <c r="E9890" s="26"/>
      <c r="F9890" s="26"/>
      <c r="G9890" s="27"/>
      <c r="H9890" s="27"/>
      <c r="I9890" s="26"/>
      <c r="J9890" s="24"/>
      <c r="K9890" s="26"/>
      <c r="L9890" s="26"/>
      <c r="M9890" s="26"/>
      <c r="N9890" s="26"/>
      <c r="O9890" s="26"/>
      <c r="P9890" s="26"/>
      <c r="Q9890" s="26"/>
      <c r="R9890" s="26"/>
      <c r="S9890" s="26"/>
      <c r="T9890" s="26"/>
      <c r="U9890" s="26"/>
      <c r="V9890" s="26"/>
    </row>
    <row r="9891" spans="1:22" ht="14">
      <c r="A9891" s="24"/>
      <c r="B9891" s="26"/>
      <c r="C9891" s="26"/>
      <c r="D9891" s="26"/>
      <c r="E9891" s="26"/>
      <c r="F9891" s="26"/>
      <c r="G9891" s="27"/>
      <c r="H9891" s="27"/>
      <c r="I9891" s="26"/>
      <c r="J9891" s="24"/>
      <c r="K9891" s="26"/>
      <c r="L9891" s="26"/>
      <c r="M9891" s="26"/>
      <c r="N9891" s="26"/>
      <c r="O9891" s="26"/>
      <c r="P9891" s="26"/>
      <c r="Q9891" s="26"/>
      <c r="R9891" s="26"/>
      <c r="S9891" s="26"/>
      <c r="T9891" s="26"/>
      <c r="U9891" s="26"/>
      <c r="V9891" s="26"/>
    </row>
    <row r="9892" spans="1:22" ht="14">
      <c r="A9892" s="24"/>
      <c r="B9892" s="26"/>
      <c r="C9892" s="26"/>
      <c r="D9892" s="26"/>
      <c r="E9892" s="26"/>
      <c r="F9892" s="26"/>
      <c r="G9892" s="27"/>
      <c r="H9892" s="27"/>
      <c r="I9892" s="26"/>
      <c r="J9892" s="24"/>
      <c r="K9892" s="26"/>
      <c r="L9892" s="26"/>
      <c r="M9892" s="26"/>
      <c r="N9892" s="26"/>
      <c r="O9892" s="26"/>
      <c r="P9892" s="26"/>
      <c r="Q9892" s="26"/>
      <c r="R9892" s="26"/>
      <c r="S9892" s="26"/>
      <c r="T9892" s="26"/>
      <c r="U9892" s="26"/>
      <c r="V9892" s="26"/>
    </row>
    <row r="9893" spans="1:22" ht="14">
      <c r="A9893" s="24"/>
      <c r="B9893" s="26"/>
      <c r="C9893" s="26"/>
      <c r="D9893" s="26"/>
      <c r="E9893" s="26"/>
      <c r="F9893" s="26"/>
      <c r="G9893" s="27"/>
      <c r="H9893" s="27"/>
      <c r="I9893" s="26"/>
      <c r="J9893" s="24"/>
      <c r="K9893" s="26"/>
      <c r="L9893" s="26"/>
      <c r="M9893" s="26"/>
      <c r="N9893" s="26"/>
      <c r="O9893" s="26"/>
      <c r="P9893" s="26"/>
      <c r="Q9893" s="26"/>
      <c r="R9893" s="26"/>
      <c r="S9893" s="26"/>
      <c r="T9893" s="26"/>
      <c r="U9893" s="26"/>
      <c r="V9893" s="26"/>
    </row>
    <row r="9894" spans="1:22" ht="14">
      <c r="A9894" s="24"/>
      <c r="B9894" s="26"/>
      <c r="C9894" s="26"/>
      <c r="D9894" s="26"/>
      <c r="E9894" s="26"/>
      <c r="F9894" s="26"/>
      <c r="G9894" s="27"/>
      <c r="H9894" s="27"/>
      <c r="I9894" s="26"/>
      <c r="J9894" s="24"/>
      <c r="K9894" s="26"/>
      <c r="L9894" s="26"/>
      <c r="M9894" s="26"/>
      <c r="N9894" s="26"/>
      <c r="O9894" s="26"/>
      <c r="P9894" s="26"/>
      <c r="Q9894" s="26"/>
      <c r="R9894" s="26"/>
      <c r="S9894" s="26"/>
      <c r="T9894" s="26"/>
      <c r="U9894" s="26"/>
      <c r="V9894" s="26"/>
    </row>
    <row r="9895" spans="1:22" ht="14">
      <c r="A9895" s="24"/>
      <c r="B9895" s="26"/>
      <c r="C9895" s="26"/>
      <c r="D9895" s="26"/>
      <c r="E9895" s="26"/>
      <c r="F9895" s="26"/>
      <c r="G9895" s="27"/>
      <c r="H9895" s="27"/>
      <c r="I9895" s="26"/>
      <c r="J9895" s="24"/>
      <c r="K9895" s="26"/>
      <c r="L9895" s="26"/>
      <c r="M9895" s="26"/>
      <c r="N9895" s="26"/>
      <c r="O9895" s="26"/>
      <c r="P9895" s="26"/>
      <c r="Q9895" s="26"/>
      <c r="R9895" s="26"/>
      <c r="S9895" s="26"/>
      <c r="T9895" s="26"/>
      <c r="U9895" s="26"/>
      <c r="V9895" s="26"/>
    </row>
    <row r="9896" spans="1:22" ht="14">
      <c r="A9896" s="24"/>
      <c r="B9896" s="26"/>
      <c r="C9896" s="26"/>
      <c r="D9896" s="26"/>
      <c r="E9896" s="26"/>
      <c r="F9896" s="26"/>
      <c r="G9896" s="27"/>
      <c r="H9896" s="27"/>
      <c r="I9896" s="26"/>
      <c r="J9896" s="24"/>
      <c r="K9896" s="26"/>
      <c r="L9896" s="26"/>
      <c r="M9896" s="26"/>
      <c r="N9896" s="26"/>
      <c r="O9896" s="26"/>
      <c r="P9896" s="26"/>
      <c r="Q9896" s="26"/>
      <c r="R9896" s="26"/>
      <c r="S9896" s="26"/>
      <c r="T9896" s="26"/>
      <c r="U9896" s="26"/>
      <c r="V9896" s="26"/>
    </row>
    <row r="9897" spans="1:22" ht="14">
      <c r="A9897" s="24"/>
      <c r="B9897" s="26"/>
      <c r="C9897" s="26"/>
      <c r="D9897" s="26"/>
      <c r="E9897" s="26"/>
      <c r="F9897" s="26"/>
      <c r="G9897" s="27"/>
      <c r="H9897" s="27"/>
      <c r="I9897" s="26"/>
      <c r="J9897" s="24"/>
      <c r="K9897" s="26"/>
      <c r="L9897" s="26"/>
      <c r="M9897" s="26"/>
      <c r="N9897" s="26"/>
      <c r="O9897" s="26"/>
      <c r="P9897" s="26"/>
      <c r="Q9897" s="26"/>
      <c r="R9897" s="26"/>
      <c r="S9897" s="26"/>
      <c r="T9897" s="26"/>
      <c r="U9897" s="26"/>
      <c r="V9897" s="26"/>
    </row>
    <row r="9898" spans="1:22" ht="14">
      <c r="A9898" s="24"/>
      <c r="B9898" s="26"/>
      <c r="C9898" s="26"/>
      <c r="D9898" s="26"/>
      <c r="E9898" s="26"/>
      <c r="F9898" s="26"/>
      <c r="G9898" s="27"/>
      <c r="H9898" s="27"/>
      <c r="I9898" s="26"/>
      <c r="J9898" s="24"/>
      <c r="K9898" s="26"/>
      <c r="L9898" s="26"/>
      <c r="M9898" s="26"/>
      <c r="N9898" s="26"/>
      <c r="O9898" s="26"/>
      <c r="P9898" s="26"/>
      <c r="Q9898" s="26"/>
      <c r="R9898" s="26"/>
      <c r="S9898" s="26"/>
      <c r="T9898" s="26"/>
      <c r="U9898" s="26"/>
      <c r="V9898" s="26"/>
    </row>
    <row r="9899" spans="1:22" ht="14">
      <c r="A9899" s="24"/>
      <c r="B9899" s="26"/>
      <c r="C9899" s="26"/>
      <c r="D9899" s="26"/>
      <c r="E9899" s="26"/>
      <c r="F9899" s="26"/>
      <c r="G9899" s="27"/>
      <c r="H9899" s="27"/>
      <c r="I9899" s="26"/>
      <c r="J9899" s="24"/>
      <c r="K9899" s="26"/>
      <c r="L9899" s="26"/>
      <c r="M9899" s="26"/>
      <c r="N9899" s="26"/>
      <c r="O9899" s="26"/>
      <c r="P9899" s="26"/>
      <c r="Q9899" s="26"/>
      <c r="R9899" s="26"/>
      <c r="S9899" s="26"/>
      <c r="T9899" s="26"/>
      <c r="U9899" s="26"/>
      <c r="V9899" s="26"/>
    </row>
    <row r="9900" spans="1:22" ht="14">
      <c r="A9900" s="24"/>
      <c r="B9900" s="26"/>
      <c r="C9900" s="26"/>
      <c r="D9900" s="26"/>
      <c r="E9900" s="26"/>
      <c r="F9900" s="26"/>
      <c r="G9900" s="27"/>
      <c r="H9900" s="27"/>
      <c r="I9900" s="26"/>
      <c r="J9900" s="24"/>
      <c r="K9900" s="26"/>
      <c r="L9900" s="26"/>
      <c r="M9900" s="26"/>
      <c r="N9900" s="26"/>
      <c r="O9900" s="26"/>
      <c r="P9900" s="26"/>
      <c r="Q9900" s="26"/>
      <c r="R9900" s="26"/>
      <c r="S9900" s="26"/>
      <c r="T9900" s="26"/>
      <c r="U9900" s="26"/>
      <c r="V9900" s="26"/>
    </row>
    <row r="9901" spans="1:22" ht="14">
      <c r="A9901" s="24"/>
      <c r="B9901" s="26"/>
      <c r="C9901" s="26"/>
      <c r="D9901" s="26"/>
      <c r="E9901" s="26"/>
      <c r="F9901" s="26"/>
      <c r="G9901" s="27"/>
      <c r="H9901" s="27"/>
      <c r="I9901" s="26"/>
      <c r="J9901" s="24"/>
      <c r="K9901" s="26"/>
      <c r="L9901" s="26"/>
      <c r="M9901" s="26"/>
      <c r="N9901" s="26"/>
      <c r="O9901" s="26"/>
      <c r="P9901" s="26"/>
      <c r="Q9901" s="26"/>
      <c r="R9901" s="26"/>
      <c r="S9901" s="26"/>
      <c r="T9901" s="26"/>
      <c r="U9901" s="26"/>
      <c r="V9901" s="26"/>
    </row>
    <row r="9902" spans="1:22" ht="14">
      <c r="A9902" s="24"/>
      <c r="B9902" s="26"/>
      <c r="C9902" s="26"/>
      <c r="D9902" s="26"/>
      <c r="E9902" s="26"/>
      <c r="F9902" s="26"/>
      <c r="G9902" s="27"/>
      <c r="H9902" s="27"/>
      <c r="I9902" s="26"/>
      <c r="J9902" s="24"/>
      <c r="K9902" s="26"/>
      <c r="L9902" s="26"/>
      <c r="M9902" s="26"/>
      <c r="N9902" s="26"/>
      <c r="O9902" s="26"/>
      <c r="P9902" s="26"/>
      <c r="Q9902" s="26"/>
      <c r="R9902" s="26"/>
      <c r="S9902" s="26"/>
      <c r="T9902" s="26"/>
      <c r="U9902" s="26"/>
      <c r="V9902" s="26"/>
    </row>
    <row r="9903" spans="1:22" ht="14">
      <c r="A9903" s="24"/>
      <c r="B9903" s="26"/>
      <c r="C9903" s="26"/>
      <c r="D9903" s="26"/>
      <c r="E9903" s="26"/>
      <c r="F9903" s="26"/>
      <c r="G9903" s="27"/>
      <c r="H9903" s="27"/>
      <c r="I9903" s="26"/>
      <c r="J9903" s="24"/>
      <c r="K9903" s="26"/>
      <c r="L9903" s="26"/>
      <c r="M9903" s="26"/>
      <c r="N9903" s="26"/>
      <c r="O9903" s="26"/>
      <c r="P9903" s="26"/>
      <c r="Q9903" s="26"/>
      <c r="R9903" s="26"/>
      <c r="S9903" s="26"/>
      <c r="T9903" s="26"/>
      <c r="U9903" s="26"/>
      <c r="V9903" s="26"/>
    </row>
    <row r="9904" spans="1:22" ht="14">
      <c r="A9904" s="24"/>
      <c r="B9904" s="26"/>
      <c r="C9904" s="26"/>
      <c r="D9904" s="26"/>
      <c r="E9904" s="26"/>
      <c r="F9904" s="26"/>
      <c r="G9904" s="27"/>
      <c r="H9904" s="27"/>
      <c r="I9904" s="26"/>
      <c r="J9904" s="24"/>
      <c r="K9904" s="26"/>
      <c r="L9904" s="26"/>
      <c r="M9904" s="26"/>
      <c r="N9904" s="26"/>
      <c r="O9904" s="26"/>
      <c r="P9904" s="26"/>
      <c r="Q9904" s="26"/>
      <c r="R9904" s="26"/>
      <c r="S9904" s="26"/>
      <c r="T9904" s="26"/>
      <c r="U9904" s="26"/>
      <c r="V9904" s="26"/>
    </row>
    <row r="9905" spans="1:22" ht="14">
      <c r="A9905" s="24"/>
      <c r="B9905" s="26"/>
      <c r="C9905" s="26"/>
      <c r="D9905" s="26"/>
      <c r="E9905" s="26"/>
      <c r="F9905" s="26"/>
      <c r="G9905" s="27"/>
      <c r="H9905" s="27"/>
      <c r="I9905" s="26"/>
      <c r="J9905" s="24"/>
      <c r="K9905" s="26"/>
      <c r="L9905" s="26"/>
      <c r="M9905" s="26"/>
      <c r="N9905" s="26"/>
      <c r="O9905" s="26"/>
      <c r="P9905" s="26"/>
      <c r="Q9905" s="26"/>
      <c r="R9905" s="26"/>
      <c r="S9905" s="26"/>
      <c r="T9905" s="26"/>
      <c r="U9905" s="26"/>
      <c r="V9905" s="26"/>
    </row>
    <row r="9906" spans="1:22" ht="14">
      <c r="A9906" s="24"/>
      <c r="B9906" s="26"/>
      <c r="C9906" s="26"/>
      <c r="D9906" s="26"/>
      <c r="E9906" s="26"/>
      <c r="F9906" s="26"/>
      <c r="G9906" s="27"/>
      <c r="H9906" s="27"/>
      <c r="I9906" s="26"/>
      <c r="J9906" s="24"/>
      <c r="K9906" s="26"/>
      <c r="L9906" s="26"/>
      <c r="M9906" s="26"/>
      <c r="N9906" s="26"/>
      <c r="O9906" s="26"/>
      <c r="P9906" s="26"/>
      <c r="Q9906" s="26"/>
      <c r="R9906" s="26"/>
      <c r="S9906" s="26"/>
      <c r="T9906" s="26"/>
      <c r="U9906" s="26"/>
      <c r="V9906" s="26"/>
    </row>
    <row r="9907" spans="1:22" ht="14">
      <c r="A9907" s="24"/>
      <c r="B9907" s="26"/>
      <c r="C9907" s="26"/>
      <c r="D9907" s="26"/>
      <c r="E9907" s="26"/>
      <c r="F9907" s="26"/>
      <c r="G9907" s="27"/>
      <c r="H9907" s="27"/>
      <c r="I9907" s="26"/>
      <c r="J9907" s="24"/>
      <c r="K9907" s="26"/>
      <c r="L9907" s="26"/>
      <c r="M9907" s="26"/>
      <c r="N9907" s="26"/>
      <c r="O9907" s="26"/>
      <c r="P9907" s="26"/>
      <c r="Q9907" s="26"/>
      <c r="R9907" s="26"/>
      <c r="S9907" s="26"/>
      <c r="T9907" s="26"/>
      <c r="U9907" s="26"/>
      <c r="V9907" s="26"/>
    </row>
    <row r="9908" spans="1:22" ht="14">
      <c r="A9908" s="24"/>
      <c r="B9908" s="26"/>
      <c r="C9908" s="26"/>
      <c r="D9908" s="26"/>
      <c r="E9908" s="26"/>
      <c r="F9908" s="26"/>
      <c r="G9908" s="27"/>
      <c r="H9908" s="27"/>
      <c r="I9908" s="26"/>
      <c r="J9908" s="24"/>
      <c r="K9908" s="26"/>
      <c r="L9908" s="26"/>
      <c r="M9908" s="26"/>
      <c r="N9908" s="26"/>
      <c r="O9908" s="26"/>
      <c r="P9908" s="26"/>
      <c r="Q9908" s="26"/>
      <c r="R9908" s="26"/>
      <c r="S9908" s="26"/>
      <c r="T9908" s="26"/>
      <c r="U9908" s="26"/>
      <c r="V9908" s="26"/>
    </row>
    <row r="9909" spans="1:22" ht="14">
      <c r="A9909" s="24"/>
      <c r="B9909" s="26"/>
      <c r="C9909" s="26"/>
      <c r="D9909" s="26"/>
      <c r="E9909" s="26"/>
      <c r="F9909" s="26"/>
      <c r="G9909" s="27"/>
      <c r="H9909" s="27"/>
      <c r="I9909" s="26"/>
      <c r="J9909" s="24"/>
      <c r="K9909" s="26"/>
      <c r="L9909" s="26"/>
      <c r="M9909" s="26"/>
      <c r="N9909" s="26"/>
      <c r="O9909" s="26"/>
      <c r="P9909" s="26"/>
      <c r="Q9909" s="26"/>
      <c r="R9909" s="26"/>
      <c r="S9909" s="26"/>
      <c r="T9909" s="26"/>
      <c r="U9909" s="26"/>
      <c r="V9909" s="26"/>
    </row>
    <row r="9910" spans="1:22" ht="14">
      <c r="A9910" s="24"/>
      <c r="B9910" s="26"/>
      <c r="C9910" s="26"/>
      <c r="D9910" s="26"/>
      <c r="E9910" s="26"/>
      <c r="F9910" s="26"/>
      <c r="G9910" s="27"/>
      <c r="H9910" s="27"/>
      <c r="I9910" s="26"/>
      <c r="J9910" s="24"/>
      <c r="K9910" s="26"/>
      <c r="L9910" s="26"/>
      <c r="M9910" s="26"/>
      <c r="N9910" s="26"/>
      <c r="O9910" s="26"/>
      <c r="P9910" s="26"/>
      <c r="Q9910" s="26"/>
      <c r="R9910" s="26"/>
      <c r="S9910" s="26"/>
      <c r="T9910" s="26"/>
      <c r="U9910" s="26"/>
      <c r="V9910" s="26"/>
    </row>
    <row r="9911" spans="1:22" ht="14">
      <c r="A9911" s="24"/>
      <c r="B9911" s="26"/>
      <c r="C9911" s="26"/>
      <c r="D9911" s="26"/>
      <c r="E9911" s="26"/>
      <c r="F9911" s="26"/>
      <c r="G9911" s="27"/>
      <c r="H9911" s="27"/>
      <c r="I9911" s="26"/>
      <c r="J9911" s="24"/>
      <c r="K9911" s="26"/>
      <c r="L9911" s="26"/>
      <c r="M9911" s="26"/>
      <c r="N9911" s="26"/>
      <c r="O9911" s="26"/>
      <c r="P9911" s="26"/>
      <c r="Q9911" s="26"/>
      <c r="R9911" s="26"/>
      <c r="S9911" s="26"/>
      <c r="T9911" s="26"/>
      <c r="U9911" s="26"/>
      <c r="V9911" s="26"/>
    </row>
    <row r="9912" spans="1:22" ht="14">
      <c r="A9912" s="24"/>
      <c r="B9912" s="26"/>
      <c r="C9912" s="26"/>
      <c r="D9912" s="26"/>
      <c r="E9912" s="26"/>
      <c r="F9912" s="26"/>
      <c r="G9912" s="27"/>
      <c r="H9912" s="27"/>
      <c r="I9912" s="26"/>
      <c r="J9912" s="24"/>
      <c r="K9912" s="26"/>
      <c r="L9912" s="26"/>
      <c r="M9912" s="26"/>
      <c r="N9912" s="26"/>
      <c r="O9912" s="26"/>
      <c r="P9912" s="26"/>
      <c r="Q9912" s="26"/>
      <c r="R9912" s="26"/>
      <c r="S9912" s="26"/>
      <c r="T9912" s="26"/>
      <c r="U9912" s="26"/>
      <c r="V9912" s="26"/>
    </row>
    <row r="9913" spans="1:22" ht="14">
      <c r="A9913" s="24"/>
      <c r="B9913" s="26"/>
      <c r="C9913" s="26"/>
      <c r="D9913" s="26"/>
      <c r="E9913" s="26"/>
      <c r="F9913" s="26"/>
      <c r="G9913" s="27"/>
      <c r="H9913" s="27"/>
      <c r="I9913" s="26"/>
      <c r="J9913" s="24"/>
      <c r="K9913" s="26"/>
      <c r="L9913" s="26"/>
      <c r="M9913" s="26"/>
      <c r="N9913" s="26"/>
      <c r="O9913" s="26"/>
      <c r="P9913" s="26"/>
      <c r="Q9913" s="26"/>
      <c r="R9913" s="26"/>
      <c r="S9913" s="26"/>
      <c r="T9913" s="26"/>
      <c r="U9913" s="26"/>
      <c r="V9913" s="26"/>
    </row>
    <row r="9914" spans="1:22" ht="14">
      <c r="A9914" s="24"/>
      <c r="B9914" s="26"/>
      <c r="C9914" s="26"/>
      <c r="D9914" s="26"/>
      <c r="E9914" s="26"/>
      <c r="F9914" s="26"/>
      <c r="G9914" s="27"/>
      <c r="H9914" s="27"/>
      <c r="I9914" s="26"/>
      <c r="J9914" s="24"/>
      <c r="K9914" s="26"/>
      <c r="L9914" s="26"/>
      <c r="M9914" s="26"/>
      <c r="N9914" s="26"/>
      <c r="O9914" s="26"/>
      <c r="P9914" s="26"/>
      <c r="Q9914" s="26"/>
      <c r="R9914" s="26"/>
      <c r="S9914" s="26"/>
      <c r="T9914" s="26"/>
      <c r="U9914" s="26"/>
      <c r="V9914" s="26"/>
    </row>
    <row r="9915" spans="1:22" ht="14">
      <c r="A9915" s="24"/>
      <c r="B9915" s="26"/>
      <c r="C9915" s="26"/>
      <c r="D9915" s="26"/>
      <c r="E9915" s="26"/>
      <c r="F9915" s="26"/>
      <c r="G9915" s="27"/>
      <c r="H9915" s="27"/>
      <c r="I9915" s="26"/>
      <c r="J9915" s="24"/>
      <c r="K9915" s="26"/>
      <c r="L9915" s="26"/>
      <c r="M9915" s="26"/>
      <c r="N9915" s="26"/>
      <c r="O9915" s="26"/>
      <c r="P9915" s="26"/>
      <c r="Q9915" s="26"/>
      <c r="R9915" s="26"/>
      <c r="S9915" s="26"/>
      <c r="T9915" s="26"/>
      <c r="U9915" s="26"/>
      <c r="V9915" s="26"/>
    </row>
    <row r="9916" spans="1:22" ht="14">
      <c r="A9916" s="24"/>
      <c r="B9916" s="26"/>
      <c r="C9916" s="26"/>
      <c r="D9916" s="26"/>
      <c r="E9916" s="26"/>
      <c r="F9916" s="26"/>
      <c r="G9916" s="27"/>
      <c r="H9916" s="27"/>
      <c r="I9916" s="26"/>
      <c r="J9916" s="24"/>
      <c r="K9916" s="26"/>
      <c r="L9916" s="26"/>
      <c r="M9916" s="26"/>
      <c r="N9916" s="26"/>
      <c r="O9916" s="26"/>
      <c r="P9916" s="26"/>
      <c r="Q9916" s="26"/>
      <c r="R9916" s="26"/>
      <c r="S9916" s="26"/>
      <c r="T9916" s="26"/>
      <c r="U9916" s="26"/>
      <c r="V9916" s="26"/>
    </row>
    <row r="9917" spans="1:22" ht="14">
      <c r="A9917" s="24"/>
      <c r="B9917" s="26"/>
      <c r="C9917" s="26"/>
      <c r="D9917" s="26"/>
      <c r="E9917" s="26"/>
      <c r="F9917" s="26"/>
      <c r="G9917" s="27"/>
      <c r="H9917" s="27"/>
      <c r="I9917" s="26"/>
      <c r="J9917" s="24"/>
      <c r="K9917" s="26"/>
      <c r="L9917" s="26"/>
      <c r="M9917" s="26"/>
      <c r="N9917" s="26"/>
      <c r="O9917" s="26"/>
      <c r="P9917" s="26"/>
      <c r="Q9917" s="26"/>
      <c r="R9917" s="26"/>
      <c r="S9917" s="26"/>
      <c r="T9917" s="26"/>
      <c r="U9917" s="26"/>
      <c r="V9917" s="26"/>
    </row>
    <row r="9918" spans="1:22" ht="14">
      <c r="A9918" s="24"/>
      <c r="B9918" s="26"/>
      <c r="C9918" s="26"/>
      <c r="D9918" s="26"/>
      <c r="E9918" s="26"/>
      <c r="F9918" s="26"/>
      <c r="G9918" s="27"/>
      <c r="H9918" s="27"/>
      <c r="I9918" s="26"/>
      <c r="J9918" s="24"/>
      <c r="K9918" s="26"/>
      <c r="L9918" s="26"/>
      <c r="M9918" s="26"/>
      <c r="N9918" s="26"/>
      <c r="O9918" s="26"/>
      <c r="P9918" s="26"/>
      <c r="Q9918" s="26"/>
      <c r="R9918" s="26"/>
      <c r="S9918" s="26"/>
      <c r="T9918" s="26"/>
      <c r="U9918" s="26"/>
      <c r="V9918" s="26"/>
    </row>
    <row r="9919" spans="1:22" ht="14">
      <c r="A9919" s="24"/>
      <c r="B9919" s="26"/>
      <c r="C9919" s="26"/>
      <c r="D9919" s="26"/>
      <c r="E9919" s="26"/>
      <c r="F9919" s="26"/>
      <c r="G9919" s="27"/>
      <c r="H9919" s="27"/>
      <c r="I9919" s="26"/>
      <c r="J9919" s="24"/>
      <c r="K9919" s="26"/>
      <c r="L9919" s="26"/>
      <c r="M9919" s="26"/>
      <c r="N9919" s="26"/>
      <c r="O9919" s="26"/>
      <c r="P9919" s="26"/>
      <c r="Q9919" s="26"/>
      <c r="R9919" s="26"/>
      <c r="S9919" s="26"/>
      <c r="T9919" s="26"/>
      <c r="U9919" s="26"/>
      <c r="V9919" s="26"/>
    </row>
    <row r="9920" spans="1:22" ht="14">
      <c r="A9920" s="24"/>
      <c r="B9920" s="26"/>
      <c r="C9920" s="26"/>
      <c r="D9920" s="26"/>
      <c r="E9920" s="26"/>
      <c r="F9920" s="26"/>
      <c r="G9920" s="27"/>
      <c r="H9920" s="27"/>
      <c r="I9920" s="26"/>
      <c r="J9920" s="24"/>
      <c r="K9920" s="26"/>
      <c r="L9920" s="26"/>
      <c r="M9920" s="26"/>
      <c r="N9920" s="26"/>
      <c r="O9920" s="26"/>
      <c r="P9920" s="26"/>
      <c r="Q9920" s="26"/>
      <c r="R9920" s="26"/>
      <c r="S9920" s="26"/>
      <c r="T9920" s="26"/>
      <c r="U9920" s="26"/>
      <c r="V9920" s="26"/>
    </row>
    <row r="9921" spans="1:22" ht="14">
      <c r="A9921" s="24"/>
      <c r="B9921" s="26"/>
      <c r="C9921" s="26"/>
      <c r="D9921" s="26"/>
      <c r="E9921" s="26"/>
      <c r="F9921" s="26"/>
      <c r="G9921" s="27"/>
      <c r="H9921" s="27"/>
      <c r="I9921" s="26"/>
      <c r="J9921" s="24"/>
      <c r="K9921" s="26"/>
      <c r="L9921" s="26"/>
      <c r="M9921" s="26"/>
      <c r="N9921" s="26"/>
      <c r="O9921" s="26"/>
      <c r="P9921" s="26"/>
      <c r="Q9921" s="26"/>
      <c r="R9921" s="26"/>
      <c r="S9921" s="26"/>
      <c r="T9921" s="26"/>
      <c r="U9921" s="26"/>
      <c r="V9921" s="26"/>
    </row>
    <row r="9922" spans="1:22" ht="14">
      <c r="A9922" s="24"/>
      <c r="B9922" s="26"/>
      <c r="C9922" s="26"/>
      <c r="D9922" s="26"/>
      <c r="E9922" s="26"/>
      <c r="F9922" s="26"/>
      <c r="G9922" s="27"/>
      <c r="H9922" s="27"/>
      <c r="I9922" s="26"/>
      <c r="J9922" s="24"/>
      <c r="K9922" s="26"/>
      <c r="L9922" s="26"/>
      <c r="M9922" s="26"/>
      <c r="N9922" s="26"/>
      <c r="O9922" s="26"/>
      <c r="P9922" s="26"/>
      <c r="Q9922" s="26"/>
      <c r="R9922" s="26"/>
      <c r="S9922" s="26"/>
      <c r="T9922" s="26"/>
      <c r="U9922" s="26"/>
      <c r="V9922" s="26"/>
    </row>
    <row r="9923" spans="1:22" ht="14">
      <c r="A9923" s="24"/>
      <c r="B9923" s="26"/>
      <c r="C9923" s="26"/>
      <c r="D9923" s="26"/>
      <c r="E9923" s="26"/>
      <c r="F9923" s="26"/>
      <c r="G9923" s="27"/>
      <c r="H9923" s="27"/>
      <c r="I9923" s="26"/>
      <c r="J9923" s="24"/>
      <c r="K9923" s="26"/>
      <c r="L9923" s="26"/>
      <c r="M9923" s="26"/>
      <c r="N9923" s="26"/>
      <c r="O9923" s="26"/>
      <c r="P9923" s="26"/>
      <c r="Q9923" s="26"/>
      <c r="R9923" s="26"/>
      <c r="S9923" s="26"/>
      <c r="T9923" s="26"/>
      <c r="U9923" s="26"/>
      <c r="V9923" s="26"/>
    </row>
    <row r="9924" spans="1:22" ht="14">
      <c r="A9924" s="24"/>
      <c r="B9924" s="26"/>
      <c r="C9924" s="26"/>
      <c r="D9924" s="26"/>
      <c r="E9924" s="26"/>
      <c r="F9924" s="26"/>
      <c r="G9924" s="27"/>
      <c r="H9924" s="27"/>
      <c r="I9924" s="26"/>
      <c r="J9924" s="24"/>
      <c r="K9924" s="26"/>
      <c r="L9924" s="26"/>
      <c r="M9924" s="26"/>
      <c r="N9924" s="26"/>
      <c r="O9924" s="26"/>
      <c r="P9924" s="26"/>
      <c r="Q9924" s="26"/>
      <c r="R9924" s="26"/>
      <c r="S9924" s="26"/>
      <c r="T9924" s="26"/>
      <c r="U9924" s="26"/>
      <c r="V9924" s="26"/>
    </row>
    <row r="9925" spans="1:22" ht="14">
      <c r="A9925" s="24"/>
      <c r="B9925" s="26"/>
      <c r="C9925" s="26"/>
      <c r="D9925" s="26"/>
      <c r="E9925" s="26"/>
      <c r="F9925" s="26"/>
      <c r="G9925" s="27"/>
      <c r="H9925" s="27"/>
      <c r="I9925" s="26"/>
      <c r="J9925" s="24"/>
      <c r="K9925" s="26"/>
      <c r="L9925" s="26"/>
      <c r="M9925" s="26"/>
      <c r="N9925" s="26"/>
      <c r="O9925" s="26"/>
      <c r="P9925" s="26"/>
      <c r="Q9925" s="26"/>
      <c r="R9925" s="26"/>
      <c r="S9925" s="26"/>
      <c r="T9925" s="26"/>
      <c r="U9925" s="26"/>
      <c r="V9925" s="26"/>
    </row>
    <row r="9926" spans="1:22" ht="14">
      <c r="A9926" s="24"/>
      <c r="B9926" s="26"/>
      <c r="C9926" s="26"/>
      <c r="D9926" s="26"/>
      <c r="E9926" s="26"/>
      <c r="F9926" s="26"/>
      <c r="G9926" s="27"/>
      <c r="H9926" s="27"/>
      <c r="I9926" s="26"/>
      <c r="J9926" s="24"/>
      <c r="K9926" s="26"/>
      <c r="L9926" s="26"/>
      <c r="M9926" s="26"/>
      <c r="N9926" s="26"/>
      <c r="O9926" s="26"/>
      <c r="P9926" s="26"/>
      <c r="Q9926" s="26"/>
      <c r="R9926" s="26"/>
      <c r="S9926" s="26"/>
      <c r="T9926" s="26"/>
      <c r="U9926" s="26"/>
      <c r="V9926" s="26"/>
    </row>
    <row r="9927" spans="1:22" ht="14">
      <c r="A9927" s="24"/>
      <c r="B9927" s="26"/>
      <c r="C9927" s="26"/>
      <c r="D9927" s="26"/>
      <c r="E9927" s="26"/>
      <c r="F9927" s="26"/>
      <c r="G9927" s="27"/>
      <c r="H9927" s="27"/>
      <c r="I9927" s="26"/>
      <c r="J9927" s="24"/>
      <c r="K9927" s="26"/>
      <c r="L9927" s="26"/>
      <c r="M9927" s="26"/>
      <c r="N9927" s="26"/>
      <c r="O9927" s="26"/>
      <c r="P9927" s="26"/>
      <c r="Q9927" s="26"/>
      <c r="R9927" s="26"/>
      <c r="S9927" s="26"/>
      <c r="T9927" s="26"/>
      <c r="U9927" s="26"/>
      <c r="V9927" s="26"/>
    </row>
    <row r="9928" spans="1:22" ht="14">
      <c r="A9928" s="24"/>
      <c r="B9928" s="26"/>
      <c r="C9928" s="26"/>
      <c r="D9928" s="26"/>
      <c r="E9928" s="26"/>
      <c r="F9928" s="26"/>
      <c r="G9928" s="27"/>
      <c r="H9928" s="27"/>
      <c r="I9928" s="26"/>
      <c r="J9928" s="24"/>
      <c r="K9928" s="26"/>
      <c r="L9928" s="26"/>
      <c r="M9928" s="26"/>
      <c r="N9928" s="26"/>
      <c r="O9928" s="26"/>
      <c r="P9928" s="26"/>
      <c r="Q9928" s="26"/>
      <c r="R9928" s="26"/>
      <c r="S9928" s="26"/>
      <c r="T9928" s="26"/>
      <c r="U9928" s="26"/>
      <c r="V9928" s="26"/>
    </row>
    <row r="9929" spans="1:22" ht="14">
      <c r="A9929" s="24"/>
      <c r="B9929" s="26"/>
      <c r="C9929" s="26"/>
      <c r="D9929" s="26"/>
      <c r="E9929" s="26"/>
      <c r="F9929" s="26"/>
      <c r="G9929" s="27"/>
      <c r="H9929" s="27"/>
      <c r="I9929" s="26"/>
      <c r="J9929" s="24"/>
      <c r="K9929" s="26"/>
      <c r="L9929" s="26"/>
      <c r="M9929" s="26"/>
      <c r="N9929" s="26"/>
      <c r="O9929" s="26"/>
      <c r="P9929" s="26"/>
      <c r="Q9929" s="26"/>
      <c r="R9929" s="26"/>
      <c r="S9929" s="26"/>
      <c r="T9929" s="26"/>
      <c r="U9929" s="26"/>
      <c r="V9929" s="26"/>
    </row>
    <row r="9930" spans="1:22" ht="14">
      <c r="A9930" s="24"/>
      <c r="B9930" s="26"/>
      <c r="C9930" s="26"/>
      <c r="D9930" s="26"/>
      <c r="E9930" s="26"/>
      <c r="F9930" s="26"/>
      <c r="G9930" s="27"/>
      <c r="H9930" s="27"/>
      <c r="I9930" s="26"/>
      <c r="J9930" s="24"/>
      <c r="K9930" s="26"/>
      <c r="L9930" s="26"/>
      <c r="M9930" s="26"/>
      <c r="N9930" s="26"/>
      <c r="O9930" s="26"/>
      <c r="P9930" s="26"/>
      <c r="Q9930" s="26"/>
      <c r="R9930" s="26"/>
      <c r="S9930" s="26"/>
      <c r="T9930" s="26"/>
      <c r="U9930" s="26"/>
      <c r="V9930" s="26"/>
    </row>
    <row r="9931" spans="1:22" ht="14">
      <c r="A9931" s="24"/>
      <c r="B9931" s="26"/>
      <c r="C9931" s="26"/>
      <c r="D9931" s="26"/>
      <c r="E9931" s="26"/>
      <c r="F9931" s="26"/>
      <c r="G9931" s="27"/>
      <c r="H9931" s="27"/>
      <c r="I9931" s="26"/>
      <c r="J9931" s="24"/>
      <c r="K9931" s="26"/>
      <c r="L9931" s="26"/>
      <c r="M9931" s="26"/>
      <c r="N9931" s="26"/>
      <c r="O9931" s="26"/>
      <c r="P9931" s="26"/>
      <c r="Q9931" s="26"/>
      <c r="R9931" s="26"/>
      <c r="S9931" s="26"/>
      <c r="T9931" s="26"/>
      <c r="U9931" s="26"/>
      <c r="V9931" s="26"/>
    </row>
    <row r="9932" spans="1:22" ht="14">
      <c r="A9932" s="24"/>
      <c r="B9932" s="26"/>
      <c r="C9932" s="26"/>
      <c r="D9932" s="26"/>
      <c r="E9932" s="26"/>
      <c r="F9932" s="26"/>
      <c r="G9932" s="27"/>
      <c r="H9932" s="27"/>
      <c r="I9932" s="26"/>
      <c r="J9932" s="24"/>
      <c r="K9932" s="26"/>
      <c r="L9932" s="26"/>
      <c r="M9932" s="26"/>
      <c r="N9932" s="26"/>
      <c r="O9932" s="26"/>
      <c r="P9932" s="26"/>
      <c r="Q9932" s="26"/>
      <c r="R9932" s="26"/>
      <c r="S9932" s="26"/>
      <c r="T9932" s="26"/>
      <c r="U9932" s="26"/>
      <c r="V9932" s="26"/>
    </row>
    <row r="9933" spans="1:22" ht="14">
      <c r="A9933" s="24"/>
      <c r="B9933" s="26"/>
      <c r="C9933" s="26"/>
      <c r="D9933" s="26"/>
      <c r="E9933" s="26"/>
      <c r="F9933" s="26"/>
      <c r="G9933" s="27"/>
      <c r="H9933" s="27"/>
      <c r="I9933" s="26"/>
      <c r="J9933" s="24"/>
      <c r="K9933" s="26"/>
      <c r="L9933" s="26"/>
      <c r="M9933" s="26"/>
      <c r="N9933" s="26"/>
      <c r="O9933" s="26"/>
      <c r="P9933" s="26"/>
      <c r="Q9933" s="26"/>
      <c r="R9933" s="26"/>
      <c r="S9933" s="26"/>
      <c r="T9933" s="26"/>
      <c r="U9933" s="26"/>
      <c r="V9933" s="26"/>
    </row>
    <row r="9934" spans="1:22" ht="14">
      <c r="A9934" s="24"/>
      <c r="B9934" s="26"/>
      <c r="C9934" s="26"/>
      <c r="D9934" s="26"/>
      <c r="E9934" s="26"/>
      <c r="F9934" s="26"/>
      <c r="G9934" s="27"/>
      <c r="H9934" s="27"/>
      <c r="I9934" s="26"/>
      <c r="J9934" s="24"/>
      <c r="K9934" s="26"/>
      <c r="L9934" s="26"/>
      <c r="M9934" s="26"/>
      <c r="N9934" s="26"/>
      <c r="O9934" s="26"/>
      <c r="P9934" s="26"/>
      <c r="Q9934" s="26"/>
      <c r="R9934" s="26"/>
      <c r="S9934" s="26"/>
      <c r="T9934" s="26"/>
      <c r="U9934" s="26"/>
      <c r="V9934" s="26"/>
    </row>
    <row r="9935" spans="1:22" ht="14">
      <c r="A9935" s="24"/>
      <c r="B9935" s="26"/>
      <c r="C9935" s="26"/>
      <c r="D9935" s="26"/>
      <c r="E9935" s="26"/>
      <c r="F9935" s="26"/>
      <c r="G9935" s="27"/>
      <c r="H9935" s="27"/>
      <c r="I9935" s="26"/>
      <c r="J9935" s="24"/>
      <c r="K9935" s="26"/>
      <c r="L9935" s="26"/>
      <c r="M9935" s="26"/>
      <c r="N9935" s="26"/>
      <c r="O9935" s="26"/>
      <c r="P9935" s="26"/>
      <c r="Q9935" s="26"/>
      <c r="R9935" s="26"/>
      <c r="S9935" s="26"/>
      <c r="T9935" s="26"/>
      <c r="U9935" s="26"/>
      <c r="V9935" s="26"/>
    </row>
    <row r="9936" spans="1:22" ht="14">
      <c r="A9936" s="24"/>
      <c r="B9936" s="26"/>
      <c r="C9936" s="26"/>
      <c r="D9936" s="26"/>
      <c r="E9936" s="26"/>
      <c r="F9936" s="26"/>
      <c r="G9936" s="27"/>
      <c r="H9936" s="27"/>
      <c r="I9936" s="26"/>
      <c r="J9936" s="24"/>
      <c r="K9936" s="26"/>
      <c r="L9936" s="26"/>
      <c r="M9936" s="26"/>
      <c r="N9936" s="26"/>
      <c r="O9936" s="26"/>
      <c r="P9936" s="26"/>
      <c r="Q9936" s="26"/>
      <c r="R9936" s="26"/>
      <c r="S9936" s="26"/>
      <c r="T9936" s="26"/>
      <c r="U9936" s="26"/>
      <c r="V9936" s="26"/>
    </row>
    <row r="9937" spans="1:22" ht="14">
      <c r="A9937" s="24"/>
      <c r="B9937" s="26"/>
      <c r="C9937" s="26"/>
      <c r="D9937" s="26"/>
      <c r="E9937" s="26"/>
      <c r="F9937" s="26"/>
      <c r="G9937" s="27"/>
      <c r="H9937" s="27"/>
      <c r="I9937" s="26"/>
      <c r="J9937" s="24"/>
      <c r="K9937" s="26"/>
      <c r="L9937" s="26"/>
      <c r="M9937" s="26"/>
      <c r="N9937" s="26"/>
      <c r="O9937" s="26"/>
      <c r="P9937" s="26"/>
      <c r="Q9937" s="26"/>
      <c r="R9937" s="26"/>
      <c r="S9937" s="26"/>
      <c r="T9937" s="26"/>
      <c r="U9937" s="26"/>
      <c r="V9937" s="26"/>
    </row>
    <row r="9938" spans="1:22" ht="14">
      <c r="A9938" s="24"/>
      <c r="B9938" s="26"/>
      <c r="C9938" s="26"/>
      <c r="D9938" s="26"/>
      <c r="E9938" s="26"/>
      <c r="F9938" s="26"/>
      <c r="G9938" s="27"/>
      <c r="H9938" s="27"/>
      <c r="I9938" s="26"/>
      <c r="J9938" s="24"/>
      <c r="K9938" s="26"/>
      <c r="L9938" s="26"/>
      <c r="M9938" s="26"/>
      <c r="N9938" s="26"/>
      <c r="O9938" s="26"/>
      <c r="P9938" s="26"/>
      <c r="Q9938" s="26"/>
      <c r="R9938" s="26"/>
      <c r="S9938" s="26"/>
      <c r="T9938" s="26"/>
      <c r="U9938" s="26"/>
      <c r="V9938" s="26"/>
    </row>
    <row r="9939" spans="1:22" ht="14">
      <c r="A9939" s="24"/>
      <c r="B9939" s="26"/>
      <c r="C9939" s="26"/>
      <c r="D9939" s="26"/>
      <c r="E9939" s="26"/>
      <c r="F9939" s="26"/>
      <c r="G9939" s="27"/>
      <c r="H9939" s="27"/>
      <c r="I9939" s="26"/>
      <c r="J9939" s="24"/>
      <c r="K9939" s="26"/>
      <c r="L9939" s="26"/>
      <c r="M9939" s="26"/>
      <c r="N9939" s="26"/>
      <c r="O9939" s="26"/>
      <c r="P9939" s="26"/>
      <c r="Q9939" s="26"/>
      <c r="R9939" s="26"/>
      <c r="S9939" s="26"/>
      <c r="T9939" s="26"/>
      <c r="U9939" s="26"/>
      <c r="V9939" s="26"/>
    </row>
    <row r="9940" spans="1:22" ht="14">
      <c r="A9940" s="24"/>
      <c r="B9940" s="26"/>
      <c r="C9940" s="26"/>
      <c r="D9940" s="26"/>
      <c r="E9940" s="26"/>
      <c r="F9940" s="26"/>
      <c r="G9940" s="27"/>
      <c r="H9940" s="27"/>
      <c r="I9940" s="26"/>
      <c r="J9940" s="24"/>
      <c r="K9940" s="26"/>
      <c r="L9940" s="26"/>
      <c r="M9940" s="26"/>
      <c r="N9940" s="26"/>
      <c r="O9940" s="26"/>
      <c r="P9940" s="26"/>
      <c r="Q9940" s="26"/>
      <c r="R9940" s="26"/>
      <c r="S9940" s="26"/>
      <c r="T9940" s="26"/>
      <c r="U9940" s="26"/>
      <c r="V9940" s="26"/>
    </row>
    <row r="9941" spans="1:22" ht="14">
      <c r="A9941" s="24"/>
      <c r="B9941" s="26"/>
      <c r="C9941" s="26"/>
      <c r="D9941" s="26"/>
      <c r="E9941" s="26"/>
      <c r="F9941" s="26"/>
      <c r="G9941" s="27"/>
      <c r="H9941" s="27"/>
      <c r="I9941" s="26"/>
      <c r="J9941" s="24"/>
      <c r="K9941" s="26"/>
      <c r="L9941" s="26"/>
      <c r="M9941" s="26"/>
      <c r="N9941" s="26"/>
      <c r="O9941" s="26"/>
      <c r="P9941" s="26"/>
      <c r="Q9941" s="26"/>
      <c r="R9941" s="26"/>
      <c r="S9941" s="26"/>
      <c r="T9941" s="26"/>
      <c r="U9941" s="26"/>
      <c r="V9941" s="26"/>
    </row>
    <row r="9942" spans="1:22" ht="14">
      <c r="A9942" s="24"/>
      <c r="B9942" s="26"/>
      <c r="C9942" s="26"/>
      <c r="D9942" s="26"/>
      <c r="E9942" s="26"/>
      <c r="F9942" s="26"/>
      <c r="G9942" s="27"/>
      <c r="H9942" s="27"/>
      <c r="I9942" s="26"/>
      <c r="J9942" s="24"/>
      <c r="K9942" s="26"/>
      <c r="L9942" s="26"/>
      <c r="M9942" s="26"/>
      <c r="N9942" s="26"/>
      <c r="O9942" s="26"/>
      <c r="P9942" s="26"/>
      <c r="Q9942" s="26"/>
      <c r="R9942" s="26"/>
      <c r="S9942" s="26"/>
      <c r="T9942" s="26"/>
      <c r="U9942" s="26"/>
      <c r="V9942" s="26"/>
    </row>
    <row r="9943" spans="1:22" ht="14">
      <c r="A9943" s="24"/>
      <c r="B9943" s="26"/>
      <c r="C9943" s="26"/>
      <c r="D9943" s="26"/>
      <c r="E9943" s="26"/>
      <c r="F9943" s="26"/>
      <c r="G9943" s="27"/>
      <c r="H9943" s="27"/>
      <c r="I9943" s="26"/>
      <c r="J9943" s="24"/>
      <c r="K9943" s="26"/>
      <c r="L9943" s="26"/>
      <c r="M9943" s="26"/>
      <c r="N9943" s="26"/>
      <c r="O9943" s="26"/>
      <c r="P9943" s="26"/>
      <c r="Q9943" s="26"/>
      <c r="R9943" s="26"/>
      <c r="S9943" s="26"/>
      <c r="T9943" s="26"/>
      <c r="U9943" s="26"/>
      <c r="V9943" s="26"/>
    </row>
    <row r="9944" spans="1:22" ht="14">
      <c r="A9944" s="24"/>
      <c r="B9944" s="26"/>
      <c r="C9944" s="26"/>
      <c r="D9944" s="26"/>
      <c r="E9944" s="26"/>
      <c r="F9944" s="26"/>
      <c r="G9944" s="27"/>
      <c r="H9944" s="27"/>
      <c r="I9944" s="26"/>
      <c r="J9944" s="24"/>
      <c r="K9944" s="26"/>
      <c r="L9944" s="26"/>
      <c r="M9944" s="26"/>
      <c r="N9944" s="26"/>
      <c r="O9944" s="26"/>
      <c r="P9944" s="26"/>
      <c r="Q9944" s="26"/>
      <c r="R9944" s="26"/>
      <c r="S9944" s="26"/>
      <c r="T9944" s="26"/>
      <c r="U9944" s="26"/>
      <c r="V9944" s="26"/>
    </row>
    <row r="9945" spans="1:22" ht="14">
      <c r="A9945" s="24"/>
      <c r="B9945" s="26"/>
      <c r="C9945" s="26"/>
      <c r="D9945" s="26"/>
      <c r="E9945" s="26"/>
      <c r="F9945" s="26"/>
      <c r="G9945" s="27"/>
      <c r="H9945" s="27"/>
      <c r="I9945" s="26"/>
      <c r="J9945" s="24"/>
      <c r="K9945" s="26"/>
      <c r="L9945" s="26"/>
      <c r="M9945" s="26"/>
      <c r="N9945" s="26"/>
      <c r="O9945" s="26"/>
      <c r="P9945" s="26"/>
      <c r="Q9945" s="26"/>
      <c r="R9945" s="26"/>
      <c r="S9945" s="26"/>
      <c r="T9945" s="26"/>
      <c r="U9945" s="26"/>
      <c r="V9945" s="26"/>
    </row>
    <row r="9946" spans="1:22" ht="14">
      <c r="A9946" s="24"/>
      <c r="B9946" s="26"/>
      <c r="C9946" s="26"/>
      <c r="D9946" s="26"/>
      <c r="E9946" s="26"/>
      <c r="F9946" s="26"/>
      <c r="G9946" s="27"/>
      <c r="H9946" s="27"/>
      <c r="I9946" s="26"/>
      <c r="J9946" s="24"/>
      <c r="K9946" s="26"/>
      <c r="L9946" s="26"/>
      <c r="M9946" s="26"/>
      <c r="N9946" s="26"/>
      <c r="O9946" s="26"/>
      <c r="P9946" s="26"/>
      <c r="Q9946" s="26"/>
      <c r="R9946" s="26"/>
      <c r="S9946" s="26"/>
      <c r="T9946" s="26"/>
      <c r="U9946" s="26"/>
      <c r="V9946" s="26"/>
    </row>
    <row r="9947" spans="1:22" ht="14">
      <c r="A9947" s="24"/>
      <c r="B9947" s="26"/>
      <c r="C9947" s="26"/>
      <c r="D9947" s="26"/>
      <c r="E9947" s="26"/>
      <c r="F9947" s="26"/>
      <c r="G9947" s="27"/>
      <c r="H9947" s="27"/>
      <c r="I9947" s="26"/>
      <c r="J9947" s="24"/>
      <c r="K9947" s="26"/>
      <c r="L9947" s="26"/>
      <c r="M9947" s="26"/>
      <c r="N9947" s="26"/>
      <c r="O9947" s="26"/>
      <c r="P9947" s="26"/>
      <c r="Q9947" s="26"/>
      <c r="R9947" s="26"/>
      <c r="S9947" s="26"/>
      <c r="T9947" s="26"/>
      <c r="U9947" s="26"/>
      <c r="V9947" s="26"/>
    </row>
    <row r="9948" spans="1:22" ht="14">
      <c r="A9948" s="24"/>
      <c r="B9948" s="26"/>
      <c r="C9948" s="26"/>
      <c r="D9948" s="26"/>
      <c r="E9948" s="26"/>
      <c r="F9948" s="26"/>
      <c r="G9948" s="27"/>
      <c r="H9948" s="27"/>
      <c r="I9948" s="26"/>
      <c r="J9948" s="24"/>
      <c r="K9948" s="26"/>
      <c r="L9948" s="26"/>
      <c r="M9948" s="26"/>
      <c r="N9948" s="26"/>
      <c r="O9948" s="26"/>
      <c r="P9948" s="26"/>
      <c r="Q9948" s="26"/>
      <c r="R9948" s="26"/>
      <c r="S9948" s="26"/>
      <c r="T9948" s="26"/>
      <c r="U9948" s="26"/>
      <c r="V9948" s="26"/>
    </row>
    <row r="9949" spans="1:22" ht="14">
      <c r="A9949" s="24"/>
      <c r="B9949" s="26"/>
      <c r="C9949" s="26"/>
      <c r="D9949" s="26"/>
      <c r="E9949" s="26"/>
      <c r="F9949" s="26"/>
      <c r="G9949" s="27"/>
      <c r="H9949" s="27"/>
      <c r="I9949" s="26"/>
      <c r="J9949" s="24"/>
      <c r="K9949" s="26"/>
      <c r="L9949" s="26"/>
      <c r="M9949" s="26"/>
      <c r="N9949" s="26"/>
      <c r="O9949" s="26"/>
      <c r="P9949" s="26"/>
      <c r="Q9949" s="26"/>
      <c r="R9949" s="26"/>
      <c r="S9949" s="26"/>
      <c r="T9949" s="26"/>
      <c r="U9949" s="26"/>
      <c r="V9949" s="26"/>
    </row>
    <row r="9950" spans="1:22" ht="14">
      <c r="A9950" s="24"/>
      <c r="B9950" s="26"/>
      <c r="C9950" s="26"/>
      <c r="D9950" s="26"/>
      <c r="E9950" s="26"/>
      <c r="F9950" s="26"/>
      <c r="G9950" s="27"/>
      <c r="H9950" s="27"/>
      <c r="I9950" s="26"/>
      <c r="J9950" s="24"/>
      <c r="K9950" s="26"/>
      <c r="L9950" s="26"/>
      <c r="M9950" s="26"/>
      <c r="N9950" s="26"/>
      <c r="O9950" s="26"/>
      <c r="P9950" s="26"/>
      <c r="Q9950" s="26"/>
      <c r="R9950" s="26"/>
      <c r="S9950" s="26"/>
      <c r="T9950" s="26"/>
      <c r="U9950" s="26"/>
      <c r="V9950" s="26"/>
    </row>
    <row r="9951" spans="1:22" ht="14">
      <c r="A9951" s="24"/>
      <c r="B9951" s="26"/>
      <c r="C9951" s="26"/>
      <c r="D9951" s="26"/>
      <c r="E9951" s="26"/>
      <c r="F9951" s="26"/>
      <c r="G9951" s="27"/>
      <c r="H9951" s="27"/>
      <c r="I9951" s="26"/>
      <c r="J9951" s="24"/>
      <c r="K9951" s="26"/>
      <c r="L9951" s="26"/>
      <c r="M9951" s="26"/>
      <c r="N9951" s="26"/>
      <c r="O9951" s="26"/>
      <c r="P9951" s="26"/>
      <c r="Q9951" s="26"/>
      <c r="R9951" s="26"/>
      <c r="S9951" s="26"/>
      <c r="T9951" s="26"/>
      <c r="U9951" s="26"/>
      <c r="V9951" s="26"/>
    </row>
    <row r="9952" spans="1:22" ht="14">
      <c r="A9952" s="24"/>
      <c r="B9952" s="26"/>
      <c r="C9952" s="26"/>
      <c r="D9952" s="26"/>
      <c r="E9952" s="26"/>
      <c r="F9952" s="26"/>
      <c r="G9952" s="27"/>
      <c r="H9952" s="27"/>
      <c r="I9952" s="26"/>
      <c r="J9952" s="24"/>
      <c r="K9952" s="26"/>
      <c r="L9952" s="26"/>
      <c r="M9952" s="26"/>
      <c r="N9952" s="26"/>
      <c r="O9952" s="26"/>
      <c r="P9952" s="26"/>
      <c r="Q9952" s="26"/>
      <c r="R9952" s="26"/>
      <c r="S9952" s="26"/>
      <c r="T9952" s="26"/>
      <c r="U9952" s="26"/>
      <c r="V9952" s="26"/>
    </row>
    <row r="9953" spans="1:22" ht="14">
      <c r="A9953" s="24"/>
      <c r="B9953" s="26"/>
      <c r="C9953" s="26"/>
      <c r="D9953" s="26"/>
      <c r="E9953" s="26"/>
      <c r="F9953" s="26"/>
      <c r="G9953" s="27"/>
      <c r="H9953" s="27"/>
      <c r="I9953" s="26"/>
      <c r="J9953" s="24"/>
      <c r="K9953" s="26"/>
      <c r="L9953" s="26"/>
      <c r="M9953" s="26"/>
      <c r="N9953" s="26"/>
      <c r="O9953" s="26"/>
      <c r="P9953" s="26"/>
      <c r="Q9953" s="26"/>
      <c r="R9953" s="26"/>
      <c r="S9953" s="26"/>
      <c r="T9953" s="26"/>
      <c r="U9953" s="26"/>
      <c r="V9953" s="26"/>
    </row>
    <row r="9954" spans="1:22" ht="14">
      <c r="A9954" s="24"/>
      <c r="B9954" s="26"/>
      <c r="C9954" s="26"/>
      <c r="D9954" s="26"/>
      <c r="E9954" s="26"/>
      <c r="F9954" s="26"/>
      <c r="G9954" s="27"/>
      <c r="H9954" s="27"/>
      <c r="I9954" s="26"/>
      <c r="J9954" s="24"/>
      <c r="K9954" s="26"/>
      <c r="L9954" s="26"/>
      <c r="M9954" s="26"/>
      <c r="N9954" s="26"/>
      <c r="O9954" s="26"/>
      <c r="P9954" s="26"/>
      <c r="Q9954" s="26"/>
      <c r="R9954" s="26"/>
      <c r="S9954" s="26"/>
      <c r="T9954" s="26"/>
      <c r="U9954" s="26"/>
      <c r="V9954" s="26"/>
    </row>
    <row r="9955" spans="1:22" ht="14">
      <c r="A9955" s="24"/>
      <c r="B9955" s="26"/>
      <c r="C9955" s="26"/>
      <c r="D9955" s="26"/>
      <c r="E9955" s="26"/>
      <c r="F9955" s="26"/>
      <c r="G9955" s="27"/>
      <c r="H9955" s="27"/>
      <c r="I9955" s="26"/>
      <c r="J9955" s="24"/>
      <c r="K9955" s="26"/>
      <c r="L9955" s="26"/>
      <c r="M9955" s="26"/>
      <c r="N9955" s="26"/>
      <c r="O9955" s="26"/>
      <c r="P9955" s="26"/>
      <c r="Q9955" s="26"/>
      <c r="R9955" s="26"/>
      <c r="S9955" s="26"/>
      <c r="T9955" s="26"/>
      <c r="U9955" s="26"/>
      <c r="V9955" s="26"/>
    </row>
    <row r="9956" spans="1:22" ht="14">
      <c r="A9956" s="24"/>
      <c r="B9956" s="26"/>
      <c r="C9956" s="26"/>
      <c r="D9956" s="26"/>
      <c r="E9956" s="26"/>
      <c r="F9956" s="26"/>
      <c r="G9956" s="27"/>
      <c r="H9956" s="27"/>
      <c r="I9956" s="26"/>
      <c r="J9956" s="24"/>
      <c r="K9956" s="26"/>
      <c r="L9956" s="26"/>
      <c r="M9956" s="26"/>
      <c r="N9956" s="26"/>
      <c r="O9956" s="26"/>
      <c r="P9956" s="26"/>
      <c r="Q9956" s="26"/>
      <c r="R9956" s="26"/>
      <c r="S9956" s="26"/>
      <c r="T9956" s="26"/>
      <c r="U9956" s="26"/>
      <c r="V9956" s="26"/>
    </row>
    <row r="9957" spans="1:22" ht="14">
      <c r="A9957" s="24"/>
      <c r="B9957" s="26"/>
      <c r="C9957" s="26"/>
      <c r="D9957" s="26"/>
      <c r="E9957" s="26"/>
      <c r="F9957" s="26"/>
      <c r="G9957" s="27"/>
      <c r="H9957" s="27"/>
      <c r="I9957" s="26"/>
      <c r="J9957" s="24"/>
      <c r="K9957" s="26"/>
      <c r="L9957" s="26"/>
      <c r="M9957" s="26"/>
      <c r="N9957" s="26"/>
      <c r="O9957" s="26"/>
      <c r="P9957" s="26"/>
      <c r="Q9957" s="26"/>
      <c r="R9957" s="26"/>
      <c r="S9957" s="26"/>
      <c r="T9957" s="26"/>
      <c r="U9957" s="26"/>
      <c r="V9957" s="26"/>
    </row>
    <row r="9958" spans="1:22" ht="14">
      <c r="A9958" s="24"/>
      <c r="B9958" s="26"/>
      <c r="C9958" s="26"/>
      <c r="D9958" s="26"/>
      <c r="E9958" s="26"/>
      <c r="F9958" s="26"/>
      <c r="G9958" s="27"/>
      <c r="H9958" s="27"/>
      <c r="I9958" s="26"/>
      <c r="J9958" s="24"/>
      <c r="K9958" s="26"/>
      <c r="L9958" s="26"/>
      <c r="M9958" s="26"/>
      <c r="N9958" s="26"/>
      <c r="O9958" s="26"/>
      <c r="P9958" s="26"/>
      <c r="Q9958" s="26"/>
      <c r="R9958" s="26"/>
      <c r="S9958" s="26"/>
      <c r="T9958" s="26"/>
      <c r="U9958" s="26"/>
      <c r="V9958" s="26"/>
    </row>
    <row r="9959" spans="1:22" ht="14">
      <c r="A9959" s="24"/>
      <c r="B9959" s="26"/>
      <c r="C9959" s="26"/>
      <c r="D9959" s="26"/>
      <c r="E9959" s="26"/>
      <c r="F9959" s="26"/>
      <c r="G9959" s="27"/>
      <c r="H9959" s="27"/>
      <c r="I9959" s="26"/>
      <c r="J9959" s="24"/>
      <c r="K9959" s="26"/>
      <c r="L9959" s="26"/>
      <c r="M9959" s="26"/>
      <c r="N9959" s="26"/>
      <c r="O9959" s="26"/>
      <c r="P9959" s="26"/>
      <c r="Q9959" s="26"/>
      <c r="R9959" s="26"/>
      <c r="S9959" s="26"/>
      <c r="T9959" s="26"/>
      <c r="U9959" s="26"/>
      <c r="V9959" s="26"/>
    </row>
    <row r="9960" spans="1:22" ht="14">
      <c r="A9960" s="24"/>
      <c r="B9960" s="26"/>
      <c r="C9960" s="26"/>
      <c r="D9960" s="26"/>
      <c r="E9960" s="26"/>
      <c r="F9960" s="26"/>
      <c r="G9960" s="27"/>
      <c r="H9960" s="27"/>
      <c r="I9960" s="26"/>
      <c r="J9960" s="24"/>
      <c r="K9960" s="26"/>
      <c r="L9960" s="26"/>
      <c r="M9960" s="26"/>
      <c r="N9960" s="26"/>
      <c r="O9960" s="26"/>
      <c r="P9960" s="26"/>
      <c r="Q9960" s="26"/>
      <c r="R9960" s="26"/>
      <c r="S9960" s="26"/>
      <c r="T9960" s="26"/>
      <c r="U9960" s="26"/>
      <c r="V9960" s="26"/>
    </row>
    <row r="9961" spans="1:22" ht="14">
      <c r="A9961" s="24"/>
      <c r="B9961" s="26"/>
      <c r="C9961" s="26"/>
      <c r="D9961" s="26"/>
      <c r="E9961" s="26"/>
      <c r="F9961" s="26"/>
      <c r="G9961" s="27"/>
      <c r="H9961" s="27"/>
      <c r="I9961" s="26"/>
      <c r="J9961" s="24"/>
      <c r="K9961" s="26"/>
      <c r="L9961" s="26"/>
      <c r="M9961" s="26"/>
      <c r="N9961" s="26"/>
      <c r="O9961" s="26"/>
      <c r="P9961" s="26"/>
      <c r="Q9961" s="26"/>
      <c r="R9961" s="26"/>
      <c r="S9961" s="26"/>
      <c r="T9961" s="26"/>
      <c r="U9961" s="26"/>
      <c r="V9961" s="26"/>
    </row>
    <row r="9962" spans="1:22" ht="14">
      <c r="A9962" s="24"/>
      <c r="B9962" s="26"/>
      <c r="C9962" s="26"/>
      <c r="D9962" s="26"/>
      <c r="E9962" s="26"/>
      <c r="F9962" s="26"/>
      <c r="G9962" s="27"/>
      <c r="H9962" s="27"/>
      <c r="I9962" s="26"/>
      <c r="J9962" s="24"/>
      <c r="K9962" s="26"/>
      <c r="L9962" s="26"/>
      <c r="M9962" s="26"/>
      <c r="N9962" s="26"/>
      <c r="O9962" s="26"/>
      <c r="P9962" s="26"/>
      <c r="Q9962" s="26"/>
      <c r="R9962" s="26"/>
      <c r="S9962" s="26"/>
      <c r="T9962" s="26"/>
      <c r="U9962" s="26"/>
      <c r="V9962" s="26"/>
    </row>
    <row r="9963" spans="1:22" ht="14">
      <c r="A9963" s="24"/>
      <c r="B9963" s="26"/>
      <c r="C9963" s="26"/>
      <c r="D9963" s="26"/>
      <c r="E9963" s="26"/>
      <c r="F9963" s="26"/>
      <c r="G9963" s="27"/>
      <c r="H9963" s="27"/>
      <c r="I9963" s="26"/>
      <c r="J9963" s="24"/>
      <c r="K9963" s="26"/>
      <c r="L9963" s="26"/>
      <c r="M9963" s="26"/>
      <c r="N9963" s="26"/>
      <c r="O9963" s="26"/>
      <c r="P9963" s="26"/>
      <c r="Q9963" s="26"/>
      <c r="R9963" s="26"/>
      <c r="S9963" s="26"/>
      <c r="T9963" s="26"/>
      <c r="U9963" s="26"/>
      <c r="V9963" s="26"/>
    </row>
    <row r="9964" spans="1:22" ht="14">
      <c r="A9964" s="24"/>
      <c r="B9964" s="26"/>
      <c r="C9964" s="26"/>
      <c r="D9964" s="26"/>
      <c r="E9964" s="26"/>
      <c r="F9964" s="26"/>
      <c r="G9964" s="27"/>
      <c r="H9964" s="27"/>
      <c r="I9964" s="26"/>
      <c r="J9964" s="24"/>
      <c r="K9964" s="26"/>
      <c r="L9964" s="26"/>
      <c r="M9964" s="26"/>
      <c r="N9964" s="26"/>
      <c r="O9964" s="26"/>
      <c r="P9964" s="26"/>
      <c r="Q9964" s="26"/>
      <c r="R9964" s="26"/>
      <c r="S9964" s="26"/>
      <c r="T9964" s="26"/>
      <c r="U9964" s="26"/>
      <c r="V9964" s="26"/>
    </row>
    <row r="9965" spans="1:22" ht="14">
      <c r="A9965" s="24"/>
      <c r="B9965" s="26"/>
      <c r="C9965" s="26"/>
      <c r="D9965" s="26"/>
      <c r="E9965" s="26"/>
      <c r="F9965" s="26"/>
      <c r="G9965" s="27"/>
      <c r="H9965" s="27"/>
      <c r="I9965" s="26"/>
      <c r="J9965" s="24"/>
      <c r="K9965" s="26"/>
      <c r="L9965" s="26"/>
      <c r="M9965" s="26"/>
      <c r="N9965" s="26"/>
      <c r="O9965" s="26"/>
      <c r="P9965" s="26"/>
      <c r="Q9965" s="26"/>
      <c r="R9965" s="26"/>
      <c r="S9965" s="26"/>
      <c r="T9965" s="26"/>
      <c r="U9965" s="26"/>
      <c r="V9965" s="26"/>
    </row>
    <row r="9966" spans="1:22" ht="14">
      <c r="A9966" s="24"/>
      <c r="B9966" s="26"/>
      <c r="C9966" s="26"/>
      <c r="D9966" s="26"/>
      <c r="E9966" s="26"/>
      <c r="F9966" s="26"/>
      <c r="G9966" s="27"/>
      <c r="H9966" s="27"/>
      <c r="I9966" s="26"/>
      <c r="J9966" s="24"/>
      <c r="K9966" s="26"/>
      <c r="L9966" s="26"/>
      <c r="M9966" s="26"/>
      <c r="N9966" s="26"/>
      <c r="O9966" s="26"/>
      <c r="P9966" s="26"/>
      <c r="Q9966" s="26"/>
      <c r="R9966" s="26"/>
      <c r="S9966" s="26"/>
      <c r="T9966" s="26"/>
      <c r="U9966" s="26"/>
      <c r="V9966" s="26"/>
    </row>
    <row r="9967" spans="1:22" ht="14">
      <c r="A9967" s="24"/>
      <c r="B9967" s="26"/>
      <c r="C9967" s="26"/>
      <c r="D9967" s="26"/>
      <c r="E9967" s="26"/>
      <c r="F9967" s="26"/>
      <c r="G9967" s="27"/>
      <c r="H9967" s="27"/>
      <c r="I9967" s="26"/>
      <c r="J9967" s="24"/>
      <c r="K9967" s="26"/>
      <c r="L9967" s="26"/>
      <c r="M9967" s="26"/>
      <c r="N9967" s="26"/>
      <c r="O9967" s="26"/>
      <c r="P9967" s="26"/>
      <c r="Q9967" s="26"/>
      <c r="R9967" s="26"/>
      <c r="S9967" s="26"/>
      <c r="T9967" s="26"/>
      <c r="U9967" s="26"/>
      <c r="V9967" s="26"/>
    </row>
    <row r="9968" spans="1:22" ht="14">
      <c r="A9968" s="24"/>
      <c r="B9968" s="26"/>
      <c r="C9968" s="26"/>
      <c r="D9968" s="26"/>
      <c r="E9968" s="26"/>
      <c r="F9968" s="26"/>
      <c r="G9968" s="27"/>
      <c r="H9968" s="27"/>
      <c r="I9968" s="26"/>
      <c r="J9968" s="24"/>
      <c r="K9968" s="26"/>
      <c r="L9968" s="26"/>
      <c r="M9968" s="26"/>
      <c r="N9968" s="26"/>
      <c r="O9968" s="26"/>
      <c r="P9968" s="26"/>
      <c r="Q9968" s="26"/>
      <c r="R9968" s="26"/>
      <c r="S9968" s="26"/>
      <c r="T9968" s="26"/>
      <c r="U9968" s="26"/>
      <c r="V9968" s="26"/>
    </row>
    <row r="9969" spans="1:22" ht="14">
      <c r="A9969" s="24"/>
      <c r="B9969" s="26"/>
      <c r="C9969" s="26"/>
      <c r="D9969" s="26"/>
      <c r="E9969" s="26"/>
      <c r="F9969" s="26"/>
      <c r="G9969" s="27"/>
      <c r="H9969" s="27"/>
      <c r="I9969" s="26"/>
      <c r="J9969" s="24"/>
      <c r="K9969" s="26"/>
      <c r="L9969" s="26"/>
      <c r="M9969" s="26"/>
      <c r="N9969" s="26"/>
      <c r="O9969" s="26"/>
      <c r="P9969" s="26"/>
      <c r="Q9969" s="26"/>
      <c r="R9969" s="26"/>
      <c r="S9969" s="26"/>
      <c r="T9969" s="26"/>
      <c r="U9969" s="26"/>
      <c r="V9969" s="26"/>
    </row>
    <row r="9970" spans="1:22" ht="14">
      <c r="A9970" s="24"/>
      <c r="B9970" s="26"/>
      <c r="C9970" s="26"/>
      <c r="D9970" s="26"/>
      <c r="E9970" s="26"/>
      <c r="F9970" s="26"/>
      <c r="G9970" s="27"/>
      <c r="H9970" s="27"/>
      <c r="I9970" s="26"/>
      <c r="J9970" s="24"/>
      <c r="K9970" s="26"/>
      <c r="L9970" s="26"/>
      <c r="M9970" s="26"/>
      <c r="N9970" s="26"/>
      <c r="O9970" s="26"/>
      <c r="P9970" s="26"/>
      <c r="Q9970" s="26"/>
      <c r="R9970" s="26"/>
      <c r="S9970" s="26"/>
      <c r="T9970" s="26"/>
      <c r="U9970" s="26"/>
      <c r="V9970" s="26"/>
    </row>
    <row r="9971" spans="1:22" ht="14">
      <c r="A9971" s="24"/>
      <c r="B9971" s="26"/>
      <c r="C9971" s="26"/>
      <c r="D9971" s="26"/>
      <c r="E9971" s="26"/>
      <c r="F9971" s="26"/>
      <c r="G9971" s="27"/>
      <c r="H9971" s="27"/>
      <c r="I9971" s="26"/>
      <c r="J9971" s="24"/>
      <c r="K9971" s="26"/>
      <c r="L9971" s="26"/>
      <c r="M9971" s="26"/>
      <c r="N9971" s="26"/>
      <c r="O9971" s="26"/>
      <c r="P9971" s="26"/>
      <c r="Q9971" s="26"/>
      <c r="R9971" s="26"/>
      <c r="S9971" s="26"/>
      <c r="T9971" s="26"/>
      <c r="U9971" s="26"/>
      <c r="V9971" s="26"/>
    </row>
    <row r="9972" spans="1:22" ht="14">
      <c r="A9972" s="24"/>
      <c r="B9972" s="26"/>
      <c r="C9972" s="26"/>
      <c r="D9972" s="26"/>
      <c r="E9972" s="26"/>
      <c r="F9972" s="26"/>
      <c r="G9972" s="27"/>
      <c r="H9972" s="27"/>
      <c r="I9972" s="26"/>
      <c r="J9972" s="24"/>
      <c r="K9972" s="26"/>
      <c r="L9972" s="26"/>
      <c r="M9972" s="26"/>
      <c r="N9972" s="26"/>
      <c r="O9972" s="26"/>
      <c r="P9972" s="26"/>
      <c r="Q9972" s="26"/>
      <c r="R9972" s="26"/>
      <c r="S9972" s="26"/>
      <c r="T9972" s="26"/>
      <c r="U9972" s="26"/>
      <c r="V9972" s="26"/>
    </row>
    <row r="9973" spans="1:22" ht="14">
      <c r="A9973" s="24"/>
      <c r="B9973" s="26"/>
      <c r="C9973" s="26"/>
      <c r="D9973" s="26"/>
      <c r="E9973" s="26"/>
      <c r="F9973" s="26"/>
      <c r="G9973" s="27"/>
      <c r="H9973" s="27"/>
      <c r="I9973" s="26"/>
      <c r="J9973" s="24"/>
      <c r="K9973" s="26"/>
      <c r="L9973" s="26"/>
      <c r="M9973" s="26"/>
      <c r="N9973" s="26"/>
      <c r="O9973" s="26"/>
      <c r="P9973" s="26"/>
      <c r="Q9973" s="26"/>
      <c r="R9973" s="26"/>
      <c r="S9973" s="26"/>
      <c r="T9973" s="26"/>
      <c r="U9973" s="26"/>
      <c r="V9973" s="26"/>
    </row>
    <row r="9974" spans="1:22" ht="14">
      <c r="A9974" s="24"/>
      <c r="B9974" s="26"/>
      <c r="C9974" s="26"/>
      <c r="D9974" s="26"/>
      <c r="E9974" s="26"/>
      <c r="F9974" s="26"/>
      <c r="G9974" s="27"/>
      <c r="H9974" s="27"/>
      <c r="I9974" s="26"/>
      <c r="J9974" s="24"/>
      <c r="K9974" s="26"/>
      <c r="L9974" s="26"/>
      <c r="M9974" s="26"/>
      <c r="N9974" s="26"/>
      <c r="O9974" s="26"/>
      <c r="P9974" s="26"/>
      <c r="Q9974" s="26"/>
      <c r="R9974" s="26"/>
      <c r="S9974" s="26"/>
      <c r="T9974" s="26"/>
      <c r="U9974" s="26"/>
      <c r="V9974" s="26"/>
    </row>
    <row r="9975" spans="1:22" ht="14">
      <c r="A9975" s="24"/>
      <c r="B9975" s="26"/>
      <c r="C9975" s="26"/>
      <c r="D9975" s="26"/>
      <c r="E9975" s="26"/>
      <c r="F9975" s="26"/>
      <c r="G9975" s="27"/>
      <c r="H9975" s="27"/>
      <c r="I9975" s="26"/>
      <c r="J9975" s="24"/>
      <c r="K9975" s="26"/>
      <c r="L9975" s="26"/>
      <c r="M9975" s="26"/>
      <c r="N9975" s="26"/>
      <c r="O9975" s="26"/>
      <c r="P9975" s="26"/>
      <c r="Q9975" s="26"/>
      <c r="R9975" s="26"/>
      <c r="S9975" s="26"/>
      <c r="T9975" s="26"/>
      <c r="U9975" s="26"/>
      <c r="V9975" s="26"/>
    </row>
    <row r="9976" spans="1:22" ht="14">
      <c r="A9976" s="24"/>
      <c r="B9976" s="26"/>
      <c r="C9976" s="26"/>
      <c r="D9976" s="26"/>
      <c r="E9976" s="26"/>
      <c r="F9976" s="26"/>
      <c r="G9976" s="27"/>
      <c r="H9976" s="27"/>
      <c r="I9976" s="26"/>
      <c r="J9976" s="24"/>
      <c r="K9976" s="26"/>
      <c r="L9976" s="26"/>
      <c r="M9976" s="26"/>
      <c r="N9976" s="26"/>
      <c r="O9976" s="26"/>
      <c r="P9976" s="26"/>
      <c r="Q9976" s="26"/>
      <c r="R9976" s="26"/>
      <c r="S9976" s="26"/>
      <c r="T9976" s="26"/>
      <c r="U9976" s="26"/>
      <c r="V9976" s="26"/>
    </row>
    <row r="9977" spans="1:22" ht="14">
      <c r="A9977" s="24"/>
      <c r="B9977" s="26"/>
      <c r="C9977" s="26"/>
      <c r="D9977" s="26"/>
      <c r="E9977" s="26"/>
      <c r="F9977" s="26"/>
      <c r="G9977" s="27"/>
      <c r="H9977" s="27"/>
      <c r="I9977" s="26"/>
      <c r="J9977" s="24"/>
      <c r="K9977" s="26"/>
      <c r="L9977" s="26"/>
      <c r="M9977" s="26"/>
      <c r="N9977" s="26"/>
      <c r="O9977" s="26"/>
      <c r="P9977" s="26"/>
      <c r="Q9977" s="26"/>
      <c r="R9977" s="26"/>
      <c r="S9977" s="26"/>
      <c r="T9977" s="26"/>
      <c r="U9977" s="26"/>
      <c r="V9977" s="26"/>
    </row>
    <row r="9978" spans="1:22" ht="14">
      <c r="A9978" s="24"/>
      <c r="B9978" s="26"/>
      <c r="C9978" s="26"/>
      <c r="D9978" s="26"/>
      <c r="E9978" s="26"/>
      <c r="F9978" s="26"/>
      <c r="G9978" s="27"/>
      <c r="H9978" s="27"/>
      <c r="I9978" s="26"/>
      <c r="J9978" s="24"/>
      <c r="K9978" s="26"/>
      <c r="L9978" s="26"/>
      <c r="M9978" s="26"/>
      <c r="N9978" s="26"/>
      <c r="O9978" s="26"/>
      <c r="P9978" s="26"/>
      <c r="Q9978" s="26"/>
      <c r="R9978" s="26"/>
      <c r="S9978" s="26"/>
      <c r="T9978" s="26"/>
      <c r="U9978" s="26"/>
      <c r="V9978" s="26"/>
    </row>
    <row r="9979" spans="1:22" ht="14">
      <c r="A9979" s="24"/>
      <c r="B9979" s="26"/>
      <c r="C9979" s="26"/>
      <c r="D9979" s="26"/>
      <c r="E9979" s="26"/>
      <c r="F9979" s="26"/>
      <c r="G9979" s="27"/>
      <c r="H9979" s="27"/>
      <c r="I9979" s="26"/>
      <c r="J9979" s="24"/>
      <c r="K9979" s="26"/>
      <c r="L9979" s="26"/>
      <c r="M9979" s="26"/>
      <c r="N9979" s="26"/>
      <c r="O9979" s="26"/>
      <c r="P9979" s="26"/>
      <c r="Q9979" s="26"/>
      <c r="R9979" s="26"/>
      <c r="S9979" s="26"/>
      <c r="T9979" s="26"/>
      <c r="U9979" s="26"/>
      <c r="V9979" s="26"/>
    </row>
    <row r="9980" spans="1:22" ht="14">
      <c r="A9980" s="24"/>
      <c r="B9980" s="26"/>
      <c r="C9980" s="26"/>
      <c r="D9980" s="26"/>
      <c r="E9980" s="26"/>
      <c r="F9980" s="26"/>
      <c r="G9980" s="27"/>
      <c r="H9980" s="27"/>
      <c r="I9980" s="26"/>
      <c r="J9980" s="24"/>
      <c r="K9980" s="26"/>
      <c r="L9980" s="26"/>
      <c r="M9980" s="26"/>
      <c r="N9980" s="26"/>
      <c r="O9980" s="26"/>
      <c r="P9980" s="26"/>
      <c r="Q9980" s="26"/>
      <c r="R9980" s="26"/>
      <c r="S9980" s="26"/>
      <c r="T9980" s="26"/>
      <c r="U9980" s="26"/>
      <c r="V9980" s="26"/>
    </row>
    <row r="9981" spans="1:22" ht="14">
      <c r="A9981" s="24"/>
      <c r="B9981" s="26"/>
      <c r="C9981" s="26"/>
      <c r="D9981" s="26"/>
      <c r="E9981" s="26"/>
      <c r="F9981" s="26"/>
      <c r="G9981" s="27"/>
      <c r="H9981" s="27"/>
      <c r="I9981" s="26"/>
      <c r="J9981" s="24"/>
      <c r="K9981" s="26"/>
      <c r="L9981" s="26"/>
      <c r="M9981" s="26"/>
      <c r="N9981" s="26"/>
      <c r="O9981" s="26"/>
      <c r="P9981" s="26"/>
      <c r="Q9981" s="26"/>
      <c r="R9981" s="26"/>
      <c r="S9981" s="26"/>
      <c r="T9981" s="26"/>
      <c r="U9981" s="26"/>
      <c r="V9981" s="26"/>
    </row>
    <row r="9982" spans="1:22" ht="14">
      <c r="A9982" s="24"/>
      <c r="B9982" s="26"/>
      <c r="C9982" s="26"/>
      <c r="D9982" s="26"/>
      <c r="E9982" s="26"/>
      <c r="F9982" s="26"/>
      <c r="G9982" s="27"/>
      <c r="H9982" s="27"/>
      <c r="I9982" s="26"/>
      <c r="J9982" s="24"/>
      <c r="K9982" s="26"/>
      <c r="L9982" s="26"/>
      <c r="M9982" s="26"/>
      <c r="N9982" s="26"/>
      <c r="O9982" s="26"/>
      <c r="P9982" s="26"/>
      <c r="Q9982" s="26"/>
      <c r="R9982" s="26"/>
      <c r="S9982" s="26"/>
      <c r="T9982" s="26"/>
      <c r="U9982" s="26"/>
      <c r="V9982" s="26"/>
    </row>
    <row r="9983" spans="1:22" ht="14">
      <c r="A9983" s="24"/>
      <c r="B9983" s="26"/>
      <c r="C9983" s="26"/>
      <c r="D9983" s="26"/>
      <c r="E9983" s="26"/>
      <c r="F9983" s="26"/>
      <c r="G9983" s="27"/>
      <c r="H9983" s="27"/>
      <c r="I9983" s="26"/>
      <c r="J9983" s="24"/>
      <c r="K9983" s="26"/>
      <c r="L9983" s="26"/>
      <c r="M9983" s="26"/>
      <c r="N9983" s="26"/>
      <c r="O9983" s="26"/>
      <c r="P9983" s="26"/>
      <c r="Q9983" s="26"/>
      <c r="R9983" s="26"/>
      <c r="S9983" s="26"/>
      <c r="T9983" s="26"/>
      <c r="U9983" s="26"/>
      <c r="V9983" s="26"/>
    </row>
    <row r="9984" spans="1:22" ht="14">
      <c r="A9984" s="24"/>
      <c r="B9984" s="26"/>
      <c r="C9984" s="26"/>
      <c r="D9984" s="26"/>
      <c r="E9984" s="26"/>
      <c r="F9984" s="26"/>
      <c r="G9984" s="27"/>
      <c r="H9984" s="27"/>
      <c r="I9984" s="26"/>
      <c r="J9984" s="24"/>
      <c r="K9984" s="26"/>
      <c r="L9984" s="26"/>
      <c r="M9984" s="26"/>
      <c r="N9984" s="26"/>
      <c r="O9984" s="26"/>
      <c r="P9984" s="26"/>
      <c r="Q9984" s="26"/>
      <c r="R9984" s="26"/>
      <c r="S9984" s="26"/>
      <c r="T9984" s="26"/>
      <c r="U9984" s="26"/>
      <c r="V9984" s="26"/>
    </row>
    <row r="9985" spans="1:22" ht="14">
      <c r="A9985" s="24"/>
      <c r="B9985" s="26"/>
      <c r="C9985" s="26"/>
      <c r="D9985" s="26"/>
      <c r="E9985" s="26"/>
      <c r="F9985" s="26"/>
      <c r="G9985" s="27"/>
      <c r="H9985" s="27"/>
      <c r="I9985" s="26"/>
      <c r="J9985" s="24"/>
      <c r="K9985" s="26"/>
      <c r="L9985" s="26"/>
      <c r="M9985" s="26"/>
      <c r="N9985" s="26"/>
      <c r="O9985" s="26"/>
      <c r="P9985" s="26"/>
      <c r="Q9985" s="26"/>
      <c r="R9985" s="26"/>
      <c r="S9985" s="26"/>
      <c r="T9985" s="26"/>
      <c r="U9985" s="26"/>
      <c r="V9985" s="26"/>
    </row>
    <row r="9986" spans="1:22" ht="14">
      <c r="A9986" s="24"/>
      <c r="B9986" s="26"/>
      <c r="C9986" s="26"/>
      <c r="D9986" s="26"/>
      <c r="E9986" s="26"/>
      <c r="F9986" s="26"/>
      <c r="G9986" s="27"/>
      <c r="H9986" s="27"/>
      <c r="I9986" s="26"/>
      <c r="J9986" s="24"/>
      <c r="K9986" s="26"/>
      <c r="L9986" s="26"/>
      <c r="M9986" s="26"/>
      <c r="N9986" s="26"/>
      <c r="O9986" s="26"/>
      <c r="P9986" s="26"/>
      <c r="Q9986" s="26"/>
      <c r="R9986" s="26"/>
      <c r="S9986" s="26"/>
      <c r="T9986" s="26"/>
      <c r="U9986" s="26"/>
      <c r="V9986" s="26"/>
    </row>
    <row r="9987" spans="1:22" ht="14">
      <c r="A9987" s="24"/>
      <c r="B9987" s="26"/>
      <c r="C9987" s="26"/>
      <c r="D9987" s="26"/>
      <c r="E9987" s="26"/>
      <c r="F9987" s="26"/>
      <c r="G9987" s="27"/>
      <c r="H9987" s="27"/>
      <c r="I9987" s="26"/>
      <c r="J9987" s="24"/>
      <c r="K9987" s="26"/>
      <c r="L9987" s="26"/>
      <c r="M9987" s="26"/>
      <c r="N9987" s="26"/>
      <c r="O9987" s="26"/>
      <c r="P9987" s="26"/>
      <c r="Q9987" s="26"/>
      <c r="R9987" s="26"/>
      <c r="S9987" s="26"/>
      <c r="T9987" s="26"/>
      <c r="U9987" s="26"/>
      <c r="V9987" s="26"/>
    </row>
    <row r="9988" spans="1:22" ht="14">
      <c r="A9988" s="24"/>
      <c r="B9988" s="26"/>
      <c r="C9988" s="26"/>
      <c r="D9988" s="26"/>
      <c r="E9988" s="26"/>
      <c r="F9988" s="26"/>
      <c r="G9988" s="27"/>
      <c r="H9988" s="27"/>
      <c r="I9988" s="26"/>
      <c r="J9988" s="24"/>
      <c r="K9988" s="26"/>
      <c r="L9988" s="26"/>
      <c r="M9988" s="26"/>
      <c r="N9988" s="26"/>
      <c r="O9988" s="26"/>
      <c r="P9988" s="26"/>
      <c r="Q9988" s="26"/>
      <c r="R9988" s="26"/>
      <c r="S9988" s="26"/>
      <c r="T9988" s="26"/>
      <c r="U9988" s="26"/>
      <c r="V9988" s="26"/>
    </row>
    <row r="9989" spans="1:22" ht="14">
      <c r="A9989" s="24"/>
      <c r="B9989" s="26"/>
      <c r="C9989" s="26"/>
      <c r="D9989" s="26"/>
      <c r="E9989" s="26"/>
      <c r="F9989" s="26"/>
      <c r="G9989" s="27"/>
      <c r="H9989" s="27"/>
      <c r="I9989" s="26"/>
      <c r="J9989" s="24"/>
      <c r="K9989" s="26"/>
      <c r="L9989" s="26"/>
      <c r="M9989" s="26"/>
      <c r="N9989" s="26"/>
      <c r="O9989" s="26"/>
      <c r="P9989" s="26"/>
      <c r="Q9989" s="26"/>
      <c r="R9989" s="26"/>
      <c r="S9989" s="26"/>
      <c r="T9989" s="26"/>
      <c r="U9989" s="26"/>
      <c r="V9989" s="26"/>
    </row>
    <row r="9990" spans="1:22" ht="14">
      <c r="A9990" s="24"/>
      <c r="B9990" s="26"/>
      <c r="C9990" s="26"/>
      <c r="D9990" s="26"/>
      <c r="E9990" s="26"/>
      <c r="F9990" s="26"/>
      <c r="G9990" s="27"/>
      <c r="H9990" s="27"/>
      <c r="I9990" s="26"/>
      <c r="J9990" s="24"/>
      <c r="K9990" s="26"/>
      <c r="L9990" s="26"/>
      <c r="M9990" s="26"/>
      <c r="N9990" s="26"/>
      <c r="O9990" s="26"/>
      <c r="P9990" s="26"/>
      <c r="Q9990" s="26"/>
      <c r="R9990" s="26"/>
      <c r="S9990" s="26"/>
      <c r="T9990" s="26"/>
      <c r="U9990" s="26"/>
      <c r="V9990" s="26"/>
    </row>
    <row r="9991" spans="1:22" ht="14">
      <c r="A9991" s="24"/>
      <c r="B9991" s="26"/>
      <c r="C9991" s="26"/>
      <c r="D9991" s="26"/>
      <c r="E9991" s="26"/>
      <c r="F9991" s="26"/>
      <c r="G9991" s="27"/>
      <c r="H9991" s="27"/>
      <c r="I9991" s="26"/>
      <c r="J9991" s="24"/>
      <c r="K9991" s="26"/>
      <c r="L9991" s="26"/>
      <c r="M9991" s="26"/>
      <c r="N9991" s="26"/>
      <c r="O9991" s="26"/>
      <c r="P9991" s="26"/>
      <c r="Q9991" s="26"/>
      <c r="R9991" s="26"/>
      <c r="S9991" s="26"/>
      <c r="T9991" s="26"/>
      <c r="U9991" s="26"/>
      <c r="V9991" s="26"/>
    </row>
    <row r="9992" spans="1:22" ht="14">
      <c r="A9992" s="24"/>
      <c r="B9992" s="26"/>
      <c r="C9992" s="26"/>
      <c r="D9992" s="26"/>
      <c r="E9992" s="26"/>
      <c r="F9992" s="26"/>
      <c r="G9992" s="27"/>
      <c r="H9992" s="27"/>
      <c r="I9992" s="26"/>
      <c r="J9992" s="24"/>
      <c r="K9992" s="26"/>
      <c r="L9992" s="26"/>
      <c r="M9992" s="26"/>
      <c r="N9992" s="26"/>
      <c r="O9992" s="26"/>
      <c r="P9992" s="26"/>
      <c r="Q9992" s="26"/>
      <c r="R9992" s="26"/>
      <c r="S9992" s="26"/>
      <c r="T9992" s="26"/>
      <c r="U9992" s="26"/>
      <c r="V9992" s="26"/>
    </row>
    <row r="9993" spans="1:22" ht="14">
      <c r="A9993" s="24"/>
      <c r="B9993" s="26"/>
      <c r="C9993" s="26"/>
      <c r="D9993" s="26"/>
      <c r="E9993" s="26"/>
      <c r="F9993" s="26"/>
      <c r="G9993" s="27"/>
      <c r="H9993" s="27"/>
      <c r="I9993" s="26"/>
      <c r="J9993" s="24"/>
      <c r="K9993" s="26"/>
      <c r="L9993" s="26"/>
      <c r="M9993" s="26"/>
      <c r="N9993" s="26"/>
      <c r="O9993" s="26"/>
      <c r="P9993" s="26"/>
      <c r="Q9993" s="26"/>
      <c r="R9993" s="26"/>
      <c r="S9993" s="26"/>
      <c r="T9993" s="26"/>
      <c r="U9993" s="26"/>
      <c r="V9993" s="26"/>
    </row>
    <row r="9994" spans="1:22" ht="14">
      <c r="A9994" s="24"/>
      <c r="B9994" s="26"/>
      <c r="C9994" s="26"/>
      <c r="D9994" s="26"/>
      <c r="E9994" s="26"/>
      <c r="F9994" s="26"/>
      <c r="G9994" s="27"/>
      <c r="H9994" s="27"/>
      <c r="I9994" s="26"/>
      <c r="J9994" s="24"/>
      <c r="K9994" s="26"/>
      <c r="L9994" s="26"/>
      <c r="M9994" s="26"/>
      <c r="N9994" s="26"/>
      <c r="O9994" s="26"/>
      <c r="P9994" s="26"/>
      <c r="Q9994" s="26"/>
      <c r="R9994" s="26"/>
      <c r="S9994" s="26"/>
      <c r="T9994" s="26"/>
      <c r="U9994" s="26"/>
      <c r="V9994" s="26"/>
    </row>
    <row r="9995" spans="1:22" ht="14">
      <c r="A9995" s="24"/>
      <c r="B9995" s="26"/>
      <c r="C9995" s="26"/>
      <c r="D9995" s="26"/>
      <c r="E9995" s="26"/>
      <c r="F9995" s="26"/>
      <c r="G9995" s="27"/>
      <c r="H9995" s="27"/>
      <c r="I9995" s="26"/>
      <c r="J9995" s="24"/>
      <c r="K9995" s="26"/>
      <c r="L9995" s="26"/>
      <c r="M9995" s="26"/>
      <c r="N9995" s="26"/>
      <c r="O9995" s="26"/>
      <c r="P9995" s="26"/>
      <c r="Q9995" s="26"/>
      <c r="R9995" s="26"/>
      <c r="S9995" s="26"/>
      <c r="T9995" s="26"/>
      <c r="U9995" s="26"/>
      <c r="V9995" s="26"/>
    </row>
    <row r="9996" spans="1:22" ht="14">
      <c r="A9996" s="24"/>
      <c r="B9996" s="26"/>
      <c r="C9996" s="26"/>
      <c r="D9996" s="26"/>
      <c r="E9996" s="26"/>
      <c r="F9996" s="26"/>
      <c r="G9996" s="27"/>
      <c r="H9996" s="27"/>
      <c r="I9996" s="26"/>
      <c r="J9996" s="24"/>
      <c r="K9996" s="26"/>
      <c r="L9996" s="26"/>
      <c r="M9996" s="26"/>
      <c r="N9996" s="26"/>
      <c r="O9996" s="26"/>
      <c r="P9996" s="26"/>
      <c r="Q9996" s="26"/>
      <c r="R9996" s="26"/>
      <c r="S9996" s="26"/>
      <c r="T9996" s="26"/>
      <c r="U9996" s="26"/>
      <c r="V9996" s="26"/>
    </row>
    <row r="9997" spans="1:22" ht="14">
      <c r="A9997" s="24"/>
      <c r="B9997" s="26"/>
      <c r="C9997" s="26"/>
      <c r="D9997" s="26"/>
      <c r="E9997" s="26"/>
      <c r="F9997" s="26"/>
      <c r="G9997" s="27"/>
      <c r="H9997" s="27"/>
      <c r="I9997" s="26"/>
      <c r="J9997" s="24"/>
      <c r="K9997" s="26"/>
      <c r="L9997" s="26"/>
      <c r="M9997" s="26"/>
      <c r="N9997" s="26"/>
      <c r="O9997" s="26"/>
      <c r="P9997" s="26"/>
      <c r="Q9997" s="26"/>
      <c r="R9997" s="26"/>
      <c r="S9997" s="26"/>
      <c r="T9997" s="26"/>
      <c r="U9997" s="26"/>
      <c r="V9997" s="26"/>
    </row>
    <row r="9998" spans="1:22" ht="14">
      <c r="A9998" s="24"/>
      <c r="B9998" s="26"/>
      <c r="C9998" s="26"/>
      <c r="D9998" s="26"/>
      <c r="E9998" s="26"/>
      <c r="F9998" s="26"/>
      <c r="G9998" s="27"/>
      <c r="H9998" s="27"/>
      <c r="I9998" s="26"/>
      <c r="J9998" s="24"/>
      <c r="K9998" s="26"/>
      <c r="L9998" s="26"/>
      <c r="M9998" s="26"/>
      <c r="N9998" s="26"/>
      <c r="O9998" s="26"/>
      <c r="P9998" s="26"/>
      <c r="Q9998" s="26"/>
      <c r="R9998" s="26"/>
      <c r="S9998" s="26"/>
      <c r="T9998" s="26"/>
      <c r="U9998" s="26"/>
      <c r="V9998" s="26"/>
    </row>
    <row r="9999" spans="1:22" ht="14">
      <c r="A9999" s="24"/>
      <c r="B9999" s="26"/>
      <c r="C9999" s="26"/>
      <c r="D9999" s="26"/>
      <c r="E9999" s="26"/>
      <c r="F9999" s="26"/>
      <c r="G9999" s="27"/>
      <c r="H9999" s="27"/>
      <c r="I9999" s="26"/>
      <c r="J9999" s="24"/>
      <c r="K9999" s="26"/>
      <c r="L9999" s="26"/>
      <c r="M9999" s="26"/>
      <c r="N9999" s="26"/>
      <c r="O9999" s="26"/>
      <c r="P9999" s="26"/>
      <c r="Q9999" s="26"/>
      <c r="R9999" s="26"/>
      <c r="S9999" s="26"/>
      <c r="T9999" s="26"/>
      <c r="U9999" s="26"/>
      <c r="V9999" s="26"/>
    </row>
    <row r="10000" spans="1:22" ht="14">
      <c r="A10000" s="24"/>
      <c r="B10000" s="26"/>
      <c r="C10000" s="26"/>
      <c r="D10000" s="26"/>
      <c r="E10000" s="26"/>
      <c r="F10000" s="26"/>
      <c r="G10000" s="27"/>
      <c r="H10000" s="27"/>
      <c r="I10000" s="26"/>
      <c r="J10000" s="24"/>
      <c r="K10000" s="26"/>
      <c r="L10000" s="26"/>
      <c r="M10000" s="26"/>
      <c r="N10000" s="26"/>
      <c r="O10000" s="26"/>
      <c r="P10000" s="26"/>
      <c r="Q10000" s="26"/>
      <c r="R10000" s="26"/>
      <c r="S10000" s="26"/>
      <c r="T10000" s="26"/>
      <c r="U10000" s="26"/>
      <c r="V10000" s="26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M209"/>
  <sheetViews>
    <sheetView workbookViewId="0"/>
  </sheetViews>
  <sheetFormatPr baseColWidth="10" defaultColWidth="12.6640625" defaultRowHeight="15.75" customHeight="1"/>
  <cols>
    <col min="1" max="1" width="14" customWidth="1"/>
    <col min="2" max="2" width="13.5" customWidth="1"/>
    <col min="5" max="5" width="25.33203125" customWidth="1"/>
    <col min="9" max="9" width="15.6640625" customWidth="1"/>
    <col min="12" max="12" width="19.6640625" customWidth="1"/>
    <col min="14" max="14" width="24.1640625" customWidth="1"/>
  </cols>
  <sheetData>
    <row r="1" spans="1:13" ht="15.75" customHeight="1">
      <c r="A1" s="28" t="s">
        <v>16308</v>
      </c>
      <c r="B1" s="28" t="s">
        <v>16309</v>
      </c>
    </row>
    <row r="2" spans="1:13" ht="15.75" customHeight="1">
      <c r="A2" s="28" t="s">
        <v>12549</v>
      </c>
      <c r="B2" s="28" t="s">
        <v>12549</v>
      </c>
      <c r="E2" s="28" t="s">
        <v>373</v>
      </c>
      <c r="F2" s="28" t="str">
        <f ca="1">IFERROR(__xludf.DUMMYFUNCTION("UNIQUE(E2:E5775)"),"75ML / 2.5OZ")</f>
        <v>75ML / 2.5OZ</v>
      </c>
      <c r="I2" s="28" t="str">
        <f ca="1">IFERROR(__xludf.DUMMYFUNCTION("UNIQUE(B2:B5775)"),"0.3ML / 0.010OZ")</f>
        <v>0.3ML / 0.010OZ</v>
      </c>
      <c r="M2" s="29"/>
    </row>
    <row r="3" spans="1:13" ht="15.75" customHeight="1">
      <c r="A3" s="28" t="s">
        <v>12679</v>
      </c>
      <c r="B3" s="28" t="s">
        <v>12679</v>
      </c>
      <c r="E3" s="28" t="s">
        <v>535</v>
      </c>
      <c r="F3" s="28" t="str">
        <f ca="1">IFERROR(__xludf.DUMMYFUNCTION("""COMPUTED_VALUE"""),"50ML / 1.7OZ")</f>
        <v>50ML / 1.7OZ</v>
      </c>
      <c r="G3" s="30"/>
      <c r="H3" s="31"/>
      <c r="I3" s="28" t="str">
        <f ca="1">IFERROR(__xludf.DUMMYFUNCTION("""COMPUTED_VALUE"""),"1.5ML / 0.05OZ")</f>
        <v>1.5ML / 0.05OZ</v>
      </c>
      <c r="M3" s="29"/>
    </row>
    <row r="4" spans="1:13" ht="15.75" customHeight="1">
      <c r="A4" s="32" t="s">
        <v>3558</v>
      </c>
      <c r="B4" s="28" t="s">
        <v>3558</v>
      </c>
      <c r="E4" s="28" t="s">
        <v>229</v>
      </c>
      <c r="F4" s="28" t="str">
        <f ca="1">IFERROR(__xludf.DUMMYFUNCTION("""COMPUTED_VALUE"""),"30ML / 1OZ")</f>
        <v>30ML / 1OZ</v>
      </c>
      <c r="G4" s="30"/>
      <c r="H4" s="31"/>
      <c r="I4" s="28" t="str">
        <f ca="1">IFERROR(__xludf.DUMMYFUNCTION("""COMPUTED_VALUE"""),"1000ML / 3.4OZ")</f>
        <v>1000ML / 3.4OZ</v>
      </c>
    </row>
    <row r="5" spans="1:13" ht="15.75" customHeight="1">
      <c r="A5" s="32" t="s">
        <v>16310</v>
      </c>
      <c r="B5" s="28" t="s">
        <v>3558</v>
      </c>
      <c r="E5" s="28" t="s">
        <v>221</v>
      </c>
      <c r="F5" s="28" t="str">
        <f ca="1">IFERROR(__xludf.DUMMYFUNCTION("""COMPUTED_VALUE"""),"100ML / 3.4OZ")</f>
        <v>100ML / 3.4OZ</v>
      </c>
      <c r="G5" s="30"/>
      <c r="H5" s="31"/>
      <c r="I5" s="28" t="str">
        <f ca="1">IFERROR(__xludf.DUMMYFUNCTION("""COMPUTED_VALUE"""),"100GR")</f>
        <v>100GR</v>
      </c>
      <c r="M5" s="33"/>
    </row>
    <row r="6" spans="1:13" ht="15.75" customHeight="1">
      <c r="A6" s="28" t="s">
        <v>3801</v>
      </c>
      <c r="B6" s="28" t="s">
        <v>3801</v>
      </c>
      <c r="E6" s="28" t="s">
        <v>215</v>
      </c>
      <c r="F6" s="28" t="str">
        <f ca="1">IFERROR(__xludf.DUMMYFUNCTION("""COMPUTED_VALUE"""),"200ML / 6.7OZ")</f>
        <v>200ML / 6.7OZ</v>
      </c>
      <c r="G6" s="34"/>
      <c r="H6" s="31"/>
      <c r="I6" s="28" t="str">
        <f ca="1">IFERROR(__xludf.DUMMYFUNCTION("""COMPUTED_VALUE"""),"100ML / 3.4OZ")</f>
        <v>100ML / 3.4OZ</v>
      </c>
    </row>
    <row r="7" spans="1:13" ht="15.75" customHeight="1">
      <c r="A7" s="28" t="s">
        <v>221</v>
      </c>
      <c r="B7" s="28" t="s">
        <v>221</v>
      </c>
      <c r="E7" s="28" t="s">
        <v>378</v>
      </c>
      <c r="F7" s="28" t="str">
        <f ca="1">IFERROR(__xludf.DUMMYFUNCTION("""COMPUTED_VALUE"""),"150ML / 5OZ")</f>
        <v>150ML / 5OZ</v>
      </c>
      <c r="G7" s="30"/>
      <c r="H7" s="31"/>
      <c r="I7" s="28" t="str">
        <f ca="1">IFERROR(__xludf.DUMMYFUNCTION("""COMPUTED_VALUE"""),"105ML / 3.55OZ")</f>
        <v>105ML / 3.55OZ</v>
      </c>
      <c r="M7" s="35"/>
    </row>
    <row r="8" spans="1:13" ht="15.75" customHeight="1">
      <c r="A8" s="28" t="s">
        <v>969</v>
      </c>
      <c r="B8" s="28" t="s">
        <v>969</v>
      </c>
      <c r="E8" s="28" t="s">
        <v>985</v>
      </c>
      <c r="F8" s="28" t="str">
        <f ca="1">IFERROR(__xludf.DUMMYFUNCTION("""COMPUTED_VALUE"""),"90ML / 3.04Z")</f>
        <v>90ML / 3.04Z</v>
      </c>
      <c r="G8" s="30"/>
      <c r="H8" s="31"/>
      <c r="I8" s="28" t="str">
        <f ca="1">IFERROR(__xludf.DUMMYFUNCTION("""COMPUTED_VALUE"""),"10ML / 0.3OZ")</f>
        <v>10ML / 0.3OZ</v>
      </c>
    </row>
    <row r="9" spans="1:13" ht="15.75" customHeight="1">
      <c r="A9" s="28" t="s">
        <v>3041</v>
      </c>
      <c r="B9" s="28" t="s">
        <v>3041</v>
      </c>
      <c r="E9" s="28" t="s">
        <v>2085</v>
      </c>
      <c r="F9" s="28" t="str">
        <f ca="1">IFERROR(__xludf.DUMMYFUNCTION("""COMPUTED_VALUE"""),"40ML / 1.35OZ")</f>
        <v>40ML / 1.35OZ</v>
      </c>
      <c r="G9" s="30"/>
      <c r="H9" s="31"/>
      <c r="I9" s="28" t="str">
        <f ca="1">IFERROR(__xludf.DUMMYFUNCTION("""COMPUTED_VALUE"""),"110ML / 3.7OZ")</f>
        <v>110ML / 3.7OZ</v>
      </c>
      <c r="M9" s="29"/>
    </row>
    <row r="10" spans="1:13" ht="15.75" customHeight="1">
      <c r="A10" s="32" t="s">
        <v>16311</v>
      </c>
      <c r="B10" s="32" t="s">
        <v>3413</v>
      </c>
      <c r="E10" s="28" t="s">
        <v>1022</v>
      </c>
      <c r="F10" s="28" t="str">
        <f ca="1">IFERROR(__xludf.DUMMYFUNCTION("""COMPUTED_VALUE"""),"125ML / 4.2OZ")</f>
        <v>125ML / 4.2OZ</v>
      </c>
      <c r="G10" s="30"/>
      <c r="H10" s="31"/>
      <c r="I10" s="28" t="str">
        <f ca="1">IFERROR(__xludf.DUMMYFUNCTION("""COMPUTED_VALUE"""),"118ML / 4OZ")</f>
        <v>118ML / 4OZ</v>
      </c>
      <c r="M10" s="29"/>
    </row>
    <row r="11" spans="1:13" ht="15.75" customHeight="1">
      <c r="A11" s="32" t="s">
        <v>3413</v>
      </c>
      <c r="B11" s="32" t="s">
        <v>3413</v>
      </c>
      <c r="E11" s="28" t="s">
        <v>756</v>
      </c>
      <c r="F11" s="28" t="str">
        <f ca="1">IFERROR(__xludf.DUMMYFUNCTION("""COMPUTED_VALUE"""),"60ML / 2OZ")</f>
        <v>60ML / 2OZ</v>
      </c>
      <c r="G11" s="30"/>
      <c r="H11" s="31"/>
      <c r="I11" s="28" t="str">
        <f ca="1">IFERROR(__xludf.DUMMYFUNCTION("""COMPUTED_VALUE"""),"11ML / 0.37OZ")</f>
        <v>11ML / 0.37OZ</v>
      </c>
    </row>
    <row r="12" spans="1:13" ht="15.75" customHeight="1">
      <c r="A12" s="28" t="s">
        <v>11918</v>
      </c>
      <c r="B12" s="28" t="s">
        <v>11918</v>
      </c>
      <c r="E12" s="32" t="s">
        <v>16312</v>
      </c>
      <c r="F12" s="28" t="str">
        <f ca="1">IFERROR(__xludf.DUMMYFUNCTION("""COMPUTED_VALUE"""),"110ML /  3.72Z")</f>
        <v>110ML /  3.72Z</v>
      </c>
      <c r="G12" s="30"/>
      <c r="H12" s="31"/>
      <c r="I12" s="28" t="str">
        <f ca="1">IFERROR(__xludf.DUMMYFUNCTION("""COMPUTED_VALUE"""),"120ML / 4OZ")</f>
        <v>120ML / 4OZ</v>
      </c>
    </row>
    <row r="13" spans="1:13" ht="15.75" customHeight="1">
      <c r="A13" s="28" t="s">
        <v>4027</v>
      </c>
      <c r="B13" s="28" t="s">
        <v>4027</v>
      </c>
      <c r="E13" s="28" t="s">
        <v>16313</v>
      </c>
      <c r="F13" s="28" t="str">
        <f ca="1">IFERROR(__xludf.DUMMYFUNCTION("""COMPUTED_VALUE"""),"40ML /  1.35OZ")</f>
        <v>40ML /  1.35OZ</v>
      </c>
      <c r="G13" s="11"/>
      <c r="H13" s="11"/>
      <c r="I13" s="28" t="str">
        <f ca="1">IFERROR(__xludf.DUMMYFUNCTION("""COMPUTED_VALUE"""),"125ML / 4.2OZ")</f>
        <v>125ML / 4.2OZ</v>
      </c>
    </row>
    <row r="14" spans="1:13" ht="15.75" customHeight="1">
      <c r="A14" s="28" t="s">
        <v>3239</v>
      </c>
      <c r="B14" s="28" t="s">
        <v>3239</v>
      </c>
      <c r="E14" s="32" t="s">
        <v>16314</v>
      </c>
      <c r="F14" s="28" t="str">
        <f ca="1">IFERROR(__xludf.DUMMYFUNCTION("""COMPUTED_VALUE"""),"65ML /  2.20Z")</f>
        <v>65ML /  2.20Z</v>
      </c>
      <c r="G14" s="30"/>
      <c r="H14" s="31"/>
      <c r="I14" s="28" t="str">
        <f ca="1">IFERROR(__xludf.DUMMYFUNCTION("""COMPUTED_VALUE"""),"126ML / 4.2OZ")</f>
        <v>126ML / 4.2OZ</v>
      </c>
    </row>
    <row r="15" spans="1:13" ht="15.75" customHeight="1">
      <c r="A15" s="28" t="s">
        <v>1022</v>
      </c>
      <c r="B15" s="28" t="s">
        <v>1022</v>
      </c>
      <c r="E15" s="28" t="s">
        <v>531</v>
      </c>
      <c r="F15" s="28" t="str">
        <f ca="1">IFERROR(__xludf.DUMMYFUNCTION("""COMPUTED_VALUE"""),"20ML / 0.67OZ")</f>
        <v>20ML / 0.67OZ</v>
      </c>
      <c r="G15" s="11"/>
      <c r="H15" s="11"/>
      <c r="I15" s="28" t="str">
        <f ca="1">IFERROR(__xludf.DUMMYFUNCTION("""COMPUTED_VALUE"""),"150GR")</f>
        <v>150GR</v>
      </c>
      <c r="M15" s="29"/>
    </row>
    <row r="16" spans="1:13" ht="15.75" customHeight="1">
      <c r="A16" s="28" t="s">
        <v>1137</v>
      </c>
      <c r="B16" s="28" t="s">
        <v>1137</v>
      </c>
      <c r="E16" s="28" t="s">
        <v>527</v>
      </c>
      <c r="F16" s="28" t="str">
        <f ca="1">IFERROR(__xludf.DUMMYFUNCTION("""COMPUTED_VALUE"""),"180ML / 6OZ")</f>
        <v>180ML / 6OZ</v>
      </c>
      <c r="G16" s="11"/>
      <c r="H16" s="11"/>
      <c r="I16" s="28" t="str">
        <f ca="1">IFERROR(__xludf.DUMMYFUNCTION("""COMPUTED_VALUE"""),"150ML / 5OZ")</f>
        <v>150ML / 5OZ</v>
      </c>
    </row>
    <row r="17" spans="1:9" ht="15.75" customHeight="1">
      <c r="A17" s="28" t="s">
        <v>668</v>
      </c>
      <c r="B17" s="28" t="s">
        <v>668</v>
      </c>
      <c r="E17" s="28" t="s">
        <v>563</v>
      </c>
      <c r="F17" s="28" t="str">
        <f ca="1">IFERROR(__xludf.DUMMYFUNCTION("""COMPUTED_VALUE"""),"500ML / 16.9OZ")</f>
        <v>500ML / 16.9OZ</v>
      </c>
      <c r="G17" s="30"/>
      <c r="H17" s="31"/>
      <c r="I17" s="28" t="str">
        <f ca="1">IFERROR(__xludf.DUMMYFUNCTION("""COMPUTED_VALUE"""),"15ML / 0.5OZ")</f>
        <v>15ML / 0.5OZ</v>
      </c>
    </row>
    <row r="18" spans="1:9" ht="15.75" customHeight="1">
      <c r="A18" s="36" t="s">
        <v>378</v>
      </c>
      <c r="B18" s="36" t="s">
        <v>378</v>
      </c>
      <c r="E18" s="28" t="s">
        <v>395</v>
      </c>
      <c r="F18" s="28" t="str">
        <f ca="1">IFERROR(__xludf.DUMMYFUNCTION("""COMPUTED_VALUE"""),"70GR")</f>
        <v>70GR</v>
      </c>
      <c r="G18" s="30"/>
      <c r="H18" s="31"/>
      <c r="I18" s="28" t="str">
        <f ca="1">IFERROR(__xludf.DUMMYFUNCTION("""COMPUTED_VALUE"""),"175ML / 5.9OZ")</f>
        <v>175ML / 5.9OZ</v>
      </c>
    </row>
    <row r="19" spans="1:9" ht="15.75" customHeight="1">
      <c r="A19" s="36" t="s">
        <v>16315</v>
      </c>
      <c r="B19" s="36" t="s">
        <v>8992</v>
      </c>
      <c r="E19" s="28" t="s">
        <v>502</v>
      </c>
      <c r="F19" s="28" t="str">
        <f ca="1">IFERROR(__xludf.DUMMYFUNCTION("""COMPUTED_VALUE"""),"300ML / 10.1OZ")</f>
        <v>300ML / 10.1OZ</v>
      </c>
      <c r="G19" s="30"/>
      <c r="H19" s="31"/>
      <c r="I19" s="28" t="str">
        <f ca="1">IFERROR(__xludf.DUMMYFUNCTION("""COMPUTED_VALUE"""),"180ML / 6OZ")</f>
        <v>180ML / 6OZ</v>
      </c>
    </row>
    <row r="20" spans="1:9" ht="15.75" customHeight="1">
      <c r="A20" s="36" t="s">
        <v>8992</v>
      </c>
      <c r="B20" s="36" t="s">
        <v>8992</v>
      </c>
      <c r="E20" s="28" t="s">
        <v>607</v>
      </c>
      <c r="F20" s="28" t="str">
        <f ca="1">IFERROR(__xludf.DUMMYFUNCTION("""COMPUTED_VALUE"""),"300GR")</f>
        <v>300GR</v>
      </c>
      <c r="G20" s="30"/>
      <c r="H20" s="31"/>
      <c r="I20" s="28" t="str">
        <f ca="1">IFERROR(__xludf.DUMMYFUNCTION("""COMPUTED_VALUE"""),"1L / 33.81OZ")</f>
        <v>1L / 33.81OZ</v>
      </c>
    </row>
    <row r="21" spans="1:9" ht="15.75" customHeight="1">
      <c r="A21" s="36" t="s">
        <v>16316</v>
      </c>
      <c r="B21" s="36" t="s">
        <v>8992</v>
      </c>
      <c r="E21" s="28" t="s">
        <v>576</v>
      </c>
      <c r="F21" s="28" t="str">
        <f ca="1">IFERROR(__xludf.DUMMYFUNCTION("""COMPUTED_VALUE"""),"75GR")</f>
        <v>75GR</v>
      </c>
      <c r="G21" s="34"/>
      <c r="H21" s="31"/>
      <c r="I21" s="28" t="str">
        <f ca="1">IFERROR(__xludf.DUMMYFUNCTION("""COMPUTED_VALUE"""),"200GR")</f>
        <v>200GR</v>
      </c>
    </row>
    <row r="22" spans="1:9" ht="15.75" customHeight="1">
      <c r="A22" s="28" t="s">
        <v>7596</v>
      </c>
      <c r="B22" s="28" t="s">
        <v>7596</v>
      </c>
      <c r="E22" s="28" t="s">
        <v>668</v>
      </c>
      <c r="F22" s="28" t="str">
        <f ca="1">IFERROR(__xludf.DUMMYFUNCTION("""COMPUTED_VALUE"""),"150GR")</f>
        <v>150GR</v>
      </c>
      <c r="G22" s="37"/>
      <c r="H22" s="31"/>
      <c r="I22" s="28" t="str">
        <f ca="1">IFERROR(__xludf.DUMMYFUNCTION("""COMPUTED_VALUE"""),"200ML / 6.7OZ")</f>
        <v>200ML / 6.7OZ</v>
      </c>
    </row>
    <row r="23" spans="1:9" ht="15.75" customHeight="1">
      <c r="A23" s="28" t="s">
        <v>527</v>
      </c>
      <c r="B23" s="28" t="s">
        <v>527</v>
      </c>
      <c r="E23" s="28" t="s">
        <v>1137</v>
      </c>
      <c r="F23" s="28" t="str">
        <f ca="1">IFERROR(__xludf.DUMMYFUNCTION("""COMPUTED_VALUE"""),"126ML / 4.2OZ")</f>
        <v>126ML / 4.2OZ</v>
      </c>
      <c r="G23" s="37"/>
      <c r="H23" s="31"/>
      <c r="I23" s="28" t="str">
        <f ca="1">IFERROR(__xludf.DUMMYFUNCTION("""COMPUTED_VALUE"""),"20ML / 0.67OZ")</f>
        <v>20ML / 0.67OZ</v>
      </c>
    </row>
    <row r="24" spans="1:9" ht="15.75" customHeight="1">
      <c r="A24" s="28" t="s">
        <v>9294</v>
      </c>
      <c r="B24" s="28" t="s">
        <v>9294</v>
      </c>
      <c r="E24" s="28" t="s">
        <v>1141</v>
      </c>
      <c r="F24" s="28" t="str">
        <f ca="1">IFERROR(__xludf.DUMMYFUNCTION("""COMPUTED_VALUE"""),"6ML / 0.2OZ")</f>
        <v>6ML / 0.2OZ</v>
      </c>
      <c r="G24" s="11"/>
      <c r="H24" s="11"/>
      <c r="I24" s="28" t="str">
        <f ca="1">IFERROR(__xludf.DUMMYFUNCTION("""COMPUTED_VALUE"""),"225ML / 7.6OZ")</f>
        <v>225ML / 7.6OZ</v>
      </c>
    </row>
    <row r="25" spans="1:9" ht="15.75" customHeight="1">
      <c r="A25" s="28" t="s">
        <v>4014</v>
      </c>
      <c r="B25" s="28" t="s">
        <v>4014</v>
      </c>
      <c r="E25" s="28" t="s">
        <v>1256</v>
      </c>
      <c r="F25" s="28" t="str">
        <f ca="1">IFERROR(__xludf.DUMMYFUNCTION("""COMPUTED_VALUE"""),"5ML / 0.16OZ")</f>
        <v>5ML / 0.16OZ</v>
      </c>
      <c r="G25" s="37"/>
      <c r="H25" s="31"/>
      <c r="I25" s="28" t="str">
        <f ca="1">IFERROR(__xludf.DUMMYFUNCTION("""COMPUTED_VALUE"""),"237ML / 8.01OZ")</f>
        <v>237ML / 8.01OZ</v>
      </c>
    </row>
    <row r="26" spans="1:9" ht="15.75" customHeight="1">
      <c r="A26" s="28" t="s">
        <v>215</v>
      </c>
      <c r="B26" s="28" t="s">
        <v>215</v>
      </c>
      <c r="E26" s="28" t="s">
        <v>2556</v>
      </c>
      <c r="F26" s="28" t="str">
        <f ca="1">IFERROR(__xludf.DUMMYFUNCTION("""COMPUTED_VALUE"""),"250ML / 8.45OZ")</f>
        <v>250ML / 8.45OZ</v>
      </c>
      <c r="G26" s="30"/>
      <c r="H26" s="31"/>
      <c r="I26" s="28" t="str">
        <f ca="1">IFERROR(__xludf.DUMMYFUNCTION("""COMPUTED_VALUE"""),"240ML / 8.11OZ")</f>
        <v>240ML / 8.11OZ</v>
      </c>
    </row>
    <row r="27" spans="1:9" ht="15.75" customHeight="1">
      <c r="A27" s="28" t="s">
        <v>531</v>
      </c>
      <c r="B27" s="28" t="s">
        <v>531</v>
      </c>
      <c r="E27" s="28" t="s">
        <v>995</v>
      </c>
      <c r="F27" s="28" t="str">
        <f ca="1">IFERROR(__xludf.DUMMYFUNCTION("""COMPUTED_VALUE"""),"80ML / 2.7OZ")</f>
        <v>80ML / 2.7OZ</v>
      </c>
      <c r="G27" s="30"/>
      <c r="H27" s="31"/>
      <c r="I27" s="28" t="str">
        <f ca="1">IFERROR(__xludf.DUMMYFUNCTION("""COMPUTED_VALUE"""),"250ML / 8.45OZ")</f>
        <v>250ML / 8.45OZ</v>
      </c>
    </row>
    <row r="28" spans="1:9" ht="15.75" customHeight="1">
      <c r="A28" s="28" t="s">
        <v>2174</v>
      </c>
      <c r="B28" s="28" t="s">
        <v>2174</v>
      </c>
      <c r="E28" s="28" t="s">
        <v>2814</v>
      </c>
      <c r="F28" s="28" t="str">
        <f ca="1">IFERROR(__xludf.DUMMYFUNCTION("""COMPUTED_VALUE"""),"25ML / 0.84OZ")</f>
        <v>25ML / 0.84OZ</v>
      </c>
      <c r="G28" s="30"/>
      <c r="H28" s="31"/>
      <c r="I28" s="28" t="str">
        <f ca="1">IFERROR(__xludf.DUMMYFUNCTION("""COMPUTED_VALUE"""),"25ML / 0.84OZ")</f>
        <v>25ML / 0.84OZ</v>
      </c>
    </row>
    <row r="29" spans="1:9" ht="15.75" customHeight="1">
      <c r="A29" s="28" t="s">
        <v>1052</v>
      </c>
      <c r="B29" s="28" t="s">
        <v>1052</v>
      </c>
      <c r="E29" s="28" t="s">
        <v>3239</v>
      </c>
      <c r="F29" s="28" t="str">
        <f ca="1">IFERROR(__xludf.DUMMYFUNCTION("""COMPUTED_VALUE"""),"120ML / 4OZ")</f>
        <v>120ML / 4OZ</v>
      </c>
      <c r="G29" s="30"/>
      <c r="H29" s="31"/>
      <c r="I29" s="28" t="str">
        <f ca="1">IFERROR(__xludf.DUMMYFUNCTION("""COMPUTED_VALUE"""),"2ML / 0.06OZ")</f>
        <v>2ML / 0.06OZ</v>
      </c>
    </row>
    <row r="30" spans="1:9" ht="15.75" customHeight="1">
      <c r="A30" s="28" t="s">
        <v>4764</v>
      </c>
      <c r="B30" s="28" t="s">
        <v>4764</v>
      </c>
      <c r="F30" s="28"/>
      <c r="G30" s="30"/>
      <c r="H30" s="31"/>
      <c r="I30" s="28" t="str">
        <f ca="1">IFERROR(__xludf.DUMMYFUNCTION("""COMPUTED_VALUE"""),"300GR")</f>
        <v>300GR</v>
      </c>
    </row>
    <row r="31" spans="1:9" ht="15.75" customHeight="1">
      <c r="A31" s="28" t="s">
        <v>2556</v>
      </c>
      <c r="B31" s="28" t="s">
        <v>2556</v>
      </c>
      <c r="F31" s="28" t="str">
        <f ca="1">IFERROR(__xludf.DUMMYFUNCTION("""COMPUTED_VALUE"""),"35ML / 1.18OZ")</f>
        <v>35ML / 1.18OZ</v>
      </c>
      <c r="G31" s="30"/>
      <c r="H31" s="31"/>
      <c r="I31" s="28" t="str">
        <f ca="1">IFERROR(__xludf.DUMMYFUNCTION("""COMPUTED_VALUE"""),"300ML / 10.1OZ")</f>
        <v>300ML / 10.1OZ</v>
      </c>
    </row>
    <row r="32" spans="1:9" ht="15.75" customHeight="1">
      <c r="A32" s="28" t="s">
        <v>2814</v>
      </c>
      <c r="B32" s="28" t="s">
        <v>2814</v>
      </c>
      <c r="E32" s="28" t="s">
        <v>3457</v>
      </c>
      <c r="F32" s="28" t="str">
        <f ca="1">IFERROR(__xludf.DUMMYFUNCTION("""COMPUTED_VALUE"""),"240ML / 8.11OZ")</f>
        <v>240ML / 8.11OZ</v>
      </c>
      <c r="G32" s="30"/>
      <c r="H32" s="31"/>
      <c r="I32" s="28" t="str">
        <f ca="1">IFERROR(__xludf.DUMMYFUNCTION("""COMPUTED_VALUE"""),"30ML / 1OZ")</f>
        <v>30ML / 1OZ</v>
      </c>
    </row>
    <row r="33" spans="1:9" ht="15.75" customHeight="1">
      <c r="A33" s="38" t="s">
        <v>16317</v>
      </c>
      <c r="B33" s="38" t="s">
        <v>1905</v>
      </c>
      <c r="E33" s="28" t="s">
        <v>4764</v>
      </c>
      <c r="F33" s="28" t="str">
        <f ca="1">IFERROR(__xludf.DUMMYFUNCTION("""COMPUTED_VALUE"""),"85ML / 2.87OZ")</f>
        <v>85ML / 2.87OZ</v>
      </c>
      <c r="G33" s="30"/>
      <c r="H33" s="31"/>
      <c r="I33" s="28" t="str">
        <f ca="1">IFERROR(__xludf.DUMMYFUNCTION("""COMPUTED_VALUE"""),"33ML / 1.1OZ")</f>
        <v>33ML / 1.1OZ</v>
      </c>
    </row>
    <row r="34" spans="1:9" ht="15.75" customHeight="1">
      <c r="A34" s="38" t="s">
        <v>1905</v>
      </c>
      <c r="B34" s="38" t="s">
        <v>1905</v>
      </c>
      <c r="F34" s="28" t="str">
        <f ca="1">IFERROR(__xludf.DUMMYFUNCTION("""COMPUTED_VALUE"""),"100GR")</f>
        <v>100GR</v>
      </c>
      <c r="G34" s="30"/>
      <c r="H34" s="31"/>
      <c r="I34" s="28" t="str">
        <f ca="1">IFERROR(__xludf.DUMMYFUNCTION("""COMPUTED_VALUE"""),"350ML / 11.8OZ")</f>
        <v>350ML / 11.8OZ</v>
      </c>
    </row>
    <row r="35" spans="1:9" ht="15.75" customHeight="1">
      <c r="A35" s="38" t="s">
        <v>16318</v>
      </c>
      <c r="B35" s="38" t="s">
        <v>1905</v>
      </c>
      <c r="E35" s="28" t="s">
        <v>1826</v>
      </c>
      <c r="F35" s="28" t="str">
        <f ca="1">IFERROR(__xludf.DUMMYFUNCTION("""COMPUTED_VALUE"""),"175ML / 5.9OZ")</f>
        <v>175ML / 5.9OZ</v>
      </c>
      <c r="G35" s="30"/>
      <c r="H35" s="31"/>
      <c r="I35" s="28" t="str">
        <f ca="1">IFERROR(__xludf.DUMMYFUNCTION("""COMPUTED_VALUE"""),"35ML / 1.18OZ")</f>
        <v>35ML / 1.18OZ</v>
      </c>
    </row>
    <row r="36" spans="1:9" ht="15.75" customHeight="1">
      <c r="A36" s="28" t="s">
        <v>607</v>
      </c>
      <c r="B36" s="28" t="s">
        <v>607</v>
      </c>
      <c r="E36" s="28" t="s">
        <v>3801</v>
      </c>
      <c r="F36" s="28" t="str">
        <f ca="1">IFERROR(__xludf.DUMMYFUNCTION("""COMPUTED_VALUE"""),"7.5ML / 0.25OZ")</f>
        <v>7.5ML / 0.25OZ</v>
      </c>
      <c r="G36" s="30"/>
      <c r="H36" s="31"/>
      <c r="I36" s="28" t="str">
        <f ca="1">IFERROR(__xludf.DUMMYFUNCTION("""COMPUTED_VALUE"""),"4.5ML / 0.15OZ")</f>
        <v>4.5ML / 0.15OZ</v>
      </c>
    </row>
    <row r="37" spans="1:9" ht="15.75" customHeight="1">
      <c r="A37" s="28" t="s">
        <v>502</v>
      </c>
      <c r="B37" s="28" t="s">
        <v>502</v>
      </c>
      <c r="E37" s="28" t="s">
        <v>7596</v>
      </c>
      <c r="F37" s="28" t="str">
        <f ca="1">IFERROR(__xludf.DUMMYFUNCTION("""COMPUTED_VALUE"""),"237ML / 8.01OZ")</f>
        <v>237ML / 8.01OZ</v>
      </c>
      <c r="G37" s="30"/>
      <c r="H37" s="31"/>
      <c r="I37" s="28" t="str">
        <f ca="1">IFERROR(__xludf.DUMMYFUNCTION("""COMPUTED_VALUE"""),"400ML / 13.5OZ")</f>
        <v>400ML / 13.5OZ</v>
      </c>
    </row>
    <row r="38" spans="1:9" ht="15.75" customHeight="1">
      <c r="A38" s="28" t="s">
        <v>229</v>
      </c>
      <c r="B38" s="28" t="s">
        <v>229</v>
      </c>
      <c r="E38" s="28" t="s">
        <v>2958</v>
      </c>
      <c r="F38" s="28" t="str">
        <f ca="1">IFERROR(__xludf.DUMMYFUNCTION("""COMPUTED_VALUE"""),"15ML/ 0.5OZ")</f>
        <v>15ML/ 0.5OZ</v>
      </c>
      <c r="G38" s="37"/>
      <c r="H38" s="31"/>
      <c r="I38" s="28" t="str">
        <f ca="1">IFERROR(__xludf.DUMMYFUNCTION("""COMPUTED_VALUE"""),"40ML / 1.35OZ")</f>
        <v>40ML / 1.35OZ</v>
      </c>
    </row>
    <row r="39" spans="1:9" ht="15.75" customHeight="1">
      <c r="A39" s="28" t="s">
        <v>9430</v>
      </c>
      <c r="B39" s="28" t="s">
        <v>9430</v>
      </c>
      <c r="E39" s="28" t="s">
        <v>1052</v>
      </c>
      <c r="F39" s="28" t="str">
        <f ca="1">IFERROR(__xludf.DUMMYFUNCTION("""COMPUTED_VALUE"""),"5ML/ 0.16OZ")</f>
        <v>5ML/ 0.16OZ</v>
      </c>
      <c r="G39" s="30"/>
      <c r="H39" s="31"/>
      <c r="I39" s="28" t="str">
        <f ca="1">IFERROR(__xludf.DUMMYFUNCTION("""COMPUTED_VALUE"""),"45ML / 1.52OZ")</f>
        <v>45ML / 1.52OZ</v>
      </c>
    </row>
    <row r="40" spans="1:9" ht="15.75" customHeight="1">
      <c r="A40" s="28" t="s">
        <v>4128</v>
      </c>
      <c r="B40" s="28" t="s">
        <v>4128</v>
      </c>
      <c r="E40" s="28" t="s">
        <v>16316</v>
      </c>
      <c r="F40" s="28" t="str">
        <f ca="1">IFERROR(__xludf.DUMMYFUNCTION("""COMPUTED_VALUE"""),"55ML / 1.85OZ")</f>
        <v>55ML / 1.85OZ</v>
      </c>
      <c r="G40" s="30"/>
      <c r="H40" s="31"/>
      <c r="I40" s="28" t="str">
        <f ca="1">IFERROR(__xludf.DUMMYFUNCTION("""COMPUTED_VALUE"""),"4ML / 0.13OZ")</f>
        <v>4ML / 0.13OZ</v>
      </c>
    </row>
    <row r="41" spans="1:9" ht="15.75" customHeight="1">
      <c r="A41" s="28" t="s">
        <v>3457</v>
      </c>
      <c r="B41" s="28" t="s">
        <v>3457</v>
      </c>
      <c r="E41" s="28" t="s">
        <v>16319</v>
      </c>
      <c r="F41" s="28" t="str">
        <f ca="1">IFERROR(__xludf.DUMMYFUNCTION("""COMPUTED_VALUE"""),"10ML / 0.3OZ")</f>
        <v>10ML / 0.3OZ</v>
      </c>
      <c r="G41" s="30"/>
      <c r="H41" s="31"/>
      <c r="I41" s="28" t="str">
        <f ca="1">IFERROR(__xludf.DUMMYFUNCTION("""COMPUTED_VALUE"""),"500ML / 16.9OZ")</f>
        <v>500ML / 16.9OZ</v>
      </c>
    </row>
    <row r="42" spans="1:9" ht="15.75" customHeight="1">
      <c r="A42" s="28" t="s">
        <v>1783</v>
      </c>
      <c r="B42" s="28" t="s">
        <v>1783</v>
      </c>
      <c r="E42" s="28" t="s">
        <v>9053</v>
      </c>
      <c r="F42" s="28" t="str">
        <f ca="1">IFERROR(__xludf.DUMMYFUNCTION("""COMPUTED_VALUE"""),"15ML / 0.51OZ")</f>
        <v>15ML / 0.51OZ</v>
      </c>
      <c r="G42" s="37"/>
      <c r="H42" s="31"/>
      <c r="I42" s="28" t="str">
        <f ca="1">IFERROR(__xludf.DUMMYFUNCTION("""COMPUTED_VALUE"""),"50ML / 1.7OZ")</f>
        <v>50ML / 1.7OZ</v>
      </c>
    </row>
    <row r="43" spans="1:9" ht="15.75" customHeight="1">
      <c r="A43" s="28" t="s">
        <v>3568</v>
      </c>
      <c r="B43" s="28" t="s">
        <v>3568</v>
      </c>
      <c r="E43" s="28" t="s">
        <v>3041</v>
      </c>
      <c r="F43" s="28" t="str">
        <f ca="1">IFERROR(__xludf.DUMMYFUNCTION("""COMPUTED_VALUE"""),"59ML / 1.99OZ")</f>
        <v>59ML / 1.99OZ</v>
      </c>
      <c r="G43" s="37"/>
      <c r="H43" s="31"/>
      <c r="I43" s="28" t="str">
        <f ca="1">IFERROR(__xludf.DUMMYFUNCTION("""COMPUTED_VALUE"""),"55ML / 1.85OZ")</f>
        <v>55ML / 1.85OZ</v>
      </c>
    </row>
    <row r="44" spans="1:9" ht="15.75" customHeight="1">
      <c r="A44" s="38" t="s">
        <v>16313</v>
      </c>
      <c r="B44" s="38" t="s">
        <v>2085</v>
      </c>
      <c r="E44" s="28" t="s">
        <v>16315</v>
      </c>
      <c r="F44" s="28" t="str">
        <f ca="1">IFERROR(__xludf.DUMMYFUNCTION("""COMPUTED_VALUE"""),"118ML / 4OZ")</f>
        <v>118ML / 4OZ</v>
      </c>
      <c r="G44" s="37"/>
      <c r="H44" s="31"/>
      <c r="I44" s="28" t="str">
        <f ca="1">IFERROR(__xludf.DUMMYFUNCTION("""COMPUTED_VALUE"""),"59ML / 1.99OZ")</f>
        <v>59ML / 1.99OZ</v>
      </c>
    </row>
    <row r="45" spans="1:9" ht="15.75" customHeight="1">
      <c r="A45" s="38" t="s">
        <v>2085</v>
      </c>
      <c r="B45" s="38" t="s">
        <v>2085</v>
      </c>
      <c r="E45" s="28" t="s">
        <v>221</v>
      </c>
      <c r="F45" s="28" t="str">
        <f ca="1">IFERROR(__xludf.DUMMYFUNCTION("""COMPUTED_VALUE"""),"45ML / 1.52OZ")</f>
        <v>45ML / 1.52OZ</v>
      </c>
      <c r="G45" s="30"/>
      <c r="H45" s="31"/>
      <c r="I45" s="28" t="str">
        <f ca="1">IFERROR(__xludf.DUMMYFUNCTION("""COMPUTED_VALUE"""),"5ML / 0.16OZ")</f>
        <v>5ML / 0.16OZ</v>
      </c>
    </row>
    <row r="46" spans="1:9" ht="15.75" customHeight="1">
      <c r="A46" s="28" t="s">
        <v>4037</v>
      </c>
      <c r="B46" s="28" t="s">
        <v>4037</v>
      </c>
      <c r="E46" s="28" t="s">
        <v>11922</v>
      </c>
      <c r="F46" s="28" t="str">
        <f ca="1">IFERROR(__xludf.DUMMYFUNCTION("""COMPUTED_VALUE"""),"70ML / 2.36OZ")</f>
        <v>70ML / 2.36OZ</v>
      </c>
      <c r="G46" s="37"/>
      <c r="H46" s="31"/>
      <c r="I46" s="28" t="str">
        <f ca="1">IFERROR(__xludf.DUMMYFUNCTION("""COMPUTED_VALUE"""),"60ML / 2OZ")</f>
        <v>60ML / 2OZ</v>
      </c>
    </row>
    <row r="47" spans="1:9" ht="15.75" customHeight="1">
      <c r="A47" s="28" t="s">
        <v>1012</v>
      </c>
      <c r="B47" s="28" t="s">
        <v>1012</v>
      </c>
      <c r="E47" s="28" t="s">
        <v>11918</v>
      </c>
      <c r="F47" s="28" t="str">
        <f ca="1">IFERROR(__xludf.DUMMYFUNCTION("""COMPUTED_VALUE"""),"33ML / 1.1OZ")</f>
        <v>33ML / 1.1OZ</v>
      </c>
      <c r="G47" s="37"/>
      <c r="H47" s="31"/>
      <c r="I47" s="28" t="str">
        <f ca="1">IFERROR(__xludf.DUMMYFUNCTION("""COMPUTED_VALUE"""),"65ML / 2.19OZ")</f>
        <v>65ML / 2.19OZ</v>
      </c>
    </row>
    <row r="48" spans="1:9" ht="15.75" customHeight="1">
      <c r="A48" s="28" t="s">
        <v>563</v>
      </c>
      <c r="B48" s="28" t="s">
        <v>563</v>
      </c>
      <c r="F48" s="28" t="str">
        <f ca="1">IFERROR(__xludf.DUMMYFUNCTION("""COMPUTED_VALUE"""),"11ML / 0.37OZ")</f>
        <v>11ML / 0.37OZ</v>
      </c>
      <c r="G48" s="37"/>
      <c r="H48" s="31"/>
      <c r="I48" s="28" t="str">
        <f ca="1">IFERROR(__xludf.DUMMYFUNCTION("""COMPUTED_VALUE"""),"6ML / 0.2OZ")</f>
        <v>6ML / 0.2OZ</v>
      </c>
    </row>
    <row r="49" spans="1:9" ht="15.75" customHeight="1">
      <c r="A49" s="28" t="s">
        <v>535</v>
      </c>
      <c r="B49" s="28" t="s">
        <v>535</v>
      </c>
      <c r="F49" s="28" t="str">
        <f ca="1">IFERROR(__xludf.DUMMYFUNCTION("""COMPUTED_VALUE"""),"1L / 33.81OZ")</f>
        <v>1L / 33.81OZ</v>
      </c>
      <c r="G49" s="37"/>
      <c r="H49" s="31"/>
      <c r="I49" s="28" t="str">
        <f ca="1">IFERROR(__xludf.DUMMYFUNCTION("""COMPUTED_VALUE"""),"7.5ML / 0.25OZ")</f>
        <v>7.5ML / 0.25OZ</v>
      </c>
    </row>
    <row r="50" spans="1:9" ht="15.75" customHeight="1">
      <c r="A50" s="28" t="s">
        <v>9053</v>
      </c>
      <c r="B50" s="28" t="s">
        <v>9053</v>
      </c>
      <c r="E50" s="28" t="s">
        <v>4037</v>
      </c>
      <c r="F50" s="28" t="str">
        <f ca="1">IFERROR(__xludf.DUMMYFUNCTION("""COMPUTED_VALUE"""),"400ML / 13.5OZ")</f>
        <v>400ML / 13.5OZ</v>
      </c>
      <c r="G50" s="30"/>
      <c r="H50" s="31"/>
      <c r="I50" s="28" t="str">
        <f ca="1">IFERROR(__xludf.DUMMYFUNCTION("""COMPUTED_VALUE"""),"70GR")</f>
        <v>70GR</v>
      </c>
    </row>
    <row r="51" spans="1:9" ht="15.75" customHeight="1">
      <c r="A51" s="28" t="s">
        <v>11922</v>
      </c>
      <c r="B51" s="28" t="s">
        <v>11922</v>
      </c>
      <c r="E51" s="28" t="s">
        <v>9194</v>
      </c>
      <c r="F51" s="28" t="str">
        <f ca="1">IFERROR(__xludf.DUMMYFUNCTION("""COMPUTED_VALUE"""),"225ML / 7.6OZ")</f>
        <v>225ML / 7.6OZ</v>
      </c>
      <c r="G51" s="30"/>
      <c r="H51" s="31"/>
      <c r="I51" s="28" t="str">
        <f ca="1">IFERROR(__xludf.DUMMYFUNCTION("""COMPUTED_VALUE"""),"70ML / 2.36OZ")</f>
        <v>70ML / 2.36OZ</v>
      </c>
    </row>
    <row r="52" spans="1:9" ht="15.75" customHeight="1">
      <c r="A52" s="28" t="s">
        <v>1256</v>
      </c>
      <c r="B52" s="28" t="s">
        <v>1256</v>
      </c>
      <c r="E52" s="28" t="s">
        <v>9430</v>
      </c>
      <c r="F52" s="28" t="str">
        <f ca="1">IFERROR(__xludf.DUMMYFUNCTION("""COMPUTED_VALUE"""),"1.5ML / 0.05OZ")</f>
        <v>1.5ML / 0.05OZ</v>
      </c>
      <c r="G52" s="37"/>
      <c r="H52" s="31"/>
      <c r="I52" s="28" t="str">
        <f ca="1">IFERROR(__xludf.DUMMYFUNCTION("""COMPUTED_VALUE"""),"75GR")</f>
        <v>75GR</v>
      </c>
    </row>
    <row r="53" spans="1:9" ht="15.75" customHeight="1">
      <c r="A53" s="28" t="s">
        <v>16319</v>
      </c>
      <c r="B53" s="28" t="s">
        <v>1256</v>
      </c>
      <c r="E53" s="28" t="s">
        <v>4027</v>
      </c>
      <c r="F53" s="28" t="str">
        <f ca="1">IFERROR(__xludf.DUMMYFUNCTION("""COMPUTED_VALUE"""),"200GR")</f>
        <v>200GR</v>
      </c>
      <c r="G53" s="37"/>
      <c r="H53" s="31"/>
      <c r="I53" s="28" t="str">
        <f ca="1">IFERROR(__xludf.DUMMYFUNCTION("""COMPUTED_VALUE"""),"75ML / 2.5OZ")</f>
        <v>75ML / 2.5OZ</v>
      </c>
    </row>
    <row r="54" spans="1:9" ht="15.75" customHeight="1">
      <c r="A54" s="28" t="s">
        <v>756</v>
      </c>
      <c r="B54" s="28" t="s">
        <v>756</v>
      </c>
      <c r="E54" s="28" t="s">
        <v>9294</v>
      </c>
      <c r="F54" s="28" t="str">
        <f ca="1">IFERROR(__xludf.DUMMYFUNCTION("""COMPUTED_VALUE"""),"350ML / 11.8OZ")</f>
        <v>350ML / 11.8OZ</v>
      </c>
      <c r="G54" s="37"/>
      <c r="H54" s="31"/>
      <c r="I54" s="28" t="str">
        <f ca="1">IFERROR(__xludf.DUMMYFUNCTION("""COMPUTED_VALUE"""),"7ML / 0.24OZ")</f>
        <v>7ML / 0.24OZ</v>
      </c>
    </row>
    <row r="55" spans="1:9" ht="15.75" customHeight="1">
      <c r="A55" s="32" t="s">
        <v>16320</v>
      </c>
      <c r="B55" s="32" t="s">
        <v>2080</v>
      </c>
      <c r="E55" s="28" t="s">
        <v>3568</v>
      </c>
      <c r="F55" s="28" t="str">
        <f ca="1">IFERROR(__xludf.DUMMYFUNCTION("""COMPUTED_VALUE"""),"4.5ML / 0.15OZ")</f>
        <v>4.5ML / 0.15OZ</v>
      </c>
      <c r="G55" s="37"/>
      <c r="H55" s="31"/>
      <c r="I55" s="28" t="str">
        <f ca="1">IFERROR(__xludf.DUMMYFUNCTION("""COMPUTED_VALUE"""),"80ML / 2.7OZ")</f>
        <v>80ML / 2.7OZ</v>
      </c>
    </row>
    <row r="56" spans="1:9" ht="15.75" customHeight="1">
      <c r="A56" s="32" t="s">
        <v>2080</v>
      </c>
      <c r="B56" s="32" t="s">
        <v>2080</v>
      </c>
      <c r="F56" s="28" t="str">
        <f ca="1">IFERROR(__xludf.DUMMYFUNCTION("""COMPUTED_VALUE"""),"7ML / 0.24Z")</f>
        <v>7ML / 0.24Z</v>
      </c>
      <c r="G56" s="37"/>
      <c r="H56" s="31"/>
      <c r="I56" s="28" t="str">
        <f ca="1">IFERROR(__xludf.DUMMYFUNCTION("""COMPUTED_VALUE"""),"85ML / 2.87OZ")</f>
        <v>85ML / 2.87OZ</v>
      </c>
    </row>
    <row r="57" spans="1:9" ht="15.75" customHeight="1">
      <c r="A57" s="28" t="s">
        <v>1141</v>
      </c>
      <c r="B57" s="28" t="s">
        <v>1141</v>
      </c>
      <c r="E57" s="28" t="s">
        <v>2174</v>
      </c>
      <c r="F57" s="28" t="str">
        <f ca="1">IFERROR(__xludf.DUMMYFUNCTION("""COMPUTED_VALUE"""),"4ML / 0.13OZ")</f>
        <v>4ML / 0.13OZ</v>
      </c>
      <c r="G57" s="37"/>
      <c r="H57" s="31"/>
      <c r="I57" s="28" t="str">
        <f ca="1">IFERROR(__xludf.DUMMYFUNCTION("""COMPUTED_VALUE"""),"90ML / 3.04Z")</f>
        <v>90ML / 3.04Z</v>
      </c>
    </row>
    <row r="58" spans="1:9" ht="15.75" customHeight="1">
      <c r="A58" s="28" t="s">
        <v>2958</v>
      </c>
      <c r="B58" s="28" t="s">
        <v>2958</v>
      </c>
      <c r="E58" s="28" t="s">
        <v>12679</v>
      </c>
      <c r="F58" s="28" t="str">
        <f ca="1">IFERROR(__xludf.DUMMYFUNCTION("""COMPUTED_VALUE"""),"2ML / 0.067Z")</f>
        <v>2ML / 0.067Z</v>
      </c>
      <c r="G58" s="37"/>
      <c r="H58" s="31"/>
      <c r="I58" s="28"/>
    </row>
    <row r="59" spans="1:9" ht="15.75" customHeight="1">
      <c r="A59" s="28" t="s">
        <v>395</v>
      </c>
      <c r="B59" s="28" t="s">
        <v>395</v>
      </c>
      <c r="E59" s="28" t="s">
        <v>4014</v>
      </c>
      <c r="F59" s="28" t="str">
        <f ca="1">IFERROR(__xludf.DUMMYFUNCTION("""COMPUTED_VALUE"""),"105ML / 3.55OZ")</f>
        <v>105ML / 3.55OZ</v>
      </c>
      <c r="G59" s="37"/>
      <c r="H59" s="31"/>
    </row>
    <row r="60" spans="1:9" ht="15.75" customHeight="1">
      <c r="A60" s="28" t="s">
        <v>9194</v>
      </c>
      <c r="B60" s="28" t="s">
        <v>9194</v>
      </c>
      <c r="E60" s="28" t="s">
        <v>4128</v>
      </c>
      <c r="F60" s="28" t="str">
        <f ca="1">IFERROR(__xludf.DUMMYFUNCTION("""COMPUTED_VALUE"""),"0.3ML / 0.010OZ")</f>
        <v>0.3ML / 0.010OZ</v>
      </c>
      <c r="G60" s="37"/>
      <c r="H60" s="31"/>
    </row>
    <row r="61" spans="1:9" ht="13">
      <c r="A61" s="28" t="s">
        <v>576</v>
      </c>
      <c r="B61" s="28" t="s">
        <v>576</v>
      </c>
      <c r="E61" s="28" t="s">
        <v>1783</v>
      </c>
      <c r="G61" s="30"/>
      <c r="H61" s="31"/>
    </row>
    <row r="62" spans="1:9" ht="13">
      <c r="A62" s="28" t="s">
        <v>373</v>
      </c>
      <c r="B62" s="28" t="s">
        <v>373</v>
      </c>
      <c r="E62" s="28" t="s">
        <v>16321</v>
      </c>
      <c r="G62" s="37"/>
      <c r="H62" s="31"/>
    </row>
    <row r="63" spans="1:9" ht="13">
      <c r="A63" s="36" t="s">
        <v>16322</v>
      </c>
      <c r="B63" s="36" t="s">
        <v>5133</v>
      </c>
      <c r="G63" s="37"/>
      <c r="H63" s="31"/>
    </row>
    <row r="64" spans="1:9" ht="13">
      <c r="A64" s="36" t="s">
        <v>5133</v>
      </c>
      <c r="B64" s="36" t="s">
        <v>5133</v>
      </c>
      <c r="E64" s="28" t="s">
        <v>1012</v>
      </c>
      <c r="G64" s="37"/>
      <c r="H64" s="31"/>
    </row>
    <row r="65" spans="1:8" ht="13">
      <c r="A65" s="28" t="s">
        <v>995</v>
      </c>
      <c r="B65" s="28" t="s">
        <v>995</v>
      </c>
      <c r="G65" s="37"/>
      <c r="H65" s="31"/>
    </row>
    <row r="66" spans="1:8" ht="13">
      <c r="A66" s="28" t="s">
        <v>1826</v>
      </c>
      <c r="B66" s="28" t="s">
        <v>1826</v>
      </c>
      <c r="E66" s="38" t="s">
        <v>16323</v>
      </c>
      <c r="G66" s="37"/>
      <c r="H66" s="31"/>
    </row>
    <row r="67" spans="1:8" ht="13">
      <c r="A67" s="36" t="s">
        <v>16324</v>
      </c>
      <c r="B67" s="28" t="s">
        <v>985</v>
      </c>
      <c r="G67" s="37"/>
      <c r="H67" s="31"/>
    </row>
    <row r="68" spans="1:8" ht="13">
      <c r="A68" s="36" t="s">
        <v>16325</v>
      </c>
      <c r="B68" s="28" t="s">
        <v>985</v>
      </c>
      <c r="E68" s="28" t="s">
        <v>969</v>
      </c>
      <c r="G68" s="30"/>
      <c r="H68" s="31"/>
    </row>
    <row r="69" spans="1:8" ht="13">
      <c r="A69" s="36" t="s">
        <v>16326</v>
      </c>
      <c r="B69" s="28" t="s">
        <v>985</v>
      </c>
      <c r="E69" s="28" t="s">
        <v>12549</v>
      </c>
      <c r="G69" s="37"/>
      <c r="H69" s="31"/>
    </row>
    <row r="70" spans="1:8" ht="13">
      <c r="G70" s="37"/>
      <c r="H70" s="31"/>
    </row>
    <row r="71" spans="1:8" ht="13">
      <c r="G71" s="37"/>
      <c r="H71" s="31"/>
    </row>
    <row r="72" spans="1:8" ht="13">
      <c r="G72" s="37"/>
      <c r="H72" s="31"/>
    </row>
    <row r="73" spans="1:8" ht="13">
      <c r="G73" s="37"/>
      <c r="H73" s="31"/>
    </row>
    <row r="74" spans="1:8" ht="13">
      <c r="G74" s="37"/>
      <c r="H74" s="31"/>
    </row>
    <row r="75" spans="1:8" ht="13">
      <c r="G75" s="39"/>
      <c r="H75" s="40"/>
    </row>
    <row r="76" spans="1:8" ht="13">
      <c r="G76" s="39"/>
      <c r="H76" s="40"/>
    </row>
    <row r="77" spans="1:8" ht="13">
      <c r="G77" s="41"/>
      <c r="H77" s="42"/>
    </row>
    <row r="78" spans="1:8" ht="13">
      <c r="G78" s="41"/>
      <c r="H78" s="42"/>
    </row>
    <row r="79" spans="1:8" ht="13">
      <c r="G79" s="41"/>
      <c r="H79" s="42"/>
    </row>
    <row r="80" spans="1:8" ht="13">
      <c r="G80" s="41"/>
      <c r="H80" s="42"/>
    </row>
    <row r="81" spans="7:8" ht="13">
      <c r="G81" s="41"/>
      <c r="H81" s="42"/>
    </row>
    <row r="82" spans="7:8" ht="13">
      <c r="G82" s="41"/>
      <c r="H82" s="42"/>
    </row>
    <row r="83" spans="7:8" ht="13">
      <c r="G83" s="41"/>
      <c r="H83" s="42"/>
    </row>
    <row r="84" spans="7:8" ht="13">
      <c r="G84" s="41"/>
      <c r="H84" s="42"/>
    </row>
    <row r="85" spans="7:8" ht="13">
      <c r="G85" s="41"/>
      <c r="H85" s="42"/>
    </row>
    <row r="86" spans="7:8" ht="13">
      <c r="G86" s="41"/>
      <c r="H86" s="42"/>
    </row>
    <row r="87" spans="7:8" ht="13">
      <c r="G87" s="41"/>
      <c r="H87" s="42"/>
    </row>
    <row r="88" spans="7:8" ht="13">
      <c r="G88" s="41"/>
      <c r="H88" s="42"/>
    </row>
    <row r="89" spans="7:8" ht="13">
      <c r="G89" s="43"/>
      <c r="H89" s="42"/>
    </row>
    <row r="90" spans="7:8" ht="13">
      <c r="G90" s="43"/>
      <c r="H90" s="42"/>
    </row>
    <row r="91" spans="7:8" ht="13">
      <c r="G91" s="41"/>
      <c r="H91" s="42"/>
    </row>
    <row r="92" spans="7:8" ht="13">
      <c r="G92" s="43"/>
      <c r="H92" s="42"/>
    </row>
    <row r="93" spans="7:8" ht="13">
      <c r="G93" s="41"/>
      <c r="H93" s="42"/>
    </row>
    <row r="94" spans="7:8" ht="13">
      <c r="G94" s="41"/>
      <c r="H94" s="42"/>
    </row>
    <row r="95" spans="7:8" ht="13">
      <c r="G95" s="43"/>
      <c r="H95" s="42"/>
    </row>
    <row r="96" spans="7:8" ht="13">
      <c r="G96" s="41"/>
      <c r="H96" s="42"/>
    </row>
    <row r="97" spans="7:8" ht="13">
      <c r="G97" s="41"/>
      <c r="H97" s="42"/>
    </row>
    <row r="98" spans="7:8" ht="13">
      <c r="G98" s="41"/>
      <c r="H98" s="42"/>
    </row>
    <row r="99" spans="7:8" ht="13">
      <c r="G99" s="41"/>
      <c r="H99" s="42"/>
    </row>
    <row r="100" spans="7:8" ht="13">
      <c r="G100" s="41"/>
      <c r="H100" s="42"/>
    </row>
    <row r="101" spans="7:8" ht="13">
      <c r="G101" s="41"/>
      <c r="H101" s="42"/>
    </row>
    <row r="102" spans="7:8" ht="13">
      <c r="G102" s="41"/>
      <c r="H102" s="42"/>
    </row>
    <row r="103" spans="7:8" ht="13">
      <c r="G103" s="41"/>
      <c r="H103" s="42"/>
    </row>
    <row r="104" spans="7:8" ht="13">
      <c r="G104" s="41"/>
      <c r="H104" s="42"/>
    </row>
    <row r="105" spans="7:8" ht="13">
      <c r="G105" s="43"/>
      <c r="H105" s="42"/>
    </row>
    <row r="106" spans="7:8" ht="13">
      <c r="G106" s="43"/>
      <c r="H106" s="42"/>
    </row>
    <row r="107" spans="7:8" ht="13">
      <c r="G107" s="41"/>
      <c r="H107" s="42"/>
    </row>
    <row r="108" spans="7:8" ht="13">
      <c r="G108" s="41"/>
      <c r="H108" s="42"/>
    </row>
    <row r="109" spans="7:8" ht="13">
      <c r="G109" s="41"/>
      <c r="H109" s="42"/>
    </row>
    <row r="110" spans="7:8" ht="13">
      <c r="G110" s="43"/>
      <c r="H110" s="42"/>
    </row>
    <row r="111" spans="7:8" ht="13">
      <c r="G111" s="43"/>
      <c r="H111" s="42"/>
    </row>
    <row r="112" spans="7:8" ht="13">
      <c r="G112" s="43"/>
      <c r="H112" s="42"/>
    </row>
    <row r="113" spans="7:8" ht="13">
      <c r="G113" s="41"/>
      <c r="H113" s="42"/>
    </row>
    <row r="114" spans="7:8" ht="13">
      <c r="G114" s="43"/>
      <c r="H114" s="42"/>
    </row>
    <row r="115" spans="7:8" ht="13">
      <c r="G115" s="41"/>
      <c r="H115" s="42"/>
    </row>
    <row r="116" spans="7:8" ht="13">
      <c r="G116" s="41"/>
      <c r="H116" s="42"/>
    </row>
    <row r="117" spans="7:8" ht="13">
      <c r="G117" s="41"/>
      <c r="H117" s="42"/>
    </row>
    <row r="118" spans="7:8" ht="13">
      <c r="G118" s="43"/>
      <c r="H118" s="42"/>
    </row>
    <row r="119" spans="7:8" ht="13">
      <c r="G119" s="41"/>
      <c r="H119" s="42"/>
    </row>
    <row r="120" spans="7:8" ht="13">
      <c r="G120" s="44"/>
      <c r="H120" s="42"/>
    </row>
    <row r="121" spans="7:8" ht="13">
      <c r="G121" s="43"/>
      <c r="H121" s="42"/>
    </row>
    <row r="122" spans="7:8" ht="13">
      <c r="G122" s="41"/>
      <c r="H122" s="42"/>
    </row>
    <row r="123" spans="7:8" ht="13">
      <c r="G123" s="41"/>
      <c r="H123" s="42"/>
    </row>
    <row r="124" spans="7:8" ht="13">
      <c r="G124" s="41"/>
      <c r="H124" s="42"/>
    </row>
    <row r="125" spans="7:8" ht="13">
      <c r="G125" s="41"/>
      <c r="H125" s="42"/>
    </row>
    <row r="126" spans="7:8" ht="13">
      <c r="G126" s="41"/>
      <c r="H126" s="42"/>
    </row>
    <row r="127" spans="7:8" ht="13">
      <c r="G127" s="41"/>
      <c r="H127" s="42"/>
    </row>
    <row r="128" spans="7:8" ht="13">
      <c r="G128" s="41"/>
      <c r="H128" s="42"/>
    </row>
    <row r="129" spans="7:8" ht="13">
      <c r="G129" s="41"/>
      <c r="H129" s="42"/>
    </row>
    <row r="130" spans="7:8" ht="13">
      <c r="G130" s="41"/>
      <c r="H130" s="42"/>
    </row>
    <row r="131" spans="7:8" ht="13">
      <c r="G131" s="41"/>
      <c r="H131" s="42"/>
    </row>
    <row r="132" spans="7:8" ht="13">
      <c r="G132" s="41"/>
      <c r="H132" s="42"/>
    </row>
    <row r="133" spans="7:8" ht="13">
      <c r="G133" s="41"/>
      <c r="H133" s="42"/>
    </row>
    <row r="134" spans="7:8" ht="13">
      <c r="G134" s="41"/>
      <c r="H134" s="42"/>
    </row>
    <row r="135" spans="7:8" ht="13">
      <c r="G135" s="41"/>
      <c r="H135" s="42"/>
    </row>
    <row r="136" spans="7:8" ht="13">
      <c r="G136" s="41"/>
      <c r="H136" s="42"/>
    </row>
    <row r="137" spans="7:8" ht="13">
      <c r="G137" s="41"/>
      <c r="H137" s="42"/>
    </row>
    <row r="138" spans="7:8" ht="13">
      <c r="G138" s="41"/>
      <c r="H138" s="42"/>
    </row>
    <row r="139" spans="7:8" ht="13">
      <c r="G139" s="41"/>
      <c r="H139" s="42"/>
    </row>
    <row r="140" spans="7:8" ht="13">
      <c r="G140" s="41"/>
      <c r="H140" s="42"/>
    </row>
    <row r="141" spans="7:8" ht="13">
      <c r="G141" s="41"/>
      <c r="H141" s="42"/>
    </row>
    <row r="142" spans="7:8" ht="13">
      <c r="G142" s="41"/>
      <c r="H142" s="42"/>
    </row>
    <row r="143" spans="7:8" ht="13">
      <c r="G143" s="41"/>
      <c r="H143" s="42"/>
    </row>
    <row r="144" spans="7:8" ht="13">
      <c r="G144" s="41"/>
      <c r="H144" s="42"/>
    </row>
    <row r="145" spans="7:8" ht="13">
      <c r="G145" s="41"/>
      <c r="H145" s="42"/>
    </row>
    <row r="146" spans="7:8" ht="13">
      <c r="G146" s="43"/>
      <c r="H146" s="42"/>
    </row>
    <row r="147" spans="7:8" ht="13">
      <c r="G147" s="41"/>
      <c r="H147" s="42"/>
    </row>
    <row r="148" spans="7:8" ht="13">
      <c r="G148" s="41"/>
      <c r="H148" s="42"/>
    </row>
    <row r="149" spans="7:8" ht="13">
      <c r="G149" s="44"/>
      <c r="H149" s="42"/>
    </row>
    <row r="150" spans="7:8" ht="13">
      <c r="G150" s="41"/>
      <c r="H150" s="42"/>
    </row>
    <row r="151" spans="7:8" ht="13">
      <c r="G151" s="41"/>
      <c r="H151" s="42"/>
    </row>
    <row r="152" spans="7:8" ht="13">
      <c r="G152" s="41"/>
      <c r="H152" s="42"/>
    </row>
    <row r="153" spans="7:8" ht="13">
      <c r="G153" s="41"/>
      <c r="H153" s="42"/>
    </row>
    <row r="154" spans="7:8" ht="13">
      <c r="G154" s="41"/>
      <c r="H154" s="42"/>
    </row>
    <row r="155" spans="7:8" ht="13">
      <c r="G155" s="41"/>
      <c r="H155" s="42"/>
    </row>
    <row r="156" spans="7:8" ht="13">
      <c r="G156" s="41"/>
      <c r="H156" s="42"/>
    </row>
    <row r="157" spans="7:8" ht="13">
      <c r="G157" s="41"/>
      <c r="H157" s="42"/>
    </row>
    <row r="158" spans="7:8" ht="13">
      <c r="G158" s="41"/>
      <c r="H158" s="42"/>
    </row>
    <row r="159" spans="7:8" ht="13">
      <c r="G159" s="41"/>
      <c r="H159" s="42"/>
    </row>
    <row r="160" spans="7:8" ht="13">
      <c r="G160" s="41"/>
      <c r="H160" s="42"/>
    </row>
    <row r="161" spans="7:8" ht="13">
      <c r="G161" s="41"/>
      <c r="H161" s="42"/>
    </row>
    <row r="162" spans="7:8" ht="13">
      <c r="G162" s="41"/>
      <c r="H162" s="42"/>
    </row>
    <row r="163" spans="7:8" ht="13">
      <c r="G163" s="41"/>
      <c r="H163" s="42"/>
    </row>
    <row r="164" spans="7:8" ht="13">
      <c r="G164" s="41"/>
      <c r="H164" s="42"/>
    </row>
    <row r="165" spans="7:8" ht="13">
      <c r="G165" s="41"/>
      <c r="H165" s="42"/>
    </row>
    <row r="166" spans="7:8" ht="13">
      <c r="G166" s="41"/>
      <c r="H166" s="42"/>
    </row>
    <row r="167" spans="7:8" ht="13">
      <c r="G167" s="41"/>
      <c r="H167" s="42"/>
    </row>
    <row r="168" spans="7:8" ht="13">
      <c r="G168" s="41"/>
      <c r="H168" s="42"/>
    </row>
    <row r="169" spans="7:8" ht="13">
      <c r="G169" s="41"/>
      <c r="H169" s="42"/>
    </row>
    <row r="170" spans="7:8" ht="13">
      <c r="G170" s="41"/>
      <c r="H170" s="42"/>
    </row>
    <row r="171" spans="7:8" ht="13">
      <c r="G171" s="41"/>
      <c r="H171" s="42"/>
    </row>
    <row r="172" spans="7:8" ht="13">
      <c r="G172" s="41"/>
      <c r="H172" s="42"/>
    </row>
    <row r="173" spans="7:8" ht="13">
      <c r="G173" s="41"/>
      <c r="H173" s="42"/>
    </row>
    <row r="174" spans="7:8" ht="13">
      <c r="G174" s="41"/>
      <c r="H174" s="42"/>
    </row>
    <row r="175" spans="7:8" ht="13">
      <c r="G175" s="41"/>
      <c r="H175" s="42"/>
    </row>
    <row r="176" spans="7:8" ht="13">
      <c r="G176" s="41"/>
      <c r="H176" s="42"/>
    </row>
    <row r="177" spans="7:8" ht="13">
      <c r="G177" s="43"/>
      <c r="H177" s="42"/>
    </row>
    <row r="178" spans="7:8" ht="13">
      <c r="G178" s="43"/>
      <c r="H178" s="42"/>
    </row>
    <row r="179" spans="7:8" ht="13">
      <c r="G179" s="43"/>
      <c r="H179" s="42"/>
    </row>
    <row r="180" spans="7:8" ht="13">
      <c r="G180" s="43"/>
      <c r="H180" s="42"/>
    </row>
    <row r="181" spans="7:8" ht="13">
      <c r="G181" s="43"/>
      <c r="H181" s="42"/>
    </row>
    <row r="182" spans="7:8" ht="13">
      <c r="G182" s="43"/>
      <c r="H182" s="42"/>
    </row>
    <row r="183" spans="7:8" ht="13">
      <c r="G183" s="43"/>
      <c r="H183" s="42"/>
    </row>
    <row r="184" spans="7:8" ht="13">
      <c r="G184" s="43"/>
      <c r="H184" s="42"/>
    </row>
    <row r="185" spans="7:8" ht="13">
      <c r="G185" s="43"/>
      <c r="H185" s="42"/>
    </row>
    <row r="186" spans="7:8" ht="13">
      <c r="G186" s="41"/>
      <c r="H186" s="42"/>
    </row>
    <row r="187" spans="7:8" ht="13">
      <c r="G187" s="41"/>
      <c r="H187" s="42"/>
    </row>
    <row r="188" spans="7:8" ht="13">
      <c r="G188" s="41"/>
      <c r="H188" s="42"/>
    </row>
    <row r="189" spans="7:8" ht="13">
      <c r="G189" s="41"/>
      <c r="H189" s="42"/>
    </row>
    <row r="190" spans="7:8" ht="13">
      <c r="G190" s="41"/>
      <c r="H190" s="42"/>
    </row>
    <row r="191" spans="7:8" ht="13">
      <c r="G191" s="41"/>
      <c r="H191" s="42"/>
    </row>
    <row r="192" spans="7:8" ht="13">
      <c r="G192" s="41"/>
      <c r="H192" s="42"/>
    </row>
    <row r="193" spans="7:8" ht="13">
      <c r="G193" s="41"/>
      <c r="H193" s="42"/>
    </row>
    <row r="194" spans="7:8" ht="13">
      <c r="G194" s="41"/>
      <c r="H194" s="42"/>
    </row>
    <row r="195" spans="7:8" ht="13">
      <c r="G195" s="41"/>
      <c r="H195" s="42"/>
    </row>
    <row r="196" spans="7:8" ht="13">
      <c r="G196" s="41"/>
      <c r="H196" s="42"/>
    </row>
    <row r="197" spans="7:8" ht="13">
      <c r="G197" s="41"/>
      <c r="H197" s="42"/>
    </row>
    <row r="198" spans="7:8" ht="13">
      <c r="G198" s="41"/>
      <c r="H198" s="42"/>
    </row>
    <row r="199" spans="7:8" ht="13">
      <c r="G199" s="41"/>
      <c r="H199" s="42"/>
    </row>
    <row r="200" spans="7:8" ht="13">
      <c r="G200" s="41"/>
      <c r="H200" s="42"/>
    </row>
    <row r="201" spans="7:8" ht="13">
      <c r="G201" s="41"/>
      <c r="H201" s="42"/>
    </row>
    <row r="202" spans="7:8" ht="13">
      <c r="G202" s="41"/>
      <c r="H202" s="42"/>
    </row>
    <row r="203" spans="7:8" ht="13">
      <c r="G203" s="41"/>
      <c r="H203" s="42"/>
    </row>
    <row r="204" spans="7:8" ht="13">
      <c r="G204" s="41"/>
      <c r="H204" s="42"/>
    </row>
    <row r="205" spans="7:8" ht="13">
      <c r="G205" s="41"/>
      <c r="H205" s="42"/>
    </row>
    <row r="206" spans="7:8" ht="13">
      <c r="G206" s="41"/>
      <c r="H206" s="42"/>
    </row>
    <row r="207" spans="7:8" ht="13">
      <c r="G207" s="41"/>
      <c r="H207" s="42"/>
    </row>
    <row r="208" spans="7:8" ht="13">
      <c r="G208" s="41"/>
      <c r="H208" s="42"/>
    </row>
    <row r="209" spans="7:8" ht="13">
      <c r="G209" s="41"/>
      <c r="H209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28</vt:i4>
      </vt:variant>
    </vt:vector>
  </HeadingPairs>
  <TitlesOfParts>
    <vt:vector size="32" baseType="lpstr">
      <vt:lpstr>PRODUCTS DATABASE</vt:lpstr>
      <vt:lpstr>LIST</vt:lpstr>
      <vt:lpstr>EXPORTS</vt:lpstr>
      <vt:lpstr>FIXER</vt:lpstr>
      <vt:lpstr>ALL_CUSTOMERS</vt:lpstr>
      <vt:lpstr>all_exw</vt:lpstr>
      <vt:lpstr>ALL_LIST</vt:lpstr>
      <vt:lpstr>ALL_PRODUCTS</vt:lpstr>
      <vt:lpstr>all_suppliers</vt:lpstr>
      <vt:lpstr>bank_currency_list</vt:lpstr>
      <vt:lpstr>BRAND_NAME</vt:lpstr>
      <vt:lpstr>country_name_list</vt:lpstr>
      <vt:lpstr>currency_list</vt:lpstr>
      <vt:lpstr>customer_industry_list</vt:lpstr>
      <vt:lpstr>customer_location_list</vt:lpstr>
      <vt:lpstr>customer_name_list</vt:lpstr>
      <vt:lpstr>customer_status_list</vt:lpstr>
      <vt:lpstr>customer_types_list</vt:lpstr>
      <vt:lpstr>employee_list</vt:lpstr>
      <vt:lpstr>payment_method_list</vt:lpstr>
      <vt:lpstr>payment_type_list</vt:lpstr>
      <vt:lpstr>PRODUCT_NAMES</vt:lpstr>
      <vt:lpstr>purchase_terms</vt:lpstr>
      <vt:lpstr>sale_category</vt:lpstr>
      <vt:lpstr>sales_terms_list</vt:lpstr>
      <vt:lpstr>sector_list</vt:lpstr>
      <vt:lpstr>stock_location_list</vt:lpstr>
      <vt:lpstr>supplier_industry_list</vt:lpstr>
      <vt:lpstr>supplier_location_list</vt:lpstr>
      <vt:lpstr>supplier_name_list</vt:lpstr>
      <vt:lpstr>supplier_status_list</vt:lpstr>
      <vt:lpstr>supplier_type_list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Nisha Thakkar</cp:lastModifiedBy>
  <dcterms:created xsi:type="dcterms:W3CDTF">2022-12-21T14:50:11Z</dcterms:created>
  <dcterms:modified xsi:type="dcterms:W3CDTF">2022-12-21T14:50:11Z</dcterms:modified>
</cp:coreProperties>
</file>